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5120" yWindow="1620" windowWidth="10980" windowHeight="11220" firstSheet="8" activeTab="17"/>
  </bookViews>
  <sheets>
    <sheet name="2552" sheetId="1" state="hidden" r:id="rId1"/>
    <sheet name="2553" sheetId="2" state="hidden" r:id="rId2"/>
    <sheet name="2554" sheetId="3" state="hidden" r:id="rId3"/>
    <sheet name="2555" sheetId="4" state="hidden" r:id="rId4"/>
    <sheet name="2556" sheetId="5" state="hidden" r:id="rId5"/>
    <sheet name="2557" sheetId="6" state="hidden" r:id="rId6"/>
    <sheet name="2558" sheetId="7" state="hidden" r:id="rId7"/>
    <sheet name="2559" sheetId="8" state="hidden" r:id="rId8"/>
    <sheet name="เป้า2561" sheetId="18" r:id="rId9"/>
    <sheet name="เป้า2562" sheetId="20" r:id="rId10"/>
    <sheet name="เป้า2562-ข้อตกลง" sheetId="11" r:id="rId11"/>
    <sheet name="2560" sheetId="9" r:id="rId12"/>
    <sheet name="2561" sheetId="12" r:id="rId13"/>
    <sheet name="2562" sheetId="17" r:id="rId14"/>
    <sheet name="ผู้ใช้น้ำ" sheetId="15" r:id="rId15"/>
    <sheet name="61_Estimate" sheetId="14" state="hidden" r:id="rId16"/>
    <sheet name="62_Estimate" sheetId="19" state="hidden" r:id="rId17"/>
    <sheet name="PWA9-Graph" sheetId="13" r:id="rId18"/>
    <sheet name="ผชน.ป.1" sheetId="16" state="hidden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</externalReferences>
  <calcPr calcId="145621"/>
</workbook>
</file>

<file path=xl/calcChain.xml><?xml version="1.0" encoding="utf-8"?>
<calcChain xmlns="http://schemas.openxmlformats.org/spreadsheetml/2006/main">
  <c r="U65" i="15" l="1"/>
  <c r="Q65" i="15"/>
  <c r="M65" i="15"/>
  <c r="I65" i="15"/>
  <c r="E65" i="15"/>
  <c r="V64" i="15"/>
  <c r="U64" i="15"/>
  <c r="T64" i="15"/>
  <c r="S64" i="15"/>
  <c r="R64" i="15"/>
  <c r="Q64" i="15"/>
  <c r="P64" i="15"/>
  <c r="O64" i="15"/>
  <c r="N64" i="15"/>
  <c r="M64" i="15"/>
  <c r="L64" i="15"/>
  <c r="K64" i="15"/>
  <c r="J64" i="15"/>
  <c r="I64" i="15"/>
  <c r="H64" i="15"/>
  <c r="G64" i="15"/>
  <c r="F64" i="15"/>
  <c r="E64" i="15"/>
  <c r="D64" i="15"/>
  <c r="C64" i="15"/>
  <c r="V63" i="15"/>
  <c r="U63" i="15"/>
  <c r="T63" i="15"/>
  <c r="S63" i="15"/>
  <c r="R63" i="15"/>
  <c r="Q63" i="15"/>
  <c r="P63" i="15"/>
  <c r="O63" i="15"/>
  <c r="N63" i="15"/>
  <c r="M63" i="15"/>
  <c r="L63" i="15"/>
  <c r="K63" i="15"/>
  <c r="J63" i="15"/>
  <c r="I63" i="15"/>
  <c r="H63" i="15"/>
  <c r="G63" i="15"/>
  <c r="F63" i="15"/>
  <c r="E63" i="15"/>
  <c r="D63" i="15"/>
  <c r="C63" i="15"/>
  <c r="V62" i="15"/>
  <c r="U62" i="15"/>
  <c r="T62" i="15"/>
  <c r="S62" i="15"/>
  <c r="R62" i="15"/>
  <c r="Q62" i="15"/>
  <c r="P62" i="15"/>
  <c r="O62" i="15"/>
  <c r="N62" i="15"/>
  <c r="M62" i="15"/>
  <c r="L62" i="15"/>
  <c r="K62" i="15"/>
  <c r="J62" i="15"/>
  <c r="I62" i="15"/>
  <c r="H62" i="15"/>
  <c r="G62" i="15"/>
  <c r="F62" i="15"/>
  <c r="E62" i="15"/>
  <c r="D62" i="15"/>
  <c r="C62" i="15"/>
  <c r="V61" i="15"/>
  <c r="U61" i="15"/>
  <c r="T61" i="15"/>
  <c r="S61" i="15"/>
  <c r="R61" i="15"/>
  <c r="Q61" i="15"/>
  <c r="P61" i="15"/>
  <c r="O61" i="15"/>
  <c r="N61" i="15"/>
  <c r="M61" i="15"/>
  <c r="L61" i="15"/>
  <c r="K61" i="15"/>
  <c r="J61" i="15"/>
  <c r="I61" i="15"/>
  <c r="H61" i="15"/>
  <c r="G61" i="15"/>
  <c r="F61" i="15"/>
  <c r="E61" i="15"/>
  <c r="D61" i="15"/>
  <c r="C61" i="15"/>
  <c r="V60" i="15"/>
  <c r="U60" i="15"/>
  <c r="T60" i="15"/>
  <c r="S60" i="15"/>
  <c r="R60" i="15"/>
  <c r="Q60" i="15"/>
  <c r="P60" i="15"/>
  <c r="O60" i="15"/>
  <c r="N60" i="15"/>
  <c r="M60" i="15"/>
  <c r="L60" i="15"/>
  <c r="K60" i="15"/>
  <c r="J60" i="15"/>
  <c r="I60" i="15"/>
  <c r="H60" i="15"/>
  <c r="G60" i="15"/>
  <c r="F60" i="15"/>
  <c r="E60" i="15"/>
  <c r="D60" i="15"/>
  <c r="C60" i="15"/>
  <c r="V59" i="15"/>
  <c r="U59" i="15"/>
  <c r="T59" i="15"/>
  <c r="S59" i="15"/>
  <c r="R59" i="15"/>
  <c r="Q59" i="15"/>
  <c r="P59" i="15"/>
  <c r="O59" i="15"/>
  <c r="N59" i="15"/>
  <c r="M59" i="15"/>
  <c r="L59" i="15"/>
  <c r="K59" i="15"/>
  <c r="J59" i="15"/>
  <c r="I59" i="15"/>
  <c r="H59" i="15"/>
  <c r="G59" i="15"/>
  <c r="F59" i="15"/>
  <c r="E59" i="15"/>
  <c r="D59" i="15"/>
  <c r="C59" i="15"/>
  <c r="V58" i="15"/>
  <c r="U58" i="15"/>
  <c r="T58" i="15"/>
  <c r="S58" i="15"/>
  <c r="R58" i="15"/>
  <c r="Q58" i="15"/>
  <c r="P58" i="15"/>
  <c r="O58" i="15"/>
  <c r="N58" i="15"/>
  <c r="M58" i="15"/>
  <c r="L58" i="15"/>
  <c r="K58" i="15"/>
  <c r="J58" i="15"/>
  <c r="I58" i="15"/>
  <c r="H58" i="15"/>
  <c r="G58" i="15"/>
  <c r="F58" i="15"/>
  <c r="E58" i="15"/>
  <c r="D58" i="15"/>
  <c r="C58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7" i="15"/>
  <c r="C57" i="15"/>
  <c r="V56" i="15"/>
  <c r="U56" i="15"/>
  <c r="T56" i="15"/>
  <c r="S56" i="15"/>
  <c r="R56" i="15"/>
  <c r="Q56" i="15"/>
  <c r="P56" i="15"/>
  <c r="O56" i="15"/>
  <c r="N56" i="15"/>
  <c r="M56" i="15"/>
  <c r="L56" i="15"/>
  <c r="K56" i="15"/>
  <c r="J56" i="15"/>
  <c r="I56" i="15"/>
  <c r="H56" i="15"/>
  <c r="G56" i="15"/>
  <c r="F56" i="15"/>
  <c r="E56" i="15"/>
  <c r="D56" i="15"/>
  <c r="C56" i="15"/>
  <c r="V55" i="15"/>
  <c r="U55" i="15"/>
  <c r="T55" i="15"/>
  <c r="S55" i="15"/>
  <c r="R55" i="15"/>
  <c r="Q55" i="15"/>
  <c r="P55" i="15"/>
  <c r="O55" i="15"/>
  <c r="N55" i="15"/>
  <c r="M55" i="15"/>
  <c r="L55" i="15"/>
  <c r="K55" i="15"/>
  <c r="J55" i="15"/>
  <c r="I55" i="15"/>
  <c r="H55" i="15"/>
  <c r="G55" i="15"/>
  <c r="F55" i="15"/>
  <c r="E55" i="15"/>
  <c r="D55" i="15"/>
  <c r="C55" i="15"/>
  <c r="V54" i="15"/>
  <c r="U54" i="15"/>
  <c r="T54" i="15"/>
  <c r="S54" i="15"/>
  <c r="R54" i="15"/>
  <c r="Q54" i="15"/>
  <c r="P54" i="15"/>
  <c r="O54" i="15"/>
  <c r="N54" i="15"/>
  <c r="M54" i="15"/>
  <c r="L54" i="15"/>
  <c r="K54" i="15"/>
  <c r="J54" i="15"/>
  <c r="I54" i="15"/>
  <c r="H54" i="15"/>
  <c r="G54" i="15"/>
  <c r="F54" i="15"/>
  <c r="E54" i="15"/>
  <c r="D54" i="15"/>
  <c r="C54" i="15"/>
  <c r="V53" i="15"/>
  <c r="U53" i="15"/>
  <c r="T53" i="15"/>
  <c r="S53" i="15"/>
  <c r="R53" i="15"/>
  <c r="Q53" i="15"/>
  <c r="P53" i="15"/>
  <c r="O53" i="15"/>
  <c r="N53" i="15"/>
  <c r="M53" i="15"/>
  <c r="L53" i="15"/>
  <c r="K53" i="15"/>
  <c r="J53" i="15"/>
  <c r="I53" i="15"/>
  <c r="H53" i="15"/>
  <c r="G53" i="15"/>
  <c r="F53" i="15"/>
  <c r="E53" i="15"/>
  <c r="D53" i="15"/>
  <c r="C53" i="15"/>
  <c r="V52" i="15"/>
  <c r="U52" i="15"/>
  <c r="T52" i="15"/>
  <c r="S52" i="15"/>
  <c r="R52" i="15"/>
  <c r="Q52" i="15"/>
  <c r="P52" i="15"/>
  <c r="O52" i="15"/>
  <c r="N52" i="15"/>
  <c r="M52" i="15"/>
  <c r="L52" i="15"/>
  <c r="K52" i="15"/>
  <c r="J52" i="15"/>
  <c r="I52" i="15"/>
  <c r="H52" i="15"/>
  <c r="G52" i="15"/>
  <c r="F52" i="15"/>
  <c r="E52" i="15"/>
  <c r="D52" i="15"/>
  <c r="C52" i="15"/>
  <c r="V51" i="15"/>
  <c r="U51" i="15"/>
  <c r="T51" i="15"/>
  <c r="S51" i="15"/>
  <c r="R51" i="15"/>
  <c r="Q51" i="15"/>
  <c r="P51" i="15"/>
  <c r="O51" i="15"/>
  <c r="N51" i="15"/>
  <c r="M51" i="15"/>
  <c r="L51" i="15"/>
  <c r="K51" i="15"/>
  <c r="J51" i="15"/>
  <c r="I51" i="15"/>
  <c r="H51" i="15"/>
  <c r="G51" i="15"/>
  <c r="F51" i="15"/>
  <c r="E51" i="15"/>
  <c r="D51" i="15"/>
  <c r="C51" i="15"/>
  <c r="V50" i="15"/>
  <c r="U50" i="15"/>
  <c r="T50" i="15"/>
  <c r="S50" i="15"/>
  <c r="R50" i="15"/>
  <c r="Q50" i="15"/>
  <c r="P50" i="15"/>
  <c r="O50" i="15"/>
  <c r="N50" i="15"/>
  <c r="M50" i="15"/>
  <c r="L50" i="15"/>
  <c r="K50" i="15"/>
  <c r="J50" i="15"/>
  <c r="I50" i="15"/>
  <c r="H50" i="15"/>
  <c r="G50" i="15"/>
  <c r="F50" i="15"/>
  <c r="E50" i="15"/>
  <c r="D50" i="15"/>
  <c r="C50" i="15"/>
  <c r="V49" i="15"/>
  <c r="U49" i="15"/>
  <c r="T49" i="15"/>
  <c r="S49" i="15"/>
  <c r="R49" i="15"/>
  <c r="Q49" i="15"/>
  <c r="P49" i="15"/>
  <c r="O49" i="15"/>
  <c r="N49" i="15"/>
  <c r="M49" i="15"/>
  <c r="L49" i="15"/>
  <c r="K49" i="15"/>
  <c r="J49" i="15"/>
  <c r="I49" i="15"/>
  <c r="H49" i="15"/>
  <c r="G49" i="15"/>
  <c r="F49" i="15"/>
  <c r="E49" i="15"/>
  <c r="D49" i="15"/>
  <c r="C49" i="15"/>
  <c r="V48" i="15"/>
  <c r="U48" i="15"/>
  <c r="T48" i="15"/>
  <c r="S48" i="15"/>
  <c r="R48" i="15"/>
  <c r="Q48" i="15"/>
  <c r="P48" i="15"/>
  <c r="O48" i="15"/>
  <c r="N48" i="15"/>
  <c r="M48" i="15"/>
  <c r="L48" i="15"/>
  <c r="K48" i="15"/>
  <c r="J48" i="15"/>
  <c r="I48" i="15"/>
  <c r="H48" i="15"/>
  <c r="G48" i="15"/>
  <c r="F48" i="15"/>
  <c r="E48" i="15"/>
  <c r="D48" i="15"/>
  <c r="C48" i="15"/>
  <c r="V47" i="15"/>
  <c r="U47" i="15"/>
  <c r="T47" i="15"/>
  <c r="S47" i="15"/>
  <c r="R47" i="15"/>
  <c r="Q47" i="15"/>
  <c r="P47" i="15"/>
  <c r="O47" i="15"/>
  <c r="N47" i="15"/>
  <c r="M47" i="15"/>
  <c r="L47" i="15"/>
  <c r="K47" i="15"/>
  <c r="J47" i="15"/>
  <c r="I47" i="15"/>
  <c r="H47" i="15"/>
  <c r="G47" i="15"/>
  <c r="F47" i="15"/>
  <c r="E47" i="15"/>
  <c r="D47" i="15"/>
  <c r="C47" i="15"/>
  <c r="V46" i="15"/>
  <c r="U46" i="15"/>
  <c r="T46" i="15"/>
  <c r="S46" i="15"/>
  <c r="R46" i="15"/>
  <c r="Q46" i="15"/>
  <c r="P46" i="15"/>
  <c r="O46" i="15"/>
  <c r="N46" i="15"/>
  <c r="M46" i="15"/>
  <c r="L46" i="15"/>
  <c r="K46" i="15"/>
  <c r="J46" i="15"/>
  <c r="I46" i="15"/>
  <c r="H46" i="15"/>
  <c r="G46" i="15"/>
  <c r="F46" i="15"/>
  <c r="E46" i="15"/>
  <c r="D46" i="15"/>
  <c r="C46" i="15"/>
  <c r="V45" i="15"/>
  <c r="U45" i="15"/>
  <c r="T45" i="15"/>
  <c r="S45" i="15"/>
  <c r="R45" i="15"/>
  <c r="Q45" i="15"/>
  <c r="P45" i="15"/>
  <c r="O45" i="15"/>
  <c r="N45" i="15"/>
  <c r="M45" i="15"/>
  <c r="L45" i="15"/>
  <c r="K45" i="15"/>
  <c r="J45" i="15"/>
  <c r="I45" i="15"/>
  <c r="H45" i="15"/>
  <c r="G45" i="15"/>
  <c r="F45" i="15"/>
  <c r="E45" i="15"/>
  <c r="D45" i="15"/>
  <c r="C45" i="15"/>
  <c r="V44" i="15"/>
  <c r="U44" i="15"/>
  <c r="T44" i="15"/>
  <c r="S44" i="15"/>
  <c r="R44" i="15"/>
  <c r="Q44" i="15"/>
  <c r="P44" i="15"/>
  <c r="O44" i="15"/>
  <c r="N44" i="15"/>
  <c r="M44" i="15"/>
  <c r="L44" i="15"/>
  <c r="K44" i="15"/>
  <c r="J44" i="15"/>
  <c r="I44" i="15"/>
  <c r="H44" i="15"/>
  <c r="G44" i="15"/>
  <c r="F44" i="15"/>
  <c r="E44" i="15"/>
  <c r="D44" i="15"/>
  <c r="C44" i="15"/>
  <c r="V43" i="15"/>
  <c r="U43" i="15"/>
  <c r="T43" i="15"/>
  <c r="S43" i="15"/>
  <c r="R43" i="15"/>
  <c r="Q43" i="15"/>
  <c r="P43" i="15"/>
  <c r="O43" i="15"/>
  <c r="N43" i="15"/>
  <c r="M43" i="15"/>
  <c r="L43" i="15"/>
  <c r="K43" i="15"/>
  <c r="J43" i="15"/>
  <c r="I43" i="15"/>
  <c r="H43" i="15"/>
  <c r="G43" i="15"/>
  <c r="F43" i="15"/>
  <c r="E43" i="15"/>
  <c r="D43" i="15"/>
  <c r="C43" i="15"/>
  <c r="V42" i="15"/>
  <c r="U42" i="15"/>
  <c r="T42" i="15"/>
  <c r="S42" i="15"/>
  <c r="R42" i="15"/>
  <c r="Q42" i="15"/>
  <c r="P42" i="15"/>
  <c r="O42" i="15"/>
  <c r="N42" i="15"/>
  <c r="M42" i="15"/>
  <c r="L42" i="15"/>
  <c r="K42" i="15"/>
  <c r="J42" i="15"/>
  <c r="I42" i="15"/>
  <c r="H42" i="15"/>
  <c r="G42" i="15"/>
  <c r="F42" i="15"/>
  <c r="E42" i="15"/>
  <c r="D42" i="15"/>
  <c r="C42" i="15"/>
  <c r="V41" i="15"/>
  <c r="U41" i="15"/>
  <c r="T41" i="15"/>
  <c r="S41" i="15"/>
  <c r="R41" i="15"/>
  <c r="Q41" i="15"/>
  <c r="P41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C41" i="15"/>
  <c r="V40" i="15"/>
  <c r="U40" i="15"/>
  <c r="T40" i="15"/>
  <c r="S40" i="15"/>
  <c r="R40" i="15"/>
  <c r="Q40" i="15"/>
  <c r="P40" i="15"/>
  <c r="O40" i="15"/>
  <c r="N40" i="15"/>
  <c r="M40" i="15"/>
  <c r="L40" i="15"/>
  <c r="K40" i="15"/>
  <c r="J40" i="15"/>
  <c r="I40" i="15"/>
  <c r="H40" i="15"/>
  <c r="G40" i="15"/>
  <c r="F40" i="15"/>
  <c r="E40" i="15"/>
  <c r="D40" i="15"/>
  <c r="C40" i="15"/>
  <c r="V39" i="15"/>
  <c r="U39" i="15"/>
  <c r="T39" i="15"/>
  <c r="S39" i="15"/>
  <c r="R39" i="15"/>
  <c r="Q39" i="15"/>
  <c r="P39" i="15"/>
  <c r="O39" i="15"/>
  <c r="N39" i="15"/>
  <c r="M39" i="15"/>
  <c r="L39" i="15"/>
  <c r="K39" i="15"/>
  <c r="J39" i="15"/>
  <c r="I39" i="15"/>
  <c r="H39" i="15"/>
  <c r="G39" i="15"/>
  <c r="F39" i="15"/>
  <c r="E39" i="15"/>
  <c r="D39" i="15"/>
  <c r="C39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5"/>
  <c r="U32" i="15"/>
  <c r="Q32" i="15"/>
  <c r="M32" i="15"/>
  <c r="I32" i="15"/>
  <c r="E32" i="15"/>
  <c r="V31" i="15"/>
  <c r="U31" i="15"/>
  <c r="T31" i="15"/>
  <c r="S31" i="15"/>
  <c r="R31" i="15"/>
  <c r="Q31" i="15"/>
  <c r="P31" i="15"/>
  <c r="O31" i="15"/>
  <c r="N31" i="15"/>
  <c r="M31" i="15"/>
  <c r="L31" i="15"/>
  <c r="K31" i="15"/>
  <c r="J31" i="15"/>
  <c r="I31" i="15"/>
  <c r="H31" i="15"/>
  <c r="G31" i="15"/>
  <c r="F31" i="15"/>
  <c r="E31" i="15"/>
  <c r="D31" i="15"/>
  <c r="C31" i="15"/>
  <c r="V30" i="15"/>
  <c r="U30" i="15"/>
  <c r="T30" i="15"/>
  <c r="S30" i="15"/>
  <c r="R30" i="15"/>
  <c r="Q30" i="15"/>
  <c r="P30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C30" i="15"/>
  <c r="V29" i="15"/>
  <c r="U29" i="15"/>
  <c r="T29" i="15"/>
  <c r="S29" i="15"/>
  <c r="R29" i="15"/>
  <c r="Q29" i="15"/>
  <c r="P29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C29" i="15"/>
  <c r="V28" i="15"/>
  <c r="U28" i="15"/>
  <c r="T28" i="15"/>
  <c r="S28" i="15"/>
  <c r="R28" i="15"/>
  <c r="Q28" i="15"/>
  <c r="P28" i="15"/>
  <c r="O28" i="15"/>
  <c r="N28" i="15"/>
  <c r="M28" i="15"/>
  <c r="L28" i="15"/>
  <c r="K28" i="15"/>
  <c r="J28" i="15"/>
  <c r="I28" i="15"/>
  <c r="H28" i="15"/>
  <c r="G28" i="15"/>
  <c r="F28" i="15"/>
  <c r="E28" i="15"/>
  <c r="D28" i="15"/>
  <c r="C28" i="15"/>
  <c r="V27" i="15"/>
  <c r="U27" i="15"/>
  <c r="T27" i="15"/>
  <c r="S27" i="15"/>
  <c r="R27" i="15"/>
  <c r="Q27" i="15"/>
  <c r="P27" i="15"/>
  <c r="O27" i="15"/>
  <c r="N27" i="15"/>
  <c r="M27" i="15"/>
  <c r="L27" i="15"/>
  <c r="K27" i="15"/>
  <c r="J27" i="15"/>
  <c r="I27" i="15"/>
  <c r="H27" i="15"/>
  <c r="G27" i="15"/>
  <c r="F27" i="15"/>
  <c r="E27" i="15"/>
  <c r="D27" i="15"/>
  <c r="C27" i="15"/>
  <c r="V26" i="15"/>
  <c r="U26" i="15"/>
  <c r="T26" i="15"/>
  <c r="S26" i="15"/>
  <c r="R26" i="15"/>
  <c r="Q26" i="15"/>
  <c r="P26" i="15"/>
  <c r="O26" i="15"/>
  <c r="N26" i="15"/>
  <c r="M26" i="15"/>
  <c r="L26" i="15"/>
  <c r="K26" i="15"/>
  <c r="J26" i="15"/>
  <c r="I26" i="15"/>
  <c r="H26" i="15"/>
  <c r="G26" i="15"/>
  <c r="F26" i="15"/>
  <c r="E26" i="15"/>
  <c r="D26" i="15"/>
  <c r="C26" i="15"/>
  <c r="V25" i="15"/>
  <c r="U25" i="15"/>
  <c r="T25" i="15"/>
  <c r="S25" i="15"/>
  <c r="R25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D25" i="15"/>
  <c r="C25" i="15"/>
  <c r="V24" i="15"/>
  <c r="U24" i="15"/>
  <c r="T24" i="15"/>
  <c r="S24" i="15"/>
  <c r="R24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D24" i="15"/>
  <c r="C24" i="15"/>
  <c r="V23" i="15"/>
  <c r="U23" i="15"/>
  <c r="T23" i="15"/>
  <c r="S23" i="15"/>
  <c r="R23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C23" i="15"/>
  <c r="V22" i="15"/>
  <c r="U22" i="15"/>
  <c r="T22" i="15"/>
  <c r="S22" i="15"/>
  <c r="R22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C22" i="15"/>
  <c r="V21" i="15"/>
  <c r="U21" i="15"/>
  <c r="T21" i="15"/>
  <c r="S21" i="15"/>
  <c r="R21" i="15"/>
  <c r="Q21" i="15"/>
  <c r="P21" i="15"/>
  <c r="O21" i="15"/>
  <c r="N21" i="15"/>
  <c r="M21" i="15"/>
  <c r="L21" i="15"/>
  <c r="K21" i="15"/>
  <c r="J21" i="15"/>
  <c r="I21" i="15"/>
  <c r="H21" i="15"/>
  <c r="G21" i="15"/>
  <c r="F21" i="15"/>
  <c r="E21" i="15"/>
  <c r="D21" i="15"/>
  <c r="C21" i="15"/>
  <c r="V20" i="15"/>
  <c r="U20" i="15"/>
  <c r="T20" i="15"/>
  <c r="S20" i="15"/>
  <c r="R20" i="15"/>
  <c r="Q20" i="15"/>
  <c r="P20" i="15"/>
  <c r="O20" i="15"/>
  <c r="N20" i="15"/>
  <c r="M20" i="15"/>
  <c r="L20" i="15"/>
  <c r="K20" i="15"/>
  <c r="J20" i="15"/>
  <c r="I20" i="15"/>
  <c r="H20" i="15"/>
  <c r="G20" i="15"/>
  <c r="F20" i="15"/>
  <c r="E20" i="15"/>
  <c r="D20" i="15"/>
  <c r="C20" i="15"/>
  <c r="V19" i="15"/>
  <c r="U19" i="15"/>
  <c r="T19" i="15"/>
  <c r="S19" i="15"/>
  <c r="R19" i="15"/>
  <c r="Q19" i="15"/>
  <c r="P19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C19" i="15"/>
  <c r="V18" i="15"/>
  <c r="U18" i="15"/>
  <c r="T18" i="15"/>
  <c r="S18" i="15"/>
  <c r="R18" i="15"/>
  <c r="Q18" i="15"/>
  <c r="P18" i="15"/>
  <c r="O18" i="15"/>
  <c r="N18" i="15"/>
  <c r="M18" i="15"/>
  <c r="L18" i="15"/>
  <c r="K18" i="15"/>
  <c r="J18" i="15"/>
  <c r="I18" i="15"/>
  <c r="H18" i="15"/>
  <c r="G18" i="15"/>
  <c r="F18" i="15"/>
  <c r="E18" i="15"/>
  <c r="D18" i="15"/>
  <c r="C18" i="15"/>
  <c r="V17" i="15"/>
  <c r="U17" i="15"/>
  <c r="T17" i="15"/>
  <c r="S17" i="15"/>
  <c r="R17" i="15"/>
  <c r="Q17" i="15"/>
  <c r="P17" i="15"/>
  <c r="O17" i="15"/>
  <c r="N17" i="15"/>
  <c r="M17" i="15"/>
  <c r="L17" i="15"/>
  <c r="K17" i="15"/>
  <c r="J17" i="15"/>
  <c r="I17" i="15"/>
  <c r="H17" i="15"/>
  <c r="G17" i="15"/>
  <c r="F17" i="15"/>
  <c r="E17" i="15"/>
  <c r="D17" i="15"/>
  <c r="C17" i="15"/>
  <c r="V16" i="15"/>
  <c r="U16" i="15"/>
  <c r="T16" i="15"/>
  <c r="S16" i="15"/>
  <c r="R16" i="15"/>
  <c r="Q16" i="15"/>
  <c r="P16" i="15"/>
  <c r="O16" i="15"/>
  <c r="N16" i="15"/>
  <c r="M16" i="15"/>
  <c r="L16" i="15"/>
  <c r="K16" i="15"/>
  <c r="J16" i="15"/>
  <c r="I16" i="15"/>
  <c r="H16" i="15"/>
  <c r="G16" i="15"/>
  <c r="F16" i="15"/>
  <c r="E16" i="15"/>
  <c r="D16" i="15"/>
  <c r="C16" i="15"/>
  <c r="V15" i="15"/>
  <c r="U15" i="15"/>
  <c r="T15" i="15"/>
  <c r="S15" i="15"/>
  <c r="R15" i="15"/>
  <c r="Q15" i="15"/>
  <c r="P15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C15" i="15"/>
  <c r="V14" i="15"/>
  <c r="U14" i="15"/>
  <c r="T14" i="15"/>
  <c r="S14" i="15"/>
  <c r="R14" i="15"/>
  <c r="Q14" i="15"/>
  <c r="P14" i="15"/>
  <c r="O14" i="15"/>
  <c r="N14" i="15"/>
  <c r="M14" i="15"/>
  <c r="L14" i="15"/>
  <c r="K14" i="15"/>
  <c r="J14" i="15"/>
  <c r="I14" i="15"/>
  <c r="H14" i="15"/>
  <c r="G14" i="15"/>
  <c r="F14" i="15"/>
  <c r="E14" i="15"/>
  <c r="D14" i="15"/>
  <c r="C14" i="15"/>
  <c r="V13" i="15"/>
  <c r="U13" i="15"/>
  <c r="T13" i="15"/>
  <c r="S13" i="15"/>
  <c r="R13" i="15"/>
  <c r="Q13" i="15"/>
  <c r="P13" i="15"/>
  <c r="O13" i="15"/>
  <c r="N13" i="15"/>
  <c r="M13" i="15"/>
  <c r="L13" i="15"/>
  <c r="K13" i="15"/>
  <c r="J13" i="15"/>
  <c r="I13" i="15"/>
  <c r="H13" i="15"/>
  <c r="G13" i="15"/>
  <c r="F13" i="15"/>
  <c r="E13" i="15"/>
  <c r="D13" i="15"/>
  <c r="C13" i="15"/>
  <c r="V12" i="15"/>
  <c r="U12" i="15"/>
  <c r="T12" i="15"/>
  <c r="S12" i="15"/>
  <c r="R12" i="15"/>
  <c r="Q12" i="15"/>
  <c r="P12" i="15"/>
  <c r="O12" i="15"/>
  <c r="N12" i="15"/>
  <c r="M12" i="15"/>
  <c r="L12" i="15"/>
  <c r="K12" i="15"/>
  <c r="J12" i="15"/>
  <c r="I12" i="15"/>
  <c r="H12" i="15"/>
  <c r="G12" i="15"/>
  <c r="F12" i="15"/>
  <c r="E12" i="15"/>
  <c r="D12" i="15"/>
  <c r="C12" i="15"/>
  <c r="V11" i="15"/>
  <c r="U11" i="15"/>
  <c r="T11" i="15"/>
  <c r="S11" i="15"/>
  <c r="R11" i="15"/>
  <c r="Q11" i="15"/>
  <c r="P11" i="15"/>
  <c r="O11" i="15"/>
  <c r="N11" i="15"/>
  <c r="M11" i="15"/>
  <c r="L11" i="15"/>
  <c r="K11" i="15"/>
  <c r="J11" i="15"/>
  <c r="I11" i="15"/>
  <c r="H11" i="15"/>
  <c r="G11" i="15"/>
  <c r="F11" i="15"/>
  <c r="E11" i="15"/>
  <c r="D11" i="15"/>
  <c r="C11" i="15"/>
  <c r="V10" i="15"/>
  <c r="U10" i="15"/>
  <c r="T10" i="15"/>
  <c r="S10" i="15"/>
  <c r="R10" i="15"/>
  <c r="Q10" i="15"/>
  <c r="P10" i="15"/>
  <c r="O10" i="15"/>
  <c r="N10" i="15"/>
  <c r="M10" i="15"/>
  <c r="L10" i="15"/>
  <c r="K10" i="15"/>
  <c r="J10" i="15"/>
  <c r="I10" i="15"/>
  <c r="H10" i="15"/>
  <c r="G10" i="15"/>
  <c r="F10" i="15"/>
  <c r="E10" i="15"/>
  <c r="D10" i="15"/>
  <c r="C10" i="15"/>
  <c r="V9" i="15"/>
  <c r="U9" i="15"/>
  <c r="T9" i="15"/>
  <c r="S9" i="15"/>
  <c r="R9" i="15"/>
  <c r="Q9" i="15"/>
  <c r="P9" i="15"/>
  <c r="O9" i="15"/>
  <c r="N9" i="15"/>
  <c r="M9" i="15"/>
  <c r="L9" i="15"/>
  <c r="K9" i="15"/>
  <c r="J9" i="15"/>
  <c r="I9" i="15"/>
  <c r="H9" i="15"/>
  <c r="G9" i="15"/>
  <c r="F9" i="15"/>
  <c r="E9" i="15"/>
  <c r="D9" i="15"/>
  <c r="C9" i="15"/>
  <c r="V8" i="15"/>
  <c r="U8" i="15"/>
  <c r="T8" i="15"/>
  <c r="S8" i="15"/>
  <c r="R8" i="15"/>
  <c r="Q8" i="15"/>
  <c r="P8" i="15"/>
  <c r="O8" i="15"/>
  <c r="N8" i="15"/>
  <c r="M8" i="15"/>
  <c r="L8" i="15"/>
  <c r="K8" i="15"/>
  <c r="J8" i="15"/>
  <c r="I8" i="15"/>
  <c r="H8" i="15"/>
  <c r="G8" i="15"/>
  <c r="F8" i="15"/>
  <c r="E8" i="15"/>
  <c r="D8" i="15"/>
  <c r="C8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C7" i="15"/>
  <c r="V6" i="15"/>
  <c r="U6" i="15"/>
  <c r="T6" i="15"/>
  <c r="S6" i="15"/>
  <c r="R6" i="15"/>
  <c r="Q6" i="15"/>
  <c r="P6" i="15"/>
  <c r="O6" i="15"/>
  <c r="N6" i="15"/>
  <c r="M6" i="15"/>
  <c r="L6" i="15"/>
  <c r="K6" i="15"/>
  <c r="J6" i="15"/>
  <c r="I6" i="15"/>
  <c r="H6" i="15"/>
  <c r="G6" i="15"/>
  <c r="F6" i="15"/>
  <c r="E6" i="15"/>
  <c r="D6" i="15"/>
  <c r="C6" i="15"/>
  <c r="V5" i="15"/>
  <c r="U5" i="15"/>
  <c r="T5" i="15"/>
  <c r="R5" i="15"/>
  <c r="Q5" i="15"/>
  <c r="P5" i="15"/>
  <c r="O5" i="15"/>
  <c r="N5" i="15"/>
  <c r="M5" i="15"/>
  <c r="L5" i="15"/>
  <c r="K5" i="15"/>
  <c r="J5" i="15"/>
  <c r="I5" i="15"/>
  <c r="H5" i="15"/>
  <c r="G5" i="15"/>
  <c r="F5" i="15"/>
  <c r="E5" i="15"/>
  <c r="D5" i="15"/>
  <c r="C5" i="15"/>
  <c r="AD241" i="17" l="1"/>
  <c r="AD240" i="17"/>
  <c r="AD239" i="17"/>
  <c r="AD238" i="17"/>
  <c r="AD237" i="17"/>
  <c r="AD236" i="17"/>
  <c r="AD235" i="17"/>
  <c r="AD234" i="17"/>
  <c r="AD233" i="17"/>
  <c r="AD232" i="17"/>
  <c r="AD231" i="17"/>
  <c r="AD230" i="17"/>
  <c r="AD229" i="17"/>
  <c r="AD228" i="17"/>
  <c r="AD227" i="17"/>
  <c r="AD226" i="17"/>
  <c r="AD225" i="17"/>
  <c r="AD224" i="17"/>
  <c r="AD223" i="17"/>
  <c r="AD222" i="17"/>
  <c r="AD221" i="17"/>
  <c r="AD220" i="17"/>
  <c r="AD219" i="17"/>
  <c r="AD218" i="17"/>
  <c r="AD217" i="17"/>
  <c r="AD216" i="17"/>
  <c r="AD215" i="17"/>
  <c r="AD214" i="17"/>
  <c r="AT210" i="17"/>
  <c r="AT209" i="17"/>
  <c r="AT208" i="17"/>
  <c r="AT207" i="17"/>
  <c r="AT206" i="17"/>
  <c r="AT205" i="17"/>
  <c r="AT204" i="17"/>
  <c r="AT203" i="17"/>
  <c r="AT202" i="17"/>
  <c r="AT201" i="17"/>
  <c r="AT200" i="17"/>
  <c r="AT199" i="17"/>
  <c r="AT198" i="17"/>
  <c r="AT197" i="17"/>
  <c r="AT196" i="17"/>
  <c r="AT195" i="17"/>
  <c r="AT194" i="17"/>
  <c r="AT193" i="17"/>
  <c r="AT192" i="17"/>
  <c r="AT191" i="17"/>
  <c r="AT190" i="17"/>
  <c r="AT189" i="17"/>
  <c r="AT188" i="17"/>
  <c r="AT187" i="17"/>
  <c r="AT186" i="17"/>
  <c r="AT185" i="17"/>
  <c r="AT184" i="17"/>
  <c r="AT183" i="17"/>
  <c r="BZ179" i="17"/>
  <c r="BZ178" i="17"/>
  <c r="BZ177" i="17"/>
  <c r="BZ176" i="17"/>
  <c r="BZ175" i="17"/>
  <c r="BZ174" i="17"/>
  <c r="BZ173" i="17"/>
  <c r="BZ172" i="17"/>
  <c r="BZ171" i="17"/>
  <c r="BZ170" i="17"/>
  <c r="BZ169" i="17"/>
  <c r="BZ168" i="17"/>
  <c r="BZ167" i="17"/>
  <c r="BZ166" i="17"/>
  <c r="BZ165" i="17"/>
  <c r="BZ164" i="17"/>
  <c r="BZ163" i="17"/>
  <c r="BZ162" i="17"/>
  <c r="BZ161" i="17"/>
  <c r="BZ160" i="17"/>
  <c r="BZ159" i="17"/>
  <c r="BZ158" i="17"/>
  <c r="BZ157" i="17"/>
  <c r="BZ156" i="17"/>
  <c r="BZ155" i="17"/>
  <c r="BZ154" i="17"/>
  <c r="BZ153" i="17"/>
  <c r="BZ152" i="17"/>
  <c r="AD119" i="17"/>
  <c r="AD118" i="17"/>
  <c r="AD117" i="17"/>
  <c r="AD116" i="17"/>
  <c r="AD115" i="17"/>
  <c r="AD114" i="17"/>
  <c r="AD113" i="17"/>
  <c r="AD112" i="17"/>
  <c r="AD111" i="17"/>
  <c r="AD110" i="17"/>
  <c r="AD109" i="17"/>
  <c r="AD108" i="17"/>
  <c r="AD107" i="17"/>
  <c r="AD106" i="17"/>
  <c r="AD105" i="17"/>
  <c r="AD104" i="17"/>
  <c r="AD103" i="17"/>
  <c r="AD102" i="17"/>
  <c r="AD101" i="17"/>
  <c r="AD100" i="17"/>
  <c r="AD99" i="17"/>
  <c r="AD98" i="17"/>
  <c r="AD97" i="17"/>
  <c r="AD96" i="17"/>
  <c r="AD95" i="17"/>
  <c r="AD94" i="17"/>
  <c r="AD93" i="17"/>
  <c r="AD92" i="17"/>
  <c r="AD88" i="17"/>
  <c r="AD87" i="17"/>
  <c r="AD86" i="17"/>
  <c r="AD85" i="17"/>
  <c r="AD84" i="17"/>
  <c r="AD83" i="17"/>
  <c r="AD82" i="17"/>
  <c r="AD81" i="17"/>
  <c r="AD80" i="17"/>
  <c r="AD79" i="17"/>
  <c r="AD78" i="17"/>
  <c r="AD77" i="17"/>
  <c r="AD76" i="17"/>
  <c r="AD75" i="17"/>
  <c r="AD74" i="17"/>
  <c r="AD73" i="17"/>
  <c r="AD72" i="17"/>
  <c r="AD71" i="17"/>
  <c r="AD70" i="17"/>
  <c r="AD69" i="17"/>
  <c r="AD68" i="17"/>
  <c r="AD67" i="17"/>
  <c r="AD66" i="17"/>
  <c r="AD65" i="17"/>
  <c r="AD64" i="17"/>
  <c r="AD63" i="17"/>
  <c r="AD62" i="17"/>
  <c r="AD58" i="17"/>
  <c r="AD57" i="17"/>
  <c r="AD56" i="17"/>
  <c r="AD55" i="17"/>
  <c r="AD54" i="17"/>
  <c r="AD53" i="17"/>
  <c r="AD52" i="17"/>
  <c r="AD51" i="17"/>
  <c r="AD50" i="17"/>
  <c r="AD49" i="17"/>
  <c r="AD48" i="17"/>
  <c r="AD47" i="17"/>
  <c r="AD46" i="17"/>
  <c r="AD45" i="17"/>
  <c r="AD44" i="17"/>
  <c r="AD43" i="17"/>
  <c r="AD42" i="17"/>
  <c r="AD41" i="17"/>
  <c r="AD40" i="17"/>
  <c r="AD39" i="17"/>
  <c r="AD38" i="17"/>
  <c r="AD37" i="17"/>
  <c r="AD36" i="17"/>
  <c r="AD35" i="17"/>
  <c r="AD34" i="17"/>
  <c r="AD33" i="17"/>
  <c r="AD32" i="17"/>
  <c r="AD28" i="17"/>
  <c r="AD27" i="17"/>
  <c r="AD26" i="17"/>
  <c r="AD25" i="17"/>
  <c r="AD24" i="17"/>
  <c r="AD23" i="17"/>
  <c r="AD22" i="17"/>
  <c r="AD21" i="17"/>
  <c r="AD20" i="17"/>
  <c r="AD19" i="17"/>
  <c r="AD18" i="17"/>
  <c r="AD17" i="17"/>
  <c r="AD16" i="17"/>
  <c r="AD15" i="17"/>
  <c r="AD14" i="17"/>
  <c r="AD13" i="17"/>
  <c r="AD12" i="17"/>
  <c r="AD11" i="17"/>
  <c r="AD10" i="17"/>
  <c r="AD9" i="17"/>
  <c r="AD8" i="17"/>
  <c r="AD7" i="17"/>
  <c r="AD6" i="17"/>
  <c r="AD5" i="17"/>
  <c r="AD4" i="17"/>
  <c r="AD3" i="17"/>
  <c r="AD2" i="17"/>
  <c r="AC241" i="17"/>
  <c r="AC240" i="17"/>
  <c r="AC239" i="17"/>
  <c r="AC238" i="17"/>
  <c r="AC237" i="17"/>
  <c r="AC236" i="17"/>
  <c r="AC235" i="17"/>
  <c r="AC234" i="17"/>
  <c r="AC233" i="17"/>
  <c r="AC232" i="17"/>
  <c r="AC231" i="17"/>
  <c r="AC230" i="17"/>
  <c r="AC229" i="17"/>
  <c r="AC228" i="17"/>
  <c r="AC227" i="17"/>
  <c r="AC226" i="17"/>
  <c r="AC225" i="17"/>
  <c r="AC224" i="17"/>
  <c r="AC223" i="17"/>
  <c r="AC222" i="17"/>
  <c r="AC221" i="17"/>
  <c r="AC220" i="17"/>
  <c r="AC219" i="17"/>
  <c r="AC218" i="17"/>
  <c r="AC217" i="17"/>
  <c r="AC216" i="17"/>
  <c r="AC215" i="17"/>
  <c r="AC214" i="17"/>
  <c r="AS210" i="17"/>
  <c r="AS209" i="17"/>
  <c r="AS208" i="17"/>
  <c r="AS207" i="17"/>
  <c r="AS206" i="17"/>
  <c r="AS205" i="17"/>
  <c r="AS204" i="17"/>
  <c r="AS203" i="17"/>
  <c r="AS202" i="17"/>
  <c r="AS201" i="17"/>
  <c r="AS200" i="17"/>
  <c r="AS199" i="17"/>
  <c r="AS198" i="17"/>
  <c r="AS197" i="17"/>
  <c r="AS196" i="17"/>
  <c r="AS195" i="17"/>
  <c r="AS194" i="17"/>
  <c r="AS193" i="17"/>
  <c r="AS192" i="17"/>
  <c r="AS191" i="17"/>
  <c r="AS190" i="17"/>
  <c r="AS189" i="17"/>
  <c r="AS188" i="17"/>
  <c r="AS187" i="17"/>
  <c r="AS186" i="17"/>
  <c r="AS185" i="17"/>
  <c r="AS184" i="17"/>
  <c r="AS183" i="17"/>
  <c r="BY179" i="17"/>
  <c r="BY178" i="17"/>
  <c r="BY177" i="17"/>
  <c r="BY176" i="17"/>
  <c r="BY175" i="17"/>
  <c r="BY174" i="17"/>
  <c r="BY173" i="17"/>
  <c r="BY172" i="17"/>
  <c r="BY171" i="17"/>
  <c r="BY170" i="17"/>
  <c r="BY169" i="17"/>
  <c r="BY168" i="17"/>
  <c r="BY167" i="17"/>
  <c r="BY166" i="17"/>
  <c r="BY165" i="17"/>
  <c r="BY164" i="17"/>
  <c r="BY163" i="17"/>
  <c r="BY162" i="17"/>
  <c r="BY161" i="17"/>
  <c r="BY160" i="17"/>
  <c r="BY159" i="17"/>
  <c r="BY158" i="17"/>
  <c r="BY157" i="17"/>
  <c r="BY156" i="17"/>
  <c r="BY155" i="17"/>
  <c r="BY154" i="17"/>
  <c r="BY153" i="17"/>
  <c r="BY152" i="17"/>
  <c r="AC149" i="17"/>
  <c r="AC148" i="17"/>
  <c r="AC147" i="17"/>
  <c r="AC146" i="17"/>
  <c r="AC145" i="17"/>
  <c r="AC144" i="17"/>
  <c r="AC143" i="17"/>
  <c r="AC142" i="17"/>
  <c r="AC141" i="17"/>
  <c r="AC140" i="17"/>
  <c r="AC139" i="17"/>
  <c r="AC138" i="17"/>
  <c r="AC137" i="17"/>
  <c r="AC136" i="17"/>
  <c r="AC135" i="17"/>
  <c r="AC134" i="17"/>
  <c r="AC133" i="17"/>
  <c r="AC132" i="17"/>
  <c r="AC131" i="17"/>
  <c r="AC130" i="17"/>
  <c r="AC129" i="17"/>
  <c r="AC128" i="17"/>
  <c r="AC127" i="17"/>
  <c r="AC126" i="17"/>
  <c r="AC125" i="17"/>
  <c r="AC124" i="17"/>
  <c r="AC123" i="17"/>
  <c r="AC122" i="17"/>
  <c r="AC119" i="17"/>
  <c r="AC118" i="17"/>
  <c r="AC117" i="17"/>
  <c r="AC116" i="17"/>
  <c r="AC115" i="17"/>
  <c r="AC114" i="17"/>
  <c r="AC113" i="17"/>
  <c r="AC112" i="17"/>
  <c r="AC111" i="17"/>
  <c r="AC110" i="17"/>
  <c r="AC109" i="17"/>
  <c r="AC108" i="17"/>
  <c r="AC107" i="17"/>
  <c r="AC106" i="17"/>
  <c r="AC105" i="17"/>
  <c r="AC104" i="17"/>
  <c r="AC103" i="17"/>
  <c r="AC102" i="17"/>
  <c r="AC101" i="17"/>
  <c r="AC100" i="17"/>
  <c r="AC99" i="17"/>
  <c r="AC98" i="17"/>
  <c r="AC97" i="17"/>
  <c r="AC96" i="17"/>
  <c r="AC95" i="17"/>
  <c r="AC94" i="17"/>
  <c r="AC93" i="17"/>
  <c r="AC92" i="17"/>
  <c r="AC88" i="17"/>
  <c r="AC87" i="17"/>
  <c r="AC86" i="17"/>
  <c r="AC85" i="17"/>
  <c r="AC84" i="17"/>
  <c r="AC83" i="17"/>
  <c r="AC82" i="17"/>
  <c r="AC81" i="17"/>
  <c r="AC80" i="17"/>
  <c r="AC79" i="17"/>
  <c r="AC78" i="17"/>
  <c r="AC77" i="17"/>
  <c r="AC76" i="17"/>
  <c r="AC75" i="17"/>
  <c r="AC74" i="17"/>
  <c r="AC73" i="17"/>
  <c r="AC72" i="17"/>
  <c r="AC71" i="17"/>
  <c r="AC70" i="17"/>
  <c r="AC69" i="17"/>
  <c r="AC68" i="17"/>
  <c r="AC67" i="17"/>
  <c r="AC66" i="17"/>
  <c r="AC65" i="17"/>
  <c r="AC64" i="17"/>
  <c r="AC63" i="17"/>
  <c r="AC62" i="17"/>
  <c r="AC58" i="17"/>
  <c r="AC57" i="17"/>
  <c r="AC56" i="17"/>
  <c r="AC55" i="17"/>
  <c r="AC54" i="17"/>
  <c r="AC53" i="17"/>
  <c r="AC52" i="17"/>
  <c r="AC51" i="17"/>
  <c r="AC50" i="17"/>
  <c r="AC49" i="17"/>
  <c r="AC48" i="17"/>
  <c r="AC47" i="17"/>
  <c r="AC46" i="17"/>
  <c r="AC45" i="17"/>
  <c r="AC44" i="17"/>
  <c r="AC43" i="17"/>
  <c r="AC42" i="17"/>
  <c r="AC41" i="17"/>
  <c r="AC40" i="17"/>
  <c r="AC39" i="17"/>
  <c r="AC38" i="17"/>
  <c r="AC37" i="17"/>
  <c r="AC36" i="17"/>
  <c r="AC35" i="17"/>
  <c r="AC34" i="17"/>
  <c r="AC33" i="17"/>
  <c r="AC32" i="17"/>
  <c r="AC28" i="17"/>
  <c r="AC27" i="17"/>
  <c r="AC26" i="17"/>
  <c r="AC25" i="17"/>
  <c r="AC24" i="17"/>
  <c r="AC23" i="17"/>
  <c r="AC22" i="17"/>
  <c r="AC21" i="17"/>
  <c r="AC20" i="17"/>
  <c r="AC19" i="17"/>
  <c r="AC18" i="17"/>
  <c r="AC17" i="17"/>
  <c r="AC16" i="17"/>
  <c r="AC15" i="17"/>
  <c r="AC14" i="17"/>
  <c r="AC13" i="17"/>
  <c r="AC12" i="17"/>
  <c r="AC11" i="17"/>
  <c r="AC10" i="17"/>
  <c r="AC9" i="17"/>
  <c r="AC8" i="17"/>
  <c r="AC7" i="17"/>
  <c r="AC6" i="17"/>
  <c r="AC5" i="17"/>
  <c r="AC4" i="17"/>
  <c r="AC3" i="17"/>
  <c r="AC2" i="17"/>
  <c r="AB241" i="17"/>
  <c r="AB240" i="17"/>
  <c r="AB239" i="17"/>
  <c r="AB238" i="17"/>
  <c r="AB237" i="17"/>
  <c r="AB236" i="17"/>
  <c r="AB235" i="17"/>
  <c r="AB234" i="17"/>
  <c r="AB233" i="17"/>
  <c r="AB232" i="17"/>
  <c r="AB231" i="17"/>
  <c r="AB230" i="17"/>
  <c r="AB229" i="17"/>
  <c r="AB228" i="17"/>
  <c r="AB227" i="17"/>
  <c r="AB226" i="17"/>
  <c r="AB225" i="17"/>
  <c r="AB224" i="17"/>
  <c r="AB223" i="17"/>
  <c r="AB222" i="17"/>
  <c r="AB221" i="17"/>
  <c r="AB220" i="17"/>
  <c r="AB219" i="17"/>
  <c r="AB218" i="17"/>
  <c r="AB217" i="17"/>
  <c r="AB216" i="17"/>
  <c r="AB215" i="17"/>
  <c r="AB214" i="17"/>
  <c r="AR210" i="17"/>
  <c r="AR209" i="17"/>
  <c r="AR208" i="17"/>
  <c r="AR207" i="17"/>
  <c r="AR206" i="17"/>
  <c r="AR205" i="17"/>
  <c r="AR204" i="17"/>
  <c r="AR203" i="17"/>
  <c r="AR202" i="17"/>
  <c r="AR201" i="17"/>
  <c r="AR200" i="17"/>
  <c r="AR199" i="17"/>
  <c r="AR198" i="17"/>
  <c r="AR197" i="17"/>
  <c r="AR196" i="17"/>
  <c r="AR195" i="17"/>
  <c r="AR194" i="17"/>
  <c r="AR193" i="17"/>
  <c r="AR192" i="17"/>
  <c r="AR191" i="17"/>
  <c r="AR190" i="17"/>
  <c r="AR189" i="17"/>
  <c r="AR188" i="17"/>
  <c r="AR187" i="17"/>
  <c r="AR186" i="17"/>
  <c r="AR185" i="17"/>
  <c r="AR184" i="17"/>
  <c r="AR183" i="17"/>
  <c r="BX179" i="17"/>
  <c r="BX178" i="17"/>
  <c r="BX177" i="17"/>
  <c r="BX176" i="17"/>
  <c r="BX175" i="17"/>
  <c r="BX174" i="17"/>
  <c r="BX173" i="17"/>
  <c r="BX172" i="17"/>
  <c r="BX171" i="17"/>
  <c r="BX170" i="17"/>
  <c r="BX169" i="17"/>
  <c r="BX168" i="17"/>
  <c r="BX167" i="17"/>
  <c r="BX166" i="17"/>
  <c r="BX165" i="17"/>
  <c r="BX164" i="17"/>
  <c r="BX163" i="17"/>
  <c r="BX162" i="17"/>
  <c r="BX161" i="17"/>
  <c r="BX160" i="17"/>
  <c r="BX159" i="17"/>
  <c r="BX158" i="17"/>
  <c r="BX157" i="17"/>
  <c r="BX156" i="17"/>
  <c r="BX155" i="17"/>
  <c r="BX154" i="17"/>
  <c r="BX153" i="17"/>
  <c r="BX152" i="17"/>
  <c r="AB149" i="17"/>
  <c r="AB148" i="17"/>
  <c r="AB147" i="17"/>
  <c r="AB146" i="17"/>
  <c r="AB145" i="17"/>
  <c r="AB144" i="17"/>
  <c r="AB143" i="17"/>
  <c r="AB142" i="17"/>
  <c r="AB141" i="17"/>
  <c r="AB140" i="17"/>
  <c r="AB139" i="17"/>
  <c r="AB138" i="17"/>
  <c r="AB137" i="17"/>
  <c r="AB136" i="17"/>
  <c r="AB135" i="17"/>
  <c r="AB134" i="17"/>
  <c r="AB133" i="17"/>
  <c r="AB132" i="17"/>
  <c r="AB131" i="17"/>
  <c r="AB130" i="17"/>
  <c r="AB129" i="17"/>
  <c r="AB128" i="17"/>
  <c r="AB127" i="17"/>
  <c r="AB126" i="17"/>
  <c r="AB125" i="17"/>
  <c r="AB124" i="17"/>
  <c r="AB123" i="17"/>
  <c r="AB122" i="17"/>
  <c r="AB119" i="17"/>
  <c r="AB118" i="17"/>
  <c r="AB117" i="17"/>
  <c r="AB116" i="17"/>
  <c r="AB115" i="17"/>
  <c r="AB114" i="17"/>
  <c r="AB113" i="17"/>
  <c r="AB112" i="17"/>
  <c r="AB111" i="17"/>
  <c r="AB110" i="17"/>
  <c r="AB109" i="17"/>
  <c r="AB108" i="17"/>
  <c r="AB107" i="17"/>
  <c r="AB106" i="17"/>
  <c r="AB105" i="17"/>
  <c r="AB104" i="17"/>
  <c r="AB103" i="17"/>
  <c r="AB102" i="17"/>
  <c r="AB101" i="17"/>
  <c r="AB100" i="17"/>
  <c r="AB99" i="17"/>
  <c r="AB98" i="17"/>
  <c r="AB97" i="17"/>
  <c r="AB96" i="17"/>
  <c r="AB95" i="17"/>
  <c r="AB94" i="17"/>
  <c r="AB93" i="17"/>
  <c r="AB92" i="17"/>
  <c r="AB88" i="17"/>
  <c r="AB87" i="17"/>
  <c r="AB86" i="17"/>
  <c r="AB85" i="17"/>
  <c r="AB84" i="17"/>
  <c r="AB83" i="17"/>
  <c r="AB82" i="17"/>
  <c r="AB81" i="17"/>
  <c r="AB80" i="17"/>
  <c r="AB79" i="17"/>
  <c r="AB78" i="17"/>
  <c r="AB77" i="17"/>
  <c r="AB76" i="17"/>
  <c r="AB75" i="17"/>
  <c r="AB74" i="17"/>
  <c r="AB73" i="17"/>
  <c r="AB72" i="17"/>
  <c r="AB71" i="17"/>
  <c r="AB70" i="17"/>
  <c r="AB69" i="17"/>
  <c r="AB68" i="17"/>
  <c r="AB67" i="17"/>
  <c r="AB66" i="17"/>
  <c r="AB65" i="17"/>
  <c r="AB64" i="17"/>
  <c r="AB63" i="17"/>
  <c r="AB62" i="17"/>
  <c r="AB58" i="17"/>
  <c r="AB57" i="17"/>
  <c r="AB56" i="17"/>
  <c r="AB55" i="17"/>
  <c r="AB54" i="17"/>
  <c r="AB53" i="17"/>
  <c r="AB52" i="17"/>
  <c r="AB51" i="17"/>
  <c r="AB50" i="17"/>
  <c r="AB49" i="17"/>
  <c r="AB48" i="17"/>
  <c r="AB47" i="17"/>
  <c r="AB46" i="17"/>
  <c r="AB45" i="17"/>
  <c r="AB44" i="17"/>
  <c r="AB43" i="17"/>
  <c r="AB42" i="17"/>
  <c r="AB41" i="17"/>
  <c r="AB40" i="17"/>
  <c r="AB39" i="17"/>
  <c r="AB38" i="17"/>
  <c r="AB37" i="17"/>
  <c r="AB36" i="17"/>
  <c r="AB35" i="17"/>
  <c r="AB34" i="17"/>
  <c r="AB33" i="17"/>
  <c r="AB32" i="17"/>
  <c r="AB28" i="17"/>
  <c r="AB27" i="17"/>
  <c r="AB26" i="17"/>
  <c r="AB25" i="17"/>
  <c r="AB24" i="17"/>
  <c r="AB23" i="17"/>
  <c r="AB22" i="17"/>
  <c r="AB21" i="17"/>
  <c r="AB20" i="17"/>
  <c r="AB19" i="17"/>
  <c r="AB18" i="17"/>
  <c r="AB17" i="17"/>
  <c r="AB16" i="17"/>
  <c r="AB15" i="17"/>
  <c r="AB14" i="17"/>
  <c r="AB13" i="17"/>
  <c r="AB12" i="17"/>
  <c r="AB11" i="17"/>
  <c r="AB10" i="17"/>
  <c r="AB9" i="17"/>
  <c r="AB8" i="17"/>
  <c r="AB7" i="17"/>
  <c r="AB6" i="17"/>
  <c r="AB5" i="17"/>
  <c r="AB4" i="17"/>
  <c r="AB3" i="17"/>
  <c r="AB2" i="17"/>
  <c r="AA241" i="17"/>
  <c r="AA240" i="17"/>
  <c r="AA239" i="17"/>
  <c r="AA238" i="17"/>
  <c r="AA237" i="17"/>
  <c r="AA236" i="17"/>
  <c r="AA235" i="17"/>
  <c r="AA234" i="17"/>
  <c r="AA233" i="17"/>
  <c r="AA232" i="17"/>
  <c r="AA231" i="17"/>
  <c r="AA230" i="17"/>
  <c r="AA229" i="17"/>
  <c r="AA228" i="17"/>
  <c r="AA227" i="17"/>
  <c r="AA226" i="17"/>
  <c r="AA225" i="17"/>
  <c r="AA224" i="17"/>
  <c r="AA223" i="17"/>
  <c r="AA222" i="17"/>
  <c r="AA221" i="17"/>
  <c r="AA220" i="17"/>
  <c r="AA219" i="17"/>
  <c r="AA218" i="17"/>
  <c r="AA217" i="17"/>
  <c r="AA216" i="17"/>
  <c r="AA215" i="17"/>
  <c r="AA214" i="17"/>
  <c r="AQ210" i="17"/>
  <c r="AQ209" i="17"/>
  <c r="AQ208" i="17"/>
  <c r="AQ207" i="17"/>
  <c r="AQ206" i="17"/>
  <c r="AQ205" i="17"/>
  <c r="AQ204" i="17"/>
  <c r="AQ203" i="17"/>
  <c r="AQ202" i="17"/>
  <c r="AQ201" i="17"/>
  <c r="AQ200" i="17"/>
  <c r="AQ199" i="17"/>
  <c r="AQ198" i="17"/>
  <c r="AQ197" i="17"/>
  <c r="AQ196" i="17"/>
  <c r="AQ195" i="17"/>
  <c r="AQ194" i="17"/>
  <c r="AQ193" i="17"/>
  <c r="AQ192" i="17"/>
  <c r="AQ191" i="17"/>
  <c r="AQ190" i="17"/>
  <c r="AQ189" i="17"/>
  <c r="AQ188" i="17"/>
  <c r="AQ187" i="17"/>
  <c r="AQ186" i="17"/>
  <c r="AQ185" i="17"/>
  <c r="AQ184" i="17"/>
  <c r="AQ183" i="17"/>
  <c r="BW179" i="17"/>
  <c r="BW178" i="17"/>
  <c r="BW177" i="17"/>
  <c r="BW176" i="17"/>
  <c r="BW175" i="17"/>
  <c r="BW174" i="17"/>
  <c r="BW173" i="17"/>
  <c r="BW172" i="17"/>
  <c r="BW171" i="17"/>
  <c r="BW170" i="17"/>
  <c r="BW169" i="17"/>
  <c r="BW168" i="17"/>
  <c r="BW167" i="17"/>
  <c r="BW166" i="17"/>
  <c r="BW165" i="17"/>
  <c r="BW164" i="17"/>
  <c r="BW163" i="17"/>
  <c r="BW162" i="17"/>
  <c r="BW161" i="17"/>
  <c r="BW160" i="17"/>
  <c r="BW159" i="17"/>
  <c r="BW158" i="17"/>
  <c r="BW157" i="17"/>
  <c r="BW156" i="17"/>
  <c r="BW155" i="17"/>
  <c r="BW154" i="17"/>
  <c r="BW153" i="17"/>
  <c r="BW152" i="17"/>
  <c r="AA149" i="17"/>
  <c r="AA148" i="17"/>
  <c r="AA147" i="17"/>
  <c r="AA146" i="17"/>
  <c r="AA145" i="17"/>
  <c r="AA144" i="17"/>
  <c r="AA143" i="17"/>
  <c r="AA142" i="17"/>
  <c r="AA141" i="17"/>
  <c r="AA140" i="17"/>
  <c r="AA139" i="17"/>
  <c r="AA138" i="17"/>
  <c r="AA137" i="17"/>
  <c r="AA136" i="17"/>
  <c r="AA135" i="17"/>
  <c r="AA134" i="17"/>
  <c r="AA133" i="17"/>
  <c r="AA132" i="17"/>
  <c r="AA131" i="17"/>
  <c r="AA130" i="17"/>
  <c r="AA129" i="17"/>
  <c r="AA128" i="17"/>
  <c r="AA127" i="17"/>
  <c r="AA126" i="17"/>
  <c r="AA125" i="17"/>
  <c r="AA124" i="17"/>
  <c r="AA123" i="17"/>
  <c r="AA122" i="17"/>
  <c r="AA119" i="17"/>
  <c r="AA118" i="17"/>
  <c r="AA117" i="17"/>
  <c r="AA116" i="17"/>
  <c r="AA115" i="17"/>
  <c r="AA114" i="17"/>
  <c r="AA113" i="17"/>
  <c r="AA112" i="17"/>
  <c r="AA111" i="17"/>
  <c r="AA110" i="17"/>
  <c r="AA109" i="17"/>
  <c r="AA108" i="17"/>
  <c r="AA107" i="17"/>
  <c r="AA106" i="17"/>
  <c r="AA105" i="17"/>
  <c r="AA104" i="17"/>
  <c r="AA103" i="17"/>
  <c r="AA102" i="17"/>
  <c r="AA101" i="17"/>
  <c r="AA100" i="17"/>
  <c r="AA99" i="17"/>
  <c r="AA98" i="17"/>
  <c r="AA97" i="17"/>
  <c r="AA96" i="17"/>
  <c r="AA95" i="17"/>
  <c r="AA94" i="17"/>
  <c r="AA93" i="17"/>
  <c r="AA92" i="17"/>
  <c r="AA88" i="17"/>
  <c r="AA87" i="17"/>
  <c r="AA86" i="17"/>
  <c r="AA85" i="17"/>
  <c r="AA84" i="17"/>
  <c r="AA83" i="17"/>
  <c r="AA82" i="17"/>
  <c r="AA81" i="17"/>
  <c r="AA80" i="17"/>
  <c r="AA79" i="17"/>
  <c r="AA78" i="17"/>
  <c r="AA77" i="17"/>
  <c r="AA76" i="17"/>
  <c r="AA75" i="17"/>
  <c r="AA74" i="17"/>
  <c r="AA73" i="17"/>
  <c r="AA72" i="17"/>
  <c r="AA71" i="17"/>
  <c r="AA70" i="17"/>
  <c r="AA69" i="17"/>
  <c r="AA68" i="17"/>
  <c r="AA67" i="17"/>
  <c r="AA66" i="17"/>
  <c r="AA65" i="17"/>
  <c r="AA64" i="17"/>
  <c r="AA63" i="17"/>
  <c r="AA62" i="17"/>
  <c r="AA58" i="17"/>
  <c r="AA57" i="17"/>
  <c r="AA56" i="17"/>
  <c r="AA55" i="17"/>
  <c r="AA54" i="17"/>
  <c r="AA53" i="17"/>
  <c r="AA52" i="17"/>
  <c r="AA51" i="17"/>
  <c r="AA50" i="17"/>
  <c r="AA49" i="17"/>
  <c r="AA48" i="17"/>
  <c r="AA47" i="17"/>
  <c r="AA46" i="17"/>
  <c r="AA45" i="17"/>
  <c r="AA44" i="17"/>
  <c r="AA43" i="17"/>
  <c r="AA42" i="17"/>
  <c r="AA41" i="17"/>
  <c r="AA40" i="17"/>
  <c r="AA39" i="17"/>
  <c r="AA38" i="17"/>
  <c r="AA37" i="17"/>
  <c r="AA36" i="17"/>
  <c r="AA35" i="17"/>
  <c r="AA34" i="17"/>
  <c r="AA33" i="17"/>
  <c r="AA32" i="17"/>
  <c r="AA28" i="17"/>
  <c r="AA27" i="17"/>
  <c r="AA26" i="17"/>
  <c r="AA25" i="17"/>
  <c r="AA24" i="17"/>
  <c r="AA23" i="17"/>
  <c r="AA22" i="17"/>
  <c r="AA21" i="17"/>
  <c r="AA20" i="17"/>
  <c r="AA19" i="17"/>
  <c r="AA18" i="17"/>
  <c r="AA17" i="17"/>
  <c r="AA16" i="17"/>
  <c r="AA15" i="17"/>
  <c r="AA14" i="17"/>
  <c r="AA13" i="17"/>
  <c r="AA12" i="17"/>
  <c r="AA11" i="17"/>
  <c r="AA10" i="17"/>
  <c r="AA9" i="17"/>
  <c r="AA8" i="17"/>
  <c r="AA7" i="17"/>
  <c r="AA6" i="17"/>
  <c r="AA5" i="17"/>
  <c r="AA4" i="17"/>
  <c r="AA3" i="17"/>
  <c r="AA2" i="17"/>
  <c r="Z241" i="17"/>
  <c r="Z240" i="17"/>
  <c r="Z239" i="17"/>
  <c r="Z238" i="17"/>
  <c r="Z237" i="17"/>
  <c r="Z236" i="17"/>
  <c r="Z235" i="17"/>
  <c r="Z234" i="17"/>
  <c r="Z233" i="17"/>
  <c r="Z232" i="17"/>
  <c r="Z231" i="17"/>
  <c r="Z230" i="17"/>
  <c r="Z229" i="17"/>
  <c r="Z228" i="17"/>
  <c r="Z227" i="17"/>
  <c r="Z226" i="17"/>
  <c r="Z225" i="17"/>
  <c r="Z224" i="17"/>
  <c r="Z223" i="17"/>
  <c r="Z222" i="17"/>
  <c r="Z221" i="17"/>
  <c r="Z220" i="17"/>
  <c r="Z219" i="17"/>
  <c r="Z218" i="17"/>
  <c r="Z217" i="17"/>
  <c r="Z216" i="17"/>
  <c r="Z215" i="17"/>
  <c r="Z214" i="17"/>
  <c r="AP210" i="17"/>
  <c r="AP209" i="17"/>
  <c r="AP208" i="17"/>
  <c r="AP207" i="17"/>
  <c r="AP206" i="17"/>
  <c r="AP205" i="17"/>
  <c r="AP204" i="17"/>
  <c r="AP203" i="17"/>
  <c r="AP202" i="17"/>
  <c r="AP201" i="17"/>
  <c r="AP200" i="17"/>
  <c r="AP199" i="17"/>
  <c r="AP198" i="17"/>
  <c r="AP197" i="17"/>
  <c r="AP196" i="17"/>
  <c r="AP195" i="17"/>
  <c r="AP194" i="17"/>
  <c r="AP193" i="17"/>
  <c r="AP192" i="17"/>
  <c r="AP191" i="17"/>
  <c r="AP190" i="17"/>
  <c r="AP189" i="17"/>
  <c r="AP188" i="17"/>
  <c r="AP187" i="17"/>
  <c r="AP186" i="17"/>
  <c r="AP185" i="17"/>
  <c r="AP184" i="17"/>
  <c r="AP183" i="17"/>
  <c r="BV179" i="17"/>
  <c r="BV178" i="17"/>
  <c r="BV177" i="17"/>
  <c r="BV176" i="17"/>
  <c r="BV175" i="17"/>
  <c r="BV174" i="17"/>
  <c r="BV173" i="17"/>
  <c r="BV172" i="17"/>
  <c r="BV171" i="17"/>
  <c r="BV170" i="17"/>
  <c r="BV169" i="17"/>
  <c r="BV168" i="17"/>
  <c r="BV167" i="17"/>
  <c r="BV166" i="17"/>
  <c r="BV165" i="17"/>
  <c r="BV164" i="17"/>
  <c r="BV163" i="17"/>
  <c r="BV162" i="17"/>
  <c r="BV161" i="17"/>
  <c r="BV160" i="17"/>
  <c r="BV159" i="17"/>
  <c r="BV158" i="17"/>
  <c r="BV157" i="17"/>
  <c r="BV156" i="17"/>
  <c r="BV155" i="17"/>
  <c r="BV154" i="17"/>
  <c r="BV153" i="17"/>
  <c r="BV152" i="17"/>
  <c r="Z149" i="17"/>
  <c r="Z148" i="17"/>
  <c r="Z147" i="17"/>
  <c r="Z146" i="17"/>
  <c r="Z145" i="17"/>
  <c r="Z144" i="17"/>
  <c r="Z143" i="17"/>
  <c r="Z142" i="17"/>
  <c r="Z141" i="17"/>
  <c r="Z140" i="17"/>
  <c r="Z139" i="17"/>
  <c r="Z138" i="17"/>
  <c r="Z137" i="17"/>
  <c r="Z136" i="17"/>
  <c r="Z135" i="17"/>
  <c r="Z134" i="17"/>
  <c r="Z133" i="17"/>
  <c r="Z132" i="17"/>
  <c r="Z131" i="17"/>
  <c r="Z130" i="17"/>
  <c r="Z129" i="17"/>
  <c r="Z128" i="17"/>
  <c r="Z127" i="17"/>
  <c r="Z126" i="17"/>
  <c r="Z125" i="17"/>
  <c r="Z124" i="17"/>
  <c r="Z123" i="17"/>
  <c r="Z122" i="17"/>
  <c r="Z119" i="17"/>
  <c r="Z118" i="17"/>
  <c r="Z117" i="17"/>
  <c r="Z116" i="17"/>
  <c r="Z115" i="17"/>
  <c r="Z114" i="17"/>
  <c r="Z113" i="17"/>
  <c r="Z112" i="17"/>
  <c r="Z111" i="17"/>
  <c r="Z110" i="17"/>
  <c r="Z109" i="17"/>
  <c r="Z108" i="17"/>
  <c r="Z107" i="17"/>
  <c r="Z106" i="17"/>
  <c r="Z105" i="17"/>
  <c r="Z104" i="17"/>
  <c r="Z103" i="17"/>
  <c r="Z102" i="17"/>
  <c r="Z101" i="17"/>
  <c r="Z100" i="17"/>
  <c r="Z99" i="17"/>
  <c r="Z98" i="17"/>
  <c r="Z97" i="17"/>
  <c r="Z96" i="17"/>
  <c r="Z95" i="17"/>
  <c r="Z94" i="17"/>
  <c r="Z93" i="17"/>
  <c r="Z92" i="17"/>
  <c r="Z88" i="17"/>
  <c r="Z87" i="17"/>
  <c r="Z86" i="17"/>
  <c r="Z85" i="17"/>
  <c r="Z84" i="17"/>
  <c r="Z83" i="17"/>
  <c r="Z82" i="17"/>
  <c r="Z81" i="17"/>
  <c r="Z80" i="17"/>
  <c r="Z79" i="17"/>
  <c r="Z78" i="17"/>
  <c r="Z77" i="17"/>
  <c r="Z76" i="17"/>
  <c r="Z75" i="17"/>
  <c r="Z74" i="17"/>
  <c r="Z73" i="17"/>
  <c r="Z72" i="17"/>
  <c r="Z71" i="17"/>
  <c r="Z70" i="17"/>
  <c r="Z69" i="17"/>
  <c r="Z68" i="17"/>
  <c r="Z67" i="17"/>
  <c r="Z66" i="17"/>
  <c r="Z65" i="17"/>
  <c r="Z64" i="17"/>
  <c r="Z63" i="17"/>
  <c r="Z62" i="17"/>
  <c r="Z58" i="17"/>
  <c r="Z57" i="17"/>
  <c r="Z56" i="17"/>
  <c r="Z55" i="17"/>
  <c r="Z54" i="17"/>
  <c r="Z53" i="17"/>
  <c r="Z52" i="17"/>
  <c r="Z51" i="17"/>
  <c r="Z50" i="17"/>
  <c r="Z49" i="17"/>
  <c r="Z48" i="17"/>
  <c r="Z47" i="17"/>
  <c r="Z46" i="17"/>
  <c r="Z45" i="17"/>
  <c r="Z44" i="17"/>
  <c r="Z43" i="17"/>
  <c r="Z42" i="17"/>
  <c r="Z41" i="17"/>
  <c r="Z40" i="17"/>
  <c r="Z39" i="17"/>
  <c r="Z38" i="17"/>
  <c r="Z37" i="17"/>
  <c r="Z36" i="17"/>
  <c r="Z35" i="17"/>
  <c r="Z34" i="17"/>
  <c r="Z33" i="17"/>
  <c r="Z32" i="17"/>
  <c r="Z28" i="17"/>
  <c r="Z27" i="17"/>
  <c r="Z26" i="17"/>
  <c r="Z25" i="17"/>
  <c r="Z24" i="17"/>
  <c r="Z23" i="17"/>
  <c r="Z22" i="17"/>
  <c r="Z21" i="17"/>
  <c r="Z20" i="17"/>
  <c r="Z19" i="17"/>
  <c r="Z18" i="17"/>
  <c r="Z17" i="17"/>
  <c r="Z16" i="17"/>
  <c r="Z15" i="17"/>
  <c r="Z14" i="17"/>
  <c r="Z13" i="17"/>
  <c r="Z12" i="17"/>
  <c r="Z11" i="17"/>
  <c r="Z10" i="17"/>
  <c r="Z9" i="17"/>
  <c r="Z8" i="17"/>
  <c r="Z7" i="17"/>
  <c r="Z6" i="17"/>
  <c r="Z5" i="17"/>
  <c r="Z4" i="17"/>
  <c r="Z3" i="17"/>
  <c r="Z2" i="17"/>
  <c r="Y241" i="17"/>
  <c r="Y240" i="17"/>
  <c r="Y239" i="17"/>
  <c r="Y238" i="17"/>
  <c r="Y237" i="17"/>
  <c r="Y236" i="17"/>
  <c r="Y235" i="17"/>
  <c r="Y234" i="17"/>
  <c r="Y233" i="17"/>
  <c r="Y232" i="17"/>
  <c r="Y231" i="17"/>
  <c r="Y230" i="17"/>
  <c r="Y229" i="17"/>
  <c r="Y228" i="17"/>
  <c r="Y227" i="17"/>
  <c r="Y226" i="17"/>
  <c r="Y225" i="17"/>
  <c r="Y224" i="17"/>
  <c r="Y223" i="17"/>
  <c r="Y222" i="17"/>
  <c r="Y221" i="17"/>
  <c r="Y220" i="17"/>
  <c r="Y219" i="17"/>
  <c r="Y218" i="17"/>
  <c r="Y217" i="17"/>
  <c r="Y216" i="17"/>
  <c r="Y215" i="17"/>
  <c r="Y214" i="17"/>
  <c r="AO210" i="17"/>
  <c r="AO209" i="17"/>
  <c r="AO208" i="17"/>
  <c r="AO207" i="17"/>
  <c r="AO206" i="17"/>
  <c r="AO205" i="17"/>
  <c r="AO204" i="17"/>
  <c r="AO203" i="17"/>
  <c r="AO202" i="17"/>
  <c r="AO201" i="17"/>
  <c r="AO200" i="17"/>
  <c r="AO199" i="17"/>
  <c r="AO198" i="17"/>
  <c r="AO197" i="17"/>
  <c r="AO196" i="17"/>
  <c r="AO195" i="17"/>
  <c r="AO194" i="17"/>
  <c r="AO193" i="17"/>
  <c r="AO192" i="17"/>
  <c r="AO191" i="17"/>
  <c r="AO190" i="17"/>
  <c r="AO189" i="17"/>
  <c r="AO188" i="17"/>
  <c r="AO187" i="17"/>
  <c r="AO186" i="17"/>
  <c r="AO185" i="17"/>
  <c r="AO184" i="17"/>
  <c r="AO183" i="17"/>
  <c r="BU179" i="17"/>
  <c r="BU178" i="17"/>
  <c r="BU177" i="17"/>
  <c r="BU176" i="17"/>
  <c r="BU175" i="17"/>
  <c r="BU174" i="17"/>
  <c r="BU173" i="17"/>
  <c r="BU172" i="17"/>
  <c r="BU171" i="17"/>
  <c r="BU170" i="17"/>
  <c r="BU169" i="17"/>
  <c r="BU168" i="17"/>
  <c r="BU167" i="17"/>
  <c r="BU166" i="17"/>
  <c r="BU165" i="17"/>
  <c r="BU164" i="17"/>
  <c r="BU163" i="17"/>
  <c r="BU162" i="17"/>
  <c r="BU161" i="17"/>
  <c r="BU160" i="17"/>
  <c r="BU159" i="17"/>
  <c r="BU158" i="17"/>
  <c r="BU157" i="17"/>
  <c r="BU156" i="17"/>
  <c r="BU155" i="17"/>
  <c r="BU154" i="17"/>
  <c r="BU153" i="17"/>
  <c r="BU152" i="17"/>
  <c r="Y149" i="17"/>
  <c r="Y148" i="17"/>
  <c r="Y147" i="17"/>
  <c r="Y146" i="17"/>
  <c r="Y145" i="17"/>
  <c r="Y144" i="17"/>
  <c r="Y143" i="17"/>
  <c r="Y142" i="17"/>
  <c r="Y141" i="17"/>
  <c r="Y140" i="17"/>
  <c r="Y139" i="17"/>
  <c r="Y138" i="17"/>
  <c r="Y137" i="17"/>
  <c r="Y136" i="17"/>
  <c r="Y135" i="17"/>
  <c r="Y134" i="17"/>
  <c r="Y133" i="17"/>
  <c r="Y132" i="17"/>
  <c r="Y131" i="17"/>
  <c r="Y130" i="17"/>
  <c r="Y129" i="17"/>
  <c r="Y128" i="17"/>
  <c r="Y127" i="17"/>
  <c r="Y126" i="17"/>
  <c r="Y125" i="17"/>
  <c r="Y124" i="17"/>
  <c r="Y123" i="17"/>
  <c r="Y122" i="17"/>
  <c r="Y119" i="17"/>
  <c r="Y118" i="17"/>
  <c r="Y117" i="17"/>
  <c r="Y116" i="17"/>
  <c r="Y115" i="17"/>
  <c r="Y114" i="17"/>
  <c r="Y113" i="17"/>
  <c r="Y112" i="17"/>
  <c r="Y111" i="17"/>
  <c r="Y110" i="17"/>
  <c r="Y109" i="17"/>
  <c r="Y108" i="17"/>
  <c r="Y107" i="17"/>
  <c r="Y106" i="17"/>
  <c r="Y105" i="17"/>
  <c r="Y104" i="17"/>
  <c r="Y103" i="17"/>
  <c r="Y102" i="17"/>
  <c r="Y101" i="17"/>
  <c r="Y100" i="17"/>
  <c r="Y99" i="17"/>
  <c r="Y98" i="17"/>
  <c r="Y97" i="17"/>
  <c r="Y96" i="17"/>
  <c r="Y95" i="17"/>
  <c r="Y94" i="17"/>
  <c r="Y93" i="17"/>
  <c r="Y92" i="17"/>
  <c r="Y88" i="17"/>
  <c r="Y87" i="17"/>
  <c r="Y86" i="17"/>
  <c r="Y85" i="17"/>
  <c r="Y84" i="17"/>
  <c r="Y83" i="17"/>
  <c r="Y82" i="17"/>
  <c r="Y81" i="17"/>
  <c r="Y80" i="17"/>
  <c r="Y79" i="17"/>
  <c r="Y78" i="17"/>
  <c r="Y77" i="17"/>
  <c r="Y76" i="17"/>
  <c r="Y75" i="17"/>
  <c r="Y74" i="17"/>
  <c r="Y73" i="17"/>
  <c r="Y72" i="17"/>
  <c r="Y71" i="17"/>
  <c r="Y70" i="17"/>
  <c r="Y69" i="17"/>
  <c r="Y68" i="17"/>
  <c r="Y67" i="17"/>
  <c r="Y66" i="17"/>
  <c r="Y65" i="17"/>
  <c r="Y64" i="17"/>
  <c r="Y63" i="17"/>
  <c r="Y62" i="17"/>
  <c r="Y58" i="17"/>
  <c r="Y57" i="17"/>
  <c r="Y56" i="17"/>
  <c r="Y55" i="17"/>
  <c r="Y54" i="17"/>
  <c r="Y53" i="17"/>
  <c r="Y52" i="17"/>
  <c r="Y51" i="17"/>
  <c r="Y50" i="17"/>
  <c r="Y49" i="17"/>
  <c r="Y48" i="17"/>
  <c r="Y47" i="17"/>
  <c r="Y46" i="17"/>
  <c r="Y45" i="17"/>
  <c r="Y44" i="17"/>
  <c r="Y43" i="17"/>
  <c r="Y42" i="17"/>
  <c r="Y41" i="17"/>
  <c r="Y40" i="17"/>
  <c r="Y39" i="17"/>
  <c r="Y38" i="17"/>
  <c r="Y37" i="17"/>
  <c r="Y36" i="17"/>
  <c r="Y35" i="17"/>
  <c r="Y34" i="17"/>
  <c r="Y33" i="17"/>
  <c r="Y32" i="17"/>
  <c r="Y28" i="17"/>
  <c r="Y27" i="17"/>
  <c r="Y26" i="17"/>
  <c r="Y25" i="17"/>
  <c r="Y24" i="17"/>
  <c r="Y23" i="17"/>
  <c r="Y22" i="17"/>
  <c r="Y21" i="17"/>
  <c r="Y20" i="17"/>
  <c r="Y19" i="17"/>
  <c r="Y18" i="17"/>
  <c r="Y17" i="17"/>
  <c r="Y16" i="17"/>
  <c r="Y15" i="17"/>
  <c r="Y14" i="17"/>
  <c r="Y13" i="17"/>
  <c r="Y12" i="17"/>
  <c r="Y11" i="17"/>
  <c r="Y10" i="17"/>
  <c r="Y9" i="17"/>
  <c r="Y8" i="17"/>
  <c r="Y7" i="17"/>
  <c r="Y6" i="17"/>
  <c r="Y5" i="17"/>
  <c r="Y4" i="17"/>
  <c r="Y3" i="17"/>
  <c r="Y2" i="17"/>
  <c r="X241" i="17"/>
  <c r="X240" i="17"/>
  <c r="X239" i="17"/>
  <c r="X238" i="17"/>
  <c r="X237" i="17"/>
  <c r="X236" i="17"/>
  <c r="X235" i="17"/>
  <c r="X234" i="17"/>
  <c r="X233" i="17"/>
  <c r="X232" i="17"/>
  <c r="X231" i="17"/>
  <c r="X230" i="17"/>
  <c r="X229" i="17"/>
  <c r="X228" i="17"/>
  <c r="X227" i="17"/>
  <c r="X226" i="17"/>
  <c r="X225" i="17"/>
  <c r="X224" i="17"/>
  <c r="X223" i="17"/>
  <c r="X222" i="17"/>
  <c r="X221" i="17"/>
  <c r="X220" i="17"/>
  <c r="X219" i="17"/>
  <c r="X218" i="17"/>
  <c r="X217" i="17"/>
  <c r="X216" i="17"/>
  <c r="X215" i="17"/>
  <c r="X214" i="17"/>
  <c r="AN210" i="17"/>
  <c r="AN209" i="17"/>
  <c r="AN208" i="17"/>
  <c r="AN207" i="17"/>
  <c r="AN206" i="17"/>
  <c r="AN205" i="17"/>
  <c r="AN204" i="17"/>
  <c r="AN203" i="17"/>
  <c r="AN202" i="17"/>
  <c r="AN201" i="17"/>
  <c r="AN200" i="17"/>
  <c r="AN199" i="17"/>
  <c r="AN198" i="17"/>
  <c r="AN197" i="17"/>
  <c r="AN196" i="17"/>
  <c r="AN195" i="17"/>
  <c r="AN194" i="17"/>
  <c r="AN193" i="17"/>
  <c r="AN192" i="17"/>
  <c r="AN191" i="17"/>
  <c r="AN190" i="17"/>
  <c r="AN189" i="17"/>
  <c r="AN188" i="17"/>
  <c r="AN187" i="17"/>
  <c r="AN186" i="17"/>
  <c r="AN185" i="17"/>
  <c r="AN184" i="17"/>
  <c r="AN183" i="17"/>
  <c r="BT179" i="17"/>
  <c r="BT178" i="17"/>
  <c r="BT177" i="17"/>
  <c r="BT176" i="17"/>
  <c r="BT175" i="17"/>
  <c r="BT174" i="17"/>
  <c r="BT173" i="17"/>
  <c r="BT172" i="17"/>
  <c r="BT171" i="17"/>
  <c r="BT170" i="17"/>
  <c r="BT169" i="17"/>
  <c r="BT168" i="17"/>
  <c r="BT167" i="17"/>
  <c r="BT166" i="17"/>
  <c r="BT165" i="17"/>
  <c r="BT164" i="17"/>
  <c r="BT163" i="17"/>
  <c r="BT162" i="17"/>
  <c r="BT161" i="17"/>
  <c r="BT160" i="17"/>
  <c r="BT159" i="17"/>
  <c r="BT158" i="17"/>
  <c r="BT157" i="17"/>
  <c r="BT156" i="17"/>
  <c r="BT155" i="17"/>
  <c r="BT154" i="17"/>
  <c r="BT153" i="17"/>
  <c r="BT152" i="17"/>
  <c r="X149" i="17"/>
  <c r="X148" i="17"/>
  <c r="X147" i="17"/>
  <c r="X146" i="17"/>
  <c r="X145" i="17"/>
  <c r="X144" i="17"/>
  <c r="X143" i="17"/>
  <c r="X142" i="17"/>
  <c r="X141" i="17"/>
  <c r="X140" i="17"/>
  <c r="X139" i="17"/>
  <c r="X138" i="17"/>
  <c r="X137" i="17"/>
  <c r="X136" i="17"/>
  <c r="X135" i="17"/>
  <c r="X134" i="17"/>
  <c r="X133" i="17"/>
  <c r="X132" i="17"/>
  <c r="X131" i="17"/>
  <c r="X130" i="17"/>
  <c r="X129" i="17"/>
  <c r="X128" i="17"/>
  <c r="X127" i="17"/>
  <c r="X126" i="17"/>
  <c r="X125" i="17"/>
  <c r="X124" i="17"/>
  <c r="X123" i="17"/>
  <c r="X122" i="17"/>
  <c r="X119" i="17"/>
  <c r="X118" i="17"/>
  <c r="X117" i="17"/>
  <c r="X116" i="17"/>
  <c r="X115" i="17"/>
  <c r="X114" i="17"/>
  <c r="X113" i="17"/>
  <c r="X112" i="17"/>
  <c r="X111" i="17"/>
  <c r="X110" i="17"/>
  <c r="X109" i="17"/>
  <c r="X108" i="17"/>
  <c r="X107" i="17"/>
  <c r="X106" i="17"/>
  <c r="X105" i="17"/>
  <c r="X104" i="17"/>
  <c r="X103" i="17"/>
  <c r="X102" i="17"/>
  <c r="X101" i="17"/>
  <c r="X100" i="17"/>
  <c r="X99" i="17"/>
  <c r="X98" i="17"/>
  <c r="X97" i="17"/>
  <c r="X96" i="17"/>
  <c r="X95" i="17"/>
  <c r="X94" i="17"/>
  <c r="X93" i="17"/>
  <c r="X92" i="17"/>
  <c r="X88" i="17"/>
  <c r="X87" i="17"/>
  <c r="X86" i="17"/>
  <c r="X85" i="17"/>
  <c r="X84" i="17"/>
  <c r="X83" i="17"/>
  <c r="X82" i="17"/>
  <c r="X81" i="17"/>
  <c r="X80" i="17"/>
  <c r="X79" i="17"/>
  <c r="X78" i="17"/>
  <c r="X77" i="17"/>
  <c r="X76" i="17"/>
  <c r="X75" i="17"/>
  <c r="X74" i="17"/>
  <c r="X73" i="17"/>
  <c r="X72" i="17"/>
  <c r="X71" i="17"/>
  <c r="X70" i="17"/>
  <c r="X69" i="17"/>
  <c r="X68" i="17"/>
  <c r="X67" i="17"/>
  <c r="X66" i="17"/>
  <c r="X65" i="17"/>
  <c r="X64" i="17"/>
  <c r="X63" i="17"/>
  <c r="X62" i="17"/>
  <c r="X58" i="17"/>
  <c r="X57" i="17"/>
  <c r="X56" i="17"/>
  <c r="X55" i="17"/>
  <c r="X54" i="17"/>
  <c r="X53" i="17"/>
  <c r="X52" i="17"/>
  <c r="X51" i="17"/>
  <c r="X50" i="17"/>
  <c r="X49" i="17"/>
  <c r="X48" i="17"/>
  <c r="X47" i="17"/>
  <c r="X46" i="17"/>
  <c r="X45" i="17"/>
  <c r="X44" i="17"/>
  <c r="X43" i="17"/>
  <c r="X42" i="17"/>
  <c r="X41" i="17"/>
  <c r="X40" i="17"/>
  <c r="X39" i="17"/>
  <c r="X38" i="17"/>
  <c r="X37" i="17"/>
  <c r="X36" i="17"/>
  <c r="X35" i="17"/>
  <c r="X34" i="17"/>
  <c r="X33" i="17"/>
  <c r="X32" i="17"/>
  <c r="X28" i="17"/>
  <c r="X27" i="17"/>
  <c r="X26" i="17"/>
  <c r="X25" i="17"/>
  <c r="X24" i="17"/>
  <c r="X23" i="17"/>
  <c r="X22" i="17"/>
  <c r="X21" i="17"/>
  <c r="X20" i="17"/>
  <c r="X19" i="17"/>
  <c r="X18" i="17"/>
  <c r="X17" i="17"/>
  <c r="X16" i="17"/>
  <c r="X15" i="17"/>
  <c r="X14" i="17"/>
  <c r="X13" i="17"/>
  <c r="X12" i="17"/>
  <c r="X11" i="17"/>
  <c r="X10" i="17"/>
  <c r="X9" i="17"/>
  <c r="X8" i="17"/>
  <c r="X7" i="17"/>
  <c r="X6" i="17"/>
  <c r="X5" i="17"/>
  <c r="X4" i="17"/>
  <c r="X3" i="17"/>
  <c r="X2" i="17"/>
  <c r="W241" i="17"/>
  <c r="W240" i="17"/>
  <c r="W239" i="17"/>
  <c r="W238" i="17"/>
  <c r="W237" i="17"/>
  <c r="W236" i="17"/>
  <c r="W235" i="17"/>
  <c r="W234" i="17"/>
  <c r="W233" i="17"/>
  <c r="W232" i="17"/>
  <c r="W231" i="17"/>
  <c r="W230" i="17"/>
  <c r="W229" i="17"/>
  <c r="W228" i="17"/>
  <c r="W227" i="17"/>
  <c r="W226" i="17"/>
  <c r="W225" i="17"/>
  <c r="W224" i="17"/>
  <c r="W223" i="17"/>
  <c r="W222" i="17"/>
  <c r="W221" i="17"/>
  <c r="W220" i="17"/>
  <c r="W219" i="17"/>
  <c r="W218" i="17"/>
  <c r="W217" i="17"/>
  <c r="W216" i="17"/>
  <c r="W215" i="17"/>
  <c r="W214" i="17"/>
  <c r="AM210" i="17"/>
  <c r="AM209" i="17"/>
  <c r="AM208" i="17"/>
  <c r="AM207" i="17"/>
  <c r="AM206" i="17"/>
  <c r="AM205" i="17"/>
  <c r="AM204" i="17"/>
  <c r="AM203" i="17"/>
  <c r="AM202" i="17"/>
  <c r="AM201" i="17"/>
  <c r="AM200" i="17"/>
  <c r="AM199" i="17"/>
  <c r="AM198" i="17"/>
  <c r="AM197" i="17"/>
  <c r="AM196" i="17"/>
  <c r="AM195" i="17"/>
  <c r="AM194" i="17"/>
  <c r="AM193" i="17"/>
  <c r="AM192" i="17"/>
  <c r="AM191" i="17"/>
  <c r="AM190" i="17"/>
  <c r="AM189" i="17"/>
  <c r="AM188" i="17"/>
  <c r="AM187" i="17"/>
  <c r="AM186" i="17"/>
  <c r="AM185" i="17"/>
  <c r="AM184" i="17"/>
  <c r="AM183" i="17"/>
  <c r="BS179" i="17"/>
  <c r="BS178" i="17"/>
  <c r="BS177" i="17"/>
  <c r="BS176" i="17"/>
  <c r="BS175" i="17"/>
  <c r="BS174" i="17"/>
  <c r="BS173" i="17"/>
  <c r="BS172" i="17"/>
  <c r="BS171" i="17"/>
  <c r="BS170" i="17"/>
  <c r="BS169" i="17"/>
  <c r="BS168" i="17"/>
  <c r="BS167" i="17"/>
  <c r="BS166" i="17"/>
  <c r="BS165" i="17"/>
  <c r="BS164" i="17"/>
  <c r="BS163" i="17"/>
  <c r="BS162" i="17"/>
  <c r="BS161" i="17"/>
  <c r="BS160" i="17"/>
  <c r="BS159" i="17"/>
  <c r="BS158" i="17"/>
  <c r="BS157" i="17"/>
  <c r="BS156" i="17"/>
  <c r="BS155" i="17"/>
  <c r="BS154" i="17"/>
  <c r="BS153" i="17"/>
  <c r="BS152" i="17"/>
  <c r="W149" i="17"/>
  <c r="W148" i="17"/>
  <c r="W147" i="17"/>
  <c r="W146" i="17"/>
  <c r="W145" i="17"/>
  <c r="W144" i="17"/>
  <c r="W143" i="17"/>
  <c r="W142" i="17"/>
  <c r="W141" i="17"/>
  <c r="W140" i="17"/>
  <c r="W139" i="17"/>
  <c r="W138" i="17"/>
  <c r="W137" i="17"/>
  <c r="W136" i="17"/>
  <c r="W135" i="17"/>
  <c r="W134" i="17"/>
  <c r="W133" i="17"/>
  <c r="W132" i="17"/>
  <c r="W131" i="17"/>
  <c r="W130" i="17"/>
  <c r="W129" i="17"/>
  <c r="W128" i="17"/>
  <c r="W127" i="17"/>
  <c r="W126" i="17"/>
  <c r="W125" i="17"/>
  <c r="W124" i="17"/>
  <c r="W123" i="17"/>
  <c r="W122" i="17"/>
  <c r="W119" i="17"/>
  <c r="W118" i="17"/>
  <c r="W117" i="17"/>
  <c r="W116" i="17"/>
  <c r="W115" i="17"/>
  <c r="W114" i="17"/>
  <c r="W113" i="17"/>
  <c r="W112" i="17"/>
  <c r="W111" i="17"/>
  <c r="W110" i="17"/>
  <c r="W109" i="17"/>
  <c r="W108" i="17"/>
  <c r="W107" i="17"/>
  <c r="W106" i="17"/>
  <c r="W105" i="17"/>
  <c r="W104" i="17"/>
  <c r="W103" i="17"/>
  <c r="W102" i="17"/>
  <c r="W101" i="17"/>
  <c r="W100" i="17"/>
  <c r="W99" i="17"/>
  <c r="W98" i="17"/>
  <c r="W97" i="17"/>
  <c r="W96" i="17"/>
  <c r="W95" i="17"/>
  <c r="W94" i="17"/>
  <c r="W93" i="17"/>
  <c r="W92" i="17"/>
  <c r="W88" i="17"/>
  <c r="W87" i="17"/>
  <c r="W86" i="17"/>
  <c r="W85" i="17"/>
  <c r="W84" i="17"/>
  <c r="W83" i="17"/>
  <c r="W82" i="17"/>
  <c r="W81" i="17"/>
  <c r="W80" i="17"/>
  <c r="W79" i="17"/>
  <c r="W78" i="17"/>
  <c r="W77" i="17"/>
  <c r="W76" i="17"/>
  <c r="W75" i="17"/>
  <c r="W74" i="17"/>
  <c r="W73" i="17"/>
  <c r="W72" i="17"/>
  <c r="W71" i="17"/>
  <c r="W70" i="17"/>
  <c r="W69" i="17"/>
  <c r="W68" i="17"/>
  <c r="W67" i="17"/>
  <c r="W66" i="17"/>
  <c r="W65" i="17"/>
  <c r="W64" i="17"/>
  <c r="W63" i="17"/>
  <c r="W62" i="17"/>
  <c r="W58" i="17"/>
  <c r="W57" i="17"/>
  <c r="W56" i="17"/>
  <c r="W55" i="17"/>
  <c r="W54" i="17"/>
  <c r="W53" i="17"/>
  <c r="W52" i="17"/>
  <c r="W51" i="17"/>
  <c r="W50" i="17"/>
  <c r="W49" i="17"/>
  <c r="W48" i="17"/>
  <c r="W47" i="17"/>
  <c r="W46" i="17"/>
  <c r="W45" i="17"/>
  <c r="W44" i="17"/>
  <c r="W43" i="17"/>
  <c r="W42" i="17"/>
  <c r="W41" i="17"/>
  <c r="W40" i="17"/>
  <c r="W39" i="17"/>
  <c r="W38" i="17"/>
  <c r="W37" i="17"/>
  <c r="W36" i="17"/>
  <c r="W35" i="17"/>
  <c r="W34" i="17"/>
  <c r="W33" i="17"/>
  <c r="W32" i="17"/>
  <c r="W28" i="17"/>
  <c r="W27" i="17"/>
  <c r="W26" i="17"/>
  <c r="W25" i="17"/>
  <c r="W24" i="17"/>
  <c r="W23" i="17"/>
  <c r="W22" i="17"/>
  <c r="W21" i="17"/>
  <c r="W20" i="17"/>
  <c r="W19" i="17"/>
  <c r="W18" i="17"/>
  <c r="W17" i="17"/>
  <c r="W16" i="17"/>
  <c r="W15" i="17"/>
  <c r="W14" i="17"/>
  <c r="W13" i="17"/>
  <c r="W12" i="17"/>
  <c r="W11" i="17"/>
  <c r="W10" i="17"/>
  <c r="W9" i="17"/>
  <c r="W8" i="17"/>
  <c r="W7" i="17"/>
  <c r="W6" i="17"/>
  <c r="W5" i="17"/>
  <c r="W4" i="17"/>
  <c r="W3" i="17"/>
  <c r="W2" i="17"/>
  <c r="V241" i="17"/>
  <c r="V240" i="17"/>
  <c r="V239" i="17"/>
  <c r="V238" i="17"/>
  <c r="V237" i="17"/>
  <c r="V236" i="17"/>
  <c r="V235" i="17"/>
  <c r="V234" i="17"/>
  <c r="V233" i="17"/>
  <c r="V232" i="17"/>
  <c r="V231" i="17"/>
  <c r="V230" i="17"/>
  <c r="V229" i="17"/>
  <c r="V228" i="17"/>
  <c r="V227" i="17"/>
  <c r="V226" i="17"/>
  <c r="V225" i="17"/>
  <c r="V224" i="17"/>
  <c r="V223" i="17"/>
  <c r="V222" i="17"/>
  <c r="V221" i="17"/>
  <c r="V220" i="17"/>
  <c r="V219" i="17"/>
  <c r="V218" i="17"/>
  <c r="V217" i="17"/>
  <c r="V216" i="17"/>
  <c r="V215" i="17"/>
  <c r="V214" i="17"/>
  <c r="AL210" i="17"/>
  <c r="AL209" i="17"/>
  <c r="AL208" i="17"/>
  <c r="AL207" i="17"/>
  <c r="AL206" i="17"/>
  <c r="AL205" i="17"/>
  <c r="AL204" i="17"/>
  <c r="AL203" i="17"/>
  <c r="AL202" i="17"/>
  <c r="AL201" i="17"/>
  <c r="AL200" i="17"/>
  <c r="AL199" i="17"/>
  <c r="AL198" i="17"/>
  <c r="AL197" i="17"/>
  <c r="AL196" i="17"/>
  <c r="AL195" i="17"/>
  <c r="AL194" i="17"/>
  <c r="AL193" i="17"/>
  <c r="AL192" i="17"/>
  <c r="AL191" i="17"/>
  <c r="AL190" i="17"/>
  <c r="AL189" i="17"/>
  <c r="AL188" i="17"/>
  <c r="AL187" i="17"/>
  <c r="AL186" i="17"/>
  <c r="AL185" i="17"/>
  <c r="AL184" i="17"/>
  <c r="AL183" i="17"/>
  <c r="BR179" i="17"/>
  <c r="BR178" i="17"/>
  <c r="BR177" i="17"/>
  <c r="BR176" i="17"/>
  <c r="BR175" i="17"/>
  <c r="BR174" i="17"/>
  <c r="BR173" i="17"/>
  <c r="BR172" i="17"/>
  <c r="BR171" i="17"/>
  <c r="BR170" i="17"/>
  <c r="BR169" i="17"/>
  <c r="BR168" i="17"/>
  <c r="BR167" i="17"/>
  <c r="BR166" i="17"/>
  <c r="BR165" i="17"/>
  <c r="BR164" i="17"/>
  <c r="BR163" i="17"/>
  <c r="BR162" i="17"/>
  <c r="BR161" i="17"/>
  <c r="BR160" i="17"/>
  <c r="BR159" i="17"/>
  <c r="BR158" i="17"/>
  <c r="BR157" i="17"/>
  <c r="BR156" i="17"/>
  <c r="BR155" i="17"/>
  <c r="BR154" i="17"/>
  <c r="BR153" i="17"/>
  <c r="BR152" i="17"/>
  <c r="V149" i="17"/>
  <c r="V148" i="17"/>
  <c r="V147" i="17"/>
  <c r="V146" i="17"/>
  <c r="V145" i="17"/>
  <c r="V144" i="17"/>
  <c r="V143" i="17"/>
  <c r="V142" i="17"/>
  <c r="V141" i="17"/>
  <c r="V140" i="17"/>
  <c r="V139" i="17"/>
  <c r="V138" i="17"/>
  <c r="V137" i="17"/>
  <c r="V136" i="17"/>
  <c r="V135" i="17"/>
  <c r="V134" i="17"/>
  <c r="V133" i="17"/>
  <c r="V132" i="17"/>
  <c r="V131" i="17"/>
  <c r="V130" i="17"/>
  <c r="V129" i="17"/>
  <c r="V128" i="17"/>
  <c r="V127" i="17"/>
  <c r="V126" i="17"/>
  <c r="V125" i="17"/>
  <c r="V124" i="17"/>
  <c r="V123" i="17"/>
  <c r="V122" i="17"/>
  <c r="V119" i="17"/>
  <c r="V118" i="17"/>
  <c r="V117" i="17"/>
  <c r="V116" i="17"/>
  <c r="V115" i="17"/>
  <c r="V114" i="17"/>
  <c r="V113" i="17"/>
  <c r="V112" i="17"/>
  <c r="V111" i="17"/>
  <c r="V110" i="17"/>
  <c r="V109" i="17"/>
  <c r="V108" i="17"/>
  <c r="V107" i="17"/>
  <c r="V106" i="17"/>
  <c r="V105" i="17"/>
  <c r="V104" i="17"/>
  <c r="V103" i="17"/>
  <c r="V102" i="17"/>
  <c r="V101" i="17"/>
  <c r="V100" i="17"/>
  <c r="V99" i="17"/>
  <c r="V98" i="17"/>
  <c r="V97" i="17"/>
  <c r="V96" i="17"/>
  <c r="V95" i="17"/>
  <c r="V94" i="17"/>
  <c r="V93" i="17"/>
  <c r="V92" i="17"/>
  <c r="V88" i="17"/>
  <c r="V87" i="17"/>
  <c r="V86" i="17"/>
  <c r="V85" i="17"/>
  <c r="V84" i="17"/>
  <c r="V83" i="17"/>
  <c r="V82" i="17"/>
  <c r="V81" i="17"/>
  <c r="V80" i="17"/>
  <c r="V79" i="17"/>
  <c r="V78" i="17"/>
  <c r="V77" i="17"/>
  <c r="V76" i="17"/>
  <c r="V75" i="17"/>
  <c r="V74" i="17"/>
  <c r="V73" i="17"/>
  <c r="V72" i="17"/>
  <c r="V71" i="17"/>
  <c r="V70" i="17"/>
  <c r="V69" i="17"/>
  <c r="V68" i="17"/>
  <c r="V67" i="17"/>
  <c r="V66" i="17"/>
  <c r="V65" i="17"/>
  <c r="V64" i="17"/>
  <c r="V63" i="17"/>
  <c r="V62" i="17"/>
  <c r="V58" i="17"/>
  <c r="V57" i="17"/>
  <c r="V56" i="17"/>
  <c r="V55" i="17"/>
  <c r="V54" i="17"/>
  <c r="V53" i="17"/>
  <c r="V52" i="17"/>
  <c r="V51" i="17"/>
  <c r="V50" i="17"/>
  <c r="V49" i="17"/>
  <c r="V48" i="17"/>
  <c r="V47" i="17"/>
  <c r="V46" i="17"/>
  <c r="V45" i="17"/>
  <c r="V44" i="17"/>
  <c r="V43" i="17"/>
  <c r="V42" i="17"/>
  <c r="V41" i="17"/>
  <c r="V40" i="17"/>
  <c r="V39" i="17"/>
  <c r="V38" i="17"/>
  <c r="V37" i="17"/>
  <c r="V36" i="17"/>
  <c r="V35" i="17"/>
  <c r="V34" i="17"/>
  <c r="V33" i="17"/>
  <c r="V32" i="17"/>
  <c r="V28" i="17"/>
  <c r="V27" i="17"/>
  <c r="V26" i="17"/>
  <c r="V25" i="17"/>
  <c r="V24" i="17"/>
  <c r="V23" i="17"/>
  <c r="V22" i="17"/>
  <c r="V21" i="17"/>
  <c r="V20" i="17"/>
  <c r="V19" i="17"/>
  <c r="V18" i="17"/>
  <c r="V17" i="17"/>
  <c r="V16" i="17"/>
  <c r="V15" i="17"/>
  <c r="V14" i="17"/>
  <c r="V13" i="17"/>
  <c r="V12" i="17"/>
  <c r="V11" i="17"/>
  <c r="V10" i="17"/>
  <c r="V9" i="17"/>
  <c r="V8" i="17"/>
  <c r="V7" i="17"/>
  <c r="V6" i="17"/>
  <c r="V5" i="17"/>
  <c r="V4" i="17"/>
  <c r="V3" i="17"/>
  <c r="V2" i="17"/>
  <c r="U241" i="17"/>
  <c r="U240" i="17"/>
  <c r="U239" i="17"/>
  <c r="U238" i="17"/>
  <c r="U237" i="17"/>
  <c r="U236" i="17"/>
  <c r="U235" i="17"/>
  <c r="U234" i="17"/>
  <c r="U233" i="17"/>
  <c r="U232" i="17"/>
  <c r="U231" i="17"/>
  <c r="U230" i="17"/>
  <c r="U229" i="17"/>
  <c r="U228" i="17"/>
  <c r="U227" i="17"/>
  <c r="U226" i="17"/>
  <c r="U225" i="17"/>
  <c r="U224" i="17"/>
  <c r="U223" i="17"/>
  <c r="U222" i="17"/>
  <c r="U221" i="17"/>
  <c r="U220" i="17"/>
  <c r="U219" i="17"/>
  <c r="U218" i="17"/>
  <c r="U217" i="17"/>
  <c r="U216" i="17"/>
  <c r="U215" i="17"/>
  <c r="U214" i="17"/>
  <c r="AK210" i="17"/>
  <c r="AK209" i="17"/>
  <c r="AK208" i="17"/>
  <c r="AK207" i="17"/>
  <c r="AK206" i="17"/>
  <c r="AK205" i="17"/>
  <c r="AK204" i="17"/>
  <c r="AK203" i="17"/>
  <c r="AK202" i="17"/>
  <c r="AK201" i="17"/>
  <c r="AK200" i="17"/>
  <c r="AK199" i="17"/>
  <c r="AK198" i="17"/>
  <c r="AK197" i="17"/>
  <c r="AK196" i="17"/>
  <c r="AK195" i="17"/>
  <c r="AK194" i="17"/>
  <c r="AK193" i="17"/>
  <c r="AK192" i="17"/>
  <c r="AK191" i="17"/>
  <c r="AK190" i="17"/>
  <c r="AK189" i="17"/>
  <c r="AK188" i="17"/>
  <c r="AK187" i="17"/>
  <c r="AK186" i="17"/>
  <c r="AK185" i="17"/>
  <c r="AK184" i="17"/>
  <c r="AK183" i="17"/>
  <c r="BQ179" i="17"/>
  <c r="BQ178" i="17"/>
  <c r="BQ177" i="17"/>
  <c r="BQ176" i="17"/>
  <c r="BQ175" i="17"/>
  <c r="BQ174" i="17"/>
  <c r="BQ173" i="17"/>
  <c r="BQ172" i="17"/>
  <c r="BQ171" i="17"/>
  <c r="BQ170" i="17"/>
  <c r="BQ169" i="17"/>
  <c r="BQ168" i="17"/>
  <c r="BQ167" i="17"/>
  <c r="BQ166" i="17"/>
  <c r="BQ165" i="17"/>
  <c r="BQ164" i="17"/>
  <c r="BQ163" i="17"/>
  <c r="BQ162" i="17"/>
  <c r="BQ161" i="17"/>
  <c r="BQ160" i="17"/>
  <c r="BQ159" i="17"/>
  <c r="BQ158" i="17"/>
  <c r="BQ157" i="17"/>
  <c r="BQ156" i="17"/>
  <c r="BQ155" i="17"/>
  <c r="BQ154" i="17"/>
  <c r="BQ153" i="17"/>
  <c r="BQ152" i="17"/>
  <c r="U149" i="17"/>
  <c r="U148" i="17"/>
  <c r="U147" i="17"/>
  <c r="U146" i="17"/>
  <c r="U145" i="17"/>
  <c r="U144" i="17"/>
  <c r="U143" i="17"/>
  <c r="U142" i="17"/>
  <c r="U141" i="17"/>
  <c r="U140" i="17"/>
  <c r="U139" i="17"/>
  <c r="U138" i="17"/>
  <c r="U137" i="17"/>
  <c r="U136" i="17"/>
  <c r="U135" i="17"/>
  <c r="U134" i="17"/>
  <c r="U133" i="17"/>
  <c r="U132" i="17"/>
  <c r="U131" i="17"/>
  <c r="U130" i="17"/>
  <c r="U129" i="17"/>
  <c r="U128" i="17"/>
  <c r="U127" i="17"/>
  <c r="U126" i="17"/>
  <c r="U125" i="17"/>
  <c r="U124" i="17"/>
  <c r="U123" i="17"/>
  <c r="U122" i="17"/>
  <c r="U119" i="17"/>
  <c r="U118" i="17"/>
  <c r="U117" i="17"/>
  <c r="U116" i="17"/>
  <c r="U115" i="17"/>
  <c r="U114" i="17"/>
  <c r="U113" i="17"/>
  <c r="U112" i="17"/>
  <c r="U111" i="17"/>
  <c r="U110" i="17"/>
  <c r="U109" i="17"/>
  <c r="U108" i="17"/>
  <c r="U107" i="17"/>
  <c r="U106" i="17"/>
  <c r="U105" i="17"/>
  <c r="U104" i="17"/>
  <c r="U103" i="17"/>
  <c r="U102" i="17"/>
  <c r="U101" i="17"/>
  <c r="U100" i="17"/>
  <c r="U99" i="17"/>
  <c r="U98" i="17"/>
  <c r="U97" i="17"/>
  <c r="U96" i="17"/>
  <c r="U95" i="17"/>
  <c r="U94" i="17"/>
  <c r="U93" i="17"/>
  <c r="U92" i="17"/>
  <c r="U88" i="17"/>
  <c r="U87" i="17"/>
  <c r="U86" i="17"/>
  <c r="U85" i="17"/>
  <c r="U84" i="17"/>
  <c r="U83" i="17"/>
  <c r="U82" i="17"/>
  <c r="U81" i="17"/>
  <c r="U80" i="17"/>
  <c r="U79" i="17"/>
  <c r="U78" i="17"/>
  <c r="U77" i="17"/>
  <c r="U76" i="17"/>
  <c r="U75" i="17"/>
  <c r="U74" i="17"/>
  <c r="U73" i="17"/>
  <c r="U72" i="17"/>
  <c r="U71" i="17"/>
  <c r="U70" i="17"/>
  <c r="U69" i="17"/>
  <c r="U68" i="17"/>
  <c r="U67" i="17"/>
  <c r="U66" i="17"/>
  <c r="U65" i="17"/>
  <c r="U64" i="17"/>
  <c r="U63" i="17"/>
  <c r="U62" i="17"/>
  <c r="U58" i="17"/>
  <c r="U57" i="17"/>
  <c r="U56" i="17"/>
  <c r="U55" i="17"/>
  <c r="U54" i="17"/>
  <c r="U53" i="17"/>
  <c r="U52" i="17"/>
  <c r="U51" i="17"/>
  <c r="U50" i="17"/>
  <c r="U49" i="17"/>
  <c r="U48" i="17"/>
  <c r="U47" i="17"/>
  <c r="U46" i="17"/>
  <c r="U45" i="17"/>
  <c r="U44" i="17"/>
  <c r="U43" i="17"/>
  <c r="U42" i="17"/>
  <c r="U41" i="17"/>
  <c r="U40" i="17"/>
  <c r="U39" i="17"/>
  <c r="U38" i="17"/>
  <c r="U37" i="17"/>
  <c r="U36" i="17"/>
  <c r="U35" i="17"/>
  <c r="U34" i="17"/>
  <c r="U33" i="17"/>
  <c r="U32" i="17"/>
  <c r="U28" i="17"/>
  <c r="U27" i="17"/>
  <c r="U26" i="17"/>
  <c r="U25" i="17"/>
  <c r="U24" i="17"/>
  <c r="U23" i="17"/>
  <c r="U22" i="17"/>
  <c r="U21" i="17"/>
  <c r="U20" i="17"/>
  <c r="U19" i="17"/>
  <c r="U18" i="17"/>
  <c r="U17" i="17"/>
  <c r="U16" i="17"/>
  <c r="U15" i="17"/>
  <c r="U14" i="17"/>
  <c r="U13" i="17"/>
  <c r="U12" i="17"/>
  <c r="U11" i="17"/>
  <c r="U10" i="17"/>
  <c r="U9" i="17"/>
  <c r="U8" i="17"/>
  <c r="U7" i="17"/>
  <c r="U6" i="17"/>
  <c r="U5" i="17"/>
  <c r="U4" i="17"/>
  <c r="U3" i="17"/>
  <c r="U2" i="17"/>
  <c r="T241" i="17"/>
  <c r="T240" i="17"/>
  <c r="T239" i="17"/>
  <c r="T238" i="17"/>
  <c r="T237" i="17"/>
  <c r="T236" i="17"/>
  <c r="T235" i="17"/>
  <c r="T234" i="17"/>
  <c r="T233" i="17"/>
  <c r="T232" i="17"/>
  <c r="T231" i="17"/>
  <c r="T230" i="17"/>
  <c r="T229" i="17"/>
  <c r="T228" i="17"/>
  <c r="T227" i="17"/>
  <c r="T226" i="17"/>
  <c r="T225" i="17"/>
  <c r="T224" i="17"/>
  <c r="T223" i="17"/>
  <c r="T222" i="17"/>
  <c r="T221" i="17"/>
  <c r="T220" i="17"/>
  <c r="T219" i="17"/>
  <c r="T218" i="17"/>
  <c r="T217" i="17"/>
  <c r="T216" i="17"/>
  <c r="T215" i="17"/>
  <c r="T214" i="17"/>
  <c r="AJ210" i="17"/>
  <c r="AJ209" i="17"/>
  <c r="AJ208" i="17"/>
  <c r="AJ207" i="17"/>
  <c r="AJ206" i="17"/>
  <c r="AJ205" i="17"/>
  <c r="AJ204" i="17"/>
  <c r="AJ203" i="17"/>
  <c r="AJ202" i="17"/>
  <c r="AJ201" i="17"/>
  <c r="AJ200" i="17"/>
  <c r="AJ199" i="17"/>
  <c r="AJ198" i="17"/>
  <c r="AJ197" i="17"/>
  <c r="AJ196" i="17"/>
  <c r="AJ195" i="17"/>
  <c r="AJ194" i="17"/>
  <c r="AJ193" i="17"/>
  <c r="AJ192" i="17"/>
  <c r="AJ191" i="17"/>
  <c r="AJ190" i="17"/>
  <c r="AJ189" i="17"/>
  <c r="AJ188" i="17"/>
  <c r="AJ187" i="17"/>
  <c r="AJ186" i="17"/>
  <c r="AJ185" i="17"/>
  <c r="AJ184" i="17"/>
  <c r="AJ183" i="17"/>
  <c r="BP179" i="17"/>
  <c r="BP178" i="17"/>
  <c r="BP177" i="17"/>
  <c r="BP176" i="17"/>
  <c r="BP175" i="17"/>
  <c r="BP174" i="17"/>
  <c r="BP173" i="17"/>
  <c r="BP172" i="17"/>
  <c r="BP171" i="17"/>
  <c r="BP170" i="17"/>
  <c r="BP169" i="17"/>
  <c r="BP168" i="17"/>
  <c r="BP167" i="17"/>
  <c r="BP166" i="17"/>
  <c r="BP165" i="17"/>
  <c r="BP164" i="17"/>
  <c r="BP163" i="17"/>
  <c r="BP162" i="17"/>
  <c r="BP161" i="17"/>
  <c r="BP160" i="17"/>
  <c r="BP159" i="17"/>
  <c r="BP158" i="17"/>
  <c r="BP157" i="17"/>
  <c r="BP156" i="17"/>
  <c r="BP155" i="17"/>
  <c r="BP154" i="17"/>
  <c r="BP153" i="17"/>
  <c r="BP152" i="17"/>
  <c r="T149" i="17"/>
  <c r="T148" i="17"/>
  <c r="T147" i="17"/>
  <c r="T146" i="17"/>
  <c r="T145" i="17"/>
  <c r="T144" i="17"/>
  <c r="T143" i="17"/>
  <c r="T142" i="17"/>
  <c r="T141" i="17"/>
  <c r="T140" i="17"/>
  <c r="T139" i="17"/>
  <c r="T138" i="17"/>
  <c r="T137" i="17"/>
  <c r="T136" i="17"/>
  <c r="T135" i="17"/>
  <c r="T134" i="17"/>
  <c r="T133" i="17"/>
  <c r="T132" i="17"/>
  <c r="T131" i="17"/>
  <c r="T130" i="17"/>
  <c r="T129" i="17"/>
  <c r="T128" i="17"/>
  <c r="T127" i="17"/>
  <c r="T126" i="17"/>
  <c r="T125" i="17"/>
  <c r="T124" i="17"/>
  <c r="T123" i="17"/>
  <c r="T122" i="17"/>
  <c r="T119" i="17"/>
  <c r="T118" i="17"/>
  <c r="T117" i="17"/>
  <c r="T116" i="17"/>
  <c r="T115" i="17"/>
  <c r="T114" i="17"/>
  <c r="T113" i="17"/>
  <c r="T112" i="17"/>
  <c r="T111" i="17"/>
  <c r="T110" i="17"/>
  <c r="T109" i="17"/>
  <c r="T108" i="17"/>
  <c r="T107" i="17"/>
  <c r="T106" i="17"/>
  <c r="T105" i="17"/>
  <c r="T104" i="17"/>
  <c r="T103" i="17"/>
  <c r="T102" i="17"/>
  <c r="T101" i="17"/>
  <c r="T100" i="17"/>
  <c r="T99" i="17"/>
  <c r="T98" i="17"/>
  <c r="T97" i="17"/>
  <c r="T96" i="17"/>
  <c r="T95" i="17"/>
  <c r="T94" i="17"/>
  <c r="T93" i="17"/>
  <c r="T92" i="17"/>
  <c r="T88" i="17"/>
  <c r="T87" i="17"/>
  <c r="T86" i="17"/>
  <c r="T85" i="17"/>
  <c r="T84" i="17"/>
  <c r="T83" i="17"/>
  <c r="T82" i="17"/>
  <c r="T81" i="17"/>
  <c r="T80" i="17"/>
  <c r="T79" i="17"/>
  <c r="T78" i="17"/>
  <c r="T77" i="17"/>
  <c r="T76" i="17"/>
  <c r="T75" i="17"/>
  <c r="T74" i="17"/>
  <c r="T73" i="17"/>
  <c r="T72" i="17"/>
  <c r="T71" i="17"/>
  <c r="T70" i="17"/>
  <c r="T69" i="17"/>
  <c r="T68" i="17"/>
  <c r="T67" i="17"/>
  <c r="T66" i="17"/>
  <c r="T65" i="17"/>
  <c r="T64" i="17"/>
  <c r="T63" i="17"/>
  <c r="T62" i="17"/>
  <c r="T58" i="17"/>
  <c r="T57" i="17"/>
  <c r="T56" i="17"/>
  <c r="T55" i="17"/>
  <c r="T54" i="17"/>
  <c r="T53" i="17"/>
  <c r="T52" i="17"/>
  <c r="T51" i="17"/>
  <c r="T50" i="17"/>
  <c r="T49" i="17"/>
  <c r="T48" i="17"/>
  <c r="T47" i="17"/>
  <c r="T46" i="17"/>
  <c r="T45" i="17"/>
  <c r="T44" i="17"/>
  <c r="T43" i="17"/>
  <c r="T42" i="17"/>
  <c r="T41" i="17"/>
  <c r="T40" i="17"/>
  <c r="T39" i="17"/>
  <c r="T38" i="17"/>
  <c r="T37" i="17"/>
  <c r="T36" i="17"/>
  <c r="T35" i="17"/>
  <c r="T34" i="17"/>
  <c r="T33" i="17"/>
  <c r="T32" i="17"/>
  <c r="T28" i="17"/>
  <c r="T27" i="17"/>
  <c r="T26" i="17"/>
  <c r="T25" i="17"/>
  <c r="T24" i="17"/>
  <c r="T23" i="17"/>
  <c r="T22" i="17"/>
  <c r="T21" i="17"/>
  <c r="T20" i="17"/>
  <c r="T19" i="17"/>
  <c r="T18" i="17"/>
  <c r="T17" i="17"/>
  <c r="T16" i="17"/>
  <c r="T15" i="17"/>
  <c r="T14" i="17"/>
  <c r="T13" i="17"/>
  <c r="T12" i="17"/>
  <c r="T11" i="17"/>
  <c r="T10" i="17"/>
  <c r="T9" i="17"/>
  <c r="T8" i="17"/>
  <c r="T7" i="17"/>
  <c r="T6" i="17"/>
  <c r="T5" i="17"/>
  <c r="T4" i="17"/>
  <c r="T3" i="17"/>
  <c r="T2" i="17"/>
  <c r="BD109" i="13" l="1"/>
  <c r="AD271" i="11"/>
  <c r="AC271" i="11"/>
  <c r="AB271" i="11"/>
  <c r="AA271" i="11"/>
  <c r="Z271" i="11"/>
  <c r="Y271" i="11"/>
  <c r="X271" i="11"/>
  <c r="W271" i="11"/>
  <c r="V271" i="11"/>
  <c r="U271" i="11"/>
  <c r="T271" i="11"/>
  <c r="S271" i="11"/>
  <c r="AD270" i="11"/>
  <c r="AC270" i="11"/>
  <c r="AB270" i="11"/>
  <c r="AA270" i="11"/>
  <c r="Z270" i="11"/>
  <c r="Y270" i="11"/>
  <c r="X270" i="11"/>
  <c r="W270" i="11"/>
  <c r="V270" i="11"/>
  <c r="U270" i="11"/>
  <c r="T270" i="11"/>
  <c r="S270" i="11"/>
  <c r="AD269" i="11"/>
  <c r="AC269" i="11"/>
  <c r="AB269" i="11"/>
  <c r="AA269" i="11"/>
  <c r="Z269" i="11"/>
  <c r="Y269" i="11"/>
  <c r="X269" i="11"/>
  <c r="W269" i="11"/>
  <c r="V269" i="11"/>
  <c r="U269" i="11"/>
  <c r="T269" i="11"/>
  <c r="S269" i="11"/>
  <c r="AD268" i="11"/>
  <c r="AC268" i="11"/>
  <c r="AB268" i="11"/>
  <c r="AA268" i="11"/>
  <c r="Z268" i="11"/>
  <c r="Y268" i="11"/>
  <c r="X268" i="11"/>
  <c r="W268" i="11"/>
  <c r="V268" i="11"/>
  <c r="U268" i="11"/>
  <c r="T268" i="11"/>
  <c r="S268" i="11"/>
  <c r="AD267" i="11"/>
  <c r="AC267" i="11"/>
  <c r="AB267" i="11"/>
  <c r="AA267" i="11"/>
  <c r="Z267" i="11"/>
  <c r="Y267" i="11"/>
  <c r="X267" i="11"/>
  <c r="W267" i="11"/>
  <c r="V267" i="11"/>
  <c r="U267" i="11"/>
  <c r="T267" i="11"/>
  <c r="S267" i="11"/>
  <c r="AD266" i="11"/>
  <c r="AC266" i="11"/>
  <c r="AB266" i="11"/>
  <c r="AA266" i="11"/>
  <c r="Z266" i="11"/>
  <c r="Y266" i="11"/>
  <c r="X266" i="11"/>
  <c r="W266" i="11"/>
  <c r="V266" i="11"/>
  <c r="U266" i="11"/>
  <c r="T266" i="11"/>
  <c r="S266" i="11"/>
  <c r="AD265" i="11"/>
  <c r="AC265" i="11"/>
  <c r="AB265" i="11"/>
  <c r="AA265" i="11"/>
  <c r="Z265" i="11"/>
  <c r="Y265" i="11"/>
  <c r="X265" i="11"/>
  <c r="W265" i="11"/>
  <c r="V265" i="11"/>
  <c r="U265" i="11"/>
  <c r="T265" i="11"/>
  <c r="S265" i="11"/>
  <c r="AD264" i="11"/>
  <c r="AC264" i="11"/>
  <c r="AB264" i="11"/>
  <c r="AA264" i="11"/>
  <c r="Z264" i="11"/>
  <c r="Y264" i="11"/>
  <c r="X264" i="11"/>
  <c r="W264" i="11"/>
  <c r="V264" i="11"/>
  <c r="U264" i="11"/>
  <c r="T264" i="11"/>
  <c r="S264" i="11"/>
  <c r="AD263" i="11"/>
  <c r="AC263" i="11"/>
  <c r="AB263" i="11"/>
  <c r="AA263" i="11"/>
  <c r="Z263" i="11"/>
  <c r="Y263" i="11"/>
  <c r="X263" i="11"/>
  <c r="W263" i="11"/>
  <c r="V263" i="11"/>
  <c r="U263" i="11"/>
  <c r="T263" i="11"/>
  <c r="S263" i="11"/>
  <c r="AD262" i="11"/>
  <c r="AC262" i="11"/>
  <c r="AB262" i="11"/>
  <c r="AA262" i="11"/>
  <c r="Z262" i="11"/>
  <c r="Y262" i="11"/>
  <c r="X262" i="11"/>
  <c r="W262" i="11"/>
  <c r="V262" i="11"/>
  <c r="U262" i="11"/>
  <c r="T262" i="11"/>
  <c r="S262" i="11"/>
  <c r="AD261" i="11"/>
  <c r="AC261" i="11"/>
  <c r="AB261" i="11"/>
  <c r="AA261" i="11"/>
  <c r="Z261" i="11"/>
  <c r="Y261" i="11"/>
  <c r="X261" i="11"/>
  <c r="W261" i="11"/>
  <c r="V261" i="11"/>
  <c r="U261" i="11"/>
  <c r="T261" i="11"/>
  <c r="S261" i="11"/>
  <c r="AD260" i="11"/>
  <c r="AC260" i="11"/>
  <c r="AB260" i="11"/>
  <c r="AA260" i="11"/>
  <c r="Z260" i="11"/>
  <c r="Y260" i="11"/>
  <c r="X260" i="11"/>
  <c r="W260" i="11"/>
  <c r="V260" i="11"/>
  <c r="U260" i="11"/>
  <c r="T260" i="11"/>
  <c r="S260" i="11"/>
  <c r="AD259" i="11"/>
  <c r="AC259" i="11"/>
  <c r="AB259" i="11"/>
  <c r="AA259" i="11"/>
  <c r="Z259" i="11"/>
  <c r="Y259" i="11"/>
  <c r="X259" i="11"/>
  <c r="W259" i="11"/>
  <c r="V259" i="11"/>
  <c r="U259" i="11"/>
  <c r="T259" i="11"/>
  <c r="S259" i="11"/>
  <c r="AD258" i="11"/>
  <c r="AC258" i="11"/>
  <c r="AB258" i="11"/>
  <c r="AA258" i="11"/>
  <c r="Z258" i="11"/>
  <c r="Y258" i="11"/>
  <c r="X258" i="11"/>
  <c r="W258" i="11"/>
  <c r="V258" i="11"/>
  <c r="U258" i="11"/>
  <c r="T258" i="11"/>
  <c r="S258" i="11"/>
  <c r="AD257" i="11"/>
  <c r="AC257" i="11"/>
  <c r="AB257" i="11"/>
  <c r="AA257" i="11"/>
  <c r="Z257" i="11"/>
  <c r="Y257" i="11"/>
  <c r="X257" i="11"/>
  <c r="W257" i="11"/>
  <c r="V257" i="11"/>
  <c r="U257" i="11"/>
  <c r="T257" i="11"/>
  <c r="S257" i="11"/>
  <c r="AD256" i="11"/>
  <c r="AC256" i="11"/>
  <c r="AB256" i="11"/>
  <c r="AA256" i="11"/>
  <c r="Z256" i="11"/>
  <c r="Y256" i="11"/>
  <c r="X256" i="11"/>
  <c r="W256" i="11"/>
  <c r="V256" i="11"/>
  <c r="U256" i="11"/>
  <c r="T256" i="11"/>
  <c r="S256" i="11"/>
  <c r="AD255" i="11"/>
  <c r="AC255" i="11"/>
  <c r="AB255" i="11"/>
  <c r="AA255" i="11"/>
  <c r="Z255" i="11"/>
  <c r="Y255" i="11"/>
  <c r="X255" i="11"/>
  <c r="W255" i="11"/>
  <c r="V255" i="11"/>
  <c r="U255" i="11"/>
  <c r="T255" i="11"/>
  <c r="S255" i="11"/>
  <c r="AD254" i="11"/>
  <c r="AC254" i="11"/>
  <c r="AB254" i="11"/>
  <c r="AA254" i="11"/>
  <c r="Z254" i="11"/>
  <c r="Y254" i="11"/>
  <c r="X254" i="11"/>
  <c r="W254" i="11"/>
  <c r="V254" i="11"/>
  <c r="U254" i="11"/>
  <c r="T254" i="11"/>
  <c r="S254" i="11"/>
  <c r="AD253" i="11"/>
  <c r="AC253" i="11"/>
  <c r="AB253" i="11"/>
  <c r="AA253" i="11"/>
  <c r="Z253" i="11"/>
  <c r="Y253" i="11"/>
  <c r="X253" i="11"/>
  <c r="W253" i="11"/>
  <c r="V253" i="11"/>
  <c r="U253" i="11"/>
  <c r="T253" i="11"/>
  <c r="S253" i="11"/>
  <c r="AD252" i="11"/>
  <c r="AC252" i="11"/>
  <c r="AB252" i="11"/>
  <c r="AA252" i="11"/>
  <c r="Z252" i="11"/>
  <c r="Y252" i="11"/>
  <c r="X252" i="11"/>
  <c r="W252" i="11"/>
  <c r="V252" i="11"/>
  <c r="U252" i="11"/>
  <c r="T252" i="11"/>
  <c r="S252" i="11"/>
  <c r="AD251" i="11"/>
  <c r="AC251" i="11"/>
  <c r="AB251" i="11"/>
  <c r="AA251" i="11"/>
  <c r="Z251" i="11"/>
  <c r="Y251" i="11"/>
  <c r="X251" i="11"/>
  <c r="W251" i="11"/>
  <c r="V251" i="11"/>
  <c r="U251" i="11"/>
  <c r="T251" i="11"/>
  <c r="S251" i="11"/>
  <c r="AD250" i="11"/>
  <c r="AC250" i="11"/>
  <c r="AB250" i="11"/>
  <c r="AA250" i="11"/>
  <c r="Z250" i="11"/>
  <c r="Y250" i="11"/>
  <c r="X250" i="11"/>
  <c r="W250" i="11"/>
  <c r="V250" i="11"/>
  <c r="U250" i="11"/>
  <c r="T250" i="11"/>
  <c r="S250" i="11"/>
  <c r="AD249" i="11"/>
  <c r="AC249" i="11"/>
  <c r="AB249" i="11"/>
  <c r="AA249" i="11"/>
  <c r="Z249" i="11"/>
  <c r="Y249" i="11"/>
  <c r="X249" i="11"/>
  <c r="W249" i="11"/>
  <c r="V249" i="11"/>
  <c r="U249" i="11"/>
  <c r="T249" i="11"/>
  <c r="S249" i="11"/>
  <c r="AD248" i="11"/>
  <c r="AC248" i="11"/>
  <c r="AB248" i="11"/>
  <c r="AA248" i="11"/>
  <c r="Z248" i="11"/>
  <c r="Y248" i="11"/>
  <c r="X248" i="11"/>
  <c r="W248" i="11"/>
  <c r="V248" i="11"/>
  <c r="U248" i="11"/>
  <c r="T248" i="11"/>
  <c r="S248" i="11"/>
  <c r="AD247" i="11"/>
  <c r="AC247" i="11"/>
  <c r="AB247" i="11"/>
  <c r="AA247" i="11"/>
  <c r="Z247" i="11"/>
  <c r="Y247" i="11"/>
  <c r="X247" i="11"/>
  <c r="W247" i="11"/>
  <c r="V247" i="11"/>
  <c r="U247" i="11"/>
  <c r="T247" i="11"/>
  <c r="S247" i="11"/>
  <c r="AD246" i="11"/>
  <c r="AC246" i="11"/>
  <c r="AB246" i="11"/>
  <c r="AA246" i="11"/>
  <c r="Z246" i="11"/>
  <c r="Y246" i="11"/>
  <c r="X246" i="11"/>
  <c r="W246" i="11"/>
  <c r="V246" i="11"/>
  <c r="U246" i="11"/>
  <c r="T246" i="11"/>
  <c r="S246" i="11"/>
  <c r="AD245" i="11"/>
  <c r="AC245" i="11"/>
  <c r="AB245" i="11"/>
  <c r="AA245" i="11"/>
  <c r="Z245" i="11"/>
  <c r="Y245" i="11"/>
  <c r="X245" i="11"/>
  <c r="W245" i="11"/>
  <c r="V245" i="11"/>
  <c r="U245" i="11"/>
  <c r="T245" i="11"/>
  <c r="S245" i="11"/>
  <c r="N210" i="11"/>
  <c r="M210" i="11"/>
  <c r="L210" i="11"/>
  <c r="K210" i="11"/>
  <c r="J210" i="11"/>
  <c r="I210" i="11"/>
  <c r="H210" i="11"/>
  <c r="G210" i="11"/>
  <c r="F210" i="11"/>
  <c r="E210" i="11"/>
  <c r="D210" i="11"/>
  <c r="C210" i="11"/>
  <c r="N209" i="11"/>
  <c r="M209" i="11"/>
  <c r="L209" i="11"/>
  <c r="K209" i="11"/>
  <c r="J209" i="11"/>
  <c r="I209" i="11"/>
  <c r="H209" i="11"/>
  <c r="G209" i="11"/>
  <c r="F209" i="11"/>
  <c r="E209" i="11"/>
  <c r="D209" i="11"/>
  <c r="C209" i="11"/>
  <c r="N208" i="11"/>
  <c r="M208" i="11"/>
  <c r="L208" i="11"/>
  <c r="K208" i="11"/>
  <c r="J208" i="11"/>
  <c r="I208" i="11"/>
  <c r="H208" i="11"/>
  <c r="G208" i="11"/>
  <c r="F208" i="11"/>
  <c r="E208" i="11"/>
  <c r="D208" i="11"/>
  <c r="C208" i="11"/>
  <c r="N207" i="11"/>
  <c r="M207" i="11"/>
  <c r="L207" i="11"/>
  <c r="K207" i="11"/>
  <c r="J207" i="11"/>
  <c r="I207" i="11"/>
  <c r="H207" i="11"/>
  <c r="G207" i="11"/>
  <c r="F207" i="11"/>
  <c r="E207" i="11"/>
  <c r="D207" i="11"/>
  <c r="C207" i="11"/>
  <c r="N206" i="11"/>
  <c r="M206" i="11"/>
  <c r="L206" i="11"/>
  <c r="K206" i="11"/>
  <c r="J206" i="11"/>
  <c r="I206" i="11"/>
  <c r="H206" i="11"/>
  <c r="G206" i="11"/>
  <c r="F206" i="11"/>
  <c r="E206" i="11"/>
  <c r="D206" i="11"/>
  <c r="C206" i="11"/>
  <c r="N205" i="11"/>
  <c r="M205" i="11"/>
  <c r="L205" i="11"/>
  <c r="K205" i="11"/>
  <c r="J205" i="11"/>
  <c r="I205" i="11"/>
  <c r="H205" i="11"/>
  <c r="G205" i="11"/>
  <c r="F205" i="11"/>
  <c r="E205" i="11"/>
  <c r="D205" i="11"/>
  <c r="C205" i="11"/>
  <c r="N204" i="11"/>
  <c r="M204" i="11"/>
  <c r="L204" i="11"/>
  <c r="K204" i="11"/>
  <c r="J204" i="11"/>
  <c r="I204" i="11"/>
  <c r="H204" i="11"/>
  <c r="G204" i="11"/>
  <c r="F204" i="11"/>
  <c r="E204" i="11"/>
  <c r="D204" i="11"/>
  <c r="C204" i="11"/>
  <c r="N203" i="11"/>
  <c r="M203" i="11"/>
  <c r="L203" i="11"/>
  <c r="K203" i="11"/>
  <c r="J203" i="11"/>
  <c r="I203" i="11"/>
  <c r="H203" i="11"/>
  <c r="G203" i="11"/>
  <c r="F203" i="11"/>
  <c r="E203" i="11"/>
  <c r="D203" i="11"/>
  <c r="C203" i="11"/>
  <c r="N202" i="11"/>
  <c r="M202" i="11"/>
  <c r="L202" i="11"/>
  <c r="K202" i="11"/>
  <c r="J202" i="11"/>
  <c r="I202" i="11"/>
  <c r="H202" i="11"/>
  <c r="G202" i="11"/>
  <c r="F202" i="11"/>
  <c r="E202" i="11"/>
  <c r="D202" i="11"/>
  <c r="C202" i="11"/>
  <c r="N201" i="11"/>
  <c r="M201" i="11"/>
  <c r="L201" i="11"/>
  <c r="K201" i="11"/>
  <c r="J201" i="11"/>
  <c r="I201" i="11"/>
  <c r="H201" i="11"/>
  <c r="G201" i="11"/>
  <c r="F201" i="11"/>
  <c r="E201" i="11"/>
  <c r="D201" i="11"/>
  <c r="C201" i="11"/>
  <c r="N200" i="11"/>
  <c r="M200" i="11"/>
  <c r="L200" i="11"/>
  <c r="K200" i="11"/>
  <c r="J200" i="11"/>
  <c r="I200" i="11"/>
  <c r="H200" i="11"/>
  <c r="G200" i="11"/>
  <c r="F200" i="11"/>
  <c r="E200" i="11"/>
  <c r="D200" i="11"/>
  <c r="C200" i="11"/>
  <c r="N199" i="11"/>
  <c r="M199" i="11"/>
  <c r="L199" i="11"/>
  <c r="K199" i="11"/>
  <c r="J199" i="11"/>
  <c r="I199" i="11"/>
  <c r="H199" i="11"/>
  <c r="G199" i="11"/>
  <c r="F199" i="11"/>
  <c r="E199" i="11"/>
  <c r="D199" i="11"/>
  <c r="C199" i="11"/>
  <c r="N198" i="11"/>
  <c r="M198" i="11"/>
  <c r="L198" i="11"/>
  <c r="K198" i="11"/>
  <c r="J198" i="11"/>
  <c r="I198" i="11"/>
  <c r="H198" i="11"/>
  <c r="G198" i="11"/>
  <c r="F198" i="11"/>
  <c r="E198" i="11"/>
  <c r="D198" i="11"/>
  <c r="C198" i="11"/>
  <c r="N197" i="11"/>
  <c r="M197" i="11"/>
  <c r="L197" i="11"/>
  <c r="K197" i="11"/>
  <c r="J197" i="11"/>
  <c r="I197" i="11"/>
  <c r="H197" i="11"/>
  <c r="G197" i="11"/>
  <c r="F197" i="11"/>
  <c r="E197" i="11"/>
  <c r="D197" i="11"/>
  <c r="C197" i="11"/>
  <c r="N196" i="11"/>
  <c r="M196" i="11"/>
  <c r="L196" i="11"/>
  <c r="K196" i="11"/>
  <c r="J196" i="11"/>
  <c r="I196" i="11"/>
  <c r="H196" i="11"/>
  <c r="G196" i="11"/>
  <c r="F196" i="11"/>
  <c r="E196" i="11"/>
  <c r="D196" i="11"/>
  <c r="C196" i="11"/>
  <c r="N195" i="11"/>
  <c r="M195" i="11"/>
  <c r="L195" i="11"/>
  <c r="K195" i="11"/>
  <c r="J195" i="11"/>
  <c r="I195" i="11"/>
  <c r="H195" i="11"/>
  <c r="G195" i="11"/>
  <c r="F195" i="11"/>
  <c r="E195" i="11"/>
  <c r="D195" i="11"/>
  <c r="C195" i="11"/>
  <c r="N194" i="11"/>
  <c r="M194" i="11"/>
  <c r="L194" i="11"/>
  <c r="K194" i="11"/>
  <c r="J194" i="11"/>
  <c r="I194" i="11"/>
  <c r="H194" i="11"/>
  <c r="G194" i="11"/>
  <c r="F194" i="11"/>
  <c r="E194" i="11"/>
  <c r="D194" i="11"/>
  <c r="C194" i="11"/>
  <c r="N193" i="11"/>
  <c r="M193" i="11"/>
  <c r="L193" i="11"/>
  <c r="K193" i="11"/>
  <c r="J193" i="11"/>
  <c r="I193" i="11"/>
  <c r="H193" i="11"/>
  <c r="G193" i="11"/>
  <c r="F193" i="11"/>
  <c r="E193" i="11"/>
  <c r="D193" i="11"/>
  <c r="C193" i="11"/>
  <c r="N192" i="11"/>
  <c r="M192" i="11"/>
  <c r="L192" i="11"/>
  <c r="K192" i="11"/>
  <c r="J192" i="11"/>
  <c r="I192" i="11"/>
  <c r="H192" i="11"/>
  <c r="G192" i="11"/>
  <c r="F192" i="11"/>
  <c r="E192" i="11"/>
  <c r="D192" i="11"/>
  <c r="C192" i="11"/>
  <c r="N191" i="11"/>
  <c r="M191" i="11"/>
  <c r="L191" i="11"/>
  <c r="K191" i="11"/>
  <c r="J191" i="11"/>
  <c r="I191" i="11"/>
  <c r="H191" i="11"/>
  <c r="G191" i="11"/>
  <c r="F191" i="11"/>
  <c r="E191" i="11"/>
  <c r="D191" i="11"/>
  <c r="C191" i="11"/>
  <c r="N190" i="11"/>
  <c r="M190" i="11"/>
  <c r="L190" i="11"/>
  <c r="K190" i="11"/>
  <c r="J190" i="11"/>
  <c r="I190" i="11"/>
  <c r="H190" i="11"/>
  <c r="G190" i="11"/>
  <c r="F190" i="11"/>
  <c r="E190" i="11"/>
  <c r="D190" i="11"/>
  <c r="C190" i="11"/>
  <c r="N189" i="11"/>
  <c r="M189" i="11"/>
  <c r="L189" i="11"/>
  <c r="K189" i="11"/>
  <c r="J189" i="11"/>
  <c r="I189" i="11"/>
  <c r="H189" i="11"/>
  <c r="G189" i="11"/>
  <c r="F189" i="11"/>
  <c r="E189" i="11"/>
  <c r="D189" i="11"/>
  <c r="C189" i="11"/>
  <c r="N188" i="11"/>
  <c r="M188" i="11"/>
  <c r="L188" i="11"/>
  <c r="K188" i="11"/>
  <c r="J188" i="11"/>
  <c r="I188" i="11"/>
  <c r="H188" i="11"/>
  <c r="G188" i="11"/>
  <c r="F188" i="11"/>
  <c r="E188" i="11"/>
  <c r="D188" i="11"/>
  <c r="C188" i="11"/>
  <c r="N187" i="11"/>
  <c r="M187" i="11"/>
  <c r="L187" i="11"/>
  <c r="K187" i="11"/>
  <c r="J187" i="11"/>
  <c r="I187" i="11"/>
  <c r="H187" i="11"/>
  <c r="G187" i="11"/>
  <c r="F187" i="11"/>
  <c r="E187" i="11"/>
  <c r="D187" i="11"/>
  <c r="C187" i="11"/>
  <c r="N186" i="11"/>
  <c r="M186" i="11"/>
  <c r="L186" i="11"/>
  <c r="K186" i="11"/>
  <c r="J186" i="11"/>
  <c r="I186" i="11"/>
  <c r="H186" i="11"/>
  <c r="G186" i="11"/>
  <c r="F186" i="11"/>
  <c r="E186" i="11"/>
  <c r="D186" i="11"/>
  <c r="C186" i="11"/>
  <c r="N185" i="11"/>
  <c r="M185" i="11"/>
  <c r="L185" i="11"/>
  <c r="K185" i="11"/>
  <c r="J185" i="11"/>
  <c r="I185" i="11"/>
  <c r="H185" i="11"/>
  <c r="G185" i="11"/>
  <c r="F185" i="11"/>
  <c r="E185" i="11"/>
  <c r="D185" i="11"/>
  <c r="C185" i="11"/>
  <c r="N184" i="11"/>
  <c r="M184" i="11"/>
  <c r="L184" i="11"/>
  <c r="K184" i="11"/>
  <c r="J184" i="11"/>
  <c r="I184" i="11"/>
  <c r="H184" i="11"/>
  <c r="G184" i="11"/>
  <c r="F184" i="11"/>
  <c r="E184" i="11"/>
  <c r="D184" i="11"/>
  <c r="C184" i="11"/>
  <c r="N183" i="11"/>
  <c r="M183" i="11"/>
  <c r="L183" i="11"/>
  <c r="K183" i="11"/>
  <c r="J183" i="11"/>
  <c r="I183" i="11"/>
  <c r="H183" i="11"/>
  <c r="G183" i="11"/>
  <c r="F183" i="11"/>
  <c r="E183" i="11"/>
  <c r="D183" i="11"/>
  <c r="C183" i="11"/>
  <c r="BJ179" i="11"/>
  <c r="BI179" i="11"/>
  <c r="BH179" i="11"/>
  <c r="BG179" i="11"/>
  <c r="BF179" i="11"/>
  <c r="BE179" i="11"/>
  <c r="BD179" i="11"/>
  <c r="BC179" i="11"/>
  <c r="BB179" i="11"/>
  <c r="BA179" i="11"/>
  <c r="AZ179" i="11"/>
  <c r="AY179" i="11"/>
  <c r="BJ178" i="11"/>
  <c r="BI178" i="11"/>
  <c r="BH178" i="11"/>
  <c r="BG178" i="11"/>
  <c r="BF178" i="11"/>
  <c r="BE178" i="11"/>
  <c r="BD178" i="11"/>
  <c r="BC178" i="11"/>
  <c r="BB178" i="11"/>
  <c r="BA178" i="11"/>
  <c r="AZ178" i="11"/>
  <c r="AY178" i="11"/>
  <c r="BJ177" i="11"/>
  <c r="BI177" i="11"/>
  <c r="BH177" i="11"/>
  <c r="BG177" i="11"/>
  <c r="BF177" i="11"/>
  <c r="BE177" i="11"/>
  <c r="BD177" i="11"/>
  <c r="BC177" i="11"/>
  <c r="BB177" i="11"/>
  <c r="BA177" i="11"/>
  <c r="AZ177" i="11"/>
  <c r="AY177" i="11"/>
  <c r="BJ176" i="11"/>
  <c r="BI176" i="11"/>
  <c r="BH176" i="11"/>
  <c r="BG176" i="11"/>
  <c r="BF176" i="11"/>
  <c r="BE176" i="11"/>
  <c r="BD176" i="11"/>
  <c r="BC176" i="11"/>
  <c r="BB176" i="11"/>
  <c r="BA176" i="11"/>
  <c r="AZ176" i="11"/>
  <c r="AY176" i="11"/>
  <c r="BJ175" i="11"/>
  <c r="BI175" i="11"/>
  <c r="BH175" i="11"/>
  <c r="BG175" i="11"/>
  <c r="BF175" i="11"/>
  <c r="BE175" i="11"/>
  <c r="BD175" i="11"/>
  <c r="BC175" i="11"/>
  <c r="BB175" i="11"/>
  <c r="BA175" i="11"/>
  <c r="AZ175" i="11"/>
  <c r="AY175" i="11"/>
  <c r="BJ174" i="11"/>
  <c r="BI174" i="11"/>
  <c r="BH174" i="11"/>
  <c r="BG174" i="11"/>
  <c r="BF174" i="11"/>
  <c r="BE174" i="11"/>
  <c r="BD174" i="11"/>
  <c r="BC174" i="11"/>
  <c r="BB174" i="11"/>
  <c r="BA174" i="11"/>
  <c r="AZ174" i="11"/>
  <c r="AY174" i="11"/>
  <c r="BJ173" i="11"/>
  <c r="BI173" i="11"/>
  <c r="BH173" i="11"/>
  <c r="BG173" i="11"/>
  <c r="BF173" i="11"/>
  <c r="BE173" i="11"/>
  <c r="BD173" i="11"/>
  <c r="BC173" i="11"/>
  <c r="BB173" i="11"/>
  <c r="BA173" i="11"/>
  <c r="AZ173" i="11"/>
  <c r="AY173" i="11"/>
  <c r="BJ172" i="11"/>
  <c r="BI172" i="11"/>
  <c r="BH172" i="11"/>
  <c r="BG172" i="11"/>
  <c r="BF172" i="11"/>
  <c r="BE172" i="11"/>
  <c r="BD172" i="11"/>
  <c r="BC172" i="11"/>
  <c r="BB172" i="11"/>
  <c r="BA172" i="11"/>
  <c r="AZ172" i="11"/>
  <c r="AY172" i="11"/>
  <c r="BJ171" i="11"/>
  <c r="BI171" i="11"/>
  <c r="BH171" i="11"/>
  <c r="BG171" i="11"/>
  <c r="BF171" i="11"/>
  <c r="BE171" i="11"/>
  <c r="BD171" i="11"/>
  <c r="BC171" i="11"/>
  <c r="BB171" i="11"/>
  <c r="BA171" i="11"/>
  <c r="AZ171" i="11"/>
  <c r="AY171" i="11"/>
  <c r="BJ170" i="11"/>
  <c r="BI170" i="11"/>
  <c r="BH170" i="11"/>
  <c r="BG170" i="11"/>
  <c r="BF170" i="11"/>
  <c r="BE170" i="11"/>
  <c r="BD170" i="11"/>
  <c r="BC170" i="11"/>
  <c r="BB170" i="11"/>
  <c r="BA170" i="11"/>
  <c r="AZ170" i="11"/>
  <c r="AY170" i="11"/>
  <c r="BJ169" i="11"/>
  <c r="BI169" i="11"/>
  <c r="BH169" i="11"/>
  <c r="BG169" i="11"/>
  <c r="BF169" i="11"/>
  <c r="BE169" i="11"/>
  <c r="BD169" i="11"/>
  <c r="BC169" i="11"/>
  <c r="BB169" i="11"/>
  <c r="BA169" i="11"/>
  <c r="AZ169" i="11"/>
  <c r="AY169" i="11"/>
  <c r="BJ168" i="11"/>
  <c r="BI168" i="11"/>
  <c r="BH168" i="11"/>
  <c r="BG168" i="11"/>
  <c r="BF168" i="11"/>
  <c r="BE168" i="11"/>
  <c r="BD168" i="11"/>
  <c r="BC168" i="11"/>
  <c r="BB168" i="11"/>
  <c r="BA168" i="11"/>
  <c r="AZ168" i="11"/>
  <c r="AY168" i="11"/>
  <c r="BJ167" i="11"/>
  <c r="BI167" i="11"/>
  <c r="BH167" i="11"/>
  <c r="BG167" i="11"/>
  <c r="BF167" i="11"/>
  <c r="BE167" i="11"/>
  <c r="BD167" i="11"/>
  <c r="BC167" i="11"/>
  <c r="BB167" i="11"/>
  <c r="BA167" i="11"/>
  <c r="AZ167" i="11"/>
  <c r="AY167" i="11"/>
  <c r="BJ166" i="11"/>
  <c r="BI166" i="11"/>
  <c r="BH166" i="11"/>
  <c r="BG166" i="11"/>
  <c r="BF166" i="11"/>
  <c r="BE166" i="11"/>
  <c r="BD166" i="11"/>
  <c r="BC166" i="11"/>
  <c r="BB166" i="11"/>
  <c r="BA166" i="11"/>
  <c r="AZ166" i="11"/>
  <c r="AY166" i="11"/>
  <c r="BJ165" i="11"/>
  <c r="BI165" i="11"/>
  <c r="BH165" i="11"/>
  <c r="BG165" i="11"/>
  <c r="BF165" i="11"/>
  <c r="BE165" i="11"/>
  <c r="BD165" i="11"/>
  <c r="BC165" i="11"/>
  <c r="BB165" i="11"/>
  <c r="BA165" i="11"/>
  <c r="AZ165" i="11"/>
  <c r="AY165" i="11"/>
  <c r="BJ164" i="11"/>
  <c r="BI164" i="11"/>
  <c r="BH164" i="11"/>
  <c r="BG164" i="11"/>
  <c r="BF164" i="11"/>
  <c r="BE164" i="11"/>
  <c r="BD164" i="11"/>
  <c r="BC164" i="11"/>
  <c r="BB164" i="11"/>
  <c r="BA164" i="11"/>
  <c r="AZ164" i="11"/>
  <c r="AY164" i="11"/>
  <c r="BJ163" i="11"/>
  <c r="BI163" i="11"/>
  <c r="BH163" i="11"/>
  <c r="BG163" i="11"/>
  <c r="BF163" i="11"/>
  <c r="BE163" i="11"/>
  <c r="BD163" i="11"/>
  <c r="BC163" i="11"/>
  <c r="BB163" i="11"/>
  <c r="BA163" i="11"/>
  <c r="AZ163" i="11"/>
  <c r="AY163" i="11"/>
  <c r="BJ162" i="11"/>
  <c r="BI162" i="11"/>
  <c r="BH162" i="11"/>
  <c r="BG162" i="11"/>
  <c r="BF162" i="11"/>
  <c r="BE162" i="11"/>
  <c r="BD162" i="11"/>
  <c r="BC162" i="11"/>
  <c r="BB162" i="11"/>
  <c r="BA162" i="11"/>
  <c r="AZ162" i="11"/>
  <c r="AY162" i="11"/>
  <c r="BJ161" i="11"/>
  <c r="BI161" i="11"/>
  <c r="BH161" i="11"/>
  <c r="BG161" i="11"/>
  <c r="BF161" i="11"/>
  <c r="BE161" i="11"/>
  <c r="BD161" i="11"/>
  <c r="BC161" i="11"/>
  <c r="BB161" i="11"/>
  <c r="BA161" i="11"/>
  <c r="AZ161" i="11"/>
  <c r="AY161" i="11"/>
  <c r="BJ160" i="11"/>
  <c r="BI160" i="11"/>
  <c r="BH160" i="11"/>
  <c r="BG160" i="11"/>
  <c r="BF160" i="11"/>
  <c r="BE160" i="11"/>
  <c r="BD160" i="11"/>
  <c r="BC160" i="11"/>
  <c r="BB160" i="11"/>
  <c r="BA160" i="11"/>
  <c r="AZ160" i="11"/>
  <c r="AY160" i="11"/>
  <c r="BJ159" i="11"/>
  <c r="BI159" i="11"/>
  <c r="BH159" i="11"/>
  <c r="BG159" i="11"/>
  <c r="BF159" i="11"/>
  <c r="BE159" i="11"/>
  <c r="BD159" i="11"/>
  <c r="BC159" i="11"/>
  <c r="BB159" i="11"/>
  <c r="BA159" i="11"/>
  <c r="AZ159" i="11"/>
  <c r="AY159" i="11"/>
  <c r="BJ158" i="11"/>
  <c r="BI158" i="11"/>
  <c r="BH158" i="11"/>
  <c r="BG158" i="11"/>
  <c r="BF158" i="11"/>
  <c r="BE158" i="11"/>
  <c r="BD158" i="11"/>
  <c r="BC158" i="11"/>
  <c r="BB158" i="11"/>
  <c r="BA158" i="11"/>
  <c r="AZ158" i="11"/>
  <c r="AY158" i="11"/>
  <c r="BJ157" i="11"/>
  <c r="BI157" i="11"/>
  <c r="BH157" i="11"/>
  <c r="BG157" i="11"/>
  <c r="BF157" i="11"/>
  <c r="BE157" i="11"/>
  <c r="BD157" i="11"/>
  <c r="BC157" i="11"/>
  <c r="BB157" i="11"/>
  <c r="BA157" i="11"/>
  <c r="AZ157" i="11"/>
  <c r="AY157" i="11"/>
  <c r="BJ156" i="11"/>
  <c r="BI156" i="11"/>
  <c r="BH156" i="11"/>
  <c r="BG156" i="11"/>
  <c r="BF156" i="11"/>
  <c r="BE156" i="11"/>
  <c r="BD156" i="11"/>
  <c r="BC156" i="11"/>
  <c r="BB156" i="11"/>
  <c r="BA156" i="11"/>
  <c r="AZ156" i="11"/>
  <c r="AY156" i="11"/>
  <c r="BJ155" i="11"/>
  <c r="BI155" i="11"/>
  <c r="BH155" i="11"/>
  <c r="BG155" i="11"/>
  <c r="BF155" i="11"/>
  <c r="BE155" i="11"/>
  <c r="BD155" i="11"/>
  <c r="BC155" i="11"/>
  <c r="BB155" i="11"/>
  <c r="BA155" i="11"/>
  <c r="AZ155" i="11"/>
  <c r="AY155" i="11"/>
  <c r="BJ154" i="11"/>
  <c r="BI154" i="11"/>
  <c r="BH154" i="11"/>
  <c r="BG154" i="11"/>
  <c r="BF154" i="11"/>
  <c r="BE154" i="11"/>
  <c r="BD154" i="11"/>
  <c r="BC154" i="11"/>
  <c r="BB154" i="11"/>
  <c r="BA154" i="11"/>
  <c r="AZ154" i="11"/>
  <c r="AY154" i="11"/>
  <c r="BJ153" i="11"/>
  <c r="BI153" i="11"/>
  <c r="BH153" i="11"/>
  <c r="BG153" i="11"/>
  <c r="BF153" i="11"/>
  <c r="BE153" i="11"/>
  <c r="BD153" i="11"/>
  <c r="BC153" i="11"/>
  <c r="BB153" i="11"/>
  <c r="BA153" i="11"/>
  <c r="AZ153" i="11"/>
  <c r="AY153" i="11"/>
  <c r="BJ152" i="11"/>
  <c r="BI152" i="11"/>
  <c r="BH152" i="11"/>
  <c r="BG152" i="11"/>
  <c r="BF152" i="11"/>
  <c r="BE152" i="11"/>
  <c r="BD152" i="11"/>
  <c r="BC152" i="11"/>
  <c r="BB152" i="11"/>
  <c r="BA152" i="11"/>
  <c r="AZ152" i="11"/>
  <c r="AY152" i="11"/>
  <c r="AT179" i="11"/>
  <c r="AS179" i="11"/>
  <c r="AR179" i="11"/>
  <c r="AQ179" i="11"/>
  <c r="AP179" i="11"/>
  <c r="AO179" i="11"/>
  <c r="AN179" i="11"/>
  <c r="AM179" i="11"/>
  <c r="AL179" i="11"/>
  <c r="AK179" i="11"/>
  <c r="AJ179" i="11"/>
  <c r="AI179" i="11"/>
  <c r="AT178" i="11"/>
  <c r="AS178" i="11"/>
  <c r="AR178" i="11"/>
  <c r="AQ178" i="11"/>
  <c r="AP178" i="11"/>
  <c r="AO178" i="11"/>
  <c r="AN178" i="11"/>
  <c r="AM178" i="11"/>
  <c r="AL178" i="11"/>
  <c r="AK178" i="11"/>
  <c r="AJ178" i="11"/>
  <c r="AI178" i="11"/>
  <c r="AT177" i="11"/>
  <c r="AS177" i="11"/>
  <c r="AR177" i="11"/>
  <c r="AQ177" i="11"/>
  <c r="AP177" i="11"/>
  <c r="AO177" i="11"/>
  <c r="AN177" i="11"/>
  <c r="AM177" i="11"/>
  <c r="AL177" i="11"/>
  <c r="AK177" i="11"/>
  <c r="AJ177" i="11"/>
  <c r="AI177" i="11"/>
  <c r="AT176" i="11"/>
  <c r="AS176" i="11"/>
  <c r="AR176" i="11"/>
  <c r="AQ176" i="11"/>
  <c r="AP176" i="11"/>
  <c r="AO176" i="11"/>
  <c r="AN176" i="11"/>
  <c r="AM176" i="11"/>
  <c r="AL176" i="11"/>
  <c r="AK176" i="11"/>
  <c r="AJ176" i="11"/>
  <c r="AI176" i="11"/>
  <c r="AT175" i="11"/>
  <c r="AS175" i="11"/>
  <c r="AR175" i="11"/>
  <c r="AQ175" i="11"/>
  <c r="AP175" i="11"/>
  <c r="AO175" i="11"/>
  <c r="AN175" i="11"/>
  <c r="AM175" i="11"/>
  <c r="AL175" i="11"/>
  <c r="AK175" i="11"/>
  <c r="AJ175" i="11"/>
  <c r="AI175" i="11"/>
  <c r="AT174" i="11"/>
  <c r="AS174" i="11"/>
  <c r="AR174" i="11"/>
  <c r="AQ174" i="11"/>
  <c r="AP174" i="11"/>
  <c r="AO174" i="11"/>
  <c r="AN174" i="11"/>
  <c r="AM174" i="11"/>
  <c r="AL174" i="11"/>
  <c r="AK174" i="11"/>
  <c r="AJ174" i="11"/>
  <c r="AI174" i="11"/>
  <c r="AT173" i="11"/>
  <c r="AS173" i="11"/>
  <c r="AR173" i="11"/>
  <c r="AQ173" i="11"/>
  <c r="AP173" i="11"/>
  <c r="AO173" i="11"/>
  <c r="AN173" i="11"/>
  <c r="AM173" i="11"/>
  <c r="AL173" i="11"/>
  <c r="AK173" i="11"/>
  <c r="AJ173" i="11"/>
  <c r="AI173" i="11"/>
  <c r="AT172" i="11"/>
  <c r="AS172" i="11"/>
  <c r="AR172" i="11"/>
  <c r="AQ172" i="11"/>
  <c r="AP172" i="11"/>
  <c r="AO172" i="11"/>
  <c r="AN172" i="11"/>
  <c r="AM172" i="11"/>
  <c r="AL172" i="11"/>
  <c r="AK172" i="11"/>
  <c r="AJ172" i="11"/>
  <c r="AI172" i="11"/>
  <c r="AT171" i="11"/>
  <c r="AS171" i="11"/>
  <c r="AR171" i="11"/>
  <c r="AQ171" i="11"/>
  <c r="AP171" i="11"/>
  <c r="AO171" i="11"/>
  <c r="AN171" i="11"/>
  <c r="AM171" i="11"/>
  <c r="AL171" i="11"/>
  <c r="AK171" i="11"/>
  <c r="AJ171" i="11"/>
  <c r="AI171" i="11"/>
  <c r="AT170" i="11"/>
  <c r="AS170" i="11"/>
  <c r="AR170" i="11"/>
  <c r="AQ170" i="11"/>
  <c r="AP170" i="11"/>
  <c r="AO170" i="11"/>
  <c r="AN170" i="11"/>
  <c r="AM170" i="11"/>
  <c r="AL170" i="11"/>
  <c r="AK170" i="11"/>
  <c r="AJ170" i="11"/>
  <c r="AI170" i="11"/>
  <c r="AT169" i="11"/>
  <c r="AS169" i="11"/>
  <c r="AR169" i="11"/>
  <c r="AQ169" i="11"/>
  <c r="AP169" i="11"/>
  <c r="AO169" i="11"/>
  <c r="AN169" i="11"/>
  <c r="AM169" i="11"/>
  <c r="AL169" i="11"/>
  <c r="AK169" i="11"/>
  <c r="AJ169" i="11"/>
  <c r="AI169" i="11"/>
  <c r="AT168" i="11"/>
  <c r="AS168" i="11"/>
  <c r="AR168" i="11"/>
  <c r="AQ168" i="11"/>
  <c r="AP168" i="11"/>
  <c r="AO168" i="11"/>
  <c r="AN168" i="11"/>
  <c r="AM168" i="11"/>
  <c r="AL168" i="11"/>
  <c r="AK168" i="11"/>
  <c r="AJ168" i="11"/>
  <c r="AI168" i="11"/>
  <c r="AT167" i="11"/>
  <c r="AS167" i="11"/>
  <c r="AR167" i="11"/>
  <c r="AQ167" i="11"/>
  <c r="AP167" i="11"/>
  <c r="AO167" i="11"/>
  <c r="AN167" i="11"/>
  <c r="AM167" i="11"/>
  <c r="AL167" i="11"/>
  <c r="AK167" i="11"/>
  <c r="AJ167" i="11"/>
  <c r="AI167" i="11"/>
  <c r="AT166" i="11"/>
  <c r="AS166" i="11"/>
  <c r="AR166" i="11"/>
  <c r="AQ166" i="11"/>
  <c r="AP166" i="11"/>
  <c r="AO166" i="11"/>
  <c r="AN166" i="11"/>
  <c r="AM166" i="11"/>
  <c r="AL166" i="11"/>
  <c r="AK166" i="11"/>
  <c r="AJ166" i="11"/>
  <c r="AI166" i="11"/>
  <c r="AT165" i="11"/>
  <c r="AS165" i="11"/>
  <c r="AR165" i="11"/>
  <c r="AQ165" i="11"/>
  <c r="AP165" i="11"/>
  <c r="AO165" i="11"/>
  <c r="AN165" i="11"/>
  <c r="AM165" i="11"/>
  <c r="AL165" i="11"/>
  <c r="AK165" i="11"/>
  <c r="AJ165" i="11"/>
  <c r="AI165" i="11"/>
  <c r="AT164" i="11"/>
  <c r="AS164" i="11"/>
  <c r="AR164" i="11"/>
  <c r="AQ164" i="11"/>
  <c r="AP164" i="11"/>
  <c r="AO164" i="11"/>
  <c r="AN164" i="11"/>
  <c r="AM164" i="11"/>
  <c r="AL164" i="11"/>
  <c r="AK164" i="11"/>
  <c r="AJ164" i="11"/>
  <c r="AI164" i="11"/>
  <c r="AT163" i="11"/>
  <c r="AS163" i="11"/>
  <c r="AR163" i="11"/>
  <c r="AQ163" i="11"/>
  <c r="AP163" i="11"/>
  <c r="AO163" i="11"/>
  <c r="AN163" i="11"/>
  <c r="AM163" i="11"/>
  <c r="AL163" i="11"/>
  <c r="AK163" i="11"/>
  <c r="AJ163" i="11"/>
  <c r="AI163" i="11"/>
  <c r="AT162" i="11"/>
  <c r="AS162" i="11"/>
  <c r="AR162" i="11"/>
  <c r="AQ162" i="11"/>
  <c r="AP162" i="11"/>
  <c r="AO162" i="11"/>
  <c r="AN162" i="11"/>
  <c r="AM162" i="11"/>
  <c r="AL162" i="11"/>
  <c r="AK162" i="11"/>
  <c r="AJ162" i="11"/>
  <c r="AI162" i="11"/>
  <c r="AT161" i="11"/>
  <c r="AS161" i="11"/>
  <c r="AR161" i="11"/>
  <c r="AQ161" i="11"/>
  <c r="AP161" i="11"/>
  <c r="AO161" i="11"/>
  <c r="AN161" i="11"/>
  <c r="AM161" i="11"/>
  <c r="AL161" i="11"/>
  <c r="AK161" i="11"/>
  <c r="AJ161" i="11"/>
  <c r="AI161" i="11"/>
  <c r="AT160" i="11"/>
  <c r="AS160" i="11"/>
  <c r="AR160" i="11"/>
  <c r="AQ160" i="11"/>
  <c r="AP160" i="11"/>
  <c r="AO160" i="11"/>
  <c r="AN160" i="11"/>
  <c r="AM160" i="11"/>
  <c r="AL160" i="11"/>
  <c r="AK160" i="11"/>
  <c r="AJ160" i="11"/>
  <c r="AI160" i="11"/>
  <c r="AT159" i="11"/>
  <c r="AS159" i="11"/>
  <c r="AR159" i="11"/>
  <c r="AQ159" i="11"/>
  <c r="AP159" i="11"/>
  <c r="AO159" i="11"/>
  <c r="AN159" i="11"/>
  <c r="AM159" i="11"/>
  <c r="AL159" i="11"/>
  <c r="AK159" i="11"/>
  <c r="AJ159" i="11"/>
  <c r="AI159" i="11"/>
  <c r="AT158" i="11"/>
  <c r="AS158" i="11"/>
  <c r="AR158" i="11"/>
  <c r="AQ158" i="11"/>
  <c r="AP158" i="11"/>
  <c r="AO158" i="11"/>
  <c r="AN158" i="11"/>
  <c r="AM158" i="11"/>
  <c r="AL158" i="11"/>
  <c r="AK158" i="11"/>
  <c r="AJ158" i="11"/>
  <c r="AI158" i="11"/>
  <c r="AT157" i="11"/>
  <c r="AS157" i="11"/>
  <c r="AR157" i="11"/>
  <c r="AQ157" i="11"/>
  <c r="AP157" i="11"/>
  <c r="AO157" i="11"/>
  <c r="AN157" i="11"/>
  <c r="AM157" i="11"/>
  <c r="AL157" i="11"/>
  <c r="AK157" i="11"/>
  <c r="AJ157" i="11"/>
  <c r="AI157" i="11"/>
  <c r="AT156" i="11"/>
  <c r="AS156" i="11"/>
  <c r="AR156" i="11"/>
  <c r="AQ156" i="11"/>
  <c r="AP156" i="11"/>
  <c r="AO156" i="11"/>
  <c r="AN156" i="11"/>
  <c r="AM156" i="11"/>
  <c r="AL156" i="11"/>
  <c r="AK156" i="11"/>
  <c r="AJ156" i="11"/>
  <c r="AI156" i="11"/>
  <c r="AT155" i="11"/>
  <c r="AS155" i="11"/>
  <c r="AR155" i="11"/>
  <c r="AQ155" i="11"/>
  <c r="AP155" i="11"/>
  <c r="AO155" i="11"/>
  <c r="AN155" i="11"/>
  <c r="AM155" i="11"/>
  <c r="AL155" i="11"/>
  <c r="AK155" i="11"/>
  <c r="AJ155" i="11"/>
  <c r="AI155" i="11"/>
  <c r="AT154" i="11"/>
  <c r="AS154" i="11"/>
  <c r="AR154" i="11"/>
  <c r="AQ154" i="11"/>
  <c r="AP154" i="11"/>
  <c r="AO154" i="11"/>
  <c r="AN154" i="11"/>
  <c r="AM154" i="11"/>
  <c r="AL154" i="11"/>
  <c r="AK154" i="11"/>
  <c r="AJ154" i="11"/>
  <c r="AI154" i="11"/>
  <c r="AT153" i="11"/>
  <c r="AS153" i="11"/>
  <c r="AR153" i="11"/>
  <c r="AQ153" i="11"/>
  <c r="AP153" i="11"/>
  <c r="AO153" i="11"/>
  <c r="AN153" i="11"/>
  <c r="AM153" i="11"/>
  <c r="AL153" i="11"/>
  <c r="AK153" i="11"/>
  <c r="AJ153" i="11"/>
  <c r="AI153" i="11"/>
  <c r="AT152" i="11"/>
  <c r="AS152" i="11"/>
  <c r="AR152" i="11"/>
  <c r="AQ152" i="11"/>
  <c r="AP152" i="11"/>
  <c r="AO152" i="11"/>
  <c r="AN152" i="11"/>
  <c r="AM152" i="11"/>
  <c r="AL152" i="11"/>
  <c r="AK152" i="11"/>
  <c r="AJ152" i="11"/>
  <c r="AI152" i="11"/>
  <c r="AD179" i="11"/>
  <c r="AC179" i="11"/>
  <c r="AB179" i="11"/>
  <c r="AA179" i="11"/>
  <c r="Z179" i="11"/>
  <c r="Y179" i="11"/>
  <c r="X179" i="11"/>
  <c r="W179" i="11"/>
  <c r="V179" i="11"/>
  <c r="U179" i="11"/>
  <c r="T179" i="11"/>
  <c r="S179" i="11"/>
  <c r="AD178" i="11"/>
  <c r="AC178" i="11"/>
  <c r="AB178" i="11"/>
  <c r="AA178" i="11"/>
  <c r="Z178" i="11"/>
  <c r="Y178" i="11"/>
  <c r="X178" i="11"/>
  <c r="W178" i="11"/>
  <c r="V178" i="11"/>
  <c r="U178" i="11"/>
  <c r="T178" i="11"/>
  <c r="S178" i="11"/>
  <c r="AD177" i="11"/>
  <c r="AC177" i="11"/>
  <c r="AB177" i="11"/>
  <c r="AA177" i="11"/>
  <c r="Z177" i="11"/>
  <c r="Y177" i="11"/>
  <c r="X177" i="11"/>
  <c r="W177" i="11"/>
  <c r="V177" i="11"/>
  <c r="U177" i="11"/>
  <c r="T177" i="11"/>
  <c r="S177" i="11"/>
  <c r="AD176" i="11"/>
  <c r="AC176" i="11"/>
  <c r="AB176" i="11"/>
  <c r="AA176" i="11"/>
  <c r="Z176" i="11"/>
  <c r="Y176" i="11"/>
  <c r="X176" i="11"/>
  <c r="W176" i="11"/>
  <c r="V176" i="11"/>
  <c r="U176" i="11"/>
  <c r="T176" i="11"/>
  <c r="S176" i="11"/>
  <c r="AD175" i="11"/>
  <c r="AC175" i="11"/>
  <c r="AB175" i="11"/>
  <c r="AA175" i="11"/>
  <c r="Z175" i="11"/>
  <c r="Y175" i="11"/>
  <c r="X175" i="11"/>
  <c r="W175" i="11"/>
  <c r="V175" i="11"/>
  <c r="U175" i="11"/>
  <c r="T175" i="11"/>
  <c r="S175" i="11"/>
  <c r="AD174" i="11"/>
  <c r="AC174" i="11"/>
  <c r="AB174" i="11"/>
  <c r="AA174" i="11"/>
  <c r="Z174" i="11"/>
  <c r="Y174" i="11"/>
  <c r="X174" i="11"/>
  <c r="W174" i="11"/>
  <c r="V174" i="11"/>
  <c r="U174" i="11"/>
  <c r="T174" i="11"/>
  <c r="S174" i="11"/>
  <c r="AD173" i="11"/>
  <c r="AC173" i="11"/>
  <c r="AB173" i="11"/>
  <c r="AA173" i="11"/>
  <c r="Z173" i="11"/>
  <c r="Y173" i="11"/>
  <c r="X173" i="11"/>
  <c r="W173" i="11"/>
  <c r="V173" i="11"/>
  <c r="U173" i="11"/>
  <c r="T173" i="11"/>
  <c r="S173" i="11"/>
  <c r="AD172" i="11"/>
  <c r="AC172" i="11"/>
  <c r="AB172" i="11"/>
  <c r="AA172" i="11"/>
  <c r="Z172" i="11"/>
  <c r="Y172" i="11"/>
  <c r="X172" i="11"/>
  <c r="W172" i="11"/>
  <c r="V172" i="11"/>
  <c r="U172" i="11"/>
  <c r="T172" i="11"/>
  <c r="S172" i="11"/>
  <c r="AD171" i="11"/>
  <c r="AC171" i="11"/>
  <c r="AB171" i="11"/>
  <c r="AA171" i="11"/>
  <c r="Z171" i="11"/>
  <c r="Y171" i="11"/>
  <c r="X171" i="11"/>
  <c r="W171" i="11"/>
  <c r="V171" i="11"/>
  <c r="U171" i="11"/>
  <c r="T171" i="11"/>
  <c r="S171" i="11"/>
  <c r="AD170" i="11"/>
  <c r="AC170" i="11"/>
  <c r="AB170" i="11"/>
  <c r="AA170" i="11"/>
  <c r="Z170" i="11"/>
  <c r="Y170" i="11"/>
  <c r="X170" i="11"/>
  <c r="W170" i="11"/>
  <c r="V170" i="11"/>
  <c r="U170" i="11"/>
  <c r="T170" i="11"/>
  <c r="S170" i="11"/>
  <c r="AD169" i="11"/>
  <c r="AC169" i="11"/>
  <c r="AB169" i="11"/>
  <c r="AA169" i="11"/>
  <c r="Z169" i="11"/>
  <c r="Y169" i="11"/>
  <c r="X169" i="11"/>
  <c r="W169" i="11"/>
  <c r="V169" i="11"/>
  <c r="U169" i="11"/>
  <c r="T169" i="11"/>
  <c r="S169" i="11"/>
  <c r="AD168" i="11"/>
  <c r="AC168" i="11"/>
  <c r="AB168" i="11"/>
  <c r="AA168" i="11"/>
  <c r="Z168" i="11"/>
  <c r="Y168" i="11"/>
  <c r="X168" i="11"/>
  <c r="W168" i="11"/>
  <c r="V168" i="11"/>
  <c r="U168" i="11"/>
  <c r="T168" i="11"/>
  <c r="S168" i="11"/>
  <c r="AD167" i="11"/>
  <c r="AC167" i="11"/>
  <c r="AB167" i="11"/>
  <c r="AA167" i="11"/>
  <c r="Z167" i="11"/>
  <c r="Y167" i="11"/>
  <c r="X167" i="11"/>
  <c r="W167" i="11"/>
  <c r="V167" i="11"/>
  <c r="U167" i="11"/>
  <c r="T167" i="11"/>
  <c r="S167" i="11"/>
  <c r="AD166" i="11"/>
  <c r="AC166" i="11"/>
  <c r="AB166" i="11"/>
  <c r="AA166" i="11"/>
  <c r="Z166" i="11"/>
  <c r="Y166" i="11"/>
  <c r="X166" i="11"/>
  <c r="W166" i="11"/>
  <c r="V166" i="11"/>
  <c r="U166" i="11"/>
  <c r="T166" i="11"/>
  <c r="S166" i="11"/>
  <c r="AD165" i="11"/>
  <c r="AC165" i="11"/>
  <c r="AB165" i="11"/>
  <c r="AA165" i="11"/>
  <c r="Z165" i="11"/>
  <c r="Y165" i="11"/>
  <c r="X165" i="11"/>
  <c r="W165" i="11"/>
  <c r="V165" i="11"/>
  <c r="U165" i="11"/>
  <c r="T165" i="11"/>
  <c r="S165" i="11"/>
  <c r="AD164" i="11"/>
  <c r="AC164" i="11"/>
  <c r="AB164" i="11"/>
  <c r="AA164" i="11"/>
  <c r="Z164" i="11"/>
  <c r="Y164" i="11"/>
  <c r="X164" i="11"/>
  <c r="W164" i="11"/>
  <c r="V164" i="11"/>
  <c r="U164" i="11"/>
  <c r="T164" i="11"/>
  <c r="S164" i="11"/>
  <c r="AD163" i="11"/>
  <c r="AC163" i="11"/>
  <c r="AB163" i="11"/>
  <c r="AA163" i="11"/>
  <c r="Z163" i="11"/>
  <c r="Y163" i="11"/>
  <c r="X163" i="11"/>
  <c r="W163" i="11"/>
  <c r="V163" i="11"/>
  <c r="U163" i="11"/>
  <c r="T163" i="11"/>
  <c r="S163" i="11"/>
  <c r="AD162" i="11"/>
  <c r="AC162" i="11"/>
  <c r="AB162" i="11"/>
  <c r="AA162" i="11"/>
  <c r="Z162" i="11"/>
  <c r="Y162" i="11"/>
  <c r="X162" i="11"/>
  <c r="W162" i="11"/>
  <c r="V162" i="11"/>
  <c r="U162" i="11"/>
  <c r="T162" i="11"/>
  <c r="S162" i="11"/>
  <c r="AD161" i="11"/>
  <c r="AC161" i="11"/>
  <c r="AB161" i="11"/>
  <c r="AA161" i="11"/>
  <c r="Z161" i="11"/>
  <c r="Y161" i="11"/>
  <c r="X161" i="11"/>
  <c r="W161" i="11"/>
  <c r="V161" i="11"/>
  <c r="U161" i="11"/>
  <c r="T161" i="11"/>
  <c r="S161" i="11"/>
  <c r="AD160" i="11"/>
  <c r="AC160" i="11"/>
  <c r="AB160" i="11"/>
  <c r="AA160" i="11"/>
  <c r="Z160" i="11"/>
  <c r="Y160" i="11"/>
  <c r="X160" i="11"/>
  <c r="W160" i="11"/>
  <c r="V160" i="11"/>
  <c r="U160" i="11"/>
  <c r="T160" i="11"/>
  <c r="S160" i="11"/>
  <c r="AD159" i="11"/>
  <c r="AC159" i="11"/>
  <c r="AB159" i="11"/>
  <c r="AA159" i="11"/>
  <c r="Z159" i="11"/>
  <c r="Y159" i="11"/>
  <c r="X159" i="11"/>
  <c r="W159" i="11"/>
  <c r="V159" i="11"/>
  <c r="U159" i="11"/>
  <c r="T159" i="11"/>
  <c r="S159" i="11"/>
  <c r="AD158" i="11"/>
  <c r="AC158" i="11"/>
  <c r="AB158" i="11"/>
  <c r="AA158" i="11"/>
  <c r="Z158" i="11"/>
  <c r="Y158" i="11"/>
  <c r="X158" i="11"/>
  <c r="W158" i="11"/>
  <c r="V158" i="11"/>
  <c r="U158" i="11"/>
  <c r="T158" i="11"/>
  <c r="S158" i="11"/>
  <c r="AD157" i="11"/>
  <c r="AC157" i="11"/>
  <c r="AB157" i="11"/>
  <c r="AA157" i="11"/>
  <c r="Z157" i="11"/>
  <c r="Y157" i="11"/>
  <c r="X157" i="11"/>
  <c r="W157" i="11"/>
  <c r="V157" i="11"/>
  <c r="U157" i="11"/>
  <c r="T157" i="11"/>
  <c r="S157" i="11"/>
  <c r="AD156" i="11"/>
  <c r="AC156" i="11"/>
  <c r="AB156" i="11"/>
  <c r="AA156" i="11"/>
  <c r="Z156" i="11"/>
  <c r="Y156" i="11"/>
  <c r="X156" i="11"/>
  <c r="W156" i="11"/>
  <c r="V156" i="11"/>
  <c r="U156" i="11"/>
  <c r="T156" i="11"/>
  <c r="S156" i="11"/>
  <c r="AD155" i="11"/>
  <c r="AC155" i="11"/>
  <c r="AB155" i="11"/>
  <c r="AA155" i="11"/>
  <c r="Z155" i="11"/>
  <c r="Y155" i="11"/>
  <c r="X155" i="11"/>
  <c r="W155" i="11"/>
  <c r="V155" i="11"/>
  <c r="U155" i="11"/>
  <c r="T155" i="11"/>
  <c r="S155" i="11"/>
  <c r="AD154" i="11"/>
  <c r="AC154" i="11"/>
  <c r="AB154" i="11"/>
  <c r="AA154" i="11"/>
  <c r="Z154" i="11"/>
  <c r="Y154" i="11"/>
  <c r="X154" i="11"/>
  <c r="W154" i="11"/>
  <c r="V154" i="11"/>
  <c r="U154" i="11"/>
  <c r="T154" i="11"/>
  <c r="S154" i="11"/>
  <c r="AD153" i="11"/>
  <c r="AC153" i="11"/>
  <c r="AB153" i="11"/>
  <c r="AA153" i="11"/>
  <c r="Z153" i="11"/>
  <c r="Y153" i="11"/>
  <c r="X153" i="11"/>
  <c r="W153" i="11"/>
  <c r="V153" i="11"/>
  <c r="U153" i="11"/>
  <c r="T153" i="11"/>
  <c r="S153" i="11"/>
  <c r="AD152" i="11"/>
  <c r="AC152" i="11"/>
  <c r="AB152" i="11"/>
  <c r="AA152" i="11"/>
  <c r="Z152" i="11"/>
  <c r="Y152" i="11"/>
  <c r="X152" i="11"/>
  <c r="W152" i="11"/>
  <c r="V152" i="11"/>
  <c r="U152" i="11"/>
  <c r="T152" i="11"/>
  <c r="S152" i="11"/>
  <c r="N179" i="11"/>
  <c r="M179" i="11"/>
  <c r="L179" i="11"/>
  <c r="K179" i="11"/>
  <c r="J179" i="11"/>
  <c r="I179" i="11"/>
  <c r="H179" i="11"/>
  <c r="G179" i="11"/>
  <c r="F179" i="11"/>
  <c r="E179" i="11"/>
  <c r="D179" i="11"/>
  <c r="C179" i="11"/>
  <c r="N178" i="11"/>
  <c r="M178" i="11"/>
  <c r="L178" i="11"/>
  <c r="K178" i="11"/>
  <c r="J178" i="11"/>
  <c r="I178" i="11"/>
  <c r="H178" i="11"/>
  <c r="G178" i="11"/>
  <c r="F178" i="11"/>
  <c r="E178" i="11"/>
  <c r="D178" i="11"/>
  <c r="C178" i="11"/>
  <c r="N177" i="11"/>
  <c r="M177" i="11"/>
  <c r="L177" i="11"/>
  <c r="K177" i="11"/>
  <c r="J177" i="11"/>
  <c r="I177" i="11"/>
  <c r="H177" i="11"/>
  <c r="G177" i="11"/>
  <c r="F177" i="11"/>
  <c r="E177" i="11"/>
  <c r="D177" i="11"/>
  <c r="C177" i="11"/>
  <c r="N176" i="11"/>
  <c r="M176" i="11"/>
  <c r="L176" i="11"/>
  <c r="K176" i="11"/>
  <c r="J176" i="11"/>
  <c r="I176" i="11"/>
  <c r="H176" i="11"/>
  <c r="G176" i="11"/>
  <c r="F176" i="11"/>
  <c r="E176" i="11"/>
  <c r="D176" i="11"/>
  <c r="C176" i="11"/>
  <c r="N175" i="11"/>
  <c r="M175" i="11"/>
  <c r="L175" i="11"/>
  <c r="K175" i="11"/>
  <c r="J175" i="11"/>
  <c r="I175" i="11"/>
  <c r="H175" i="11"/>
  <c r="G175" i="11"/>
  <c r="F175" i="11"/>
  <c r="E175" i="11"/>
  <c r="D175" i="11"/>
  <c r="C175" i="11"/>
  <c r="N174" i="11"/>
  <c r="M174" i="11"/>
  <c r="L174" i="11"/>
  <c r="K174" i="11"/>
  <c r="J174" i="11"/>
  <c r="I174" i="11"/>
  <c r="H174" i="11"/>
  <c r="G174" i="11"/>
  <c r="F174" i="11"/>
  <c r="E174" i="11"/>
  <c r="D174" i="11"/>
  <c r="C174" i="11"/>
  <c r="N173" i="11"/>
  <c r="M173" i="11"/>
  <c r="L173" i="11"/>
  <c r="K173" i="11"/>
  <c r="J173" i="11"/>
  <c r="I173" i="11"/>
  <c r="H173" i="11"/>
  <c r="G173" i="11"/>
  <c r="F173" i="11"/>
  <c r="E173" i="11"/>
  <c r="D173" i="11"/>
  <c r="C173" i="11"/>
  <c r="N172" i="11"/>
  <c r="M172" i="11"/>
  <c r="L172" i="11"/>
  <c r="K172" i="11"/>
  <c r="J172" i="11"/>
  <c r="I172" i="11"/>
  <c r="H172" i="11"/>
  <c r="G172" i="11"/>
  <c r="F172" i="11"/>
  <c r="E172" i="11"/>
  <c r="D172" i="11"/>
  <c r="C172" i="11"/>
  <c r="N171" i="11"/>
  <c r="M171" i="11"/>
  <c r="L171" i="11"/>
  <c r="K171" i="11"/>
  <c r="J171" i="11"/>
  <c r="I171" i="11"/>
  <c r="H171" i="11"/>
  <c r="G171" i="11"/>
  <c r="F171" i="11"/>
  <c r="E171" i="11"/>
  <c r="D171" i="11"/>
  <c r="C171" i="11"/>
  <c r="N170" i="11"/>
  <c r="M170" i="11"/>
  <c r="L170" i="11"/>
  <c r="K170" i="11"/>
  <c r="J170" i="11"/>
  <c r="I170" i="11"/>
  <c r="H170" i="11"/>
  <c r="G170" i="11"/>
  <c r="F170" i="11"/>
  <c r="E170" i="11"/>
  <c r="D170" i="11"/>
  <c r="C170" i="11"/>
  <c r="N169" i="11"/>
  <c r="M169" i="11"/>
  <c r="L169" i="11"/>
  <c r="K169" i="11"/>
  <c r="J169" i="11"/>
  <c r="I169" i="11"/>
  <c r="H169" i="11"/>
  <c r="G169" i="11"/>
  <c r="F169" i="11"/>
  <c r="E169" i="11"/>
  <c r="D169" i="11"/>
  <c r="C169" i="11"/>
  <c r="N168" i="11"/>
  <c r="M168" i="11"/>
  <c r="L168" i="11"/>
  <c r="K168" i="11"/>
  <c r="J168" i="11"/>
  <c r="I168" i="11"/>
  <c r="H168" i="11"/>
  <c r="G168" i="11"/>
  <c r="F168" i="11"/>
  <c r="E168" i="11"/>
  <c r="D168" i="11"/>
  <c r="C168" i="11"/>
  <c r="N167" i="11"/>
  <c r="M167" i="11"/>
  <c r="L167" i="11"/>
  <c r="K167" i="11"/>
  <c r="J167" i="11"/>
  <c r="I167" i="11"/>
  <c r="H167" i="11"/>
  <c r="G167" i="11"/>
  <c r="F167" i="11"/>
  <c r="E167" i="11"/>
  <c r="D167" i="11"/>
  <c r="C167" i="11"/>
  <c r="N166" i="11"/>
  <c r="M166" i="11"/>
  <c r="L166" i="11"/>
  <c r="K166" i="11"/>
  <c r="J166" i="11"/>
  <c r="I166" i="11"/>
  <c r="H166" i="11"/>
  <c r="G166" i="11"/>
  <c r="F166" i="11"/>
  <c r="E166" i="11"/>
  <c r="D166" i="11"/>
  <c r="C166" i="11"/>
  <c r="N165" i="11"/>
  <c r="M165" i="11"/>
  <c r="L165" i="11"/>
  <c r="K165" i="11"/>
  <c r="J165" i="11"/>
  <c r="I165" i="11"/>
  <c r="H165" i="11"/>
  <c r="G165" i="11"/>
  <c r="F165" i="11"/>
  <c r="E165" i="11"/>
  <c r="D165" i="11"/>
  <c r="C165" i="11"/>
  <c r="N164" i="11"/>
  <c r="M164" i="11"/>
  <c r="L164" i="11"/>
  <c r="K164" i="11"/>
  <c r="J164" i="11"/>
  <c r="I164" i="11"/>
  <c r="H164" i="11"/>
  <c r="G164" i="11"/>
  <c r="F164" i="11"/>
  <c r="E164" i="11"/>
  <c r="D164" i="11"/>
  <c r="C164" i="11"/>
  <c r="N163" i="11"/>
  <c r="M163" i="11"/>
  <c r="L163" i="11"/>
  <c r="K163" i="11"/>
  <c r="J163" i="11"/>
  <c r="I163" i="11"/>
  <c r="H163" i="11"/>
  <c r="G163" i="11"/>
  <c r="F163" i="11"/>
  <c r="E163" i="11"/>
  <c r="D163" i="11"/>
  <c r="C163" i="11"/>
  <c r="N162" i="11"/>
  <c r="M162" i="11"/>
  <c r="L162" i="11"/>
  <c r="K162" i="11"/>
  <c r="J162" i="11"/>
  <c r="I162" i="11"/>
  <c r="H162" i="11"/>
  <c r="G162" i="11"/>
  <c r="F162" i="11"/>
  <c r="E162" i="11"/>
  <c r="D162" i="11"/>
  <c r="C162" i="11"/>
  <c r="N161" i="11"/>
  <c r="M161" i="11"/>
  <c r="L161" i="11"/>
  <c r="K161" i="11"/>
  <c r="J161" i="11"/>
  <c r="I161" i="11"/>
  <c r="H161" i="11"/>
  <c r="G161" i="11"/>
  <c r="F161" i="11"/>
  <c r="E161" i="11"/>
  <c r="D161" i="11"/>
  <c r="C161" i="11"/>
  <c r="N160" i="11"/>
  <c r="M160" i="11"/>
  <c r="L160" i="11"/>
  <c r="K160" i="11"/>
  <c r="J160" i="11"/>
  <c r="I160" i="11"/>
  <c r="H160" i="11"/>
  <c r="G160" i="11"/>
  <c r="F160" i="11"/>
  <c r="E160" i="11"/>
  <c r="D160" i="11"/>
  <c r="C160" i="11"/>
  <c r="N159" i="11"/>
  <c r="M159" i="11"/>
  <c r="L159" i="11"/>
  <c r="K159" i="11"/>
  <c r="J159" i="11"/>
  <c r="I159" i="11"/>
  <c r="H159" i="11"/>
  <c r="G159" i="11"/>
  <c r="F159" i="11"/>
  <c r="E159" i="11"/>
  <c r="D159" i="11"/>
  <c r="C159" i="11"/>
  <c r="N158" i="11"/>
  <c r="M158" i="11"/>
  <c r="L158" i="11"/>
  <c r="K158" i="11"/>
  <c r="J158" i="11"/>
  <c r="I158" i="11"/>
  <c r="H158" i="11"/>
  <c r="G158" i="11"/>
  <c r="F158" i="11"/>
  <c r="E158" i="11"/>
  <c r="D158" i="11"/>
  <c r="C158" i="11"/>
  <c r="N157" i="11"/>
  <c r="M157" i="11"/>
  <c r="L157" i="11"/>
  <c r="K157" i="11"/>
  <c r="J157" i="11"/>
  <c r="I157" i="11"/>
  <c r="H157" i="11"/>
  <c r="G157" i="11"/>
  <c r="F157" i="11"/>
  <c r="E157" i="11"/>
  <c r="D157" i="11"/>
  <c r="C157" i="11"/>
  <c r="N156" i="11"/>
  <c r="M156" i="11"/>
  <c r="L156" i="11"/>
  <c r="K156" i="11"/>
  <c r="J156" i="11"/>
  <c r="I156" i="11"/>
  <c r="H156" i="11"/>
  <c r="G156" i="11"/>
  <c r="F156" i="11"/>
  <c r="E156" i="11"/>
  <c r="D156" i="11"/>
  <c r="C156" i="11"/>
  <c r="N155" i="11"/>
  <c r="M155" i="11"/>
  <c r="L155" i="11"/>
  <c r="K155" i="11"/>
  <c r="J155" i="11"/>
  <c r="I155" i="11"/>
  <c r="H155" i="11"/>
  <c r="G155" i="11"/>
  <c r="F155" i="11"/>
  <c r="E155" i="11"/>
  <c r="D155" i="11"/>
  <c r="C155" i="11"/>
  <c r="N154" i="11"/>
  <c r="M154" i="11"/>
  <c r="L154" i="11"/>
  <c r="K154" i="11"/>
  <c r="J154" i="11"/>
  <c r="I154" i="11"/>
  <c r="H154" i="11"/>
  <c r="G154" i="11"/>
  <c r="F154" i="11"/>
  <c r="E154" i="11"/>
  <c r="D154" i="11"/>
  <c r="C154" i="11"/>
  <c r="N153" i="11"/>
  <c r="M153" i="11"/>
  <c r="L153" i="11"/>
  <c r="K153" i="11"/>
  <c r="J153" i="11"/>
  <c r="I153" i="11"/>
  <c r="H153" i="11"/>
  <c r="G153" i="11"/>
  <c r="F153" i="11"/>
  <c r="E153" i="11"/>
  <c r="D153" i="11"/>
  <c r="C153" i="11"/>
  <c r="N152" i="11"/>
  <c r="M152" i="11"/>
  <c r="L152" i="11"/>
  <c r="K152" i="11"/>
  <c r="J152" i="11"/>
  <c r="I152" i="11"/>
  <c r="H152" i="11"/>
  <c r="G152" i="11"/>
  <c r="F152" i="11"/>
  <c r="E152" i="11"/>
  <c r="D152" i="11"/>
  <c r="C152" i="11"/>
  <c r="AD149" i="11"/>
  <c r="AC149" i="11"/>
  <c r="BF78" i="13" s="1"/>
  <c r="AB149" i="11"/>
  <c r="AA149" i="11"/>
  <c r="Z149" i="11"/>
  <c r="Y149" i="11"/>
  <c r="X149" i="11"/>
  <c r="W149" i="11"/>
  <c r="V149" i="11"/>
  <c r="U149" i="11"/>
  <c r="T149" i="11"/>
  <c r="S149" i="11"/>
  <c r="AD148" i="11"/>
  <c r="AC148" i="11"/>
  <c r="AB148" i="11"/>
  <c r="AA148" i="11"/>
  <c r="Z148" i="11"/>
  <c r="Y148" i="11"/>
  <c r="X148" i="11"/>
  <c r="W148" i="11"/>
  <c r="V148" i="11"/>
  <c r="U148" i="11"/>
  <c r="T148" i="11"/>
  <c r="S148" i="11"/>
  <c r="AD147" i="11"/>
  <c r="AC147" i="11"/>
  <c r="AB147" i="11"/>
  <c r="AA147" i="11"/>
  <c r="Z147" i="11"/>
  <c r="Y147" i="11"/>
  <c r="X147" i="11"/>
  <c r="W147" i="11"/>
  <c r="V147" i="11"/>
  <c r="U147" i="11"/>
  <c r="T147" i="11"/>
  <c r="S147" i="11"/>
  <c r="AD146" i="11"/>
  <c r="AC146" i="11"/>
  <c r="AB146" i="11"/>
  <c r="AA146" i="11"/>
  <c r="Z146" i="11"/>
  <c r="Y146" i="11"/>
  <c r="X146" i="11"/>
  <c r="W146" i="11"/>
  <c r="V146" i="11"/>
  <c r="U146" i="11"/>
  <c r="T146" i="11"/>
  <c r="S146" i="11"/>
  <c r="AD145" i="11"/>
  <c r="AC145" i="11"/>
  <c r="AB145" i="11"/>
  <c r="AA145" i="11"/>
  <c r="Z145" i="11"/>
  <c r="Y145" i="11"/>
  <c r="X145" i="11"/>
  <c r="W145" i="11"/>
  <c r="V145" i="11"/>
  <c r="U145" i="11"/>
  <c r="T145" i="11"/>
  <c r="S145" i="11"/>
  <c r="AD144" i="11"/>
  <c r="AC144" i="11"/>
  <c r="AB144" i="11"/>
  <c r="AA144" i="11"/>
  <c r="Z144" i="11"/>
  <c r="Y144" i="11"/>
  <c r="X144" i="11"/>
  <c r="W144" i="11"/>
  <c r="V144" i="11"/>
  <c r="U144" i="11"/>
  <c r="T144" i="11"/>
  <c r="S144" i="11"/>
  <c r="AD143" i="11"/>
  <c r="AC143" i="11"/>
  <c r="AB143" i="11"/>
  <c r="AA143" i="11"/>
  <c r="Z143" i="11"/>
  <c r="Y143" i="11"/>
  <c r="X143" i="11"/>
  <c r="W143" i="11"/>
  <c r="V143" i="11"/>
  <c r="U143" i="11"/>
  <c r="T143" i="11"/>
  <c r="S143" i="11"/>
  <c r="AD142" i="11"/>
  <c r="AC142" i="11"/>
  <c r="AB142" i="11"/>
  <c r="AA142" i="11"/>
  <c r="Z142" i="11"/>
  <c r="Y142" i="11"/>
  <c r="X142" i="11"/>
  <c r="W142" i="11"/>
  <c r="V142" i="11"/>
  <c r="U142" i="11"/>
  <c r="T142" i="11"/>
  <c r="S142" i="11"/>
  <c r="AD141" i="11"/>
  <c r="AC141" i="11"/>
  <c r="AB141" i="11"/>
  <c r="AA141" i="11"/>
  <c r="Z141" i="11"/>
  <c r="Y141" i="11"/>
  <c r="X141" i="11"/>
  <c r="W141" i="11"/>
  <c r="V141" i="11"/>
  <c r="U141" i="11"/>
  <c r="T141" i="11"/>
  <c r="S141" i="11"/>
  <c r="AD140" i="11"/>
  <c r="AC140" i="11"/>
  <c r="AB140" i="11"/>
  <c r="AA140" i="11"/>
  <c r="Z140" i="11"/>
  <c r="Y140" i="11"/>
  <c r="X140" i="11"/>
  <c r="W140" i="11"/>
  <c r="V140" i="11"/>
  <c r="U140" i="11"/>
  <c r="T140" i="11"/>
  <c r="S140" i="11"/>
  <c r="AD139" i="11"/>
  <c r="AC139" i="11"/>
  <c r="AB139" i="11"/>
  <c r="AA139" i="11"/>
  <c r="Z139" i="11"/>
  <c r="Y139" i="11"/>
  <c r="X139" i="11"/>
  <c r="W139" i="11"/>
  <c r="V139" i="11"/>
  <c r="U139" i="11"/>
  <c r="T139" i="11"/>
  <c r="S139" i="11"/>
  <c r="AD138" i="11"/>
  <c r="AC138" i="11"/>
  <c r="AB138" i="11"/>
  <c r="AA138" i="11"/>
  <c r="Z138" i="11"/>
  <c r="Y138" i="11"/>
  <c r="X138" i="11"/>
  <c r="W138" i="11"/>
  <c r="V138" i="11"/>
  <c r="U138" i="11"/>
  <c r="T138" i="11"/>
  <c r="S138" i="11"/>
  <c r="AD137" i="11"/>
  <c r="AC137" i="11"/>
  <c r="AB137" i="11"/>
  <c r="AA137" i="11"/>
  <c r="Z137" i="11"/>
  <c r="Y137" i="11"/>
  <c r="X137" i="11"/>
  <c r="W137" i="11"/>
  <c r="V137" i="11"/>
  <c r="U137" i="11"/>
  <c r="T137" i="11"/>
  <c r="S137" i="11"/>
  <c r="AD136" i="11"/>
  <c r="AC136" i="11"/>
  <c r="AB136" i="11"/>
  <c r="AA136" i="11"/>
  <c r="Z136" i="11"/>
  <c r="Y136" i="11"/>
  <c r="X136" i="11"/>
  <c r="W136" i="11"/>
  <c r="V136" i="11"/>
  <c r="U136" i="11"/>
  <c r="T136" i="11"/>
  <c r="S136" i="11"/>
  <c r="AD135" i="11"/>
  <c r="AC135" i="11"/>
  <c r="AB135" i="11"/>
  <c r="AA135" i="11"/>
  <c r="Z135" i="11"/>
  <c r="Y135" i="11"/>
  <c r="X135" i="11"/>
  <c r="W135" i="11"/>
  <c r="V135" i="11"/>
  <c r="U135" i="11"/>
  <c r="T135" i="11"/>
  <c r="S135" i="11"/>
  <c r="AD134" i="11"/>
  <c r="AC134" i="11"/>
  <c r="AB134" i="11"/>
  <c r="AA134" i="11"/>
  <c r="Z134" i="11"/>
  <c r="Y134" i="11"/>
  <c r="X134" i="11"/>
  <c r="W134" i="11"/>
  <c r="V134" i="11"/>
  <c r="U134" i="11"/>
  <c r="T134" i="11"/>
  <c r="S134" i="11"/>
  <c r="AD133" i="11"/>
  <c r="AC133" i="11"/>
  <c r="AB133" i="11"/>
  <c r="AA133" i="11"/>
  <c r="Z133" i="11"/>
  <c r="Y133" i="11"/>
  <c r="X133" i="11"/>
  <c r="W133" i="11"/>
  <c r="V133" i="11"/>
  <c r="U133" i="11"/>
  <c r="T133" i="11"/>
  <c r="S133" i="11"/>
  <c r="AD132" i="11"/>
  <c r="AC132" i="11"/>
  <c r="AB132" i="11"/>
  <c r="AA132" i="11"/>
  <c r="Z132" i="11"/>
  <c r="Y132" i="11"/>
  <c r="X132" i="11"/>
  <c r="W132" i="11"/>
  <c r="V132" i="11"/>
  <c r="U132" i="11"/>
  <c r="T132" i="11"/>
  <c r="S132" i="11"/>
  <c r="AD131" i="11"/>
  <c r="AC131" i="11"/>
  <c r="AB131" i="11"/>
  <c r="AA131" i="11"/>
  <c r="Z131" i="11"/>
  <c r="Y131" i="11"/>
  <c r="X131" i="11"/>
  <c r="W131" i="11"/>
  <c r="V131" i="11"/>
  <c r="U131" i="11"/>
  <c r="T131" i="11"/>
  <c r="S131" i="11"/>
  <c r="AD130" i="11"/>
  <c r="AC130" i="11"/>
  <c r="AB130" i="11"/>
  <c r="AA130" i="11"/>
  <c r="Z130" i="11"/>
  <c r="Y130" i="11"/>
  <c r="X130" i="11"/>
  <c r="W130" i="11"/>
  <c r="V130" i="11"/>
  <c r="U130" i="11"/>
  <c r="T130" i="11"/>
  <c r="S130" i="11"/>
  <c r="AD129" i="11"/>
  <c r="AC129" i="11"/>
  <c r="AB129" i="11"/>
  <c r="AA129" i="11"/>
  <c r="Z129" i="11"/>
  <c r="Y129" i="11"/>
  <c r="X129" i="11"/>
  <c r="W129" i="11"/>
  <c r="V129" i="11"/>
  <c r="U129" i="11"/>
  <c r="T129" i="11"/>
  <c r="S129" i="11"/>
  <c r="AD128" i="11"/>
  <c r="AC128" i="11"/>
  <c r="AB128" i="11"/>
  <c r="AA128" i="11"/>
  <c r="Z128" i="11"/>
  <c r="Y128" i="11"/>
  <c r="X128" i="11"/>
  <c r="W128" i="11"/>
  <c r="V128" i="11"/>
  <c r="U128" i="11"/>
  <c r="T128" i="11"/>
  <c r="S128" i="11"/>
  <c r="AD127" i="11"/>
  <c r="AC127" i="11"/>
  <c r="AB127" i="11"/>
  <c r="AA127" i="11"/>
  <c r="Z127" i="11"/>
  <c r="Y127" i="11"/>
  <c r="X127" i="11"/>
  <c r="W127" i="11"/>
  <c r="V127" i="11"/>
  <c r="U127" i="11"/>
  <c r="T127" i="11"/>
  <c r="S127" i="11"/>
  <c r="AD126" i="11"/>
  <c r="AC126" i="11"/>
  <c r="AB126" i="11"/>
  <c r="AA126" i="11"/>
  <c r="Z126" i="11"/>
  <c r="Y126" i="11"/>
  <c r="X126" i="11"/>
  <c r="W126" i="11"/>
  <c r="V126" i="11"/>
  <c r="U126" i="11"/>
  <c r="T126" i="11"/>
  <c r="S126" i="11"/>
  <c r="AD125" i="11"/>
  <c r="AC125" i="11"/>
  <c r="AB125" i="11"/>
  <c r="AA125" i="11"/>
  <c r="Z125" i="11"/>
  <c r="Y125" i="11"/>
  <c r="X125" i="11"/>
  <c r="W125" i="11"/>
  <c r="V125" i="11"/>
  <c r="U125" i="11"/>
  <c r="T125" i="11"/>
  <c r="S125" i="11"/>
  <c r="AD124" i="11"/>
  <c r="AC124" i="11"/>
  <c r="AB124" i="11"/>
  <c r="AA124" i="11"/>
  <c r="Z124" i="11"/>
  <c r="Y124" i="11"/>
  <c r="X124" i="11"/>
  <c r="W124" i="11"/>
  <c r="V124" i="11"/>
  <c r="U124" i="11"/>
  <c r="T124" i="11"/>
  <c r="S124" i="11"/>
  <c r="AD123" i="11"/>
  <c r="AC123" i="11"/>
  <c r="AB123" i="11"/>
  <c r="AA123" i="11"/>
  <c r="Z123" i="11"/>
  <c r="Y123" i="11"/>
  <c r="X123" i="11"/>
  <c r="W123" i="11"/>
  <c r="V123" i="11"/>
  <c r="U123" i="11"/>
  <c r="T123" i="11"/>
  <c r="S123" i="11"/>
  <c r="AD122" i="11"/>
  <c r="AC122" i="11"/>
  <c r="AB122" i="11"/>
  <c r="AA122" i="11"/>
  <c r="Z122" i="11"/>
  <c r="Y122" i="11"/>
  <c r="X122" i="11"/>
  <c r="W122" i="11"/>
  <c r="V122" i="11"/>
  <c r="U122" i="11"/>
  <c r="T122" i="11"/>
  <c r="S122" i="11"/>
  <c r="O149" i="11"/>
  <c r="BE78" i="13" s="1"/>
  <c r="N149" i="11"/>
  <c r="M149" i="11"/>
  <c r="L149" i="11"/>
  <c r="K149" i="11"/>
  <c r="J149" i="11"/>
  <c r="I149" i="11"/>
  <c r="H149" i="11"/>
  <c r="G149" i="11"/>
  <c r="F149" i="11"/>
  <c r="E149" i="11"/>
  <c r="D149" i="11"/>
  <c r="C149" i="11"/>
  <c r="O148" i="11"/>
  <c r="N148" i="11"/>
  <c r="M148" i="11"/>
  <c r="L148" i="11"/>
  <c r="K148" i="11"/>
  <c r="J148" i="11"/>
  <c r="I148" i="11"/>
  <c r="H148" i="11"/>
  <c r="G148" i="11"/>
  <c r="F148" i="11"/>
  <c r="E148" i="11"/>
  <c r="D148" i="11"/>
  <c r="C148" i="11"/>
  <c r="O147" i="11"/>
  <c r="N147" i="11"/>
  <c r="M147" i="11"/>
  <c r="L147" i="11"/>
  <c r="K147" i="11"/>
  <c r="J147" i="11"/>
  <c r="I147" i="11"/>
  <c r="H147" i="11"/>
  <c r="G147" i="11"/>
  <c r="F147" i="11"/>
  <c r="E147" i="11"/>
  <c r="D147" i="11"/>
  <c r="C147" i="11"/>
  <c r="O146" i="11"/>
  <c r="N146" i="11"/>
  <c r="M146" i="11"/>
  <c r="L146" i="11"/>
  <c r="K146" i="11"/>
  <c r="J146" i="11"/>
  <c r="I146" i="11"/>
  <c r="H146" i="11"/>
  <c r="G146" i="11"/>
  <c r="F146" i="11"/>
  <c r="E146" i="11"/>
  <c r="D146" i="11"/>
  <c r="C146" i="11"/>
  <c r="O145" i="11"/>
  <c r="N145" i="11"/>
  <c r="M145" i="11"/>
  <c r="L145" i="11"/>
  <c r="K145" i="11"/>
  <c r="J145" i="11"/>
  <c r="I145" i="11"/>
  <c r="H145" i="11"/>
  <c r="G145" i="11"/>
  <c r="F145" i="11"/>
  <c r="E145" i="11"/>
  <c r="D145" i="11"/>
  <c r="C145" i="11"/>
  <c r="O144" i="11"/>
  <c r="N144" i="11"/>
  <c r="M144" i="11"/>
  <c r="L144" i="11"/>
  <c r="K144" i="11"/>
  <c r="J144" i="11"/>
  <c r="I144" i="11"/>
  <c r="H144" i="11"/>
  <c r="G144" i="11"/>
  <c r="F144" i="11"/>
  <c r="E144" i="11"/>
  <c r="D144" i="11"/>
  <c r="C144" i="11"/>
  <c r="O143" i="11"/>
  <c r="N143" i="11"/>
  <c r="M143" i="11"/>
  <c r="L143" i="11"/>
  <c r="K143" i="11"/>
  <c r="J143" i="11"/>
  <c r="I143" i="11"/>
  <c r="H143" i="11"/>
  <c r="G143" i="11"/>
  <c r="F143" i="11"/>
  <c r="E143" i="11"/>
  <c r="D143" i="11"/>
  <c r="C143" i="11"/>
  <c r="O142" i="11"/>
  <c r="N142" i="11"/>
  <c r="M142" i="11"/>
  <c r="L142" i="11"/>
  <c r="K142" i="11"/>
  <c r="J142" i="11"/>
  <c r="I142" i="11"/>
  <c r="H142" i="11"/>
  <c r="G142" i="11"/>
  <c r="F142" i="11"/>
  <c r="E142" i="11"/>
  <c r="D142" i="11"/>
  <c r="C142" i="11"/>
  <c r="O141" i="11"/>
  <c r="N141" i="11"/>
  <c r="M141" i="11"/>
  <c r="L141" i="11"/>
  <c r="K141" i="11"/>
  <c r="J141" i="11"/>
  <c r="I141" i="11"/>
  <c r="H141" i="11"/>
  <c r="G141" i="11"/>
  <c r="F141" i="11"/>
  <c r="E141" i="11"/>
  <c r="D141" i="11"/>
  <c r="C141" i="11"/>
  <c r="O140" i="11"/>
  <c r="N140" i="11"/>
  <c r="M140" i="11"/>
  <c r="L140" i="11"/>
  <c r="K140" i="11"/>
  <c r="J140" i="11"/>
  <c r="I140" i="11"/>
  <c r="H140" i="11"/>
  <c r="G140" i="11"/>
  <c r="F140" i="11"/>
  <c r="E140" i="11"/>
  <c r="D140" i="11"/>
  <c r="C140" i="11"/>
  <c r="O139" i="11"/>
  <c r="N139" i="11"/>
  <c r="M139" i="11"/>
  <c r="L139" i="11"/>
  <c r="K139" i="11"/>
  <c r="J139" i="11"/>
  <c r="I139" i="11"/>
  <c r="H139" i="11"/>
  <c r="G139" i="11"/>
  <c r="F139" i="11"/>
  <c r="E139" i="11"/>
  <c r="D139" i="11"/>
  <c r="C139" i="11"/>
  <c r="O138" i="11"/>
  <c r="N138" i="11"/>
  <c r="M138" i="11"/>
  <c r="L138" i="11"/>
  <c r="K138" i="11"/>
  <c r="J138" i="11"/>
  <c r="I138" i="11"/>
  <c r="H138" i="11"/>
  <c r="G138" i="11"/>
  <c r="F138" i="11"/>
  <c r="E138" i="11"/>
  <c r="D138" i="11"/>
  <c r="C138" i="11"/>
  <c r="O137" i="11"/>
  <c r="N137" i="11"/>
  <c r="M137" i="11"/>
  <c r="L137" i="11"/>
  <c r="K137" i="11"/>
  <c r="J137" i="11"/>
  <c r="I137" i="11"/>
  <c r="H137" i="11"/>
  <c r="G137" i="11"/>
  <c r="F137" i="11"/>
  <c r="E137" i="11"/>
  <c r="D137" i="11"/>
  <c r="C137" i="11"/>
  <c r="O136" i="11"/>
  <c r="N136" i="11"/>
  <c r="M136" i="11"/>
  <c r="L136" i="11"/>
  <c r="K136" i="11"/>
  <c r="J136" i="11"/>
  <c r="I136" i="11"/>
  <c r="H136" i="11"/>
  <c r="G136" i="11"/>
  <c r="F136" i="11"/>
  <c r="E136" i="11"/>
  <c r="D136" i="11"/>
  <c r="C136" i="11"/>
  <c r="O135" i="11"/>
  <c r="N135" i="11"/>
  <c r="M135" i="11"/>
  <c r="L135" i="11"/>
  <c r="K135" i="11"/>
  <c r="J135" i="11"/>
  <c r="I135" i="11"/>
  <c r="H135" i="11"/>
  <c r="G135" i="11"/>
  <c r="F135" i="11"/>
  <c r="E135" i="11"/>
  <c r="D135" i="11"/>
  <c r="C135" i="11"/>
  <c r="O134" i="11"/>
  <c r="N134" i="11"/>
  <c r="M134" i="11"/>
  <c r="L134" i="11"/>
  <c r="K134" i="11"/>
  <c r="J134" i="11"/>
  <c r="I134" i="11"/>
  <c r="H134" i="11"/>
  <c r="G134" i="11"/>
  <c r="F134" i="11"/>
  <c r="E134" i="11"/>
  <c r="D134" i="11"/>
  <c r="C134" i="11"/>
  <c r="O133" i="11"/>
  <c r="N133" i="11"/>
  <c r="M133" i="11"/>
  <c r="L133" i="11"/>
  <c r="K133" i="11"/>
  <c r="J133" i="11"/>
  <c r="I133" i="11"/>
  <c r="H133" i="11"/>
  <c r="G133" i="11"/>
  <c r="F133" i="11"/>
  <c r="E133" i="11"/>
  <c r="D133" i="11"/>
  <c r="C133" i="11"/>
  <c r="O132" i="11"/>
  <c r="N132" i="11"/>
  <c r="M132" i="11"/>
  <c r="L132" i="11"/>
  <c r="K132" i="11"/>
  <c r="J132" i="11"/>
  <c r="I132" i="11"/>
  <c r="H132" i="11"/>
  <c r="G132" i="11"/>
  <c r="F132" i="11"/>
  <c r="E132" i="11"/>
  <c r="D132" i="11"/>
  <c r="C132" i="11"/>
  <c r="O131" i="11"/>
  <c r="N131" i="11"/>
  <c r="M131" i="11"/>
  <c r="L131" i="11"/>
  <c r="K131" i="11"/>
  <c r="J131" i="11"/>
  <c r="I131" i="11"/>
  <c r="H131" i="11"/>
  <c r="G131" i="11"/>
  <c r="F131" i="11"/>
  <c r="E131" i="11"/>
  <c r="D131" i="11"/>
  <c r="C131" i="11"/>
  <c r="O130" i="11"/>
  <c r="N130" i="11"/>
  <c r="M130" i="11"/>
  <c r="L130" i="11"/>
  <c r="K130" i="11"/>
  <c r="J130" i="11"/>
  <c r="I130" i="11"/>
  <c r="H130" i="11"/>
  <c r="G130" i="11"/>
  <c r="F130" i="11"/>
  <c r="E130" i="11"/>
  <c r="D130" i="11"/>
  <c r="C130" i="11"/>
  <c r="O129" i="11"/>
  <c r="N129" i="11"/>
  <c r="M129" i="11"/>
  <c r="L129" i="11"/>
  <c r="K129" i="11"/>
  <c r="J129" i="11"/>
  <c r="I129" i="11"/>
  <c r="H129" i="11"/>
  <c r="G129" i="11"/>
  <c r="F129" i="11"/>
  <c r="E129" i="11"/>
  <c r="D129" i="11"/>
  <c r="C129" i="11"/>
  <c r="O128" i="11"/>
  <c r="N128" i="11"/>
  <c r="M128" i="11"/>
  <c r="L128" i="11"/>
  <c r="K128" i="11"/>
  <c r="J128" i="11"/>
  <c r="I128" i="11"/>
  <c r="H128" i="11"/>
  <c r="G128" i="11"/>
  <c r="F128" i="11"/>
  <c r="E128" i="11"/>
  <c r="D128" i="11"/>
  <c r="C128" i="11"/>
  <c r="O127" i="11"/>
  <c r="N127" i="11"/>
  <c r="M127" i="11"/>
  <c r="L127" i="11"/>
  <c r="K127" i="11"/>
  <c r="J127" i="11"/>
  <c r="I127" i="11"/>
  <c r="H127" i="11"/>
  <c r="G127" i="11"/>
  <c r="F127" i="11"/>
  <c r="E127" i="11"/>
  <c r="D127" i="11"/>
  <c r="C127" i="11"/>
  <c r="O126" i="11"/>
  <c r="N126" i="11"/>
  <c r="M126" i="11"/>
  <c r="L126" i="11"/>
  <c r="K126" i="11"/>
  <c r="J126" i="11"/>
  <c r="I126" i="11"/>
  <c r="H126" i="11"/>
  <c r="G126" i="11"/>
  <c r="F126" i="11"/>
  <c r="E126" i="11"/>
  <c r="D126" i="11"/>
  <c r="C126" i="11"/>
  <c r="O125" i="11"/>
  <c r="N125" i="11"/>
  <c r="M125" i="11"/>
  <c r="L125" i="11"/>
  <c r="K125" i="11"/>
  <c r="J125" i="11"/>
  <c r="I125" i="11"/>
  <c r="H125" i="11"/>
  <c r="G125" i="11"/>
  <c r="F125" i="11"/>
  <c r="E125" i="11"/>
  <c r="D125" i="11"/>
  <c r="C125" i="11"/>
  <c r="O124" i="11"/>
  <c r="N124" i="11"/>
  <c r="M124" i="11"/>
  <c r="L124" i="11"/>
  <c r="K124" i="11"/>
  <c r="J124" i="11"/>
  <c r="I124" i="11"/>
  <c r="H124" i="11"/>
  <c r="G124" i="11"/>
  <c r="F124" i="11"/>
  <c r="E124" i="11"/>
  <c r="D124" i="11"/>
  <c r="C124" i="11"/>
  <c r="O123" i="11"/>
  <c r="N123" i="11"/>
  <c r="M123" i="11"/>
  <c r="L123" i="11"/>
  <c r="K123" i="11"/>
  <c r="J123" i="11"/>
  <c r="I123" i="11"/>
  <c r="H123" i="11"/>
  <c r="G123" i="11"/>
  <c r="F123" i="11"/>
  <c r="E123" i="11"/>
  <c r="D123" i="11"/>
  <c r="C123" i="11"/>
  <c r="O122" i="11"/>
  <c r="N122" i="11"/>
  <c r="M122" i="11"/>
  <c r="L122" i="11"/>
  <c r="K122" i="11"/>
  <c r="J122" i="11"/>
  <c r="I122" i="11"/>
  <c r="H122" i="11"/>
  <c r="G122" i="11"/>
  <c r="F122" i="11"/>
  <c r="E122" i="11"/>
  <c r="D122" i="11"/>
  <c r="C122" i="11"/>
  <c r="C119" i="11"/>
  <c r="C118" i="11"/>
  <c r="C117" i="11"/>
  <c r="C116" i="11"/>
  <c r="C115" i="11"/>
  <c r="C114" i="11"/>
  <c r="C113" i="11"/>
  <c r="C112" i="11"/>
  <c r="C111" i="11"/>
  <c r="C110" i="11"/>
  <c r="C109" i="11"/>
  <c r="C108" i="11"/>
  <c r="C107" i="11"/>
  <c r="C106" i="11"/>
  <c r="C105" i="11"/>
  <c r="C104" i="11"/>
  <c r="C103" i="11"/>
  <c r="C102" i="11"/>
  <c r="C101" i="11"/>
  <c r="C100" i="11"/>
  <c r="C99" i="11"/>
  <c r="C98" i="11"/>
  <c r="C97" i="11"/>
  <c r="C96" i="11"/>
  <c r="C95" i="11"/>
  <c r="C94" i="11"/>
  <c r="C93" i="11"/>
  <c r="C92" i="11"/>
  <c r="N88" i="11"/>
  <c r="M88" i="11"/>
  <c r="L88" i="11"/>
  <c r="K88" i="11"/>
  <c r="J88" i="11"/>
  <c r="I88" i="11"/>
  <c r="H88" i="11"/>
  <c r="G88" i="11"/>
  <c r="F88" i="11"/>
  <c r="E88" i="11"/>
  <c r="D88" i="11"/>
  <c r="C88" i="11"/>
  <c r="N87" i="11"/>
  <c r="M87" i="11"/>
  <c r="L87" i="11"/>
  <c r="K87" i="11"/>
  <c r="J87" i="11"/>
  <c r="I87" i="11"/>
  <c r="H87" i="11"/>
  <c r="G87" i="11"/>
  <c r="F87" i="11"/>
  <c r="E87" i="11"/>
  <c r="D87" i="11"/>
  <c r="C87" i="11"/>
  <c r="N86" i="11"/>
  <c r="M86" i="11"/>
  <c r="L86" i="11"/>
  <c r="K86" i="11"/>
  <c r="J86" i="11"/>
  <c r="I86" i="11"/>
  <c r="H86" i="11"/>
  <c r="G86" i="11"/>
  <c r="F86" i="11"/>
  <c r="E86" i="11"/>
  <c r="D86" i="11"/>
  <c r="C86" i="11"/>
  <c r="N85" i="11"/>
  <c r="M85" i="11"/>
  <c r="L85" i="11"/>
  <c r="K85" i="11"/>
  <c r="J85" i="11"/>
  <c r="I85" i="11"/>
  <c r="H85" i="11"/>
  <c r="G85" i="11"/>
  <c r="F85" i="11"/>
  <c r="E85" i="11"/>
  <c r="D85" i="11"/>
  <c r="C85" i="11"/>
  <c r="N84" i="11"/>
  <c r="M84" i="11"/>
  <c r="L84" i="11"/>
  <c r="K84" i="11"/>
  <c r="J84" i="11"/>
  <c r="I84" i="11"/>
  <c r="H84" i="11"/>
  <c r="G84" i="11"/>
  <c r="F84" i="11"/>
  <c r="E84" i="11"/>
  <c r="D84" i="11"/>
  <c r="C84" i="11"/>
  <c r="N83" i="11"/>
  <c r="M83" i="11"/>
  <c r="L83" i="11"/>
  <c r="K83" i="11"/>
  <c r="J83" i="11"/>
  <c r="I83" i="11"/>
  <c r="H83" i="11"/>
  <c r="G83" i="11"/>
  <c r="F83" i="11"/>
  <c r="E83" i="11"/>
  <c r="D83" i="11"/>
  <c r="C83" i="11"/>
  <c r="N82" i="11"/>
  <c r="M82" i="11"/>
  <c r="L82" i="11"/>
  <c r="K82" i="11"/>
  <c r="J82" i="11"/>
  <c r="I82" i="11"/>
  <c r="H82" i="11"/>
  <c r="G82" i="11"/>
  <c r="F82" i="11"/>
  <c r="E82" i="11"/>
  <c r="D82" i="11"/>
  <c r="C82" i="11"/>
  <c r="N81" i="11"/>
  <c r="M81" i="11"/>
  <c r="L81" i="11"/>
  <c r="K81" i="11"/>
  <c r="J81" i="11"/>
  <c r="I81" i="11"/>
  <c r="H81" i="11"/>
  <c r="G81" i="11"/>
  <c r="F81" i="11"/>
  <c r="E81" i="11"/>
  <c r="D81" i="11"/>
  <c r="C81" i="11"/>
  <c r="N80" i="11"/>
  <c r="M80" i="11"/>
  <c r="L80" i="11"/>
  <c r="K80" i="11"/>
  <c r="J80" i="11"/>
  <c r="I80" i="11"/>
  <c r="H80" i="11"/>
  <c r="G80" i="11"/>
  <c r="F80" i="11"/>
  <c r="E80" i="11"/>
  <c r="D80" i="11"/>
  <c r="C80" i="11"/>
  <c r="N79" i="11"/>
  <c r="M79" i="11"/>
  <c r="L79" i="11"/>
  <c r="K79" i="11"/>
  <c r="J79" i="11"/>
  <c r="I79" i="11"/>
  <c r="H79" i="11"/>
  <c r="G79" i="11"/>
  <c r="F79" i="11"/>
  <c r="E79" i="11"/>
  <c r="D79" i="11"/>
  <c r="C79" i="11"/>
  <c r="N78" i="11"/>
  <c r="M78" i="11"/>
  <c r="L78" i="11"/>
  <c r="K78" i="11"/>
  <c r="J78" i="11"/>
  <c r="I78" i="11"/>
  <c r="H78" i="11"/>
  <c r="G78" i="11"/>
  <c r="F78" i="11"/>
  <c r="E78" i="11"/>
  <c r="D78" i="11"/>
  <c r="C78" i="11"/>
  <c r="N77" i="11"/>
  <c r="M77" i="11"/>
  <c r="L77" i="11"/>
  <c r="K77" i="11"/>
  <c r="J77" i="11"/>
  <c r="I77" i="11"/>
  <c r="H77" i="11"/>
  <c r="G77" i="11"/>
  <c r="F77" i="11"/>
  <c r="E77" i="11"/>
  <c r="D77" i="11"/>
  <c r="C77" i="11"/>
  <c r="N76" i="11"/>
  <c r="M76" i="11"/>
  <c r="L76" i="11"/>
  <c r="K76" i="11"/>
  <c r="J76" i="11"/>
  <c r="I76" i="11"/>
  <c r="H76" i="11"/>
  <c r="G76" i="11"/>
  <c r="F76" i="11"/>
  <c r="E76" i="11"/>
  <c r="D76" i="11"/>
  <c r="C76" i="11"/>
  <c r="N75" i="11"/>
  <c r="M75" i="11"/>
  <c r="L75" i="11"/>
  <c r="K75" i="11"/>
  <c r="J75" i="11"/>
  <c r="I75" i="11"/>
  <c r="H75" i="11"/>
  <c r="G75" i="11"/>
  <c r="F75" i="11"/>
  <c r="E75" i="11"/>
  <c r="D75" i="11"/>
  <c r="C75" i="11"/>
  <c r="N74" i="11"/>
  <c r="M74" i="11"/>
  <c r="L74" i="11"/>
  <c r="K74" i="11"/>
  <c r="J74" i="11"/>
  <c r="I74" i="11"/>
  <c r="H74" i="11"/>
  <c r="G74" i="11"/>
  <c r="F74" i="11"/>
  <c r="E74" i="11"/>
  <c r="D74" i="11"/>
  <c r="C74" i="11"/>
  <c r="N73" i="11"/>
  <c r="M73" i="11"/>
  <c r="L73" i="11"/>
  <c r="K73" i="11"/>
  <c r="J73" i="11"/>
  <c r="I73" i="11"/>
  <c r="H73" i="11"/>
  <c r="G73" i="11"/>
  <c r="F73" i="11"/>
  <c r="E73" i="11"/>
  <c r="D73" i="11"/>
  <c r="C73" i="11"/>
  <c r="N72" i="11"/>
  <c r="M72" i="11"/>
  <c r="L72" i="11"/>
  <c r="K72" i="11"/>
  <c r="J72" i="11"/>
  <c r="I72" i="11"/>
  <c r="H72" i="11"/>
  <c r="G72" i="11"/>
  <c r="F72" i="11"/>
  <c r="E72" i="11"/>
  <c r="D72" i="11"/>
  <c r="C72" i="11"/>
  <c r="N71" i="11"/>
  <c r="M71" i="11"/>
  <c r="L71" i="11"/>
  <c r="K71" i="11"/>
  <c r="J71" i="11"/>
  <c r="I71" i="11"/>
  <c r="H71" i="11"/>
  <c r="G71" i="11"/>
  <c r="F71" i="11"/>
  <c r="E71" i="11"/>
  <c r="D71" i="11"/>
  <c r="C71" i="11"/>
  <c r="N70" i="11"/>
  <c r="M70" i="11"/>
  <c r="L70" i="11"/>
  <c r="K70" i="11"/>
  <c r="J70" i="11"/>
  <c r="I70" i="11"/>
  <c r="H70" i="11"/>
  <c r="G70" i="11"/>
  <c r="F70" i="11"/>
  <c r="E70" i="11"/>
  <c r="D70" i="11"/>
  <c r="C70" i="11"/>
  <c r="N69" i="11"/>
  <c r="M69" i="11"/>
  <c r="L69" i="11"/>
  <c r="K69" i="11"/>
  <c r="J69" i="11"/>
  <c r="I69" i="11"/>
  <c r="H69" i="11"/>
  <c r="G69" i="11"/>
  <c r="F69" i="11"/>
  <c r="E69" i="11"/>
  <c r="D69" i="11"/>
  <c r="C69" i="11"/>
  <c r="N68" i="11"/>
  <c r="M68" i="11"/>
  <c r="L68" i="11"/>
  <c r="K68" i="11"/>
  <c r="J68" i="11"/>
  <c r="I68" i="11"/>
  <c r="H68" i="11"/>
  <c r="G68" i="11"/>
  <c r="F68" i="11"/>
  <c r="E68" i="11"/>
  <c r="D68" i="11"/>
  <c r="C68" i="11"/>
  <c r="N67" i="11"/>
  <c r="M67" i="11"/>
  <c r="L67" i="11"/>
  <c r="K67" i="11"/>
  <c r="J67" i="11"/>
  <c r="I67" i="11"/>
  <c r="H67" i="11"/>
  <c r="G67" i="11"/>
  <c r="F67" i="11"/>
  <c r="E67" i="11"/>
  <c r="D67" i="11"/>
  <c r="C67" i="11"/>
  <c r="N66" i="11"/>
  <c r="M66" i="11"/>
  <c r="L66" i="11"/>
  <c r="K66" i="11"/>
  <c r="J66" i="11"/>
  <c r="I66" i="11"/>
  <c r="H66" i="11"/>
  <c r="G66" i="11"/>
  <c r="F66" i="11"/>
  <c r="E66" i="11"/>
  <c r="D66" i="11"/>
  <c r="C66" i="11"/>
  <c r="N65" i="11"/>
  <c r="M65" i="11"/>
  <c r="L65" i="11"/>
  <c r="K65" i="11"/>
  <c r="J65" i="11"/>
  <c r="I65" i="11"/>
  <c r="H65" i="11"/>
  <c r="G65" i="11"/>
  <c r="F65" i="11"/>
  <c r="E65" i="11"/>
  <c r="D65" i="11"/>
  <c r="C65" i="11"/>
  <c r="N64" i="11"/>
  <c r="M64" i="11"/>
  <c r="L64" i="11"/>
  <c r="K64" i="11"/>
  <c r="J64" i="11"/>
  <c r="I64" i="11"/>
  <c r="H64" i="11"/>
  <c r="G64" i="11"/>
  <c r="F64" i="11"/>
  <c r="E64" i="11"/>
  <c r="D64" i="11"/>
  <c r="C64" i="11"/>
  <c r="N63" i="11"/>
  <c r="M63" i="11"/>
  <c r="L63" i="11"/>
  <c r="K63" i="11"/>
  <c r="J63" i="11"/>
  <c r="I63" i="11"/>
  <c r="H63" i="11"/>
  <c r="G63" i="11"/>
  <c r="F63" i="11"/>
  <c r="E63" i="11"/>
  <c r="D63" i="11"/>
  <c r="C63" i="11"/>
  <c r="N62" i="11"/>
  <c r="M62" i="11"/>
  <c r="L62" i="11"/>
  <c r="K62" i="11"/>
  <c r="J62" i="11"/>
  <c r="I62" i="11"/>
  <c r="H62" i="11"/>
  <c r="G62" i="11"/>
  <c r="F62" i="11"/>
  <c r="E62" i="11"/>
  <c r="D62" i="11"/>
  <c r="C62" i="11"/>
  <c r="N58" i="11"/>
  <c r="M58" i="11"/>
  <c r="L58" i="11"/>
  <c r="K58" i="11"/>
  <c r="J58" i="11"/>
  <c r="I58" i="11"/>
  <c r="H58" i="11"/>
  <c r="G58" i="11"/>
  <c r="F58" i="11"/>
  <c r="E58" i="11"/>
  <c r="D58" i="11"/>
  <c r="C58" i="11"/>
  <c r="N57" i="11"/>
  <c r="M57" i="11"/>
  <c r="L57" i="11"/>
  <c r="K57" i="11"/>
  <c r="J57" i="11"/>
  <c r="I57" i="11"/>
  <c r="H57" i="11"/>
  <c r="G57" i="11"/>
  <c r="F57" i="11"/>
  <c r="E57" i="11"/>
  <c r="D57" i="11"/>
  <c r="C57" i="11"/>
  <c r="N56" i="11"/>
  <c r="M56" i="11"/>
  <c r="L56" i="11"/>
  <c r="K56" i="11"/>
  <c r="J56" i="11"/>
  <c r="I56" i="11"/>
  <c r="H56" i="11"/>
  <c r="G56" i="11"/>
  <c r="F56" i="11"/>
  <c r="E56" i="11"/>
  <c r="D56" i="11"/>
  <c r="C56" i="11"/>
  <c r="N55" i="11"/>
  <c r="M55" i="11"/>
  <c r="L55" i="11"/>
  <c r="K55" i="11"/>
  <c r="J55" i="11"/>
  <c r="I55" i="11"/>
  <c r="H55" i="11"/>
  <c r="G55" i="11"/>
  <c r="F55" i="11"/>
  <c r="E55" i="11"/>
  <c r="D55" i="11"/>
  <c r="C55" i="11"/>
  <c r="N54" i="11"/>
  <c r="M54" i="11"/>
  <c r="L54" i="11"/>
  <c r="K54" i="11"/>
  <c r="J54" i="11"/>
  <c r="I54" i="11"/>
  <c r="H54" i="11"/>
  <c r="G54" i="11"/>
  <c r="F54" i="11"/>
  <c r="E54" i="11"/>
  <c r="D54" i="11"/>
  <c r="C54" i="11"/>
  <c r="N53" i="11"/>
  <c r="M53" i="11"/>
  <c r="L53" i="11"/>
  <c r="K53" i="11"/>
  <c r="J53" i="11"/>
  <c r="I53" i="11"/>
  <c r="H53" i="11"/>
  <c r="G53" i="11"/>
  <c r="F53" i="11"/>
  <c r="E53" i="11"/>
  <c r="D53" i="11"/>
  <c r="C53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N51" i="11"/>
  <c r="M51" i="11"/>
  <c r="L51" i="11"/>
  <c r="K51" i="11"/>
  <c r="J51" i="11"/>
  <c r="I51" i="11"/>
  <c r="H51" i="11"/>
  <c r="G51" i="11"/>
  <c r="F51" i="11"/>
  <c r="E51" i="11"/>
  <c r="D51" i="11"/>
  <c r="C51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N49" i="11"/>
  <c r="M49" i="11"/>
  <c r="L49" i="11"/>
  <c r="K49" i="11"/>
  <c r="J49" i="11"/>
  <c r="I49" i="11"/>
  <c r="H49" i="11"/>
  <c r="G49" i="11"/>
  <c r="F49" i="11"/>
  <c r="E49" i="11"/>
  <c r="D49" i="11"/>
  <c r="C49" i="11"/>
  <c r="N48" i="11"/>
  <c r="M48" i="11"/>
  <c r="L48" i="11"/>
  <c r="K48" i="11"/>
  <c r="J48" i="11"/>
  <c r="I48" i="11"/>
  <c r="H48" i="11"/>
  <c r="G48" i="11"/>
  <c r="F48" i="11"/>
  <c r="E48" i="11"/>
  <c r="D48" i="11"/>
  <c r="C48" i="11"/>
  <c r="N47" i="11"/>
  <c r="M47" i="11"/>
  <c r="L47" i="11"/>
  <c r="K47" i="11"/>
  <c r="J47" i="11"/>
  <c r="I47" i="11"/>
  <c r="H47" i="11"/>
  <c r="G47" i="11"/>
  <c r="F47" i="11"/>
  <c r="E47" i="11"/>
  <c r="D47" i="11"/>
  <c r="C47" i="11"/>
  <c r="N46" i="11"/>
  <c r="M46" i="11"/>
  <c r="L46" i="11"/>
  <c r="K46" i="11"/>
  <c r="J46" i="11"/>
  <c r="I46" i="11"/>
  <c r="H46" i="11"/>
  <c r="G46" i="11"/>
  <c r="F46" i="11"/>
  <c r="E46" i="11"/>
  <c r="D46" i="11"/>
  <c r="C46" i="11"/>
  <c r="N45" i="11"/>
  <c r="M45" i="11"/>
  <c r="L45" i="11"/>
  <c r="K45" i="11"/>
  <c r="J45" i="11"/>
  <c r="I45" i="11"/>
  <c r="H45" i="11"/>
  <c r="G45" i="11"/>
  <c r="F45" i="11"/>
  <c r="E45" i="11"/>
  <c r="D45" i="11"/>
  <c r="C45" i="11"/>
  <c r="N44" i="11"/>
  <c r="M44" i="11"/>
  <c r="L44" i="11"/>
  <c r="K44" i="11"/>
  <c r="J44" i="11"/>
  <c r="I44" i="11"/>
  <c r="H44" i="11"/>
  <c r="G44" i="11"/>
  <c r="F44" i="11"/>
  <c r="E44" i="11"/>
  <c r="D44" i="11"/>
  <c r="C44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N40" i="11"/>
  <c r="M40" i="11"/>
  <c r="L40" i="11"/>
  <c r="K40" i="11"/>
  <c r="J40" i="11"/>
  <c r="I40" i="11"/>
  <c r="H40" i="11"/>
  <c r="G40" i="11"/>
  <c r="F40" i="11"/>
  <c r="E40" i="11"/>
  <c r="D40" i="11"/>
  <c r="C40" i="11"/>
  <c r="N39" i="11"/>
  <c r="M39" i="11"/>
  <c r="L39" i="11"/>
  <c r="K39" i="11"/>
  <c r="J39" i="11"/>
  <c r="I39" i="11"/>
  <c r="H39" i="11"/>
  <c r="G39" i="11"/>
  <c r="F39" i="11"/>
  <c r="E39" i="11"/>
  <c r="D39" i="11"/>
  <c r="C39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N37" i="11"/>
  <c r="M37" i="11"/>
  <c r="L37" i="11"/>
  <c r="K37" i="11"/>
  <c r="J37" i="11"/>
  <c r="I37" i="11"/>
  <c r="H37" i="11"/>
  <c r="G37" i="11"/>
  <c r="F37" i="11"/>
  <c r="E37" i="11"/>
  <c r="D37" i="11"/>
  <c r="C37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N35" i="11"/>
  <c r="M35" i="11"/>
  <c r="L35" i="11"/>
  <c r="K35" i="11"/>
  <c r="J35" i="11"/>
  <c r="I35" i="11"/>
  <c r="H35" i="11"/>
  <c r="G35" i="11"/>
  <c r="F35" i="11"/>
  <c r="E35" i="11"/>
  <c r="D35" i="11"/>
  <c r="C35" i="11"/>
  <c r="N34" i="11"/>
  <c r="M34" i="11"/>
  <c r="L34" i="11"/>
  <c r="K34" i="11"/>
  <c r="J34" i="11"/>
  <c r="I34" i="11"/>
  <c r="H34" i="11"/>
  <c r="G34" i="11"/>
  <c r="F34" i="11"/>
  <c r="E34" i="11"/>
  <c r="D34" i="11"/>
  <c r="C34" i="11"/>
  <c r="N33" i="11"/>
  <c r="M33" i="11"/>
  <c r="L33" i="11"/>
  <c r="K33" i="11"/>
  <c r="J33" i="11"/>
  <c r="I33" i="11"/>
  <c r="H33" i="11"/>
  <c r="G33" i="11"/>
  <c r="F33" i="11"/>
  <c r="E33" i="11"/>
  <c r="D33" i="11"/>
  <c r="C33" i="11"/>
  <c r="N32" i="11"/>
  <c r="M32" i="11"/>
  <c r="L32" i="11"/>
  <c r="K32" i="11"/>
  <c r="J32" i="11"/>
  <c r="I32" i="11"/>
  <c r="H32" i="11"/>
  <c r="G32" i="11"/>
  <c r="F32" i="11"/>
  <c r="E32" i="11"/>
  <c r="D32" i="11"/>
  <c r="C32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N21" i="11"/>
  <c r="M21" i="11"/>
  <c r="L21" i="11"/>
  <c r="K21" i="11"/>
  <c r="J21" i="11"/>
  <c r="I21" i="11"/>
  <c r="H21" i="11"/>
  <c r="G21" i="11"/>
  <c r="F21" i="11"/>
  <c r="E21" i="11"/>
  <c r="D21" i="11"/>
  <c r="C21" i="11"/>
  <c r="N20" i="11"/>
  <c r="M20" i="11"/>
  <c r="L20" i="11"/>
  <c r="K20" i="11"/>
  <c r="J20" i="11"/>
  <c r="I20" i="11"/>
  <c r="H20" i="11"/>
  <c r="G20" i="11"/>
  <c r="F20" i="11"/>
  <c r="E20" i="11"/>
  <c r="D20" i="11"/>
  <c r="C20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N18" i="11"/>
  <c r="M18" i="11"/>
  <c r="L18" i="11"/>
  <c r="K18" i="11"/>
  <c r="J18" i="11"/>
  <c r="I18" i="11"/>
  <c r="H18" i="11"/>
  <c r="G18" i="11"/>
  <c r="F18" i="11"/>
  <c r="E18" i="11"/>
  <c r="D18" i="11"/>
  <c r="C18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N16" i="11"/>
  <c r="M16" i="11"/>
  <c r="L16" i="11"/>
  <c r="K16" i="11"/>
  <c r="J16" i="11"/>
  <c r="I16" i="11"/>
  <c r="H16" i="11"/>
  <c r="G16" i="11"/>
  <c r="F16" i="11"/>
  <c r="E16" i="11"/>
  <c r="D16" i="11"/>
  <c r="C16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N14" i="11"/>
  <c r="M14" i="11"/>
  <c r="L14" i="11"/>
  <c r="K14" i="11"/>
  <c r="J14" i="11"/>
  <c r="I14" i="11"/>
  <c r="H14" i="11"/>
  <c r="G14" i="11"/>
  <c r="F14" i="11"/>
  <c r="E14" i="11"/>
  <c r="D14" i="11"/>
  <c r="C14" i="11"/>
  <c r="N13" i="11"/>
  <c r="M13" i="11"/>
  <c r="L13" i="11"/>
  <c r="K13" i="11"/>
  <c r="J13" i="11"/>
  <c r="I13" i="11"/>
  <c r="H13" i="11"/>
  <c r="G13" i="11"/>
  <c r="F13" i="11"/>
  <c r="E13" i="11"/>
  <c r="D13" i="11"/>
  <c r="C13" i="11"/>
  <c r="N12" i="11"/>
  <c r="M12" i="11"/>
  <c r="L12" i="11"/>
  <c r="K12" i="11"/>
  <c r="J12" i="11"/>
  <c r="I12" i="11"/>
  <c r="H12" i="11"/>
  <c r="G12" i="11"/>
  <c r="F12" i="11"/>
  <c r="E12" i="11"/>
  <c r="D12" i="11"/>
  <c r="C12" i="11"/>
  <c r="N11" i="11"/>
  <c r="M11" i="11"/>
  <c r="L11" i="11"/>
  <c r="K11" i="11"/>
  <c r="J11" i="11"/>
  <c r="I11" i="11"/>
  <c r="H11" i="11"/>
  <c r="G11" i="11"/>
  <c r="F11" i="11"/>
  <c r="E11" i="11"/>
  <c r="D11" i="11"/>
  <c r="C11" i="11"/>
  <c r="N10" i="11"/>
  <c r="M10" i="11"/>
  <c r="L10" i="11"/>
  <c r="K10" i="11"/>
  <c r="J10" i="11"/>
  <c r="I10" i="11"/>
  <c r="H10" i="11"/>
  <c r="G10" i="11"/>
  <c r="F10" i="11"/>
  <c r="E10" i="11"/>
  <c r="D10" i="11"/>
  <c r="C10" i="11"/>
  <c r="N9" i="11"/>
  <c r="M9" i="11"/>
  <c r="L9" i="11"/>
  <c r="K9" i="11"/>
  <c r="J9" i="11"/>
  <c r="I9" i="11"/>
  <c r="H9" i="11"/>
  <c r="G9" i="11"/>
  <c r="F9" i="11"/>
  <c r="E9" i="11"/>
  <c r="D9" i="11"/>
  <c r="C9" i="11"/>
  <c r="N8" i="11"/>
  <c r="M8" i="11"/>
  <c r="L8" i="11"/>
  <c r="K8" i="11"/>
  <c r="J8" i="11"/>
  <c r="I8" i="11"/>
  <c r="H8" i="11"/>
  <c r="G8" i="11"/>
  <c r="F8" i="11"/>
  <c r="E8" i="11"/>
  <c r="D8" i="11"/>
  <c r="C8" i="11"/>
  <c r="N7" i="11"/>
  <c r="M7" i="11"/>
  <c r="L7" i="11"/>
  <c r="K7" i="11"/>
  <c r="J7" i="11"/>
  <c r="I7" i="11"/>
  <c r="H7" i="11"/>
  <c r="G7" i="11"/>
  <c r="F7" i="11"/>
  <c r="E7" i="11"/>
  <c r="D7" i="11"/>
  <c r="C7" i="11"/>
  <c r="N6" i="11"/>
  <c r="M6" i="11"/>
  <c r="L6" i="11"/>
  <c r="K6" i="11"/>
  <c r="J6" i="11"/>
  <c r="I6" i="11"/>
  <c r="H6" i="11"/>
  <c r="G6" i="11"/>
  <c r="F6" i="11"/>
  <c r="E6" i="11"/>
  <c r="D6" i="11"/>
  <c r="C6" i="11"/>
  <c r="N5" i="11"/>
  <c r="M5" i="11"/>
  <c r="L5" i="11"/>
  <c r="K5" i="11"/>
  <c r="J5" i="11"/>
  <c r="I5" i="11"/>
  <c r="H5" i="11"/>
  <c r="G5" i="11"/>
  <c r="F5" i="11"/>
  <c r="E5" i="11"/>
  <c r="D5" i="11"/>
  <c r="C5" i="11"/>
  <c r="N4" i="11"/>
  <c r="M4" i="11"/>
  <c r="L4" i="11"/>
  <c r="K4" i="11"/>
  <c r="J4" i="11"/>
  <c r="I4" i="11"/>
  <c r="H4" i="11"/>
  <c r="G4" i="11"/>
  <c r="F4" i="11"/>
  <c r="E4" i="11"/>
  <c r="D4" i="11"/>
  <c r="C4" i="11"/>
  <c r="N3" i="11"/>
  <c r="M3" i="11"/>
  <c r="L3" i="11"/>
  <c r="K3" i="11"/>
  <c r="J3" i="11"/>
  <c r="I3" i="11"/>
  <c r="H3" i="11"/>
  <c r="G3" i="11"/>
  <c r="F3" i="11"/>
  <c r="E3" i="11"/>
  <c r="D3" i="11"/>
  <c r="C3" i="11"/>
  <c r="N2" i="11"/>
  <c r="M2" i="11"/>
  <c r="L2" i="11"/>
  <c r="K2" i="11"/>
  <c r="J2" i="11"/>
  <c r="I2" i="11"/>
  <c r="H2" i="11"/>
  <c r="G2" i="11"/>
  <c r="F2" i="11"/>
  <c r="E2" i="11"/>
  <c r="D2" i="11"/>
  <c r="C2" i="11"/>
  <c r="AD149" i="12" l="1"/>
  <c r="AC149" i="12"/>
  <c r="BF77" i="13" s="1"/>
  <c r="AB149" i="12"/>
  <c r="AA149" i="12"/>
  <c r="Z149" i="12"/>
  <c r="Y149" i="12"/>
  <c r="X149" i="12"/>
  <c r="W149" i="12"/>
  <c r="V149" i="12"/>
  <c r="U149" i="12"/>
  <c r="T149" i="12"/>
  <c r="AD148" i="12"/>
  <c r="AC148" i="12"/>
  <c r="AB148" i="12"/>
  <c r="AA148" i="12"/>
  <c r="Z148" i="12"/>
  <c r="Y148" i="12"/>
  <c r="X148" i="12"/>
  <c r="W148" i="12"/>
  <c r="V148" i="12"/>
  <c r="U148" i="12"/>
  <c r="T148" i="12"/>
  <c r="AD147" i="12"/>
  <c r="AC147" i="12"/>
  <c r="AB147" i="12"/>
  <c r="AA147" i="12"/>
  <c r="Z147" i="12"/>
  <c r="Y147" i="12"/>
  <c r="X147" i="12"/>
  <c r="W147" i="12"/>
  <c r="V147" i="12"/>
  <c r="U147" i="12"/>
  <c r="T147" i="12"/>
  <c r="AD146" i="12"/>
  <c r="AC146" i="12"/>
  <c r="AB146" i="12"/>
  <c r="AA146" i="12"/>
  <c r="Z146" i="12"/>
  <c r="Y146" i="12"/>
  <c r="X146" i="12"/>
  <c r="W146" i="12"/>
  <c r="V146" i="12"/>
  <c r="U146" i="12"/>
  <c r="T146" i="12"/>
  <c r="AD145" i="12"/>
  <c r="AC145" i="12"/>
  <c r="AB145" i="12"/>
  <c r="AA145" i="12"/>
  <c r="Z145" i="12"/>
  <c r="Y145" i="12"/>
  <c r="X145" i="12"/>
  <c r="W145" i="12"/>
  <c r="V145" i="12"/>
  <c r="U145" i="12"/>
  <c r="T145" i="12"/>
  <c r="AD144" i="12"/>
  <c r="AC144" i="12"/>
  <c r="AB144" i="12"/>
  <c r="AA144" i="12"/>
  <c r="Z144" i="12"/>
  <c r="Y144" i="12"/>
  <c r="X144" i="12"/>
  <c r="W144" i="12"/>
  <c r="V144" i="12"/>
  <c r="U144" i="12"/>
  <c r="T144" i="12"/>
  <c r="AD143" i="12"/>
  <c r="AC143" i="12"/>
  <c r="AB143" i="12"/>
  <c r="AA143" i="12"/>
  <c r="Z143" i="12"/>
  <c r="Y143" i="12"/>
  <c r="X143" i="12"/>
  <c r="W143" i="12"/>
  <c r="V143" i="12"/>
  <c r="U143" i="12"/>
  <c r="T143" i="12"/>
  <c r="AD142" i="12"/>
  <c r="AC142" i="12"/>
  <c r="AB142" i="12"/>
  <c r="AA142" i="12"/>
  <c r="Z142" i="12"/>
  <c r="Y142" i="12"/>
  <c r="X142" i="12"/>
  <c r="W142" i="12"/>
  <c r="V142" i="12"/>
  <c r="U142" i="12"/>
  <c r="T142" i="12"/>
  <c r="AD141" i="12"/>
  <c r="AC141" i="12"/>
  <c r="AB141" i="12"/>
  <c r="AA141" i="12"/>
  <c r="Z141" i="12"/>
  <c r="Y141" i="12"/>
  <c r="X141" i="12"/>
  <c r="W141" i="12"/>
  <c r="V141" i="12"/>
  <c r="U141" i="12"/>
  <c r="T141" i="12"/>
  <c r="AD140" i="12"/>
  <c r="AC140" i="12"/>
  <c r="AB140" i="12"/>
  <c r="AA140" i="12"/>
  <c r="Z140" i="12"/>
  <c r="Y140" i="12"/>
  <c r="X140" i="12"/>
  <c r="W140" i="12"/>
  <c r="V140" i="12"/>
  <c r="U140" i="12"/>
  <c r="T140" i="12"/>
  <c r="AD139" i="12"/>
  <c r="AC139" i="12"/>
  <c r="AB139" i="12"/>
  <c r="AA139" i="12"/>
  <c r="Z139" i="12"/>
  <c r="Y139" i="12"/>
  <c r="X139" i="12"/>
  <c r="W139" i="12"/>
  <c r="V139" i="12"/>
  <c r="U139" i="12"/>
  <c r="T139" i="12"/>
  <c r="AD138" i="12"/>
  <c r="AC138" i="12"/>
  <c r="AB138" i="12"/>
  <c r="AA138" i="12"/>
  <c r="Z138" i="12"/>
  <c r="Y138" i="12"/>
  <c r="X138" i="12"/>
  <c r="W138" i="12"/>
  <c r="V138" i="12"/>
  <c r="U138" i="12"/>
  <c r="T138" i="12"/>
  <c r="AD137" i="12"/>
  <c r="AC137" i="12"/>
  <c r="AB137" i="12"/>
  <c r="AA137" i="12"/>
  <c r="Z137" i="12"/>
  <c r="Y137" i="12"/>
  <c r="X137" i="12"/>
  <c r="W137" i="12"/>
  <c r="V137" i="12"/>
  <c r="U137" i="12"/>
  <c r="T137" i="12"/>
  <c r="AD136" i="12"/>
  <c r="AC136" i="12"/>
  <c r="AB136" i="12"/>
  <c r="AA136" i="12"/>
  <c r="Z136" i="12"/>
  <c r="Y136" i="12"/>
  <c r="X136" i="12"/>
  <c r="W136" i="12"/>
  <c r="V136" i="12"/>
  <c r="U136" i="12"/>
  <c r="T136" i="12"/>
  <c r="AD135" i="12"/>
  <c r="AC135" i="12"/>
  <c r="AB135" i="12"/>
  <c r="AA135" i="12"/>
  <c r="Z135" i="12"/>
  <c r="Y135" i="12"/>
  <c r="X135" i="12"/>
  <c r="W135" i="12"/>
  <c r="V135" i="12"/>
  <c r="U135" i="12"/>
  <c r="T135" i="12"/>
  <c r="AD134" i="12"/>
  <c r="AC134" i="12"/>
  <c r="AB134" i="12"/>
  <c r="AA134" i="12"/>
  <c r="Z134" i="12"/>
  <c r="Y134" i="12"/>
  <c r="X134" i="12"/>
  <c r="W134" i="12"/>
  <c r="V134" i="12"/>
  <c r="U134" i="12"/>
  <c r="T134" i="12"/>
  <c r="AD133" i="12"/>
  <c r="AC133" i="12"/>
  <c r="AB133" i="12"/>
  <c r="AA133" i="12"/>
  <c r="Z133" i="12"/>
  <c r="Y133" i="12"/>
  <c r="X133" i="12"/>
  <c r="W133" i="12"/>
  <c r="V133" i="12"/>
  <c r="U133" i="12"/>
  <c r="T133" i="12"/>
  <c r="AD132" i="12"/>
  <c r="AC132" i="12"/>
  <c r="AB132" i="12"/>
  <c r="AA132" i="12"/>
  <c r="Z132" i="12"/>
  <c r="Y132" i="12"/>
  <c r="X132" i="12"/>
  <c r="W132" i="12"/>
  <c r="V132" i="12"/>
  <c r="U132" i="12"/>
  <c r="T132" i="12"/>
  <c r="AD131" i="12"/>
  <c r="AC131" i="12"/>
  <c r="AB131" i="12"/>
  <c r="AA131" i="12"/>
  <c r="Z131" i="12"/>
  <c r="Y131" i="12"/>
  <c r="X131" i="12"/>
  <c r="W131" i="12"/>
  <c r="V131" i="12"/>
  <c r="U131" i="12"/>
  <c r="T131" i="12"/>
  <c r="AD130" i="12"/>
  <c r="AC130" i="12"/>
  <c r="AB130" i="12"/>
  <c r="AA130" i="12"/>
  <c r="Z130" i="12"/>
  <c r="Y130" i="12"/>
  <c r="X130" i="12"/>
  <c r="W130" i="12"/>
  <c r="V130" i="12"/>
  <c r="U130" i="12"/>
  <c r="T130" i="12"/>
  <c r="AD129" i="12"/>
  <c r="AC129" i="12"/>
  <c r="AB129" i="12"/>
  <c r="AA129" i="12"/>
  <c r="Z129" i="12"/>
  <c r="Y129" i="12"/>
  <c r="X129" i="12"/>
  <c r="W129" i="12"/>
  <c r="V129" i="12"/>
  <c r="U129" i="12"/>
  <c r="T129" i="12"/>
  <c r="AD128" i="12"/>
  <c r="AC128" i="12"/>
  <c r="AB128" i="12"/>
  <c r="AA128" i="12"/>
  <c r="Z128" i="12"/>
  <c r="Y128" i="12"/>
  <c r="X128" i="12"/>
  <c r="W128" i="12"/>
  <c r="V128" i="12"/>
  <c r="U128" i="12"/>
  <c r="T128" i="12"/>
  <c r="AD127" i="12"/>
  <c r="AC127" i="12"/>
  <c r="AB127" i="12"/>
  <c r="AA127" i="12"/>
  <c r="Z127" i="12"/>
  <c r="Y127" i="12"/>
  <c r="X127" i="12"/>
  <c r="W127" i="12"/>
  <c r="V127" i="12"/>
  <c r="U127" i="12"/>
  <c r="T127" i="12"/>
  <c r="AD126" i="12"/>
  <c r="AC126" i="12"/>
  <c r="AB126" i="12"/>
  <c r="AA126" i="12"/>
  <c r="Z126" i="12"/>
  <c r="Y126" i="12"/>
  <c r="X126" i="12"/>
  <c r="W126" i="12"/>
  <c r="V126" i="12"/>
  <c r="U126" i="12"/>
  <c r="T126" i="12"/>
  <c r="AD125" i="12"/>
  <c r="AC125" i="12"/>
  <c r="AB125" i="12"/>
  <c r="AA125" i="12"/>
  <c r="Z125" i="12"/>
  <c r="Y125" i="12"/>
  <c r="X125" i="12"/>
  <c r="W125" i="12"/>
  <c r="V125" i="12"/>
  <c r="U125" i="12"/>
  <c r="T125" i="12"/>
  <c r="AD124" i="12"/>
  <c r="AC124" i="12"/>
  <c r="AB124" i="12"/>
  <c r="AA124" i="12"/>
  <c r="Z124" i="12"/>
  <c r="Y124" i="12"/>
  <c r="X124" i="12"/>
  <c r="W124" i="12"/>
  <c r="V124" i="12"/>
  <c r="U124" i="12"/>
  <c r="T124" i="12"/>
  <c r="AD123" i="12"/>
  <c r="AC123" i="12"/>
  <c r="AB123" i="12"/>
  <c r="AA123" i="12"/>
  <c r="Z123" i="12"/>
  <c r="Y123" i="12"/>
  <c r="X123" i="12"/>
  <c r="W123" i="12"/>
  <c r="V123" i="12"/>
  <c r="U123" i="12"/>
  <c r="T123" i="12"/>
  <c r="AD122" i="12"/>
  <c r="AC122" i="12"/>
  <c r="AB122" i="12"/>
  <c r="AA122" i="12"/>
  <c r="Z122" i="12"/>
  <c r="Y122" i="12"/>
  <c r="X122" i="12"/>
  <c r="W122" i="12"/>
  <c r="V122" i="12"/>
  <c r="U122" i="12"/>
  <c r="T122" i="12"/>
  <c r="O149" i="12"/>
  <c r="BE77" i="13" s="1"/>
  <c r="N149" i="12"/>
  <c r="M149" i="12"/>
  <c r="L149" i="12"/>
  <c r="K149" i="12"/>
  <c r="J149" i="12"/>
  <c r="I149" i="12"/>
  <c r="H149" i="12"/>
  <c r="G149" i="12"/>
  <c r="F149" i="12"/>
  <c r="E149" i="12"/>
  <c r="D149" i="12"/>
  <c r="C149" i="12"/>
  <c r="O148" i="12"/>
  <c r="N148" i="12"/>
  <c r="M148" i="12"/>
  <c r="L148" i="12"/>
  <c r="K148" i="12"/>
  <c r="J148" i="12"/>
  <c r="I148" i="12"/>
  <c r="H148" i="12"/>
  <c r="G148" i="12"/>
  <c r="F148" i="12"/>
  <c r="E148" i="12"/>
  <c r="D148" i="12"/>
  <c r="C148" i="12"/>
  <c r="O147" i="12"/>
  <c r="N147" i="12"/>
  <c r="M147" i="12"/>
  <c r="L147" i="12"/>
  <c r="K147" i="12"/>
  <c r="J147" i="12"/>
  <c r="I147" i="12"/>
  <c r="H147" i="12"/>
  <c r="G147" i="12"/>
  <c r="F147" i="12"/>
  <c r="E147" i="12"/>
  <c r="D147" i="12"/>
  <c r="C147" i="12"/>
  <c r="O146" i="12"/>
  <c r="N146" i="12"/>
  <c r="M146" i="12"/>
  <c r="L146" i="12"/>
  <c r="K146" i="12"/>
  <c r="J146" i="12"/>
  <c r="I146" i="12"/>
  <c r="H146" i="12"/>
  <c r="G146" i="12"/>
  <c r="F146" i="12"/>
  <c r="E146" i="12"/>
  <c r="D146" i="12"/>
  <c r="C146" i="12"/>
  <c r="O145" i="12"/>
  <c r="N145" i="12"/>
  <c r="M145" i="12"/>
  <c r="L145" i="12"/>
  <c r="K145" i="12"/>
  <c r="J145" i="12"/>
  <c r="I145" i="12"/>
  <c r="H145" i="12"/>
  <c r="G145" i="12"/>
  <c r="F145" i="12"/>
  <c r="E145" i="12"/>
  <c r="D145" i="12"/>
  <c r="C145" i="12"/>
  <c r="O144" i="12"/>
  <c r="N144" i="12"/>
  <c r="M144" i="12"/>
  <c r="L144" i="12"/>
  <c r="K144" i="12"/>
  <c r="J144" i="12"/>
  <c r="I144" i="12"/>
  <c r="H144" i="12"/>
  <c r="G144" i="12"/>
  <c r="F144" i="12"/>
  <c r="E144" i="12"/>
  <c r="D144" i="12"/>
  <c r="C144" i="12"/>
  <c r="O143" i="12"/>
  <c r="N143" i="12"/>
  <c r="M143" i="12"/>
  <c r="L143" i="12"/>
  <c r="K143" i="12"/>
  <c r="J143" i="12"/>
  <c r="I143" i="12"/>
  <c r="H143" i="12"/>
  <c r="G143" i="12"/>
  <c r="F143" i="12"/>
  <c r="E143" i="12"/>
  <c r="D143" i="12"/>
  <c r="C143" i="12"/>
  <c r="O142" i="12"/>
  <c r="N142" i="12"/>
  <c r="M142" i="12"/>
  <c r="L142" i="12"/>
  <c r="K142" i="12"/>
  <c r="J142" i="12"/>
  <c r="I142" i="12"/>
  <c r="H142" i="12"/>
  <c r="G142" i="12"/>
  <c r="F142" i="12"/>
  <c r="E142" i="12"/>
  <c r="D142" i="12"/>
  <c r="C142" i="12"/>
  <c r="O141" i="12"/>
  <c r="N141" i="12"/>
  <c r="M141" i="12"/>
  <c r="L141" i="12"/>
  <c r="K141" i="12"/>
  <c r="J141" i="12"/>
  <c r="I141" i="12"/>
  <c r="H141" i="12"/>
  <c r="G141" i="12"/>
  <c r="F141" i="12"/>
  <c r="E141" i="12"/>
  <c r="D141" i="12"/>
  <c r="C141" i="12"/>
  <c r="O140" i="12"/>
  <c r="N140" i="12"/>
  <c r="M140" i="12"/>
  <c r="L140" i="12"/>
  <c r="K140" i="12"/>
  <c r="J140" i="12"/>
  <c r="I140" i="12"/>
  <c r="H140" i="12"/>
  <c r="G140" i="12"/>
  <c r="F140" i="12"/>
  <c r="E140" i="12"/>
  <c r="D140" i="12"/>
  <c r="C140" i="12"/>
  <c r="O139" i="12"/>
  <c r="N139" i="12"/>
  <c r="M139" i="12"/>
  <c r="L139" i="12"/>
  <c r="K139" i="12"/>
  <c r="J139" i="12"/>
  <c r="I139" i="12"/>
  <c r="H139" i="12"/>
  <c r="G139" i="12"/>
  <c r="F139" i="12"/>
  <c r="E139" i="12"/>
  <c r="D139" i="12"/>
  <c r="C139" i="12"/>
  <c r="O138" i="12"/>
  <c r="N138" i="12"/>
  <c r="M138" i="12"/>
  <c r="L138" i="12"/>
  <c r="K138" i="12"/>
  <c r="J138" i="12"/>
  <c r="I138" i="12"/>
  <c r="H138" i="12"/>
  <c r="G138" i="12"/>
  <c r="F138" i="12"/>
  <c r="E138" i="12"/>
  <c r="D138" i="12"/>
  <c r="C138" i="12"/>
  <c r="O137" i="12"/>
  <c r="N137" i="12"/>
  <c r="M137" i="12"/>
  <c r="L137" i="12"/>
  <c r="K137" i="12"/>
  <c r="J137" i="12"/>
  <c r="I137" i="12"/>
  <c r="H137" i="12"/>
  <c r="G137" i="12"/>
  <c r="F137" i="12"/>
  <c r="E137" i="12"/>
  <c r="D137" i="12"/>
  <c r="C137" i="12"/>
  <c r="O136" i="12"/>
  <c r="N136" i="12"/>
  <c r="M136" i="12"/>
  <c r="L136" i="12"/>
  <c r="K136" i="12"/>
  <c r="J136" i="12"/>
  <c r="I136" i="12"/>
  <c r="H136" i="12"/>
  <c r="G136" i="12"/>
  <c r="F136" i="12"/>
  <c r="E136" i="12"/>
  <c r="D136" i="12"/>
  <c r="C136" i="12"/>
  <c r="O135" i="12"/>
  <c r="N135" i="12"/>
  <c r="M135" i="12"/>
  <c r="L135" i="12"/>
  <c r="K135" i="12"/>
  <c r="J135" i="12"/>
  <c r="I135" i="12"/>
  <c r="H135" i="12"/>
  <c r="G135" i="12"/>
  <c r="F135" i="12"/>
  <c r="E135" i="12"/>
  <c r="D135" i="12"/>
  <c r="C135" i="12"/>
  <c r="O134" i="12"/>
  <c r="N134" i="12"/>
  <c r="M134" i="12"/>
  <c r="L134" i="12"/>
  <c r="K134" i="12"/>
  <c r="J134" i="12"/>
  <c r="I134" i="12"/>
  <c r="H134" i="12"/>
  <c r="G134" i="12"/>
  <c r="F134" i="12"/>
  <c r="E134" i="12"/>
  <c r="D134" i="12"/>
  <c r="C134" i="12"/>
  <c r="O133" i="12"/>
  <c r="N133" i="12"/>
  <c r="M133" i="12"/>
  <c r="L133" i="12"/>
  <c r="K133" i="12"/>
  <c r="J133" i="12"/>
  <c r="I133" i="12"/>
  <c r="H133" i="12"/>
  <c r="G133" i="12"/>
  <c r="F133" i="12"/>
  <c r="E133" i="12"/>
  <c r="D133" i="12"/>
  <c r="C133" i="12"/>
  <c r="O132" i="12"/>
  <c r="N132" i="12"/>
  <c r="M132" i="12"/>
  <c r="L132" i="12"/>
  <c r="K132" i="12"/>
  <c r="J132" i="12"/>
  <c r="I132" i="12"/>
  <c r="H132" i="12"/>
  <c r="G132" i="12"/>
  <c r="F132" i="12"/>
  <c r="E132" i="12"/>
  <c r="D132" i="12"/>
  <c r="C132" i="12"/>
  <c r="O131" i="12"/>
  <c r="N131" i="12"/>
  <c r="M131" i="12"/>
  <c r="L131" i="12"/>
  <c r="K131" i="12"/>
  <c r="J131" i="12"/>
  <c r="I131" i="12"/>
  <c r="H131" i="12"/>
  <c r="G131" i="12"/>
  <c r="F131" i="12"/>
  <c r="E131" i="12"/>
  <c r="D131" i="12"/>
  <c r="C131" i="12"/>
  <c r="O130" i="12"/>
  <c r="N130" i="12"/>
  <c r="M130" i="12"/>
  <c r="L130" i="12"/>
  <c r="K130" i="12"/>
  <c r="J130" i="12"/>
  <c r="I130" i="12"/>
  <c r="H130" i="12"/>
  <c r="G130" i="12"/>
  <c r="F130" i="12"/>
  <c r="E130" i="12"/>
  <c r="D130" i="12"/>
  <c r="C130" i="12"/>
  <c r="O129" i="12"/>
  <c r="N129" i="12"/>
  <c r="M129" i="12"/>
  <c r="L129" i="12"/>
  <c r="K129" i="12"/>
  <c r="J129" i="12"/>
  <c r="I129" i="12"/>
  <c r="H129" i="12"/>
  <c r="G129" i="12"/>
  <c r="F129" i="12"/>
  <c r="E129" i="12"/>
  <c r="D129" i="12"/>
  <c r="C129" i="12"/>
  <c r="O128" i="12"/>
  <c r="N128" i="12"/>
  <c r="M128" i="12"/>
  <c r="L128" i="12"/>
  <c r="K128" i="12"/>
  <c r="J128" i="12"/>
  <c r="I128" i="12"/>
  <c r="H128" i="12"/>
  <c r="G128" i="12"/>
  <c r="F128" i="12"/>
  <c r="E128" i="12"/>
  <c r="D128" i="12"/>
  <c r="C128" i="12"/>
  <c r="O127" i="12"/>
  <c r="N127" i="12"/>
  <c r="M127" i="12"/>
  <c r="L127" i="12"/>
  <c r="K127" i="12"/>
  <c r="J127" i="12"/>
  <c r="I127" i="12"/>
  <c r="H127" i="12"/>
  <c r="G127" i="12"/>
  <c r="F127" i="12"/>
  <c r="E127" i="12"/>
  <c r="D127" i="12"/>
  <c r="C127" i="12"/>
  <c r="O126" i="12"/>
  <c r="N126" i="12"/>
  <c r="M126" i="12"/>
  <c r="L126" i="12"/>
  <c r="K126" i="12"/>
  <c r="J126" i="12"/>
  <c r="I126" i="12"/>
  <c r="H126" i="12"/>
  <c r="G126" i="12"/>
  <c r="F126" i="12"/>
  <c r="E126" i="12"/>
  <c r="D126" i="12"/>
  <c r="C126" i="12"/>
  <c r="O125" i="12"/>
  <c r="N125" i="12"/>
  <c r="M125" i="12"/>
  <c r="L125" i="12"/>
  <c r="K125" i="12"/>
  <c r="J125" i="12"/>
  <c r="I125" i="12"/>
  <c r="H125" i="12"/>
  <c r="G125" i="12"/>
  <c r="F125" i="12"/>
  <c r="E125" i="12"/>
  <c r="D125" i="12"/>
  <c r="C125" i="12"/>
  <c r="O124" i="12"/>
  <c r="N124" i="12"/>
  <c r="M124" i="12"/>
  <c r="L124" i="12"/>
  <c r="K124" i="12"/>
  <c r="J124" i="12"/>
  <c r="I124" i="12"/>
  <c r="H124" i="12"/>
  <c r="G124" i="12"/>
  <c r="F124" i="12"/>
  <c r="E124" i="12"/>
  <c r="D124" i="12"/>
  <c r="C124" i="12"/>
  <c r="O123" i="12"/>
  <c r="N123" i="12"/>
  <c r="M123" i="12"/>
  <c r="L123" i="12"/>
  <c r="K123" i="12"/>
  <c r="J123" i="12"/>
  <c r="I123" i="12"/>
  <c r="H123" i="12"/>
  <c r="G123" i="12"/>
  <c r="F123" i="12"/>
  <c r="E123" i="12"/>
  <c r="D123" i="12"/>
  <c r="C123" i="12"/>
  <c r="O122" i="12"/>
  <c r="N122" i="12"/>
  <c r="M122" i="12"/>
  <c r="L122" i="12"/>
  <c r="K122" i="12"/>
  <c r="J122" i="12"/>
  <c r="I122" i="12"/>
  <c r="H122" i="12"/>
  <c r="G122" i="12"/>
  <c r="F122" i="12"/>
  <c r="E122" i="12"/>
  <c r="D122" i="12"/>
  <c r="C122" i="12"/>
  <c r="AD119" i="12"/>
  <c r="AC119" i="12"/>
  <c r="BV138" i="13" s="1"/>
  <c r="AB119" i="12"/>
  <c r="AA119" i="12"/>
  <c r="Z119" i="12"/>
  <c r="Y119" i="12"/>
  <c r="X119" i="12"/>
  <c r="W119" i="12"/>
  <c r="V119" i="12"/>
  <c r="U119" i="12"/>
  <c r="T119" i="12"/>
  <c r="AD118" i="12"/>
  <c r="AC118" i="12"/>
  <c r="AB118" i="12"/>
  <c r="AA118" i="12"/>
  <c r="Z118" i="12"/>
  <c r="Y118" i="12"/>
  <c r="X118" i="12"/>
  <c r="W118" i="12"/>
  <c r="V118" i="12"/>
  <c r="U118" i="12"/>
  <c r="T118" i="12"/>
  <c r="AD117" i="12"/>
  <c r="AC117" i="12"/>
  <c r="AB117" i="12"/>
  <c r="AA117" i="12"/>
  <c r="Z117" i="12"/>
  <c r="Y117" i="12"/>
  <c r="X117" i="12"/>
  <c r="W117" i="12"/>
  <c r="V117" i="12"/>
  <c r="U117" i="12"/>
  <c r="T117" i="12"/>
  <c r="AD116" i="12"/>
  <c r="AC116" i="12"/>
  <c r="AB116" i="12"/>
  <c r="AA116" i="12"/>
  <c r="Z116" i="12"/>
  <c r="Y116" i="12"/>
  <c r="X116" i="12"/>
  <c r="W116" i="12"/>
  <c r="V116" i="12"/>
  <c r="U116" i="12"/>
  <c r="T116" i="12"/>
  <c r="AD115" i="12"/>
  <c r="AC115" i="12"/>
  <c r="AB115" i="12"/>
  <c r="AA115" i="12"/>
  <c r="Z115" i="12"/>
  <c r="Y115" i="12"/>
  <c r="X115" i="12"/>
  <c r="W115" i="12"/>
  <c r="V115" i="12"/>
  <c r="U115" i="12"/>
  <c r="T115" i="12"/>
  <c r="AD114" i="12"/>
  <c r="AC114" i="12"/>
  <c r="AB114" i="12"/>
  <c r="AA114" i="12"/>
  <c r="Z114" i="12"/>
  <c r="Y114" i="12"/>
  <c r="X114" i="12"/>
  <c r="W114" i="12"/>
  <c r="V114" i="12"/>
  <c r="U114" i="12"/>
  <c r="T114" i="12"/>
  <c r="AD113" i="12"/>
  <c r="AC113" i="12"/>
  <c r="AB113" i="12"/>
  <c r="AA113" i="12"/>
  <c r="Z113" i="12"/>
  <c r="Y113" i="12"/>
  <c r="X113" i="12"/>
  <c r="W113" i="12"/>
  <c r="V113" i="12"/>
  <c r="U113" i="12"/>
  <c r="T113" i="12"/>
  <c r="AD112" i="12"/>
  <c r="AC112" i="12"/>
  <c r="AB112" i="12"/>
  <c r="AA112" i="12"/>
  <c r="Z112" i="12"/>
  <c r="Y112" i="12"/>
  <c r="X112" i="12"/>
  <c r="W112" i="12"/>
  <c r="V112" i="12"/>
  <c r="U112" i="12"/>
  <c r="T112" i="12"/>
  <c r="AD111" i="12"/>
  <c r="AC111" i="12"/>
  <c r="AB111" i="12"/>
  <c r="AA111" i="12"/>
  <c r="Z111" i="12"/>
  <c r="Y111" i="12"/>
  <c r="X111" i="12"/>
  <c r="W111" i="12"/>
  <c r="V111" i="12"/>
  <c r="U111" i="12"/>
  <c r="T111" i="12"/>
  <c r="AD110" i="12"/>
  <c r="AC110" i="12"/>
  <c r="AB110" i="12"/>
  <c r="AA110" i="12"/>
  <c r="Z110" i="12"/>
  <c r="Y110" i="12"/>
  <c r="X110" i="12"/>
  <c r="W110" i="12"/>
  <c r="V110" i="12"/>
  <c r="U110" i="12"/>
  <c r="T110" i="12"/>
  <c r="AD109" i="12"/>
  <c r="AC109" i="12"/>
  <c r="AB109" i="12"/>
  <c r="AA109" i="12"/>
  <c r="Z109" i="12"/>
  <c r="Y109" i="12"/>
  <c r="X109" i="12"/>
  <c r="W109" i="12"/>
  <c r="V109" i="12"/>
  <c r="U109" i="12"/>
  <c r="T109" i="12"/>
  <c r="AD108" i="12"/>
  <c r="AC108" i="12"/>
  <c r="AB108" i="12"/>
  <c r="AA108" i="12"/>
  <c r="Z108" i="12"/>
  <c r="Y108" i="12"/>
  <c r="X108" i="12"/>
  <c r="W108" i="12"/>
  <c r="V108" i="12"/>
  <c r="U108" i="12"/>
  <c r="T108" i="12"/>
  <c r="AD107" i="12"/>
  <c r="AC107" i="12"/>
  <c r="AB107" i="12"/>
  <c r="AA107" i="12"/>
  <c r="Z107" i="12"/>
  <c r="Y107" i="12"/>
  <c r="X107" i="12"/>
  <c r="W107" i="12"/>
  <c r="V107" i="12"/>
  <c r="U107" i="12"/>
  <c r="T107" i="12"/>
  <c r="AD106" i="12"/>
  <c r="AC106" i="12"/>
  <c r="AB106" i="12"/>
  <c r="AA106" i="12"/>
  <c r="Z106" i="12"/>
  <c r="Y106" i="12"/>
  <c r="X106" i="12"/>
  <c r="W106" i="12"/>
  <c r="V106" i="12"/>
  <c r="U106" i="12"/>
  <c r="T106" i="12"/>
  <c r="AD105" i="12"/>
  <c r="AC105" i="12"/>
  <c r="AB105" i="12"/>
  <c r="AA105" i="12"/>
  <c r="Z105" i="12"/>
  <c r="Y105" i="12"/>
  <c r="X105" i="12"/>
  <c r="W105" i="12"/>
  <c r="V105" i="12"/>
  <c r="U105" i="12"/>
  <c r="T105" i="12"/>
  <c r="AD104" i="12"/>
  <c r="AC104" i="12"/>
  <c r="AB104" i="12"/>
  <c r="AA104" i="12"/>
  <c r="Z104" i="12"/>
  <c r="Y104" i="12"/>
  <c r="X104" i="12"/>
  <c r="W104" i="12"/>
  <c r="V104" i="12"/>
  <c r="U104" i="12"/>
  <c r="T104" i="12"/>
  <c r="AD103" i="12"/>
  <c r="AC103" i="12"/>
  <c r="AB103" i="12"/>
  <c r="AA103" i="12"/>
  <c r="Z103" i="12"/>
  <c r="Y103" i="12"/>
  <c r="X103" i="12"/>
  <c r="W103" i="12"/>
  <c r="V103" i="12"/>
  <c r="U103" i="12"/>
  <c r="T103" i="12"/>
  <c r="AD102" i="12"/>
  <c r="AC102" i="12"/>
  <c r="AB102" i="12"/>
  <c r="AA102" i="12"/>
  <c r="Z102" i="12"/>
  <c r="Y102" i="12"/>
  <c r="X102" i="12"/>
  <c r="W102" i="12"/>
  <c r="V102" i="12"/>
  <c r="U102" i="12"/>
  <c r="T102" i="12"/>
  <c r="AD101" i="12"/>
  <c r="AC101" i="12"/>
  <c r="AB101" i="12"/>
  <c r="AA101" i="12"/>
  <c r="Z101" i="12"/>
  <c r="Y101" i="12"/>
  <c r="X101" i="12"/>
  <c r="W101" i="12"/>
  <c r="V101" i="12"/>
  <c r="U101" i="12"/>
  <c r="T101" i="12"/>
  <c r="AD100" i="12"/>
  <c r="AC100" i="12"/>
  <c r="AB100" i="12"/>
  <c r="AA100" i="12"/>
  <c r="Z100" i="12"/>
  <c r="Y100" i="12"/>
  <c r="X100" i="12"/>
  <c r="W100" i="12"/>
  <c r="V100" i="12"/>
  <c r="U100" i="12"/>
  <c r="T100" i="12"/>
  <c r="AD99" i="12"/>
  <c r="AC99" i="12"/>
  <c r="AB99" i="12"/>
  <c r="AA99" i="12"/>
  <c r="Z99" i="12"/>
  <c r="Y99" i="12"/>
  <c r="X99" i="12"/>
  <c r="W99" i="12"/>
  <c r="V99" i="12"/>
  <c r="U99" i="12"/>
  <c r="T99" i="12"/>
  <c r="AD98" i="12"/>
  <c r="AC98" i="12"/>
  <c r="AB98" i="12"/>
  <c r="AA98" i="12"/>
  <c r="Z98" i="12"/>
  <c r="Y98" i="12"/>
  <c r="X98" i="12"/>
  <c r="W98" i="12"/>
  <c r="V98" i="12"/>
  <c r="U98" i="12"/>
  <c r="T98" i="12"/>
  <c r="AD97" i="12"/>
  <c r="AC97" i="12"/>
  <c r="AB97" i="12"/>
  <c r="AA97" i="12"/>
  <c r="Z97" i="12"/>
  <c r="Y97" i="12"/>
  <c r="X97" i="12"/>
  <c r="W97" i="12"/>
  <c r="V97" i="12"/>
  <c r="U97" i="12"/>
  <c r="T97" i="12"/>
  <c r="AD96" i="12"/>
  <c r="AC96" i="12"/>
  <c r="AB96" i="12"/>
  <c r="AA96" i="12"/>
  <c r="Z96" i="12"/>
  <c r="Y96" i="12"/>
  <c r="X96" i="12"/>
  <c r="W96" i="12"/>
  <c r="V96" i="12"/>
  <c r="U96" i="12"/>
  <c r="T96" i="12"/>
  <c r="AD95" i="12"/>
  <c r="AC95" i="12"/>
  <c r="AB95" i="12"/>
  <c r="AA95" i="12"/>
  <c r="Z95" i="12"/>
  <c r="Y95" i="12"/>
  <c r="X95" i="12"/>
  <c r="W95" i="12"/>
  <c r="V95" i="12"/>
  <c r="U95" i="12"/>
  <c r="T95" i="12"/>
  <c r="AD94" i="12"/>
  <c r="AC94" i="12"/>
  <c r="AB94" i="12"/>
  <c r="AA94" i="12"/>
  <c r="Z94" i="12"/>
  <c r="Y94" i="12"/>
  <c r="X94" i="12"/>
  <c r="W94" i="12"/>
  <c r="V94" i="12"/>
  <c r="U94" i="12"/>
  <c r="T94" i="12"/>
  <c r="AD93" i="12"/>
  <c r="AC93" i="12"/>
  <c r="AB93" i="12"/>
  <c r="AA93" i="12"/>
  <c r="Z93" i="12"/>
  <c r="Y93" i="12"/>
  <c r="X93" i="12"/>
  <c r="W93" i="12"/>
  <c r="V93" i="12"/>
  <c r="U93" i="12"/>
  <c r="T93" i="12"/>
  <c r="AD92" i="12"/>
  <c r="AC92" i="12"/>
  <c r="AB92" i="12"/>
  <c r="AA92" i="12"/>
  <c r="Z92" i="12"/>
  <c r="Y92" i="12"/>
  <c r="X92" i="12"/>
  <c r="W92" i="12"/>
  <c r="V92" i="12"/>
  <c r="U92" i="12"/>
  <c r="T92" i="12"/>
  <c r="O119" i="12"/>
  <c r="N119" i="12"/>
  <c r="M119" i="12"/>
  <c r="L119" i="12"/>
  <c r="K119" i="12"/>
  <c r="J119" i="12"/>
  <c r="I119" i="12"/>
  <c r="H119" i="12"/>
  <c r="G119" i="12"/>
  <c r="F119" i="12"/>
  <c r="E119" i="12"/>
  <c r="D119" i="12"/>
  <c r="C119" i="12"/>
  <c r="O118" i="12"/>
  <c r="N118" i="12"/>
  <c r="M118" i="12"/>
  <c r="L118" i="12"/>
  <c r="K118" i="12"/>
  <c r="J118" i="12"/>
  <c r="I118" i="12"/>
  <c r="H118" i="12"/>
  <c r="G118" i="12"/>
  <c r="F118" i="12"/>
  <c r="E118" i="12"/>
  <c r="D118" i="12"/>
  <c r="C118" i="12"/>
  <c r="O117" i="12"/>
  <c r="N117" i="12"/>
  <c r="M117" i="12"/>
  <c r="L117" i="12"/>
  <c r="K117" i="12"/>
  <c r="J117" i="12"/>
  <c r="I117" i="12"/>
  <c r="H117" i="12"/>
  <c r="G117" i="12"/>
  <c r="F117" i="12"/>
  <c r="E117" i="12"/>
  <c r="D117" i="12"/>
  <c r="C117" i="12"/>
  <c r="O116" i="12"/>
  <c r="N116" i="12"/>
  <c r="M116" i="12"/>
  <c r="L116" i="12"/>
  <c r="K116" i="12"/>
  <c r="J116" i="12"/>
  <c r="I116" i="12"/>
  <c r="H116" i="12"/>
  <c r="G116" i="12"/>
  <c r="F116" i="12"/>
  <c r="E116" i="12"/>
  <c r="D116" i="12"/>
  <c r="C116" i="12"/>
  <c r="O115" i="12"/>
  <c r="N115" i="12"/>
  <c r="M115" i="12"/>
  <c r="L115" i="12"/>
  <c r="K115" i="12"/>
  <c r="J115" i="12"/>
  <c r="I115" i="12"/>
  <c r="H115" i="12"/>
  <c r="G115" i="12"/>
  <c r="F115" i="12"/>
  <c r="E115" i="12"/>
  <c r="D115" i="12"/>
  <c r="C115" i="12"/>
  <c r="O114" i="12"/>
  <c r="N114" i="12"/>
  <c r="M114" i="12"/>
  <c r="L114" i="12"/>
  <c r="K114" i="12"/>
  <c r="J114" i="12"/>
  <c r="I114" i="12"/>
  <c r="H114" i="12"/>
  <c r="G114" i="12"/>
  <c r="F114" i="12"/>
  <c r="E114" i="12"/>
  <c r="D114" i="12"/>
  <c r="C114" i="12"/>
  <c r="O113" i="12"/>
  <c r="N113" i="12"/>
  <c r="M113" i="12"/>
  <c r="L113" i="12"/>
  <c r="K113" i="12"/>
  <c r="J113" i="12"/>
  <c r="I113" i="12"/>
  <c r="H113" i="12"/>
  <c r="G113" i="12"/>
  <c r="F113" i="12"/>
  <c r="E113" i="12"/>
  <c r="D113" i="12"/>
  <c r="C113" i="12"/>
  <c r="O112" i="12"/>
  <c r="N112" i="12"/>
  <c r="M112" i="12"/>
  <c r="L112" i="12"/>
  <c r="K112" i="12"/>
  <c r="J112" i="12"/>
  <c r="I112" i="12"/>
  <c r="H112" i="12"/>
  <c r="G112" i="12"/>
  <c r="F112" i="12"/>
  <c r="E112" i="12"/>
  <c r="D112" i="12"/>
  <c r="C112" i="12"/>
  <c r="O111" i="12"/>
  <c r="N111" i="12"/>
  <c r="M111" i="12"/>
  <c r="L111" i="12"/>
  <c r="K111" i="12"/>
  <c r="J111" i="12"/>
  <c r="I111" i="12"/>
  <c r="H111" i="12"/>
  <c r="G111" i="12"/>
  <c r="F111" i="12"/>
  <c r="E111" i="12"/>
  <c r="D111" i="12"/>
  <c r="C111" i="12"/>
  <c r="O110" i="12"/>
  <c r="N110" i="12"/>
  <c r="M110" i="12"/>
  <c r="L110" i="12"/>
  <c r="K110" i="12"/>
  <c r="J110" i="12"/>
  <c r="I110" i="12"/>
  <c r="H110" i="12"/>
  <c r="G110" i="12"/>
  <c r="F110" i="12"/>
  <c r="E110" i="12"/>
  <c r="D110" i="12"/>
  <c r="C110" i="12"/>
  <c r="O109" i="12"/>
  <c r="N109" i="12"/>
  <c r="M109" i="12"/>
  <c r="L109" i="12"/>
  <c r="K109" i="12"/>
  <c r="J109" i="12"/>
  <c r="I109" i="12"/>
  <c r="H109" i="12"/>
  <c r="G109" i="12"/>
  <c r="F109" i="12"/>
  <c r="E109" i="12"/>
  <c r="D109" i="12"/>
  <c r="C109" i="12"/>
  <c r="O108" i="12"/>
  <c r="N108" i="12"/>
  <c r="M108" i="12"/>
  <c r="L108" i="12"/>
  <c r="K108" i="12"/>
  <c r="J108" i="12"/>
  <c r="I108" i="12"/>
  <c r="H108" i="12"/>
  <c r="G108" i="12"/>
  <c r="F108" i="12"/>
  <c r="E108" i="12"/>
  <c r="D108" i="12"/>
  <c r="C108" i="12"/>
  <c r="O107" i="12"/>
  <c r="N107" i="12"/>
  <c r="M107" i="12"/>
  <c r="L107" i="12"/>
  <c r="K107" i="12"/>
  <c r="J107" i="12"/>
  <c r="I107" i="12"/>
  <c r="H107" i="12"/>
  <c r="G107" i="12"/>
  <c r="F107" i="12"/>
  <c r="E107" i="12"/>
  <c r="D107" i="12"/>
  <c r="C107" i="12"/>
  <c r="O106" i="12"/>
  <c r="N106" i="12"/>
  <c r="M106" i="12"/>
  <c r="L106" i="12"/>
  <c r="K106" i="12"/>
  <c r="J106" i="12"/>
  <c r="I106" i="12"/>
  <c r="H106" i="12"/>
  <c r="G106" i="12"/>
  <c r="F106" i="12"/>
  <c r="E106" i="12"/>
  <c r="D106" i="12"/>
  <c r="C106" i="12"/>
  <c r="O105" i="12"/>
  <c r="N105" i="12"/>
  <c r="M105" i="12"/>
  <c r="L105" i="12"/>
  <c r="K105" i="12"/>
  <c r="J105" i="12"/>
  <c r="I105" i="12"/>
  <c r="H105" i="12"/>
  <c r="G105" i="12"/>
  <c r="F105" i="12"/>
  <c r="E105" i="12"/>
  <c r="D105" i="12"/>
  <c r="C105" i="12"/>
  <c r="O104" i="12"/>
  <c r="N104" i="12"/>
  <c r="M104" i="12"/>
  <c r="L104" i="12"/>
  <c r="K104" i="12"/>
  <c r="J104" i="12"/>
  <c r="I104" i="12"/>
  <c r="H104" i="12"/>
  <c r="G104" i="12"/>
  <c r="F104" i="12"/>
  <c r="E104" i="12"/>
  <c r="D104" i="12"/>
  <c r="C104" i="12"/>
  <c r="O103" i="12"/>
  <c r="N103" i="12"/>
  <c r="M103" i="12"/>
  <c r="L103" i="12"/>
  <c r="K103" i="12"/>
  <c r="J103" i="12"/>
  <c r="I103" i="12"/>
  <c r="H103" i="12"/>
  <c r="G103" i="12"/>
  <c r="F103" i="12"/>
  <c r="E103" i="12"/>
  <c r="D103" i="12"/>
  <c r="C103" i="12"/>
  <c r="O102" i="12"/>
  <c r="N102" i="12"/>
  <c r="M102" i="12"/>
  <c r="L102" i="12"/>
  <c r="K102" i="12"/>
  <c r="J102" i="12"/>
  <c r="I102" i="12"/>
  <c r="H102" i="12"/>
  <c r="G102" i="12"/>
  <c r="F102" i="12"/>
  <c r="E102" i="12"/>
  <c r="D102" i="12"/>
  <c r="C102" i="12"/>
  <c r="O101" i="12"/>
  <c r="N101" i="12"/>
  <c r="M101" i="12"/>
  <c r="L101" i="12"/>
  <c r="K101" i="12"/>
  <c r="J101" i="12"/>
  <c r="I101" i="12"/>
  <c r="H101" i="12"/>
  <c r="G101" i="12"/>
  <c r="F101" i="12"/>
  <c r="E101" i="12"/>
  <c r="D101" i="12"/>
  <c r="C101" i="12"/>
  <c r="O100" i="12"/>
  <c r="N100" i="12"/>
  <c r="M100" i="12"/>
  <c r="L100" i="12"/>
  <c r="K100" i="12"/>
  <c r="J100" i="12"/>
  <c r="I100" i="12"/>
  <c r="H100" i="12"/>
  <c r="G100" i="12"/>
  <c r="F100" i="12"/>
  <c r="E100" i="12"/>
  <c r="D100" i="12"/>
  <c r="C100" i="12"/>
  <c r="O99" i="12"/>
  <c r="N99" i="12"/>
  <c r="M99" i="12"/>
  <c r="L99" i="12"/>
  <c r="K99" i="12"/>
  <c r="J99" i="12"/>
  <c r="I99" i="12"/>
  <c r="H99" i="12"/>
  <c r="G99" i="12"/>
  <c r="F99" i="12"/>
  <c r="E99" i="12"/>
  <c r="D99" i="12"/>
  <c r="C99" i="12"/>
  <c r="O98" i="12"/>
  <c r="N98" i="12"/>
  <c r="M98" i="12"/>
  <c r="L98" i="12"/>
  <c r="K98" i="12"/>
  <c r="J98" i="12"/>
  <c r="I98" i="12"/>
  <c r="H98" i="12"/>
  <c r="G98" i="12"/>
  <c r="F98" i="12"/>
  <c r="E98" i="12"/>
  <c r="D98" i="12"/>
  <c r="C98" i="12"/>
  <c r="O97" i="12"/>
  <c r="N97" i="12"/>
  <c r="M97" i="12"/>
  <c r="L97" i="12"/>
  <c r="K97" i="12"/>
  <c r="J97" i="12"/>
  <c r="I97" i="12"/>
  <c r="H97" i="12"/>
  <c r="G97" i="12"/>
  <c r="F97" i="12"/>
  <c r="E97" i="12"/>
  <c r="D97" i="12"/>
  <c r="C97" i="12"/>
  <c r="O96" i="12"/>
  <c r="N96" i="12"/>
  <c r="M96" i="12"/>
  <c r="L96" i="12"/>
  <c r="K96" i="12"/>
  <c r="J96" i="12"/>
  <c r="I96" i="12"/>
  <c r="H96" i="12"/>
  <c r="G96" i="12"/>
  <c r="F96" i="12"/>
  <c r="E96" i="12"/>
  <c r="D96" i="12"/>
  <c r="C96" i="12"/>
  <c r="O95" i="12"/>
  <c r="N95" i="12"/>
  <c r="M95" i="12"/>
  <c r="L95" i="12"/>
  <c r="K95" i="12"/>
  <c r="J95" i="12"/>
  <c r="I95" i="12"/>
  <c r="H95" i="12"/>
  <c r="G95" i="12"/>
  <c r="F95" i="12"/>
  <c r="E95" i="12"/>
  <c r="D95" i="12"/>
  <c r="C95" i="12"/>
  <c r="O94" i="12"/>
  <c r="N94" i="12"/>
  <c r="M94" i="12"/>
  <c r="L94" i="12"/>
  <c r="K94" i="12"/>
  <c r="J94" i="12"/>
  <c r="I94" i="12"/>
  <c r="H94" i="12"/>
  <c r="G94" i="12"/>
  <c r="F94" i="12"/>
  <c r="E94" i="12"/>
  <c r="D94" i="12"/>
  <c r="C94" i="12"/>
  <c r="O93" i="12"/>
  <c r="N93" i="12"/>
  <c r="M93" i="12"/>
  <c r="L93" i="12"/>
  <c r="K93" i="12"/>
  <c r="J93" i="12"/>
  <c r="I93" i="12"/>
  <c r="H93" i="12"/>
  <c r="G93" i="12"/>
  <c r="F93" i="12"/>
  <c r="E93" i="12"/>
  <c r="D93" i="12"/>
  <c r="C93" i="12"/>
  <c r="O92" i="12"/>
  <c r="N92" i="12"/>
  <c r="M92" i="12"/>
  <c r="L92" i="12"/>
  <c r="K92" i="12"/>
  <c r="J92" i="12"/>
  <c r="I92" i="12"/>
  <c r="H92" i="12"/>
  <c r="G92" i="12"/>
  <c r="F92" i="12"/>
  <c r="E92" i="12"/>
  <c r="D92" i="12"/>
  <c r="C92" i="12"/>
  <c r="N88" i="12"/>
  <c r="M88" i="12"/>
  <c r="L88" i="12"/>
  <c r="K88" i="12"/>
  <c r="J88" i="12"/>
  <c r="I88" i="12"/>
  <c r="H88" i="12"/>
  <c r="G88" i="12"/>
  <c r="F88" i="12"/>
  <c r="E88" i="12"/>
  <c r="D88" i="12"/>
  <c r="C88" i="12"/>
  <c r="N87" i="12"/>
  <c r="M87" i="12"/>
  <c r="L87" i="12"/>
  <c r="K87" i="12"/>
  <c r="J87" i="12"/>
  <c r="I87" i="12"/>
  <c r="H87" i="12"/>
  <c r="G87" i="12"/>
  <c r="F87" i="12"/>
  <c r="E87" i="12"/>
  <c r="D87" i="12"/>
  <c r="C87" i="12"/>
  <c r="N86" i="12"/>
  <c r="M86" i="12"/>
  <c r="L86" i="12"/>
  <c r="K86" i="12"/>
  <c r="J86" i="12"/>
  <c r="I86" i="12"/>
  <c r="H86" i="12"/>
  <c r="G86" i="12"/>
  <c r="F86" i="12"/>
  <c r="E86" i="12"/>
  <c r="D86" i="12"/>
  <c r="C86" i="12"/>
  <c r="N85" i="12"/>
  <c r="M85" i="12"/>
  <c r="L85" i="12"/>
  <c r="K85" i="12"/>
  <c r="J85" i="12"/>
  <c r="I85" i="12"/>
  <c r="H85" i="12"/>
  <c r="G85" i="12"/>
  <c r="F85" i="12"/>
  <c r="E85" i="12"/>
  <c r="D85" i="12"/>
  <c r="C85" i="12"/>
  <c r="N84" i="12"/>
  <c r="M84" i="12"/>
  <c r="L84" i="12"/>
  <c r="K84" i="12"/>
  <c r="J84" i="12"/>
  <c r="I84" i="12"/>
  <c r="H84" i="12"/>
  <c r="G84" i="12"/>
  <c r="F84" i="12"/>
  <c r="E84" i="12"/>
  <c r="D84" i="12"/>
  <c r="C84" i="12"/>
  <c r="N83" i="12"/>
  <c r="M83" i="12"/>
  <c r="L83" i="12"/>
  <c r="K83" i="12"/>
  <c r="J83" i="12"/>
  <c r="I83" i="12"/>
  <c r="H83" i="12"/>
  <c r="G83" i="12"/>
  <c r="F83" i="12"/>
  <c r="E83" i="12"/>
  <c r="D83" i="12"/>
  <c r="C83" i="12"/>
  <c r="N82" i="12"/>
  <c r="M82" i="12"/>
  <c r="L82" i="12"/>
  <c r="K82" i="12"/>
  <c r="J82" i="12"/>
  <c r="I82" i="12"/>
  <c r="H82" i="12"/>
  <c r="G82" i="12"/>
  <c r="F82" i="12"/>
  <c r="E82" i="12"/>
  <c r="D82" i="12"/>
  <c r="C82" i="12"/>
  <c r="N81" i="12"/>
  <c r="M81" i="12"/>
  <c r="L81" i="12"/>
  <c r="K81" i="12"/>
  <c r="J81" i="12"/>
  <c r="I81" i="12"/>
  <c r="H81" i="12"/>
  <c r="G81" i="12"/>
  <c r="F81" i="12"/>
  <c r="E81" i="12"/>
  <c r="D81" i="12"/>
  <c r="C81" i="12"/>
  <c r="N80" i="12"/>
  <c r="M80" i="12"/>
  <c r="L80" i="12"/>
  <c r="K80" i="12"/>
  <c r="J80" i="12"/>
  <c r="I80" i="12"/>
  <c r="H80" i="12"/>
  <c r="G80" i="12"/>
  <c r="F80" i="12"/>
  <c r="E80" i="12"/>
  <c r="D80" i="12"/>
  <c r="C80" i="12"/>
  <c r="N79" i="12"/>
  <c r="M79" i="12"/>
  <c r="L79" i="12"/>
  <c r="K79" i="12"/>
  <c r="J79" i="12"/>
  <c r="I79" i="12"/>
  <c r="H79" i="12"/>
  <c r="G79" i="12"/>
  <c r="F79" i="12"/>
  <c r="E79" i="12"/>
  <c r="D79" i="12"/>
  <c r="C79" i="12"/>
  <c r="N78" i="12"/>
  <c r="M78" i="12"/>
  <c r="L78" i="12"/>
  <c r="K78" i="12"/>
  <c r="J78" i="12"/>
  <c r="I78" i="12"/>
  <c r="H78" i="12"/>
  <c r="G78" i="12"/>
  <c r="F78" i="12"/>
  <c r="E78" i="12"/>
  <c r="D78" i="12"/>
  <c r="C78" i="12"/>
  <c r="N77" i="12"/>
  <c r="M77" i="12"/>
  <c r="L77" i="12"/>
  <c r="K77" i="12"/>
  <c r="J77" i="12"/>
  <c r="I77" i="12"/>
  <c r="H77" i="12"/>
  <c r="G77" i="12"/>
  <c r="F77" i="12"/>
  <c r="E77" i="12"/>
  <c r="D77" i="12"/>
  <c r="C77" i="12"/>
  <c r="N76" i="12"/>
  <c r="M76" i="12"/>
  <c r="L76" i="12"/>
  <c r="K76" i="12"/>
  <c r="J76" i="12"/>
  <c r="I76" i="12"/>
  <c r="H76" i="12"/>
  <c r="G76" i="12"/>
  <c r="F76" i="12"/>
  <c r="E76" i="12"/>
  <c r="D76" i="12"/>
  <c r="C76" i="12"/>
  <c r="N75" i="12"/>
  <c r="M75" i="12"/>
  <c r="L75" i="12"/>
  <c r="K75" i="12"/>
  <c r="J75" i="12"/>
  <c r="I75" i="12"/>
  <c r="H75" i="12"/>
  <c r="G75" i="12"/>
  <c r="F75" i="12"/>
  <c r="E75" i="12"/>
  <c r="D75" i="12"/>
  <c r="C75" i="12"/>
  <c r="N74" i="12"/>
  <c r="M74" i="12"/>
  <c r="L74" i="12"/>
  <c r="K74" i="12"/>
  <c r="J74" i="12"/>
  <c r="I74" i="12"/>
  <c r="H74" i="12"/>
  <c r="G74" i="12"/>
  <c r="F74" i="12"/>
  <c r="E74" i="12"/>
  <c r="D74" i="12"/>
  <c r="C74" i="12"/>
  <c r="N73" i="12"/>
  <c r="M73" i="12"/>
  <c r="L73" i="12"/>
  <c r="K73" i="12"/>
  <c r="J73" i="12"/>
  <c r="I73" i="12"/>
  <c r="H73" i="12"/>
  <c r="G73" i="12"/>
  <c r="F73" i="12"/>
  <c r="E73" i="12"/>
  <c r="D73" i="12"/>
  <c r="C73" i="12"/>
  <c r="N72" i="12"/>
  <c r="M72" i="12"/>
  <c r="L72" i="12"/>
  <c r="K72" i="12"/>
  <c r="J72" i="12"/>
  <c r="I72" i="12"/>
  <c r="H72" i="12"/>
  <c r="G72" i="12"/>
  <c r="F72" i="12"/>
  <c r="E72" i="12"/>
  <c r="D72" i="12"/>
  <c r="C72" i="12"/>
  <c r="N71" i="12"/>
  <c r="M71" i="12"/>
  <c r="L71" i="12"/>
  <c r="K71" i="12"/>
  <c r="J71" i="12"/>
  <c r="I71" i="12"/>
  <c r="H71" i="12"/>
  <c r="G71" i="12"/>
  <c r="F71" i="12"/>
  <c r="E71" i="12"/>
  <c r="D71" i="12"/>
  <c r="C71" i="12"/>
  <c r="N70" i="12"/>
  <c r="M70" i="12"/>
  <c r="L70" i="12"/>
  <c r="K70" i="12"/>
  <c r="J70" i="12"/>
  <c r="I70" i="12"/>
  <c r="H70" i="12"/>
  <c r="G70" i="12"/>
  <c r="F70" i="12"/>
  <c r="E70" i="12"/>
  <c r="D70" i="12"/>
  <c r="C70" i="12"/>
  <c r="N69" i="12"/>
  <c r="M69" i="12"/>
  <c r="L69" i="12"/>
  <c r="K69" i="12"/>
  <c r="J69" i="12"/>
  <c r="I69" i="12"/>
  <c r="H69" i="12"/>
  <c r="G69" i="12"/>
  <c r="F69" i="12"/>
  <c r="E69" i="12"/>
  <c r="D69" i="12"/>
  <c r="C69" i="12"/>
  <c r="N68" i="12"/>
  <c r="M68" i="12"/>
  <c r="L68" i="12"/>
  <c r="K68" i="12"/>
  <c r="J68" i="12"/>
  <c r="I68" i="12"/>
  <c r="H68" i="12"/>
  <c r="G68" i="12"/>
  <c r="F68" i="12"/>
  <c r="E68" i="12"/>
  <c r="D68" i="12"/>
  <c r="C68" i="12"/>
  <c r="N67" i="12"/>
  <c r="M67" i="12"/>
  <c r="L67" i="12"/>
  <c r="K67" i="12"/>
  <c r="J67" i="12"/>
  <c r="I67" i="12"/>
  <c r="H67" i="12"/>
  <c r="G67" i="12"/>
  <c r="F67" i="12"/>
  <c r="E67" i="12"/>
  <c r="D67" i="12"/>
  <c r="C67" i="12"/>
  <c r="N66" i="12"/>
  <c r="M66" i="12"/>
  <c r="L66" i="12"/>
  <c r="K66" i="12"/>
  <c r="J66" i="12"/>
  <c r="I66" i="12"/>
  <c r="H66" i="12"/>
  <c r="G66" i="12"/>
  <c r="F66" i="12"/>
  <c r="E66" i="12"/>
  <c r="D66" i="12"/>
  <c r="C66" i="12"/>
  <c r="N65" i="12"/>
  <c r="M65" i="12"/>
  <c r="L65" i="12"/>
  <c r="K65" i="12"/>
  <c r="J65" i="12"/>
  <c r="I65" i="12"/>
  <c r="H65" i="12"/>
  <c r="G65" i="12"/>
  <c r="F65" i="12"/>
  <c r="E65" i="12"/>
  <c r="D65" i="12"/>
  <c r="C65" i="12"/>
  <c r="N64" i="12"/>
  <c r="M64" i="12"/>
  <c r="L64" i="12"/>
  <c r="K64" i="12"/>
  <c r="J64" i="12"/>
  <c r="I64" i="12"/>
  <c r="H64" i="12"/>
  <c r="G64" i="12"/>
  <c r="F64" i="12"/>
  <c r="E64" i="12"/>
  <c r="D64" i="12"/>
  <c r="C64" i="12"/>
  <c r="N63" i="12"/>
  <c r="M63" i="12"/>
  <c r="L63" i="12"/>
  <c r="K63" i="12"/>
  <c r="J63" i="12"/>
  <c r="I63" i="12"/>
  <c r="H63" i="12"/>
  <c r="G63" i="12"/>
  <c r="F63" i="12"/>
  <c r="E63" i="12"/>
  <c r="D63" i="12"/>
  <c r="C63" i="12"/>
  <c r="N62" i="12"/>
  <c r="M62" i="12"/>
  <c r="L62" i="12"/>
  <c r="K62" i="12"/>
  <c r="J62" i="12"/>
  <c r="I62" i="12"/>
  <c r="H62" i="12"/>
  <c r="G62" i="12"/>
  <c r="F62" i="12"/>
  <c r="E62" i="12"/>
  <c r="D62" i="12"/>
  <c r="C62" i="12"/>
  <c r="N58" i="12"/>
  <c r="M58" i="12"/>
  <c r="L58" i="12"/>
  <c r="K58" i="12"/>
  <c r="J58" i="12"/>
  <c r="I58" i="12"/>
  <c r="H58" i="12"/>
  <c r="G58" i="12"/>
  <c r="F58" i="12"/>
  <c r="E58" i="12"/>
  <c r="D58" i="12"/>
  <c r="C58" i="12"/>
  <c r="N57" i="12"/>
  <c r="M57" i="12"/>
  <c r="L57" i="12"/>
  <c r="K57" i="12"/>
  <c r="J57" i="12"/>
  <c r="I57" i="12"/>
  <c r="H57" i="12"/>
  <c r="G57" i="12"/>
  <c r="F57" i="12"/>
  <c r="E57" i="12"/>
  <c r="D57" i="12"/>
  <c r="C57" i="12"/>
  <c r="N56" i="12"/>
  <c r="M56" i="12"/>
  <c r="L56" i="12"/>
  <c r="K56" i="12"/>
  <c r="J56" i="12"/>
  <c r="I56" i="12"/>
  <c r="H56" i="12"/>
  <c r="G56" i="12"/>
  <c r="F56" i="12"/>
  <c r="E56" i="12"/>
  <c r="D56" i="12"/>
  <c r="C56" i="12"/>
  <c r="N55" i="12"/>
  <c r="M55" i="12"/>
  <c r="L55" i="12"/>
  <c r="K55" i="12"/>
  <c r="J55" i="12"/>
  <c r="I55" i="12"/>
  <c r="H55" i="12"/>
  <c r="G55" i="12"/>
  <c r="F55" i="12"/>
  <c r="E55" i="12"/>
  <c r="D55" i="12"/>
  <c r="C55" i="12"/>
  <c r="N54" i="12"/>
  <c r="M54" i="12"/>
  <c r="L54" i="12"/>
  <c r="K54" i="12"/>
  <c r="J54" i="12"/>
  <c r="I54" i="12"/>
  <c r="H54" i="12"/>
  <c r="G54" i="12"/>
  <c r="F54" i="12"/>
  <c r="E54" i="12"/>
  <c r="D54" i="12"/>
  <c r="C54" i="12"/>
  <c r="N53" i="12"/>
  <c r="M53" i="12"/>
  <c r="L53" i="12"/>
  <c r="K53" i="12"/>
  <c r="J53" i="12"/>
  <c r="I53" i="12"/>
  <c r="H53" i="12"/>
  <c r="G53" i="12"/>
  <c r="F53" i="12"/>
  <c r="E53" i="12"/>
  <c r="D53" i="12"/>
  <c r="C53" i="12"/>
  <c r="N52" i="12"/>
  <c r="M52" i="12"/>
  <c r="L52" i="12"/>
  <c r="K52" i="12"/>
  <c r="J52" i="12"/>
  <c r="I52" i="12"/>
  <c r="H52" i="12"/>
  <c r="G52" i="12"/>
  <c r="F52" i="12"/>
  <c r="E52" i="12"/>
  <c r="D52" i="12"/>
  <c r="C52" i="12"/>
  <c r="N51" i="12"/>
  <c r="M51" i="12"/>
  <c r="L51" i="12"/>
  <c r="K51" i="12"/>
  <c r="J51" i="12"/>
  <c r="I51" i="12"/>
  <c r="H51" i="12"/>
  <c r="G51" i="12"/>
  <c r="F51" i="12"/>
  <c r="E51" i="12"/>
  <c r="D51" i="12"/>
  <c r="C51" i="12"/>
  <c r="N50" i="12"/>
  <c r="M50" i="12"/>
  <c r="L50" i="12"/>
  <c r="K50" i="12"/>
  <c r="J50" i="12"/>
  <c r="I50" i="12"/>
  <c r="H50" i="12"/>
  <c r="G50" i="12"/>
  <c r="F50" i="12"/>
  <c r="E50" i="12"/>
  <c r="D50" i="12"/>
  <c r="C50" i="12"/>
  <c r="N49" i="12"/>
  <c r="M49" i="12"/>
  <c r="L49" i="12"/>
  <c r="K49" i="12"/>
  <c r="J49" i="12"/>
  <c r="I49" i="12"/>
  <c r="H49" i="12"/>
  <c r="G49" i="12"/>
  <c r="F49" i="12"/>
  <c r="E49" i="12"/>
  <c r="D49" i="12"/>
  <c r="C49" i="12"/>
  <c r="N48" i="12"/>
  <c r="M48" i="12"/>
  <c r="L48" i="12"/>
  <c r="K48" i="12"/>
  <c r="J48" i="12"/>
  <c r="I48" i="12"/>
  <c r="H48" i="12"/>
  <c r="G48" i="12"/>
  <c r="F48" i="12"/>
  <c r="E48" i="12"/>
  <c r="D48" i="12"/>
  <c r="C48" i="12"/>
  <c r="N47" i="12"/>
  <c r="M47" i="12"/>
  <c r="L47" i="12"/>
  <c r="K47" i="12"/>
  <c r="J47" i="12"/>
  <c r="I47" i="12"/>
  <c r="H47" i="12"/>
  <c r="G47" i="12"/>
  <c r="F47" i="12"/>
  <c r="E47" i="12"/>
  <c r="D47" i="12"/>
  <c r="C47" i="12"/>
  <c r="N46" i="12"/>
  <c r="M46" i="12"/>
  <c r="L46" i="12"/>
  <c r="K46" i="12"/>
  <c r="J46" i="12"/>
  <c r="I46" i="12"/>
  <c r="H46" i="12"/>
  <c r="G46" i="12"/>
  <c r="F46" i="12"/>
  <c r="E46" i="12"/>
  <c r="D46" i="12"/>
  <c r="C46" i="12"/>
  <c r="N45" i="12"/>
  <c r="M45" i="12"/>
  <c r="L45" i="12"/>
  <c r="K45" i="12"/>
  <c r="J45" i="12"/>
  <c r="I45" i="12"/>
  <c r="H45" i="12"/>
  <c r="G45" i="12"/>
  <c r="F45" i="12"/>
  <c r="E45" i="12"/>
  <c r="D45" i="12"/>
  <c r="C45" i="12"/>
  <c r="N44" i="12"/>
  <c r="M44" i="12"/>
  <c r="L44" i="12"/>
  <c r="K44" i="12"/>
  <c r="J44" i="12"/>
  <c r="I44" i="12"/>
  <c r="H44" i="12"/>
  <c r="G44" i="12"/>
  <c r="F44" i="12"/>
  <c r="E44" i="12"/>
  <c r="D44" i="12"/>
  <c r="C44" i="12"/>
  <c r="N43" i="12"/>
  <c r="M43" i="12"/>
  <c r="L43" i="12"/>
  <c r="K43" i="12"/>
  <c r="J43" i="12"/>
  <c r="I43" i="12"/>
  <c r="H43" i="12"/>
  <c r="G43" i="12"/>
  <c r="F43" i="12"/>
  <c r="E43" i="12"/>
  <c r="D43" i="12"/>
  <c r="C43" i="12"/>
  <c r="N42" i="12"/>
  <c r="M42" i="12"/>
  <c r="L42" i="12"/>
  <c r="K42" i="12"/>
  <c r="J42" i="12"/>
  <c r="I42" i="12"/>
  <c r="H42" i="12"/>
  <c r="G42" i="12"/>
  <c r="F42" i="12"/>
  <c r="E42" i="12"/>
  <c r="D42" i="12"/>
  <c r="C42" i="12"/>
  <c r="N41" i="12"/>
  <c r="M41" i="12"/>
  <c r="L41" i="12"/>
  <c r="K41" i="12"/>
  <c r="J41" i="12"/>
  <c r="I41" i="12"/>
  <c r="H41" i="12"/>
  <c r="G41" i="12"/>
  <c r="F41" i="12"/>
  <c r="E41" i="12"/>
  <c r="D41" i="12"/>
  <c r="C41" i="12"/>
  <c r="N40" i="12"/>
  <c r="M40" i="12"/>
  <c r="L40" i="12"/>
  <c r="K40" i="12"/>
  <c r="J40" i="12"/>
  <c r="I40" i="12"/>
  <c r="H40" i="12"/>
  <c r="G40" i="12"/>
  <c r="F40" i="12"/>
  <c r="E40" i="12"/>
  <c r="D40" i="12"/>
  <c r="C40" i="12"/>
  <c r="N39" i="12"/>
  <c r="M39" i="12"/>
  <c r="L39" i="12"/>
  <c r="K39" i="12"/>
  <c r="J39" i="12"/>
  <c r="I39" i="12"/>
  <c r="H39" i="12"/>
  <c r="G39" i="12"/>
  <c r="F39" i="12"/>
  <c r="E39" i="12"/>
  <c r="D39" i="12"/>
  <c r="C39" i="12"/>
  <c r="N38" i="12"/>
  <c r="M38" i="12"/>
  <c r="L38" i="12"/>
  <c r="K38" i="12"/>
  <c r="J38" i="12"/>
  <c r="I38" i="12"/>
  <c r="H38" i="12"/>
  <c r="G38" i="12"/>
  <c r="F38" i="12"/>
  <c r="E38" i="12"/>
  <c r="D38" i="12"/>
  <c r="C38" i="12"/>
  <c r="N37" i="12"/>
  <c r="M37" i="12"/>
  <c r="L37" i="12"/>
  <c r="K37" i="12"/>
  <c r="J37" i="12"/>
  <c r="I37" i="12"/>
  <c r="H37" i="12"/>
  <c r="G37" i="12"/>
  <c r="F37" i="12"/>
  <c r="E37" i="12"/>
  <c r="D37" i="12"/>
  <c r="C37" i="12"/>
  <c r="N36" i="12"/>
  <c r="M36" i="12"/>
  <c r="L36" i="12"/>
  <c r="K36" i="12"/>
  <c r="J36" i="12"/>
  <c r="I36" i="12"/>
  <c r="H36" i="12"/>
  <c r="G36" i="12"/>
  <c r="F36" i="12"/>
  <c r="E36" i="12"/>
  <c r="D36" i="12"/>
  <c r="C36" i="12"/>
  <c r="N35" i="12"/>
  <c r="M35" i="12"/>
  <c r="L35" i="12"/>
  <c r="K35" i="12"/>
  <c r="J35" i="12"/>
  <c r="I35" i="12"/>
  <c r="H35" i="12"/>
  <c r="G35" i="12"/>
  <c r="F35" i="12"/>
  <c r="E35" i="12"/>
  <c r="D35" i="12"/>
  <c r="C35" i="12"/>
  <c r="N34" i="12"/>
  <c r="M34" i="12"/>
  <c r="L34" i="12"/>
  <c r="K34" i="12"/>
  <c r="J34" i="12"/>
  <c r="I34" i="12"/>
  <c r="H34" i="12"/>
  <c r="G34" i="12"/>
  <c r="F34" i="12"/>
  <c r="E34" i="12"/>
  <c r="D34" i="12"/>
  <c r="C34" i="12"/>
  <c r="N33" i="12"/>
  <c r="M33" i="12"/>
  <c r="L33" i="12"/>
  <c r="K33" i="12"/>
  <c r="J33" i="12"/>
  <c r="I33" i="12"/>
  <c r="H33" i="12"/>
  <c r="G33" i="12"/>
  <c r="F33" i="12"/>
  <c r="E33" i="12"/>
  <c r="D33" i="12"/>
  <c r="C33" i="12"/>
  <c r="N32" i="12"/>
  <c r="M32" i="12"/>
  <c r="L32" i="12"/>
  <c r="K32" i="12"/>
  <c r="J32" i="12"/>
  <c r="I32" i="12"/>
  <c r="H32" i="12"/>
  <c r="G32" i="12"/>
  <c r="F32" i="12"/>
  <c r="E32" i="12"/>
  <c r="D32" i="12"/>
  <c r="C32" i="12"/>
  <c r="BC109" i="13" l="1"/>
  <c r="BB109" i="13"/>
  <c r="BA109" i="13"/>
  <c r="AZ109" i="13"/>
  <c r="S248" i="12" l="1"/>
  <c r="C4" i="12"/>
  <c r="S246" i="12"/>
  <c r="C2" i="12"/>
  <c r="AD271" i="12"/>
  <c r="AC271" i="12"/>
  <c r="AB271" i="12"/>
  <c r="AA271" i="12"/>
  <c r="Z271" i="12"/>
  <c r="Y271" i="12"/>
  <c r="X271" i="12"/>
  <c r="W271" i="12"/>
  <c r="V271" i="12"/>
  <c r="U271" i="12"/>
  <c r="T271" i="12"/>
  <c r="S271" i="12"/>
  <c r="N28" i="12"/>
  <c r="M28" i="12"/>
  <c r="L28" i="12"/>
  <c r="K28" i="12"/>
  <c r="J28" i="12"/>
  <c r="I28" i="12"/>
  <c r="H28" i="12"/>
  <c r="G28" i="12"/>
  <c r="F28" i="12"/>
  <c r="E28" i="12"/>
  <c r="D28" i="12"/>
  <c r="C28" i="12"/>
  <c r="AD270" i="12"/>
  <c r="AC270" i="12"/>
  <c r="AB270" i="12"/>
  <c r="AA270" i="12"/>
  <c r="Z270" i="12"/>
  <c r="Y270" i="12"/>
  <c r="X270" i="12"/>
  <c r="W270" i="12"/>
  <c r="V270" i="12"/>
  <c r="U270" i="12"/>
  <c r="T270" i="12"/>
  <c r="S270" i="12"/>
  <c r="N27" i="12"/>
  <c r="M27" i="12"/>
  <c r="L27" i="12"/>
  <c r="K27" i="12"/>
  <c r="J27" i="12"/>
  <c r="I27" i="12"/>
  <c r="H27" i="12"/>
  <c r="G27" i="12"/>
  <c r="F27" i="12"/>
  <c r="E27" i="12"/>
  <c r="D27" i="12"/>
  <c r="C27" i="12"/>
  <c r="AD269" i="12"/>
  <c r="AC269" i="12"/>
  <c r="AB269" i="12"/>
  <c r="AA269" i="12"/>
  <c r="Z269" i="12"/>
  <c r="Y269" i="12"/>
  <c r="X269" i="12"/>
  <c r="W269" i="12"/>
  <c r="V269" i="12"/>
  <c r="U269" i="12"/>
  <c r="T269" i="12"/>
  <c r="S269" i="12"/>
  <c r="N26" i="12"/>
  <c r="M26" i="12"/>
  <c r="L26" i="12"/>
  <c r="K26" i="12"/>
  <c r="J26" i="12"/>
  <c r="I26" i="12"/>
  <c r="H26" i="12"/>
  <c r="G26" i="12"/>
  <c r="F26" i="12"/>
  <c r="E26" i="12"/>
  <c r="D26" i="12"/>
  <c r="C26" i="12"/>
  <c r="AD268" i="12"/>
  <c r="AC268" i="12"/>
  <c r="AB268" i="12"/>
  <c r="AA268" i="12"/>
  <c r="Z268" i="12"/>
  <c r="Y268" i="12"/>
  <c r="X268" i="12"/>
  <c r="W268" i="12"/>
  <c r="V268" i="12"/>
  <c r="U268" i="12"/>
  <c r="T268" i="12"/>
  <c r="S268" i="12"/>
  <c r="N25" i="12"/>
  <c r="M25" i="12"/>
  <c r="L25" i="12"/>
  <c r="K25" i="12"/>
  <c r="J25" i="12"/>
  <c r="I25" i="12"/>
  <c r="H25" i="12"/>
  <c r="G25" i="12"/>
  <c r="F25" i="12"/>
  <c r="E25" i="12"/>
  <c r="D25" i="12"/>
  <c r="C25" i="12"/>
  <c r="AD267" i="12"/>
  <c r="AC267" i="12"/>
  <c r="AB267" i="12"/>
  <c r="AA267" i="12"/>
  <c r="Z267" i="12"/>
  <c r="Y267" i="12"/>
  <c r="X267" i="12"/>
  <c r="W267" i="12"/>
  <c r="V267" i="12"/>
  <c r="U267" i="12"/>
  <c r="T267" i="12"/>
  <c r="S267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AD266" i="12"/>
  <c r="AC266" i="12"/>
  <c r="AB266" i="12"/>
  <c r="AA266" i="12"/>
  <c r="Z266" i="12"/>
  <c r="Y266" i="12"/>
  <c r="X266" i="12"/>
  <c r="W266" i="12"/>
  <c r="V266" i="12"/>
  <c r="U266" i="12"/>
  <c r="T266" i="12"/>
  <c r="S266" i="12"/>
  <c r="N23" i="12"/>
  <c r="M23" i="12"/>
  <c r="L23" i="12"/>
  <c r="K23" i="12"/>
  <c r="J23" i="12"/>
  <c r="I23" i="12"/>
  <c r="H23" i="12"/>
  <c r="G23" i="12"/>
  <c r="F23" i="12"/>
  <c r="E23" i="12"/>
  <c r="D23" i="12"/>
  <c r="C23" i="12"/>
  <c r="AD265" i="12"/>
  <c r="AC265" i="12"/>
  <c r="AB265" i="12"/>
  <c r="AA265" i="12"/>
  <c r="Z265" i="12"/>
  <c r="Y265" i="12"/>
  <c r="X265" i="12"/>
  <c r="W265" i="12"/>
  <c r="V265" i="12"/>
  <c r="U265" i="12"/>
  <c r="T265" i="12"/>
  <c r="S265" i="12"/>
  <c r="N22" i="12"/>
  <c r="M22" i="12"/>
  <c r="L22" i="12"/>
  <c r="K22" i="12"/>
  <c r="J22" i="12"/>
  <c r="I22" i="12"/>
  <c r="H22" i="12"/>
  <c r="G22" i="12"/>
  <c r="F22" i="12"/>
  <c r="E22" i="12"/>
  <c r="D22" i="12"/>
  <c r="C22" i="12"/>
  <c r="AD264" i="12"/>
  <c r="AC264" i="12"/>
  <c r="AB264" i="12"/>
  <c r="AA264" i="12"/>
  <c r="Z264" i="12"/>
  <c r="Y264" i="12"/>
  <c r="X264" i="12"/>
  <c r="W264" i="12"/>
  <c r="V264" i="12"/>
  <c r="U264" i="12"/>
  <c r="T264" i="12"/>
  <c r="S264" i="12"/>
  <c r="N21" i="12"/>
  <c r="M21" i="12"/>
  <c r="L21" i="12"/>
  <c r="K21" i="12"/>
  <c r="J21" i="12"/>
  <c r="I21" i="12"/>
  <c r="H21" i="12"/>
  <c r="G21" i="12"/>
  <c r="F21" i="12"/>
  <c r="E21" i="12"/>
  <c r="D21" i="12"/>
  <c r="C21" i="12"/>
  <c r="AD263" i="12"/>
  <c r="AC263" i="12"/>
  <c r="AB263" i="12"/>
  <c r="AA263" i="12"/>
  <c r="Z263" i="12"/>
  <c r="Y263" i="12"/>
  <c r="X263" i="12"/>
  <c r="W263" i="12"/>
  <c r="V263" i="12"/>
  <c r="U263" i="12"/>
  <c r="T263" i="12"/>
  <c r="S263" i="12"/>
  <c r="N20" i="12"/>
  <c r="M20" i="12"/>
  <c r="L20" i="12"/>
  <c r="K20" i="12"/>
  <c r="J20" i="12"/>
  <c r="I20" i="12"/>
  <c r="H20" i="12"/>
  <c r="G20" i="12"/>
  <c r="F20" i="12"/>
  <c r="E20" i="12"/>
  <c r="D20" i="12"/>
  <c r="C20" i="12"/>
  <c r="AD262" i="12"/>
  <c r="AC262" i="12"/>
  <c r="AB262" i="12"/>
  <c r="AA262" i="12"/>
  <c r="Z262" i="12"/>
  <c r="Y262" i="12"/>
  <c r="X262" i="12"/>
  <c r="W262" i="12"/>
  <c r="V262" i="12"/>
  <c r="U262" i="12"/>
  <c r="T262" i="12"/>
  <c r="S262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AD261" i="12"/>
  <c r="AC261" i="12"/>
  <c r="AB261" i="12"/>
  <c r="AA261" i="12"/>
  <c r="Z261" i="12"/>
  <c r="Y261" i="12"/>
  <c r="X261" i="12"/>
  <c r="W261" i="12"/>
  <c r="V261" i="12"/>
  <c r="U261" i="12"/>
  <c r="T261" i="12"/>
  <c r="S261" i="12"/>
  <c r="N18" i="12"/>
  <c r="M18" i="12"/>
  <c r="L18" i="12"/>
  <c r="K18" i="12"/>
  <c r="J18" i="12"/>
  <c r="I18" i="12"/>
  <c r="H18" i="12"/>
  <c r="G18" i="12"/>
  <c r="F18" i="12"/>
  <c r="E18" i="12"/>
  <c r="D18" i="12"/>
  <c r="C18" i="12"/>
  <c r="AD260" i="12"/>
  <c r="AC260" i="12"/>
  <c r="AB260" i="12"/>
  <c r="AA260" i="12"/>
  <c r="Z260" i="12"/>
  <c r="Y260" i="12"/>
  <c r="X260" i="12"/>
  <c r="W260" i="12"/>
  <c r="V260" i="12"/>
  <c r="U260" i="12"/>
  <c r="T260" i="12"/>
  <c r="S260" i="12"/>
  <c r="N17" i="12"/>
  <c r="M17" i="12"/>
  <c r="L17" i="12"/>
  <c r="K17" i="12"/>
  <c r="J17" i="12"/>
  <c r="I17" i="12"/>
  <c r="H17" i="12"/>
  <c r="G17" i="12"/>
  <c r="F17" i="12"/>
  <c r="E17" i="12"/>
  <c r="D17" i="12"/>
  <c r="C17" i="12"/>
  <c r="AD259" i="12"/>
  <c r="AC259" i="12"/>
  <c r="AB259" i="12"/>
  <c r="AA259" i="12"/>
  <c r="Z259" i="12"/>
  <c r="Y259" i="12"/>
  <c r="X259" i="12"/>
  <c r="W259" i="12"/>
  <c r="V259" i="12"/>
  <c r="U259" i="12"/>
  <c r="T259" i="12"/>
  <c r="S259" i="12"/>
  <c r="N16" i="12"/>
  <c r="M16" i="12"/>
  <c r="L16" i="12"/>
  <c r="K16" i="12"/>
  <c r="J16" i="12"/>
  <c r="I16" i="12"/>
  <c r="H16" i="12"/>
  <c r="G16" i="12"/>
  <c r="F16" i="12"/>
  <c r="E16" i="12"/>
  <c r="D16" i="12"/>
  <c r="C16" i="12"/>
  <c r="AD258" i="12"/>
  <c r="AC258" i="12"/>
  <c r="AB258" i="12"/>
  <c r="AA258" i="12"/>
  <c r="Z258" i="12"/>
  <c r="Y258" i="12"/>
  <c r="X258" i="12"/>
  <c r="W258" i="12"/>
  <c r="V258" i="12"/>
  <c r="U258" i="12"/>
  <c r="T258" i="12"/>
  <c r="S258" i="12"/>
  <c r="N15" i="12"/>
  <c r="M15" i="12"/>
  <c r="L15" i="12"/>
  <c r="K15" i="12"/>
  <c r="J15" i="12"/>
  <c r="I15" i="12"/>
  <c r="H15" i="12"/>
  <c r="G15" i="12"/>
  <c r="F15" i="12"/>
  <c r="E15" i="12"/>
  <c r="D15" i="12"/>
  <c r="C15" i="12"/>
  <c r="AD257" i="12"/>
  <c r="AC257" i="12"/>
  <c r="AB257" i="12"/>
  <c r="AA257" i="12"/>
  <c r="Z257" i="12"/>
  <c r="Y257" i="12"/>
  <c r="X257" i="12"/>
  <c r="W257" i="12"/>
  <c r="V257" i="12"/>
  <c r="U257" i="12"/>
  <c r="T257" i="12"/>
  <c r="S257" i="12"/>
  <c r="N14" i="12"/>
  <c r="M14" i="12"/>
  <c r="L14" i="12"/>
  <c r="K14" i="12"/>
  <c r="J14" i="12"/>
  <c r="I14" i="12"/>
  <c r="H14" i="12"/>
  <c r="G14" i="12"/>
  <c r="F14" i="12"/>
  <c r="E14" i="12"/>
  <c r="D14" i="12"/>
  <c r="C14" i="12"/>
  <c r="AD256" i="12"/>
  <c r="AC256" i="12"/>
  <c r="AB256" i="12"/>
  <c r="AA256" i="12"/>
  <c r="Z256" i="12"/>
  <c r="Y256" i="12"/>
  <c r="X256" i="12"/>
  <c r="W256" i="12"/>
  <c r="V256" i="12"/>
  <c r="U256" i="12"/>
  <c r="T256" i="12"/>
  <c r="S256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AD255" i="12"/>
  <c r="AC255" i="12"/>
  <c r="AB255" i="12"/>
  <c r="AA255" i="12"/>
  <c r="Z255" i="12"/>
  <c r="Y255" i="12"/>
  <c r="X255" i="12"/>
  <c r="W255" i="12"/>
  <c r="V255" i="12"/>
  <c r="U255" i="12"/>
  <c r="T255" i="12"/>
  <c r="S255" i="12"/>
  <c r="N12" i="12"/>
  <c r="M12" i="12"/>
  <c r="L12" i="12"/>
  <c r="K12" i="12"/>
  <c r="J12" i="12"/>
  <c r="I12" i="12"/>
  <c r="H12" i="12"/>
  <c r="G12" i="12"/>
  <c r="F12" i="12"/>
  <c r="E12" i="12"/>
  <c r="D12" i="12"/>
  <c r="C12" i="12"/>
  <c r="AD254" i="12"/>
  <c r="AC254" i="12"/>
  <c r="AB254" i="12"/>
  <c r="AA254" i="12"/>
  <c r="Z254" i="12"/>
  <c r="Y254" i="12"/>
  <c r="X254" i="12"/>
  <c r="W254" i="12"/>
  <c r="V254" i="12"/>
  <c r="U254" i="12"/>
  <c r="T254" i="12"/>
  <c r="S254" i="12"/>
  <c r="N11" i="12"/>
  <c r="M11" i="12"/>
  <c r="L11" i="12"/>
  <c r="K11" i="12"/>
  <c r="J11" i="12"/>
  <c r="I11" i="12"/>
  <c r="H11" i="12"/>
  <c r="G11" i="12"/>
  <c r="F11" i="12"/>
  <c r="E11" i="12"/>
  <c r="D11" i="12"/>
  <c r="C11" i="12"/>
  <c r="AD253" i="12"/>
  <c r="AC253" i="12"/>
  <c r="AB253" i="12"/>
  <c r="AA253" i="12"/>
  <c r="Z253" i="12"/>
  <c r="Y253" i="12"/>
  <c r="X253" i="12"/>
  <c r="W253" i="12"/>
  <c r="V253" i="12"/>
  <c r="U253" i="12"/>
  <c r="T253" i="12"/>
  <c r="S253" i="12"/>
  <c r="N10" i="12"/>
  <c r="M10" i="12"/>
  <c r="L10" i="12"/>
  <c r="K10" i="12"/>
  <c r="J10" i="12"/>
  <c r="I10" i="12"/>
  <c r="H10" i="12"/>
  <c r="G10" i="12"/>
  <c r="F10" i="12"/>
  <c r="E10" i="12"/>
  <c r="D10" i="12"/>
  <c r="C10" i="12"/>
  <c r="AD252" i="12"/>
  <c r="AC252" i="12"/>
  <c r="AB252" i="12"/>
  <c r="AA252" i="12"/>
  <c r="Z252" i="12"/>
  <c r="Y252" i="12"/>
  <c r="X252" i="12"/>
  <c r="W252" i="12"/>
  <c r="V252" i="12"/>
  <c r="U252" i="12"/>
  <c r="T252" i="12"/>
  <c r="S252" i="12"/>
  <c r="N9" i="12"/>
  <c r="M9" i="12"/>
  <c r="L9" i="12"/>
  <c r="K9" i="12"/>
  <c r="J9" i="12"/>
  <c r="I9" i="12"/>
  <c r="H9" i="12"/>
  <c r="G9" i="12"/>
  <c r="F9" i="12"/>
  <c r="E9" i="12"/>
  <c r="D9" i="12"/>
  <c r="C9" i="12"/>
  <c r="AD251" i="12"/>
  <c r="AC251" i="12"/>
  <c r="AB251" i="12"/>
  <c r="AA251" i="12"/>
  <c r="Z251" i="12"/>
  <c r="Y251" i="12"/>
  <c r="X251" i="12"/>
  <c r="W251" i="12"/>
  <c r="V251" i="12"/>
  <c r="U251" i="12"/>
  <c r="T251" i="12"/>
  <c r="S251" i="12"/>
  <c r="N8" i="12"/>
  <c r="M8" i="12"/>
  <c r="L8" i="12"/>
  <c r="K8" i="12"/>
  <c r="J8" i="12"/>
  <c r="I8" i="12"/>
  <c r="H8" i="12"/>
  <c r="G8" i="12"/>
  <c r="F8" i="12"/>
  <c r="E8" i="12"/>
  <c r="D8" i="12"/>
  <c r="C8" i="12"/>
  <c r="AD250" i="12"/>
  <c r="AC250" i="12"/>
  <c r="AB250" i="12"/>
  <c r="AA250" i="12"/>
  <c r="Z250" i="12"/>
  <c r="Y250" i="12"/>
  <c r="X250" i="12"/>
  <c r="W250" i="12"/>
  <c r="V250" i="12"/>
  <c r="U250" i="12"/>
  <c r="T250" i="12"/>
  <c r="S250" i="12"/>
  <c r="N7" i="12"/>
  <c r="M7" i="12"/>
  <c r="L7" i="12"/>
  <c r="K7" i="12"/>
  <c r="J7" i="12"/>
  <c r="I7" i="12"/>
  <c r="H7" i="12"/>
  <c r="G7" i="12"/>
  <c r="F7" i="12"/>
  <c r="E7" i="12"/>
  <c r="D7" i="12"/>
  <c r="C7" i="12"/>
  <c r="AD249" i="12"/>
  <c r="AC249" i="12"/>
  <c r="AB249" i="12"/>
  <c r="AA249" i="12"/>
  <c r="Z249" i="12"/>
  <c r="Y249" i="12"/>
  <c r="X249" i="12"/>
  <c r="W249" i="12"/>
  <c r="V249" i="12"/>
  <c r="U249" i="12"/>
  <c r="T249" i="12"/>
  <c r="S249" i="12"/>
  <c r="N6" i="12"/>
  <c r="M6" i="12"/>
  <c r="L6" i="12"/>
  <c r="K6" i="12"/>
  <c r="J6" i="12"/>
  <c r="I6" i="12"/>
  <c r="H6" i="12"/>
  <c r="G6" i="12"/>
  <c r="F6" i="12"/>
  <c r="E6" i="12"/>
  <c r="D6" i="12"/>
  <c r="C6" i="12"/>
  <c r="AD248" i="12"/>
  <c r="AC248" i="12"/>
  <c r="AB248" i="12"/>
  <c r="AA248" i="12"/>
  <c r="Z248" i="12"/>
  <c r="Y248" i="12"/>
  <c r="X248" i="12"/>
  <c r="W248" i="12"/>
  <c r="V248" i="12"/>
  <c r="U248" i="12"/>
  <c r="T248" i="12"/>
  <c r="N5" i="12"/>
  <c r="M5" i="12"/>
  <c r="L5" i="12"/>
  <c r="K5" i="12"/>
  <c r="J5" i="12"/>
  <c r="I5" i="12"/>
  <c r="H5" i="12"/>
  <c r="G5" i="12"/>
  <c r="F5" i="12"/>
  <c r="E5" i="12"/>
  <c r="D5" i="12"/>
  <c r="C5" i="12"/>
  <c r="AD247" i="12"/>
  <c r="AC247" i="12"/>
  <c r="AB247" i="12"/>
  <c r="AA247" i="12"/>
  <c r="Z247" i="12"/>
  <c r="Y247" i="12"/>
  <c r="X247" i="12"/>
  <c r="W247" i="12"/>
  <c r="V247" i="12"/>
  <c r="U247" i="12"/>
  <c r="T247" i="12"/>
  <c r="S247" i="12"/>
  <c r="N4" i="12"/>
  <c r="M4" i="12"/>
  <c r="L4" i="12"/>
  <c r="K4" i="12"/>
  <c r="J4" i="12"/>
  <c r="I4" i="12"/>
  <c r="H4" i="12"/>
  <c r="G4" i="12"/>
  <c r="F4" i="12"/>
  <c r="E4" i="12"/>
  <c r="D4" i="12"/>
  <c r="AD246" i="12"/>
  <c r="AC246" i="12"/>
  <c r="AB246" i="12"/>
  <c r="AA246" i="12"/>
  <c r="Z246" i="12"/>
  <c r="Y246" i="12"/>
  <c r="X246" i="12"/>
  <c r="W246" i="12"/>
  <c r="V246" i="12"/>
  <c r="U246" i="12"/>
  <c r="T246" i="12"/>
  <c r="N3" i="12"/>
  <c r="M3" i="12"/>
  <c r="L3" i="12"/>
  <c r="K3" i="12"/>
  <c r="J3" i="12"/>
  <c r="I3" i="12"/>
  <c r="H3" i="12"/>
  <c r="G3" i="12"/>
  <c r="F3" i="12"/>
  <c r="E3" i="12"/>
  <c r="D3" i="12"/>
  <c r="C3" i="12"/>
  <c r="AD245" i="12"/>
  <c r="AC245" i="12"/>
  <c r="AB245" i="12"/>
  <c r="AA245" i="12"/>
  <c r="Z245" i="12"/>
  <c r="Y245" i="12"/>
  <c r="X245" i="12"/>
  <c r="W245" i="12"/>
  <c r="V245" i="12"/>
  <c r="U245" i="12"/>
  <c r="T245" i="12"/>
  <c r="S245" i="12"/>
  <c r="N2" i="12"/>
  <c r="M2" i="12"/>
  <c r="L2" i="12"/>
  <c r="K2" i="12"/>
  <c r="J2" i="12"/>
  <c r="I2" i="12"/>
  <c r="H2" i="12"/>
  <c r="G2" i="12"/>
  <c r="F2" i="12"/>
  <c r="E2" i="12"/>
  <c r="D2" i="12"/>
  <c r="M210" i="12" l="1"/>
  <c r="I210" i="12"/>
  <c r="D194" i="12"/>
  <c r="N203" i="12"/>
  <c r="J203" i="12"/>
  <c r="F203" i="12"/>
  <c r="AZ161" i="12"/>
  <c r="BJ152" i="12"/>
  <c r="BJ153" i="12"/>
  <c r="BJ154" i="12"/>
  <c r="BJ155" i="12"/>
  <c r="BJ156" i="12"/>
  <c r="BJ157" i="12"/>
  <c r="BJ158" i="12"/>
  <c r="BJ179" i="12"/>
  <c r="BJ159" i="12"/>
  <c r="BJ160" i="12"/>
  <c r="BJ161" i="12"/>
  <c r="BJ162" i="12"/>
  <c r="BJ163" i="12"/>
  <c r="BJ164" i="12"/>
  <c r="BJ165" i="12"/>
  <c r="BJ166" i="12"/>
  <c r="BJ167" i="12"/>
  <c r="BJ168" i="12"/>
  <c r="BJ169" i="12"/>
  <c r="BJ170" i="12"/>
  <c r="BJ171" i="12"/>
  <c r="BJ172" i="12"/>
  <c r="BJ173" i="12"/>
  <c r="BJ174" i="12"/>
  <c r="BJ175" i="12"/>
  <c r="BJ176" i="12"/>
  <c r="BJ177" i="12"/>
  <c r="BJ178" i="12"/>
  <c r="BI152" i="12"/>
  <c r="BH152" i="12"/>
  <c r="BG152" i="12"/>
  <c r="BF152" i="12"/>
  <c r="BE152" i="12"/>
  <c r="BD152" i="12"/>
  <c r="BC152" i="12"/>
  <c r="BB152" i="12"/>
  <c r="BA152" i="12"/>
  <c r="AZ152" i="12"/>
  <c r="BI153" i="12"/>
  <c r="BH153" i="12"/>
  <c r="BG153" i="12"/>
  <c r="BF153" i="12"/>
  <c r="BE153" i="12"/>
  <c r="BD153" i="12"/>
  <c r="BC153" i="12"/>
  <c r="BB153" i="12"/>
  <c r="BA153" i="12"/>
  <c r="AZ153" i="12"/>
  <c r="BI154" i="12"/>
  <c r="BH154" i="12"/>
  <c r="BG154" i="12"/>
  <c r="BF154" i="12"/>
  <c r="BE154" i="12"/>
  <c r="BD154" i="12"/>
  <c r="BC154" i="12"/>
  <c r="BB154" i="12"/>
  <c r="BA154" i="12"/>
  <c r="AZ154" i="12"/>
  <c r="BI155" i="12"/>
  <c r="BH155" i="12"/>
  <c r="BG155" i="12"/>
  <c r="BF155" i="12"/>
  <c r="BE155" i="12"/>
  <c r="BD155" i="12"/>
  <c r="BC155" i="12"/>
  <c r="BB155" i="12"/>
  <c r="BA155" i="12"/>
  <c r="AZ155" i="12"/>
  <c r="BI156" i="12"/>
  <c r="BH156" i="12"/>
  <c r="BG156" i="12"/>
  <c r="BF156" i="12"/>
  <c r="BE156" i="12"/>
  <c r="BD156" i="12"/>
  <c r="BC156" i="12"/>
  <c r="BB156" i="12"/>
  <c r="BA156" i="12"/>
  <c r="AZ156" i="12"/>
  <c r="BI157" i="12"/>
  <c r="BH157" i="12"/>
  <c r="BG157" i="12"/>
  <c r="BF157" i="12"/>
  <c r="BE157" i="12"/>
  <c r="BD157" i="12"/>
  <c r="BC157" i="12"/>
  <c r="BB157" i="12"/>
  <c r="BA157" i="12"/>
  <c r="AZ157" i="12"/>
  <c r="BI158" i="12"/>
  <c r="BH158" i="12"/>
  <c r="BG158" i="12"/>
  <c r="BF158" i="12"/>
  <c r="BE158" i="12"/>
  <c r="BD158" i="12"/>
  <c r="BC158" i="12"/>
  <c r="BB158" i="12"/>
  <c r="BA158" i="12"/>
  <c r="AZ158" i="12"/>
  <c r="BI179" i="12"/>
  <c r="BH179" i="12"/>
  <c r="BG179" i="12"/>
  <c r="BF179" i="12"/>
  <c r="BE179" i="12"/>
  <c r="BD179" i="12"/>
  <c r="BC179" i="12"/>
  <c r="BB179" i="12"/>
  <c r="BA179" i="12"/>
  <c r="AZ179" i="12"/>
  <c r="BI159" i="12"/>
  <c r="BH159" i="12"/>
  <c r="BG159" i="12"/>
  <c r="BF159" i="12"/>
  <c r="BE159" i="12"/>
  <c r="BD159" i="12"/>
  <c r="BC159" i="12"/>
  <c r="BB159" i="12"/>
  <c r="BA159" i="12"/>
  <c r="AZ159" i="12"/>
  <c r="BI160" i="12"/>
  <c r="BH160" i="12"/>
  <c r="BG160" i="12"/>
  <c r="BF160" i="12"/>
  <c r="BE160" i="12"/>
  <c r="BD160" i="12"/>
  <c r="BC160" i="12"/>
  <c r="BB160" i="12"/>
  <c r="BA160" i="12"/>
  <c r="AZ160" i="12"/>
  <c r="BI161" i="12"/>
  <c r="BH161" i="12"/>
  <c r="BG161" i="12"/>
  <c r="BF161" i="12"/>
  <c r="BE161" i="12"/>
  <c r="BD161" i="12"/>
  <c r="BC161" i="12"/>
  <c r="BB161" i="12"/>
  <c r="BI162" i="12"/>
  <c r="BH162" i="12"/>
  <c r="BG162" i="12"/>
  <c r="BF162" i="12"/>
  <c r="BE162" i="12"/>
  <c r="BD162" i="12"/>
  <c r="BC162" i="12"/>
  <c r="BB162" i="12"/>
  <c r="BA162" i="12"/>
  <c r="AZ162" i="12"/>
  <c r="BI163" i="12"/>
  <c r="BH163" i="12"/>
  <c r="BG163" i="12"/>
  <c r="BF163" i="12"/>
  <c r="BE163" i="12"/>
  <c r="BD163" i="12"/>
  <c r="BC163" i="12"/>
  <c r="BB163" i="12"/>
  <c r="BA163" i="12"/>
  <c r="AZ163" i="12"/>
  <c r="BI164" i="12"/>
  <c r="BH164" i="12"/>
  <c r="BG164" i="12"/>
  <c r="BF164" i="12"/>
  <c r="BE164" i="12"/>
  <c r="BD164" i="12"/>
  <c r="BC164" i="12"/>
  <c r="BB164" i="12"/>
  <c r="BA164" i="12"/>
  <c r="AZ164" i="12"/>
  <c r="BI165" i="12"/>
  <c r="BH165" i="12"/>
  <c r="BG165" i="12"/>
  <c r="BF165" i="12"/>
  <c r="BE165" i="12"/>
  <c r="BD165" i="12"/>
  <c r="BC165" i="12"/>
  <c r="BB165" i="12"/>
  <c r="BA165" i="12"/>
  <c r="AZ165" i="12"/>
  <c r="BI166" i="12"/>
  <c r="BH166" i="12"/>
  <c r="BG166" i="12"/>
  <c r="BF166" i="12"/>
  <c r="BE166" i="12"/>
  <c r="BD166" i="12"/>
  <c r="BC166" i="12"/>
  <c r="BB166" i="12"/>
  <c r="BA166" i="12"/>
  <c r="AZ166" i="12"/>
  <c r="BI167" i="12"/>
  <c r="BH167" i="12"/>
  <c r="BG167" i="12"/>
  <c r="BF167" i="12"/>
  <c r="BE167" i="12"/>
  <c r="BD167" i="12"/>
  <c r="BC167" i="12"/>
  <c r="BB167" i="12"/>
  <c r="BA167" i="12"/>
  <c r="AZ167" i="12"/>
  <c r="BI168" i="12"/>
  <c r="BH168" i="12"/>
  <c r="BG168" i="12"/>
  <c r="BF168" i="12"/>
  <c r="BE168" i="12"/>
  <c r="BD168" i="12"/>
  <c r="BC168" i="12"/>
  <c r="BB168" i="12"/>
  <c r="BA168" i="12"/>
  <c r="AZ168" i="12"/>
  <c r="BI169" i="12"/>
  <c r="BH169" i="12"/>
  <c r="BG169" i="12"/>
  <c r="BF169" i="12"/>
  <c r="BE169" i="12"/>
  <c r="BD169" i="12"/>
  <c r="BC169" i="12"/>
  <c r="BB169" i="12"/>
  <c r="BA169" i="12"/>
  <c r="AZ169" i="12"/>
  <c r="BI170" i="12"/>
  <c r="BH170" i="12"/>
  <c r="BG170" i="12"/>
  <c r="BF170" i="12"/>
  <c r="BE170" i="12"/>
  <c r="BD170" i="12"/>
  <c r="BC170" i="12"/>
  <c r="BB170" i="12"/>
  <c r="BA170" i="12"/>
  <c r="AZ170" i="12"/>
  <c r="BI171" i="12"/>
  <c r="BH171" i="12"/>
  <c r="BG171" i="12"/>
  <c r="BF171" i="12"/>
  <c r="BE171" i="12"/>
  <c r="BD171" i="12"/>
  <c r="BC171" i="12"/>
  <c r="BB171" i="12"/>
  <c r="BA171" i="12"/>
  <c r="AZ171" i="12"/>
  <c r="BI172" i="12"/>
  <c r="BH172" i="12"/>
  <c r="BG172" i="12"/>
  <c r="BF172" i="12"/>
  <c r="BE172" i="12"/>
  <c r="BD172" i="12"/>
  <c r="BC172" i="12"/>
  <c r="BB172" i="12"/>
  <c r="BA172" i="12"/>
  <c r="AZ172" i="12"/>
  <c r="BI173" i="12"/>
  <c r="BH173" i="12"/>
  <c r="BG173" i="12"/>
  <c r="BF173" i="12"/>
  <c r="BE173" i="12"/>
  <c r="BD173" i="12"/>
  <c r="BC173" i="12"/>
  <c r="BB173" i="12"/>
  <c r="BA173" i="12"/>
  <c r="AZ173" i="12"/>
  <c r="BI174" i="12"/>
  <c r="BH174" i="12"/>
  <c r="BG174" i="12"/>
  <c r="BF174" i="12"/>
  <c r="BE174" i="12"/>
  <c r="BD174" i="12"/>
  <c r="BC174" i="12"/>
  <c r="BB174" i="12"/>
  <c r="BA174" i="12"/>
  <c r="AZ174" i="12"/>
  <c r="BI175" i="12"/>
  <c r="BH175" i="12"/>
  <c r="BG175" i="12"/>
  <c r="BF175" i="12"/>
  <c r="BE175" i="12"/>
  <c r="BD175" i="12"/>
  <c r="BC175" i="12"/>
  <c r="BB175" i="12"/>
  <c r="BA175" i="12"/>
  <c r="AZ175" i="12"/>
  <c r="BI176" i="12"/>
  <c r="BH176" i="12"/>
  <c r="BG176" i="12"/>
  <c r="BF176" i="12"/>
  <c r="BE176" i="12"/>
  <c r="BD176" i="12"/>
  <c r="BC176" i="12"/>
  <c r="BB176" i="12"/>
  <c r="BA176" i="12"/>
  <c r="AZ176" i="12"/>
  <c r="BI177" i="12"/>
  <c r="BH177" i="12"/>
  <c r="BG177" i="12"/>
  <c r="BF177" i="12"/>
  <c r="BE177" i="12"/>
  <c r="BD177" i="12"/>
  <c r="BC177" i="12"/>
  <c r="BB177" i="12"/>
  <c r="BA177" i="12"/>
  <c r="AZ177" i="12"/>
  <c r="BI178" i="12"/>
  <c r="BH178" i="12"/>
  <c r="BG178" i="12"/>
  <c r="BF178" i="12"/>
  <c r="BE178" i="12"/>
  <c r="BD178" i="12"/>
  <c r="BC178" i="12"/>
  <c r="BB178" i="12"/>
  <c r="BA178" i="12"/>
  <c r="AZ178" i="12"/>
  <c r="AY152" i="12"/>
  <c r="AY153" i="12"/>
  <c r="AY154" i="12"/>
  <c r="AY155" i="12"/>
  <c r="AY156" i="12"/>
  <c r="AY157" i="12"/>
  <c r="AY158" i="12"/>
  <c r="AY179" i="12"/>
  <c r="AY159" i="12"/>
  <c r="AY160" i="12"/>
  <c r="AY161" i="12"/>
  <c r="AY162" i="12"/>
  <c r="AY163" i="12"/>
  <c r="AY164" i="12"/>
  <c r="AY165" i="12"/>
  <c r="AY166" i="12"/>
  <c r="AY167" i="12"/>
  <c r="AY168" i="12"/>
  <c r="AY169" i="12"/>
  <c r="AY170" i="12"/>
  <c r="AY171" i="12"/>
  <c r="AY172" i="12"/>
  <c r="AY173" i="12"/>
  <c r="AY174" i="12"/>
  <c r="AY175" i="12"/>
  <c r="AY176" i="12"/>
  <c r="AY177" i="12"/>
  <c r="AY178" i="12"/>
  <c r="E183" i="12" l="1"/>
  <c r="I183" i="12"/>
  <c r="M183" i="12"/>
  <c r="I204" i="12"/>
  <c r="M204" i="12"/>
  <c r="F206" i="12"/>
  <c r="J206" i="12"/>
  <c r="N206" i="12"/>
  <c r="E201" i="12"/>
  <c r="C208" i="12"/>
  <c r="G208" i="12"/>
  <c r="K208" i="12"/>
  <c r="E207" i="12"/>
  <c r="BA161" i="12"/>
  <c r="F189" i="12"/>
  <c r="J189" i="12"/>
  <c r="N189" i="12"/>
  <c r="H188" i="12"/>
  <c r="L188" i="12"/>
  <c r="F187" i="12"/>
  <c r="J187" i="12"/>
  <c r="N187" i="12"/>
  <c r="M185" i="12"/>
  <c r="I185" i="12"/>
  <c r="D189" i="12"/>
  <c r="F186" i="12"/>
  <c r="J186" i="12"/>
  <c r="N186" i="12"/>
  <c r="E185" i="12"/>
  <c r="D205" i="12"/>
  <c r="H205" i="12"/>
  <c r="L205" i="12"/>
  <c r="G202" i="12"/>
  <c r="K202" i="12"/>
  <c r="C187" i="12"/>
  <c r="C186" i="12"/>
  <c r="G186" i="12"/>
  <c r="K186" i="12"/>
  <c r="F185" i="12"/>
  <c r="J185" i="12"/>
  <c r="N185" i="12"/>
  <c r="D198" i="12"/>
  <c r="H198" i="12"/>
  <c r="L198" i="12"/>
  <c r="I189" i="12"/>
  <c r="M189" i="12"/>
  <c r="D186" i="12"/>
  <c r="H186" i="12"/>
  <c r="L186" i="12"/>
  <c r="G185" i="12"/>
  <c r="K185" i="12"/>
  <c r="E186" i="12"/>
  <c r="I186" i="12"/>
  <c r="M186" i="12"/>
  <c r="D185" i="12"/>
  <c r="H185" i="12"/>
  <c r="L185" i="12"/>
  <c r="F184" i="12"/>
  <c r="N184" i="12"/>
  <c r="I200" i="12"/>
  <c r="M200" i="12"/>
  <c r="K193" i="12"/>
  <c r="D192" i="12"/>
  <c r="H192" i="12"/>
  <c r="L192" i="12"/>
  <c r="F191" i="12"/>
  <c r="J191" i="12"/>
  <c r="N191" i="12"/>
  <c r="D190" i="12"/>
  <c r="C189" i="12"/>
  <c r="G189" i="12"/>
  <c r="K189" i="12"/>
  <c r="E188" i="12"/>
  <c r="I188" i="12"/>
  <c r="M188" i="12"/>
  <c r="C183" i="12"/>
  <c r="G183" i="12"/>
  <c r="K183" i="12"/>
  <c r="D209" i="12"/>
  <c r="E208" i="12"/>
  <c r="I208" i="12"/>
  <c r="M208" i="12"/>
  <c r="D206" i="12"/>
  <c r="H206" i="12"/>
  <c r="L206" i="12"/>
  <c r="F205" i="12"/>
  <c r="J205" i="12"/>
  <c r="N205" i="12"/>
  <c r="D203" i="12"/>
  <c r="H203" i="12"/>
  <c r="L203" i="12"/>
  <c r="E202" i="12"/>
  <c r="D200" i="12"/>
  <c r="G200" i="12"/>
  <c r="K200" i="12"/>
  <c r="E199" i="12"/>
  <c r="F198" i="12"/>
  <c r="J198" i="12"/>
  <c r="N198" i="12"/>
  <c r="I197" i="12"/>
  <c r="M197" i="12"/>
  <c r="J194" i="12"/>
  <c r="F192" i="12"/>
  <c r="J192" i="12"/>
  <c r="N192" i="12"/>
  <c r="D191" i="12"/>
  <c r="H191" i="12"/>
  <c r="L191" i="12"/>
  <c r="F190" i="12"/>
  <c r="J190" i="12"/>
  <c r="N190" i="12"/>
  <c r="E210" i="12"/>
  <c r="H210" i="12"/>
  <c r="L210" i="12"/>
  <c r="D183" i="12"/>
  <c r="H183" i="12"/>
  <c r="L183" i="12"/>
  <c r="E209" i="12"/>
  <c r="F208" i="12"/>
  <c r="J208" i="12"/>
  <c r="N208" i="12"/>
  <c r="E206" i="12"/>
  <c r="I206" i="12"/>
  <c r="M206" i="12"/>
  <c r="C205" i="12"/>
  <c r="G205" i="12"/>
  <c r="K205" i="12"/>
  <c r="E204" i="12"/>
  <c r="H204" i="12"/>
  <c r="L204" i="12"/>
  <c r="E203" i="12"/>
  <c r="E200" i="12"/>
  <c r="H200" i="12"/>
  <c r="L200" i="12"/>
  <c r="C198" i="12"/>
  <c r="G198" i="12"/>
  <c r="K198" i="12"/>
  <c r="C197" i="12"/>
  <c r="G194" i="12"/>
  <c r="K194" i="12"/>
  <c r="C192" i="12"/>
  <c r="G192" i="12"/>
  <c r="K192" i="12"/>
  <c r="E191" i="12"/>
  <c r="I191" i="12"/>
  <c r="M191" i="12"/>
  <c r="C190" i="12"/>
  <c r="G190" i="12"/>
  <c r="K190" i="12"/>
  <c r="F183" i="12"/>
  <c r="J183" i="12"/>
  <c r="N183" i="12"/>
  <c r="G209" i="12"/>
  <c r="K209" i="12"/>
  <c r="D208" i="12"/>
  <c r="H208" i="12"/>
  <c r="L208" i="12"/>
  <c r="F207" i="12"/>
  <c r="J207" i="12"/>
  <c r="C206" i="12"/>
  <c r="G206" i="12"/>
  <c r="K206" i="12"/>
  <c r="E205" i="12"/>
  <c r="C204" i="12"/>
  <c r="F204" i="12"/>
  <c r="J204" i="12"/>
  <c r="N204" i="12"/>
  <c r="C203" i="12"/>
  <c r="G203" i="12"/>
  <c r="K203" i="12"/>
  <c r="D202" i="12"/>
  <c r="H202" i="12"/>
  <c r="L202" i="12"/>
  <c r="C200" i="12"/>
  <c r="F200" i="12"/>
  <c r="J200" i="12"/>
  <c r="N200" i="12"/>
  <c r="E198" i="12"/>
  <c r="F196" i="12"/>
  <c r="J196" i="12"/>
  <c r="N196" i="12"/>
  <c r="I195" i="12"/>
  <c r="M195" i="12"/>
  <c r="E192" i="12"/>
  <c r="I192" i="12"/>
  <c r="M192" i="12"/>
  <c r="C191" i="12"/>
  <c r="G191" i="12"/>
  <c r="K191" i="12"/>
  <c r="I202" i="12"/>
  <c r="M202" i="12"/>
  <c r="C202" i="12"/>
  <c r="F202" i="12"/>
  <c r="J202" i="12"/>
  <c r="N202" i="12"/>
  <c r="F201" i="12"/>
  <c r="J201" i="12"/>
  <c r="N201" i="12"/>
  <c r="C201" i="12"/>
  <c r="G201" i="12"/>
  <c r="K201" i="12"/>
  <c r="D201" i="12"/>
  <c r="H201" i="12"/>
  <c r="L201" i="12"/>
  <c r="D199" i="12"/>
  <c r="H199" i="12"/>
  <c r="L199" i="12"/>
  <c r="G199" i="12"/>
  <c r="K199" i="12"/>
  <c r="F194" i="12"/>
  <c r="D210" i="12"/>
  <c r="G210" i="12"/>
  <c r="K210" i="12"/>
  <c r="C210" i="12"/>
  <c r="F210" i="12"/>
  <c r="J210" i="12"/>
  <c r="N210" i="12"/>
  <c r="E184" i="12"/>
  <c r="I184" i="12"/>
  <c r="M184" i="12"/>
  <c r="H184" i="12"/>
  <c r="I209" i="12"/>
  <c r="M209" i="12"/>
  <c r="C209" i="12"/>
  <c r="F209" i="12"/>
  <c r="J209" i="12"/>
  <c r="N209" i="12"/>
  <c r="C207" i="12"/>
  <c r="G207" i="12"/>
  <c r="K207" i="12"/>
  <c r="D207" i="12"/>
  <c r="H207" i="12"/>
  <c r="L207" i="12"/>
  <c r="H209" i="12"/>
  <c r="L209" i="12"/>
  <c r="I207" i="12"/>
  <c r="M207" i="12"/>
  <c r="C199" i="12"/>
  <c r="F199" i="12"/>
  <c r="J199" i="12"/>
  <c r="N199" i="12"/>
  <c r="E197" i="12"/>
  <c r="H197" i="12"/>
  <c r="L197" i="12"/>
  <c r="F197" i="12"/>
  <c r="J197" i="12"/>
  <c r="N197" i="12"/>
  <c r="C196" i="12"/>
  <c r="G196" i="12"/>
  <c r="K196" i="12"/>
  <c r="N207" i="12"/>
  <c r="I205" i="12"/>
  <c r="M205" i="12"/>
  <c r="D204" i="12"/>
  <c r="G204" i="12"/>
  <c r="K204" i="12"/>
  <c r="I203" i="12"/>
  <c r="M203" i="12"/>
  <c r="I201" i="12"/>
  <c r="M201" i="12"/>
  <c r="I199" i="12"/>
  <c r="M199" i="12"/>
  <c r="I198" i="12"/>
  <c r="M198" i="12"/>
  <c r="D197" i="12"/>
  <c r="G197" i="12"/>
  <c r="K197" i="12"/>
  <c r="D196" i="12"/>
  <c r="I196" i="12"/>
  <c r="M196" i="12"/>
  <c r="D195" i="12"/>
  <c r="G195" i="12"/>
  <c r="K195" i="12"/>
  <c r="I194" i="12"/>
  <c r="M194" i="12"/>
  <c r="I193" i="12"/>
  <c r="M193" i="12"/>
  <c r="I190" i="12"/>
  <c r="M190" i="12"/>
  <c r="D188" i="12"/>
  <c r="G188" i="12"/>
  <c r="K188" i="12"/>
  <c r="I187" i="12"/>
  <c r="M187" i="12"/>
  <c r="G184" i="12"/>
  <c r="K184" i="12"/>
  <c r="E195" i="12"/>
  <c r="H195" i="12"/>
  <c r="L195" i="12"/>
  <c r="C194" i="12"/>
  <c r="N194" i="12"/>
  <c r="J193" i="12"/>
  <c r="N193" i="12"/>
  <c r="D184" i="12"/>
  <c r="L184" i="12"/>
  <c r="D187" i="12"/>
  <c r="G187" i="12"/>
  <c r="K187" i="12"/>
  <c r="E196" i="12"/>
  <c r="H196" i="12"/>
  <c r="L196" i="12"/>
  <c r="C195" i="12"/>
  <c r="F195" i="12"/>
  <c r="J195" i="12"/>
  <c r="N195" i="12"/>
  <c r="E194" i="12"/>
  <c r="H194" i="12"/>
  <c r="L194" i="12"/>
  <c r="E193" i="12"/>
  <c r="H193" i="12"/>
  <c r="E190" i="12"/>
  <c r="H190" i="12"/>
  <c r="L190" i="12"/>
  <c r="E189" i="12"/>
  <c r="H189" i="12"/>
  <c r="L189" i="12"/>
  <c r="C188" i="12"/>
  <c r="F188" i="12"/>
  <c r="J188" i="12"/>
  <c r="N188" i="12"/>
  <c r="E187" i="12"/>
  <c r="H187" i="12"/>
  <c r="L187" i="12"/>
  <c r="D193" i="12"/>
  <c r="G193" i="12"/>
  <c r="F193" i="12"/>
  <c r="L193" i="12"/>
  <c r="C193" i="12"/>
  <c r="J184" i="12"/>
  <c r="C185" i="12" l="1"/>
  <c r="C184" i="12"/>
  <c r="AP155" i="12"/>
  <c r="AL155" i="12"/>
  <c r="AQ155" i="12"/>
  <c r="AM155" i="12"/>
  <c r="AI155" i="12"/>
  <c r="AS155" i="12"/>
  <c r="AR155" i="12"/>
  <c r="AO155" i="12"/>
  <c r="AN155" i="12"/>
  <c r="AJ155" i="12"/>
  <c r="AT156" i="12"/>
  <c r="AI156" i="12"/>
  <c r="AR156" i="12"/>
  <c r="AN156" i="12"/>
  <c r="AM156" i="12"/>
  <c r="AJ156" i="12"/>
  <c r="AQ156" i="12"/>
  <c r="AO156" i="12"/>
  <c r="AK156" i="12"/>
  <c r="AR157" i="12"/>
  <c r="AQ157" i="12"/>
  <c r="AN157" i="12"/>
  <c r="AP157" i="12"/>
  <c r="AL157" i="12"/>
  <c r="AK157" i="12"/>
  <c r="AJ157" i="12"/>
  <c r="AT157" i="12"/>
  <c r="AI157" i="12"/>
  <c r="AT158" i="12"/>
  <c r="AS158" i="12"/>
  <c r="AR158" i="12"/>
  <c r="AO158" i="12"/>
  <c r="AK158" i="12"/>
  <c r="AJ158" i="12"/>
  <c r="AN158" i="12"/>
  <c r="AL158" i="12"/>
  <c r="AT179" i="12"/>
  <c r="AS179" i="12"/>
  <c r="AP179" i="12"/>
  <c r="AL179" i="12"/>
  <c r="AJ179" i="12"/>
  <c r="AO179" i="12"/>
  <c r="AM179" i="12"/>
  <c r="AS159" i="12"/>
  <c r="AR159" i="12"/>
  <c r="AO159" i="12"/>
  <c r="AK159" i="12"/>
  <c r="AJ159" i="12"/>
  <c r="AT159" i="12"/>
  <c r="AQ159" i="12"/>
  <c r="AM159" i="12"/>
  <c r="AL159" i="12"/>
  <c r="AN159" i="12"/>
  <c r="AQ160" i="12"/>
  <c r="AO160" i="12"/>
  <c r="AK160" i="12"/>
  <c r="AR160" i="12"/>
  <c r="AS161" i="12"/>
  <c r="AP161" i="12"/>
  <c r="AO161" i="12"/>
  <c r="AT161" i="12"/>
  <c r="AL161" i="12"/>
  <c r="AK161" i="12"/>
  <c r="AS162" i="12"/>
  <c r="AO162" i="12"/>
  <c r="AR162" i="12"/>
  <c r="AQ162" i="12"/>
  <c r="AN162" i="12"/>
  <c r="AM162" i="12"/>
  <c r="AJ162" i="12"/>
  <c r="AI162" i="12"/>
  <c r="AK162" i="12"/>
  <c r="W162" i="12"/>
  <c r="S162" i="12"/>
  <c r="AT163" i="12"/>
  <c r="AP163" i="12"/>
  <c r="AL163" i="12"/>
  <c r="AR163" i="12"/>
  <c r="AO163" i="12"/>
  <c r="AN163" i="12"/>
  <c r="AM163" i="12"/>
  <c r="AK163" i="12"/>
  <c r="AQ163" i="12"/>
  <c r="AJ163" i="12"/>
  <c r="AI163" i="12"/>
  <c r="AR164" i="12"/>
  <c r="AQ164" i="12"/>
  <c r="AM164" i="12"/>
  <c r="AP164" i="12"/>
  <c r="AS164" i="12"/>
  <c r="AL164" i="12"/>
  <c r="AS165" i="12"/>
  <c r="AK165" i="12"/>
  <c r="AR165" i="12"/>
  <c r="AQ165" i="12"/>
  <c r="AM165" i="12"/>
  <c r="AN165" i="12"/>
  <c r="AJ165" i="12"/>
  <c r="AR166" i="12"/>
  <c r="AT166" i="12"/>
  <c r="AQ166" i="12"/>
  <c r="AL166" i="12"/>
  <c r="AI166" i="12"/>
  <c r="AN166" i="12"/>
  <c r="AK166" i="12"/>
  <c r="AA166" i="12"/>
  <c r="AN167" i="12"/>
  <c r="AM167" i="12"/>
  <c r="AS167" i="12"/>
  <c r="AQ167" i="12"/>
  <c r="AO167" i="12"/>
  <c r="AJ167" i="12"/>
  <c r="AQ168" i="12"/>
  <c r="AM168" i="12"/>
  <c r="AI168" i="12"/>
  <c r="AR168" i="12"/>
  <c r="AN168" i="12"/>
  <c r="AJ168" i="12"/>
  <c r="AM169" i="12"/>
  <c r="AI169" i="12"/>
  <c r="AS169" i="12"/>
  <c r="AP169" i="12"/>
  <c r="AO169" i="12"/>
  <c r="AK169" i="12"/>
  <c r="AT169" i="12"/>
  <c r="AL169" i="12"/>
  <c r="AS170" i="12"/>
  <c r="AO170" i="12"/>
  <c r="AR170" i="12"/>
  <c r="AN170" i="12"/>
  <c r="AJ170" i="12"/>
  <c r="AK170" i="12"/>
  <c r="AT171" i="12"/>
  <c r="AR171" i="12"/>
  <c r="AQ171" i="12"/>
  <c r="AP171" i="12"/>
  <c r="AN171" i="12"/>
  <c r="AJ171" i="12"/>
  <c r="AI171" i="12"/>
  <c r="AM171" i="12"/>
  <c r="AM172" i="12"/>
  <c r="AJ172" i="12"/>
  <c r="AT172" i="12"/>
  <c r="AS172" i="12"/>
  <c r="AP172" i="12"/>
  <c r="AN172" i="12"/>
  <c r="AR172" i="12"/>
  <c r="AQ172" i="12"/>
  <c r="AK172" i="12"/>
  <c r="AM173" i="12"/>
  <c r="AN173" i="12"/>
  <c r="AK173" i="12"/>
  <c r="AT173" i="12"/>
  <c r="AQ173" i="12"/>
  <c r="AN174" i="12"/>
  <c r="AJ174" i="12"/>
  <c r="AS174" i="12"/>
  <c r="AT174" i="12"/>
  <c r="AS175" i="12"/>
  <c r="AQ175" i="12"/>
  <c r="AJ175" i="12"/>
  <c r="AM175" i="12"/>
  <c r="AK175" i="12"/>
  <c r="AT176" i="12"/>
  <c r="AP176" i="12"/>
  <c r="AL176" i="12"/>
  <c r="AS177" i="12"/>
  <c r="AO177" i="12"/>
  <c r="AL177" i="12"/>
  <c r="AK177" i="12"/>
  <c r="AR177" i="12"/>
  <c r="AN177" i="12"/>
  <c r="AJ177" i="12"/>
  <c r="AR178" i="12"/>
  <c r="AJ178" i="12"/>
  <c r="AN178" i="12"/>
  <c r="S178" i="12"/>
  <c r="W178" i="12"/>
  <c r="AT154" i="12"/>
  <c r="AS154" i="12"/>
  <c r="AR154" i="12"/>
  <c r="AQ154" i="12"/>
  <c r="AP154" i="12"/>
  <c r="AO154" i="12"/>
  <c r="AN154" i="12"/>
  <c r="AM154" i="12"/>
  <c r="AL154" i="12"/>
  <c r="AK154" i="12"/>
  <c r="AJ154" i="12"/>
  <c r="AI154" i="12"/>
  <c r="AL153" i="12"/>
  <c r="AT153" i="12"/>
  <c r="AS153" i="12"/>
  <c r="AQ153" i="12"/>
  <c r="AP153" i="12"/>
  <c r="AN153" i="12"/>
  <c r="AM153" i="12"/>
  <c r="AK153" i="12"/>
  <c r="AJ153" i="12"/>
  <c r="AR153" i="12"/>
  <c r="AO153" i="12"/>
  <c r="AI153" i="12"/>
  <c r="AT152" i="12"/>
  <c r="AO152" i="12"/>
  <c r="AN152" i="12"/>
  <c r="AL152" i="12"/>
  <c r="AQ152" i="12"/>
  <c r="AK152" i="12"/>
  <c r="T170" i="12" l="1"/>
  <c r="X170" i="12"/>
  <c r="X173" i="12"/>
  <c r="AC167" i="12"/>
  <c r="X153" i="12"/>
  <c r="AB177" i="12"/>
  <c r="AB176" i="12"/>
  <c r="T161" i="12"/>
  <c r="AA178" i="12"/>
  <c r="Z172" i="12"/>
  <c r="AD168" i="12"/>
  <c r="T169" i="12"/>
  <c r="W155" i="12"/>
  <c r="V154" i="12"/>
  <c r="Z154" i="12"/>
  <c r="AD154" i="12"/>
  <c r="AC172" i="12"/>
  <c r="Y154" i="12"/>
  <c r="AC154" i="12"/>
  <c r="U175" i="12"/>
  <c r="X161" i="12"/>
  <c r="AA167" i="12"/>
  <c r="W167" i="12"/>
  <c r="T167" i="12"/>
  <c r="Y167" i="12"/>
  <c r="U154" i="12"/>
  <c r="W177" i="12"/>
  <c r="AI177" i="12"/>
  <c r="AM177" i="12"/>
  <c r="AQ177" i="12"/>
  <c r="S154" i="12"/>
  <c r="W154" i="12"/>
  <c r="AA154" i="12"/>
  <c r="U178" i="12"/>
  <c r="Y178" i="12"/>
  <c r="AC178" i="12"/>
  <c r="AI178" i="12"/>
  <c r="AM178" i="12"/>
  <c r="AQ178" i="12"/>
  <c r="S152" i="12"/>
  <c r="Z152" i="12"/>
  <c r="T154" i="12"/>
  <c r="X154" i="12"/>
  <c r="AB154" i="12"/>
  <c r="X178" i="12"/>
  <c r="AB178" i="12"/>
  <c r="AK178" i="12"/>
  <c r="AO178" i="12"/>
  <c r="AS178" i="12"/>
  <c r="AC177" i="12"/>
  <c r="AK176" i="12"/>
  <c r="AO176" i="12"/>
  <c r="AS176" i="12"/>
  <c r="T175" i="12"/>
  <c r="X175" i="12"/>
  <c r="AI175" i="12"/>
  <c r="AC175" i="12"/>
  <c r="S177" i="12"/>
  <c r="AN175" i="12"/>
  <c r="AP174" i="12"/>
  <c r="X174" i="12"/>
  <c r="AD173" i="12"/>
  <c r="AN176" i="12"/>
  <c r="AR176" i="12"/>
  <c r="AM176" i="12"/>
  <c r="AQ176" i="12"/>
  <c r="AD176" i="12"/>
  <c r="Y176" i="12"/>
  <c r="X176" i="12"/>
  <c r="AL175" i="12"/>
  <c r="AP175" i="12"/>
  <c r="AT175" i="12"/>
  <c r="AR174" i="12"/>
  <c r="AM174" i="12"/>
  <c r="AQ174" i="12"/>
  <c r="U173" i="12"/>
  <c r="AP173" i="12"/>
  <c r="S171" i="12"/>
  <c r="W171" i="12"/>
  <c r="U170" i="12"/>
  <c r="Y170" i="12"/>
  <c r="AC170" i="12"/>
  <c r="AL170" i="12"/>
  <c r="AP170" i="12"/>
  <c r="AT170" i="12"/>
  <c r="AJ169" i="12"/>
  <c r="AN169" i="12"/>
  <c r="AR169" i="12"/>
  <c r="AQ169" i="12"/>
  <c r="U171" i="12"/>
  <c r="Y171" i="12"/>
  <c r="W172" i="12"/>
  <c r="X171" i="12"/>
  <c r="AD170" i="12"/>
  <c r="AM170" i="12"/>
  <c r="AQ170" i="12"/>
  <c r="AL171" i="12"/>
  <c r="AK171" i="12"/>
  <c r="AO171" i="12"/>
  <c r="AS171" i="12"/>
  <c r="S169" i="12"/>
  <c r="AB169" i="12"/>
  <c r="U168" i="12"/>
  <c r="AC168" i="12"/>
  <c r="T168" i="12"/>
  <c r="W168" i="12"/>
  <c r="AA168" i="12"/>
  <c r="Z168" i="12"/>
  <c r="AL168" i="12"/>
  <c r="AP168" i="12"/>
  <c r="AT168" i="12"/>
  <c r="AK168" i="12"/>
  <c r="AS168" i="12"/>
  <c r="W166" i="12"/>
  <c r="U165" i="12"/>
  <c r="AC165" i="12"/>
  <c r="AR167" i="12"/>
  <c r="AP167" i="12"/>
  <c r="AT167" i="12"/>
  <c r="AK167" i="12"/>
  <c r="AD166" i="12"/>
  <c r="AO166" i="12"/>
  <c r="AP165" i="12"/>
  <c r="AT165" i="12"/>
  <c r="AJ164" i="12"/>
  <c r="AT162" i="12"/>
  <c r="AD163" i="12"/>
  <c r="AC162" i="12"/>
  <c r="W163" i="12"/>
  <c r="AA163" i="12"/>
  <c r="U163" i="12"/>
  <c r="X163" i="12"/>
  <c r="AB163" i="12"/>
  <c r="AA162" i="12"/>
  <c r="AJ161" i="12"/>
  <c r="AN161" i="12"/>
  <c r="AR161" i="12"/>
  <c r="AI161" i="12"/>
  <c r="AM161" i="12"/>
  <c r="AQ161" i="12"/>
  <c r="AJ160" i="12"/>
  <c r="AN160" i="12"/>
  <c r="AI179" i="12"/>
  <c r="AM160" i="12"/>
  <c r="AI160" i="12"/>
  <c r="AC179" i="12"/>
  <c r="AI158" i="12"/>
  <c r="AM158" i="12"/>
  <c r="AQ158" i="12"/>
  <c r="AD158" i="12"/>
  <c r="U158" i="12"/>
  <c r="X158" i="12"/>
  <c r="S158" i="12"/>
  <c r="AA158" i="12"/>
  <c r="U156" i="12"/>
  <c r="X157" i="12"/>
  <c r="AD156" i="12"/>
  <c r="AB156" i="12"/>
  <c r="AL156" i="12"/>
  <c r="AP156" i="12"/>
  <c r="I178" i="12"/>
  <c r="M154" i="12"/>
  <c r="H154" i="12"/>
  <c r="H178" i="12"/>
  <c r="W175" i="12"/>
  <c r="M178" i="12"/>
  <c r="AA175" i="12"/>
  <c r="Z175" i="12"/>
  <c r="E154" i="12"/>
  <c r="AL178" i="12"/>
  <c r="AP178" i="12"/>
  <c r="AT178" i="12"/>
  <c r="C178" i="12"/>
  <c r="V178" i="12"/>
  <c r="AD178" i="12"/>
  <c r="K178" i="12"/>
  <c r="G178" i="12"/>
  <c r="K175" i="12"/>
  <c r="U174" i="12"/>
  <c r="AI174" i="12"/>
  <c r="AB172" i="12"/>
  <c r="M177" i="12"/>
  <c r="S176" i="12"/>
  <c r="AR175" i="12"/>
  <c r="W174" i="12"/>
  <c r="AA174" i="12"/>
  <c r="AK174" i="12"/>
  <c r="AO174" i="12"/>
  <c r="K174" i="12"/>
  <c r="AP177" i="12"/>
  <c r="L177" i="12"/>
  <c r="AI176" i="12"/>
  <c r="J175" i="12"/>
  <c r="S174" i="12"/>
  <c r="AL174" i="12"/>
  <c r="S172" i="12"/>
  <c r="V172" i="12"/>
  <c r="AD172" i="12"/>
  <c r="AI172" i="12"/>
  <c r="AL172" i="12"/>
  <c r="G172" i="12"/>
  <c r="C171" i="12"/>
  <c r="G171" i="12"/>
  <c r="N173" i="12"/>
  <c r="M172" i="12"/>
  <c r="AS173" i="12"/>
  <c r="Y172" i="12"/>
  <c r="AO172" i="12"/>
  <c r="J172" i="12"/>
  <c r="AI170" i="12"/>
  <c r="E170" i="12"/>
  <c r="W169" i="12"/>
  <c r="Z169" i="12"/>
  <c r="AD169" i="12"/>
  <c r="Z167" i="12"/>
  <c r="AL167" i="12"/>
  <c r="N170" i="12"/>
  <c r="X169" i="12"/>
  <c r="X168" i="12"/>
  <c r="AI167" i="12"/>
  <c r="AO168" i="12"/>
  <c r="M167" i="12"/>
  <c r="H170" i="12"/>
  <c r="E168" i="12"/>
  <c r="M168" i="12"/>
  <c r="S167" i="12"/>
  <c r="N169" i="12"/>
  <c r="D169" i="12"/>
  <c r="H169" i="12"/>
  <c r="D168" i="12"/>
  <c r="D167" i="12"/>
  <c r="X166" i="12"/>
  <c r="J168" i="12"/>
  <c r="N168" i="12"/>
  <c r="J167" i="12"/>
  <c r="U166" i="12"/>
  <c r="G169" i="12"/>
  <c r="G168" i="12"/>
  <c r="K168" i="12"/>
  <c r="G167" i="12"/>
  <c r="K167" i="12"/>
  <c r="K166" i="12"/>
  <c r="W164" i="12"/>
  <c r="AI165" i="12"/>
  <c r="M165" i="12"/>
  <c r="E165" i="12"/>
  <c r="Y163" i="12"/>
  <c r="AO165" i="12"/>
  <c r="AC164" i="12"/>
  <c r="AI164" i="12"/>
  <c r="AO164" i="12"/>
  <c r="AN164" i="12"/>
  <c r="Y162" i="12"/>
  <c r="T162" i="12"/>
  <c r="AL165" i="12"/>
  <c r="AK164" i="12"/>
  <c r="U162" i="12"/>
  <c r="X162" i="12"/>
  <c r="T160" i="12"/>
  <c r="X160" i="12"/>
  <c r="G162" i="12"/>
  <c r="V163" i="12"/>
  <c r="G163" i="12"/>
  <c r="AL162" i="12"/>
  <c r="AP162" i="12"/>
  <c r="H162" i="12"/>
  <c r="D162" i="12"/>
  <c r="S163" i="12"/>
  <c r="AS163" i="12"/>
  <c r="D161" i="12"/>
  <c r="U161" i="12"/>
  <c r="Y161" i="12"/>
  <c r="Z160" i="12"/>
  <c r="AD160" i="12"/>
  <c r="AC160" i="12"/>
  <c r="AL160" i="12"/>
  <c r="AP160" i="12"/>
  <c r="AT160" i="12"/>
  <c r="U159" i="12"/>
  <c r="Y159" i="12"/>
  <c r="T179" i="12"/>
  <c r="AD159" i="12"/>
  <c r="AA159" i="12"/>
  <c r="H161" i="12"/>
  <c r="AB160" i="12"/>
  <c r="E161" i="12"/>
  <c r="AS160" i="12"/>
  <c r="AI159" i="12"/>
  <c r="E159" i="12"/>
  <c r="W179" i="12"/>
  <c r="AA179" i="12"/>
  <c r="Y155" i="12"/>
  <c r="T155" i="12"/>
  <c r="W160" i="12"/>
  <c r="AP159" i="12"/>
  <c r="AR179" i="12"/>
  <c r="AK179" i="12"/>
  <c r="X179" i="12"/>
  <c r="AQ179" i="12"/>
  <c r="Y158" i="12"/>
  <c r="V158" i="12"/>
  <c r="V157" i="12"/>
  <c r="AN179" i="12"/>
  <c r="AB157" i="12"/>
  <c r="AO157" i="12"/>
  <c r="S157" i="12"/>
  <c r="AA157" i="12"/>
  <c r="U157" i="12"/>
  <c r="Y157" i="12"/>
  <c r="L157" i="12"/>
  <c r="W157" i="12"/>
  <c r="AA156" i="12"/>
  <c r="S156" i="12"/>
  <c r="W156" i="12"/>
  <c r="X156" i="12"/>
  <c r="Y156" i="12"/>
  <c r="H156" i="12"/>
  <c r="F154" i="12"/>
  <c r="G154" i="12"/>
  <c r="N154" i="12"/>
  <c r="C154" i="12"/>
  <c r="D154" i="12"/>
  <c r="J154" i="12"/>
  <c r="K154" i="12"/>
  <c r="E178" i="12"/>
  <c r="L178" i="12"/>
  <c r="V175" i="12"/>
  <c r="E175" i="12"/>
  <c r="M175" i="12"/>
  <c r="W173" i="12"/>
  <c r="I154" i="12"/>
  <c r="L154" i="12"/>
  <c r="G177" i="12"/>
  <c r="AJ176" i="12"/>
  <c r="G175" i="12"/>
  <c r="AC173" i="12"/>
  <c r="AT177" i="12"/>
  <c r="Y175" i="12"/>
  <c r="AO175" i="12"/>
  <c r="D175" i="12"/>
  <c r="H175" i="12"/>
  <c r="C174" i="12"/>
  <c r="L176" i="12"/>
  <c r="S173" i="12"/>
  <c r="V173" i="12"/>
  <c r="Y173" i="12"/>
  <c r="E173" i="12"/>
  <c r="AI173" i="12"/>
  <c r="AL173" i="12"/>
  <c r="AO173" i="12"/>
  <c r="AR173" i="12"/>
  <c r="AJ173" i="12"/>
  <c r="H173" i="12"/>
  <c r="I170" i="12"/>
  <c r="L169" i="12"/>
  <c r="S166" i="12"/>
  <c r="L172" i="12"/>
  <c r="J169" i="12"/>
  <c r="C169" i="12"/>
  <c r="N166" i="12"/>
  <c r="I167" i="12"/>
  <c r="AJ166" i="12"/>
  <c r="AP166" i="12"/>
  <c r="AS166" i="12"/>
  <c r="H166" i="12"/>
  <c r="AT164" i="12"/>
  <c r="AD164" i="12"/>
  <c r="C163" i="12"/>
  <c r="K163" i="12"/>
  <c r="G164" i="12"/>
  <c r="I163" i="12"/>
  <c r="I162" i="12"/>
  <c r="C162" i="12"/>
  <c r="I161" i="12"/>
  <c r="L160" i="12"/>
  <c r="V179" i="12"/>
  <c r="U179" i="12"/>
  <c r="I159" i="12"/>
  <c r="K179" i="12"/>
  <c r="D179" i="12"/>
  <c r="G179" i="12"/>
  <c r="M179" i="12"/>
  <c r="AP158" i="12"/>
  <c r="AM157" i="12"/>
  <c r="AS157" i="12"/>
  <c r="F158" i="12"/>
  <c r="I158" i="12"/>
  <c r="H157" i="12"/>
  <c r="F157" i="12"/>
  <c r="AS156" i="12"/>
  <c r="T156" i="12"/>
  <c r="K156" i="12"/>
  <c r="C156" i="12"/>
  <c r="AT155" i="12"/>
  <c r="X155" i="12"/>
  <c r="AK155" i="12"/>
  <c r="D155" i="12"/>
  <c r="G155" i="12"/>
  <c r="Z153" i="12"/>
  <c r="T152" i="12"/>
  <c r="W152" i="12"/>
  <c r="AC152" i="12"/>
  <c r="U152" i="12"/>
  <c r="AR152" i="12"/>
  <c r="AM152" i="12"/>
  <c r="AS152" i="12"/>
  <c r="Y177" i="12" l="1"/>
  <c r="I177" i="12"/>
  <c r="D152" i="12"/>
  <c r="AJ152" i="12"/>
  <c r="X152" i="12"/>
  <c r="V153" i="12"/>
  <c r="J156" i="12"/>
  <c r="Z156" i="12"/>
  <c r="E164" i="12"/>
  <c r="U164" i="12"/>
  <c r="F166" i="12"/>
  <c r="V166" i="12"/>
  <c r="W159" i="12"/>
  <c r="J163" i="12"/>
  <c r="Z163" i="12"/>
  <c r="V176" i="12"/>
  <c r="AA177" i="12"/>
  <c r="AC171" i="12"/>
  <c r="AA171" i="12"/>
  <c r="W153" i="12"/>
  <c r="N153" i="12"/>
  <c r="AD153" i="12"/>
  <c r="AA153" i="12"/>
  <c r="K155" i="12"/>
  <c r="AA155" i="12"/>
  <c r="G166" i="12"/>
  <c r="AM166" i="12"/>
  <c r="AC166" i="12"/>
  <c r="AC159" i="12"/>
  <c r="AC161" i="12"/>
  <c r="AD162" i="12"/>
  <c r="K164" i="12"/>
  <c r="AA164" i="12"/>
  <c r="K169" i="12"/>
  <c r="AA169" i="12"/>
  <c r="Z178" i="12"/>
  <c r="J152" i="12"/>
  <c r="AP152" i="12"/>
  <c r="AB153" i="12"/>
  <c r="E153" i="12"/>
  <c r="U153" i="12"/>
  <c r="D153" i="12"/>
  <c r="T153" i="12"/>
  <c r="H153" i="12"/>
  <c r="AD155" i="12"/>
  <c r="J162" i="12"/>
  <c r="Z162" i="12"/>
  <c r="U177" i="12"/>
  <c r="W176" i="12"/>
  <c r="AD175" i="12"/>
  <c r="AD152" i="12"/>
  <c r="M153" i="12"/>
  <c r="AC153" i="12"/>
  <c r="M158" i="12"/>
  <c r="AC158" i="12"/>
  <c r="F162" i="12"/>
  <c r="V162" i="12"/>
  <c r="H177" i="12"/>
  <c r="X177" i="12"/>
  <c r="AA160" i="12"/>
  <c r="Z161" i="12"/>
  <c r="AA152" i="12"/>
  <c r="C152" i="12"/>
  <c r="AI152" i="12"/>
  <c r="C215" i="12"/>
  <c r="S153" i="12"/>
  <c r="G152" i="12"/>
  <c r="X172" i="12"/>
  <c r="L222" i="12"/>
  <c r="C225" i="12"/>
  <c r="H228" i="12"/>
  <c r="L234" i="12"/>
  <c r="I232" i="12"/>
  <c r="I239" i="12"/>
  <c r="L238" i="12"/>
  <c r="K216" i="12"/>
  <c r="N216" i="12"/>
  <c r="J223" i="12"/>
  <c r="G225" i="12"/>
  <c r="G224" i="12"/>
  <c r="K230" i="12"/>
  <c r="N230" i="12"/>
  <c r="N231" i="12"/>
  <c r="M229" i="12"/>
  <c r="K231" i="12"/>
  <c r="K236" i="12"/>
  <c r="G238" i="12"/>
  <c r="G240" i="12"/>
  <c r="M240" i="12"/>
  <c r="H240" i="12"/>
  <c r="D214" i="12"/>
  <c r="E215" i="12"/>
  <c r="D215" i="12"/>
  <c r="H215" i="12"/>
  <c r="D217" i="12"/>
  <c r="J218" i="12"/>
  <c r="I220" i="12"/>
  <c r="G241" i="12"/>
  <c r="K241" i="12"/>
  <c r="N214" i="12"/>
  <c r="M215" i="12"/>
  <c r="K217" i="12"/>
  <c r="K218" i="12"/>
  <c r="F220" i="12"/>
  <c r="D241" i="12"/>
  <c r="I223" i="12"/>
  <c r="C224" i="12"/>
  <c r="J224" i="12"/>
  <c r="G228" i="12"/>
  <c r="I229" i="12"/>
  <c r="E226" i="12"/>
  <c r="N228" i="12"/>
  <c r="F228" i="12"/>
  <c r="C231" i="12"/>
  <c r="H235" i="12"/>
  <c r="C236" i="12"/>
  <c r="G237" i="12"/>
  <c r="L216" i="12"/>
  <c r="M237" i="12"/>
  <c r="L240" i="12"/>
  <c r="H239" i="12"/>
  <c r="J216" i="12"/>
  <c r="G216" i="12"/>
  <c r="H218" i="12"/>
  <c r="L219" i="12"/>
  <c r="E221" i="12"/>
  <c r="G221" i="12"/>
  <c r="D223" i="12"/>
  <c r="J225" i="12"/>
  <c r="K226" i="12"/>
  <c r="G229" i="12"/>
  <c r="G230" i="12"/>
  <c r="J230" i="12"/>
  <c r="D229" i="12"/>
  <c r="H231" i="12"/>
  <c r="M230" i="12"/>
  <c r="M234" i="12"/>
  <c r="N235" i="12"/>
  <c r="C233" i="12"/>
  <c r="J237" i="12"/>
  <c r="K239" i="12"/>
  <c r="M239" i="12"/>
  <c r="K214" i="12"/>
  <c r="D232" i="12"/>
  <c r="I221" i="12"/>
  <c r="F224" i="12"/>
  <c r="K225" i="12"/>
  <c r="J231" i="12"/>
  <c r="L231" i="12"/>
  <c r="E235" i="12"/>
  <c r="H237" i="12"/>
  <c r="I216" i="12"/>
  <c r="E240" i="12"/>
  <c r="D216" i="12"/>
  <c r="F216" i="12"/>
  <c r="H223" i="12"/>
  <c r="M221" i="12"/>
  <c r="M223" i="12"/>
  <c r="D224" i="12"/>
  <c r="H224" i="12"/>
  <c r="N224" i="12"/>
  <c r="E227" i="12"/>
  <c r="D231" i="12"/>
  <c r="E230" i="12"/>
  <c r="N232" i="12"/>
  <c r="J234" i="12"/>
  <c r="L239" i="12"/>
  <c r="K240" i="12"/>
  <c r="J240" i="12"/>
  <c r="C240" i="12"/>
  <c r="H216" i="12"/>
  <c r="I240" i="12"/>
  <c r="G215" i="12"/>
  <c r="J214" i="12"/>
  <c r="H214" i="12"/>
  <c r="F215" i="12"/>
  <c r="C218" i="12"/>
  <c r="H219" i="12"/>
  <c r="M220" i="12"/>
  <c r="G214" i="12"/>
  <c r="N215" i="12"/>
  <c r="K215" i="12"/>
  <c r="G217" i="12"/>
  <c r="F219" i="12"/>
  <c r="M241" i="12"/>
  <c r="I224" i="12"/>
  <c r="I225" i="12"/>
  <c r="G226" i="12"/>
  <c r="D237" i="12"/>
  <c r="G239" i="12"/>
  <c r="E237" i="12"/>
  <c r="C216" i="12"/>
  <c r="K222" i="12"/>
  <c r="E223" i="12"/>
  <c r="M227" i="12"/>
  <c r="K228" i="12"/>
  <c r="K229" i="12"/>
  <c r="G231" i="12"/>
  <c r="J229" i="12"/>
  <c r="D230" i="12"/>
  <c r="E232" i="12"/>
  <c r="G233" i="12"/>
  <c r="G234" i="12"/>
  <c r="E239" i="12"/>
  <c r="K237" i="12"/>
  <c r="E216" i="12"/>
  <c r="M216" i="12"/>
  <c r="K233" i="12"/>
  <c r="S159" i="12"/>
  <c r="G157" i="12"/>
  <c r="N160" i="12"/>
  <c r="N167" i="12"/>
  <c r="N163" i="12"/>
  <c r="M162" i="12"/>
  <c r="Y165" i="12"/>
  <c r="H168" i="12"/>
  <c r="E162" i="12"/>
  <c r="F174" i="12"/>
  <c r="Z155" i="12"/>
  <c r="N178" i="12"/>
  <c r="Z174" i="12"/>
  <c r="AB167" i="12"/>
  <c r="M160" i="12"/>
  <c r="D160" i="12"/>
  <c r="G160" i="12"/>
  <c r="H174" i="12"/>
  <c r="E171" i="12"/>
  <c r="H171" i="12"/>
  <c r="C157" i="12"/>
  <c r="L156" i="12"/>
  <c r="S165" i="12"/>
  <c r="N174" i="12"/>
  <c r="H176" i="12"/>
  <c r="T159" i="12"/>
  <c r="W161" i="12"/>
  <c r="E163" i="12"/>
  <c r="L163" i="12"/>
  <c r="I176" i="12"/>
  <c r="E158" i="12"/>
  <c r="H163" i="12"/>
  <c r="K162" i="12"/>
  <c r="G165" i="12"/>
  <c r="AB170" i="12"/>
  <c r="N175" i="12"/>
  <c r="W170" i="12"/>
  <c r="M170" i="12"/>
  <c r="N156" i="12"/>
  <c r="H158" i="12"/>
  <c r="I172" i="12"/>
  <c r="K158" i="12"/>
  <c r="H179" i="12"/>
  <c r="AB161" i="12"/>
  <c r="M171" i="12"/>
  <c r="V156" i="12"/>
  <c r="I171" i="12"/>
  <c r="AB173" i="12"/>
  <c r="N176" i="12"/>
  <c r="E156" i="12"/>
  <c r="C158" i="12"/>
  <c r="K165" i="12"/>
  <c r="J165" i="12"/>
  <c r="J174" i="12"/>
  <c r="C177" i="12"/>
  <c r="G156" i="12"/>
  <c r="Z158" i="12"/>
  <c r="S155" i="12"/>
  <c r="V165" i="12"/>
  <c r="AB168" i="12"/>
  <c r="AB174" i="12"/>
  <c r="AC176" i="12"/>
  <c r="T177" i="12"/>
  <c r="I155" i="12"/>
  <c r="M164" i="12"/>
  <c r="C170" i="12"/>
  <c r="AC155" i="12"/>
  <c r="Z159" i="12"/>
  <c r="C167" i="12"/>
  <c r="V167" i="12"/>
  <c r="Z170" i="12"/>
  <c r="T178" i="12"/>
  <c r="I156" i="12"/>
  <c r="K157" i="12"/>
  <c r="E157" i="12"/>
  <c r="C159" i="12"/>
  <c r="E166" i="12"/>
  <c r="N172" i="12"/>
  <c r="Z173" i="12"/>
  <c r="F176" i="12"/>
  <c r="I165" i="12"/>
  <c r="X164" i="12"/>
  <c r="AB165" i="12"/>
  <c r="V168" i="12"/>
  <c r="S168" i="12"/>
  <c r="D171" i="12"/>
  <c r="F171" i="12"/>
  <c r="C172" i="12"/>
  <c r="E174" i="12"/>
  <c r="F178" i="12"/>
  <c r="J155" i="12"/>
  <c r="N155" i="12"/>
  <c r="I157" i="12"/>
  <c r="K159" i="12"/>
  <c r="L159" i="12"/>
  <c r="N159" i="12"/>
  <c r="F163" i="12"/>
  <c r="H167" i="12"/>
  <c r="Y168" i="12"/>
  <c r="AC169" i="12"/>
  <c r="F172" i="12"/>
  <c r="AD171" i="12"/>
  <c r="G174" i="12"/>
  <c r="C176" i="12"/>
  <c r="J177" i="12"/>
  <c r="N164" i="12"/>
  <c r="F173" i="12"/>
  <c r="C173" i="12"/>
  <c r="H155" i="12"/>
  <c r="D156" i="12"/>
  <c r="E179" i="12"/>
  <c r="L173" i="12"/>
  <c r="I173" i="12"/>
  <c r="J173" i="12"/>
  <c r="I175" i="12"/>
  <c r="F175" i="12"/>
  <c r="I179" i="12"/>
  <c r="J160" i="12"/>
  <c r="V164" i="12"/>
  <c r="Y166" i="12"/>
  <c r="C166" i="12"/>
  <c r="AB179" i="12"/>
  <c r="S164" i="12"/>
  <c r="G173" i="12"/>
  <c r="AC156" i="12"/>
  <c r="AC157" i="12"/>
  <c r="N158" i="12"/>
  <c r="S179" i="12"/>
  <c r="F179" i="12"/>
  <c r="AD179" i="12"/>
  <c r="AB164" i="12"/>
  <c r="T173" i="12"/>
  <c r="S175" i="12"/>
  <c r="M173" i="12"/>
  <c r="AB175" i="12"/>
  <c r="T157" i="12"/>
  <c r="T158" i="12"/>
  <c r="Y164" i="12"/>
  <c r="AB166" i="12"/>
  <c r="M166" i="12"/>
  <c r="J153" i="12"/>
  <c r="L153" i="12"/>
  <c r="Y153" i="12"/>
  <c r="E152" i="12"/>
  <c r="M152" i="12"/>
  <c r="AB152" i="12"/>
  <c r="Y152" i="12"/>
  <c r="V152" i="12"/>
  <c r="V155" i="12" l="1"/>
  <c r="S161" i="12"/>
  <c r="AB159" i="12"/>
  <c r="Y179" i="12"/>
  <c r="Z171" i="12"/>
  <c r="J157" i="12"/>
  <c r="Z157" i="12"/>
  <c r="AC174" i="12"/>
  <c r="X165" i="12"/>
  <c r="U160" i="12"/>
  <c r="AD157" i="12"/>
  <c r="Z177" i="12"/>
  <c r="E169" i="12"/>
  <c r="U169" i="12"/>
  <c r="T165" i="12"/>
  <c r="V174" i="12"/>
  <c r="H232" i="12"/>
  <c r="K152" i="12"/>
  <c r="K160" i="12"/>
  <c r="AA176" i="12"/>
  <c r="G159" i="12"/>
  <c r="F153" i="12"/>
  <c r="V159" i="12"/>
  <c r="Z176" i="12"/>
  <c r="V171" i="12"/>
  <c r="Y169" i="12"/>
  <c r="Y174" i="12"/>
  <c r="S170" i="12"/>
  <c r="AB171" i="12"/>
  <c r="U167" i="12"/>
  <c r="Z179" i="12"/>
  <c r="Z164" i="12"/>
  <c r="T176" i="12"/>
  <c r="W165" i="12"/>
  <c r="Z165" i="12"/>
  <c r="AA165" i="12"/>
  <c r="AD174" i="12"/>
  <c r="T174" i="12"/>
  <c r="U155" i="12"/>
  <c r="AD167" i="12"/>
  <c r="AA172" i="12"/>
  <c r="N152" i="12"/>
  <c r="G176" i="12"/>
  <c r="J178" i="12"/>
  <c r="M161" i="12"/>
  <c r="K171" i="12"/>
  <c r="F177" i="12"/>
  <c r="V177" i="12"/>
  <c r="V170" i="12"/>
  <c r="V160" i="12"/>
  <c r="C160" i="12"/>
  <c r="S160" i="12"/>
  <c r="L155" i="12"/>
  <c r="AB155" i="12"/>
  <c r="AD177" i="12"/>
  <c r="T166" i="12"/>
  <c r="W158" i="12"/>
  <c r="T171" i="12"/>
  <c r="L158" i="12"/>
  <c r="AB158" i="12"/>
  <c r="T172" i="12"/>
  <c r="T163" i="12"/>
  <c r="AA173" i="12"/>
  <c r="AD161" i="12"/>
  <c r="V161" i="12"/>
  <c r="H160" i="12"/>
  <c r="T164" i="12"/>
  <c r="J161" i="12"/>
  <c r="K177" i="12"/>
  <c r="H152" i="12"/>
  <c r="V169" i="12"/>
  <c r="X167" i="12"/>
  <c r="AB162" i="12"/>
  <c r="I160" i="12"/>
  <c r="Y160" i="12"/>
  <c r="AA161" i="12"/>
  <c r="U172" i="12"/>
  <c r="U176" i="12"/>
  <c r="AA170" i="12"/>
  <c r="AC163" i="12"/>
  <c r="AD165" i="12"/>
  <c r="Z166" i="12"/>
  <c r="D170" i="12"/>
  <c r="X159" i="12"/>
  <c r="E177" i="12"/>
  <c r="N162" i="12"/>
  <c r="M159" i="12"/>
  <c r="K153" i="12"/>
  <c r="G153" i="12"/>
  <c r="C214" i="12"/>
  <c r="C153" i="12"/>
  <c r="M163" i="12"/>
  <c r="D174" i="12"/>
  <c r="I174" i="12"/>
  <c r="E172" i="12"/>
  <c r="H172" i="12"/>
  <c r="E214" i="12"/>
  <c r="J215" i="12"/>
  <c r="G235" i="12"/>
  <c r="F237" i="12"/>
  <c r="E241" i="12"/>
  <c r="N226" i="12"/>
  <c r="G236" i="12"/>
  <c r="F225" i="12"/>
  <c r="I236" i="12"/>
  <c r="I227" i="12"/>
  <c r="C221" i="12"/>
  <c r="E219" i="12"/>
  <c r="G220" i="12"/>
  <c r="I217" i="12"/>
  <c r="G218" i="12"/>
  <c r="C239" i="12"/>
  <c r="J236" i="12"/>
  <c r="K227" i="12"/>
  <c r="K220" i="12"/>
  <c r="M232" i="12"/>
  <c r="H225" i="12"/>
  <c r="H238" i="12"/>
  <c r="L218" i="12"/>
  <c r="H236" i="12"/>
  <c r="D222" i="12"/>
  <c r="M222" i="12"/>
  <c r="N240" i="12"/>
  <c r="F241" i="12"/>
  <c r="C228" i="12"/>
  <c r="D218" i="12"/>
  <c r="C235" i="12"/>
  <c r="F235" i="12"/>
  <c r="F239" i="12"/>
  <c r="J239" i="12"/>
  <c r="K221" i="12"/>
  <c r="N217" i="12"/>
  <c r="F240" i="12"/>
  <c r="C222" i="12"/>
  <c r="L217" i="12"/>
  <c r="F238" i="12"/>
  <c r="D236" i="12"/>
  <c r="N238" i="12"/>
  <c r="I233" i="12"/>
  <c r="M233" i="12"/>
  <c r="E220" i="12"/>
  <c r="I238" i="12"/>
  <c r="L225" i="12"/>
  <c r="C219" i="12"/>
  <c r="H233" i="12"/>
  <c r="E224" i="12"/>
  <c r="N222" i="12"/>
  <c r="N220" i="12"/>
  <c r="J222" i="12"/>
  <c r="I237" i="12"/>
  <c r="I235" i="12"/>
  <c r="L235" i="12"/>
  <c r="F234" i="12"/>
  <c r="H229" i="12"/>
  <c r="J217" i="12"/>
  <c r="E236" i="12"/>
  <c r="C234" i="12"/>
  <c r="F233" i="12"/>
  <c r="C229" i="12"/>
  <c r="M226" i="12"/>
  <c r="L220" i="12"/>
  <c r="C220" i="12"/>
  <c r="I234" i="12"/>
  <c r="H220" i="12"/>
  <c r="E231" i="12"/>
  <c r="N237" i="12"/>
  <c r="G227" i="12"/>
  <c r="E225" i="12"/>
  <c r="G222" i="12"/>
  <c r="F236" i="12"/>
  <c r="H230" i="12"/>
  <c r="N229" i="12"/>
  <c r="M214" i="12"/>
  <c r="L215" i="12"/>
  <c r="M228" i="12"/>
  <c r="M235" i="12"/>
  <c r="I241" i="12"/>
  <c r="J235" i="12"/>
  <c r="H217" i="12"/>
  <c r="C238" i="12"/>
  <c r="N221" i="12"/>
  <c r="L221" i="12"/>
  <c r="I219" i="12"/>
  <c r="D233" i="12"/>
  <c r="M225" i="12"/>
  <c r="N234" i="12"/>
  <c r="E228" i="12"/>
  <c r="K219" i="12"/>
  <c r="I218" i="12"/>
  <c r="J219" i="12"/>
  <c r="I231" i="12"/>
  <c r="C232" i="12"/>
  <c r="I222" i="12"/>
  <c r="E234" i="12"/>
  <c r="J227" i="12"/>
  <c r="E218" i="12"/>
  <c r="H241" i="12"/>
  <c r="N218" i="12"/>
  <c r="K224" i="12"/>
  <c r="N236" i="12"/>
  <c r="E233" i="12"/>
  <c r="H222" i="12"/>
  <c r="M224" i="12"/>
  <c r="N225" i="12"/>
  <c r="G219" i="12"/>
  <c r="F156" i="12"/>
  <c r="L170" i="12"/>
  <c r="C155" i="12"/>
  <c r="L174" i="12"/>
  <c r="L167" i="12"/>
  <c r="J166" i="12"/>
  <c r="D177" i="12"/>
  <c r="J158" i="12"/>
  <c r="L161" i="12"/>
  <c r="C165" i="12"/>
  <c r="F167" i="12"/>
  <c r="M155" i="12"/>
  <c r="E155" i="12"/>
  <c r="F161" i="12"/>
  <c r="D176" i="12"/>
  <c r="K170" i="12"/>
  <c r="N161" i="12"/>
  <c r="J179" i="12"/>
  <c r="N165" i="12"/>
  <c r="E160" i="12"/>
  <c r="D163" i="12"/>
  <c r="D165" i="12"/>
  <c r="N157" i="12"/>
  <c r="N177" i="12"/>
  <c r="M174" i="12"/>
  <c r="K161" i="12"/>
  <c r="K173" i="12"/>
  <c r="G170" i="12"/>
  <c r="L171" i="12"/>
  <c r="E176" i="12"/>
  <c r="G161" i="12"/>
  <c r="D172" i="12"/>
  <c r="J164" i="12"/>
  <c r="E167" i="12"/>
  <c r="H165" i="12"/>
  <c r="D159" i="12"/>
  <c r="F169" i="12"/>
  <c r="H164" i="12"/>
  <c r="L162" i="12"/>
  <c r="D178" i="12"/>
  <c r="F159" i="12"/>
  <c r="M176" i="12"/>
  <c r="F165" i="12"/>
  <c r="J171" i="12"/>
  <c r="D166" i="12"/>
  <c r="C161" i="12"/>
  <c r="N171" i="12"/>
  <c r="I168" i="12"/>
  <c r="L165" i="12"/>
  <c r="F160" i="12"/>
  <c r="J159" i="12"/>
  <c r="J176" i="12"/>
  <c r="F170" i="12"/>
  <c r="M169" i="12"/>
  <c r="F168" i="12"/>
  <c r="L168" i="12"/>
  <c r="C168" i="12"/>
  <c r="J170" i="12"/>
  <c r="F155" i="12"/>
  <c r="L166" i="12"/>
  <c r="D173" i="12"/>
  <c r="L164" i="12"/>
  <c r="M157" i="12"/>
  <c r="D158" i="12"/>
  <c r="C175" i="12"/>
  <c r="I166" i="12"/>
  <c r="L175" i="12"/>
  <c r="N179" i="12"/>
  <c r="C179" i="12"/>
  <c r="M156" i="12"/>
  <c r="C164" i="12"/>
  <c r="F164" i="12"/>
  <c r="I164" i="12"/>
  <c r="D157" i="12"/>
  <c r="L179" i="12"/>
  <c r="I153" i="12"/>
  <c r="F152" i="12"/>
  <c r="L152" i="12"/>
  <c r="I152" i="12"/>
  <c r="G158" i="12" l="1"/>
  <c r="D164" i="12"/>
  <c r="I169" i="12"/>
  <c r="K176" i="12"/>
  <c r="K172" i="12"/>
  <c r="H159" i="12"/>
  <c r="H234" i="12"/>
  <c r="F214" i="12"/>
  <c r="L241" i="12"/>
  <c r="L237" i="12"/>
  <c r="C237" i="12"/>
  <c r="D220" i="12"/>
  <c r="M219" i="12"/>
  <c r="J232" i="12"/>
  <c r="C230" i="12"/>
  <c r="F230" i="12"/>
  <c r="C223" i="12"/>
  <c r="F227" i="12"/>
  <c r="D221" i="12"/>
  <c r="H227" i="12"/>
  <c r="E229" i="12"/>
  <c r="M236" i="12"/>
  <c r="D225" i="12"/>
  <c r="N223" i="12"/>
  <c r="K232" i="12"/>
  <c r="M217" i="12"/>
  <c r="L236" i="12"/>
  <c r="I226" i="12"/>
  <c r="F226" i="12"/>
  <c r="C226" i="12"/>
  <c r="M218" i="12"/>
  <c r="C241" i="12"/>
  <c r="L228" i="12"/>
  <c r="F232" i="12"/>
  <c r="J238" i="12"/>
  <c r="N233" i="12"/>
  <c r="D228" i="12"/>
  <c r="D240" i="12"/>
  <c r="H226" i="12"/>
  <c r="D234" i="12"/>
  <c r="G223" i="12"/>
  <c r="G232" i="12"/>
  <c r="N219" i="12"/>
  <c r="N227" i="12"/>
  <c r="D238" i="12"/>
  <c r="J228" i="12"/>
  <c r="C217" i="12"/>
  <c r="F218" i="12"/>
  <c r="I214" i="12"/>
  <c r="I215" i="12"/>
  <c r="D235" i="12"/>
  <c r="F217" i="12"/>
  <c r="L230" i="12"/>
  <c r="M231" i="12"/>
  <c r="L227" i="12"/>
  <c r="J233" i="12"/>
  <c r="M238" i="12"/>
  <c r="L224" i="12"/>
  <c r="F231" i="12"/>
  <c r="J226" i="12"/>
  <c r="E238" i="12"/>
  <c r="K235" i="12"/>
  <c r="K223" i="12"/>
  <c r="N239" i="12"/>
  <c r="D227" i="12"/>
  <c r="J241" i="12"/>
  <c r="E217" i="12"/>
  <c r="C227" i="12"/>
  <c r="J220" i="12"/>
  <c r="L229" i="12"/>
  <c r="L214" i="12"/>
  <c r="D219" i="12"/>
  <c r="N241" i="12"/>
  <c r="I228" i="12"/>
  <c r="L226" i="12"/>
  <c r="J221" i="12"/>
  <c r="F222" i="12"/>
  <c r="I230" i="12"/>
  <c r="F221" i="12"/>
  <c r="L233" i="12"/>
  <c r="E222" i="12"/>
  <c r="F223" i="12"/>
  <c r="F229" i="12"/>
  <c r="L223" i="12"/>
  <c r="D239" i="12"/>
  <c r="L232" i="12"/>
  <c r="K234" i="12" l="1"/>
  <c r="K238" i="12"/>
  <c r="H221" i="12"/>
  <c r="D226" i="12"/>
  <c r="AD242" i="17" l="1"/>
  <c r="Z242" i="17"/>
  <c r="V242" i="17"/>
  <c r="AC242" i="17"/>
  <c r="Y242" i="17"/>
  <c r="AM211" i="17"/>
  <c r="AL211" i="17"/>
  <c r="AK211" i="17"/>
  <c r="AJ211" i="17"/>
  <c r="X89" i="17"/>
  <c r="T89" i="17"/>
  <c r="AA89" i="17"/>
  <c r="AC89" i="17"/>
  <c r="Y89" i="17"/>
  <c r="U89" i="17"/>
  <c r="W89" i="17"/>
  <c r="AB89" i="17" l="1"/>
  <c r="V89" i="17"/>
  <c r="Z89" i="17"/>
  <c r="AD89" i="17"/>
  <c r="U242" i="17"/>
  <c r="W242" i="17"/>
  <c r="AA242" i="17"/>
  <c r="T242" i="17"/>
  <c r="X242" i="17"/>
  <c r="BP180" i="17"/>
  <c r="AB242" i="17"/>
  <c r="AD59" i="17"/>
  <c r="BQ180" i="17"/>
  <c r="BR180" i="17" l="1"/>
  <c r="BS180" i="17" l="1"/>
  <c r="BT180" i="17" l="1"/>
  <c r="BU180" i="17" l="1"/>
  <c r="BV180" i="17" l="1"/>
  <c r="BW180" i="17" l="1"/>
  <c r="BX180" i="17" l="1"/>
  <c r="BZ180" i="17" l="1"/>
  <c r="BY180" i="17"/>
  <c r="AR211" i="17" l="1"/>
  <c r="AN211" i="17"/>
  <c r="AT211" i="17"/>
  <c r="AQ211" i="17"/>
  <c r="AO211" i="17"/>
  <c r="AS211" i="17"/>
  <c r="AP211" i="17"/>
  <c r="U59" i="17" l="1"/>
  <c r="T59" i="17"/>
  <c r="V59" i="17" l="1"/>
  <c r="W59" i="17" l="1"/>
  <c r="X59" i="17" l="1"/>
  <c r="Y59" i="17" l="1"/>
  <c r="Z59" i="17" l="1"/>
  <c r="AA59" i="17" l="1"/>
  <c r="AB59" i="17" l="1"/>
  <c r="AC59" i="17" l="1"/>
  <c r="BU138" i="13" l="1"/>
  <c r="BT138" i="13"/>
  <c r="BS138" i="13"/>
  <c r="BR138" i="13"/>
  <c r="BQ138" i="13"/>
  <c r="BP138" i="13"/>
  <c r="BO138" i="13"/>
  <c r="BN138" i="13"/>
  <c r="BM138" i="13"/>
  <c r="BL138" i="13"/>
  <c r="BK138" i="13"/>
  <c r="BJ138" i="13"/>
  <c r="S118" i="12"/>
  <c r="S117" i="12"/>
  <c r="S116" i="12"/>
  <c r="S115" i="12"/>
  <c r="S114" i="12"/>
  <c r="S113" i="12"/>
  <c r="S112" i="12"/>
  <c r="S111" i="12"/>
  <c r="S110" i="12"/>
  <c r="S109" i="12"/>
  <c r="S108" i="12"/>
  <c r="S107" i="12"/>
  <c r="S106" i="12"/>
  <c r="S105" i="12"/>
  <c r="S104" i="12"/>
  <c r="S103" i="12"/>
  <c r="S102" i="12"/>
  <c r="S101" i="12"/>
  <c r="S100" i="12"/>
  <c r="S99" i="12"/>
  <c r="S98" i="12"/>
  <c r="S97" i="12"/>
  <c r="S96" i="12"/>
  <c r="S95" i="12"/>
  <c r="S94" i="12"/>
  <c r="S93" i="12"/>
  <c r="S92" i="12"/>
  <c r="S88" i="12"/>
  <c r="S87" i="12"/>
  <c r="S86" i="12"/>
  <c r="S85" i="12"/>
  <c r="S84" i="12"/>
  <c r="S83" i="12"/>
  <c r="S82" i="12"/>
  <c r="S81" i="12"/>
  <c r="S80" i="12"/>
  <c r="S79" i="12"/>
  <c r="S78" i="12"/>
  <c r="S77" i="12"/>
  <c r="S76" i="12"/>
  <c r="S75" i="12"/>
  <c r="S74" i="12"/>
  <c r="S73" i="12"/>
  <c r="S72" i="12"/>
  <c r="S71" i="12"/>
  <c r="S70" i="12"/>
  <c r="S69" i="12"/>
  <c r="S68" i="12"/>
  <c r="S67" i="12"/>
  <c r="S66" i="12"/>
  <c r="S65" i="12"/>
  <c r="S64" i="12"/>
  <c r="S63" i="12"/>
  <c r="N89" i="12"/>
  <c r="S62" i="12"/>
  <c r="S58" i="12"/>
  <c r="S57" i="12"/>
  <c r="S56" i="12"/>
  <c r="S55" i="12"/>
  <c r="S54" i="12"/>
  <c r="S53" i="12"/>
  <c r="S52" i="12"/>
  <c r="S51" i="12"/>
  <c r="S50" i="12"/>
  <c r="S49" i="12"/>
  <c r="S48" i="12"/>
  <c r="S47" i="12"/>
  <c r="S46" i="12"/>
  <c r="S45" i="12"/>
  <c r="S44" i="12"/>
  <c r="S43" i="12"/>
  <c r="S42" i="12"/>
  <c r="S41" i="12"/>
  <c r="S40" i="12"/>
  <c r="S39" i="12"/>
  <c r="S38" i="12"/>
  <c r="S37" i="12"/>
  <c r="S36" i="12"/>
  <c r="S35" i="12"/>
  <c r="S34" i="12"/>
  <c r="S33" i="12"/>
  <c r="S32" i="12"/>
  <c r="T33" i="12" l="1"/>
  <c r="U33" i="12" s="1"/>
  <c r="V33" i="12" s="1"/>
  <c r="W33" i="12" s="1"/>
  <c r="X33" i="12" s="1"/>
  <c r="Y33" i="12" s="1"/>
  <c r="Z33" i="12" s="1"/>
  <c r="AA33" i="12" s="1"/>
  <c r="AB33" i="12" s="1"/>
  <c r="AC33" i="12" s="1"/>
  <c r="AD33" i="12" s="1"/>
  <c r="T34" i="12"/>
  <c r="U34" i="12" s="1"/>
  <c r="V34" i="12" s="1"/>
  <c r="W34" i="12" s="1"/>
  <c r="X34" i="12" s="1"/>
  <c r="Y34" i="12" s="1"/>
  <c r="Z34" i="12" s="1"/>
  <c r="AA34" i="12" s="1"/>
  <c r="AB34" i="12" s="1"/>
  <c r="AC34" i="12" s="1"/>
  <c r="AD34" i="12" s="1"/>
  <c r="T35" i="12"/>
  <c r="U35" i="12" s="1"/>
  <c r="V35" i="12" s="1"/>
  <c r="W35" i="12" s="1"/>
  <c r="X35" i="12" s="1"/>
  <c r="Y35" i="12" s="1"/>
  <c r="Z35" i="12" s="1"/>
  <c r="AA35" i="12" s="1"/>
  <c r="AB35" i="12" s="1"/>
  <c r="AC35" i="12" s="1"/>
  <c r="AD35" i="12" s="1"/>
  <c r="T36" i="12"/>
  <c r="U36" i="12" s="1"/>
  <c r="V36" i="12" s="1"/>
  <c r="W36" i="12" s="1"/>
  <c r="X36" i="12" s="1"/>
  <c r="Y36" i="12" s="1"/>
  <c r="Z36" i="12" s="1"/>
  <c r="AA36" i="12" s="1"/>
  <c r="AB36" i="12" s="1"/>
  <c r="AC36" i="12" s="1"/>
  <c r="AD36" i="12" s="1"/>
  <c r="T37" i="12"/>
  <c r="U37" i="12" s="1"/>
  <c r="V37" i="12" s="1"/>
  <c r="W37" i="12" s="1"/>
  <c r="X37" i="12" s="1"/>
  <c r="Y37" i="12" s="1"/>
  <c r="Z37" i="12" s="1"/>
  <c r="AA37" i="12" s="1"/>
  <c r="AB37" i="12" s="1"/>
  <c r="AC37" i="12" s="1"/>
  <c r="AD37" i="12" s="1"/>
  <c r="T38" i="12"/>
  <c r="U38" i="12" s="1"/>
  <c r="V38" i="12" s="1"/>
  <c r="W38" i="12" s="1"/>
  <c r="X38" i="12" s="1"/>
  <c r="Y38" i="12" s="1"/>
  <c r="Z38" i="12" s="1"/>
  <c r="AA38" i="12" s="1"/>
  <c r="AB38" i="12" s="1"/>
  <c r="AC38" i="12" s="1"/>
  <c r="AD38" i="12" s="1"/>
  <c r="T39" i="12"/>
  <c r="U39" i="12" s="1"/>
  <c r="V39" i="12" s="1"/>
  <c r="W39" i="12" s="1"/>
  <c r="X39" i="12" s="1"/>
  <c r="Y39" i="12" s="1"/>
  <c r="Z39" i="12" s="1"/>
  <c r="AA39" i="12" s="1"/>
  <c r="AB39" i="12" s="1"/>
  <c r="AC39" i="12" s="1"/>
  <c r="AD39" i="12" s="1"/>
  <c r="T40" i="12"/>
  <c r="U40" i="12" s="1"/>
  <c r="V40" i="12" s="1"/>
  <c r="W40" i="12" s="1"/>
  <c r="X40" i="12" s="1"/>
  <c r="Y40" i="12" s="1"/>
  <c r="Z40" i="12" s="1"/>
  <c r="AA40" i="12" s="1"/>
  <c r="AB40" i="12" s="1"/>
  <c r="AC40" i="12" s="1"/>
  <c r="AD40" i="12" s="1"/>
  <c r="T41" i="12"/>
  <c r="U41" i="12" s="1"/>
  <c r="V41" i="12" s="1"/>
  <c r="W41" i="12" s="1"/>
  <c r="X41" i="12" s="1"/>
  <c r="Y41" i="12" s="1"/>
  <c r="Z41" i="12" s="1"/>
  <c r="AA41" i="12" s="1"/>
  <c r="AB41" i="12" s="1"/>
  <c r="AC41" i="12" s="1"/>
  <c r="AD41" i="12" s="1"/>
  <c r="T43" i="12"/>
  <c r="U43" i="12" s="1"/>
  <c r="V43" i="12" s="1"/>
  <c r="W43" i="12" s="1"/>
  <c r="X43" i="12" s="1"/>
  <c r="Y43" i="12" s="1"/>
  <c r="Z43" i="12" s="1"/>
  <c r="AA43" i="12" s="1"/>
  <c r="AB43" i="12" s="1"/>
  <c r="AC43" i="12" s="1"/>
  <c r="AD43" i="12" s="1"/>
  <c r="T44" i="12"/>
  <c r="U44" i="12" s="1"/>
  <c r="V44" i="12" s="1"/>
  <c r="W44" i="12" s="1"/>
  <c r="X44" i="12" s="1"/>
  <c r="Y44" i="12" s="1"/>
  <c r="Z44" i="12" s="1"/>
  <c r="AA44" i="12" s="1"/>
  <c r="AB44" i="12" s="1"/>
  <c r="AC44" i="12" s="1"/>
  <c r="AD44" i="12" s="1"/>
  <c r="T45" i="12"/>
  <c r="U45" i="12" s="1"/>
  <c r="V45" i="12" s="1"/>
  <c r="W45" i="12" s="1"/>
  <c r="X45" i="12" s="1"/>
  <c r="Y45" i="12" s="1"/>
  <c r="Z45" i="12" s="1"/>
  <c r="AA45" i="12" s="1"/>
  <c r="AB45" i="12" s="1"/>
  <c r="AC45" i="12" s="1"/>
  <c r="AD45" i="12" s="1"/>
  <c r="T46" i="12"/>
  <c r="U46" i="12" s="1"/>
  <c r="V46" i="12" s="1"/>
  <c r="W46" i="12" s="1"/>
  <c r="X46" i="12" s="1"/>
  <c r="Y46" i="12" s="1"/>
  <c r="Z46" i="12" s="1"/>
  <c r="AA46" i="12" s="1"/>
  <c r="AB46" i="12" s="1"/>
  <c r="AC46" i="12" s="1"/>
  <c r="AD46" i="12" s="1"/>
  <c r="T47" i="12"/>
  <c r="U47" i="12" s="1"/>
  <c r="V47" i="12" s="1"/>
  <c r="W47" i="12" s="1"/>
  <c r="X47" i="12" s="1"/>
  <c r="Y47" i="12" s="1"/>
  <c r="Z47" i="12" s="1"/>
  <c r="AA47" i="12" s="1"/>
  <c r="AB47" i="12" s="1"/>
  <c r="AC47" i="12" s="1"/>
  <c r="AD47" i="12" s="1"/>
  <c r="T48" i="12"/>
  <c r="U48" i="12" s="1"/>
  <c r="V48" i="12" s="1"/>
  <c r="W48" i="12" s="1"/>
  <c r="X48" i="12" s="1"/>
  <c r="Y48" i="12" s="1"/>
  <c r="Z48" i="12" s="1"/>
  <c r="AA48" i="12" s="1"/>
  <c r="AB48" i="12" s="1"/>
  <c r="AC48" i="12" s="1"/>
  <c r="AD48" i="12" s="1"/>
  <c r="T49" i="12"/>
  <c r="U49" i="12" s="1"/>
  <c r="V49" i="12" s="1"/>
  <c r="W49" i="12" s="1"/>
  <c r="X49" i="12" s="1"/>
  <c r="Y49" i="12" s="1"/>
  <c r="Z49" i="12" s="1"/>
  <c r="AA49" i="12" s="1"/>
  <c r="AB49" i="12" s="1"/>
  <c r="AC49" i="12" s="1"/>
  <c r="AD49" i="12" s="1"/>
  <c r="T50" i="12"/>
  <c r="U50" i="12" s="1"/>
  <c r="V50" i="12" s="1"/>
  <c r="W50" i="12" s="1"/>
  <c r="X50" i="12" s="1"/>
  <c r="Y50" i="12" s="1"/>
  <c r="Z50" i="12" s="1"/>
  <c r="AA50" i="12" s="1"/>
  <c r="AB50" i="12" s="1"/>
  <c r="AC50" i="12" s="1"/>
  <c r="AD50" i="12" s="1"/>
  <c r="T51" i="12"/>
  <c r="U51" i="12" s="1"/>
  <c r="V51" i="12" s="1"/>
  <c r="W51" i="12" s="1"/>
  <c r="X51" i="12" s="1"/>
  <c r="Y51" i="12" s="1"/>
  <c r="Z51" i="12" s="1"/>
  <c r="AA51" i="12" s="1"/>
  <c r="AB51" i="12" s="1"/>
  <c r="AC51" i="12" s="1"/>
  <c r="AD51" i="12" s="1"/>
  <c r="T52" i="12"/>
  <c r="U52" i="12" s="1"/>
  <c r="V52" i="12" s="1"/>
  <c r="W52" i="12" s="1"/>
  <c r="X52" i="12" s="1"/>
  <c r="Y52" i="12" s="1"/>
  <c r="Z52" i="12" s="1"/>
  <c r="AA52" i="12" s="1"/>
  <c r="AB52" i="12" s="1"/>
  <c r="AC52" i="12" s="1"/>
  <c r="AD52" i="12" s="1"/>
  <c r="T53" i="12"/>
  <c r="U53" i="12" s="1"/>
  <c r="V53" i="12" s="1"/>
  <c r="W53" i="12" s="1"/>
  <c r="X53" i="12" s="1"/>
  <c r="Y53" i="12" s="1"/>
  <c r="Z53" i="12" s="1"/>
  <c r="AA53" i="12" s="1"/>
  <c r="AB53" i="12" s="1"/>
  <c r="AC53" i="12" s="1"/>
  <c r="AD53" i="12" s="1"/>
  <c r="T54" i="12"/>
  <c r="U54" i="12" s="1"/>
  <c r="V54" i="12" s="1"/>
  <c r="W54" i="12" s="1"/>
  <c r="X54" i="12" s="1"/>
  <c r="Y54" i="12" s="1"/>
  <c r="Z54" i="12" s="1"/>
  <c r="AA54" i="12" s="1"/>
  <c r="AB54" i="12" s="1"/>
  <c r="AC54" i="12" s="1"/>
  <c r="AD54" i="12" s="1"/>
  <c r="T55" i="12"/>
  <c r="U55" i="12" s="1"/>
  <c r="V55" i="12" s="1"/>
  <c r="W55" i="12" s="1"/>
  <c r="X55" i="12" s="1"/>
  <c r="Y55" i="12" s="1"/>
  <c r="Z55" i="12" s="1"/>
  <c r="AA55" i="12" s="1"/>
  <c r="AB55" i="12" s="1"/>
  <c r="AC55" i="12" s="1"/>
  <c r="AD55" i="12" s="1"/>
  <c r="T56" i="12"/>
  <c r="U56" i="12" s="1"/>
  <c r="V56" i="12" s="1"/>
  <c r="W56" i="12" s="1"/>
  <c r="X56" i="12" s="1"/>
  <c r="Y56" i="12" s="1"/>
  <c r="Z56" i="12" s="1"/>
  <c r="AA56" i="12" s="1"/>
  <c r="AB56" i="12" s="1"/>
  <c r="AC56" i="12" s="1"/>
  <c r="AD56" i="12" s="1"/>
  <c r="T57" i="12"/>
  <c r="U57" i="12" s="1"/>
  <c r="V57" i="12" s="1"/>
  <c r="W57" i="12" s="1"/>
  <c r="X57" i="12" s="1"/>
  <c r="Y57" i="12" s="1"/>
  <c r="Z57" i="12" s="1"/>
  <c r="AA57" i="12" s="1"/>
  <c r="AB57" i="12" s="1"/>
  <c r="AC57" i="12" s="1"/>
  <c r="AD57" i="12" s="1"/>
  <c r="T58" i="12"/>
  <c r="U58" i="12" s="1"/>
  <c r="V58" i="12" s="1"/>
  <c r="W58" i="12" s="1"/>
  <c r="X58" i="12" s="1"/>
  <c r="Y58" i="12" s="1"/>
  <c r="Z58" i="12" s="1"/>
  <c r="AA58" i="12" s="1"/>
  <c r="AB58" i="12" s="1"/>
  <c r="AC58" i="12" s="1"/>
  <c r="AD58" i="12" s="1"/>
  <c r="T63" i="12"/>
  <c r="U63" i="12" s="1"/>
  <c r="V63" i="12" s="1"/>
  <c r="W63" i="12" s="1"/>
  <c r="X63" i="12" s="1"/>
  <c r="Y63" i="12" s="1"/>
  <c r="Z63" i="12" s="1"/>
  <c r="AA63" i="12" s="1"/>
  <c r="AB63" i="12" s="1"/>
  <c r="AC63" i="12" s="1"/>
  <c r="AD63" i="12" s="1"/>
  <c r="T64" i="12"/>
  <c r="U64" i="12" s="1"/>
  <c r="V64" i="12" s="1"/>
  <c r="W64" i="12" s="1"/>
  <c r="X64" i="12" s="1"/>
  <c r="Y64" i="12" s="1"/>
  <c r="Z64" i="12" s="1"/>
  <c r="AA64" i="12" s="1"/>
  <c r="AB64" i="12" s="1"/>
  <c r="AC64" i="12" s="1"/>
  <c r="AD64" i="12" s="1"/>
  <c r="T65" i="12"/>
  <c r="U65" i="12" s="1"/>
  <c r="V65" i="12" s="1"/>
  <c r="W65" i="12" s="1"/>
  <c r="X65" i="12" s="1"/>
  <c r="Y65" i="12" s="1"/>
  <c r="Z65" i="12" s="1"/>
  <c r="AA65" i="12" s="1"/>
  <c r="AB65" i="12" s="1"/>
  <c r="AC65" i="12" s="1"/>
  <c r="AD65" i="12" s="1"/>
  <c r="T66" i="12"/>
  <c r="U66" i="12" s="1"/>
  <c r="V66" i="12" s="1"/>
  <c r="W66" i="12" s="1"/>
  <c r="X66" i="12" s="1"/>
  <c r="Y66" i="12" s="1"/>
  <c r="Z66" i="12" s="1"/>
  <c r="AA66" i="12" s="1"/>
  <c r="AB66" i="12" s="1"/>
  <c r="AC66" i="12" s="1"/>
  <c r="AD66" i="12" s="1"/>
  <c r="T67" i="12"/>
  <c r="U67" i="12" s="1"/>
  <c r="V67" i="12" s="1"/>
  <c r="W67" i="12" s="1"/>
  <c r="X67" i="12" s="1"/>
  <c r="Y67" i="12" s="1"/>
  <c r="Z67" i="12" s="1"/>
  <c r="AA67" i="12" s="1"/>
  <c r="AB67" i="12" s="1"/>
  <c r="AC67" i="12" s="1"/>
  <c r="AD67" i="12" s="1"/>
  <c r="T68" i="12"/>
  <c r="U68" i="12" s="1"/>
  <c r="V68" i="12" s="1"/>
  <c r="W68" i="12" s="1"/>
  <c r="X68" i="12" s="1"/>
  <c r="Y68" i="12" s="1"/>
  <c r="Z68" i="12" s="1"/>
  <c r="AA68" i="12" s="1"/>
  <c r="AB68" i="12" s="1"/>
  <c r="AC68" i="12" s="1"/>
  <c r="AD68" i="12" s="1"/>
  <c r="T69" i="12"/>
  <c r="U69" i="12" s="1"/>
  <c r="V69" i="12" s="1"/>
  <c r="W69" i="12" s="1"/>
  <c r="X69" i="12" s="1"/>
  <c r="Y69" i="12" s="1"/>
  <c r="Z69" i="12" s="1"/>
  <c r="AA69" i="12" s="1"/>
  <c r="AB69" i="12" s="1"/>
  <c r="AC69" i="12" s="1"/>
  <c r="AD69" i="12" s="1"/>
  <c r="T70" i="12"/>
  <c r="U70" i="12" s="1"/>
  <c r="V70" i="12" s="1"/>
  <c r="W70" i="12" s="1"/>
  <c r="X70" i="12" s="1"/>
  <c r="Y70" i="12" s="1"/>
  <c r="Z70" i="12" s="1"/>
  <c r="AA70" i="12" s="1"/>
  <c r="AB70" i="12" s="1"/>
  <c r="AC70" i="12" s="1"/>
  <c r="AD70" i="12" s="1"/>
  <c r="T42" i="12"/>
  <c r="U42" i="12" s="1"/>
  <c r="V42" i="12" s="1"/>
  <c r="W42" i="12" s="1"/>
  <c r="X42" i="12" s="1"/>
  <c r="Y42" i="12" s="1"/>
  <c r="Z42" i="12" s="1"/>
  <c r="AA42" i="12" s="1"/>
  <c r="AB42" i="12" s="1"/>
  <c r="AC42" i="12" s="1"/>
  <c r="AD42" i="12" s="1"/>
  <c r="T71" i="12"/>
  <c r="U71" i="12" s="1"/>
  <c r="V71" i="12" s="1"/>
  <c r="W71" i="12" s="1"/>
  <c r="X71" i="12" s="1"/>
  <c r="Y71" i="12" s="1"/>
  <c r="Z71" i="12" s="1"/>
  <c r="AA71" i="12" s="1"/>
  <c r="AB71" i="12" s="1"/>
  <c r="AC71" i="12" s="1"/>
  <c r="AD71" i="12" s="1"/>
  <c r="T72" i="12"/>
  <c r="U72" i="12" s="1"/>
  <c r="V72" i="12" s="1"/>
  <c r="W72" i="12" s="1"/>
  <c r="X72" i="12" s="1"/>
  <c r="Y72" i="12" s="1"/>
  <c r="Z72" i="12" s="1"/>
  <c r="AA72" i="12" s="1"/>
  <c r="AB72" i="12" s="1"/>
  <c r="AC72" i="12" s="1"/>
  <c r="AD72" i="12" s="1"/>
  <c r="T73" i="12"/>
  <c r="U73" i="12" s="1"/>
  <c r="V73" i="12" s="1"/>
  <c r="W73" i="12" s="1"/>
  <c r="X73" i="12" s="1"/>
  <c r="Y73" i="12" s="1"/>
  <c r="Z73" i="12" s="1"/>
  <c r="AA73" i="12" s="1"/>
  <c r="AB73" i="12" s="1"/>
  <c r="AC73" i="12" s="1"/>
  <c r="AD73" i="12" s="1"/>
  <c r="T74" i="12"/>
  <c r="U74" i="12" s="1"/>
  <c r="V74" i="12" s="1"/>
  <c r="W74" i="12" s="1"/>
  <c r="X74" i="12" s="1"/>
  <c r="Y74" i="12" s="1"/>
  <c r="Z74" i="12" s="1"/>
  <c r="AA74" i="12" s="1"/>
  <c r="AB74" i="12" s="1"/>
  <c r="AC74" i="12" s="1"/>
  <c r="AD74" i="12" s="1"/>
  <c r="T75" i="12"/>
  <c r="U75" i="12" s="1"/>
  <c r="V75" i="12" s="1"/>
  <c r="W75" i="12" s="1"/>
  <c r="X75" i="12" s="1"/>
  <c r="Y75" i="12" s="1"/>
  <c r="Z75" i="12" s="1"/>
  <c r="AA75" i="12" s="1"/>
  <c r="AB75" i="12" s="1"/>
  <c r="AC75" i="12" s="1"/>
  <c r="AD75" i="12" s="1"/>
  <c r="T76" i="12"/>
  <c r="U76" i="12" s="1"/>
  <c r="V76" i="12" s="1"/>
  <c r="W76" i="12" s="1"/>
  <c r="X76" i="12" s="1"/>
  <c r="Y76" i="12" s="1"/>
  <c r="Z76" i="12" s="1"/>
  <c r="AA76" i="12" s="1"/>
  <c r="AB76" i="12" s="1"/>
  <c r="AC76" i="12" s="1"/>
  <c r="AD76" i="12" s="1"/>
  <c r="T77" i="12"/>
  <c r="U77" i="12" s="1"/>
  <c r="V77" i="12" s="1"/>
  <c r="W77" i="12" s="1"/>
  <c r="X77" i="12" s="1"/>
  <c r="Y77" i="12" s="1"/>
  <c r="Z77" i="12" s="1"/>
  <c r="AA77" i="12" s="1"/>
  <c r="AB77" i="12" s="1"/>
  <c r="AC77" i="12" s="1"/>
  <c r="AD77" i="12" s="1"/>
  <c r="T78" i="12"/>
  <c r="U78" i="12" s="1"/>
  <c r="V78" i="12" s="1"/>
  <c r="W78" i="12" s="1"/>
  <c r="X78" i="12" s="1"/>
  <c r="Y78" i="12" s="1"/>
  <c r="Z78" i="12" s="1"/>
  <c r="AA78" i="12" s="1"/>
  <c r="AB78" i="12" s="1"/>
  <c r="AC78" i="12" s="1"/>
  <c r="AD78" i="12" s="1"/>
  <c r="T79" i="12"/>
  <c r="U79" i="12" s="1"/>
  <c r="V79" i="12" s="1"/>
  <c r="W79" i="12" s="1"/>
  <c r="X79" i="12" s="1"/>
  <c r="Y79" i="12" s="1"/>
  <c r="Z79" i="12" s="1"/>
  <c r="AA79" i="12" s="1"/>
  <c r="AB79" i="12" s="1"/>
  <c r="AC79" i="12" s="1"/>
  <c r="AD79" i="12" s="1"/>
  <c r="T80" i="12"/>
  <c r="U80" i="12" s="1"/>
  <c r="V80" i="12" s="1"/>
  <c r="W80" i="12" s="1"/>
  <c r="X80" i="12" s="1"/>
  <c r="Y80" i="12" s="1"/>
  <c r="Z80" i="12" s="1"/>
  <c r="AA80" i="12" s="1"/>
  <c r="AB80" i="12" s="1"/>
  <c r="AC80" i="12" s="1"/>
  <c r="AD80" i="12" s="1"/>
  <c r="T81" i="12"/>
  <c r="U81" i="12" s="1"/>
  <c r="V81" i="12" s="1"/>
  <c r="W81" i="12" s="1"/>
  <c r="X81" i="12" s="1"/>
  <c r="Y81" i="12" s="1"/>
  <c r="Z81" i="12" s="1"/>
  <c r="AA81" i="12" s="1"/>
  <c r="AB81" i="12" s="1"/>
  <c r="AC81" i="12" s="1"/>
  <c r="AD81" i="12" s="1"/>
  <c r="T82" i="12"/>
  <c r="U82" i="12" s="1"/>
  <c r="V82" i="12" s="1"/>
  <c r="W82" i="12" s="1"/>
  <c r="X82" i="12" s="1"/>
  <c r="Y82" i="12" s="1"/>
  <c r="Z82" i="12" s="1"/>
  <c r="AA82" i="12" s="1"/>
  <c r="AB82" i="12" s="1"/>
  <c r="AC82" i="12" s="1"/>
  <c r="AD82" i="12" s="1"/>
  <c r="T83" i="12"/>
  <c r="U83" i="12" s="1"/>
  <c r="V83" i="12" s="1"/>
  <c r="W83" i="12" s="1"/>
  <c r="X83" i="12" s="1"/>
  <c r="Y83" i="12" s="1"/>
  <c r="Z83" i="12" s="1"/>
  <c r="AA83" i="12" s="1"/>
  <c r="AB83" i="12" s="1"/>
  <c r="AC83" i="12" s="1"/>
  <c r="AD83" i="12" s="1"/>
  <c r="T84" i="12"/>
  <c r="U84" i="12" s="1"/>
  <c r="V84" i="12" s="1"/>
  <c r="W84" i="12" s="1"/>
  <c r="X84" i="12" s="1"/>
  <c r="Y84" i="12" s="1"/>
  <c r="Z84" i="12" s="1"/>
  <c r="AA84" i="12" s="1"/>
  <c r="AB84" i="12" s="1"/>
  <c r="AC84" i="12" s="1"/>
  <c r="AD84" i="12" s="1"/>
  <c r="T85" i="12"/>
  <c r="U85" i="12" s="1"/>
  <c r="V85" i="12" s="1"/>
  <c r="W85" i="12" s="1"/>
  <c r="X85" i="12" s="1"/>
  <c r="Y85" i="12" s="1"/>
  <c r="Z85" i="12" s="1"/>
  <c r="AA85" i="12" s="1"/>
  <c r="AB85" i="12" s="1"/>
  <c r="AC85" i="12" s="1"/>
  <c r="AD85" i="12" s="1"/>
  <c r="T86" i="12"/>
  <c r="U86" i="12" s="1"/>
  <c r="V86" i="12" s="1"/>
  <c r="W86" i="12" s="1"/>
  <c r="X86" i="12" s="1"/>
  <c r="Y86" i="12" s="1"/>
  <c r="Z86" i="12" s="1"/>
  <c r="AA86" i="12" s="1"/>
  <c r="AB86" i="12" s="1"/>
  <c r="AC86" i="12" s="1"/>
  <c r="AD86" i="12" s="1"/>
  <c r="T87" i="12"/>
  <c r="U87" i="12" s="1"/>
  <c r="V87" i="12" s="1"/>
  <c r="W87" i="12" s="1"/>
  <c r="X87" i="12" s="1"/>
  <c r="Y87" i="12" s="1"/>
  <c r="Z87" i="12" s="1"/>
  <c r="AA87" i="12" s="1"/>
  <c r="AB87" i="12" s="1"/>
  <c r="AC87" i="12" s="1"/>
  <c r="AD87" i="12" s="1"/>
  <c r="T88" i="12"/>
  <c r="U88" i="12" s="1"/>
  <c r="V88" i="12" s="1"/>
  <c r="W88" i="12" s="1"/>
  <c r="X88" i="12" s="1"/>
  <c r="Y88" i="12" s="1"/>
  <c r="Z88" i="12" s="1"/>
  <c r="AA88" i="12" s="1"/>
  <c r="AB88" i="12" s="1"/>
  <c r="AC88" i="12" s="1"/>
  <c r="AD88" i="12" s="1"/>
  <c r="S59" i="12"/>
  <c r="T32" i="12"/>
  <c r="S89" i="12"/>
  <c r="T62" i="12"/>
  <c r="BI138" i="13"/>
  <c r="S119" i="12"/>
  <c r="U62" i="12" l="1"/>
  <c r="T89" i="12"/>
  <c r="T59" i="12"/>
  <c r="U32" i="12"/>
  <c r="I16" i="13"/>
  <c r="D16" i="13"/>
  <c r="V32" i="12" l="1"/>
  <c r="U59" i="12"/>
  <c r="V62" i="12"/>
  <c r="U89" i="12"/>
  <c r="AD271" i="20"/>
  <c r="AC271" i="20"/>
  <c r="AB271" i="20"/>
  <c r="AA271" i="20"/>
  <c r="Z271" i="20"/>
  <c r="Y271" i="20"/>
  <c r="X271" i="20"/>
  <c r="W271" i="20"/>
  <c r="V271" i="20"/>
  <c r="U271" i="20"/>
  <c r="T271" i="20"/>
  <c r="S271" i="20"/>
  <c r="AD270" i="20"/>
  <c r="AC270" i="20"/>
  <c r="AB270" i="20"/>
  <c r="AA270" i="20"/>
  <c r="Z270" i="20"/>
  <c r="Y270" i="20"/>
  <c r="X270" i="20"/>
  <c r="W270" i="20"/>
  <c r="V270" i="20"/>
  <c r="U270" i="20"/>
  <c r="T270" i="20"/>
  <c r="S270" i="20"/>
  <c r="C270" i="20" s="1"/>
  <c r="AD269" i="20"/>
  <c r="AC269" i="20"/>
  <c r="AB269" i="20"/>
  <c r="AA269" i="20"/>
  <c r="Z269" i="20"/>
  <c r="Y269" i="20"/>
  <c r="X269" i="20"/>
  <c r="W269" i="20"/>
  <c r="V269" i="20"/>
  <c r="U269" i="20"/>
  <c r="T269" i="20"/>
  <c r="S269" i="20"/>
  <c r="C269" i="20" s="1"/>
  <c r="AD268" i="20"/>
  <c r="AC268" i="20"/>
  <c r="AB268" i="20"/>
  <c r="AA268" i="20"/>
  <c r="Z268" i="20"/>
  <c r="Y268" i="20"/>
  <c r="X268" i="20"/>
  <c r="W268" i="20"/>
  <c r="V268" i="20"/>
  <c r="U268" i="20"/>
  <c r="T268" i="20"/>
  <c r="S268" i="20"/>
  <c r="AD267" i="20"/>
  <c r="AC267" i="20"/>
  <c r="AB267" i="20"/>
  <c r="AA267" i="20"/>
  <c r="Z267" i="20"/>
  <c r="Y267" i="20"/>
  <c r="X267" i="20"/>
  <c r="W267" i="20"/>
  <c r="V267" i="20"/>
  <c r="U267" i="20"/>
  <c r="T267" i="20"/>
  <c r="S267" i="20"/>
  <c r="C267" i="20" s="1"/>
  <c r="AD266" i="20"/>
  <c r="AC266" i="20"/>
  <c r="AB266" i="20"/>
  <c r="AA266" i="20"/>
  <c r="Z266" i="20"/>
  <c r="Y266" i="20"/>
  <c r="X266" i="20"/>
  <c r="W266" i="20"/>
  <c r="V266" i="20"/>
  <c r="U266" i="20"/>
  <c r="T266" i="20"/>
  <c r="S266" i="20"/>
  <c r="C266" i="20" s="1"/>
  <c r="AD265" i="20"/>
  <c r="AC265" i="20"/>
  <c r="AB265" i="20"/>
  <c r="AA265" i="20"/>
  <c r="Z265" i="20"/>
  <c r="Y265" i="20"/>
  <c r="X265" i="20"/>
  <c r="W265" i="20"/>
  <c r="V265" i="20"/>
  <c r="U265" i="20"/>
  <c r="T265" i="20"/>
  <c r="S265" i="20"/>
  <c r="C265" i="20" s="1"/>
  <c r="AD264" i="20"/>
  <c r="AC264" i="20"/>
  <c r="AB264" i="20"/>
  <c r="AA264" i="20"/>
  <c r="Z264" i="20"/>
  <c r="Y264" i="20"/>
  <c r="X264" i="20"/>
  <c r="W264" i="20"/>
  <c r="V264" i="20"/>
  <c r="U264" i="20"/>
  <c r="T264" i="20"/>
  <c r="S264" i="20"/>
  <c r="C264" i="20" s="1"/>
  <c r="AD263" i="20"/>
  <c r="AC263" i="20"/>
  <c r="AB263" i="20"/>
  <c r="AA263" i="20"/>
  <c r="Z263" i="20"/>
  <c r="Y263" i="20"/>
  <c r="X263" i="20"/>
  <c r="W263" i="20"/>
  <c r="V263" i="20"/>
  <c r="U263" i="20"/>
  <c r="T263" i="20"/>
  <c r="S263" i="20"/>
  <c r="C263" i="20" s="1"/>
  <c r="AD262" i="20"/>
  <c r="AC262" i="20"/>
  <c r="AB262" i="20"/>
  <c r="AA262" i="20"/>
  <c r="Z262" i="20"/>
  <c r="Y262" i="20"/>
  <c r="X262" i="20"/>
  <c r="W262" i="20"/>
  <c r="V262" i="20"/>
  <c r="U262" i="20"/>
  <c r="T262" i="20"/>
  <c r="S262" i="20"/>
  <c r="C262" i="20" s="1"/>
  <c r="AD261" i="20"/>
  <c r="AC261" i="20"/>
  <c r="AB261" i="20"/>
  <c r="AA261" i="20"/>
  <c r="Z261" i="20"/>
  <c r="Y261" i="20"/>
  <c r="X261" i="20"/>
  <c r="W261" i="20"/>
  <c r="V261" i="20"/>
  <c r="U261" i="20"/>
  <c r="T261" i="20"/>
  <c r="S261" i="20"/>
  <c r="AD260" i="20"/>
  <c r="AC260" i="20"/>
  <c r="AB260" i="20"/>
  <c r="AA260" i="20"/>
  <c r="Z260" i="20"/>
  <c r="Y260" i="20"/>
  <c r="X260" i="20"/>
  <c r="W260" i="20"/>
  <c r="V260" i="20"/>
  <c r="U260" i="20"/>
  <c r="T260" i="20"/>
  <c r="S260" i="20"/>
  <c r="C260" i="20" s="1"/>
  <c r="AD259" i="20"/>
  <c r="AC259" i="20"/>
  <c r="AB259" i="20"/>
  <c r="AA259" i="20"/>
  <c r="Z259" i="20"/>
  <c r="Y259" i="20"/>
  <c r="X259" i="20"/>
  <c r="W259" i="20"/>
  <c r="V259" i="20"/>
  <c r="U259" i="20"/>
  <c r="T259" i="20"/>
  <c r="S259" i="20"/>
  <c r="C259" i="20" s="1"/>
  <c r="AD258" i="20"/>
  <c r="AC258" i="20"/>
  <c r="AB258" i="20"/>
  <c r="AA258" i="20"/>
  <c r="Z258" i="20"/>
  <c r="Y258" i="20"/>
  <c r="X258" i="20"/>
  <c r="W258" i="20"/>
  <c r="V258" i="20"/>
  <c r="U258" i="20"/>
  <c r="T258" i="20"/>
  <c r="S258" i="20"/>
  <c r="AD257" i="20"/>
  <c r="AC257" i="20"/>
  <c r="AB257" i="20"/>
  <c r="AA257" i="20"/>
  <c r="Z257" i="20"/>
  <c r="Y257" i="20"/>
  <c r="X257" i="20"/>
  <c r="W257" i="20"/>
  <c r="V257" i="20"/>
  <c r="U257" i="20"/>
  <c r="T257" i="20"/>
  <c r="S257" i="20"/>
  <c r="C257" i="20" s="1"/>
  <c r="AD256" i="20"/>
  <c r="AC256" i="20"/>
  <c r="AB256" i="20"/>
  <c r="AA256" i="20"/>
  <c r="Z256" i="20"/>
  <c r="Y256" i="20"/>
  <c r="X256" i="20"/>
  <c r="W256" i="20"/>
  <c r="V256" i="20"/>
  <c r="U256" i="20"/>
  <c r="T256" i="20"/>
  <c r="S256" i="20"/>
  <c r="C256" i="20" s="1"/>
  <c r="AD255" i="20"/>
  <c r="AC255" i="20"/>
  <c r="AB255" i="20"/>
  <c r="AA255" i="20"/>
  <c r="Z255" i="20"/>
  <c r="Y255" i="20"/>
  <c r="X255" i="20"/>
  <c r="W255" i="20"/>
  <c r="V255" i="20"/>
  <c r="U255" i="20"/>
  <c r="T255" i="20"/>
  <c r="S255" i="20"/>
  <c r="C255" i="20" s="1"/>
  <c r="AD254" i="20"/>
  <c r="AC254" i="20"/>
  <c r="AB254" i="20"/>
  <c r="AA254" i="20"/>
  <c r="Z254" i="20"/>
  <c r="Y254" i="20"/>
  <c r="X254" i="20"/>
  <c r="W254" i="20"/>
  <c r="V254" i="20"/>
  <c r="U254" i="20"/>
  <c r="T254" i="20"/>
  <c r="S254" i="20"/>
  <c r="AD253" i="20"/>
  <c r="AC253" i="20"/>
  <c r="AB253" i="20"/>
  <c r="AA253" i="20"/>
  <c r="Z253" i="20"/>
  <c r="Y253" i="20"/>
  <c r="X253" i="20"/>
  <c r="W253" i="20"/>
  <c r="V253" i="20"/>
  <c r="U253" i="20"/>
  <c r="T253" i="20"/>
  <c r="S253" i="20"/>
  <c r="C253" i="20" s="1"/>
  <c r="AD252" i="20"/>
  <c r="AC252" i="20"/>
  <c r="AB252" i="20"/>
  <c r="AA252" i="20"/>
  <c r="Z252" i="20"/>
  <c r="Y252" i="20"/>
  <c r="X252" i="20"/>
  <c r="W252" i="20"/>
  <c r="V252" i="20"/>
  <c r="U252" i="20"/>
  <c r="T252" i="20"/>
  <c r="S252" i="20"/>
  <c r="C252" i="20" s="1"/>
  <c r="AD251" i="20"/>
  <c r="AC251" i="20"/>
  <c r="AB251" i="20"/>
  <c r="AA251" i="20"/>
  <c r="Z251" i="20"/>
  <c r="Y251" i="20"/>
  <c r="X251" i="20"/>
  <c r="W251" i="20"/>
  <c r="V251" i="20"/>
  <c r="U251" i="20"/>
  <c r="T251" i="20"/>
  <c r="S251" i="20"/>
  <c r="C251" i="20" s="1"/>
  <c r="AD250" i="20"/>
  <c r="AC250" i="20"/>
  <c r="AB250" i="20"/>
  <c r="AA250" i="20"/>
  <c r="Z250" i="20"/>
  <c r="Y250" i="20"/>
  <c r="X250" i="20"/>
  <c r="W250" i="20"/>
  <c r="V250" i="20"/>
  <c r="U250" i="20"/>
  <c r="T250" i="20"/>
  <c r="S250" i="20"/>
  <c r="C250" i="20" s="1"/>
  <c r="AD249" i="20"/>
  <c r="AC249" i="20"/>
  <c r="AB249" i="20"/>
  <c r="AA249" i="20"/>
  <c r="Z249" i="20"/>
  <c r="Y249" i="20"/>
  <c r="X249" i="20"/>
  <c r="W249" i="20"/>
  <c r="V249" i="20"/>
  <c r="U249" i="20"/>
  <c r="T249" i="20"/>
  <c r="S249" i="20"/>
  <c r="C249" i="20" s="1"/>
  <c r="AD248" i="20"/>
  <c r="AC248" i="20"/>
  <c r="AB248" i="20"/>
  <c r="AA248" i="20"/>
  <c r="Z248" i="20"/>
  <c r="Y248" i="20"/>
  <c r="X248" i="20"/>
  <c r="W248" i="20"/>
  <c r="V248" i="20"/>
  <c r="U248" i="20"/>
  <c r="T248" i="20"/>
  <c r="S248" i="20"/>
  <c r="C248" i="20" s="1"/>
  <c r="AD247" i="20"/>
  <c r="AC247" i="20"/>
  <c r="AB247" i="20"/>
  <c r="AA247" i="20"/>
  <c r="Z247" i="20"/>
  <c r="Y247" i="20"/>
  <c r="X247" i="20"/>
  <c r="W247" i="20"/>
  <c r="V247" i="20"/>
  <c r="U247" i="20"/>
  <c r="T247" i="20"/>
  <c r="S247" i="20"/>
  <c r="C247" i="20" s="1"/>
  <c r="AD246" i="20"/>
  <c r="AC246" i="20"/>
  <c r="AB246" i="20"/>
  <c r="AA246" i="20"/>
  <c r="Z246" i="20"/>
  <c r="Y246" i="20"/>
  <c r="X246" i="20"/>
  <c r="W246" i="20"/>
  <c r="V246" i="20"/>
  <c r="U246" i="20"/>
  <c r="T246" i="20"/>
  <c r="S246" i="20"/>
  <c r="C246" i="20" s="1"/>
  <c r="AD245" i="20"/>
  <c r="AC245" i="20"/>
  <c r="AB245" i="20"/>
  <c r="AA245" i="20"/>
  <c r="Z245" i="20"/>
  <c r="Y245" i="20"/>
  <c r="X245" i="20"/>
  <c r="W245" i="20"/>
  <c r="V245" i="20"/>
  <c r="U245" i="20"/>
  <c r="T245" i="20"/>
  <c r="S245" i="20"/>
  <c r="C245" i="20" s="1"/>
  <c r="N210" i="20"/>
  <c r="M210" i="20"/>
  <c r="L210" i="20"/>
  <c r="K210" i="20"/>
  <c r="J210" i="20"/>
  <c r="I210" i="20"/>
  <c r="H210" i="20"/>
  <c r="G210" i="20"/>
  <c r="F210" i="20"/>
  <c r="E210" i="20"/>
  <c r="D210" i="20"/>
  <c r="C210" i="20"/>
  <c r="N209" i="20"/>
  <c r="M209" i="20"/>
  <c r="L209" i="20"/>
  <c r="K209" i="20"/>
  <c r="J209" i="20"/>
  <c r="I209" i="20"/>
  <c r="H209" i="20"/>
  <c r="G209" i="20"/>
  <c r="F209" i="20"/>
  <c r="E209" i="20"/>
  <c r="D209" i="20"/>
  <c r="C209" i="20"/>
  <c r="N208" i="20"/>
  <c r="M208" i="20"/>
  <c r="L208" i="20"/>
  <c r="K208" i="20"/>
  <c r="J208" i="20"/>
  <c r="I208" i="20"/>
  <c r="H208" i="20"/>
  <c r="G208" i="20"/>
  <c r="F208" i="20"/>
  <c r="E208" i="20"/>
  <c r="D208" i="20"/>
  <c r="C208" i="20"/>
  <c r="N207" i="20"/>
  <c r="M207" i="20"/>
  <c r="L207" i="20"/>
  <c r="K207" i="20"/>
  <c r="J207" i="20"/>
  <c r="I207" i="20"/>
  <c r="H207" i="20"/>
  <c r="G207" i="20"/>
  <c r="F207" i="20"/>
  <c r="E207" i="20"/>
  <c r="D207" i="20"/>
  <c r="C207" i="20"/>
  <c r="N206" i="20"/>
  <c r="M206" i="20"/>
  <c r="L206" i="20"/>
  <c r="K206" i="20"/>
  <c r="J206" i="20"/>
  <c r="I206" i="20"/>
  <c r="H206" i="20"/>
  <c r="G206" i="20"/>
  <c r="F206" i="20"/>
  <c r="E206" i="20"/>
  <c r="D206" i="20"/>
  <c r="C206" i="20"/>
  <c r="N205" i="20"/>
  <c r="M205" i="20"/>
  <c r="L205" i="20"/>
  <c r="K205" i="20"/>
  <c r="J205" i="20"/>
  <c r="I205" i="20"/>
  <c r="H205" i="20"/>
  <c r="G205" i="20"/>
  <c r="F205" i="20"/>
  <c r="E205" i="20"/>
  <c r="D205" i="20"/>
  <c r="C205" i="20"/>
  <c r="N204" i="20"/>
  <c r="M204" i="20"/>
  <c r="L204" i="20"/>
  <c r="K204" i="20"/>
  <c r="J204" i="20"/>
  <c r="I204" i="20"/>
  <c r="H204" i="20"/>
  <c r="G204" i="20"/>
  <c r="F204" i="20"/>
  <c r="E204" i="20"/>
  <c r="D204" i="20"/>
  <c r="C204" i="20"/>
  <c r="N203" i="20"/>
  <c r="M203" i="20"/>
  <c r="L203" i="20"/>
  <c r="K203" i="20"/>
  <c r="J203" i="20"/>
  <c r="I203" i="20"/>
  <c r="H203" i="20"/>
  <c r="G203" i="20"/>
  <c r="F203" i="20"/>
  <c r="E203" i="20"/>
  <c r="D203" i="20"/>
  <c r="C203" i="20"/>
  <c r="N202" i="20"/>
  <c r="M202" i="20"/>
  <c r="L202" i="20"/>
  <c r="K202" i="20"/>
  <c r="J202" i="20"/>
  <c r="I202" i="20"/>
  <c r="H202" i="20"/>
  <c r="G202" i="20"/>
  <c r="F202" i="20"/>
  <c r="E202" i="20"/>
  <c r="D202" i="20"/>
  <c r="C202" i="20"/>
  <c r="N201" i="20"/>
  <c r="M201" i="20"/>
  <c r="L201" i="20"/>
  <c r="K201" i="20"/>
  <c r="J201" i="20"/>
  <c r="I201" i="20"/>
  <c r="H201" i="20"/>
  <c r="G201" i="20"/>
  <c r="F201" i="20"/>
  <c r="E201" i="20"/>
  <c r="D201" i="20"/>
  <c r="C201" i="20"/>
  <c r="N200" i="20"/>
  <c r="M200" i="20"/>
  <c r="L200" i="20"/>
  <c r="K200" i="20"/>
  <c r="J200" i="20"/>
  <c r="I200" i="20"/>
  <c r="H200" i="20"/>
  <c r="G200" i="20"/>
  <c r="F200" i="20"/>
  <c r="E200" i="20"/>
  <c r="D200" i="20"/>
  <c r="C200" i="20"/>
  <c r="N199" i="20"/>
  <c r="M199" i="20"/>
  <c r="L199" i="20"/>
  <c r="K199" i="20"/>
  <c r="J199" i="20"/>
  <c r="I199" i="20"/>
  <c r="H199" i="20"/>
  <c r="G199" i="20"/>
  <c r="F199" i="20"/>
  <c r="E199" i="20"/>
  <c r="D199" i="20"/>
  <c r="C199" i="20"/>
  <c r="N198" i="20"/>
  <c r="M198" i="20"/>
  <c r="L198" i="20"/>
  <c r="K198" i="20"/>
  <c r="J198" i="20"/>
  <c r="I198" i="20"/>
  <c r="H198" i="20"/>
  <c r="G198" i="20"/>
  <c r="F198" i="20"/>
  <c r="E198" i="20"/>
  <c r="D198" i="20"/>
  <c r="C198" i="20"/>
  <c r="N197" i="20"/>
  <c r="M197" i="20"/>
  <c r="L197" i="20"/>
  <c r="K197" i="20"/>
  <c r="J197" i="20"/>
  <c r="I197" i="20"/>
  <c r="H197" i="20"/>
  <c r="G197" i="20"/>
  <c r="F197" i="20"/>
  <c r="E197" i="20"/>
  <c r="D197" i="20"/>
  <c r="C197" i="20"/>
  <c r="N196" i="20"/>
  <c r="M196" i="20"/>
  <c r="L196" i="20"/>
  <c r="K196" i="20"/>
  <c r="J196" i="20"/>
  <c r="I196" i="20"/>
  <c r="H196" i="20"/>
  <c r="G196" i="20"/>
  <c r="F196" i="20"/>
  <c r="E196" i="20"/>
  <c r="D196" i="20"/>
  <c r="C196" i="20"/>
  <c r="N195" i="20"/>
  <c r="M195" i="20"/>
  <c r="L195" i="20"/>
  <c r="K195" i="20"/>
  <c r="J195" i="20"/>
  <c r="I195" i="20"/>
  <c r="H195" i="20"/>
  <c r="G195" i="20"/>
  <c r="F195" i="20"/>
  <c r="E195" i="20"/>
  <c r="D195" i="20"/>
  <c r="C195" i="20"/>
  <c r="N194" i="20"/>
  <c r="M194" i="20"/>
  <c r="L194" i="20"/>
  <c r="K194" i="20"/>
  <c r="J194" i="20"/>
  <c r="I194" i="20"/>
  <c r="H194" i="20"/>
  <c r="G194" i="20"/>
  <c r="F194" i="20"/>
  <c r="E194" i="20"/>
  <c r="D194" i="20"/>
  <c r="C194" i="20"/>
  <c r="N193" i="20"/>
  <c r="M193" i="20"/>
  <c r="L193" i="20"/>
  <c r="K193" i="20"/>
  <c r="J193" i="20"/>
  <c r="I193" i="20"/>
  <c r="H193" i="20"/>
  <c r="G193" i="20"/>
  <c r="F193" i="20"/>
  <c r="E193" i="20"/>
  <c r="D193" i="20"/>
  <c r="C193" i="20"/>
  <c r="N192" i="20"/>
  <c r="M192" i="20"/>
  <c r="L192" i="20"/>
  <c r="K192" i="20"/>
  <c r="J192" i="20"/>
  <c r="I192" i="20"/>
  <c r="H192" i="20"/>
  <c r="G192" i="20"/>
  <c r="F192" i="20"/>
  <c r="E192" i="20"/>
  <c r="D192" i="20"/>
  <c r="C192" i="20"/>
  <c r="N191" i="20"/>
  <c r="M191" i="20"/>
  <c r="L191" i="20"/>
  <c r="K191" i="20"/>
  <c r="J191" i="20"/>
  <c r="I191" i="20"/>
  <c r="H191" i="20"/>
  <c r="G191" i="20"/>
  <c r="F191" i="20"/>
  <c r="E191" i="20"/>
  <c r="D191" i="20"/>
  <c r="C191" i="20"/>
  <c r="N190" i="20"/>
  <c r="M190" i="20"/>
  <c r="L190" i="20"/>
  <c r="K190" i="20"/>
  <c r="J190" i="20"/>
  <c r="I190" i="20"/>
  <c r="H190" i="20"/>
  <c r="G190" i="20"/>
  <c r="F190" i="20"/>
  <c r="E190" i="20"/>
  <c r="D190" i="20"/>
  <c r="C190" i="20"/>
  <c r="N189" i="20"/>
  <c r="M189" i="20"/>
  <c r="L189" i="20"/>
  <c r="K189" i="20"/>
  <c r="J189" i="20"/>
  <c r="I189" i="20"/>
  <c r="H189" i="20"/>
  <c r="G189" i="20"/>
  <c r="F189" i="20"/>
  <c r="E189" i="20"/>
  <c r="D189" i="20"/>
  <c r="C189" i="20"/>
  <c r="N188" i="20"/>
  <c r="M188" i="20"/>
  <c r="L188" i="20"/>
  <c r="K188" i="20"/>
  <c r="J188" i="20"/>
  <c r="I188" i="20"/>
  <c r="H188" i="20"/>
  <c r="G188" i="20"/>
  <c r="F188" i="20"/>
  <c r="E188" i="20"/>
  <c r="D188" i="20"/>
  <c r="C188" i="20"/>
  <c r="N187" i="20"/>
  <c r="M187" i="20"/>
  <c r="L187" i="20"/>
  <c r="K187" i="20"/>
  <c r="J187" i="20"/>
  <c r="I187" i="20"/>
  <c r="H187" i="20"/>
  <c r="G187" i="20"/>
  <c r="F187" i="20"/>
  <c r="E187" i="20"/>
  <c r="D187" i="20"/>
  <c r="C187" i="20"/>
  <c r="N186" i="20"/>
  <c r="M186" i="20"/>
  <c r="L186" i="20"/>
  <c r="K186" i="20"/>
  <c r="J186" i="20"/>
  <c r="I186" i="20"/>
  <c r="H186" i="20"/>
  <c r="G186" i="20"/>
  <c r="F186" i="20"/>
  <c r="E186" i="20"/>
  <c r="D186" i="20"/>
  <c r="C186" i="20"/>
  <c r="N185" i="20"/>
  <c r="M185" i="20"/>
  <c r="L185" i="20"/>
  <c r="K185" i="20"/>
  <c r="J185" i="20"/>
  <c r="I185" i="20"/>
  <c r="H185" i="20"/>
  <c r="G185" i="20"/>
  <c r="F185" i="20"/>
  <c r="E185" i="20"/>
  <c r="D185" i="20"/>
  <c r="C185" i="20"/>
  <c r="N184" i="20"/>
  <c r="M184" i="20"/>
  <c r="L184" i="20"/>
  <c r="K184" i="20"/>
  <c r="J184" i="20"/>
  <c r="I184" i="20"/>
  <c r="H184" i="20"/>
  <c r="G184" i="20"/>
  <c r="F184" i="20"/>
  <c r="E184" i="20"/>
  <c r="D184" i="20"/>
  <c r="C184" i="20"/>
  <c r="N183" i="20"/>
  <c r="N211" i="20" s="1"/>
  <c r="M183" i="20"/>
  <c r="M211" i="20" s="1"/>
  <c r="L183" i="20"/>
  <c r="K183" i="20"/>
  <c r="K211" i="20" s="1"/>
  <c r="J183" i="20"/>
  <c r="J211" i="20" s="1"/>
  <c r="I183" i="20"/>
  <c r="I211" i="20" s="1"/>
  <c r="H183" i="20"/>
  <c r="G183" i="20"/>
  <c r="G211" i="20" s="1"/>
  <c r="F183" i="20"/>
  <c r="F211" i="20" s="1"/>
  <c r="E183" i="20"/>
  <c r="E211" i="20" s="1"/>
  <c r="D183" i="20"/>
  <c r="C183" i="20"/>
  <c r="C211" i="20" s="1"/>
  <c r="BJ179" i="20"/>
  <c r="BI179" i="20"/>
  <c r="BH179" i="20"/>
  <c r="BG179" i="20"/>
  <c r="BF179" i="20"/>
  <c r="BE179" i="20"/>
  <c r="BD179" i="20"/>
  <c r="BC179" i="20"/>
  <c r="BB179" i="20"/>
  <c r="BA179" i="20"/>
  <c r="AZ179" i="20"/>
  <c r="AY179" i="20"/>
  <c r="AT179" i="20"/>
  <c r="AS179" i="20"/>
  <c r="AR179" i="20"/>
  <c r="AQ179" i="20"/>
  <c r="AP179" i="20"/>
  <c r="AO179" i="20"/>
  <c r="AN179" i="20"/>
  <c r="AM179" i="20"/>
  <c r="AL179" i="20"/>
  <c r="AK179" i="20"/>
  <c r="AJ179" i="20"/>
  <c r="AI179" i="20"/>
  <c r="AD179" i="20"/>
  <c r="AC179" i="20"/>
  <c r="AB179" i="20"/>
  <c r="AA179" i="20"/>
  <c r="Z179" i="20"/>
  <c r="Y179" i="20"/>
  <c r="X179" i="20"/>
  <c r="W179" i="20"/>
  <c r="V179" i="20"/>
  <c r="U179" i="20"/>
  <c r="T179" i="20"/>
  <c r="S179" i="20"/>
  <c r="N179" i="20"/>
  <c r="N241" i="20" s="1"/>
  <c r="M179" i="20"/>
  <c r="M241" i="20" s="1"/>
  <c r="L179" i="20"/>
  <c r="K179" i="20"/>
  <c r="K241" i="20" s="1"/>
  <c r="J179" i="20"/>
  <c r="J241" i="20" s="1"/>
  <c r="I179" i="20"/>
  <c r="I241" i="20" s="1"/>
  <c r="H179" i="20"/>
  <c r="H241" i="20" s="1"/>
  <c r="G179" i="20"/>
  <c r="G241" i="20" s="1"/>
  <c r="F179" i="20"/>
  <c r="F241" i="20" s="1"/>
  <c r="E179" i="20"/>
  <c r="E241" i="20" s="1"/>
  <c r="D179" i="20"/>
  <c r="D241" i="20" s="1"/>
  <c r="C179" i="20"/>
  <c r="C241" i="20" s="1"/>
  <c r="BJ178" i="20"/>
  <c r="BI178" i="20"/>
  <c r="BH178" i="20"/>
  <c r="BG178" i="20"/>
  <c r="BF178" i="20"/>
  <c r="BE178" i="20"/>
  <c r="BD178" i="20"/>
  <c r="BC178" i="20"/>
  <c r="BB178" i="20"/>
  <c r="BA178" i="20"/>
  <c r="AZ178" i="20"/>
  <c r="AY178" i="20"/>
  <c r="AT178" i="20"/>
  <c r="AS178" i="20"/>
  <c r="AR178" i="20"/>
  <c r="AQ178" i="20"/>
  <c r="AP178" i="20"/>
  <c r="AO178" i="20"/>
  <c r="AN178" i="20"/>
  <c r="AM178" i="20"/>
  <c r="AL178" i="20"/>
  <c r="AK178" i="20"/>
  <c r="AJ178" i="20"/>
  <c r="AI178" i="20"/>
  <c r="AD178" i="20"/>
  <c r="AC178" i="20"/>
  <c r="AB178" i="20"/>
  <c r="AA178" i="20"/>
  <c r="Z178" i="20"/>
  <c r="Y178" i="20"/>
  <c r="X178" i="20"/>
  <c r="W178" i="20"/>
  <c r="V178" i="20"/>
  <c r="U178" i="20"/>
  <c r="T178" i="20"/>
  <c r="S178" i="20"/>
  <c r="N178" i="20"/>
  <c r="N240" i="20" s="1"/>
  <c r="M178" i="20"/>
  <c r="M240" i="20" s="1"/>
  <c r="L178" i="20"/>
  <c r="L240" i="20" s="1"/>
  <c r="K178" i="20"/>
  <c r="K240" i="20" s="1"/>
  <c r="J178" i="20"/>
  <c r="J240" i="20" s="1"/>
  <c r="I178" i="20"/>
  <c r="I240" i="20" s="1"/>
  <c r="H178" i="20"/>
  <c r="H240" i="20" s="1"/>
  <c r="G178" i="20"/>
  <c r="G240" i="20" s="1"/>
  <c r="F178" i="20"/>
  <c r="F240" i="20" s="1"/>
  <c r="E178" i="20"/>
  <c r="E240" i="20" s="1"/>
  <c r="D178" i="20"/>
  <c r="D240" i="20" s="1"/>
  <c r="C178" i="20"/>
  <c r="C240" i="20" s="1"/>
  <c r="BJ177" i="20"/>
  <c r="BI177" i="20"/>
  <c r="BH177" i="20"/>
  <c r="BG177" i="20"/>
  <c r="BF177" i="20"/>
  <c r="BE177" i="20"/>
  <c r="BD177" i="20"/>
  <c r="BC177" i="20"/>
  <c r="BB177" i="20"/>
  <c r="BA177" i="20"/>
  <c r="AZ177" i="20"/>
  <c r="AY177" i="20"/>
  <c r="AT177" i="20"/>
  <c r="AS177" i="20"/>
  <c r="AR177" i="20"/>
  <c r="AQ177" i="20"/>
  <c r="AP177" i="20"/>
  <c r="AO177" i="20"/>
  <c r="AN177" i="20"/>
  <c r="AM177" i="20"/>
  <c r="AL177" i="20"/>
  <c r="AK177" i="20"/>
  <c r="AJ177" i="20"/>
  <c r="AI177" i="20"/>
  <c r="AD177" i="20"/>
  <c r="AC177" i="20"/>
  <c r="AB177" i="20"/>
  <c r="AA177" i="20"/>
  <c r="Z177" i="20"/>
  <c r="Y177" i="20"/>
  <c r="X177" i="20"/>
  <c r="W177" i="20"/>
  <c r="V177" i="20"/>
  <c r="U177" i="20"/>
  <c r="T177" i="20"/>
  <c r="S177" i="20"/>
  <c r="N177" i="20"/>
  <c r="N239" i="20" s="1"/>
  <c r="M177" i="20"/>
  <c r="M239" i="20" s="1"/>
  <c r="L177" i="20"/>
  <c r="L239" i="20" s="1"/>
  <c r="K177" i="20"/>
  <c r="K239" i="20" s="1"/>
  <c r="J177" i="20"/>
  <c r="J239" i="20" s="1"/>
  <c r="I177" i="20"/>
  <c r="I239" i="20" s="1"/>
  <c r="H177" i="20"/>
  <c r="H239" i="20" s="1"/>
  <c r="G177" i="20"/>
  <c r="G239" i="20" s="1"/>
  <c r="F177" i="20"/>
  <c r="F239" i="20" s="1"/>
  <c r="E177" i="20"/>
  <c r="E239" i="20" s="1"/>
  <c r="D177" i="20"/>
  <c r="D239" i="20" s="1"/>
  <c r="C177" i="20"/>
  <c r="C239" i="20" s="1"/>
  <c r="BJ176" i="20"/>
  <c r="BI176" i="20"/>
  <c r="BH176" i="20"/>
  <c r="BG176" i="20"/>
  <c r="BF176" i="20"/>
  <c r="BE176" i="20"/>
  <c r="BD176" i="20"/>
  <c r="BC176" i="20"/>
  <c r="BB176" i="20"/>
  <c r="BA176" i="20"/>
  <c r="AZ176" i="20"/>
  <c r="AY176" i="20"/>
  <c r="AT176" i="20"/>
  <c r="AS176" i="20"/>
  <c r="AR176" i="20"/>
  <c r="AQ176" i="20"/>
  <c r="AP176" i="20"/>
  <c r="AO176" i="20"/>
  <c r="AN176" i="20"/>
  <c r="AM176" i="20"/>
  <c r="AL176" i="20"/>
  <c r="AK176" i="20"/>
  <c r="AJ176" i="20"/>
  <c r="AI176" i="20"/>
  <c r="AD176" i="20"/>
  <c r="AC176" i="20"/>
  <c r="AB176" i="20"/>
  <c r="AA176" i="20"/>
  <c r="Z176" i="20"/>
  <c r="Y176" i="20"/>
  <c r="X176" i="20"/>
  <c r="W176" i="20"/>
  <c r="V176" i="20"/>
  <c r="U176" i="20"/>
  <c r="T176" i="20"/>
  <c r="S176" i="20"/>
  <c r="N176" i="20"/>
  <c r="N238" i="20" s="1"/>
  <c r="M176" i="20"/>
  <c r="M238" i="20" s="1"/>
  <c r="L176" i="20"/>
  <c r="L238" i="20" s="1"/>
  <c r="K176" i="20"/>
  <c r="K238" i="20" s="1"/>
  <c r="J176" i="20"/>
  <c r="J238" i="20" s="1"/>
  <c r="I176" i="20"/>
  <c r="I238" i="20" s="1"/>
  <c r="H176" i="20"/>
  <c r="H238" i="20" s="1"/>
  <c r="G176" i="20"/>
  <c r="G238" i="20" s="1"/>
  <c r="F176" i="20"/>
  <c r="F238" i="20" s="1"/>
  <c r="E176" i="20"/>
  <c r="E238" i="20" s="1"/>
  <c r="D176" i="20"/>
  <c r="D238" i="20" s="1"/>
  <c r="C176" i="20"/>
  <c r="C238" i="20" s="1"/>
  <c r="BJ175" i="20"/>
  <c r="BI175" i="20"/>
  <c r="BH175" i="20"/>
  <c r="BG175" i="20"/>
  <c r="BF175" i="20"/>
  <c r="BE175" i="20"/>
  <c r="BD175" i="20"/>
  <c r="BC175" i="20"/>
  <c r="BB175" i="20"/>
  <c r="BA175" i="20"/>
  <c r="AZ175" i="20"/>
  <c r="AY175" i="20"/>
  <c r="AT175" i="20"/>
  <c r="AS175" i="20"/>
  <c r="AR175" i="20"/>
  <c r="AQ175" i="20"/>
  <c r="AP175" i="20"/>
  <c r="AO175" i="20"/>
  <c r="AN175" i="20"/>
  <c r="AM175" i="20"/>
  <c r="AL175" i="20"/>
  <c r="AK175" i="20"/>
  <c r="AJ175" i="20"/>
  <c r="AI175" i="20"/>
  <c r="AD175" i="20"/>
  <c r="AC175" i="20"/>
  <c r="AB175" i="20"/>
  <c r="AA175" i="20"/>
  <c r="Z175" i="20"/>
  <c r="Y175" i="20"/>
  <c r="X175" i="20"/>
  <c r="W175" i="20"/>
  <c r="V175" i="20"/>
  <c r="U175" i="20"/>
  <c r="T175" i="20"/>
  <c r="S175" i="20"/>
  <c r="N175" i="20"/>
  <c r="N237" i="20" s="1"/>
  <c r="M175" i="20"/>
  <c r="M237" i="20" s="1"/>
  <c r="L175" i="20"/>
  <c r="L237" i="20" s="1"/>
  <c r="K175" i="20"/>
  <c r="K237" i="20" s="1"/>
  <c r="J175" i="20"/>
  <c r="J237" i="20" s="1"/>
  <c r="I175" i="20"/>
  <c r="I237" i="20" s="1"/>
  <c r="H175" i="20"/>
  <c r="H237" i="20" s="1"/>
  <c r="G175" i="20"/>
  <c r="G237" i="20" s="1"/>
  <c r="F175" i="20"/>
  <c r="F237" i="20" s="1"/>
  <c r="E175" i="20"/>
  <c r="E237" i="20" s="1"/>
  <c r="D175" i="20"/>
  <c r="D237" i="20" s="1"/>
  <c r="C175" i="20"/>
  <c r="C237" i="20" s="1"/>
  <c r="BJ174" i="20"/>
  <c r="BI174" i="20"/>
  <c r="BH174" i="20"/>
  <c r="BG174" i="20"/>
  <c r="BF174" i="20"/>
  <c r="BE174" i="20"/>
  <c r="BD174" i="20"/>
  <c r="BC174" i="20"/>
  <c r="BB174" i="20"/>
  <c r="BA174" i="20"/>
  <c r="AZ174" i="20"/>
  <c r="AY174" i="20"/>
  <c r="AT174" i="20"/>
  <c r="AS174" i="20"/>
  <c r="AR174" i="20"/>
  <c r="AQ174" i="20"/>
  <c r="AP174" i="20"/>
  <c r="AO174" i="20"/>
  <c r="AN174" i="20"/>
  <c r="AM174" i="20"/>
  <c r="AL174" i="20"/>
  <c r="AK174" i="20"/>
  <c r="AJ174" i="20"/>
  <c r="AI174" i="20"/>
  <c r="AD174" i="20"/>
  <c r="AC174" i="20"/>
  <c r="AB174" i="20"/>
  <c r="AA174" i="20"/>
  <c r="Z174" i="20"/>
  <c r="Y174" i="20"/>
  <c r="X174" i="20"/>
  <c r="W174" i="20"/>
  <c r="V174" i="20"/>
  <c r="U174" i="20"/>
  <c r="T174" i="20"/>
  <c r="S174" i="20"/>
  <c r="N174" i="20"/>
  <c r="N236" i="20" s="1"/>
  <c r="M174" i="20"/>
  <c r="M236" i="20" s="1"/>
  <c r="L174" i="20"/>
  <c r="L236" i="20" s="1"/>
  <c r="K174" i="20"/>
  <c r="K236" i="20" s="1"/>
  <c r="J174" i="20"/>
  <c r="J236" i="20" s="1"/>
  <c r="I174" i="20"/>
  <c r="I236" i="20" s="1"/>
  <c r="H174" i="20"/>
  <c r="H236" i="20" s="1"/>
  <c r="G174" i="20"/>
  <c r="G236" i="20" s="1"/>
  <c r="F174" i="20"/>
  <c r="F236" i="20" s="1"/>
  <c r="E174" i="20"/>
  <c r="E236" i="20" s="1"/>
  <c r="D174" i="20"/>
  <c r="D236" i="20" s="1"/>
  <c r="C174" i="20"/>
  <c r="C236" i="20" s="1"/>
  <c r="BJ173" i="20"/>
  <c r="BI173" i="20"/>
  <c r="BH173" i="20"/>
  <c r="BG173" i="20"/>
  <c r="BF173" i="20"/>
  <c r="BE173" i="20"/>
  <c r="BD173" i="20"/>
  <c r="BC173" i="20"/>
  <c r="BB173" i="20"/>
  <c r="BA173" i="20"/>
  <c r="AZ173" i="20"/>
  <c r="AY173" i="20"/>
  <c r="AT173" i="20"/>
  <c r="AS173" i="20"/>
  <c r="AR173" i="20"/>
  <c r="AQ173" i="20"/>
  <c r="AP173" i="20"/>
  <c r="AO173" i="20"/>
  <c r="AN173" i="20"/>
  <c r="AM173" i="20"/>
  <c r="AL173" i="20"/>
  <c r="AK173" i="20"/>
  <c r="AJ173" i="20"/>
  <c r="AI173" i="20"/>
  <c r="AD173" i="20"/>
  <c r="AC173" i="20"/>
  <c r="AB173" i="20"/>
  <c r="AA173" i="20"/>
  <c r="Z173" i="20"/>
  <c r="Y173" i="20"/>
  <c r="X173" i="20"/>
  <c r="W173" i="20"/>
  <c r="V173" i="20"/>
  <c r="U173" i="20"/>
  <c r="T173" i="20"/>
  <c r="S173" i="20"/>
  <c r="N173" i="20"/>
  <c r="N235" i="20" s="1"/>
  <c r="M173" i="20"/>
  <c r="M235" i="20" s="1"/>
  <c r="L173" i="20"/>
  <c r="L235" i="20" s="1"/>
  <c r="K173" i="20"/>
  <c r="K235" i="20" s="1"/>
  <c r="J173" i="20"/>
  <c r="J235" i="20" s="1"/>
  <c r="I173" i="20"/>
  <c r="I235" i="20" s="1"/>
  <c r="H173" i="20"/>
  <c r="H235" i="20" s="1"/>
  <c r="G173" i="20"/>
  <c r="G235" i="20" s="1"/>
  <c r="F173" i="20"/>
  <c r="F235" i="20" s="1"/>
  <c r="E173" i="20"/>
  <c r="E235" i="20" s="1"/>
  <c r="D173" i="20"/>
  <c r="D235" i="20" s="1"/>
  <c r="C173" i="20"/>
  <c r="C235" i="20" s="1"/>
  <c r="BJ172" i="20"/>
  <c r="BI172" i="20"/>
  <c r="BH172" i="20"/>
  <c r="BG172" i="20"/>
  <c r="BF172" i="20"/>
  <c r="BE172" i="20"/>
  <c r="BD172" i="20"/>
  <c r="BC172" i="20"/>
  <c r="BB172" i="20"/>
  <c r="BA172" i="20"/>
  <c r="AZ172" i="20"/>
  <c r="AY172" i="20"/>
  <c r="AT172" i="20"/>
  <c r="AS172" i="20"/>
  <c r="AR172" i="20"/>
  <c r="AQ172" i="20"/>
  <c r="AP172" i="20"/>
  <c r="AO172" i="20"/>
  <c r="AN172" i="20"/>
  <c r="AM172" i="20"/>
  <c r="AL172" i="20"/>
  <c r="AK172" i="20"/>
  <c r="AJ172" i="20"/>
  <c r="AI172" i="20"/>
  <c r="AD172" i="20"/>
  <c r="AC172" i="20"/>
  <c r="AB172" i="20"/>
  <c r="AA172" i="20"/>
  <c r="Z172" i="20"/>
  <c r="Y172" i="20"/>
  <c r="X172" i="20"/>
  <c r="W172" i="20"/>
  <c r="V172" i="20"/>
  <c r="U172" i="20"/>
  <c r="T172" i="20"/>
  <c r="S172" i="20"/>
  <c r="N172" i="20"/>
  <c r="N234" i="20" s="1"/>
  <c r="M172" i="20"/>
  <c r="M234" i="20" s="1"/>
  <c r="L172" i="20"/>
  <c r="L234" i="20" s="1"/>
  <c r="K172" i="20"/>
  <c r="K234" i="20" s="1"/>
  <c r="J172" i="20"/>
  <c r="J234" i="20" s="1"/>
  <c r="I172" i="20"/>
  <c r="I234" i="20" s="1"/>
  <c r="H172" i="20"/>
  <c r="H234" i="20" s="1"/>
  <c r="G172" i="20"/>
  <c r="G234" i="20" s="1"/>
  <c r="F172" i="20"/>
  <c r="F234" i="20" s="1"/>
  <c r="E172" i="20"/>
  <c r="E234" i="20" s="1"/>
  <c r="D172" i="20"/>
  <c r="D234" i="20" s="1"/>
  <c r="C172" i="20"/>
  <c r="C234" i="20" s="1"/>
  <c r="BJ171" i="20"/>
  <c r="BI171" i="20"/>
  <c r="BH171" i="20"/>
  <c r="BG171" i="20"/>
  <c r="BF171" i="20"/>
  <c r="BE171" i="20"/>
  <c r="BD171" i="20"/>
  <c r="BC171" i="20"/>
  <c r="BB171" i="20"/>
  <c r="BA171" i="20"/>
  <c r="AZ171" i="20"/>
  <c r="AY171" i="20"/>
  <c r="AT171" i="20"/>
  <c r="AS171" i="20"/>
  <c r="AR171" i="20"/>
  <c r="AQ171" i="20"/>
  <c r="AP171" i="20"/>
  <c r="AO171" i="20"/>
  <c r="AN171" i="20"/>
  <c r="AM171" i="20"/>
  <c r="AL171" i="20"/>
  <c r="AK171" i="20"/>
  <c r="AJ171" i="20"/>
  <c r="AI171" i="20"/>
  <c r="AD171" i="20"/>
  <c r="AC171" i="20"/>
  <c r="AB171" i="20"/>
  <c r="AA171" i="20"/>
  <c r="Z171" i="20"/>
  <c r="Y171" i="20"/>
  <c r="X171" i="20"/>
  <c r="W171" i="20"/>
  <c r="V171" i="20"/>
  <c r="U171" i="20"/>
  <c r="T171" i="20"/>
  <c r="S171" i="20"/>
  <c r="N171" i="20"/>
  <c r="N233" i="20" s="1"/>
  <c r="M171" i="20"/>
  <c r="M233" i="20" s="1"/>
  <c r="L171" i="20"/>
  <c r="L233" i="20" s="1"/>
  <c r="K171" i="20"/>
  <c r="K233" i="20" s="1"/>
  <c r="J171" i="20"/>
  <c r="J233" i="20" s="1"/>
  <c r="I171" i="20"/>
  <c r="I233" i="20" s="1"/>
  <c r="H171" i="20"/>
  <c r="H233" i="20" s="1"/>
  <c r="G171" i="20"/>
  <c r="G233" i="20" s="1"/>
  <c r="F171" i="20"/>
  <c r="F233" i="20" s="1"/>
  <c r="E171" i="20"/>
  <c r="E233" i="20" s="1"/>
  <c r="D171" i="20"/>
  <c r="D233" i="20" s="1"/>
  <c r="C171" i="20"/>
  <c r="C233" i="20" s="1"/>
  <c r="BJ170" i="20"/>
  <c r="BI170" i="20"/>
  <c r="BH170" i="20"/>
  <c r="BG170" i="20"/>
  <c r="BF170" i="20"/>
  <c r="BE170" i="20"/>
  <c r="BD170" i="20"/>
  <c r="BC170" i="20"/>
  <c r="BB170" i="20"/>
  <c r="BA170" i="20"/>
  <c r="AZ170" i="20"/>
  <c r="AY170" i="20"/>
  <c r="AT170" i="20"/>
  <c r="AS170" i="20"/>
  <c r="AR170" i="20"/>
  <c r="AQ170" i="20"/>
  <c r="AP170" i="20"/>
  <c r="AO170" i="20"/>
  <c r="AN170" i="20"/>
  <c r="AM170" i="20"/>
  <c r="AL170" i="20"/>
  <c r="AK170" i="20"/>
  <c r="AJ170" i="20"/>
  <c r="AI170" i="20"/>
  <c r="AD170" i="20"/>
  <c r="AC170" i="20"/>
  <c r="AB170" i="20"/>
  <c r="AA170" i="20"/>
  <c r="Z170" i="20"/>
  <c r="Y170" i="20"/>
  <c r="X170" i="20"/>
  <c r="W170" i="20"/>
  <c r="V170" i="20"/>
  <c r="U170" i="20"/>
  <c r="T170" i="20"/>
  <c r="S170" i="20"/>
  <c r="N170" i="20"/>
  <c r="N232" i="20" s="1"/>
  <c r="M170" i="20"/>
  <c r="M232" i="20" s="1"/>
  <c r="L170" i="20"/>
  <c r="L232" i="20" s="1"/>
  <c r="K170" i="20"/>
  <c r="K232" i="20" s="1"/>
  <c r="J170" i="20"/>
  <c r="J232" i="20" s="1"/>
  <c r="I170" i="20"/>
  <c r="I232" i="20" s="1"/>
  <c r="H170" i="20"/>
  <c r="H232" i="20" s="1"/>
  <c r="G170" i="20"/>
  <c r="G232" i="20" s="1"/>
  <c r="F170" i="20"/>
  <c r="F232" i="20" s="1"/>
  <c r="E170" i="20"/>
  <c r="E232" i="20" s="1"/>
  <c r="D170" i="20"/>
  <c r="D232" i="20" s="1"/>
  <c r="C170" i="20"/>
  <c r="C232" i="20" s="1"/>
  <c r="BJ169" i="20"/>
  <c r="BI169" i="20"/>
  <c r="BH169" i="20"/>
  <c r="BG169" i="20"/>
  <c r="BF169" i="20"/>
  <c r="BE169" i="20"/>
  <c r="BD169" i="20"/>
  <c r="BC169" i="20"/>
  <c r="BB169" i="20"/>
  <c r="BA169" i="20"/>
  <c r="AZ169" i="20"/>
  <c r="AY169" i="20"/>
  <c r="AT169" i="20"/>
  <c r="AS169" i="20"/>
  <c r="AR169" i="20"/>
  <c r="AQ169" i="20"/>
  <c r="AP169" i="20"/>
  <c r="AO169" i="20"/>
  <c r="AN169" i="20"/>
  <c r="AM169" i="20"/>
  <c r="AL169" i="20"/>
  <c r="AK169" i="20"/>
  <c r="AJ169" i="20"/>
  <c r="AI169" i="20"/>
  <c r="AD169" i="20"/>
  <c r="AC169" i="20"/>
  <c r="AB169" i="20"/>
  <c r="AA169" i="20"/>
  <c r="Z169" i="20"/>
  <c r="Y169" i="20"/>
  <c r="X169" i="20"/>
  <c r="W169" i="20"/>
  <c r="V169" i="20"/>
  <c r="U169" i="20"/>
  <c r="T169" i="20"/>
  <c r="S169" i="20"/>
  <c r="N169" i="20"/>
  <c r="N231" i="20" s="1"/>
  <c r="M169" i="20"/>
  <c r="M231" i="20" s="1"/>
  <c r="L169" i="20"/>
  <c r="L231" i="20" s="1"/>
  <c r="K169" i="20"/>
  <c r="K231" i="20" s="1"/>
  <c r="J169" i="20"/>
  <c r="J231" i="20" s="1"/>
  <c r="I169" i="20"/>
  <c r="I231" i="20" s="1"/>
  <c r="H169" i="20"/>
  <c r="H231" i="20" s="1"/>
  <c r="G169" i="20"/>
  <c r="G231" i="20" s="1"/>
  <c r="F169" i="20"/>
  <c r="F231" i="20" s="1"/>
  <c r="E169" i="20"/>
  <c r="E231" i="20" s="1"/>
  <c r="D169" i="20"/>
  <c r="D231" i="20" s="1"/>
  <c r="C169" i="20"/>
  <c r="C231" i="20" s="1"/>
  <c r="BJ168" i="20"/>
  <c r="BI168" i="20"/>
  <c r="BH168" i="20"/>
  <c r="BG168" i="20"/>
  <c r="BF168" i="20"/>
  <c r="BE168" i="20"/>
  <c r="BD168" i="20"/>
  <c r="BC168" i="20"/>
  <c r="BB168" i="20"/>
  <c r="BA168" i="20"/>
  <c r="AZ168" i="20"/>
  <c r="AY168" i="20"/>
  <c r="AT168" i="20"/>
  <c r="AS168" i="20"/>
  <c r="AR168" i="20"/>
  <c r="AQ168" i="20"/>
  <c r="AP168" i="20"/>
  <c r="AO168" i="20"/>
  <c r="AN168" i="20"/>
  <c r="AM168" i="20"/>
  <c r="AL168" i="20"/>
  <c r="AK168" i="20"/>
  <c r="AJ168" i="20"/>
  <c r="AI168" i="20"/>
  <c r="AD168" i="20"/>
  <c r="AC168" i="20"/>
  <c r="AB168" i="20"/>
  <c r="AA168" i="20"/>
  <c r="Z168" i="20"/>
  <c r="Y168" i="20"/>
  <c r="X168" i="20"/>
  <c r="W168" i="20"/>
  <c r="V168" i="20"/>
  <c r="U168" i="20"/>
  <c r="T168" i="20"/>
  <c r="S168" i="20"/>
  <c r="N168" i="20"/>
  <c r="N230" i="20" s="1"/>
  <c r="M168" i="20"/>
  <c r="M230" i="20" s="1"/>
  <c r="L168" i="20"/>
  <c r="L230" i="20" s="1"/>
  <c r="K168" i="20"/>
  <c r="K230" i="20" s="1"/>
  <c r="J168" i="20"/>
  <c r="J230" i="20" s="1"/>
  <c r="I168" i="20"/>
  <c r="I230" i="20" s="1"/>
  <c r="H168" i="20"/>
  <c r="H230" i="20" s="1"/>
  <c r="G168" i="20"/>
  <c r="G230" i="20" s="1"/>
  <c r="F168" i="20"/>
  <c r="F230" i="20" s="1"/>
  <c r="E168" i="20"/>
  <c r="E230" i="20" s="1"/>
  <c r="D168" i="20"/>
  <c r="D230" i="20" s="1"/>
  <c r="C168" i="20"/>
  <c r="C230" i="20" s="1"/>
  <c r="BJ167" i="20"/>
  <c r="BI167" i="20"/>
  <c r="BH167" i="20"/>
  <c r="BG167" i="20"/>
  <c r="BF167" i="20"/>
  <c r="BE167" i="20"/>
  <c r="BD167" i="20"/>
  <c r="BC167" i="20"/>
  <c r="BB167" i="20"/>
  <c r="BA167" i="20"/>
  <c r="AZ167" i="20"/>
  <c r="AY167" i="20"/>
  <c r="AT167" i="20"/>
  <c r="AS167" i="20"/>
  <c r="AR167" i="20"/>
  <c r="AQ167" i="20"/>
  <c r="AP167" i="20"/>
  <c r="AO167" i="20"/>
  <c r="AN167" i="20"/>
  <c r="AM167" i="20"/>
  <c r="AL167" i="20"/>
  <c r="AK167" i="20"/>
  <c r="AJ167" i="20"/>
  <c r="AI167" i="20"/>
  <c r="AD167" i="20"/>
  <c r="AC167" i="20"/>
  <c r="AB167" i="20"/>
  <c r="AA167" i="20"/>
  <c r="Z167" i="20"/>
  <c r="Y167" i="20"/>
  <c r="X167" i="20"/>
  <c r="W167" i="20"/>
  <c r="V167" i="20"/>
  <c r="U167" i="20"/>
  <c r="T167" i="20"/>
  <c r="S167" i="20"/>
  <c r="N167" i="20"/>
  <c r="N229" i="20" s="1"/>
  <c r="M167" i="20"/>
  <c r="M229" i="20" s="1"/>
  <c r="L167" i="20"/>
  <c r="L229" i="20" s="1"/>
  <c r="K167" i="20"/>
  <c r="K229" i="20" s="1"/>
  <c r="J167" i="20"/>
  <c r="J229" i="20" s="1"/>
  <c r="I167" i="20"/>
  <c r="I229" i="20" s="1"/>
  <c r="H167" i="20"/>
  <c r="H229" i="20" s="1"/>
  <c r="G167" i="20"/>
  <c r="G229" i="20" s="1"/>
  <c r="F167" i="20"/>
  <c r="F229" i="20" s="1"/>
  <c r="E167" i="20"/>
  <c r="E229" i="20" s="1"/>
  <c r="D167" i="20"/>
  <c r="D229" i="20" s="1"/>
  <c r="C167" i="20"/>
  <c r="C229" i="20" s="1"/>
  <c r="BJ166" i="20"/>
  <c r="BI166" i="20"/>
  <c r="BH166" i="20"/>
  <c r="BG166" i="20"/>
  <c r="BF166" i="20"/>
  <c r="BE166" i="20"/>
  <c r="BD166" i="20"/>
  <c r="BC166" i="20"/>
  <c r="BB166" i="20"/>
  <c r="BA166" i="20"/>
  <c r="AZ166" i="20"/>
  <c r="AY166" i="20"/>
  <c r="AT166" i="20"/>
  <c r="AS166" i="20"/>
  <c r="AR166" i="20"/>
  <c r="AQ166" i="20"/>
  <c r="AP166" i="20"/>
  <c r="AO166" i="20"/>
  <c r="AN166" i="20"/>
  <c r="AM166" i="20"/>
  <c r="AL166" i="20"/>
  <c r="AK166" i="20"/>
  <c r="AJ166" i="20"/>
  <c r="AI166" i="20"/>
  <c r="AD166" i="20"/>
  <c r="AC166" i="20"/>
  <c r="AB166" i="20"/>
  <c r="AA166" i="20"/>
  <c r="Z166" i="20"/>
  <c r="Y166" i="20"/>
  <c r="X166" i="20"/>
  <c r="W166" i="20"/>
  <c r="V166" i="20"/>
  <c r="U166" i="20"/>
  <c r="T166" i="20"/>
  <c r="S166" i="20"/>
  <c r="N166" i="20"/>
  <c r="N228" i="20" s="1"/>
  <c r="M166" i="20"/>
  <c r="M228" i="20" s="1"/>
  <c r="L166" i="20"/>
  <c r="L228" i="20" s="1"/>
  <c r="K166" i="20"/>
  <c r="K228" i="20" s="1"/>
  <c r="J166" i="20"/>
  <c r="J228" i="20" s="1"/>
  <c r="I166" i="20"/>
  <c r="I228" i="20" s="1"/>
  <c r="H166" i="20"/>
  <c r="H228" i="20" s="1"/>
  <c r="G166" i="20"/>
  <c r="G228" i="20" s="1"/>
  <c r="F166" i="20"/>
  <c r="F228" i="20" s="1"/>
  <c r="E166" i="20"/>
  <c r="E228" i="20" s="1"/>
  <c r="D166" i="20"/>
  <c r="D228" i="20" s="1"/>
  <c r="C166" i="20"/>
  <c r="C228" i="20" s="1"/>
  <c r="BJ165" i="20"/>
  <c r="BI165" i="20"/>
  <c r="BH165" i="20"/>
  <c r="BG165" i="20"/>
  <c r="BF165" i="20"/>
  <c r="BE165" i="20"/>
  <c r="BD165" i="20"/>
  <c r="BC165" i="20"/>
  <c r="BB165" i="20"/>
  <c r="BA165" i="20"/>
  <c r="AZ165" i="20"/>
  <c r="AY165" i="20"/>
  <c r="AT165" i="20"/>
  <c r="AS165" i="20"/>
  <c r="AR165" i="20"/>
  <c r="AQ165" i="20"/>
  <c r="AP165" i="20"/>
  <c r="AO165" i="20"/>
  <c r="AN165" i="20"/>
  <c r="AM165" i="20"/>
  <c r="AL165" i="20"/>
  <c r="AK165" i="20"/>
  <c r="AJ165" i="20"/>
  <c r="AI165" i="20"/>
  <c r="AD165" i="20"/>
  <c r="AC165" i="20"/>
  <c r="AB165" i="20"/>
  <c r="AA165" i="20"/>
  <c r="Z165" i="20"/>
  <c r="Y165" i="20"/>
  <c r="X165" i="20"/>
  <c r="W165" i="20"/>
  <c r="V165" i="20"/>
  <c r="U165" i="20"/>
  <c r="T165" i="20"/>
  <c r="S165" i="20"/>
  <c r="N165" i="20"/>
  <c r="N227" i="20" s="1"/>
  <c r="M165" i="20"/>
  <c r="M227" i="20" s="1"/>
  <c r="L165" i="20"/>
  <c r="L227" i="20" s="1"/>
  <c r="K165" i="20"/>
  <c r="K227" i="20" s="1"/>
  <c r="J165" i="20"/>
  <c r="J227" i="20" s="1"/>
  <c r="I165" i="20"/>
  <c r="I227" i="20" s="1"/>
  <c r="H165" i="20"/>
  <c r="H227" i="20" s="1"/>
  <c r="G165" i="20"/>
  <c r="G227" i="20" s="1"/>
  <c r="F165" i="20"/>
  <c r="F227" i="20" s="1"/>
  <c r="E165" i="20"/>
  <c r="E227" i="20" s="1"/>
  <c r="D165" i="20"/>
  <c r="D227" i="20" s="1"/>
  <c r="C165" i="20"/>
  <c r="C227" i="20" s="1"/>
  <c r="BJ164" i="20"/>
  <c r="BI164" i="20"/>
  <c r="BH164" i="20"/>
  <c r="BG164" i="20"/>
  <c r="BF164" i="20"/>
  <c r="BE164" i="20"/>
  <c r="BD164" i="20"/>
  <c r="BC164" i="20"/>
  <c r="BB164" i="20"/>
  <c r="BA164" i="20"/>
  <c r="AZ164" i="20"/>
  <c r="AY164" i="20"/>
  <c r="AT164" i="20"/>
  <c r="AS164" i="20"/>
  <c r="AR164" i="20"/>
  <c r="AQ164" i="20"/>
  <c r="AP164" i="20"/>
  <c r="AO164" i="20"/>
  <c r="AN164" i="20"/>
  <c r="AM164" i="20"/>
  <c r="AL164" i="20"/>
  <c r="AK164" i="20"/>
  <c r="AJ164" i="20"/>
  <c r="AI164" i="20"/>
  <c r="AD164" i="20"/>
  <c r="AC164" i="20"/>
  <c r="AB164" i="20"/>
  <c r="AA164" i="20"/>
  <c r="Z164" i="20"/>
  <c r="Y164" i="20"/>
  <c r="X164" i="20"/>
  <c r="W164" i="20"/>
  <c r="V164" i="20"/>
  <c r="U164" i="20"/>
  <c r="T164" i="20"/>
  <c r="S164" i="20"/>
  <c r="N164" i="20"/>
  <c r="N226" i="20" s="1"/>
  <c r="M164" i="20"/>
  <c r="M226" i="20" s="1"/>
  <c r="L164" i="20"/>
  <c r="L226" i="20" s="1"/>
  <c r="K164" i="20"/>
  <c r="K226" i="20" s="1"/>
  <c r="J164" i="20"/>
  <c r="J226" i="20" s="1"/>
  <c r="I164" i="20"/>
  <c r="I226" i="20" s="1"/>
  <c r="H164" i="20"/>
  <c r="H226" i="20" s="1"/>
  <c r="G164" i="20"/>
  <c r="G226" i="20" s="1"/>
  <c r="F164" i="20"/>
  <c r="F226" i="20" s="1"/>
  <c r="E164" i="20"/>
  <c r="E226" i="20" s="1"/>
  <c r="D164" i="20"/>
  <c r="D226" i="20" s="1"/>
  <c r="C164" i="20"/>
  <c r="C226" i="20" s="1"/>
  <c r="BJ163" i="20"/>
  <c r="BI163" i="20"/>
  <c r="BH163" i="20"/>
  <c r="BG163" i="20"/>
  <c r="BF163" i="20"/>
  <c r="BE163" i="20"/>
  <c r="BD163" i="20"/>
  <c r="BC163" i="20"/>
  <c r="BB163" i="20"/>
  <c r="BA163" i="20"/>
  <c r="AZ163" i="20"/>
  <c r="AY163" i="20"/>
  <c r="AT163" i="20"/>
  <c r="AS163" i="20"/>
  <c r="AR163" i="20"/>
  <c r="AQ163" i="20"/>
  <c r="AP163" i="20"/>
  <c r="AO163" i="20"/>
  <c r="AN163" i="20"/>
  <c r="AM163" i="20"/>
  <c r="AL163" i="20"/>
  <c r="AK163" i="20"/>
  <c r="AJ163" i="20"/>
  <c r="AI163" i="20"/>
  <c r="AD163" i="20"/>
  <c r="AC163" i="20"/>
  <c r="AB163" i="20"/>
  <c r="AA163" i="20"/>
  <c r="Z163" i="20"/>
  <c r="Y163" i="20"/>
  <c r="X163" i="20"/>
  <c r="W163" i="20"/>
  <c r="V163" i="20"/>
  <c r="U163" i="20"/>
  <c r="T163" i="20"/>
  <c r="S163" i="20"/>
  <c r="N163" i="20"/>
  <c r="N225" i="20" s="1"/>
  <c r="M163" i="20"/>
  <c r="M225" i="20" s="1"/>
  <c r="L163" i="20"/>
  <c r="L225" i="20" s="1"/>
  <c r="K163" i="20"/>
  <c r="K225" i="20" s="1"/>
  <c r="J163" i="20"/>
  <c r="J225" i="20" s="1"/>
  <c r="I163" i="20"/>
  <c r="I225" i="20" s="1"/>
  <c r="H163" i="20"/>
  <c r="H225" i="20" s="1"/>
  <c r="G163" i="20"/>
  <c r="G225" i="20" s="1"/>
  <c r="F163" i="20"/>
  <c r="F225" i="20" s="1"/>
  <c r="E163" i="20"/>
  <c r="E225" i="20" s="1"/>
  <c r="D163" i="20"/>
  <c r="D225" i="20" s="1"/>
  <c r="C163" i="20"/>
  <c r="C225" i="20" s="1"/>
  <c r="BJ162" i="20"/>
  <c r="BI162" i="20"/>
  <c r="BH162" i="20"/>
  <c r="BG162" i="20"/>
  <c r="BF162" i="20"/>
  <c r="BE162" i="20"/>
  <c r="BD162" i="20"/>
  <c r="BC162" i="20"/>
  <c r="BB162" i="20"/>
  <c r="BA162" i="20"/>
  <c r="AZ162" i="20"/>
  <c r="AY162" i="20"/>
  <c r="AT162" i="20"/>
  <c r="AS162" i="20"/>
  <c r="AR162" i="20"/>
  <c r="AQ162" i="20"/>
  <c r="AP162" i="20"/>
  <c r="AO162" i="20"/>
  <c r="AN162" i="20"/>
  <c r="AM162" i="20"/>
  <c r="AL162" i="20"/>
  <c r="AK162" i="20"/>
  <c r="AJ162" i="20"/>
  <c r="AI162" i="20"/>
  <c r="AD162" i="20"/>
  <c r="AC162" i="20"/>
  <c r="AB162" i="20"/>
  <c r="AA162" i="20"/>
  <c r="Z162" i="20"/>
  <c r="Y162" i="20"/>
  <c r="X162" i="20"/>
  <c r="W162" i="20"/>
  <c r="V162" i="20"/>
  <c r="U162" i="20"/>
  <c r="T162" i="20"/>
  <c r="S162" i="20"/>
  <c r="N162" i="20"/>
  <c r="N224" i="20" s="1"/>
  <c r="M162" i="20"/>
  <c r="M224" i="20" s="1"/>
  <c r="L162" i="20"/>
  <c r="L224" i="20" s="1"/>
  <c r="K162" i="20"/>
  <c r="K224" i="20" s="1"/>
  <c r="J162" i="20"/>
  <c r="J224" i="20" s="1"/>
  <c r="I162" i="20"/>
  <c r="I224" i="20" s="1"/>
  <c r="H162" i="20"/>
  <c r="H224" i="20" s="1"/>
  <c r="G162" i="20"/>
  <c r="G224" i="20" s="1"/>
  <c r="F162" i="20"/>
  <c r="F224" i="20" s="1"/>
  <c r="E162" i="20"/>
  <c r="E224" i="20" s="1"/>
  <c r="D162" i="20"/>
  <c r="D224" i="20" s="1"/>
  <c r="C162" i="20"/>
  <c r="C224" i="20" s="1"/>
  <c r="BJ161" i="20"/>
  <c r="BI161" i="20"/>
  <c r="BH161" i="20"/>
  <c r="BG161" i="20"/>
  <c r="BF161" i="20"/>
  <c r="BE161" i="20"/>
  <c r="BD161" i="20"/>
  <c r="BC161" i="20"/>
  <c r="BB161" i="20"/>
  <c r="BA161" i="20"/>
  <c r="AZ161" i="20"/>
  <c r="AY161" i="20"/>
  <c r="AT161" i="20"/>
  <c r="AS161" i="20"/>
  <c r="AR161" i="20"/>
  <c r="AQ161" i="20"/>
  <c r="AP161" i="20"/>
  <c r="AO161" i="20"/>
  <c r="AN161" i="20"/>
  <c r="AM161" i="20"/>
  <c r="AL161" i="20"/>
  <c r="AK161" i="20"/>
  <c r="AJ161" i="20"/>
  <c r="AI161" i="20"/>
  <c r="AD161" i="20"/>
  <c r="AC161" i="20"/>
  <c r="AB161" i="20"/>
  <c r="AA161" i="20"/>
  <c r="Z161" i="20"/>
  <c r="Y161" i="20"/>
  <c r="X161" i="20"/>
  <c r="W161" i="20"/>
  <c r="V161" i="20"/>
  <c r="U161" i="20"/>
  <c r="T161" i="20"/>
  <c r="S161" i="20"/>
  <c r="N161" i="20"/>
  <c r="N223" i="20" s="1"/>
  <c r="M161" i="20"/>
  <c r="M223" i="20" s="1"/>
  <c r="L161" i="20"/>
  <c r="L223" i="20" s="1"/>
  <c r="K161" i="20"/>
  <c r="K223" i="20" s="1"/>
  <c r="J161" i="20"/>
  <c r="J223" i="20" s="1"/>
  <c r="I161" i="20"/>
  <c r="I223" i="20" s="1"/>
  <c r="H161" i="20"/>
  <c r="H223" i="20" s="1"/>
  <c r="G161" i="20"/>
  <c r="G223" i="20" s="1"/>
  <c r="F161" i="20"/>
  <c r="F223" i="20" s="1"/>
  <c r="E161" i="20"/>
  <c r="E223" i="20" s="1"/>
  <c r="D161" i="20"/>
  <c r="D223" i="20" s="1"/>
  <c r="C161" i="20"/>
  <c r="C223" i="20" s="1"/>
  <c r="BJ160" i="20"/>
  <c r="BI160" i="20"/>
  <c r="BH160" i="20"/>
  <c r="BG160" i="20"/>
  <c r="BF160" i="20"/>
  <c r="BE160" i="20"/>
  <c r="BD160" i="20"/>
  <c r="BC160" i="20"/>
  <c r="BB160" i="20"/>
  <c r="BA160" i="20"/>
  <c r="AZ160" i="20"/>
  <c r="AY160" i="20"/>
  <c r="AT160" i="20"/>
  <c r="AS160" i="20"/>
  <c r="AR160" i="20"/>
  <c r="AQ160" i="20"/>
  <c r="AP160" i="20"/>
  <c r="AO160" i="20"/>
  <c r="AN160" i="20"/>
  <c r="AM160" i="20"/>
  <c r="AL160" i="20"/>
  <c r="AK160" i="20"/>
  <c r="AJ160" i="20"/>
  <c r="AI160" i="20"/>
  <c r="AD160" i="20"/>
  <c r="AC160" i="20"/>
  <c r="AB160" i="20"/>
  <c r="AA160" i="20"/>
  <c r="Z160" i="20"/>
  <c r="Y160" i="20"/>
  <c r="X160" i="20"/>
  <c r="W160" i="20"/>
  <c r="V160" i="20"/>
  <c r="U160" i="20"/>
  <c r="T160" i="20"/>
  <c r="S160" i="20"/>
  <c r="N160" i="20"/>
  <c r="N222" i="20" s="1"/>
  <c r="M160" i="20"/>
  <c r="M222" i="20" s="1"/>
  <c r="L160" i="20"/>
  <c r="L222" i="20" s="1"/>
  <c r="K160" i="20"/>
  <c r="K222" i="20" s="1"/>
  <c r="J160" i="20"/>
  <c r="J222" i="20" s="1"/>
  <c r="I160" i="20"/>
  <c r="I222" i="20" s="1"/>
  <c r="H160" i="20"/>
  <c r="H222" i="20" s="1"/>
  <c r="G160" i="20"/>
  <c r="G222" i="20" s="1"/>
  <c r="F160" i="20"/>
  <c r="F222" i="20" s="1"/>
  <c r="E160" i="20"/>
  <c r="E222" i="20" s="1"/>
  <c r="D160" i="20"/>
  <c r="D222" i="20" s="1"/>
  <c r="C160" i="20"/>
  <c r="C222" i="20" s="1"/>
  <c r="BJ159" i="20"/>
  <c r="BI159" i="20"/>
  <c r="BH159" i="20"/>
  <c r="BG159" i="20"/>
  <c r="BF159" i="20"/>
  <c r="BE159" i="20"/>
  <c r="BD159" i="20"/>
  <c r="BC159" i="20"/>
  <c r="BB159" i="20"/>
  <c r="BA159" i="20"/>
  <c r="AZ159" i="20"/>
  <c r="AY159" i="20"/>
  <c r="AT159" i="20"/>
  <c r="AS159" i="20"/>
  <c r="AR159" i="20"/>
  <c r="AQ159" i="20"/>
  <c r="AP159" i="20"/>
  <c r="AO159" i="20"/>
  <c r="AN159" i="20"/>
  <c r="AM159" i="20"/>
  <c r="AL159" i="20"/>
  <c r="AK159" i="20"/>
  <c r="AJ159" i="20"/>
  <c r="AI159" i="20"/>
  <c r="AD159" i="20"/>
  <c r="AC159" i="20"/>
  <c r="AB159" i="20"/>
  <c r="AA159" i="20"/>
  <c r="Z159" i="20"/>
  <c r="Y159" i="20"/>
  <c r="X159" i="20"/>
  <c r="W159" i="20"/>
  <c r="V159" i="20"/>
  <c r="U159" i="20"/>
  <c r="T159" i="20"/>
  <c r="S159" i="20"/>
  <c r="N159" i="20"/>
  <c r="N221" i="20" s="1"/>
  <c r="M159" i="20"/>
  <c r="M221" i="20" s="1"/>
  <c r="L159" i="20"/>
  <c r="L221" i="20" s="1"/>
  <c r="K159" i="20"/>
  <c r="K221" i="20" s="1"/>
  <c r="J159" i="20"/>
  <c r="J221" i="20" s="1"/>
  <c r="I159" i="20"/>
  <c r="I221" i="20" s="1"/>
  <c r="H159" i="20"/>
  <c r="H221" i="20" s="1"/>
  <c r="G159" i="20"/>
  <c r="G221" i="20" s="1"/>
  <c r="F159" i="20"/>
  <c r="F221" i="20" s="1"/>
  <c r="E159" i="20"/>
  <c r="E221" i="20" s="1"/>
  <c r="D159" i="20"/>
  <c r="D221" i="20" s="1"/>
  <c r="C159" i="20"/>
  <c r="C221" i="20" s="1"/>
  <c r="BJ158" i="20"/>
  <c r="BI158" i="20"/>
  <c r="BH158" i="20"/>
  <c r="BG158" i="20"/>
  <c r="BF158" i="20"/>
  <c r="BE158" i="20"/>
  <c r="BD158" i="20"/>
  <c r="BC158" i="20"/>
  <c r="BB158" i="20"/>
  <c r="BA158" i="20"/>
  <c r="AZ158" i="20"/>
  <c r="AY158" i="20"/>
  <c r="AT158" i="20"/>
  <c r="AS158" i="20"/>
  <c r="AR158" i="20"/>
  <c r="AQ158" i="20"/>
  <c r="AP158" i="20"/>
  <c r="AO158" i="20"/>
  <c r="AN158" i="20"/>
  <c r="AM158" i="20"/>
  <c r="AL158" i="20"/>
  <c r="AK158" i="20"/>
  <c r="AJ158" i="20"/>
  <c r="AI158" i="20"/>
  <c r="AD158" i="20"/>
  <c r="AC158" i="20"/>
  <c r="AB158" i="20"/>
  <c r="AA158" i="20"/>
  <c r="Z158" i="20"/>
  <c r="Y158" i="20"/>
  <c r="X158" i="20"/>
  <c r="W158" i="20"/>
  <c r="V158" i="20"/>
  <c r="U158" i="20"/>
  <c r="T158" i="20"/>
  <c r="S158" i="20"/>
  <c r="N158" i="20"/>
  <c r="N220" i="20" s="1"/>
  <c r="M158" i="20"/>
  <c r="M220" i="20" s="1"/>
  <c r="L158" i="20"/>
  <c r="L220" i="20" s="1"/>
  <c r="K158" i="20"/>
  <c r="K220" i="20" s="1"/>
  <c r="J158" i="20"/>
  <c r="J220" i="20" s="1"/>
  <c r="I158" i="20"/>
  <c r="I220" i="20" s="1"/>
  <c r="H158" i="20"/>
  <c r="H220" i="20" s="1"/>
  <c r="G158" i="20"/>
  <c r="G220" i="20" s="1"/>
  <c r="F158" i="20"/>
  <c r="F220" i="20" s="1"/>
  <c r="E158" i="20"/>
  <c r="E220" i="20" s="1"/>
  <c r="D158" i="20"/>
  <c r="D220" i="20" s="1"/>
  <c r="C158" i="20"/>
  <c r="C220" i="20" s="1"/>
  <c r="BJ157" i="20"/>
  <c r="BI157" i="20"/>
  <c r="BH157" i="20"/>
  <c r="BG157" i="20"/>
  <c r="BF157" i="20"/>
  <c r="BE157" i="20"/>
  <c r="BD157" i="20"/>
  <c r="BC157" i="20"/>
  <c r="BB157" i="20"/>
  <c r="BA157" i="20"/>
  <c r="AZ157" i="20"/>
  <c r="AY157" i="20"/>
  <c r="AT157" i="20"/>
  <c r="AS157" i="20"/>
  <c r="AR157" i="20"/>
  <c r="AQ157" i="20"/>
  <c r="AP157" i="20"/>
  <c r="AO157" i="20"/>
  <c r="AN157" i="20"/>
  <c r="AM157" i="20"/>
  <c r="AL157" i="20"/>
  <c r="AK157" i="20"/>
  <c r="AJ157" i="20"/>
  <c r="AI157" i="20"/>
  <c r="AD157" i="20"/>
  <c r="AC157" i="20"/>
  <c r="AB157" i="20"/>
  <c r="AA157" i="20"/>
  <c r="Z157" i="20"/>
  <c r="Y157" i="20"/>
  <c r="X157" i="20"/>
  <c r="W157" i="20"/>
  <c r="V157" i="20"/>
  <c r="U157" i="20"/>
  <c r="T157" i="20"/>
  <c r="S157" i="20"/>
  <c r="N157" i="20"/>
  <c r="N219" i="20" s="1"/>
  <c r="M157" i="20"/>
  <c r="M219" i="20" s="1"/>
  <c r="L157" i="20"/>
  <c r="L219" i="20" s="1"/>
  <c r="K157" i="20"/>
  <c r="K219" i="20" s="1"/>
  <c r="J157" i="20"/>
  <c r="J219" i="20" s="1"/>
  <c r="I157" i="20"/>
  <c r="I219" i="20" s="1"/>
  <c r="H157" i="20"/>
  <c r="H219" i="20" s="1"/>
  <c r="G157" i="20"/>
  <c r="G219" i="20" s="1"/>
  <c r="F157" i="20"/>
  <c r="F219" i="20" s="1"/>
  <c r="E157" i="20"/>
  <c r="E219" i="20" s="1"/>
  <c r="D157" i="20"/>
  <c r="D219" i="20" s="1"/>
  <c r="C157" i="20"/>
  <c r="C219" i="20" s="1"/>
  <c r="BJ156" i="20"/>
  <c r="BI156" i="20"/>
  <c r="BH156" i="20"/>
  <c r="BG156" i="20"/>
  <c r="BF156" i="20"/>
  <c r="BE156" i="20"/>
  <c r="BD156" i="20"/>
  <c r="BC156" i="20"/>
  <c r="BB156" i="20"/>
  <c r="BA156" i="20"/>
  <c r="AZ156" i="20"/>
  <c r="AY156" i="20"/>
  <c r="AT156" i="20"/>
  <c r="AS156" i="20"/>
  <c r="AR156" i="20"/>
  <c r="AQ156" i="20"/>
  <c r="AP156" i="20"/>
  <c r="AO156" i="20"/>
  <c r="AN156" i="20"/>
  <c r="AM156" i="20"/>
  <c r="AL156" i="20"/>
  <c r="AK156" i="20"/>
  <c r="AJ156" i="20"/>
  <c r="AI156" i="20"/>
  <c r="AD156" i="20"/>
  <c r="AC156" i="20"/>
  <c r="AB156" i="20"/>
  <c r="AA156" i="20"/>
  <c r="Z156" i="20"/>
  <c r="Y156" i="20"/>
  <c r="X156" i="20"/>
  <c r="W156" i="20"/>
  <c r="V156" i="20"/>
  <c r="U156" i="20"/>
  <c r="T156" i="20"/>
  <c r="S156" i="20"/>
  <c r="N156" i="20"/>
  <c r="N218" i="20" s="1"/>
  <c r="M156" i="20"/>
  <c r="M218" i="20" s="1"/>
  <c r="L156" i="20"/>
  <c r="L218" i="20" s="1"/>
  <c r="K156" i="20"/>
  <c r="K218" i="20" s="1"/>
  <c r="J156" i="20"/>
  <c r="J218" i="20" s="1"/>
  <c r="I156" i="20"/>
  <c r="I218" i="20" s="1"/>
  <c r="H156" i="20"/>
  <c r="H218" i="20" s="1"/>
  <c r="G156" i="20"/>
  <c r="G218" i="20" s="1"/>
  <c r="F156" i="20"/>
  <c r="F218" i="20" s="1"/>
  <c r="E156" i="20"/>
  <c r="E218" i="20" s="1"/>
  <c r="D156" i="20"/>
  <c r="D218" i="20" s="1"/>
  <c r="C156" i="20"/>
  <c r="C218" i="20" s="1"/>
  <c r="BJ155" i="20"/>
  <c r="BI155" i="20"/>
  <c r="BH155" i="20"/>
  <c r="BG155" i="20"/>
  <c r="BF155" i="20"/>
  <c r="BE155" i="20"/>
  <c r="BD155" i="20"/>
  <c r="BC155" i="20"/>
  <c r="BB155" i="20"/>
  <c r="BA155" i="20"/>
  <c r="AZ155" i="20"/>
  <c r="AY155" i="20"/>
  <c r="AT155" i="20"/>
  <c r="AS155" i="20"/>
  <c r="AR155" i="20"/>
  <c r="AQ155" i="20"/>
  <c r="AP155" i="20"/>
  <c r="AO155" i="20"/>
  <c r="AN155" i="20"/>
  <c r="AM155" i="20"/>
  <c r="AL155" i="20"/>
  <c r="AK155" i="20"/>
  <c r="AJ155" i="20"/>
  <c r="AI155" i="20"/>
  <c r="AD155" i="20"/>
  <c r="AC155" i="20"/>
  <c r="AB155" i="20"/>
  <c r="AA155" i="20"/>
  <c r="Z155" i="20"/>
  <c r="Y155" i="20"/>
  <c r="X155" i="20"/>
  <c r="W155" i="20"/>
  <c r="V155" i="20"/>
  <c r="U155" i="20"/>
  <c r="T155" i="20"/>
  <c r="S155" i="20"/>
  <c r="N155" i="20"/>
  <c r="N217" i="20" s="1"/>
  <c r="M155" i="20"/>
  <c r="M217" i="20" s="1"/>
  <c r="L155" i="20"/>
  <c r="L217" i="20" s="1"/>
  <c r="K155" i="20"/>
  <c r="K217" i="20" s="1"/>
  <c r="J155" i="20"/>
  <c r="J217" i="20" s="1"/>
  <c r="I155" i="20"/>
  <c r="I217" i="20" s="1"/>
  <c r="H155" i="20"/>
  <c r="H217" i="20" s="1"/>
  <c r="G155" i="20"/>
  <c r="G217" i="20" s="1"/>
  <c r="F155" i="20"/>
  <c r="F217" i="20" s="1"/>
  <c r="E155" i="20"/>
  <c r="E217" i="20" s="1"/>
  <c r="D155" i="20"/>
  <c r="D217" i="20" s="1"/>
  <c r="C155" i="20"/>
  <c r="C217" i="20" s="1"/>
  <c r="BJ154" i="20"/>
  <c r="BI154" i="20"/>
  <c r="BH154" i="20"/>
  <c r="BG154" i="20"/>
  <c r="BF154" i="20"/>
  <c r="BE154" i="20"/>
  <c r="BD154" i="20"/>
  <c r="BC154" i="20"/>
  <c r="BB154" i="20"/>
  <c r="BA154" i="20"/>
  <c r="AZ154" i="20"/>
  <c r="AY154" i="20"/>
  <c r="AT154" i="20"/>
  <c r="AS154" i="20"/>
  <c r="AR154" i="20"/>
  <c r="AQ154" i="20"/>
  <c r="AP154" i="20"/>
  <c r="AO154" i="20"/>
  <c r="AN154" i="20"/>
  <c r="AM154" i="20"/>
  <c r="AL154" i="20"/>
  <c r="AK154" i="20"/>
  <c r="AJ154" i="20"/>
  <c r="AI154" i="20"/>
  <c r="AD154" i="20"/>
  <c r="AC154" i="20"/>
  <c r="AB154" i="20"/>
  <c r="AA154" i="20"/>
  <c r="Z154" i="20"/>
  <c r="Y154" i="20"/>
  <c r="X154" i="20"/>
  <c r="W154" i="20"/>
  <c r="V154" i="20"/>
  <c r="U154" i="20"/>
  <c r="T154" i="20"/>
  <c r="S154" i="20"/>
  <c r="N154" i="20"/>
  <c r="N216" i="20" s="1"/>
  <c r="M154" i="20"/>
  <c r="M216" i="20" s="1"/>
  <c r="L154" i="20"/>
  <c r="L216" i="20" s="1"/>
  <c r="K154" i="20"/>
  <c r="K216" i="20" s="1"/>
  <c r="J154" i="20"/>
  <c r="J216" i="20" s="1"/>
  <c r="I154" i="20"/>
  <c r="I216" i="20" s="1"/>
  <c r="H154" i="20"/>
  <c r="H216" i="20" s="1"/>
  <c r="G154" i="20"/>
  <c r="G216" i="20" s="1"/>
  <c r="F154" i="20"/>
  <c r="F216" i="20" s="1"/>
  <c r="E154" i="20"/>
  <c r="E216" i="20" s="1"/>
  <c r="D154" i="20"/>
  <c r="D216" i="20" s="1"/>
  <c r="C154" i="20"/>
  <c r="C216" i="20" s="1"/>
  <c r="BJ153" i="20"/>
  <c r="BI153" i="20"/>
  <c r="BH153" i="20"/>
  <c r="BG153" i="20"/>
  <c r="BF153" i="20"/>
  <c r="BE153" i="20"/>
  <c r="BD153" i="20"/>
  <c r="BC153" i="20"/>
  <c r="BB153" i="20"/>
  <c r="BA153" i="20"/>
  <c r="AZ153" i="20"/>
  <c r="AY153" i="20"/>
  <c r="AT153" i="20"/>
  <c r="AS153" i="20"/>
  <c r="AR153" i="20"/>
  <c r="AQ153" i="20"/>
  <c r="AP153" i="20"/>
  <c r="AO153" i="20"/>
  <c r="AN153" i="20"/>
  <c r="AM153" i="20"/>
  <c r="AL153" i="20"/>
  <c r="AK153" i="20"/>
  <c r="AJ153" i="20"/>
  <c r="AI153" i="20"/>
  <c r="AD153" i="20"/>
  <c r="AC153" i="20"/>
  <c r="AB153" i="20"/>
  <c r="AA153" i="20"/>
  <c r="Z153" i="20"/>
  <c r="Y153" i="20"/>
  <c r="X153" i="20"/>
  <c r="W153" i="20"/>
  <c r="V153" i="20"/>
  <c r="U153" i="20"/>
  <c r="T153" i="20"/>
  <c r="S153" i="20"/>
  <c r="N153" i="20"/>
  <c r="N215" i="20" s="1"/>
  <c r="M153" i="20"/>
  <c r="M215" i="20" s="1"/>
  <c r="L153" i="20"/>
  <c r="L215" i="20" s="1"/>
  <c r="K153" i="20"/>
  <c r="K215" i="20" s="1"/>
  <c r="J153" i="20"/>
  <c r="J215" i="20" s="1"/>
  <c r="I153" i="20"/>
  <c r="I215" i="20" s="1"/>
  <c r="H153" i="20"/>
  <c r="H215" i="20" s="1"/>
  <c r="G153" i="20"/>
  <c r="G215" i="20" s="1"/>
  <c r="F153" i="20"/>
  <c r="F215" i="20" s="1"/>
  <c r="E153" i="20"/>
  <c r="E215" i="20" s="1"/>
  <c r="D153" i="20"/>
  <c r="D215" i="20" s="1"/>
  <c r="C153" i="20"/>
  <c r="C215" i="20" s="1"/>
  <c r="BJ152" i="20"/>
  <c r="BI152" i="20"/>
  <c r="BI180" i="20" s="1"/>
  <c r="BH152" i="20"/>
  <c r="BH180" i="20" s="1"/>
  <c r="BG152" i="20"/>
  <c r="BF152" i="20"/>
  <c r="BE152" i="20"/>
  <c r="BE180" i="20" s="1"/>
  <c r="BD152" i="20"/>
  <c r="BD180" i="20" s="1"/>
  <c r="BC152" i="20"/>
  <c r="BB152" i="20"/>
  <c r="BA152" i="20"/>
  <c r="BA180" i="20" s="1"/>
  <c r="AZ152" i="20"/>
  <c r="AZ180" i="20" s="1"/>
  <c r="AY152" i="20"/>
  <c r="AT152" i="20"/>
  <c r="AT180" i="20" s="1"/>
  <c r="AS152" i="20"/>
  <c r="AS180" i="20" s="1"/>
  <c r="AR152" i="20"/>
  <c r="AQ152" i="20"/>
  <c r="AP152" i="20"/>
  <c r="AP180" i="20" s="1"/>
  <c r="AO152" i="20"/>
  <c r="AO180" i="20" s="1"/>
  <c r="AN152" i="20"/>
  <c r="AM152" i="20"/>
  <c r="AL152" i="20"/>
  <c r="AL180" i="20" s="1"/>
  <c r="AK152" i="20"/>
  <c r="AK180" i="20" s="1"/>
  <c r="AJ152" i="20"/>
  <c r="AI152" i="20"/>
  <c r="AD152" i="20"/>
  <c r="AD180" i="20" s="1"/>
  <c r="AC152" i="20"/>
  <c r="AC180" i="20" s="1"/>
  <c r="AB152" i="20"/>
  <c r="AA152" i="20"/>
  <c r="AA180" i="20" s="1"/>
  <c r="Z152" i="20"/>
  <c r="Z180" i="20" s="1"/>
  <c r="Y152" i="20"/>
  <c r="Y180" i="20" s="1"/>
  <c r="X152" i="20"/>
  <c r="W152" i="20"/>
  <c r="W180" i="20" s="1"/>
  <c r="V152" i="20"/>
  <c r="V180" i="20" s="1"/>
  <c r="U152" i="20"/>
  <c r="U180" i="20" s="1"/>
  <c r="T152" i="20"/>
  <c r="S152" i="20"/>
  <c r="S180" i="20" s="1"/>
  <c r="N152" i="20"/>
  <c r="M152" i="20"/>
  <c r="L152" i="20"/>
  <c r="L214" i="20" s="1"/>
  <c r="K152" i="20"/>
  <c r="K214" i="20" s="1"/>
  <c r="J152" i="20"/>
  <c r="I152" i="20"/>
  <c r="H152" i="20"/>
  <c r="H214" i="20" s="1"/>
  <c r="G152" i="20"/>
  <c r="G214" i="20" s="1"/>
  <c r="F152" i="20"/>
  <c r="E152" i="20"/>
  <c r="D152" i="20"/>
  <c r="D214" i="20" s="1"/>
  <c r="C152" i="20"/>
  <c r="C214" i="20" s="1"/>
  <c r="AD149" i="20"/>
  <c r="AC149" i="20"/>
  <c r="AB149" i="20"/>
  <c r="AA149" i="20"/>
  <c r="Z149" i="20"/>
  <c r="Y149" i="20"/>
  <c r="X149" i="20"/>
  <c r="W149" i="20"/>
  <c r="V149" i="20"/>
  <c r="U149" i="20"/>
  <c r="T149" i="20"/>
  <c r="S149" i="20"/>
  <c r="O149" i="20"/>
  <c r="N149" i="20"/>
  <c r="M149" i="20"/>
  <c r="L149" i="20"/>
  <c r="K149" i="20"/>
  <c r="J149" i="20"/>
  <c r="I149" i="20"/>
  <c r="H149" i="20"/>
  <c r="G149" i="20"/>
  <c r="F149" i="20"/>
  <c r="E149" i="20"/>
  <c r="D149" i="20"/>
  <c r="C149" i="20"/>
  <c r="AD148" i="20"/>
  <c r="AC148" i="20"/>
  <c r="AB148" i="20"/>
  <c r="AA148" i="20"/>
  <c r="Z148" i="20"/>
  <c r="Y148" i="20"/>
  <c r="X148" i="20"/>
  <c r="W148" i="20"/>
  <c r="V148" i="20"/>
  <c r="U148" i="20"/>
  <c r="T148" i="20"/>
  <c r="S148" i="20"/>
  <c r="O148" i="20"/>
  <c r="N148" i="20"/>
  <c r="M148" i="20"/>
  <c r="L148" i="20"/>
  <c r="K148" i="20"/>
  <c r="J148" i="20"/>
  <c r="I148" i="20"/>
  <c r="H148" i="20"/>
  <c r="G148" i="20"/>
  <c r="F148" i="20"/>
  <c r="E148" i="20"/>
  <c r="D148" i="20"/>
  <c r="C148" i="20"/>
  <c r="AD147" i="20"/>
  <c r="AC147" i="20"/>
  <c r="AB147" i="20"/>
  <c r="AA147" i="20"/>
  <c r="Z147" i="20"/>
  <c r="Y147" i="20"/>
  <c r="X147" i="20"/>
  <c r="W147" i="20"/>
  <c r="V147" i="20"/>
  <c r="U147" i="20"/>
  <c r="T147" i="20"/>
  <c r="S147" i="20"/>
  <c r="O147" i="20"/>
  <c r="N147" i="20"/>
  <c r="M147" i="20"/>
  <c r="L147" i="20"/>
  <c r="K147" i="20"/>
  <c r="J147" i="20"/>
  <c r="I147" i="20"/>
  <c r="H147" i="20"/>
  <c r="G147" i="20"/>
  <c r="F147" i="20"/>
  <c r="E147" i="20"/>
  <c r="D147" i="20"/>
  <c r="C147" i="20"/>
  <c r="AD146" i="20"/>
  <c r="AC146" i="20"/>
  <c r="AB146" i="20"/>
  <c r="AA146" i="20"/>
  <c r="Z146" i="20"/>
  <c r="Y146" i="20"/>
  <c r="X146" i="20"/>
  <c r="W146" i="20"/>
  <c r="V146" i="20"/>
  <c r="U146" i="20"/>
  <c r="T146" i="20"/>
  <c r="S146" i="20"/>
  <c r="O146" i="20"/>
  <c r="N146" i="20"/>
  <c r="M146" i="20"/>
  <c r="L146" i="20"/>
  <c r="K146" i="20"/>
  <c r="J146" i="20"/>
  <c r="I146" i="20"/>
  <c r="H146" i="20"/>
  <c r="G146" i="20"/>
  <c r="F146" i="20"/>
  <c r="E146" i="20"/>
  <c r="D146" i="20"/>
  <c r="C146" i="20"/>
  <c r="AD145" i="20"/>
  <c r="AC145" i="20"/>
  <c r="AB145" i="20"/>
  <c r="AA145" i="20"/>
  <c r="Z145" i="20"/>
  <c r="Y145" i="20"/>
  <c r="X145" i="20"/>
  <c r="W145" i="20"/>
  <c r="V145" i="20"/>
  <c r="U145" i="20"/>
  <c r="T145" i="20"/>
  <c r="S145" i="20"/>
  <c r="O145" i="20"/>
  <c r="N145" i="20"/>
  <c r="M145" i="20"/>
  <c r="L145" i="20"/>
  <c r="K145" i="20"/>
  <c r="J145" i="20"/>
  <c r="I145" i="20"/>
  <c r="H145" i="20"/>
  <c r="G145" i="20"/>
  <c r="F145" i="20"/>
  <c r="E145" i="20"/>
  <c r="D145" i="20"/>
  <c r="C145" i="20"/>
  <c r="AD144" i="20"/>
  <c r="AC144" i="20"/>
  <c r="AB144" i="20"/>
  <c r="AA144" i="20"/>
  <c r="Z144" i="20"/>
  <c r="Y144" i="20"/>
  <c r="X144" i="20"/>
  <c r="W144" i="20"/>
  <c r="V144" i="20"/>
  <c r="U144" i="20"/>
  <c r="T144" i="20"/>
  <c r="S144" i="20"/>
  <c r="O144" i="20"/>
  <c r="N144" i="20"/>
  <c r="M144" i="20"/>
  <c r="L144" i="20"/>
  <c r="K144" i="20"/>
  <c r="J144" i="20"/>
  <c r="I144" i="20"/>
  <c r="H144" i="20"/>
  <c r="G144" i="20"/>
  <c r="F144" i="20"/>
  <c r="E144" i="20"/>
  <c r="D144" i="20"/>
  <c r="C144" i="20"/>
  <c r="AD143" i="20"/>
  <c r="AC143" i="20"/>
  <c r="AB143" i="20"/>
  <c r="AA143" i="20"/>
  <c r="Z143" i="20"/>
  <c r="Y143" i="20"/>
  <c r="X143" i="20"/>
  <c r="W143" i="20"/>
  <c r="V143" i="20"/>
  <c r="U143" i="20"/>
  <c r="T143" i="20"/>
  <c r="S143" i="20"/>
  <c r="O143" i="20"/>
  <c r="N143" i="20"/>
  <c r="M143" i="20"/>
  <c r="L143" i="20"/>
  <c r="K143" i="20"/>
  <c r="J143" i="20"/>
  <c r="I143" i="20"/>
  <c r="H143" i="20"/>
  <c r="G143" i="20"/>
  <c r="F143" i="20"/>
  <c r="E143" i="20"/>
  <c r="D143" i="20"/>
  <c r="C143" i="20"/>
  <c r="AD142" i="20"/>
  <c r="AC142" i="20"/>
  <c r="AB142" i="20"/>
  <c r="AA142" i="20"/>
  <c r="Z142" i="20"/>
  <c r="Y142" i="20"/>
  <c r="X142" i="20"/>
  <c r="W142" i="20"/>
  <c r="V142" i="20"/>
  <c r="U142" i="20"/>
  <c r="T142" i="20"/>
  <c r="S142" i="20"/>
  <c r="O142" i="20"/>
  <c r="N142" i="20"/>
  <c r="M142" i="20"/>
  <c r="L142" i="20"/>
  <c r="K142" i="20"/>
  <c r="J142" i="20"/>
  <c r="I142" i="20"/>
  <c r="H142" i="20"/>
  <c r="G142" i="20"/>
  <c r="F142" i="20"/>
  <c r="E142" i="20"/>
  <c r="D142" i="20"/>
  <c r="C142" i="20"/>
  <c r="AD141" i="20"/>
  <c r="AC141" i="20"/>
  <c r="AB141" i="20"/>
  <c r="AA141" i="20"/>
  <c r="Z141" i="20"/>
  <c r="Y141" i="20"/>
  <c r="X141" i="20"/>
  <c r="W141" i="20"/>
  <c r="V141" i="20"/>
  <c r="U141" i="20"/>
  <c r="T141" i="20"/>
  <c r="S141" i="20"/>
  <c r="O141" i="20"/>
  <c r="N141" i="20"/>
  <c r="M141" i="20"/>
  <c r="L141" i="20"/>
  <c r="K141" i="20"/>
  <c r="J141" i="20"/>
  <c r="I141" i="20"/>
  <c r="H141" i="20"/>
  <c r="G141" i="20"/>
  <c r="F141" i="20"/>
  <c r="E141" i="20"/>
  <c r="D141" i="20"/>
  <c r="C141" i="20"/>
  <c r="AD140" i="20"/>
  <c r="AC140" i="20"/>
  <c r="AB140" i="20"/>
  <c r="AA140" i="20"/>
  <c r="Z140" i="20"/>
  <c r="Y140" i="20"/>
  <c r="X140" i="20"/>
  <c r="W140" i="20"/>
  <c r="V140" i="20"/>
  <c r="U140" i="20"/>
  <c r="T140" i="20"/>
  <c r="S140" i="20"/>
  <c r="O140" i="20"/>
  <c r="N140" i="20"/>
  <c r="M140" i="20"/>
  <c r="L140" i="20"/>
  <c r="K140" i="20"/>
  <c r="J140" i="20"/>
  <c r="I140" i="20"/>
  <c r="H140" i="20"/>
  <c r="G140" i="20"/>
  <c r="F140" i="20"/>
  <c r="E140" i="20"/>
  <c r="D140" i="20"/>
  <c r="C140" i="20"/>
  <c r="AD139" i="20"/>
  <c r="AC139" i="20"/>
  <c r="AB139" i="20"/>
  <c r="AA139" i="20"/>
  <c r="Z139" i="20"/>
  <c r="Y139" i="20"/>
  <c r="X139" i="20"/>
  <c r="W139" i="20"/>
  <c r="V139" i="20"/>
  <c r="U139" i="20"/>
  <c r="T139" i="20"/>
  <c r="S139" i="20"/>
  <c r="O139" i="20"/>
  <c r="N139" i="20"/>
  <c r="M139" i="20"/>
  <c r="L139" i="20"/>
  <c r="K139" i="20"/>
  <c r="J139" i="20"/>
  <c r="I139" i="20"/>
  <c r="H139" i="20"/>
  <c r="G139" i="20"/>
  <c r="F139" i="20"/>
  <c r="E139" i="20"/>
  <c r="D139" i="20"/>
  <c r="C139" i="20"/>
  <c r="AD138" i="20"/>
  <c r="AC138" i="20"/>
  <c r="AB138" i="20"/>
  <c r="AA138" i="20"/>
  <c r="Z138" i="20"/>
  <c r="Y138" i="20"/>
  <c r="X138" i="20"/>
  <c r="W138" i="20"/>
  <c r="V138" i="20"/>
  <c r="U138" i="20"/>
  <c r="T138" i="20"/>
  <c r="S138" i="20"/>
  <c r="O138" i="20"/>
  <c r="N138" i="20"/>
  <c r="M138" i="20"/>
  <c r="L138" i="20"/>
  <c r="K138" i="20"/>
  <c r="J138" i="20"/>
  <c r="I138" i="20"/>
  <c r="H138" i="20"/>
  <c r="G138" i="20"/>
  <c r="F138" i="20"/>
  <c r="E138" i="20"/>
  <c r="D138" i="20"/>
  <c r="C138" i="20"/>
  <c r="AD137" i="20"/>
  <c r="AC137" i="20"/>
  <c r="AB137" i="20"/>
  <c r="AA137" i="20"/>
  <c r="Z137" i="20"/>
  <c r="Y137" i="20"/>
  <c r="X137" i="20"/>
  <c r="W137" i="20"/>
  <c r="V137" i="20"/>
  <c r="U137" i="20"/>
  <c r="T137" i="20"/>
  <c r="S137" i="20"/>
  <c r="O137" i="20"/>
  <c r="N137" i="20"/>
  <c r="M137" i="20"/>
  <c r="L137" i="20"/>
  <c r="K137" i="20"/>
  <c r="J137" i="20"/>
  <c r="I137" i="20"/>
  <c r="H137" i="20"/>
  <c r="G137" i="20"/>
  <c r="F137" i="20"/>
  <c r="E137" i="20"/>
  <c r="D137" i="20"/>
  <c r="C137" i="20"/>
  <c r="AD136" i="20"/>
  <c r="AC136" i="20"/>
  <c r="AB136" i="20"/>
  <c r="AA136" i="20"/>
  <c r="Z136" i="20"/>
  <c r="Y136" i="20"/>
  <c r="X136" i="20"/>
  <c r="W136" i="20"/>
  <c r="V136" i="20"/>
  <c r="U136" i="20"/>
  <c r="T136" i="20"/>
  <c r="S136" i="20"/>
  <c r="O136" i="20"/>
  <c r="N136" i="20"/>
  <c r="M136" i="20"/>
  <c r="L136" i="20"/>
  <c r="K136" i="20"/>
  <c r="J136" i="20"/>
  <c r="I136" i="20"/>
  <c r="H136" i="20"/>
  <c r="G136" i="20"/>
  <c r="F136" i="20"/>
  <c r="E136" i="20"/>
  <c r="D136" i="20"/>
  <c r="C136" i="20"/>
  <c r="AD135" i="20"/>
  <c r="AC135" i="20"/>
  <c r="AB135" i="20"/>
  <c r="AA135" i="20"/>
  <c r="Z135" i="20"/>
  <c r="Y135" i="20"/>
  <c r="X135" i="20"/>
  <c r="W135" i="20"/>
  <c r="V135" i="20"/>
  <c r="U135" i="20"/>
  <c r="T135" i="20"/>
  <c r="S135" i="20"/>
  <c r="O135" i="20"/>
  <c r="N135" i="20"/>
  <c r="M135" i="20"/>
  <c r="L135" i="20"/>
  <c r="K135" i="20"/>
  <c r="J135" i="20"/>
  <c r="I135" i="20"/>
  <c r="H135" i="20"/>
  <c r="G135" i="20"/>
  <c r="F135" i="20"/>
  <c r="E135" i="20"/>
  <c r="D135" i="20"/>
  <c r="C135" i="20"/>
  <c r="AD134" i="20"/>
  <c r="AC134" i="20"/>
  <c r="AB134" i="20"/>
  <c r="AA134" i="20"/>
  <c r="Z134" i="20"/>
  <c r="Y134" i="20"/>
  <c r="X134" i="20"/>
  <c r="W134" i="20"/>
  <c r="V134" i="20"/>
  <c r="U134" i="20"/>
  <c r="T134" i="20"/>
  <c r="S134" i="20"/>
  <c r="O134" i="20"/>
  <c r="N134" i="20"/>
  <c r="M134" i="20"/>
  <c r="L134" i="20"/>
  <c r="K134" i="20"/>
  <c r="J134" i="20"/>
  <c r="I134" i="20"/>
  <c r="H134" i="20"/>
  <c r="G134" i="20"/>
  <c r="F134" i="20"/>
  <c r="E134" i="20"/>
  <c r="D134" i="20"/>
  <c r="C134" i="20"/>
  <c r="AD133" i="20"/>
  <c r="AC133" i="20"/>
  <c r="AB133" i="20"/>
  <c r="AA133" i="20"/>
  <c r="Z133" i="20"/>
  <c r="Y133" i="20"/>
  <c r="X133" i="20"/>
  <c r="W133" i="20"/>
  <c r="V133" i="20"/>
  <c r="U133" i="20"/>
  <c r="T133" i="20"/>
  <c r="S133" i="20"/>
  <c r="O133" i="20"/>
  <c r="N133" i="20"/>
  <c r="M133" i="20"/>
  <c r="L133" i="20"/>
  <c r="K133" i="20"/>
  <c r="J133" i="20"/>
  <c r="I133" i="20"/>
  <c r="H133" i="20"/>
  <c r="G133" i="20"/>
  <c r="F133" i="20"/>
  <c r="E133" i="20"/>
  <c r="D133" i="20"/>
  <c r="C133" i="20"/>
  <c r="AD132" i="20"/>
  <c r="AC132" i="20"/>
  <c r="AB132" i="20"/>
  <c r="AA132" i="20"/>
  <c r="Z132" i="20"/>
  <c r="Y132" i="20"/>
  <c r="X132" i="20"/>
  <c r="W132" i="20"/>
  <c r="V132" i="20"/>
  <c r="U132" i="20"/>
  <c r="T132" i="20"/>
  <c r="S132" i="20"/>
  <c r="O132" i="20"/>
  <c r="N132" i="20"/>
  <c r="M132" i="20"/>
  <c r="L132" i="20"/>
  <c r="K132" i="20"/>
  <c r="J132" i="20"/>
  <c r="I132" i="20"/>
  <c r="H132" i="20"/>
  <c r="G132" i="20"/>
  <c r="F132" i="20"/>
  <c r="E132" i="20"/>
  <c r="D132" i="20"/>
  <c r="C132" i="20"/>
  <c r="AD131" i="20"/>
  <c r="AC131" i="20"/>
  <c r="AB131" i="20"/>
  <c r="AA131" i="20"/>
  <c r="Z131" i="20"/>
  <c r="Y131" i="20"/>
  <c r="X131" i="20"/>
  <c r="W131" i="20"/>
  <c r="V131" i="20"/>
  <c r="U131" i="20"/>
  <c r="T131" i="20"/>
  <c r="S131" i="20"/>
  <c r="O131" i="20"/>
  <c r="N131" i="20"/>
  <c r="M131" i="20"/>
  <c r="L131" i="20"/>
  <c r="K131" i="20"/>
  <c r="J131" i="20"/>
  <c r="I131" i="20"/>
  <c r="H131" i="20"/>
  <c r="G131" i="20"/>
  <c r="F131" i="20"/>
  <c r="E131" i="20"/>
  <c r="D131" i="20"/>
  <c r="C131" i="20"/>
  <c r="AD130" i="20"/>
  <c r="AC130" i="20"/>
  <c r="AB130" i="20"/>
  <c r="AA130" i="20"/>
  <c r="Z130" i="20"/>
  <c r="Y130" i="20"/>
  <c r="X130" i="20"/>
  <c r="W130" i="20"/>
  <c r="V130" i="20"/>
  <c r="U130" i="20"/>
  <c r="T130" i="20"/>
  <c r="S130" i="20"/>
  <c r="O130" i="20"/>
  <c r="N130" i="20"/>
  <c r="M130" i="20"/>
  <c r="L130" i="20"/>
  <c r="K130" i="20"/>
  <c r="J130" i="20"/>
  <c r="I130" i="20"/>
  <c r="H130" i="20"/>
  <c r="G130" i="20"/>
  <c r="F130" i="20"/>
  <c r="E130" i="20"/>
  <c r="D130" i="20"/>
  <c r="C130" i="20"/>
  <c r="AD129" i="20"/>
  <c r="AC129" i="20"/>
  <c r="AB129" i="20"/>
  <c r="AA129" i="20"/>
  <c r="Z129" i="20"/>
  <c r="Y129" i="20"/>
  <c r="X129" i="20"/>
  <c r="W129" i="20"/>
  <c r="V129" i="20"/>
  <c r="U129" i="20"/>
  <c r="T129" i="20"/>
  <c r="S129" i="20"/>
  <c r="O129" i="20"/>
  <c r="N129" i="20"/>
  <c r="M129" i="20"/>
  <c r="L129" i="20"/>
  <c r="K129" i="20"/>
  <c r="J129" i="20"/>
  <c r="I129" i="20"/>
  <c r="H129" i="20"/>
  <c r="G129" i="20"/>
  <c r="F129" i="20"/>
  <c r="E129" i="20"/>
  <c r="D129" i="20"/>
  <c r="C129" i="20"/>
  <c r="AD128" i="20"/>
  <c r="AC128" i="20"/>
  <c r="AB128" i="20"/>
  <c r="AA128" i="20"/>
  <c r="Z128" i="20"/>
  <c r="Y128" i="20"/>
  <c r="X128" i="20"/>
  <c r="W128" i="20"/>
  <c r="V128" i="20"/>
  <c r="U128" i="20"/>
  <c r="T128" i="20"/>
  <c r="S128" i="20"/>
  <c r="O128" i="20"/>
  <c r="N128" i="20"/>
  <c r="M128" i="20"/>
  <c r="L128" i="20"/>
  <c r="K128" i="20"/>
  <c r="J128" i="20"/>
  <c r="I128" i="20"/>
  <c r="H128" i="20"/>
  <c r="G128" i="20"/>
  <c r="F128" i="20"/>
  <c r="E128" i="20"/>
  <c r="D128" i="20"/>
  <c r="C128" i="20"/>
  <c r="AD127" i="20"/>
  <c r="AC127" i="20"/>
  <c r="AB127" i="20"/>
  <c r="AA127" i="20"/>
  <c r="Z127" i="20"/>
  <c r="Y127" i="20"/>
  <c r="X127" i="20"/>
  <c r="W127" i="20"/>
  <c r="V127" i="20"/>
  <c r="U127" i="20"/>
  <c r="T127" i="20"/>
  <c r="S127" i="20"/>
  <c r="O127" i="20"/>
  <c r="N127" i="20"/>
  <c r="M127" i="20"/>
  <c r="L127" i="20"/>
  <c r="K127" i="20"/>
  <c r="J127" i="20"/>
  <c r="I127" i="20"/>
  <c r="H127" i="20"/>
  <c r="G127" i="20"/>
  <c r="F127" i="20"/>
  <c r="E127" i="20"/>
  <c r="D127" i="20"/>
  <c r="C127" i="20"/>
  <c r="AD126" i="20"/>
  <c r="AC126" i="20"/>
  <c r="AB126" i="20"/>
  <c r="AA126" i="20"/>
  <c r="Z126" i="20"/>
  <c r="Y126" i="20"/>
  <c r="X126" i="20"/>
  <c r="W126" i="20"/>
  <c r="V126" i="20"/>
  <c r="U126" i="20"/>
  <c r="T126" i="20"/>
  <c r="S126" i="20"/>
  <c r="O126" i="20"/>
  <c r="N126" i="20"/>
  <c r="M126" i="20"/>
  <c r="L126" i="20"/>
  <c r="K126" i="20"/>
  <c r="J126" i="20"/>
  <c r="I126" i="20"/>
  <c r="H126" i="20"/>
  <c r="G126" i="20"/>
  <c r="F126" i="20"/>
  <c r="E126" i="20"/>
  <c r="D126" i="20"/>
  <c r="C126" i="20"/>
  <c r="AD125" i="20"/>
  <c r="AC125" i="20"/>
  <c r="AB125" i="20"/>
  <c r="AA125" i="20"/>
  <c r="Z125" i="20"/>
  <c r="Y125" i="20"/>
  <c r="X125" i="20"/>
  <c r="W125" i="20"/>
  <c r="V125" i="20"/>
  <c r="U125" i="20"/>
  <c r="T125" i="20"/>
  <c r="S125" i="20"/>
  <c r="O125" i="20"/>
  <c r="N125" i="20"/>
  <c r="M125" i="20"/>
  <c r="L125" i="20"/>
  <c r="K125" i="20"/>
  <c r="J125" i="20"/>
  <c r="I125" i="20"/>
  <c r="H125" i="20"/>
  <c r="G125" i="20"/>
  <c r="F125" i="20"/>
  <c r="E125" i="20"/>
  <c r="D125" i="20"/>
  <c r="C125" i="20"/>
  <c r="AD124" i="20"/>
  <c r="AC124" i="20"/>
  <c r="AB124" i="20"/>
  <c r="AA124" i="20"/>
  <c r="Z124" i="20"/>
  <c r="Y124" i="20"/>
  <c r="X124" i="20"/>
  <c r="W124" i="20"/>
  <c r="V124" i="20"/>
  <c r="U124" i="20"/>
  <c r="T124" i="20"/>
  <c r="S124" i="20"/>
  <c r="O124" i="20"/>
  <c r="N124" i="20"/>
  <c r="M124" i="20"/>
  <c r="L124" i="20"/>
  <c r="K124" i="20"/>
  <c r="J124" i="20"/>
  <c r="I124" i="20"/>
  <c r="H124" i="20"/>
  <c r="G124" i="20"/>
  <c r="F124" i="20"/>
  <c r="E124" i="20"/>
  <c r="D124" i="20"/>
  <c r="C124" i="20"/>
  <c r="AD123" i="20"/>
  <c r="AC123" i="20"/>
  <c r="AB123" i="20"/>
  <c r="AA123" i="20"/>
  <c r="Z123" i="20"/>
  <c r="Y123" i="20"/>
  <c r="X123" i="20"/>
  <c r="W123" i="20"/>
  <c r="V123" i="20"/>
  <c r="U123" i="20"/>
  <c r="T123" i="20"/>
  <c r="S123" i="20"/>
  <c r="O123" i="20"/>
  <c r="N123" i="20"/>
  <c r="M123" i="20"/>
  <c r="L123" i="20"/>
  <c r="K123" i="20"/>
  <c r="J123" i="20"/>
  <c r="I123" i="20"/>
  <c r="H123" i="20"/>
  <c r="G123" i="20"/>
  <c r="F123" i="20"/>
  <c r="E123" i="20"/>
  <c r="D123" i="20"/>
  <c r="C123" i="20"/>
  <c r="AD122" i="20"/>
  <c r="AC122" i="20"/>
  <c r="AB122" i="20"/>
  <c r="AA122" i="20"/>
  <c r="Z122" i="20"/>
  <c r="Y122" i="20"/>
  <c r="X122" i="20"/>
  <c r="W122" i="20"/>
  <c r="V122" i="20"/>
  <c r="U122" i="20"/>
  <c r="T122" i="20"/>
  <c r="S122" i="20"/>
  <c r="O122" i="20"/>
  <c r="N122" i="20"/>
  <c r="M122" i="20"/>
  <c r="L122" i="20"/>
  <c r="K122" i="20"/>
  <c r="J122" i="20"/>
  <c r="I122" i="20"/>
  <c r="H122" i="20"/>
  <c r="G122" i="20"/>
  <c r="F122" i="20"/>
  <c r="E122" i="20"/>
  <c r="D122" i="20"/>
  <c r="C122" i="20"/>
  <c r="C119" i="20"/>
  <c r="K119" i="20" s="1"/>
  <c r="C118" i="20"/>
  <c r="D118" i="20" s="1"/>
  <c r="C117" i="20"/>
  <c r="G117" i="20" s="1"/>
  <c r="C116" i="20"/>
  <c r="O116" i="20" s="1"/>
  <c r="C115" i="20"/>
  <c r="O115" i="20" s="1"/>
  <c r="C114" i="20"/>
  <c r="L114" i="20" s="1"/>
  <c r="C113" i="20"/>
  <c r="M113" i="20" s="1"/>
  <c r="C112" i="20"/>
  <c r="O112" i="20" s="1"/>
  <c r="C111" i="20"/>
  <c r="N111" i="20" s="1"/>
  <c r="C110" i="20"/>
  <c r="J110" i="20" s="1"/>
  <c r="C109" i="20"/>
  <c r="M109" i="20" s="1"/>
  <c r="C108" i="20"/>
  <c r="O108" i="20" s="1"/>
  <c r="C107" i="20"/>
  <c r="O107" i="20" s="1"/>
  <c r="C106" i="20"/>
  <c r="L106" i="20" s="1"/>
  <c r="C105" i="20"/>
  <c r="M105" i="20" s="1"/>
  <c r="C104" i="20"/>
  <c r="O104" i="20" s="1"/>
  <c r="C103" i="20"/>
  <c r="N103" i="20" s="1"/>
  <c r="C102" i="20"/>
  <c r="J102" i="20" s="1"/>
  <c r="C101" i="20"/>
  <c r="M101" i="20" s="1"/>
  <c r="C100" i="20"/>
  <c r="O100" i="20" s="1"/>
  <c r="C99" i="20"/>
  <c r="O99" i="20" s="1"/>
  <c r="C98" i="20"/>
  <c r="L98" i="20" s="1"/>
  <c r="C97" i="20"/>
  <c r="M97" i="20" s="1"/>
  <c r="C96" i="20"/>
  <c r="O96" i="20" s="1"/>
  <c r="C95" i="20"/>
  <c r="N95" i="20" s="1"/>
  <c r="C94" i="20"/>
  <c r="J94" i="20" s="1"/>
  <c r="C93" i="20"/>
  <c r="M93" i="20" s="1"/>
  <c r="C92" i="20"/>
  <c r="L92" i="20" s="1"/>
  <c r="N88" i="20"/>
  <c r="M88" i="20"/>
  <c r="L88" i="20"/>
  <c r="K88" i="20"/>
  <c r="J88" i="20"/>
  <c r="I88" i="20"/>
  <c r="H88" i="20"/>
  <c r="G88" i="20"/>
  <c r="F88" i="20"/>
  <c r="E88" i="20"/>
  <c r="D88" i="20"/>
  <c r="C88" i="20"/>
  <c r="N87" i="20"/>
  <c r="M87" i="20"/>
  <c r="L87" i="20"/>
  <c r="K87" i="20"/>
  <c r="J87" i="20"/>
  <c r="I87" i="20"/>
  <c r="H87" i="20"/>
  <c r="G87" i="20"/>
  <c r="F87" i="20"/>
  <c r="E87" i="20"/>
  <c r="D87" i="20"/>
  <c r="C87" i="20"/>
  <c r="N86" i="20"/>
  <c r="M86" i="20"/>
  <c r="L86" i="20"/>
  <c r="K86" i="20"/>
  <c r="J86" i="20"/>
  <c r="I86" i="20"/>
  <c r="H86" i="20"/>
  <c r="G86" i="20"/>
  <c r="F86" i="20"/>
  <c r="E86" i="20"/>
  <c r="D86" i="20"/>
  <c r="C86" i="20"/>
  <c r="N85" i="20"/>
  <c r="M85" i="20"/>
  <c r="L85" i="20"/>
  <c r="K85" i="20"/>
  <c r="J85" i="20"/>
  <c r="I85" i="20"/>
  <c r="H85" i="20"/>
  <c r="G85" i="20"/>
  <c r="F85" i="20"/>
  <c r="E85" i="20"/>
  <c r="D85" i="20"/>
  <c r="C85" i="20"/>
  <c r="N84" i="20"/>
  <c r="M84" i="20"/>
  <c r="L84" i="20"/>
  <c r="K84" i="20"/>
  <c r="J84" i="20"/>
  <c r="I84" i="20"/>
  <c r="H84" i="20"/>
  <c r="G84" i="20"/>
  <c r="F84" i="20"/>
  <c r="E84" i="20"/>
  <c r="D84" i="20"/>
  <c r="C84" i="20"/>
  <c r="N83" i="20"/>
  <c r="M83" i="20"/>
  <c r="L83" i="20"/>
  <c r="K83" i="20"/>
  <c r="J83" i="20"/>
  <c r="I83" i="20"/>
  <c r="H83" i="20"/>
  <c r="G83" i="20"/>
  <c r="F83" i="20"/>
  <c r="E83" i="20"/>
  <c r="D83" i="20"/>
  <c r="C83" i="20"/>
  <c r="N82" i="20"/>
  <c r="M82" i="20"/>
  <c r="L82" i="20"/>
  <c r="K82" i="20"/>
  <c r="J82" i="20"/>
  <c r="I82" i="20"/>
  <c r="H82" i="20"/>
  <c r="G82" i="20"/>
  <c r="F82" i="20"/>
  <c r="E82" i="20"/>
  <c r="D82" i="20"/>
  <c r="C82" i="20"/>
  <c r="N81" i="20"/>
  <c r="M81" i="20"/>
  <c r="L81" i="20"/>
  <c r="K81" i="20"/>
  <c r="J81" i="20"/>
  <c r="I81" i="20"/>
  <c r="H81" i="20"/>
  <c r="G81" i="20"/>
  <c r="F81" i="20"/>
  <c r="E81" i="20"/>
  <c r="D81" i="20"/>
  <c r="C81" i="20"/>
  <c r="N80" i="20"/>
  <c r="M80" i="20"/>
  <c r="L80" i="20"/>
  <c r="K80" i="20"/>
  <c r="J80" i="20"/>
  <c r="I80" i="20"/>
  <c r="H80" i="20"/>
  <c r="G80" i="20"/>
  <c r="F80" i="20"/>
  <c r="E80" i="20"/>
  <c r="D80" i="20"/>
  <c r="C80" i="20"/>
  <c r="N79" i="20"/>
  <c r="M79" i="20"/>
  <c r="L79" i="20"/>
  <c r="K79" i="20"/>
  <c r="J79" i="20"/>
  <c r="I79" i="20"/>
  <c r="H79" i="20"/>
  <c r="G79" i="20"/>
  <c r="F79" i="20"/>
  <c r="E79" i="20"/>
  <c r="D79" i="20"/>
  <c r="C79" i="20"/>
  <c r="N78" i="20"/>
  <c r="M78" i="20"/>
  <c r="L78" i="20"/>
  <c r="K78" i="20"/>
  <c r="J78" i="20"/>
  <c r="I78" i="20"/>
  <c r="H78" i="20"/>
  <c r="G78" i="20"/>
  <c r="F78" i="20"/>
  <c r="E78" i="20"/>
  <c r="D78" i="20"/>
  <c r="C78" i="20"/>
  <c r="N77" i="20"/>
  <c r="M77" i="20"/>
  <c r="L77" i="20"/>
  <c r="K77" i="20"/>
  <c r="J77" i="20"/>
  <c r="I77" i="20"/>
  <c r="H77" i="20"/>
  <c r="G77" i="20"/>
  <c r="F77" i="20"/>
  <c r="E77" i="20"/>
  <c r="D77" i="20"/>
  <c r="C77" i="20"/>
  <c r="N76" i="20"/>
  <c r="M76" i="20"/>
  <c r="L76" i="20"/>
  <c r="K76" i="20"/>
  <c r="J76" i="20"/>
  <c r="I76" i="20"/>
  <c r="H76" i="20"/>
  <c r="G76" i="20"/>
  <c r="F76" i="20"/>
  <c r="E76" i="20"/>
  <c r="D76" i="20"/>
  <c r="C76" i="20"/>
  <c r="N75" i="20"/>
  <c r="M75" i="20"/>
  <c r="L75" i="20"/>
  <c r="K75" i="20"/>
  <c r="J75" i="20"/>
  <c r="I75" i="20"/>
  <c r="H75" i="20"/>
  <c r="G75" i="20"/>
  <c r="F75" i="20"/>
  <c r="E75" i="20"/>
  <c r="D75" i="20"/>
  <c r="C75" i="20"/>
  <c r="N74" i="20"/>
  <c r="M74" i="20"/>
  <c r="L74" i="20"/>
  <c r="K74" i="20"/>
  <c r="J74" i="20"/>
  <c r="I74" i="20"/>
  <c r="H74" i="20"/>
  <c r="G74" i="20"/>
  <c r="F74" i="20"/>
  <c r="E74" i="20"/>
  <c r="D74" i="20"/>
  <c r="C74" i="20"/>
  <c r="N73" i="20"/>
  <c r="M73" i="20"/>
  <c r="L73" i="20"/>
  <c r="K73" i="20"/>
  <c r="J73" i="20"/>
  <c r="I73" i="20"/>
  <c r="H73" i="20"/>
  <c r="G73" i="20"/>
  <c r="F73" i="20"/>
  <c r="E73" i="20"/>
  <c r="D73" i="20"/>
  <c r="C73" i="20"/>
  <c r="N72" i="20"/>
  <c r="M72" i="20"/>
  <c r="L72" i="20"/>
  <c r="K72" i="20"/>
  <c r="J72" i="20"/>
  <c r="I72" i="20"/>
  <c r="H72" i="20"/>
  <c r="G72" i="20"/>
  <c r="F72" i="20"/>
  <c r="E72" i="20"/>
  <c r="D72" i="20"/>
  <c r="C72" i="20"/>
  <c r="N71" i="20"/>
  <c r="M71" i="20"/>
  <c r="L71" i="20"/>
  <c r="K71" i="20"/>
  <c r="J71" i="20"/>
  <c r="I71" i="20"/>
  <c r="H71" i="20"/>
  <c r="G71" i="20"/>
  <c r="F71" i="20"/>
  <c r="E71" i="20"/>
  <c r="D71" i="20"/>
  <c r="C71" i="20"/>
  <c r="N70" i="20"/>
  <c r="M70" i="20"/>
  <c r="L70" i="20"/>
  <c r="K70" i="20"/>
  <c r="J70" i="20"/>
  <c r="I70" i="20"/>
  <c r="H70" i="20"/>
  <c r="G70" i="20"/>
  <c r="F70" i="20"/>
  <c r="E70" i="20"/>
  <c r="D70" i="20"/>
  <c r="C70" i="20"/>
  <c r="N69" i="20"/>
  <c r="M69" i="20"/>
  <c r="L69" i="20"/>
  <c r="K69" i="20"/>
  <c r="J69" i="20"/>
  <c r="I69" i="20"/>
  <c r="H69" i="20"/>
  <c r="G69" i="20"/>
  <c r="F69" i="20"/>
  <c r="E69" i="20"/>
  <c r="D69" i="20"/>
  <c r="C69" i="20"/>
  <c r="N68" i="20"/>
  <c r="M68" i="20"/>
  <c r="L68" i="20"/>
  <c r="K68" i="20"/>
  <c r="J68" i="20"/>
  <c r="I68" i="20"/>
  <c r="H68" i="20"/>
  <c r="G68" i="20"/>
  <c r="F68" i="20"/>
  <c r="E68" i="20"/>
  <c r="D68" i="20"/>
  <c r="C68" i="20"/>
  <c r="N67" i="20"/>
  <c r="M67" i="20"/>
  <c r="L67" i="20"/>
  <c r="K67" i="20"/>
  <c r="J67" i="20"/>
  <c r="I67" i="20"/>
  <c r="H67" i="20"/>
  <c r="G67" i="20"/>
  <c r="F67" i="20"/>
  <c r="E67" i="20"/>
  <c r="D67" i="20"/>
  <c r="C67" i="20"/>
  <c r="N66" i="20"/>
  <c r="M66" i="20"/>
  <c r="L66" i="20"/>
  <c r="K66" i="20"/>
  <c r="J66" i="20"/>
  <c r="I66" i="20"/>
  <c r="H66" i="20"/>
  <c r="G66" i="20"/>
  <c r="F66" i="20"/>
  <c r="E66" i="20"/>
  <c r="D66" i="20"/>
  <c r="C66" i="20"/>
  <c r="N65" i="20"/>
  <c r="M65" i="20"/>
  <c r="L65" i="20"/>
  <c r="K65" i="20"/>
  <c r="J65" i="20"/>
  <c r="I65" i="20"/>
  <c r="H65" i="20"/>
  <c r="G65" i="20"/>
  <c r="F65" i="20"/>
  <c r="E65" i="20"/>
  <c r="D65" i="20"/>
  <c r="C65" i="20"/>
  <c r="N64" i="20"/>
  <c r="M64" i="20"/>
  <c r="L64" i="20"/>
  <c r="K64" i="20"/>
  <c r="J64" i="20"/>
  <c r="I64" i="20"/>
  <c r="H64" i="20"/>
  <c r="G64" i="20"/>
  <c r="F64" i="20"/>
  <c r="E64" i="20"/>
  <c r="D64" i="20"/>
  <c r="C64" i="20"/>
  <c r="N63" i="20"/>
  <c r="M63" i="20"/>
  <c r="L63" i="20"/>
  <c r="K63" i="20"/>
  <c r="J63" i="20"/>
  <c r="I63" i="20"/>
  <c r="H63" i="20"/>
  <c r="G63" i="20"/>
  <c r="F63" i="20"/>
  <c r="E63" i="20"/>
  <c r="D63" i="20"/>
  <c r="C63" i="20"/>
  <c r="N62" i="20"/>
  <c r="M62" i="20"/>
  <c r="L62" i="20"/>
  <c r="K62" i="20"/>
  <c r="J62" i="20"/>
  <c r="I62" i="20"/>
  <c r="H62" i="20"/>
  <c r="G62" i="20"/>
  <c r="F62" i="20"/>
  <c r="E62" i="20"/>
  <c r="D62" i="20"/>
  <c r="C62" i="20"/>
  <c r="C89" i="20" s="1"/>
  <c r="N58" i="20"/>
  <c r="M58" i="20"/>
  <c r="L58" i="20"/>
  <c r="K58" i="20"/>
  <c r="J58" i="20"/>
  <c r="I58" i="20"/>
  <c r="H58" i="20"/>
  <c r="G58" i="20"/>
  <c r="F58" i="20"/>
  <c r="E58" i="20"/>
  <c r="D58" i="20"/>
  <c r="C58" i="20"/>
  <c r="N57" i="20"/>
  <c r="M57" i="20"/>
  <c r="L57" i="20"/>
  <c r="K57" i="20"/>
  <c r="J57" i="20"/>
  <c r="I57" i="20"/>
  <c r="H57" i="20"/>
  <c r="G57" i="20"/>
  <c r="F57" i="20"/>
  <c r="E57" i="20"/>
  <c r="D57" i="20"/>
  <c r="C57" i="20"/>
  <c r="N56" i="20"/>
  <c r="M56" i="20"/>
  <c r="L56" i="20"/>
  <c r="K56" i="20"/>
  <c r="J56" i="20"/>
  <c r="I56" i="20"/>
  <c r="H56" i="20"/>
  <c r="G56" i="20"/>
  <c r="F56" i="20"/>
  <c r="E56" i="20"/>
  <c r="D56" i="20"/>
  <c r="C56" i="20"/>
  <c r="N55" i="20"/>
  <c r="M55" i="20"/>
  <c r="L55" i="20"/>
  <c r="K55" i="20"/>
  <c r="J55" i="20"/>
  <c r="I55" i="20"/>
  <c r="H55" i="20"/>
  <c r="G55" i="20"/>
  <c r="F55" i="20"/>
  <c r="E55" i="20"/>
  <c r="D55" i="20"/>
  <c r="C55" i="20"/>
  <c r="N54" i="20"/>
  <c r="M54" i="20"/>
  <c r="L54" i="20"/>
  <c r="K54" i="20"/>
  <c r="J54" i="20"/>
  <c r="I54" i="20"/>
  <c r="H54" i="20"/>
  <c r="G54" i="20"/>
  <c r="F54" i="20"/>
  <c r="E54" i="20"/>
  <c r="D54" i="20"/>
  <c r="C54" i="20"/>
  <c r="N53" i="20"/>
  <c r="M53" i="20"/>
  <c r="L53" i="20"/>
  <c r="K53" i="20"/>
  <c r="J53" i="20"/>
  <c r="I53" i="20"/>
  <c r="H53" i="20"/>
  <c r="G53" i="20"/>
  <c r="F53" i="20"/>
  <c r="E53" i="20"/>
  <c r="D53" i="20"/>
  <c r="C53" i="20"/>
  <c r="N52" i="20"/>
  <c r="M52" i="20"/>
  <c r="L52" i="20"/>
  <c r="K52" i="20"/>
  <c r="J52" i="20"/>
  <c r="I52" i="20"/>
  <c r="H52" i="20"/>
  <c r="G52" i="20"/>
  <c r="F52" i="20"/>
  <c r="E52" i="20"/>
  <c r="D52" i="20"/>
  <c r="C52" i="20"/>
  <c r="N51" i="20"/>
  <c r="M51" i="20"/>
  <c r="L51" i="20"/>
  <c r="K51" i="20"/>
  <c r="J51" i="20"/>
  <c r="I51" i="20"/>
  <c r="H51" i="20"/>
  <c r="G51" i="20"/>
  <c r="F51" i="20"/>
  <c r="E51" i="20"/>
  <c r="D51" i="20"/>
  <c r="C51" i="20"/>
  <c r="N50" i="20"/>
  <c r="M50" i="20"/>
  <c r="L50" i="20"/>
  <c r="K50" i="20"/>
  <c r="J50" i="20"/>
  <c r="I50" i="20"/>
  <c r="H50" i="20"/>
  <c r="G50" i="20"/>
  <c r="F50" i="20"/>
  <c r="E50" i="20"/>
  <c r="D50" i="20"/>
  <c r="C50" i="20"/>
  <c r="N49" i="20"/>
  <c r="M49" i="20"/>
  <c r="L49" i="20"/>
  <c r="K49" i="20"/>
  <c r="J49" i="20"/>
  <c r="I49" i="20"/>
  <c r="H49" i="20"/>
  <c r="G49" i="20"/>
  <c r="F49" i="20"/>
  <c r="E49" i="20"/>
  <c r="D49" i="20"/>
  <c r="C49" i="20"/>
  <c r="N48" i="20"/>
  <c r="M48" i="20"/>
  <c r="L48" i="20"/>
  <c r="K48" i="20"/>
  <c r="J48" i="20"/>
  <c r="I48" i="20"/>
  <c r="H48" i="20"/>
  <c r="G48" i="20"/>
  <c r="F48" i="20"/>
  <c r="E48" i="20"/>
  <c r="D48" i="20"/>
  <c r="C48" i="20"/>
  <c r="N47" i="20"/>
  <c r="M47" i="20"/>
  <c r="L47" i="20"/>
  <c r="K47" i="20"/>
  <c r="J47" i="20"/>
  <c r="I47" i="20"/>
  <c r="H47" i="20"/>
  <c r="G47" i="20"/>
  <c r="F47" i="20"/>
  <c r="E47" i="20"/>
  <c r="D47" i="20"/>
  <c r="C47" i="20"/>
  <c r="N46" i="20"/>
  <c r="M46" i="20"/>
  <c r="L46" i="20"/>
  <c r="K46" i="20"/>
  <c r="J46" i="20"/>
  <c r="I46" i="20"/>
  <c r="H46" i="20"/>
  <c r="G46" i="20"/>
  <c r="F46" i="20"/>
  <c r="E46" i="20"/>
  <c r="D46" i="20"/>
  <c r="C46" i="20"/>
  <c r="N45" i="20"/>
  <c r="M45" i="20"/>
  <c r="L45" i="20"/>
  <c r="K45" i="20"/>
  <c r="J45" i="20"/>
  <c r="I45" i="20"/>
  <c r="H45" i="20"/>
  <c r="G45" i="20"/>
  <c r="F45" i="20"/>
  <c r="E45" i="20"/>
  <c r="D45" i="20"/>
  <c r="C45" i="20"/>
  <c r="N44" i="20"/>
  <c r="M44" i="20"/>
  <c r="L44" i="20"/>
  <c r="K44" i="20"/>
  <c r="J44" i="20"/>
  <c r="I44" i="20"/>
  <c r="H44" i="20"/>
  <c r="G44" i="20"/>
  <c r="F44" i="20"/>
  <c r="E44" i="20"/>
  <c r="D44" i="20"/>
  <c r="C44" i="20"/>
  <c r="N43" i="20"/>
  <c r="M43" i="20"/>
  <c r="L43" i="20"/>
  <c r="K43" i="20"/>
  <c r="J43" i="20"/>
  <c r="I43" i="20"/>
  <c r="H43" i="20"/>
  <c r="G43" i="20"/>
  <c r="F43" i="20"/>
  <c r="E43" i="20"/>
  <c r="D43" i="20"/>
  <c r="C43" i="20"/>
  <c r="N42" i="20"/>
  <c r="M42" i="20"/>
  <c r="L42" i="20"/>
  <c r="K42" i="20"/>
  <c r="J42" i="20"/>
  <c r="I42" i="20"/>
  <c r="H42" i="20"/>
  <c r="G42" i="20"/>
  <c r="F42" i="20"/>
  <c r="E42" i="20"/>
  <c r="D42" i="20"/>
  <c r="C42" i="20"/>
  <c r="N41" i="20"/>
  <c r="M41" i="20"/>
  <c r="L41" i="20"/>
  <c r="K41" i="20"/>
  <c r="J41" i="20"/>
  <c r="I41" i="20"/>
  <c r="H41" i="20"/>
  <c r="G41" i="20"/>
  <c r="F41" i="20"/>
  <c r="E41" i="20"/>
  <c r="D41" i="20"/>
  <c r="C41" i="20"/>
  <c r="N40" i="20"/>
  <c r="M40" i="20"/>
  <c r="L40" i="20"/>
  <c r="K40" i="20"/>
  <c r="J40" i="20"/>
  <c r="I40" i="20"/>
  <c r="H40" i="20"/>
  <c r="G40" i="20"/>
  <c r="F40" i="20"/>
  <c r="E40" i="20"/>
  <c r="D40" i="20"/>
  <c r="C40" i="20"/>
  <c r="N39" i="20"/>
  <c r="M39" i="20"/>
  <c r="L39" i="20"/>
  <c r="K39" i="20"/>
  <c r="J39" i="20"/>
  <c r="I39" i="20"/>
  <c r="H39" i="20"/>
  <c r="G39" i="20"/>
  <c r="F39" i="20"/>
  <c r="E39" i="20"/>
  <c r="D39" i="20"/>
  <c r="C39" i="20"/>
  <c r="N38" i="20"/>
  <c r="M38" i="20"/>
  <c r="L38" i="20"/>
  <c r="K38" i="20"/>
  <c r="J38" i="20"/>
  <c r="I38" i="20"/>
  <c r="H38" i="20"/>
  <c r="G38" i="20"/>
  <c r="F38" i="20"/>
  <c r="E38" i="20"/>
  <c r="D38" i="20"/>
  <c r="C38" i="20"/>
  <c r="N37" i="20"/>
  <c r="M37" i="20"/>
  <c r="L37" i="20"/>
  <c r="K37" i="20"/>
  <c r="J37" i="20"/>
  <c r="I37" i="20"/>
  <c r="H37" i="20"/>
  <c r="G37" i="20"/>
  <c r="F37" i="20"/>
  <c r="E37" i="20"/>
  <c r="D37" i="20"/>
  <c r="C37" i="20"/>
  <c r="N36" i="20"/>
  <c r="M36" i="20"/>
  <c r="L36" i="20"/>
  <c r="K36" i="20"/>
  <c r="J36" i="20"/>
  <c r="I36" i="20"/>
  <c r="H36" i="20"/>
  <c r="G36" i="20"/>
  <c r="F36" i="20"/>
  <c r="E36" i="20"/>
  <c r="D36" i="20"/>
  <c r="C36" i="20"/>
  <c r="N35" i="20"/>
  <c r="M35" i="20"/>
  <c r="L35" i="20"/>
  <c r="K35" i="20"/>
  <c r="J35" i="20"/>
  <c r="I35" i="20"/>
  <c r="H35" i="20"/>
  <c r="G35" i="20"/>
  <c r="F35" i="20"/>
  <c r="E35" i="20"/>
  <c r="D35" i="20"/>
  <c r="C35" i="20"/>
  <c r="N34" i="20"/>
  <c r="M34" i="20"/>
  <c r="L34" i="20"/>
  <c r="K34" i="20"/>
  <c r="J34" i="20"/>
  <c r="I34" i="20"/>
  <c r="H34" i="20"/>
  <c r="G34" i="20"/>
  <c r="F34" i="20"/>
  <c r="E34" i="20"/>
  <c r="D34" i="20"/>
  <c r="C34" i="20"/>
  <c r="N33" i="20"/>
  <c r="M33" i="20"/>
  <c r="L33" i="20"/>
  <c r="K33" i="20"/>
  <c r="J33" i="20"/>
  <c r="I33" i="20"/>
  <c r="H33" i="20"/>
  <c r="G33" i="20"/>
  <c r="F33" i="20"/>
  <c r="E33" i="20"/>
  <c r="D33" i="20"/>
  <c r="C33" i="20"/>
  <c r="N32" i="20"/>
  <c r="N59" i="20" s="1"/>
  <c r="M32" i="20"/>
  <c r="L32" i="20"/>
  <c r="K32" i="20"/>
  <c r="J32" i="20"/>
  <c r="J59" i="20" s="1"/>
  <c r="I32" i="20"/>
  <c r="H32" i="20"/>
  <c r="H59" i="20" s="1"/>
  <c r="G32" i="20"/>
  <c r="F32" i="20"/>
  <c r="F59" i="20" s="1"/>
  <c r="E32" i="20"/>
  <c r="D32" i="20"/>
  <c r="D59" i="20" s="1"/>
  <c r="C32" i="20"/>
  <c r="N28" i="20"/>
  <c r="M28" i="20"/>
  <c r="L28" i="20"/>
  <c r="K28" i="20"/>
  <c r="J28" i="20"/>
  <c r="I28" i="20"/>
  <c r="H28" i="20"/>
  <c r="G28" i="20"/>
  <c r="F28" i="20"/>
  <c r="E28" i="20"/>
  <c r="D28" i="20"/>
  <c r="C28" i="20"/>
  <c r="N27" i="20"/>
  <c r="M27" i="20"/>
  <c r="L27" i="20"/>
  <c r="K27" i="20"/>
  <c r="J27" i="20"/>
  <c r="I27" i="20"/>
  <c r="H27" i="20"/>
  <c r="G27" i="20"/>
  <c r="F27" i="20"/>
  <c r="E27" i="20"/>
  <c r="D27" i="20"/>
  <c r="C27" i="20"/>
  <c r="N26" i="20"/>
  <c r="M26" i="20"/>
  <c r="L26" i="20"/>
  <c r="K26" i="20"/>
  <c r="J26" i="20"/>
  <c r="I26" i="20"/>
  <c r="H26" i="20"/>
  <c r="G26" i="20"/>
  <c r="F26" i="20"/>
  <c r="E26" i="20"/>
  <c r="D26" i="20"/>
  <c r="C26" i="20"/>
  <c r="N25" i="20"/>
  <c r="M25" i="20"/>
  <c r="L25" i="20"/>
  <c r="K25" i="20"/>
  <c r="J25" i="20"/>
  <c r="I25" i="20"/>
  <c r="H25" i="20"/>
  <c r="G25" i="20"/>
  <c r="F25" i="20"/>
  <c r="E25" i="20"/>
  <c r="D25" i="20"/>
  <c r="C25" i="20"/>
  <c r="N24" i="20"/>
  <c r="M24" i="20"/>
  <c r="L24" i="20"/>
  <c r="K24" i="20"/>
  <c r="J24" i="20"/>
  <c r="I24" i="20"/>
  <c r="H24" i="20"/>
  <c r="G24" i="20"/>
  <c r="F24" i="20"/>
  <c r="E24" i="20"/>
  <c r="D24" i="20"/>
  <c r="C24" i="20"/>
  <c r="N23" i="20"/>
  <c r="M23" i="20"/>
  <c r="L23" i="20"/>
  <c r="K23" i="20"/>
  <c r="J23" i="20"/>
  <c r="I23" i="20"/>
  <c r="H23" i="20"/>
  <c r="G23" i="20"/>
  <c r="F23" i="20"/>
  <c r="E23" i="20"/>
  <c r="D23" i="20"/>
  <c r="C23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N20" i="20"/>
  <c r="M20" i="20"/>
  <c r="L20" i="20"/>
  <c r="K20" i="20"/>
  <c r="J20" i="20"/>
  <c r="I20" i="20"/>
  <c r="H20" i="20"/>
  <c r="G20" i="20"/>
  <c r="F20" i="20"/>
  <c r="E20" i="20"/>
  <c r="D20" i="20"/>
  <c r="C20" i="20"/>
  <c r="N19" i="20"/>
  <c r="M19" i="20"/>
  <c r="L19" i="20"/>
  <c r="K19" i="20"/>
  <c r="J19" i="20"/>
  <c r="I19" i="20"/>
  <c r="H19" i="20"/>
  <c r="G19" i="20"/>
  <c r="F19" i="20"/>
  <c r="E19" i="20"/>
  <c r="D19" i="20"/>
  <c r="C19" i="20"/>
  <c r="N18" i="20"/>
  <c r="M18" i="20"/>
  <c r="L18" i="20"/>
  <c r="K18" i="20"/>
  <c r="J18" i="20"/>
  <c r="I18" i="20"/>
  <c r="H18" i="20"/>
  <c r="G18" i="20"/>
  <c r="F18" i="20"/>
  <c r="E18" i="20"/>
  <c r="D18" i="20"/>
  <c r="C18" i="20"/>
  <c r="N17" i="20"/>
  <c r="M17" i="20"/>
  <c r="L17" i="20"/>
  <c r="K17" i="20"/>
  <c r="J17" i="20"/>
  <c r="I17" i="20"/>
  <c r="H17" i="20"/>
  <c r="G17" i="20"/>
  <c r="F17" i="20"/>
  <c r="E17" i="20"/>
  <c r="D17" i="20"/>
  <c r="C17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N15" i="20"/>
  <c r="M15" i="20"/>
  <c r="L15" i="20"/>
  <c r="K15" i="20"/>
  <c r="J15" i="20"/>
  <c r="I15" i="20"/>
  <c r="H15" i="20"/>
  <c r="G15" i="20"/>
  <c r="F15" i="20"/>
  <c r="E15" i="20"/>
  <c r="D15" i="20"/>
  <c r="C15" i="20"/>
  <c r="N14" i="20"/>
  <c r="M14" i="20"/>
  <c r="L14" i="20"/>
  <c r="K14" i="20"/>
  <c r="J14" i="20"/>
  <c r="I14" i="20"/>
  <c r="H14" i="20"/>
  <c r="G14" i="20"/>
  <c r="F14" i="20"/>
  <c r="E14" i="20"/>
  <c r="D14" i="20"/>
  <c r="C14" i="20"/>
  <c r="N13" i="20"/>
  <c r="M13" i="20"/>
  <c r="L13" i="20"/>
  <c r="K13" i="20"/>
  <c r="J13" i="20"/>
  <c r="I13" i="20"/>
  <c r="H13" i="20"/>
  <c r="G13" i="20"/>
  <c r="F13" i="20"/>
  <c r="E13" i="20"/>
  <c r="D13" i="20"/>
  <c r="C13" i="20"/>
  <c r="N12" i="20"/>
  <c r="M12" i="20"/>
  <c r="L12" i="20"/>
  <c r="K12" i="20"/>
  <c r="J12" i="20"/>
  <c r="I12" i="20"/>
  <c r="H12" i="20"/>
  <c r="G12" i="20"/>
  <c r="F12" i="20"/>
  <c r="E12" i="20"/>
  <c r="D12" i="20"/>
  <c r="C12" i="20"/>
  <c r="N11" i="20"/>
  <c r="M11" i="20"/>
  <c r="L11" i="20"/>
  <c r="K11" i="20"/>
  <c r="J11" i="20"/>
  <c r="I11" i="20"/>
  <c r="H11" i="20"/>
  <c r="G11" i="20"/>
  <c r="F11" i="20"/>
  <c r="E11" i="20"/>
  <c r="D11" i="20"/>
  <c r="C11" i="20"/>
  <c r="N10" i="20"/>
  <c r="M10" i="20"/>
  <c r="L10" i="20"/>
  <c r="K10" i="20"/>
  <c r="J10" i="20"/>
  <c r="I10" i="20"/>
  <c r="H10" i="20"/>
  <c r="G10" i="20"/>
  <c r="F10" i="20"/>
  <c r="E10" i="20"/>
  <c r="D10" i="20"/>
  <c r="C10" i="20"/>
  <c r="N9" i="20"/>
  <c r="M9" i="20"/>
  <c r="L9" i="20"/>
  <c r="K9" i="20"/>
  <c r="J9" i="20"/>
  <c r="I9" i="20"/>
  <c r="H9" i="20"/>
  <c r="G9" i="20"/>
  <c r="F9" i="20"/>
  <c r="E9" i="20"/>
  <c r="D9" i="20"/>
  <c r="C9" i="20"/>
  <c r="N8" i="20"/>
  <c r="M8" i="20"/>
  <c r="L8" i="20"/>
  <c r="K8" i="20"/>
  <c r="J8" i="20"/>
  <c r="I8" i="20"/>
  <c r="H8" i="20"/>
  <c r="G8" i="20"/>
  <c r="F8" i="20"/>
  <c r="E8" i="20"/>
  <c r="D8" i="20"/>
  <c r="C8" i="20"/>
  <c r="N7" i="20"/>
  <c r="M7" i="20"/>
  <c r="L7" i="20"/>
  <c r="K7" i="20"/>
  <c r="J7" i="20"/>
  <c r="I7" i="20"/>
  <c r="H7" i="20"/>
  <c r="G7" i="20"/>
  <c r="F7" i="20"/>
  <c r="E7" i="20"/>
  <c r="D7" i="20"/>
  <c r="C7" i="20"/>
  <c r="N6" i="20"/>
  <c r="M6" i="20"/>
  <c r="L6" i="20"/>
  <c r="K6" i="20"/>
  <c r="J6" i="20"/>
  <c r="I6" i="20"/>
  <c r="H6" i="20"/>
  <c r="G6" i="20"/>
  <c r="F6" i="20"/>
  <c r="E6" i="20"/>
  <c r="D6" i="20"/>
  <c r="C6" i="20"/>
  <c r="N5" i="20"/>
  <c r="M5" i="20"/>
  <c r="L5" i="20"/>
  <c r="K5" i="20"/>
  <c r="J5" i="20"/>
  <c r="I5" i="20"/>
  <c r="H5" i="20"/>
  <c r="G5" i="20"/>
  <c r="F5" i="20"/>
  <c r="E5" i="20"/>
  <c r="D5" i="20"/>
  <c r="C5" i="20"/>
  <c r="N4" i="20"/>
  <c r="M4" i="20"/>
  <c r="L4" i="20"/>
  <c r="K4" i="20"/>
  <c r="J4" i="20"/>
  <c r="I4" i="20"/>
  <c r="H4" i="20"/>
  <c r="G4" i="20"/>
  <c r="F4" i="20"/>
  <c r="E4" i="20"/>
  <c r="D4" i="20"/>
  <c r="C4" i="20"/>
  <c r="N3" i="20"/>
  <c r="M3" i="20"/>
  <c r="L3" i="20"/>
  <c r="K3" i="20"/>
  <c r="J3" i="20"/>
  <c r="I3" i="20"/>
  <c r="H3" i="20"/>
  <c r="G3" i="20"/>
  <c r="F3" i="20"/>
  <c r="E3" i="20"/>
  <c r="D3" i="20"/>
  <c r="C3" i="20"/>
  <c r="N2" i="20"/>
  <c r="N29" i="20" s="1"/>
  <c r="M2" i="20"/>
  <c r="L2" i="20"/>
  <c r="L29" i="20" s="1"/>
  <c r="K2" i="20"/>
  <c r="J2" i="20"/>
  <c r="J29" i="20" s="1"/>
  <c r="I2" i="20"/>
  <c r="H2" i="20"/>
  <c r="H29" i="20" s="1"/>
  <c r="G2" i="20"/>
  <c r="F2" i="20"/>
  <c r="F29" i="20" s="1"/>
  <c r="E2" i="20"/>
  <c r="D2" i="20"/>
  <c r="D29" i="20" s="1"/>
  <c r="C2" i="20"/>
  <c r="K59" i="20" l="1"/>
  <c r="L59" i="20"/>
  <c r="D246" i="20"/>
  <c r="D252" i="20"/>
  <c r="D256" i="20"/>
  <c r="E256" i="20" s="1"/>
  <c r="F256" i="20" s="1"/>
  <c r="G256" i="20" s="1"/>
  <c r="H256" i="20" s="1"/>
  <c r="I256" i="20" s="1"/>
  <c r="J256" i="20" s="1"/>
  <c r="K256" i="20" s="1"/>
  <c r="L256" i="20" s="1"/>
  <c r="M256" i="20" s="1"/>
  <c r="N256" i="20" s="1"/>
  <c r="D257" i="20"/>
  <c r="E257" i="20" s="1"/>
  <c r="F257" i="20" s="1"/>
  <c r="G257" i="20" s="1"/>
  <c r="H257" i="20" s="1"/>
  <c r="I257" i="20" s="1"/>
  <c r="J257" i="20" s="1"/>
  <c r="K257" i="20" s="1"/>
  <c r="L257" i="20" s="1"/>
  <c r="M257" i="20" s="1"/>
  <c r="N257" i="20" s="1"/>
  <c r="D259" i="20"/>
  <c r="E259" i="20" s="1"/>
  <c r="F259" i="20" s="1"/>
  <c r="G259" i="20" s="1"/>
  <c r="H259" i="20" s="1"/>
  <c r="I259" i="20" s="1"/>
  <c r="J259" i="20" s="1"/>
  <c r="K259" i="20" s="1"/>
  <c r="L259" i="20" s="1"/>
  <c r="M259" i="20" s="1"/>
  <c r="N259" i="20" s="1"/>
  <c r="D260" i="20"/>
  <c r="E260" i="20" s="1"/>
  <c r="F260" i="20" s="1"/>
  <c r="G260" i="20" s="1"/>
  <c r="H260" i="20" s="1"/>
  <c r="I260" i="20" s="1"/>
  <c r="J260" i="20" s="1"/>
  <c r="K260" i="20" s="1"/>
  <c r="L260" i="20" s="1"/>
  <c r="M260" i="20" s="1"/>
  <c r="N260" i="20" s="1"/>
  <c r="D262" i="20"/>
  <c r="E262" i="20" s="1"/>
  <c r="F262" i="20" s="1"/>
  <c r="G262" i="20" s="1"/>
  <c r="H262" i="20" s="1"/>
  <c r="I262" i="20" s="1"/>
  <c r="J262" i="20" s="1"/>
  <c r="K262" i="20" s="1"/>
  <c r="L262" i="20" s="1"/>
  <c r="M262" i="20" s="1"/>
  <c r="N262" i="20" s="1"/>
  <c r="D265" i="20"/>
  <c r="E265" i="20" s="1"/>
  <c r="F265" i="20" s="1"/>
  <c r="G265" i="20" s="1"/>
  <c r="H265" i="20" s="1"/>
  <c r="I265" i="20" s="1"/>
  <c r="J265" i="20" s="1"/>
  <c r="K265" i="20" s="1"/>
  <c r="L265" i="20" s="1"/>
  <c r="M265" i="20" s="1"/>
  <c r="N265" i="20" s="1"/>
  <c r="D266" i="20"/>
  <c r="E266" i="20" s="1"/>
  <c r="F266" i="20" s="1"/>
  <c r="G266" i="20" s="1"/>
  <c r="H266" i="20" s="1"/>
  <c r="I266" i="20" s="1"/>
  <c r="J266" i="20" s="1"/>
  <c r="K266" i="20" s="1"/>
  <c r="L266" i="20" s="1"/>
  <c r="M266" i="20" s="1"/>
  <c r="N266" i="20" s="1"/>
  <c r="D267" i="20"/>
  <c r="E267" i="20" s="1"/>
  <c r="F267" i="20" s="1"/>
  <c r="G267" i="20" s="1"/>
  <c r="H267" i="20" s="1"/>
  <c r="I267" i="20" s="1"/>
  <c r="J267" i="20" s="1"/>
  <c r="K267" i="20" s="1"/>
  <c r="L267" i="20" s="1"/>
  <c r="M267" i="20" s="1"/>
  <c r="N267" i="20" s="1"/>
  <c r="V89" i="12"/>
  <c r="W62" i="12"/>
  <c r="W32" i="12"/>
  <c r="V59" i="12"/>
  <c r="E111" i="20"/>
  <c r="L241" i="20"/>
  <c r="L242" i="20" s="1"/>
  <c r="H93" i="20"/>
  <c r="I111" i="20"/>
  <c r="H118" i="20"/>
  <c r="O49" i="20"/>
  <c r="O50" i="20"/>
  <c r="O51" i="20"/>
  <c r="O52" i="20"/>
  <c r="O53" i="20"/>
  <c r="O54" i="20"/>
  <c r="O55" i="20"/>
  <c r="O56" i="20"/>
  <c r="O57" i="20"/>
  <c r="O58" i="20"/>
  <c r="O63" i="20"/>
  <c r="O64" i="20"/>
  <c r="O66" i="20"/>
  <c r="O68" i="20"/>
  <c r="O69" i="20"/>
  <c r="O70" i="20"/>
  <c r="O72" i="20"/>
  <c r="O73" i="20"/>
  <c r="O74" i="20"/>
  <c r="O76" i="20"/>
  <c r="O77" i="20"/>
  <c r="E246" i="20"/>
  <c r="F246" i="20" s="1"/>
  <c r="G246" i="20" s="1"/>
  <c r="H246" i="20" s="1"/>
  <c r="I246" i="20" s="1"/>
  <c r="J246" i="20" s="1"/>
  <c r="K246" i="20" s="1"/>
  <c r="L246" i="20" s="1"/>
  <c r="M246" i="20" s="1"/>
  <c r="N246" i="20" s="1"/>
  <c r="E252" i="20"/>
  <c r="F252" i="20" s="1"/>
  <c r="G252" i="20" s="1"/>
  <c r="H252" i="20" s="1"/>
  <c r="I252" i="20" s="1"/>
  <c r="J252" i="20" s="1"/>
  <c r="K252" i="20" s="1"/>
  <c r="L252" i="20" s="1"/>
  <c r="M252" i="20" s="1"/>
  <c r="N252" i="20" s="1"/>
  <c r="AE261" i="20"/>
  <c r="D269" i="20"/>
  <c r="E269" i="20" s="1"/>
  <c r="F269" i="20" s="1"/>
  <c r="G269" i="20" s="1"/>
  <c r="H269" i="20" s="1"/>
  <c r="I269" i="20" s="1"/>
  <c r="J269" i="20" s="1"/>
  <c r="K269" i="20" s="1"/>
  <c r="L269" i="20" s="1"/>
  <c r="M269" i="20" s="1"/>
  <c r="N269" i="20" s="1"/>
  <c r="D245" i="20"/>
  <c r="E245" i="20" s="1"/>
  <c r="F245" i="20" s="1"/>
  <c r="D248" i="20"/>
  <c r="E248" i="20" s="1"/>
  <c r="F248" i="20" s="1"/>
  <c r="G248" i="20" s="1"/>
  <c r="H248" i="20" s="1"/>
  <c r="I248" i="20" s="1"/>
  <c r="J248" i="20" s="1"/>
  <c r="K248" i="20" s="1"/>
  <c r="L248" i="20" s="1"/>
  <c r="M248" i="20" s="1"/>
  <c r="N248" i="20" s="1"/>
  <c r="D249" i="20"/>
  <c r="E249" i="20" s="1"/>
  <c r="F249" i="20" s="1"/>
  <c r="G249" i="20" s="1"/>
  <c r="H249" i="20" s="1"/>
  <c r="I249" i="20" s="1"/>
  <c r="J249" i="20" s="1"/>
  <c r="K249" i="20" s="1"/>
  <c r="L249" i="20" s="1"/>
  <c r="M249" i="20" s="1"/>
  <c r="N249" i="20" s="1"/>
  <c r="N99" i="20"/>
  <c r="G102" i="20"/>
  <c r="O6" i="20"/>
  <c r="O8" i="20"/>
  <c r="O10" i="20"/>
  <c r="O12" i="20"/>
  <c r="O14" i="20"/>
  <c r="O17" i="20"/>
  <c r="O18" i="20"/>
  <c r="O22" i="20"/>
  <c r="O32" i="20"/>
  <c r="O34" i="20"/>
  <c r="O35" i="20"/>
  <c r="O36" i="20"/>
  <c r="O37" i="20"/>
  <c r="O38" i="20"/>
  <c r="O40" i="20"/>
  <c r="O42" i="20"/>
  <c r="O43" i="20"/>
  <c r="O44" i="20"/>
  <c r="O45" i="20"/>
  <c r="O46" i="20"/>
  <c r="O47" i="20"/>
  <c r="O65" i="20"/>
  <c r="G94" i="20"/>
  <c r="H109" i="20"/>
  <c r="D114" i="20"/>
  <c r="O2" i="20"/>
  <c r="O4" i="20"/>
  <c r="O5" i="20"/>
  <c r="O7" i="20"/>
  <c r="O9" i="20"/>
  <c r="O11" i="20"/>
  <c r="O13" i="20"/>
  <c r="O15" i="20"/>
  <c r="O16" i="20"/>
  <c r="O19" i="20"/>
  <c r="O21" i="20"/>
  <c r="O24" i="20"/>
  <c r="O25" i="20"/>
  <c r="O28" i="20"/>
  <c r="O39" i="20"/>
  <c r="O41" i="20"/>
  <c r="O48" i="20"/>
  <c r="H101" i="20"/>
  <c r="N107" i="20"/>
  <c r="G114" i="20"/>
  <c r="AE268" i="20"/>
  <c r="F94" i="20"/>
  <c r="O94" i="20"/>
  <c r="M95" i="20"/>
  <c r="O97" i="20"/>
  <c r="K98" i="20"/>
  <c r="I99" i="20"/>
  <c r="F102" i="20"/>
  <c r="O102" i="20"/>
  <c r="M103" i="20"/>
  <c r="O105" i="20"/>
  <c r="K106" i="20"/>
  <c r="I107" i="20"/>
  <c r="G110" i="20"/>
  <c r="O114" i="20"/>
  <c r="N115" i="20"/>
  <c r="D247" i="20"/>
  <c r="E247" i="20" s="1"/>
  <c r="F247" i="20" s="1"/>
  <c r="G247" i="20" s="1"/>
  <c r="H247" i="20" s="1"/>
  <c r="I247" i="20" s="1"/>
  <c r="J247" i="20" s="1"/>
  <c r="K247" i="20" s="1"/>
  <c r="L247" i="20" s="1"/>
  <c r="M247" i="20" s="1"/>
  <c r="N247" i="20" s="1"/>
  <c r="D263" i="20"/>
  <c r="E263" i="20" s="1"/>
  <c r="F263" i="20" s="1"/>
  <c r="G263" i="20" s="1"/>
  <c r="H263" i="20" s="1"/>
  <c r="I263" i="20" s="1"/>
  <c r="J263" i="20" s="1"/>
  <c r="K263" i="20" s="1"/>
  <c r="L263" i="20" s="1"/>
  <c r="M263" i="20" s="1"/>
  <c r="N263" i="20" s="1"/>
  <c r="D270" i="20"/>
  <c r="E270" i="20" s="1"/>
  <c r="F270" i="20" s="1"/>
  <c r="G270" i="20" s="1"/>
  <c r="H270" i="20" s="1"/>
  <c r="I270" i="20" s="1"/>
  <c r="J270" i="20" s="1"/>
  <c r="K270" i="20" s="1"/>
  <c r="L270" i="20" s="1"/>
  <c r="M270" i="20" s="1"/>
  <c r="N270" i="20" s="1"/>
  <c r="AE271" i="20"/>
  <c r="O98" i="20"/>
  <c r="O106" i="20"/>
  <c r="K110" i="20"/>
  <c r="E92" i="20"/>
  <c r="K94" i="20"/>
  <c r="E95" i="20"/>
  <c r="D98" i="20"/>
  <c r="K102" i="20"/>
  <c r="E103" i="20"/>
  <c r="D106" i="20"/>
  <c r="D110" i="20"/>
  <c r="L110" i="20"/>
  <c r="G113" i="20"/>
  <c r="E115" i="20"/>
  <c r="AE258" i="20"/>
  <c r="O27" i="20"/>
  <c r="J92" i="20"/>
  <c r="D94" i="20"/>
  <c r="L94" i="20"/>
  <c r="I95" i="20"/>
  <c r="G97" i="20"/>
  <c r="G98" i="20"/>
  <c r="E99" i="20"/>
  <c r="M100" i="20"/>
  <c r="D102" i="20"/>
  <c r="L102" i="20"/>
  <c r="I103" i="20"/>
  <c r="G105" i="20"/>
  <c r="G106" i="20"/>
  <c r="E107" i="20"/>
  <c r="F110" i="20"/>
  <c r="O110" i="20"/>
  <c r="M111" i="20"/>
  <c r="O113" i="20"/>
  <c r="K114" i="20"/>
  <c r="I115" i="20"/>
  <c r="H117" i="20"/>
  <c r="K29" i="20"/>
  <c r="G59" i="20"/>
  <c r="H96" i="20"/>
  <c r="M96" i="20"/>
  <c r="H100" i="20"/>
  <c r="H104" i="20"/>
  <c r="M104" i="20"/>
  <c r="H108" i="20"/>
  <c r="M108" i="20"/>
  <c r="H112" i="20"/>
  <c r="M112" i="20"/>
  <c r="H116" i="20"/>
  <c r="M116" i="20"/>
  <c r="G29" i="20"/>
  <c r="O20" i="20"/>
  <c r="K89" i="20"/>
  <c r="H89" i="20"/>
  <c r="L89" i="20"/>
  <c r="D89" i="20"/>
  <c r="O78" i="20"/>
  <c r="O79" i="20"/>
  <c r="O80" i="20"/>
  <c r="O81" i="20"/>
  <c r="O82" i="20"/>
  <c r="O84" i="20"/>
  <c r="O85" i="20"/>
  <c r="O86" i="20"/>
  <c r="O88" i="20"/>
  <c r="N92" i="20"/>
  <c r="L93" i="20"/>
  <c r="D96" i="20"/>
  <c r="I96" i="20"/>
  <c r="N96" i="20"/>
  <c r="H97" i="20"/>
  <c r="J98" i="20"/>
  <c r="M99" i="20"/>
  <c r="D100" i="20"/>
  <c r="I100" i="20"/>
  <c r="N100" i="20"/>
  <c r="L101" i="20"/>
  <c r="D104" i="20"/>
  <c r="I104" i="20"/>
  <c r="N104" i="20"/>
  <c r="H105" i="20"/>
  <c r="J106" i="20"/>
  <c r="M107" i="20"/>
  <c r="D108" i="20"/>
  <c r="I108" i="20"/>
  <c r="N108" i="20"/>
  <c r="L109" i="20"/>
  <c r="D112" i="20"/>
  <c r="I112" i="20"/>
  <c r="N112" i="20"/>
  <c r="H113" i="20"/>
  <c r="J114" i="20"/>
  <c r="M115" i="20"/>
  <c r="D116" i="20"/>
  <c r="I116" i="20"/>
  <c r="N116" i="20"/>
  <c r="M117" i="20"/>
  <c r="K118" i="20"/>
  <c r="C59" i="20"/>
  <c r="G89" i="20"/>
  <c r="E29" i="20"/>
  <c r="O93" i="20"/>
  <c r="E96" i="20"/>
  <c r="J96" i="20"/>
  <c r="L97" i="20"/>
  <c r="E100" i="20"/>
  <c r="J100" i="20"/>
  <c r="O101" i="20"/>
  <c r="E104" i="20"/>
  <c r="J104" i="20"/>
  <c r="L105" i="20"/>
  <c r="E108" i="20"/>
  <c r="J108" i="20"/>
  <c r="O109" i="20"/>
  <c r="E112" i="20"/>
  <c r="J112" i="20"/>
  <c r="L113" i="20"/>
  <c r="E116" i="20"/>
  <c r="J116" i="20"/>
  <c r="C29" i="20"/>
  <c r="O23" i="20"/>
  <c r="O26" i="20"/>
  <c r="I29" i="20"/>
  <c r="M29" i="20"/>
  <c r="F89" i="20"/>
  <c r="N89" i="20"/>
  <c r="J89" i="20"/>
  <c r="G92" i="20"/>
  <c r="D93" i="20"/>
  <c r="O95" i="20"/>
  <c r="F96" i="20"/>
  <c r="L96" i="20"/>
  <c r="D97" i="20"/>
  <c r="F98" i="20"/>
  <c r="G99" i="20"/>
  <c r="F100" i="20"/>
  <c r="L100" i="20"/>
  <c r="D101" i="20"/>
  <c r="O103" i="20"/>
  <c r="F104" i="20"/>
  <c r="L104" i="20"/>
  <c r="D105" i="20"/>
  <c r="F106" i="20"/>
  <c r="G107" i="20"/>
  <c r="F108" i="20"/>
  <c r="L108" i="20"/>
  <c r="D109" i="20"/>
  <c r="O111" i="20"/>
  <c r="F112" i="20"/>
  <c r="L112" i="20"/>
  <c r="D113" i="20"/>
  <c r="F114" i="20"/>
  <c r="G115" i="20"/>
  <c r="F116" i="20"/>
  <c r="L116" i="20"/>
  <c r="D117" i="20"/>
  <c r="AU153" i="20"/>
  <c r="BK153" i="20"/>
  <c r="BK154" i="20"/>
  <c r="BK155" i="20"/>
  <c r="AE156" i="20"/>
  <c r="AU156" i="20"/>
  <c r="BK156" i="20"/>
  <c r="AE157" i="20"/>
  <c r="AU157" i="20"/>
  <c r="BK157" i="20"/>
  <c r="BK158" i="20"/>
  <c r="BK159" i="20"/>
  <c r="AE160" i="20"/>
  <c r="AU160" i="20"/>
  <c r="BK160" i="20"/>
  <c r="AE161" i="20"/>
  <c r="AE251" i="20"/>
  <c r="AE252" i="20"/>
  <c r="AE259" i="20"/>
  <c r="AE262" i="20"/>
  <c r="AE265" i="20"/>
  <c r="AE254" i="20"/>
  <c r="D255" i="20"/>
  <c r="E255" i="20" s="1"/>
  <c r="F255" i="20" s="1"/>
  <c r="G255" i="20" s="1"/>
  <c r="H255" i="20" s="1"/>
  <c r="I255" i="20" s="1"/>
  <c r="J255" i="20" s="1"/>
  <c r="K255" i="20" s="1"/>
  <c r="L255" i="20" s="1"/>
  <c r="M255" i="20" s="1"/>
  <c r="N255" i="20" s="1"/>
  <c r="AE260" i="20"/>
  <c r="C261" i="20"/>
  <c r="D261" i="20" s="1"/>
  <c r="E261" i="20" s="1"/>
  <c r="F261" i="20" s="1"/>
  <c r="G261" i="20" s="1"/>
  <c r="H261" i="20" s="1"/>
  <c r="I261" i="20" s="1"/>
  <c r="J261" i="20" s="1"/>
  <c r="K261" i="20" s="1"/>
  <c r="L261" i="20" s="1"/>
  <c r="M261" i="20" s="1"/>
  <c r="N261" i="20" s="1"/>
  <c r="AE263" i="20"/>
  <c r="D264" i="20"/>
  <c r="E264" i="20" s="1"/>
  <c r="F264" i="20" s="1"/>
  <c r="G264" i="20" s="1"/>
  <c r="H264" i="20" s="1"/>
  <c r="I264" i="20" s="1"/>
  <c r="J264" i="20" s="1"/>
  <c r="K264" i="20" s="1"/>
  <c r="L264" i="20" s="1"/>
  <c r="M264" i="20" s="1"/>
  <c r="N264" i="20" s="1"/>
  <c r="AE266" i="20"/>
  <c r="AE269" i="20"/>
  <c r="AU161" i="20"/>
  <c r="BK161" i="20"/>
  <c r="BK162" i="20"/>
  <c r="O225" i="20"/>
  <c r="BK163" i="20"/>
  <c r="AE164" i="20"/>
  <c r="AU164" i="20"/>
  <c r="BK164" i="20"/>
  <c r="AE165" i="20"/>
  <c r="AU165" i="20"/>
  <c r="BK165" i="20"/>
  <c r="BK166" i="20"/>
  <c r="BK167" i="20"/>
  <c r="AE168" i="20"/>
  <c r="AU168" i="20"/>
  <c r="BK168" i="20"/>
  <c r="AE169" i="20"/>
  <c r="AU169" i="20"/>
  <c r="BK169" i="20"/>
  <c r="BK170" i="20"/>
  <c r="AU171" i="20"/>
  <c r="BK171" i="20"/>
  <c r="AE172" i="20"/>
  <c r="AU172" i="20"/>
  <c r="BK172" i="20"/>
  <c r="AE173" i="20"/>
  <c r="AU173" i="20"/>
  <c r="BK173" i="20"/>
  <c r="AE174" i="20"/>
  <c r="AU174" i="20"/>
  <c r="BK174" i="20"/>
  <c r="AE175" i="20"/>
  <c r="AU175" i="20"/>
  <c r="BK175" i="20"/>
  <c r="AE176" i="20"/>
  <c r="AU176" i="20"/>
  <c r="BK176" i="20"/>
  <c r="AE177" i="20"/>
  <c r="AU177" i="20"/>
  <c r="BK177" i="20"/>
  <c r="AE178" i="20"/>
  <c r="AU178" i="20"/>
  <c r="BK178" i="20"/>
  <c r="AE179" i="20"/>
  <c r="AU179" i="20"/>
  <c r="BK179" i="20"/>
  <c r="O184" i="20"/>
  <c r="O185" i="20"/>
  <c r="O186" i="20"/>
  <c r="O187" i="20"/>
  <c r="O188" i="20"/>
  <c r="O189" i="20"/>
  <c r="O190" i="20"/>
  <c r="O191" i="20"/>
  <c r="O192" i="20"/>
  <c r="O193" i="20"/>
  <c r="O194" i="20"/>
  <c r="O195" i="20"/>
  <c r="O196" i="20"/>
  <c r="O197" i="20"/>
  <c r="O198" i="20"/>
  <c r="O199" i="20"/>
  <c r="O200" i="20"/>
  <c r="O201" i="20"/>
  <c r="O202" i="20"/>
  <c r="O203" i="20"/>
  <c r="O205" i="20"/>
  <c r="O206" i="20"/>
  <c r="O207" i="20"/>
  <c r="O209" i="20"/>
  <c r="O210" i="20"/>
  <c r="D251" i="20"/>
  <c r="E251" i="20" s="1"/>
  <c r="F251" i="20" s="1"/>
  <c r="G251" i="20" s="1"/>
  <c r="H251" i="20" s="1"/>
  <c r="I251" i="20" s="1"/>
  <c r="J251" i="20" s="1"/>
  <c r="K251" i="20" s="1"/>
  <c r="L251" i="20" s="1"/>
  <c r="M251" i="20" s="1"/>
  <c r="N251" i="20" s="1"/>
  <c r="D253" i="20"/>
  <c r="E253" i="20" s="1"/>
  <c r="F253" i="20" s="1"/>
  <c r="G253" i="20" s="1"/>
  <c r="H253" i="20" s="1"/>
  <c r="I253" i="20" s="1"/>
  <c r="J253" i="20" s="1"/>
  <c r="K253" i="20" s="1"/>
  <c r="L253" i="20" s="1"/>
  <c r="M253" i="20" s="1"/>
  <c r="N253" i="20" s="1"/>
  <c r="AE257" i="20"/>
  <c r="C258" i="20"/>
  <c r="D258" i="20" s="1"/>
  <c r="E258" i="20" s="1"/>
  <c r="F258" i="20" s="1"/>
  <c r="G258" i="20" s="1"/>
  <c r="H258" i="20" s="1"/>
  <c r="I258" i="20" s="1"/>
  <c r="J258" i="20" s="1"/>
  <c r="K258" i="20" s="1"/>
  <c r="L258" i="20" s="1"/>
  <c r="M258" i="20" s="1"/>
  <c r="N258" i="20" s="1"/>
  <c r="AE264" i="20"/>
  <c r="AE267" i="20"/>
  <c r="C268" i="20"/>
  <c r="D268" i="20" s="1"/>
  <c r="E268" i="20" s="1"/>
  <c r="F268" i="20" s="1"/>
  <c r="G268" i="20" s="1"/>
  <c r="H268" i="20" s="1"/>
  <c r="I268" i="20" s="1"/>
  <c r="J268" i="20" s="1"/>
  <c r="K268" i="20" s="1"/>
  <c r="L268" i="20" s="1"/>
  <c r="M268" i="20" s="1"/>
  <c r="N268" i="20" s="1"/>
  <c r="AE270" i="20"/>
  <c r="C271" i="20"/>
  <c r="D271" i="20" s="1"/>
  <c r="E271" i="20" s="1"/>
  <c r="F271" i="20" s="1"/>
  <c r="G271" i="20" s="1"/>
  <c r="H271" i="20" s="1"/>
  <c r="I271" i="20" s="1"/>
  <c r="J271" i="20" s="1"/>
  <c r="K271" i="20" s="1"/>
  <c r="L271" i="20" s="1"/>
  <c r="M271" i="20" s="1"/>
  <c r="N271" i="20" s="1"/>
  <c r="O71" i="20"/>
  <c r="O87" i="20"/>
  <c r="G119" i="20"/>
  <c r="AY180" i="20"/>
  <c r="BC180" i="20"/>
  <c r="BG180" i="20"/>
  <c r="BK152" i="20"/>
  <c r="O3" i="20"/>
  <c r="O33" i="20"/>
  <c r="O62" i="20"/>
  <c r="O67" i="20"/>
  <c r="O83" i="20"/>
  <c r="F92" i="20"/>
  <c r="G93" i="20"/>
  <c r="G95" i="20"/>
  <c r="N97" i="20"/>
  <c r="J97" i="20"/>
  <c r="F97" i="20"/>
  <c r="K97" i="20"/>
  <c r="E97" i="20"/>
  <c r="I97" i="20"/>
  <c r="L99" i="20"/>
  <c r="H99" i="20"/>
  <c r="D99" i="20"/>
  <c r="K99" i="20"/>
  <c r="F99" i="20"/>
  <c r="J99" i="20"/>
  <c r="G101" i="20"/>
  <c r="G103" i="20"/>
  <c r="N105" i="20"/>
  <c r="J105" i="20"/>
  <c r="F105" i="20"/>
  <c r="K105" i="20"/>
  <c r="E105" i="20"/>
  <c r="I105" i="20"/>
  <c r="L107" i="20"/>
  <c r="H107" i="20"/>
  <c r="D107" i="20"/>
  <c r="K107" i="20"/>
  <c r="F107" i="20"/>
  <c r="J107" i="20"/>
  <c r="G109" i="20"/>
  <c r="G111" i="20"/>
  <c r="N113" i="20"/>
  <c r="J113" i="20"/>
  <c r="F113" i="20"/>
  <c r="K113" i="20"/>
  <c r="E113" i="20"/>
  <c r="I113" i="20"/>
  <c r="L115" i="20"/>
  <c r="H115" i="20"/>
  <c r="D115" i="20"/>
  <c r="K115" i="20"/>
  <c r="F115" i="20"/>
  <c r="J115" i="20"/>
  <c r="N118" i="20"/>
  <c r="J118" i="20"/>
  <c r="F118" i="20"/>
  <c r="M118" i="20"/>
  <c r="I118" i="20"/>
  <c r="E118" i="20"/>
  <c r="O118" i="20"/>
  <c r="G118" i="20"/>
  <c r="L118" i="20"/>
  <c r="D242" i="20"/>
  <c r="H242" i="20"/>
  <c r="T180" i="20"/>
  <c r="X180" i="20"/>
  <c r="AB180" i="20"/>
  <c r="AJ180" i="20"/>
  <c r="AN180" i="20"/>
  <c r="AR180" i="20"/>
  <c r="AE153" i="20"/>
  <c r="M119" i="20"/>
  <c r="I119" i="20"/>
  <c r="E119" i="20"/>
  <c r="L119" i="20"/>
  <c r="H119" i="20"/>
  <c r="D119" i="20"/>
  <c r="J119" i="20"/>
  <c r="N119" i="20"/>
  <c r="E180" i="20"/>
  <c r="E214" i="20"/>
  <c r="E242" i="20" s="1"/>
  <c r="I214" i="20"/>
  <c r="I242" i="20" s="1"/>
  <c r="I180" i="20"/>
  <c r="M214" i="20"/>
  <c r="M242" i="20" s="1"/>
  <c r="M180" i="20"/>
  <c r="E59" i="20"/>
  <c r="I59" i="20"/>
  <c r="M59" i="20"/>
  <c r="E89" i="20"/>
  <c r="I89" i="20"/>
  <c r="M89" i="20"/>
  <c r="O75" i="20"/>
  <c r="O92" i="20"/>
  <c r="K92" i="20"/>
  <c r="M92" i="20"/>
  <c r="H92" i="20"/>
  <c r="D92" i="20"/>
  <c r="I92" i="20"/>
  <c r="N93" i="20"/>
  <c r="J93" i="20"/>
  <c r="F93" i="20"/>
  <c r="K93" i="20"/>
  <c r="E93" i="20"/>
  <c r="I93" i="20"/>
  <c r="L95" i="20"/>
  <c r="H95" i="20"/>
  <c r="D95" i="20"/>
  <c r="K95" i="20"/>
  <c r="F95" i="20"/>
  <c r="J95" i="20"/>
  <c r="N101" i="20"/>
  <c r="J101" i="20"/>
  <c r="F101" i="20"/>
  <c r="K101" i="20"/>
  <c r="E101" i="20"/>
  <c r="I101" i="20"/>
  <c r="L103" i="20"/>
  <c r="H103" i="20"/>
  <c r="D103" i="20"/>
  <c r="K103" i="20"/>
  <c r="F103" i="20"/>
  <c r="J103" i="20"/>
  <c r="N109" i="20"/>
  <c r="J109" i="20"/>
  <c r="F109" i="20"/>
  <c r="K109" i="20"/>
  <c r="E109" i="20"/>
  <c r="I109" i="20"/>
  <c r="L111" i="20"/>
  <c r="H111" i="20"/>
  <c r="D111" i="20"/>
  <c r="K111" i="20"/>
  <c r="F111" i="20"/>
  <c r="J111" i="20"/>
  <c r="O117" i="20"/>
  <c r="K117" i="20"/>
  <c r="N117" i="20"/>
  <c r="J117" i="20"/>
  <c r="F117" i="20"/>
  <c r="L117" i="20"/>
  <c r="E117" i="20"/>
  <c r="I117" i="20"/>
  <c r="F119" i="20"/>
  <c r="O119" i="20"/>
  <c r="F180" i="20"/>
  <c r="F214" i="20"/>
  <c r="F242" i="20" s="1"/>
  <c r="J180" i="20"/>
  <c r="J214" i="20"/>
  <c r="J242" i="20" s="1"/>
  <c r="N214" i="20"/>
  <c r="N242" i="20" s="1"/>
  <c r="N180" i="20"/>
  <c r="M94" i="20"/>
  <c r="I94" i="20"/>
  <c r="E94" i="20"/>
  <c r="H94" i="20"/>
  <c r="N94" i="20"/>
  <c r="M98" i="20"/>
  <c r="I98" i="20"/>
  <c r="E98" i="20"/>
  <c r="H98" i="20"/>
  <c r="N98" i="20"/>
  <c r="M102" i="20"/>
  <c r="I102" i="20"/>
  <c r="E102" i="20"/>
  <c r="H102" i="20"/>
  <c r="N102" i="20"/>
  <c r="M106" i="20"/>
  <c r="I106" i="20"/>
  <c r="E106" i="20"/>
  <c r="H106" i="20"/>
  <c r="N106" i="20"/>
  <c r="M110" i="20"/>
  <c r="I110" i="20"/>
  <c r="E110" i="20"/>
  <c r="H110" i="20"/>
  <c r="N110" i="20"/>
  <c r="M114" i="20"/>
  <c r="I114" i="20"/>
  <c r="E114" i="20"/>
  <c r="H114" i="20"/>
  <c r="N114" i="20"/>
  <c r="AI180" i="20"/>
  <c r="AM180" i="20"/>
  <c r="AQ180" i="20"/>
  <c r="AU152" i="20"/>
  <c r="BB180" i="20"/>
  <c r="BF180" i="20"/>
  <c r="BJ180" i="20"/>
  <c r="O216" i="20"/>
  <c r="AE154" i="20"/>
  <c r="AU154" i="20"/>
  <c r="O220" i="20"/>
  <c r="AE158" i="20"/>
  <c r="AU158" i="20"/>
  <c r="O224" i="20"/>
  <c r="AE162" i="20"/>
  <c r="AU162" i="20"/>
  <c r="AE166" i="20"/>
  <c r="AU166" i="20"/>
  <c r="AE170" i="20"/>
  <c r="AU170" i="20"/>
  <c r="AE155" i="20"/>
  <c r="AU155" i="20"/>
  <c r="AE159" i="20"/>
  <c r="AU159" i="20"/>
  <c r="AE163" i="20"/>
  <c r="AU163" i="20"/>
  <c r="AE167" i="20"/>
  <c r="AU167" i="20"/>
  <c r="AE171" i="20"/>
  <c r="G96" i="20"/>
  <c r="K96" i="20"/>
  <c r="G100" i="20"/>
  <c r="K100" i="20"/>
  <c r="G104" i="20"/>
  <c r="K104" i="20"/>
  <c r="G108" i="20"/>
  <c r="K108" i="20"/>
  <c r="G112" i="20"/>
  <c r="K112" i="20"/>
  <c r="G116" i="20"/>
  <c r="K116" i="20"/>
  <c r="C242" i="20"/>
  <c r="G242" i="20"/>
  <c r="K242" i="20"/>
  <c r="O152" i="20"/>
  <c r="O215" i="20"/>
  <c r="O153" i="20"/>
  <c r="O154" i="20"/>
  <c r="O217" i="20"/>
  <c r="O155" i="20"/>
  <c r="O218" i="20"/>
  <c r="O156" i="20"/>
  <c r="O219" i="20"/>
  <c r="O157" i="20"/>
  <c r="O158" i="20"/>
  <c r="O221" i="20"/>
  <c r="O159" i="20"/>
  <c r="O222" i="20"/>
  <c r="O160" i="20"/>
  <c r="O223" i="20"/>
  <c r="O161" i="20"/>
  <c r="O162" i="20"/>
  <c r="O163" i="20"/>
  <c r="O226" i="20"/>
  <c r="O164" i="20"/>
  <c r="O227" i="20"/>
  <c r="O165" i="20"/>
  <c r="O228" i="20"/>
  <c r="O166" i="20"/>
  <c r="O229" i="20"/>
  <c r="O167" i="20"/>
  <c r="O230" i="20"/>
  <c r="O168" i="20"/>
  <c r="O231" i="20"/>
  <c r="O169" i="20"/>
  <c r="O232" i="20"/>
  <c r="O170" i="20"/>
  <c r="O233" i="20"/>
  <c r="O171" i="20"/>
  <c r="O234" i="20"/>
  <c r="O172" i="20"/>
  <c r="O235" i="20"/>
  <c r="O173" i="20"/>
  <c r="O236" i="20"/>
  <c r="O174" i="20"/>
  <c r="O237" i="20"/>
  <c r="O175" i="20"/>
  <c r="O238" i="20"/>
  <c r="O176" i="20"/>
  <c r="O239" i="20"/>
  <c r="O177" i="20"/>
  <c r="O240" i="20"/>
  <c r="O178" i="20"/>
  <c r="O179" i="20"/>
  <c r="C180" i="20"/>
  <c r="G180" i="20"/>
  <c r="K180" i="20"/>
  <c r="O183" i="20"/>
  <c r="O204" i="20"/>
  <c r="AE152" i="20"/>
  <c r="D180" i="20"/>
  <c r="H180" i="20"/>
  <c r="L180" i="20"/>
  <c r="D211" i="20"/>
  <c r="H211" i="20"/>
  <c r="L211" i="20"/>
  <c r="O208" i="20"/>
  <c r="U272" i="20"/>
  <c r="Y272" i="20"/>
  <c r="AC272" i="20"/>
  <c r="AE247" i="20"/>
  <c r="D250" i="20"/>
  <c r="E250" i="20" s="1"/>
  <c r="F250" i="20" s="1"/>
  <c r="G250" i="20" s="1"/>
  <c r="H250" i="20" s="1"/>
  <c r="I250" i="20" s="1"/>
  <c r="J250" i="20" s="1"/>
  <c r="K250" i="20" s="1"/>
  <c r="L250" i="20" s="1"/>
  <c r="M250" i="20" s="1"/>
  <c r="N250" i="20" s="1"/>
  <c r="AE250" i="20"/>
  <c r="V272" i="20"/>
  <c r="Z272" i="20"/>
  <c r="AD272" i="20"/>
  <c r="AE246" i="20"/>
  <c r="T272" i="20"/>
  <c r="X272" i="20"/>
  <c r="AB272" i="20"/>
  <c r="AE248" i="20"/>
  <c r="AE253" i="20"/>
  <c r="C254" i="20"/>
  <c r="D254" i="20" s="1"/>
  <c r="E254" i="20" s="1"/>
  <c r="F254" i="20" s="1"/>
  <c r="G254" i="20" s="1"/>
  <c r="H254" i="20" s="1"/>
  <c r="I254" i="20" s="1"/>
  <c r="J254" i="20" s="1"/>
  <c r="K254" i="20" s="1"/>
  <c r="L254" i="20" s="1"/>
  <c r="M254" i="20" s="1"/>
  <c r="N254" i="20" s="1"/>
  <c r="S272" i="20"/>
  <c r="W272" i="20"/>
  <c r="AA272" i="20"/>
  <c r="AE245" i="20"/>
  <c r="AE249" i="20"/>
  <c r="AE255" i="20"/>
  <c r="AE256" i="20"/>
  <c r="X32" i="12" l="1"/>
  <c r="W59" i="12"/>
  <c r="X62" i="12"/>
  <c r="W89" i="12"/>
  <c r="O241" i="20"/>
  <c r="O29" i="20"/>
  <c r="AE180" i="20"/>
  <c r="O59" i="20"/>
  <c r="O211" i="20"/>
  <c r="BK180" i="20"/>
  <c r="O214" i="20"/>
  <c r="O89" i="20"/>
  <c r="C272" i="20"/>
  <c r="D272" i="20"/>
  <c r="E272" i="20"/>
  <c r="O180" i="20"/>
  <c r="AU180" i="20"/>
  <c r="AE272" i="20"/>
  <c r="F272" i="20"/>
  <c r="G245" i="20"/>
  <c r="O242" i="20" l="1"/>
  <c r="X89" i="12"/>
  <c r="Y62" i="12"/>
  <c r="Y32" i="12"/>
  <c r="X59" i="12"/>
  <c r="G272" i="20"/>
  <c r="H245" i="20"/>
  <c r="Z32" i="12" l="1"/>
  <c r="Y59" i="12"/>
  <c r="Y89" i="12"/>
  <c r="Z62" i="12"/>
  <c r="H272" i="20"/>
  <c r="I245" i="20"/>
  <c r="AA62" i="12" l="1"/>
  <c r="Z89" i="12"/>
  <c r="AA32" i="12"/>
  <c r="Z59" i="12"/>
  <c r="I272" i="20"/>
  <c r="J245" i="20"/>
  <c r="AA59" i="12" l="1"/>
  <c r="AB32" i="12"/>
  <c r="AB62" i="12"/>
  <c r="AA89" i="12"/>
  <c r="J272" i="20"/>
  <c r="K245" i="20"/>
  <c r="AB89" i="12" l="1"/>
  <c r="AC62" i="12"/>
  <c r="AC32" i="12"/>
  <c r="AB59" i="12"/>
  <c r="K272" i="20"/>
  <c r="L245" i="20"/>
  <c r="AD32" i="12" l="1"/>
  <c r="AD59" i="12" s="1"/>
  <c r="AC59" i="12"/>
  <c r="AC89" i="12"/>
  <c r="AD62" i="12"/>
  <c r="AD89" i="12" s="1"/>
  <c r="L272" i="20"/>
  <c r="M245" i="20"/>
  <c r="M272" i="20" l="1"/>
  <c r="N245" i="20"/>
  <c r="N272" i="20" s="1"/>
  <c r="C245" i="11" l="1"/>
  <c r="O92" i="11"/>
  <c r="C180" i="11" l="1"/>
  <c r="S180" i="11"/>
  <c r="D245" i="11"/>
  <c r="H92" i="11"/>
  <c r="D65" i="15"/>
  <c r="C245" i="12" l="1"/>
  <c r="S241" i="12"/>
  <c r="S240" i="12"/>
  <c r="S239" i="12"/>
  <c r="S238" i="12"/>
  <c r="S237" i="12"/>
  <c r="S236" i="12"/>
  <c r="S235" i="12"/>
  <c r="S234" i="12"/>
  <c r="S233" i="12"/>
  <c r="S232" i="12"/>
  <c r="S231" i="12"/>
  <c r="S230" i="12"/>
  <c r="S229" i="12"/>
  <c r="S228" i="12"/>
  <c r="S227" i="12"/>
  <c r="S226" i="12"/>
  <c r="S225" i="12"/>
  <c r="S224" i="12"/>
  <c r="S223" i="12"/>
  <c r="S222" i="12"/>
  <c r="S221" i="12"/>
  <c r="S220" i="12"/>
  <c r="S219" i="12"/>
  <c r="S218" i="12"/>
  <c r="S217" i="12"/>
  <c r="S216" i="12"/>
  <c r="S215" i="12"/>
  <c r="S214" i="12"/>
  <c r="AI210" i="12"/>
  <c r="AI209" i="12"/>
  <c r="AI208" i="12"/>
  <c r="AI207" i="12"/>
  <c r="AI206" i="12"/>
  <c r="AI205" i="12"/>
  <c r="AI204" i="12"/>
  <c r="AI203" i="12"/>
  <c r="AI202" i="12"/>
  <c r="AI201" i="12"/>
  <c r="AI200" i="12"/>
  <c r="AI199" i="12"/>
  <c r="AI198" i="12"/>
  <c r="AI197" i="12"/>
  <c r="AI196" i="12"/>
  <c r="AI195" i="12"/>
  <c r="AI194" i="12"/>
  <c r="AI193" i="12"/>
  <c r="AI192" i="12"/>
  <c r="AI191" i="12"/>
  <c r="AI190" i="12"/>
  <c r="AI189" i="12"/>
  <c r="AI188" i="12"/>
  <c r="AI187" i="12"/>
  <c r="AI186" i="12"/>
  <c r="AI185" i="12"/>
  <c r="AI184" i="12"/>
  <c r="AI183" i="12"/>
  <c r="BO152" i="12"/>
  <c r="BO179" i="12"/>
  <c r="BO178" i="12"/>
  <c r="BO177" i="12"/>
  <c r="BO176" i="12"/>
  <c r="BO175" i="12"/>
  <c r="BO174" i="12"/>
  <c r="BO173" i="12"/>
  <c r="BO172" i="12"/>
  <c r="BO171" i="12"/>
  <c r="BO170" i="12"/>
  <c r="BO169" i="12"/>
  <c r="BO168" i="12"/>
  <c r="BO167" i="12"/>
  <c r="BO166" i="12"/>
  <c r="BO165" i="12"/>
  <c r="BO164" i="12"/>
  <c r="BO163" i="12"/>
  <c r="BO162" i="12"/>
  <c r="BO161" i="12"/>
  <c r="BO160" i="12"/>
  <c r="BO159" i="12"/>
  <c r="BO158" i="12"/>
  <c r="BO157" i="12"/>
  <c r="BO156" i="12"/>
  <c r="BO155" i="12"/>
  <c r="BO154" i="12"/>
  <c r="BO153" i="12"/>
  <c r="S28" i="12"/>
  <c r="S27" i="12"/>
  <c r="S26" i="12"/>
  <c r="S25" i="12"/>
  <c r="S24" i="12"/>
  <c r="S23" i="12"/>
  <c r="S22" i="12"/>
  <c r="S21" i="12"/>
  <c r="S20" i="12"/>
  <c r="S19" i="12"/>
  <c r="S18" i="12"/>
  <c r="S17" i="12"/>
  <c r="S16" i="12"/>
  <c r="S15" i="12"/>
  <c r="S14" i="12"/>
  <c r="S13" i="12"/>
  <c r="S12" i="12"/>
  <c r="S11" i="12"/>
  <c r="S10" i="12"/>
  <c r="S9" i="12"/>
  <c r="S8" i="12"/>
  <c r="S7" i="12"/>
  <c r="S6" i="12"/>
  <c r="S5" i="12"/>
  <c r="S4" i="12"/>
  <c r="S3" i="12"/>
  <c r="S2" i="12"/>
  <c r="T3" i="12" l="1"/>
  <c r="T4" i="12"/>
  <c r="T5" i="12"/>
  <c r="U5" i="12" s="1"/>
  <c r="V5" i="12" s="1"/>
  <c r="W5" i="12" s="1"/>
  <c r="X5" i="12" s="1"/>
  <c r="Y5" i="12" s="1"/>
  <c r="Z5" i="12" s="1"/>
  <c r="AA5" i="12" s="1"/>
  <c r="AB5" i="12" s="1"/>
  <c r="AC5" i="12" s="1"/>
  <c r="AD5" i="12" s="1"/>
  <c r="T6" i="12"/>
  <c r="U6" i="12" s="1"/>
  <c r="V6" i="12" s="1"/>
  <c r="W6" i="12" s="1"/>
  <c r="X6" i="12" s="1"/>
  <c r="Y6" i="12" s="1"/>
  <c r="Z6" i="12" s="1"/>
  <c r="AA6" i="12" s="1"/>
  <c r="AB6" i="12" s="1"/>
  <c r="AC6" i="12" s="1"/>
  <c r="AD6" i="12" s="1"/>
  <c r="T7" i="12"/>
  <c r="U7" i="12" s="1"/>
  <c r="V7" i="12" s="1"/>
  <c r="W7" i="12" s="1"/>
  <c r="X7" i="12" s="1"/>
  <c r="Y7" i="12" s="1"/>
  <c r="Z7" i="12" s="1"/>
  <c r="AA7" i="12" s="1"/>
  <c r="AB7" i="12" s="1"/>
  <c r="AC7" i="12" s="1"/>
  <c r="AD7" i="12" s="1"/>
  <c r="T8" i="12"/>
  <c r="U8" i="12" s="1"/>
  <c r="V8" i="12" s="1"/>
  <c r="W8" i="12" s="1"/>
  <c r="X8" i="12" s="1"/>
  <c r="Y8" i="12" s="1"/>
  <c r="Z8" i="12" s="1"/>
  <c r="AA8" i="12" s="1"/>
  <c r="AB8" i="12" s="1"/>
  <c r="AC8" i="12" s="1"/>
  <c r="AD8" i="12" s="1"/>
  <c r="T9" i="12"/>
  <c r="T10" i="12"/>
  <c r="U10" i="12" s="1"/>
  <c r="V10" i="12" s="1"/>
  <c r="W10" i="12" s="1"/>
  <c r="X10" i="12" s="1"/>
  <c r="Y10" i="12" s="1"/>
  <c r="Z10" i="12" s="1"/>
  <c r="AA10" i="12" s="1"/>
  <c r="AB10" i="12" s="1"/>
  <c r="AC10" i="12" s="1"/>
  <c r="AD10" i="12" s="1"/>
  <c r="T11" i="12"/>
  <c r="U11" i="12" s="1"/>
  <c r="V11" i="12" s="1"/>
  <c r="W11" i="12" s="1"/>
  <c r="X11" i="12" s="1"/>
  <c r="Y11" i="12" s="1"/>
  <c r="Z11" i="12" s="1"/>
  <c r="AA11" i="12" s="1"/>
  <c r="AB11" i="12" s="1"/>
  <c r="AC11" i="12" s="1"/>
  <c r="AD11" i="12" s="1"/>
  <c r="T12" i="12"/>
  <c r="T13" i="12"/>
  <c r="U13" i="12" s="1"/>
  <c r="V13" i="12" s="1"/>
  <c r="W13" i="12" s="1"/>
  <c r="X13" i="12" s="1"/>
  <c r="Y13" i="12" s="1"/>
  <c r="Z13" i="12" s="1"/>
  <c r="AA13" i="12" s="1"/>
  <c r="AB13" i="12" s="1"/>
  <c r="AC13" i="12" s="1"/>
  <c r="AD13" i="12" s="1"/>
  <c r="T14" i="12"/>
  <c r="U14" i="12" s="1"/>
  <c r="V14" i="12" s="1"/>
  <c r="W14" i="12" s="1"/>
  <c r="X14" i="12" s="1"/>
  <c r="Y14" i="12" s="1"/>
  <c r="Z14" i="12" s="1"/>
  <c r="AA14" i="12" s="1"/>
  <c r="AB14" i="12" s="1"/>
  <c r="AC14" i="12" s="1"/>
  <c r="AD14" i="12" s="1"/>
  <c r="T15" i="12"/>
  <c r="U15" i="12" s="1"/>
  <c r="V15" i="12" s="1"/>
  <c r="W15" i="12" s="1"/>
  <c r="X15" i="12" s="1"/>
  <c r="Y15" i="12" s="1"/>
  <c r="Z15" i="12" s="1"/>
  <c r="AA15" i="12" s="1"/>
  <c r="AB15" i="12" s="1"/>
  <c r="AC15" i="12" s="1"/>
  <c r="AD15" i="12" s="1"/>
  <c r="T16" i="12"/>
  <c r="U16" i="12" s="1"/>
  <c r="V16" i="12" s="1"/>
  <c r="W16" i="12" s="1"/>
  <c r="X16" i="12" s="1"/>
  <c r="Y16" i="12" s="1"/>
  <c r="Z16" i="12" s="1"/>
  <c r="AA16" i="12" s="1"/>
  <c r="AB16" i="12" s="1"/>
  <c r="AC16" i="12" s="1"/>
  <c r="AD16" i="12" s="1"/>
  <c r="T17" i="12"/>
  <c r="U17" i="12" s="1"/>
  <c r="V17" i="12" s="1"/>
  <c r="W17" i="12" s="1"/>
  <c r="X17" i="12" s="1"/>
  <c r="Y17" i="12" s="1"/>
  <c r="Z17" i="12" s="1"/>
  <c r="AA17" i="12" s="1"/>
  <c r="AB17" i="12" s="1"/>
  <c r="AC17" i="12" s="1"/>
  <c r="AD17" i="12" s="1"/>
  <c r="T18" i="12"/>
  <c r="U18" i="12" s="1"/>
  <c r="V18" i="12" s="1"/>
  <c r="W18" i="12" s="1"/>
  <c r="X18" i="12" s="1"/>
  <c r="Y18" i="12" s="1"/>
  <c r="Z18" i="12" s="1"/>
  <c r="AA18" i="12" s="1"/>
  <c r="AB18" i="12" s="1"/>
  <c r="AC18" i="12" s="1"/>
  <c r="AD18" i="12" s="1"/>
  <c r="T19" i="12"/>
  <c r="U19" i="12" s="1"/>
  <c r="V19" i="12" s="1"/>
  <c r="W19" i="12" s="1"/>
  <c r="X19" i="12" s="1"/>
  <c r="Y19" i="12" s="1"/>
  <c r="Z19" i="12" s="1"/>
  <c r="AA19" i="12" s="1"/>
  <c r="AB19" i="12" s="1"/>
  <c r="AC19" i="12" s="1"/>
  <c r="AD19" i="12" s="1"/>
  <c r="T20" i="12"/>
  <c r="U20" i="12" s="1"/>
  <c r="V20" i="12" s="1"/>
  <c r="W20" i="12" s="1"/>
  <c r="X20" i="12" s="1"/>
  <c r="Y20" i="12" s="1"/>
  <c r="Z20" i="12" s="1"/>
  <c r="AA20" i="12" s="1"/>
  <c r="AB20" i="12" s="1"/>
  <c r="AC20" i="12" s="1"/>
  <c r="AD20" i="12" s="1"/>
  <c r="T21" i="12"/>
  <c r="U21" i="12" s="1"/>
  <c r="V21" i="12" s="1"/>
  <c r="W21" i="12" s="1"/>
  <c r="X21" i="12" s="1"/>
  <c r="Y21" i="12" s="1"/>
  <c r="Z21" i="12" s="1"/>
  <c r="AA21" i="12" s="1"/>
  <c r="AB21" i="12" s="1"/>
  <c r="AC21" i="12" s="1"/>
  <c r="AD21" i="12" s="1"/>
  <c r="T22" i="12"/>
  <c r="U22" i="12" s="1"/>
  <c r="V22" i="12" s="1"/>
  <c r="W22" i="12" s="1"/>
  <c r="X22" i="12" s="1"/>
  <c r="Y22" i="12" s="1"/>
  <c r="Z22" i="12" s="1"/>
  <c r="AA22" i="12" s="1"/>
  <c r="AB22" i="12" s="1"/>
  <c r="AC22" i="12" s="1"/>
  <c r="AD22" i="12" s="1"/>
  <c r="T23" i="12"/>
  <c r="T24" i="12"/>
  <c r="U24" i="12" s="1"/>
  <c r="V24" i="12" s="1"/>
  <c r="W24" i="12" s="1"/>
  <c r="X24" i="12" s="1"/>
  <c r="Y24" i="12" s="1"/>
  <c r="Z24" i="12" s="1"/>
  <c r="AA24" i="12" s="1"/>
  <c r="AB24" i="12" s="1"/>
  <c r="AC24" i="12" s="1"/>
  <c r="AD24" i="12" s="1"/>
  <c r="T25" i="12"/>
  <c r="U25" i="12" s="1"/>
  <c r="V25" i="12" s="1"/>
  <c r="W25" i="12" s="1"/>
  <c r="X25" i="12" s="1"/>
  <c r="Y25" i="12" s="1"/>
  <c r="Z25" i="12" s="1"/>
  <c r="AA25" i="12" s="1"/>
  <c r="AB25" i="12" s="1"/>
  <c r="AC25" i="12" s="1"/>
  <c r="AD25" i="12" s="1"/>
  <c r="T26" i="12"/>
  <c r="U26" i="12" s="1"/>
  <c r="V26" i="12" s="1"/>
  <c r="W26" i="12" s="1"/>
  <c r="X26" i="12" s="1"/>
  <c r="Y26" i="12" s="1"/>
  <c r="Z26" i="12" s="1"/>
  <c r="AA26" i="12" s="1"/>
  <c r="AB26" i="12" s="1"/>
  <c r="AC26" i="12" s="1"/>
  <c r="AD26" i="12" s="1"/>
  <c r="T27" i="12"/>
  <c r="U27" i="12" s="1"/>
  <c r="V27" i="12" s="1"/>
  <c r="W27" i="12" s="1"/>
  <c r="X27" i="12" s="1"/>
  <c r="Y27" i="12" s="1"/>
  <c r="Z27" i="12" s="1"/>
  <c r="AA27" i="12" s="1"/>
  <c r="AB27" i="12" s="1"/>
  <c r="AC27" i="12" s="1"/>
  <c r="AD27" i="12" s="1"/>
  <c r="T28" i="12"/>
  <c r="BP153" i="12"/>
  <c r="BQ153" i="12" s="1"/>
  <c r="BR153" i="12" s="1"/>
  <c r="BS153" i="12" s="1"/>
  <c r="BT153" i="12" s="1"/>
  <c r="BU153" i="12" s="1"/>
  <c r="BV153" i="12" s="1"/>
  <c r="BW153" i="12" s="1"/>
  <c r="BX153" i="12" s="1"/>
  <c r="BY153" i="12" s="1"/>
  <c r="BZ153" i="12" s="1"/>
  <c r="BP154" i="12"/>
  <c r="BQ154" i="12" s="1"/>
  <c r="BR154" i="12" s="1"/>
  <c r="BS154" i="12" s="1"/>
  <c r="BT154" i="12" s="1"/>
  <c r="BU154" i="12" s="1"/>
  <c r="BV154" i="12" s="1"/>
  <c r="BW154" i="12" s="1"/>
  <c r="BX154" i="12" s="1"/>
  <c r="BY154" i="12" s="1"/>
  <c r="BZ154" i="12" s="1"/>
  <c r="BP155" i="12"/>
  <c r="BQ155" i="12" s="1"/>
  <c r="BR155" i="12" s="1"/>
  <c r="BS155" i="12" s="1"/>
  <c r="BT155" i="12" s="1"/>
  <c r="BU155" i="12" s="1"/>
  <c r="BV155" i="12" s="1"/>
  <c r="BW155" i="12" s="1"/>
  <c r="BX155" i="12" s="1"/>
  <c r="BY155" i="12" s="1"/>
  <c r="BZ155" i="12" s="1"/>
  <c r="BP156" i="12"/>
  <c r="BQ156" i="12" s="1"/>
  <c r="BR156" i="12" s="1"/>
  <c r="BS156" i="12" s="1"/>
  <c r="BT156" i="12" s="1"/>
  <c r="BU156" i="12" s="1"/>
  <c r="BV156" i="12" s="1"/>
  <c r="BW156" i="12" s="1"/>
  <c r="BX156" i="12" s="1"/>
  <c r="BY156" i="12" s="1"/>
  <c r="BZ156" i="12" s="1"/>
  <c r="BP157" i="12"/>
  <c r="BQ157" i="12" s="1"/>
  <c r="BR157" i="12" s="1"/>
  <c r="BS157" i="12" s="1"/>
  <c r="BT157" i="12" s="1"/>
  <c r="BU157" i="12" s="1"/>
  <c r="BV157" i="12" s="1"/>
  <c r="BW157" i="12" s="1"/>
  <c r="BX157" i="12" s="1"/>
  <c r="BY157" i="12" s="1"/>
  <c r="BZ157" i="12" s="1"/>
  <c r="BP158" i="12"/>
  <c r="BQ158" i="12" s="1"/>
  <c r="BR158" i="12" s="1"/>
  <c r="BS158" i="12" s="1"/>
  <c r="BT158" i="12" s="1"/>
  <c r="BU158" i="12" s="1"/>
  <c r="BV158" i="12" s="1"/>
  <c r="BW158" i="12" s="1"/>
  <c r="BX158" i="12" s="1"/>
  <c r="BY158" i="12" s="1"/>
  <c r="BZ158" i="12" s="1"/>
  <c r="BP159" i="12"/>
  <c r="BQ159" i="12" s="1"/>
  <c r="BR159" i="12" s="1"/>
  <c r="BS159" i="12" s="1"/>
  <c r="BT159" i="12" s="1"/>
  <c r="BU159" i="12" s="1"/>
  <c r="BV159" i="12" s="1"/>
  <c r="BW159" i="12" s="1"/>
  <c r="BX159" i="12" s="1"/>
  <c r="BY159" i="12" s="1"/>
  <c r="BZ159" i="12" s="1"/>
  <c r="BP160" i="12"/>
  <c r="BQ160" i="12" s="1"/>
  <c r="BR160" i="12" s="1"/>
  <c r="BS160" i="12" s="1"/>
  <c r="BT160" i="12" s="1"/>
  <c r="BU160" i="12" s="1"/>
  <c r="BV160" i="12" s="1"/>
  <c r="BW160" i="12" s="1"/>
  <c r="BX160" i="12" s="1"/>
  <c r="BY160" i="12" s="1"/>
  <c r="BZ160" i="12" s="1"/>
  <c r="BP161" i="12"/>
  <c r="BQ161" i="12" s="1"/>
  <c r="BR161" i="12" s="1"/>
  <c r="BS161" i="12" s="1"/>
  <c r="BT161" i="12" s="1"/>
  <c r="BU161" i="12" s="1"/>
  <c r="BV161" i="12" s="1"/>
  <c r="BW161" i="12" s="1"/>
  <c r="BX161" i="12" s="1"/>
  <c r="BY161" i="12" s="1"/>
  <c r="BZ161" i="12" s="1"/>
  <c r="BP162" i="12"/>
  <c r="BQ162" i="12" s="1"/>
  <c r="BR162" i="12" s="1"/>
  <c r="BS162" i="12" s="1"/>
  <c r="BT162" i="12" s="1"/>
  <c r="BU162" i="12" s="1"/>
  <c r="BV162" i="12" s="1"/>
  <c r="BW162" i="12" s="1"/>
  <c r="BX162" i="12" s="1"/>
  <c r="BY162" i="12" s="1"/>
  <c r="BZ162" i="12" s="1"/>
  <c r="BP163" i="12"/>
  <c r="BQ163" i="12" s="1"/>
  <c r="BR163" i="12" s="1"/>
  <c r="BS163" i="12" s="1"/>
  <c r="BT163" i="12" s="1"/>
  <c r="BU163" i="12" s="1"/>
  <c r="BV163" i="12" s="1"/>
  <c r="BW163" i="12" s="1"/>
  <c r="BX163" i="12" s="1"/>
  <c r="BY163" i="12" s="1"/>
  <c r="BZ163" i="12" s="1"/>
  <c r="BP164" i="12"/>
  <c r="BQ164" i="12" s="1"/>
  <c r="BR164" i="12" s="1"/>
  <c r="BS164" i="12" s="1"/>
  <c r="BT164" i="12" s="1"/>
  <c r="BU164" i="12" s="1"/>
  <c r="BV164" i="12" s="1"/>
  <c r="BW164" i="12" s="1"/>
  <c r="BX164" i="12" s="1"/>
  <c r="BY164" i="12" s="1"/>
  <c r="BZ164" i="12" s="1"/>
  <c r="BP165" i="12"/>
  <c r="BQ165" i="12" s="1"/>
  <c r="BR165" i="12" s="1"/>
  <c r="BS165" i="12" s="1"/>
  <c r="BT165" i="12" s="1"/>
  <c r="BU165" i="12" s="1"/>
  <c r="BV165" i="12" s="1"/>
  <c r="BW165" i="12" s="1"/>
  <c r="BX165" i="12" s="1"/>
  <c r="BY165" i="12" s="1"/>
  <c r="BZ165" i="12" s="1"/>
  <c r="BP166" i="12"/>
  <c r="BQ166" i="12" s="1"/>
  <c r="BR166" i="12" s="1"/>
  <c r="BS166" i="12" s="1"/>
  <c r="BT166" i="12" s="1"/>
  <c r="BU166" i="12" s="1"/>
  <c r="BV166" i="12" s="1"/>
  <c r="BW166" i="12" s="1"/>
  <c r="BX166" i="12" s="1"/>
  <c r="BY166" i="12" s="1"/>
  <c r="BZ166" i="12" s="1"/>
  <c r="BP167" i="12"/>
  <c r="BQ167" i="12" s="1"/>
  <c r="BR167" i="12" s="1"/>
  <c r="BS167" i="12" s="1"/>
  <c r="BT167" i="12" s="1"/>
  <c r="BU167" i="12" s="1"/>
  <c r="BV167" i="12" s="1"/>
  <c r="BW167" i="12" s="1"/>
  <c r="BX167" i="12" s="1"/>
  <c r="BY167" i="12" s="1"/>
  <c r="BZ167" i="12" s="1"/>
  <c r="BP168" i="12"/>
  <c r="BQ168" i="12" s="1"/>
  <c r="BR168" i="12" s="1"/>
  <c r="BS168" i="12" s="1"/>
  <c r="BT168" i="12" s="1"/>
  <c r="BU168" i="12" s="1"/>
  <c r="BV168" i="12" s="1"/>
  <c r="BW168" i="12" s="1"/>
  <c r="BX168" i="12" s="1"/>
  <c r="BY168" i="12" s="1"/>
  <c r="BZ168" i="12" s="1"/>
  <c r="BP169" i="12"/>
  <c r="BQ169" i="12" s="1"/>
  <c r="BR169" i="12" s="1"/>
  <c r="BS169" i="12" s="1"/>
  <c r="BT169" i="12" s="1"/>
  <c r="BU169" i="12" s="1"/>
  <c r="BV169" i="12" s="1"/>
  <c r="BW169" i="12" s="1"/>
  <c r="BX169" i="12" s="1"/>
  <c r="BY169" i="12" s="1"/>
  <c r="BZ169" i="12" s="1"/>
  <c r="BP170" i="12"/>
  <c r="BQ170" i="12" s="1"/>
  <c r="BR170" i="12" s="1"/>
  <c r="BS170" i="12" s="1"/>
  <c r="BT170" i="12" s="1"/>
  <c r="BU170" i="12" s="1"/>
  <c r="BV170" i="12" s="1"/>
  <c r="BW170" i="12" s="1"/>
  <c r="BX170" i="12" s="1"/>
  <c r="BY170" i="12" s="1"/>
  <c r="BZ170" i="12" s="1"/>
  <c r="BP171" i="12"/>
  <c r="BQ171" i="12" s="1"/>
  <c r="BR171" i="12" s="1"/>
  <c r="BS171" i="12" s="1"/>
  <c r="BT171" i="12" s="1"/>
  <c r="BU171" i="12" s="1"/>
  <c r="BV171" i="12" s="1"/>
  <c r="BW171" i="12" s="1"/>
  <c r="BX171" i="12" s="1"/>
  <c r="BY171" i="12" s="1"/>
  <c r="BZ171" i="12" s="1"/>
  <c r="BP172" i="12"/>
  <c r="BQ172" i="12" s="1"/>
  <c r="BR172" i="12" s="1"/>
  <c r="BS172" i="12" s="1"/>
  <c r="BT172" i="12" s="1"/>
  <c r="BU172" i="12" s="1"/>
  <c r="BV172" i="12" s="1"/>
  <c r="BW172" i="12" s="1"/>
  <c r="BX172" i="12" s="1"/>
  <c r="BY172" i="12" s="1"/>
  <c r="BZ172" i="12" s="1"/>
  <c r="BP173" i="12"/>
  <c r="BQ173" i="12" s="1"/>
  <c r="BR173" i="12" s="1"/>
  <c r="BS173" i="12" s="1"/>
  <c r="BT173" i="12" s="1"/>
  <c r="BU173" i="12" s="1"/>
  <c r="BV173" i="12" s="1"/>
  <c r="BW173" i="12" s="1"/>
  <c r="BX173" i="12" s="1"/>
  <c r="BY173" i="12" s="1"/>
  <c r="BZ173" i="12" s="1"/>
  <c r="BP174" i="12"/>
  <c r="BQ174" i="12" s="1"/>
  <c r="BR174" i="12" s="1"/>
  <c r="BS174" i="12" s="1"/>
  <c r="BT174" i="12" s="1"/>
  <c r="BU174" i="12" s="1"/>
  <c r="BV174" i="12" s="1"/>
  <c r="BW174" i="12" s="1"/>
  <c r="BX174" i="12" s="1"/>
  <c r="BY174" i="12" s="1"/>
  <c r="BZ174" i="12" s="1"/>
  <c r="BP175" i="12"/>
  <c r="BQ175" i="12" s="1"/>
  <c r="BR175" i="12" s="1"/>
  <c r="BS175" i="12" s="1"/>
  <c r="BT175" i="12" s="1"/>
  <c r="BU175" i="12" s="1"/>
  <c r="BV175" i="12" s="1"/>
  <c r="BW175" i="12" s="1"/>
  <c r="BX175" i="12" s="1"/>
  <c r="BY175" i="12" s="1"/>
  <c r="BZ175" i="12" s="1"/>
  <c r="BP176" i="12"/>
  <c r="BQ176" i="12" s="1"/>
  <c r="BR176" i="12" s="1"/>
  <c r="BS176" i="12" s="1"/>
  <c r="BT176" i="12" s="1"/>
  <c r="BU176" i="12" s="1"/>
  <c r="BV176" i="12" s="1"/>
  <c r="BW176" i="12" s="1"/>
  <c r="BX176" i="12" s="1"/>
  <c r="BY176" i="12" s="1"/>
  <c r="BZ176" i="12" s="1"/>
  <c r="BP177" i="12"/>
  <c r="BQ177" i="12" s="1"/>
  <c r="BR177" i="12" s="1"/>
  <c r="BS177" i="12" s="1"/>
  <c r="BT177" i="12" s="1"/>
  <c r="BU177" i="12" s="1"/>
  <c r="BV177" i="12" s="1"/>
  <c r="BW177" i="12" s="1"/>
  <c r="BX177" i="12" s="1"/>
  <c r="BY177" i="12" s="1"/>
  <c r="BZ177" i="12" s="1"/>
  <c r="BP178" i="12"/>
  <c r="BQ178" i="12" s="1"/>
  <c r="BR178" i="12" s="1"/>
  <c r="BS178" i="12" s="1"/>
  <c r="BT178" i="12" s="1"/>
  <c r="BU178" i="12" s="1"/>
  <c r="BV178" i="12" s="1"/>
  <c r="BW178" i="12" s="1"/>
  <c r="BX178" i="12" s="1"/>
  <c r="BY178" i="12" s="1"/>
  <c r="BZ178" i="12" s="1"/>
  <c r="BP179" i="12"/>
  <c r="BQ179" i="12" s="1"/>
  <c r="BR179" i="12" s="1"/>
  <c r="BS179" i="12" s="1"/>
  <c r="BT179" i="12" s="1"/>
  <c r="BU179" i="12" s="1"/>
  <c r="BV179" i="12" s="1"/>
  <c r="BW179" i="12" s="1"/>
  <c r="BX179" i="12" s="1"/>
  <c r="BY179" i="12" s="1"/>
  <c r="BZ179" i="12" s="1"/>
  <c r="AJ184" i="12"/>
  <c r="AK184" i="12" s="1"/>
  <c r="AL184" i="12" s="1"/>
  <c r="AM184" i="12" s="1"/>
  <c r="AN184" i="12" s="1"/>
  <c r="AO184" i="12" s="1"/>
  <c r="AP184" i="12" s="1"/>
  <c r="AQ184" i="12" s="1"/>
  <c r="AR184" i="12" s="1"/>
  <c r="AS184" i="12" s="1"/>
  <c r="AT184" i="12" s="1"/>
  <c r="AJ185" i="12"/>
  <c r="AK185" i="12" s="1"/>
  <c r="AL185" i="12" s="1"/>
  <c r="AM185" i="12" s="1"/>
  <c r="AN185" i="12" s="1"/>
  <c r="AO185" i="12" s="1"/>
  <c r="AP185" i="12" s="1"/>
  <c r="AQ185" i="12" s="1"/>
  <c r="AR185" i="12" s="1"/>
  <c r="AS185" i="12" s="1"/>
  <c r="AT185" i="12" s="1"/>
  <c r="AJ186" i="12"/>
  <c r="AK186" i="12" s="1"/>
  <c r="AL186" i="12" s="1"/>
  <c r="AM186" i="12" s="1"/>
  <c r="AN186" i="12" s="1"/>
  <c r="AO186" i="12" s="1"/>
  <c r="AP186" i="12" s="1"/>
  <c r="AQ186" i="12" s="1"/>
  <c r="AR186" i="12" s="1"/>
  <c r="AS186" i="12" s="1"/>
  <c r="AT186" i="12" s="1"/>
  <c r="AJ187" i="12"/>
  <c r="AK187" i="12" s="1"/>
  <c r="AL187" i="12" s="1"/>
  <c r="AM187" i="12" s="1"/>
  <c r="AN187" i="12" s="1"/>
  <c r="AO187" i="12" s="1"/>
  <c r="AP187" i="12" s="1"/>
  <c r="AQ187" i="12" s="1"/>
  <c r="AR187" i="12" s="1"/>
  <c r="AS187" i="12" s="1"/>
  <c r="AT187" i="12" s="1"/>
  <c r="AJ188" i="12"/>
  <c r="AK188" i="12" s="1"/>
  <c r="AL188" i="12" s="1"/>
  <c r="AM188" i="12" s="1"/>
  <c r="AN188" i="12" s="1"/>
  <c r="AO188" i="12" s="1"/>
  <c r="AP188" i="12" s="1"/>
  <c r="AQ188" i="12" s="1"/>
  <c r="AR188" i="12" s="1"/>
  <c r="AS188" i="12" s="1"/>
  <c r="AT188" i="12" s="1"/>
  <c r="AJ189" i="12"/>
  <c r="AK189" i="12" s="1"/>
  <c r="AL189" i="12" s="1"/>
  <c r="AM189" i="12" s="1"/>
  <c r="AN189" i="12" s="1"/>
  <c r="AO189" i="12" s="1"/>
  <c r="AP189" i="12" s="1"/>
  <c r="AQ189" i="12" s="1"/>
  <c r="AR189" i="12" s="1"/>
  <c r="AS189" i="12" s="1"/>
  <c r="AT189" i="12" s="1"/>
  <c r="AJ190" i="12"/>
  <c r="AK190" i="12" s="1"/>
  <c r="AL190" i="12" s="1"/>
  <c r="AM190" i="12" s="1"/>
  <c r="AN190" i="12" s="1"/>
  <c r="AO190" i="12" s="1"/>
  <c r="AP190" i="12" s="1"/>
  <c r="AQ190" i="12" s="1"/>
  <c r="AR190" i="12" s="1"/>
  <c r="AS190" i="12" s="1"/>
  <c r="AT190" i="12" s="1"/>
  <c r="AJ191" i="12"/>
  <c r="AK191" i="12" s="1"/>
  <c r="AL191" i="12" s="1"/>
  <c r="AM191" i="12" s="1"/>
  <c r="AN191" i="12" s="1"/>
  <c r="AO191" i="12" s="1"/>
  <c r="AP191" i="12" s="1"/>
  <c r="AQ191" i="12" s="1"/>
  <c r="AR191" i="12" s="1"/>
  <c r="AS191" i="12" s="1"/>
  <c r="AT191" i="12" s="1"/>
  <c r="AJ192" i="12"/>
  <c r="AK192" i="12" s="1"/>
  <c r="AL192" i="12" s="1"/>
  <c r="AM192" i="12" s="1"/>
  <c r="AN192" i="12" s="1"/>
  <c r="AO192" i="12" s="1"/>
  <c r="AP192" i="12" s="1"/>
  <c r="AQ192" i="12" s="1"/>
  <c r="AR192" i="12" s="1"/>
  <c r="AS192" i="12" s="1"/>
  <c r="AT192" i="12" s="1"/>
  <c r="AJ193" i="12"/>
  <c r="AK193" i="12" s="1"/>
  <c r="AL193" i="12" s="1"/>
  <c r="AM193" i="12" s="1"/>
  <c r="AN193" i="12" s="1"/>
  <c r="AO193" i="12" s="1"/>
  <c r="AP193" i="12" s="1"/>
  <c r="AQ193" i="12" s="1"/>
  <c r="AR193" i="12" s="1"/>
  <c r="AS193" i="12" s="1"/>
  <c r="AT193" i="12" s="1"/>
  <c r="AJ194" i="12"/>
  <c r="AK194" i="12" s="1"/>
  <c r="AL194" i="12" s="1"/>
  <c r="AM194" i="12" s="1"/>
  <c r="AN194" i="12" s="1"/>
  <c r="AO194" i="12" s="1"/>
  <c r="AP194" i="12" s="1"/>
  <c r="AQ194" i="12" s="1"/>
  <c r="AR194" i="12" s="1"/>
  <c r="AS194" i="12" s="1"/>
  <c r="AT194" i="12" s="1"/>
  <c r="AJ195" i="12"/>
  <c r="AK195" i="12" s="1"/>
  <c r="AL195" i="12" s="1"/>
  <c r="AM195" i="12" s="1"/>
  <c r="AN195" i="12" s="1"/>
  <c r="AO195" i="12" s="1"/>
  <c r="AP195" i="12" s="1"/>
  <c r="AQ195" i="12" s="1"/>
  <c r="AR195" i="12" s="1"/>
  <c r="AS195" i="12" s="1"/>
  <c r="AT195" i="12" s="1"/>
  <c r="AJ196" i="12"/>
  <c r="AK196" i="12" s="1"/>
  <c r="AL196" i="12" s="1"/>
  <c r="AM196" i="12" s="1"/>
  <c r="AN196" i="12" s="1"/>
  <c r="AO196" i="12" s="1"/>
  <c r="AP196" i="12" s="1"/>
  <c r="AQ196" i="12" s="1"/>
  <c r="AR196" i="12" s="1"/>
  <c r="AS196" i="12" s="1"/>
  <c r="AT196" i="12" s="1"/>
  <c r="AJ197" i="12"/>
  <c r="AK197" i="12" s="1"/>
  <c r="AL197" i="12" s="1"/>
  <c r="AM197" i="12" s="1"/>
  <c r="AN197" i="12" s="1"/>
  <c r="AO197" i="12" s="1"/>
  <c r="AP197" i="12" s="1"/>
  <c r="AQ197" i="12" s="1"/>
  <c r="AR197" i="12" s="1"/>
  <c r="AS197" i="12" s="1"/>
  <c r="AT197" i="12" s="1"/>
  <c r="AJ198" i="12"/>
  <c r="AK198" i="12" s="1"/>
  <c r="AL198" i="12" s="1"/>
  <c r="AM198" i="12" s="1"/>
  <c r="AN198" i="12" s="1"/>
  <c r="AO198" i="12" s="1"/>
  <c r="AP198" i="12" s="1"/>
  <c r="AQ198" i="12" s="1"/>
  <c r="AR198" i="12" s="1"/>
  <c r="AS198" i="12" s="1"/>
  <c r="AT198" i="12" s="1"/>
  <c r="AJ199" i="12"/>
  <c r="AK199" i="12" s="1"/>
  <c r="AL199" i="12" s="1"/>
  <c r="AM199" i="12" s="1"/>
  <c r="AN199" i="12" s="1"/>
  <c r="AO199" i="12" s="1"/>
  <c r="AP199" i="12" s="1"/>
  <c r="AQ199" i="12" s="1"/>
  <c r="AR199" i="12" s="1"/>
  <c r="AS199" i="12" s="1"/>
  <c r="AT199" i="12" s="1"/>
  <c r="AJ200" i="12"/>
  <c r="AK200" i="12" s="1"/>
  <c r="AL200" i="12" s="1"/>
  <c r="AM200" i="12" s="1"/>
  <c r="AN200" i="12" s="1"/>
  <c r="AO200" i="12" s="1"/>
  <c r="AP200" i="12" s="1"/>
  <c r="AQ200" i="12" s="1"/>
  <c r="AR200" i="12" s="1"/>
  <c r="AS200" i="12" s="1"/>
  <c r="AT200" i="12" s="1"/>
  <c r="BO180" i="12"/>
  <c r="BP152" i="12"/>
  <c r="AJ183" i="12"/>
  <c r="AK183" i="12" s="1"/>
  <c r="AL183" i="12" s="1"/>
  <c r="AI211" i="12"/>
  <c r="AJ201" i="12"/>
  <c r="AK201" i="12" s="1"/>
  <c r="AL201" i="12" s="1"/>
  <c r="AM201" i="12" s="1"/>
  <c r="AN201" i="12" s="1"/>
  <c r="AO201" i="12" s="1"/>
  <c r="AP201" i="12" s="1"/>
  <c r="AQ201" i="12" s="1"/>
  <c r="AR201" i="12" s="1"/>
  <c r="AS201" i="12" s="1"/>
  <c r="AT201" i="12" s="1"/>
  <c r="AJ202" i="12"/>
  <c r="AK202" i="12" s="1"/>
  <c r="AL202" i="12" s="1"/>
  <c r="AM202" i="12" s="1"/>
  <c r="AN202" i="12" s="1"/>
  <c r="AO202" i="12" s="1"/>
  <c r="AP202" i="12" s="1"/>
  <c r="AQ202" i="12" s="1"/>
  <c r="AR202" i="12" s="1"/>
  <c r="AS202" i="12" s="1"/>
  <c r="AT202" i="12" s="1"/>
  <c r="AJ203" i="12"/>
  <c r="AK203" i="12" s="1"/>
  <c r="AL203" i="12" s="1"/>
  <c r="AM203" i="12" s="1"/>
  <c r="AN203" i="12" s="1"/>
  <c r="AO203" i="12" s="1"/>
  <c r="AP203" i="12" s="1"/>
  <c r="AQ203" i="12" s="1"/>
  <c r="AR203" i="12" s="1"/>
  <c r="AS203" i="12" s="1"/>
  <c r="AT203" i="12" s="1"/>
  <c r="AJ204" i="12"/>
  <c r="AK204" i="12" s="1"/>
  <c r="AL204" i="12" s="1"/>
  <c r="AM204" i="12" s="1"/>
  <c r="AN204" i="12" s="1"/>
  <c r="AO204" i="12" s="1"/>
  <c r="AP204" i="12" s="1"/>
  <c r="AQ204" i="12" s="1"/>
  <c r="AR204" i="12" s="1"/>
  <c r="AS204" i="12" s="1"/>
  <c r="AT204" i="12" s="1"/>
  <c r="AJ205" i="12"/>
  <c r="AK205" i="12" s="1"/>
  <c r="AL205" i="12" s="1"/>
  <c r="AM205" i="12" s="1"/>
  <c r="AN205" i="12" s="1"/>
  <c r="AO205" i="12" s="1"/>
  <c r="AP205" i="12" s="1"/>
  <c r="AQ205" i="12" s="1"/>
  <c r="AR205" i="12" s="1"/>
  <c r="AS205" i="12" s="1"/>
  <c r="AT205" i="12" s="1"/>
  <c r="AJ206" i="12"/>
  <c r="AK206" i="12" s="1"/>
  <c r="AL206" i="12" s="1"/>
  <c r="AM206" i="12" s="1"/>
  <c r="AN206" i="12" s="1"/>
  <c r="AO206" i="12" s="1"/>
  <c r="AP206" i="12" s="1"/>
  <c r="AQ206" i="12" s="1"/>
  <c r="AR206" i="12" s="1"/>
  <c r="AS206" i="12" s="1"/>
  <c r="AT206" i="12" s="1"/>
  <c r="AJ207" i="12"/>
  <c r="AK207" i="12" s="1"/>
  <c r="AL207" i="12" s="1"/>
  <c r="AM207" i="12" s="1"/>
  <c r="AN207" i="12" s="1"/>
  <c r="AO207" i="12" s="1"/>
  <c r="AP207" i="12" s="1"/>
  <c r="AQ207" i="12" s="1"/>
  <c r="AR207" i="12" s="1"/>
  <c r="AS207" i="12" s="1"/>
  <c r="AT207" i="12" s="1"/>
  <c r="AJ208" i="12"/>
  <c r="AK208" i="12" s="1"/>
  <c r="AL208" i="12" s="1"/>
  <c r="AM208" i="12" s="1"/>
  <c r="AN208" i="12" s="1"/>
  <c r="AO208" i="12" s="1"/>
  <c r="AP208" i="12" s="1"/>
  <c r="AQ208" i="12" s="1"/>
  <c r="AR208" i="12" s="1"/>
  <c r="AS208" i="12" s="1"/>
  <c r="AT208" i="12" s="1"/>
  <c r="AJ209" i="12"/>
  <c r="AK209" i="12" s="1"/>
  <c r="AL209" i="12" s="1"/>
  <c r="AM209" i="12" s="1"/>
  <c r="AN209" i="12" s="1"/>
  <c r="AO209" i="12" s="1"/>
  <c r="AP209" i="12" s="1"/>
  <c r="AQ209" i="12" s="1"/>
  <c r="AR209" i="12" s="1"/>
  <c r="AS209" i="12" s="1"/>
  <c r="AT209" i="12" s="1"/>
  <c r="AJ210" i="12"/>
  <c r="AK210" i="12" s="1"/>
  <c r="AL210" i="12" s="1"/>
  <c r="AM210" i="12" s="1"/>
  <c r="AN210" i="12" s="1"/>
  <c r="AO210" i="12" s="1"/>
  <c r="AP210" i="12" s="1"/>
  <c r="AQ210" i="12" s="1"/>
  <c r="AR210" i="12" s="1"/>
  <c r="AS210" i="12" s="1"/>
  <c r="AT210" i="12" s="1"/>
  <c r="T214" i="12"/>
  <c r="S242" i="12"/>
  <c r="T215" i="12"/>
  <c r="U215" i="12" s="1"/>
  <c r="V215" i="12" s="1"/>
  <c r="W215" i="12" s="1"/>
  <c r="X215" i="12" s="1"/>
  <c r="Y215" i="12" s="1"/>
  <c r="Z215" i="12" s="1"/>
  <c r="AA215" i="12" s="1"/>
  <c r="AB215" i="12" s="1"/>
  <c r="AC215" i="12" s="1"/>
  <c r="AD215" i="12" s="1"/>
  <c r="T216" i="12"/>
  <c r="U216" i="12" s="1"/>
  <c r="V216" i="12" s="1"/>
  <c r="W216" i="12" s="1"/>
  <c r="X216" i="12" s="1"/>
  <c r="Y216" i="12" s="1"/>
  <c r="Z216" i="12" s="1"/>
  <c r="AA216" i="12" s="1"/>
  <c r="AB216" i="12" s="1"/>
  <c r="AC216" i="12" s="1"/>
  <c r="AD216" i="12" s="1"/>
  <c r="T217" i="12"/>
  <c r="U217" i="12" s="1"/>
  <c r="V217" i="12" s="1"/>
  <c r="W217" i="12" s="1"/>
  <c r="X217" i="12" s="1"/>
  <c r="Y217" i="12" s="1"/>
  <c r="Z217" i="12" s="1"/>
  <c r="AA217" i="12" s="1"/>
  <c r="AB217" i="12" s="1"/>
  <c r="AC217" i="12" s="1"/>
  <c r="AD217" i="12" s="1"/>
  <c r="T218" i="12"/>
  <c r="U218" i="12" s="1"/>
  <c r="V218" i="12" s="1"/>
  <c r="W218" i="12" s="1"/>
  <c r="X218" i="12" s="1"/>
  <c r="Y218" i="12" s="1"/>
  <c r="Z218" i="12" s="1"/>
  <c r="AA218" i="12" s="1"/>
  <c r="AB218" i="12" s="1"/>
  <c r="AC218" i="12" s="1"/>
  <c r="AD218" i="12" s="1"/>
  <c r="T219" i="12"/>
  <c r="U219" i="12" s="1"/>
  <c r="V219" i="12" s="1"/>
  <c r="W219" i="12" s="1"/>
  <c r="X219" i="12" s="1"/>
  <c r="Y219" i="12" s="1"/>
  <c r="Z219" i="12" s="1"/>
  <c r="AA219" i="12" s="1"/>
  <c r="AB219" i="12" s="1"/>
  <c r="AC219" i="12" s="1"/>
  <c r="AD219" i="12" s="1"/>
  <c r="T220" i="12"/>
  <c r="U220" i="12" s="1"/>
  <c r="V220" i="12" s="1"/>
  <c r="W220" i="12" s="1"/>
  <c r="X220" i="12" s="1"/>
  <c r="Y220" i="12" s="1"/>
  <c r="Z220" i="12" s="1"/>
  <c r="AA220" i="12" s="1"/>
  <c r="AB220" i="12" s="1"/>
  <c r="AC220" i="12" s="1"/>
  <c r="AD220" i="12" s="1"/>
  <c r="T221" i="12"/>
  <c r="U221" i="12" s="1"/>
  <c r="V221" i="12" s="1"/>
  <c r="W221" i="12" s="1"/>
  <c r="X221" i="12" s="1"/>
  <c r="Y221" i="12" s="1"/>
  <c r="Z221" i="12" s="1"/>
  <c r="AA221" i="12" s="1"/>
  <c r="AB221" i="12" s="1"/>
  <c r="AC221" i="12" s="1"/>
  <c r="AD221" i="12" s="1"/>
  <c r="T222" i="12"/>
  <c r="U222" i="12" s="1"/>
  <c r="V222" i="12" s="1"/>
  <c r="W222" i="12" s="1"/>
  <c r="X222" i="12" s="1"/>
  <c r="Y222" i="12" s="1"/>
  <c r="Z222" i="12" s="1"/>
  <c r="AA222" i="12" s="1"/>
  <c r="AB222" i="12" s="1"/>
  <c r="AC222" i="12" s="1"/>
  <c r="AD222" i="12" s="1"/>
  <c r="T223" i="12"/>
  <c r="U223" i="12" s="1"/>
  <c r="V223" i="12" s="1"/>
  <c r="W223" i="12" s="1"/>
  <c r="X223" i="12" s="1"/>
  <c r="Y223" i="12" s="1"/>
  <c r="Z223" i="12" s="1"/>
  <c r="AA223" i="12" s="1"/>
  <c r="AB223" i="12" s="1"/>
  <c r="AC223" i="12" s="1"/>
  <c r="AD223" i="12" s="1"/>
  <c r="T224" i="12"/>
  <c r="U224" i="12" s="1"/>
  <c r="V224" i="12" s="1"/>
  <c r="W224" i="12" s="1"/>
  <c r="X224" i="12" s="1"/>
  <c r="Y224" i="12" s="1"/>
  <c r="Z224" i="12" s="1"/>
  <c r="AA224" i="12" s="1"/>
  <c r="AB224" i="12" s="1"/>
  <c r="AC224" i="12" s="1"/>
  <c r="AD224" i="12" s="1"/>
  <c r="T225" i="12"/>
  <c r="U225" i="12" s="1"/>
  <c r="V225" i="12" s="1"/>
  <c r="W225" i="12" s="1"/>
  <c r="X225" i="12" s="1"/>
  <c r="Y225" i="12" s="1"/>
  <c r="Z225" i="12" s="1"/>
  <c r="AA225" i="12" s="1"/>
  <c r="AB225" i="12" s="1"/>
  <c r="AC225" i="12" s="1"/>
  <c r="AD225" i="12" s="1"/>
  <c r="T226" i="12"/>
  <c r="U226" i="12" s="1"/>
  <c r="V226" i="12" s="1"/>
  <c r="W226" i="12" s="1"/>
  <c r="X226" i="12" s="1"/>
  <c r="Y226" i="12" s="1"/>
  <c r="Z226" i="12" s="1"/>
  <c r="AA226" i="12" s="1"/>
  <c r="AB226" i="12" s="1"/>
  <c r="AC226" i="12" s="1"/>
  <c r="AD226" i="12" s="1"/>
  <c r="T227" i="12"/>
  <c r="U227" i="12" s="1"/>
  <c r="V227" i="12" s="1"/>
  <c r="W227" i="12" s="1"/>
  <c r="X227" i="12" s="1"/>
  <c r="Y227" i="12" s="1"/>
  <c r="Z227" i="12" s="1"/>
  <c r="AA227" i="12" s="1"/>
  <c r="AB227" i="12" s="1"/>
  <c r="AC227" i="12" s="1"/>
  <c r="AD227" i="12" s="1"/>
  <c r="T228" i="12"/>
  <c r="U228" i="12" s="1"/>
  <c r="V228" i="12" s="1"/>
  <c r="W228" i="12" s="1"/>
  <c r="X228" i="12" s="1"/>
  <c r="Y228" i="12" s="1"/>
  <c r="Z228" i="12" s="1"/>
  <c r="AA228" i="12" s="1"/>
  <c r="AB228" i="12" s="1"/>
  <c r="AC228" i="12" s="1"/>
  <c r="AD228" i="12" s="1"/>
  <c r="T229" i="12"/>
  <c r="U229" i="12" s="1"/>
  <c r="V229" i="12" s="1"/>
  <c r="W229" i="12" s="1"/>
  <c r="X229" i="12" s="1"/>
  <c r="Y229" i="12" s="1"/>
  <c r="Z229" i="12" s="1"/>
  <c r="AA229" i="12" s="1"/>
  <c r="AB229" i="12" s="1"/>
  <c r="AC229" i="12" s="1"/>
  <c r="AD229" i="12" s="1"/>
  <c r="T230" i="12"/>
  <c r="U230" i="12" s="1"/>
  <c r="V230" i="12" s="1"/>
  <c r="W230" i="12" s="1"/>
  <c r="X230" i="12" s="1"/>
  <c r="Y230" i="12" s="1"/>
  <c r="Z230" i="12" s="1"/>
  <c r="AA230" i="12" s="1"/>
  <c r="AB230" i="12" s="1"/>
  <c r="AC230" i="12" s="1"/>
  <c r="AD230" i="12" s="1"/>
  <c r="T231" i="12"/>
  <c r="U231" i="12" s="1"/>
  <c r="V231" i="12" s="1"/>
  <c r="W231" i="12" s="1"/>
  <c r="X231" i="12" s="1"/>
  <c r="Y231" i="12" s="1"/>
  <c r="Z231" i="12" s="1"/>
  <c r="AA231" i="12" s="1"/>
  <c r="AB231" i="12" s="1"/>
  <c r="AC231" i="12" s="1"/>
  <c r="AD231" i="12" s="1"/>
  <c r="T232" i="12"/>
  <c r="U232" i="12" s="1"/>
  <c r="V232" i="12" s="1"/>
  <c r="W232" i="12" s="1"/>
  <c r="X232" i="12" s="1"/>
  <c r="Y232" i="12" s="1"/>
  <c r="Z232" i="12" s="1"/>
  <c r="AA232" i="12" s="1"/>
  <c r="AB232" i="12" s="1"/>
  <c r="AC232" i="12" s="1"/>
  <c r="AD232" i="12" s="1"/>
  <c r="T233" i="12"/>
  <c r="U233" i="12" s="1"/>
  <c r="V233" i="12" s="1"/>
  <c r="W233" i="12" s="1"/>
  <c r="X233" i="12" s="1"/>
  <c r="Y233" i="12" s="1"/>
  <c r="Z233" i="12" s="1"/>
  <c r="AA233" i="12" s="1"/>
  <c r="AB233" i="12" s="1"/>
  <c r="AC233" i="12" s="1"/>
  <c r="AD233" i="12" s="1"/>
  <c r="T234" i="12"/>
  <c r="U234" i="12" s="1"/>
  <c r="V234" i="12" s="1"/>
  <c r="W234" i="12" s="1"/>
  <c r="X234" i="12" s="1"/>
  <c r="Y234" i="12" s="1"/>
  <c r="Z234" i="12" s="1"/>
  <c r="AA234" i="12" s="1"/>
  <c r="AB234" i="12" s="1"/>
  <c r="AC234" i="12" s="1"/>
  <c r="AD234" i="12" s="1"/>
  <c r="T235" i="12"/>
  <c r="U235" i="12" s="1"/>
  <c r="V235" i="12" s="1"/>
  <c r="W235" i="12" s="1"/>
  <c r="X235" i="12" s="1"/>
  <c r="Y235" i="12" s="1"/>
  <c r="Z235" i="12" s="1"/>
  <c r="AA235" i="12" s="1"/>
  <c r="AB235" i="12" s="1"/>
  <c r="AC235" i="12" s="1"/>
  <c r="AD235" i="12" s="1"/>
  <c r="T236" i="12"/>
  <c r="U236" i="12" s="1"/>
  <c r="V236" i="12" s="1"/>
  <c r="W236" i="12" s="1"/>
  <c r="X236" i="12" s="1"/>
  <c r="Y236" i="12" s="1"/>
  <c r="Z236" i="12" s="1"/>
  <c r="AA236" i="12" s="1"/>
  <c r="AB236" i="12" s="1"/>
  <c r="AC236" i="12" s="1"/>
  <c r="AD236" i="12" s="1"/>
  <c r="T237" i="12"/>
  <c r="U237" i="12" s="1"/>
  <c r="V237" i="12" s="1"/>
  <c r="W237" i="12" s="1"/>
  <c r="X237" i="12" s="1"/>
  <c r="Y237" i="12" s="1"/>
  <c r="Z237" i="12" s="1"/>
  <c r="AA237" i="12" s="1"/>
  <c r="AB237" i="12" s="1"/>
  <c r="AC237" i="12" s="1"/>
  <c r="AD237" i="12" s="1"/>
  <c r="T238" i="12"/>
  <c r="U238" i="12" s="1"/>
  <c r="V238" i="12" s="1"/>
  <c r="W238" i="12" s="1"/>
  <c r="X238" i="12" s="1"/>
  <c r="Y238" i="12" s="1"/>
  <c r="Z238" i="12" s="1"/>
  <c r="AA238" i="12" s="1"/>
  <c r="AB238" i="12" s="1"/>
  <c r="AC238" i="12" s="1"/>
  <c r="AD238" i="12" s="1"/>
  <c r="T239" i="12"/>
  <c r="U239" i="12" s="1"/>
  <c r="V239" i="12" s="1"/>
  <c r="W239" i="12" s="1"/>
  <c r="X239" i="12" s="1"/>
  <c r="Y239" i="12" s="1"/>
  <c r="Z239" i="12" s="1"/>
  <c r="AA239" i="12" s="1"/>
  <c r="AB239" i="12" s="1"/>
  <c r="AC239" i="12" s="1"/>
  <c r="AD239" i="12" s="1"/>
  <c r="T240" i="12"/>
  <c r="U240" i="12" s="1"/>
  <c r="V240" i="12" s="1"/>
  <c r="W240" i="12" s="1"/>
  <c r="X240" i="12" s="1"/>
  <c r="Y240" i="12" s="1"/>
  <c r="Z240" i="12" s="1"/>
  <c r="AA240" i="12" s="1"/>
  <c r="AB240" i="12" s="1"/>
  <c r="AC240" i="12" s="1"/>
  <c r="AD240" i="12" s="1"/>
  <c r="T241" i="12"/>
  <c r="U241" i="12" s="1"/>
  <c r="V241" i="12" s="1"/>
  <c r="W241" i="12" s="1"/>
  <c r="X241" i="12" s="1"/>
  <c r="Y241" i="12" s="1"/>
  <c r="Z241" i="12" s="1"/>
  <c r="AA241" i="12" s="1"/>
  <c r="AB241" i="12" s="1"/>
  <c r="AC241" i="12" s="1"/>
  <c r="AD241" i="12" s="1"/>
  <c r="U4" i="12"/>
  <c r="V4" i="12" s="1"/>
  <c r="W4" i="12" s="1"/>
  <c r="X4" i="12" s="1"/>
  <c r="Y4" i="12" s="1"/>
  <c r="Z4" i="12" s="1"/>
  <c r="AA4" i="12" s="1"/>
  <c r="AB4" i="12" s="1"/>
  <c r="AC4" i="12" s="1"/>
  <c r="AD4" i="12" s="1"/>
  <c r="U9" i="12"/>
  <c r="V9" i="12" s="1"/>
  <c r="W9" i="12" s="1"/>
  <c r="X9" i="12" s="1"/>
  <c r="Y9" i="12" s="1"/>
  <c r="Z9" i="12" s="1"/>
  <c r="AA9" i="12" s="1"/>
  <c r="AB9" i="12" s="1"/>
  <c r="AC9" i="12" s="1"/>
  <c r="AD9" i="12" s="1"/>
  <c r="U3" i="12"/>
  <c r="V3" i="12" s="1"/>
  <c r="W3" i="12" s="1"/>
  <c r="X3" i="12" s="1"/>
  <c r="Y3" i="12" s="1"/>
  <c r="Z3" i="12" s="1"/>
  <c r="AA3" i="12" s="1"/>
  <c r="AB3" i="12" s="1"/>
  <c r="AC3" i="12" s="1"/>
  <c r="AD3" i="12" s="1"/>
  <c r="U12" i="12"/>
  <c r="V12" i="12" s="1"/>
  <c r="W12" i="12" s="1"/>
  <c r="X12" i="12" s="1"/>
  <c r="Y12" i="12" s="1"/>
  <c r="Z12" i="12" s="1"/>
  <c r="AA12" i="12" s="1"/>
  <c r="AB12" i="12" s="1"/>
  <c r="AC12" i="12" s="1"/>
  <c r="AD12" i="12" s="1"/>
  <c r="U23" i="12"/>
  <c r="V23" i="12" s="1"/>
  <c r="W23" i="12" s="1"/>
  <c r="X23" i="12" s="1"/>
  <c r="Y23" i="12" s="1"/>
  <c r="Z23" i="12" s="1"/>
  <c r="AA23" i="12" s="1"/>
  <c r="AB23" i="12" s="1"/>
  <c r="AC23" i="12" s="1"/>
  <c r="AD23" i="12" s="1"/>
  <c r="U28" i="12"/>
  <c r="V28" i="12" s="1"/>
  <c r="W28" i="12" s="1"/>
  <c r="X28" i="12" s="1"/>
  <c r="Y28" i="12" s="1"/>
  <c r="Z28" i="12" s="1"/>
  <c r="AA28" i="12" s="1"/>
  <c r="AB28" i="12" s="1"/>
  <c r="AC28" i="12" s="1"/>
  <c r="AD28" i="12" s="1"/>
  <c r="S29" i="12"/>
  <c r="T2" i="12"/>
  <c r="D245" i="12"/>
  <c r="U214" i="12" l="1"/>
  <c r="T242" i="12"/>
  <c r="AK211" i="12"/>
  <c r="AM183" i="12"/>
  <c r="AL211" i="12"/>
  <c r="BQ152" i="12"/>
  <c r="BP180" i="12"/>
  <c r="AJ211" i="12"/>
  <c r="U2" i="12"/>
  <c r="T29" i="12"/>
  <c r="AY109" i="13" l="1"/>
  <c r="AN183" i="12"/>
  <c r="AM211" i="12"/>
  <c r="BR152" i="12"/>
  <c r="BQ180" i="12"/>
  <c r="V214" i="12"/>
  <c r="U242" i="12"/>
  <c r="V2" i="12"/>
  <c r="U29" i="12"/>
  <c r="AX109" i="13"/>
  <c r="AW109" i="13"/>
  <c r="BS152" i="12" l="1"/>
  <c r="BR180" i="12"/>
  <c r="W214" i="12"/>
  <c r="V242" i="12"/>
  <c r="AO183" i="12"/>
  <c r="AN211" i="12"/>
  <c r="V29" i="12"/>
  <c r="W2" i="12"/>
  <c r="T29" i="17"/>
  <c r="U29" i="17"/>
  <c r="X214" i="12" l="1"/>
  <c r="W242" i="12"/>
  <c r="AP183" i="12"/>
  <c r="AO211" i="12"/>
  <c r="BT152" i="12"/>
  <c r="BS180" i="12"/>
  <c r="X2" i="12"/>
  <c r="W29" i="12"/>
  <c r="V29" i="17"/>
  <c r="W29" i="17"/>
  <c r="I10" i="13"/>
  <c r="I7" i="13"/>
  <c r="T65" i="15"/>
  <c r="H16" i="13" s="1"/>
  <c r="P65" i="15"/>
  <c r="H13" i="13" s="1"/>
  <c r="L65" i="15"/>
  <c r="H10" i="13" s="1"/>
  <c r="H65" i="15"/>
  <c r="H7" i="13" s="1"/>
  <c r="D13" i="13"/>
  <c r="D10" i="13"/>
  <c r="V32" i="15"/>
  <c r="E16" i="13" s="1"/>
  <c r="R32" i="15"/>
  <c r="E13" i="13" s="1"/>
  <c r="J32" i="15"/>
  <c r="E7" i="13" s="1"/>
  <c r="F32" i="15"/>
  <c r="AU109" i="13"/>
  <c r="AV109" i="13"/>
  <c r="M92" i="11"/>
  <c r="G119" i="11"/>
  <c r="E93" i="11"/>
  <c r="F95" i="11"/>
  <c r="H96" i="11"/>
  <c r="E97" i="11"/>
  <c r="O98" i="11"/>
  <c r="N99" i="11"/>
  <c r="H100" i="11"/>
  <c r="E101" i="11"/>
  <c r="J102" i="11"/>
  <c r="F103" i="11"/>
  <c r="H104" i="11"/>
  <c r="E105" i="11"/>
  <c r="I106" i="11"/>
  <c r="H108" i="11"/>
  <c r="E109" i="11"/>
  <c r="L110" i="11"/>
  <c r="F111" i="11"/>
  <c r="H112" i="11"/>
  <c r="E113" i="11"/>
  <c r="H114" i="11"/>
  <c r="N115" i="11"/>
  <c r="H116" i="11"/>
  <c r="E117" i="11"/>
  <c r="K89" i="11"/>
  <c r="BQ78" i="13" s="1"/>
  <c r="O87" i="11"/>
  <c r="O66" i="11"/>
  <c r="O70" i="11"/>
  <c r="O74" i="11"/>
  <c r="O78" i="11"/>
  <c r="O82" i="11"/>
  <c r="O86" i="11"/>
  <c r="O6" i="11"/>
  <c r="O10" i="11"/>
  <c r="O14" i="11"/>
  <c r="O18" i="11"/>
  <c r="O22" i="11"/>
  <c r="O26" i="11"/>
  <c r="C246" i="11"/>
  <c r="D246" i="11" s="1"/>
  <c r="C250" i="11"/>
  <c r="D250" i="11" s="1"/>
  <c r="C254" i="11"/>
  <c r="D254" i="11" s="1"/>
  <c r="C258" i="11"/>
  <c r="D258" i="11" s="1"/>
  <c r="C262" i="11"/>
  <c r="D262" i="11" s="1"/>
  <c r="C266" i="11"/>
  <c r="D266" i="11" s="1"/>
  <c r="C267" i="11"/>
  <c r="D267" i="11" s="1"/>
  <c r="C270" i="11"/>
  <c r="D270" i="11" s="1"/>
  <c r="E270" i="11" s="1"/>
  <c r="F270" i="11" s="1"/>
  <c r="C271" i="11"/>
  <c r="D271" i="11" s="1"/>
  <c r="O189" i="11"/>
  <c r="O197" i="11"/>
  <c r="O201" i="11"/>
  <c r="O205" i="11"/>
  <c r="O209" i="11"/>
  <c r="D214" i="11"/>
  <c r="E214" i="11"/>
  <c r="F214" i="11"/>
  <c r="H214" i="11"/>
  <c r="N214" i="11"/>
  <c r="E215" i="11"/>
  <c r="F215" i="11"/>
  <c r="G215" i="11"/>
  <c r="I215" i="11"/>
  <c r="J215" i="11"/>
  <c r="K215" i="11"/>
  <c r="M215" i="11"/>
  <c r="D216" i="11"/>
  <c r="F216" i="11"/>
  <c r="G216" i="11"/>
  <c r="H216" i="11"/>
  <c r="K216" i="11"/>
  <c r="L216" i="11"/>
  <c r="N216" i="11"/>
  <c r="D217" i="11"/>
  <c r="E217" i="11"/>
  <c r="H217" i="11"/>
  <c r="I217" i="11"/>
  <c r="L217" i="11"/>
  <c r="M217" i="11"/>
  <c r="D218" i="11"/>
  <c r="H218" i="11"/>
  <c r="I218" i="11"/>
  <c r="L218" i="11"/>
  <c r="M218" i="11"/>
  <c r="F219" i="11"/>
  <c r="G219" i="11"/>
  <c r="J219" i="11"/>
  <c r="K219" i="11"/>
  <c r="N219" i="11"/>
  <c r="F220" i="11"/>
  <c r="J220" i="11"/>
  <c r="K220" i="11"/>
  <c r="N220" i="11"/>
  <c r="D221" i="11"/>
  <c r="E221" i="11"/>
  <c r="G221" i="11"/>
  <c r="L221" i="11"/>
  <c r="M221" i="11"/>
  <c r="D222" i="11"/>
  <c r="E222" i="11"/>
  <c r="F222" i="11"/>
  <c r="J222" i="11"/>
  <c r="L222" i="11"/>
  <c r="M222" i="11"/>
  <c r="N222" i="11"/>
  <c r="E223" i="11"/>
  <c r="F223" i="11"/>
  <c r="I223" i="11"/>
  <c r="J223" i="11"/>
  <c r="K223" i="11"/>
  <c r="M223" i="11"/>
  <c r="N223" i="11"/>
  <c r="D224" i="11"/>
  <c r="F224" i="11"/>
  <c r="G224" i="11"/>
  <c r="H224" i="11"/>
  <c r="J224" i="11"/>
  <c r="N224" i="11"/>
  <c r="D225" i="11"/>
  <c r="E225" i="11"/>
  <c r="G225" i="11"/>
  <c r="H225" i="11"/>
  <c r="I225" i="11"/>
  <c r="K225" i="11"/>
  <c r="L225" i="11"/>
  <c r="M225" i="11"/>
  <c r="D226" i="11"/>
  <c r="E226" i="11"/>
  <c r="F226" i="11"/>
  <c r="H226" i="11"/>
  <c r="I226" i="11"/>
  <c r="J226" i="11"/>
  <c r="N226" i="11"/>
  <c r="E227" i="11"/>
  <c r="F227" i="11"/>
  <c r="I227" i="11"/>
  <c r="J227" i="11"/>
  <c r="K227" i="11"/>
  <c r="M227" i="11"/>
  <c r="N227" i="11"/>
  <c r="F228" i="11"/>
  <c r="G228" i="11"/>
  <c r="H228" i="11"/>
  <c r="K228" i="11"/>
  <c r="L228" i="11"/>
  <c r="N228" i="11"/>
  <c r="D229" i="11"/>
  <c r="E229" i="11"/>
  <c r="G229" i="11"/>
  <c r="H229" i="11"/>
  <c r="I229" i="11"/>
  <c r="K229" i="11"/>
  <c r="L229" i="11"/>
  <c r="M229" i="11"/>
  <c r="D230" i="11"/>
  <c r="E230" i="11"/>
  <c r="F230" i="11"/>
  <c r="H230" i="11"/>
  <c r="I230" i="11"/>
  <c r="J230" i="11"/>
  <c r="M230" i="11"/>
  <c r="E231" i="11"/>
  <c r="G231" i="11"/>
  <c r="I231" i="11"/>
  <c r="J231" i="11"/>
  <c r="M231" i="11"/>
  <c r="N231" i="11"/>
  <c r="D232" i="11"/>
  <c r="F232" i="11"/>
  <c r="K232" i="11"/>
  <c r="L232" i="11"/>
  <c r="N232" i="11"/>
  <c r="D233" i="11"/>
  <c r="E233" i="11"/>
  <c r="H233" i="11"/>
  <c r="L233" i="11"/>
  <c r="M233" i="11"/>
  <c r="H234" i="11"/>
  <c r="I234" i="11"/>
  <c r="M234" i="11"/>
  <c r="F235" i="11"/>
  <c r="G235" i="11"/>
  <c r="J235" i="11"/>
  <c r="K235" i="11"/>
  <c r="N235" i="11"/>
  <c r="F236" i="11"/>
  <c r="G236" i="11"/>
  <c r="K236" i="11"/>
  <c r="N236" i="11"/>
  <c r="D237" i="11"/>
  <c r="E237" i="11"/>
  <c r="G237" i="11"/>
  <c r="H237" i="11"/>
  <c r="I237" i="11"/>
  <c r="L237" i="11"/>
  <c r="M237" i="11"/>
  <c r="D238" i="11"/>
  <c r="E238" i="11"/>
  <c r="F238" i="11"/>
  <c r="I238" i="11"/>
  <c r="J238" i="11"/>
  <c r="L238" i="11"/>
  <c r="M238" i="11"/>
  <c r="N238" i="11"/>
  <c r="E239" i="11"/>
  <c r="F239" i="11"/>
  <c r="G239" i="11"/>
  <c r="K239" i="11"/>
  <c r="M239" i="11"/>
  <c r="N239" i="11"/>
  <c r="D240" i="11"/>
  <c r="F240" i="11"/>
  <c r="G240" i="11"/>
  <c r="J240" i="11"/>
  <c r="K240" i="11"/>
  <c r="L240" i="11"/>
  <c r="N240" i="11"/>
  <c r="D241" i="11"/>
  <c r="G241" i="11"/>
  <c r="H241" i="11"/>
  <c r="I241" i="11"/>
  <c r="L241" i="11"/>
  <c r="M241" i="11"/>
  <c r="C215" i="11"/>
  <c r="C220" i="11"/>
  <c r="C221" i="11"/>
  <c r="C224" i="11"/>
  <c r="C225" i="11"/>
  <c r="C227" i="11"/>
  <c r="C228" i="11"/>
  <c r="C229" i="11"/>
  <c r="C231" i="11"/>
  <c r="C235" i="11"/>
  <c r="C236" i="11"/>
  <c r="C239" i="11"/>
  <c r="C241" i="11"/>
  <c r="F92" i="11"/>
  <c r="D100" i="11"/>
  <c r="N119" i="11"/>
  <c r="M118" i="11"/>
  <c r="L117" i="11"/>
  <c r="E114" i="11"/>
  <c r="L113" i="11"/>
  <c r="H113" i="11"/>
  <c r="L105" i="11"/>
  <c r="H105" i="11"/>
  <c r="M102" i="11"/>
  <c r="L101" i="11"/>
  <c r="K100" i="11"/>
  <c r="E98" i="11"/>
  <c r="L97" i="11"/>
  <c r="H97" i="11"/>
  <c r="I119" i="11"/>
  <c r="BO139" i="13" s="1"/>
  <c r="K117" i="11"/>
  <c r="J116" i="11"/>
  <c r="O113" i="11"/>
  <c r="K113" i="11"/>
  <c r="G113" i="11"/>
  <c r="J108" i="11"/>
  <c r="O105" i="11"/>
  <c r="K105" i="11"/>
  <c r="G105" i="11"/>
  <c r="J104" i="11"/>
  <c r="K101" i="11"/>
  <c r="O97" i="11"/>
  <c r="K97" i="11"/>
  <c r="G97" i="11"/>
  <c r="F117" i="11"/>
  <c r="M116" i="11"/>
  <c r="H115" i="11"/>
  <c r="N113" i="11"/>
  <c r="J113" i="11"/>
  <c r="F113" i="11"/>
  <c r="M112" i="11"/>
  <c r="N109" i="11"/>
  <c r="M108" i="11"/>
  <c r="N105" i="11"/>
  <c r="J105" i="11"/>
  <c r="F105" i="11"/>
  <c r="E104" i="11"/>
  <c r="F101" i="11"/>
  <c r="M100" i="11"/>
  <c r="N97" i="11"/>
  <c r="J97" i="11"/>
  <c r="F97" i="11"/>
  <c r="M96" i="11"/>
  <c r="N93" i="11"/>
  <c r="D113" i="11"/>
  <c r="D105" i="11"/>
  <c r="D97" i="11"/>
  <c r="O119" i="11"/>
  <c r="I117" i="11"/>
  <c r="M113" i="11"/>
  <c r="I113" i="11"/>
  <c r="L112" i="11"/>
  <c r="M105" i="11"/>
  <c r="I105" i="11"/>
  <c r="I101" i="11"/>
  <c r="M97" i="11"/>
  <c r="I97" i="11"/>
  <c r="L96" i="11"/>
  <c r="N241" i="19"/>
  <c r="M241" i="19"/>
  <c r="L241" i="19"/>
  <c r="K241" i="19"/>
  <c r="J241" i="19"/>
  <c r="I241" i="19"/>
  <c r="H241" i="19"/>
  <c r="G241" i="19"/>
  <c r="F241" i="19"/>
  <c r="E241" i="19"/>
  <c r="D241" i="19"/>
  <c r="C241" i="19"/>
  <c r="N240" i="19"/>
  <c r="M240" i="19"/>
  <c r="L240" i="19"/>
  <c r="K240" i="19"/>
  <c r="J240" i="19"/>
  <c r="I240" i="19"/>
  <c r="H240" i="19"/>
  <c r="G240" i="19"/>
  <c r="F240" i="19"/>
  <c r="E240" i="19"/>
  <c r="D240" i="19"/>
  <c r="C240" i="19"/>
  <c r="N239" i="19"/>
  <c r="M239" i="19"/>
  <c r="L239" i="19"/>
  <c r="K239" i="19"/>
  <c r="J239" i="19"/>
  <c r="I239" i="19"/>
  <c r="H239" i="19"/>
  <c r="G239" i="19"/>
  <c r="F239" i="19"/>
  <c r="E239" i="19"/>
  <c r="D239" i="19"/>
  <c r="C239" i="19"/>
  <c r="N238" i="19"/>
  <c r="M238" i="19"/>
  <c r="L238" i="19"/>
  <c r="K238" i="19"/>
  <c r="J238" i="19"/>
  <c r="I238" i="19"/>
  <c r="H238" i="19"/>
  <c r="G238" i="19"/>
  <c r="F238" i="19"/>
  <c r="E238" i="19"/>
  <c r="D238" i="19"/>
  <c r="C238" i="19"/>
  <c r="N237" i="19"/>
  <c r="M237" i="19"/>
  <c r="L237" i="19"/>
  <c r="K237" i="19"/>
  <c r="J237" i="19"/>
  <c r="I237" i="19"/>
  <c r="H237" i="19"/>
  <c r="G237" i="19"/>
  <c r="F237" i="19"/>
  <c r="E237" i="19"/>
  <c r="D237" i="19"/>
  <c r="C237" i="19"/>
  <c r="N236" i="19"/>
  <c r="M236" i="19"/>
  <c r="L236" i="19"/>
  <c r="K236" i="19"/>
  <c r="J236" i="19"/>
  <c r="I236" i="19"/>
  <c r="H236" i="19"/>
  <c r="G236" i="19"/>
  <c r="F236" i="19"/>
  <c r="E236" i="19"/>
  <c r="D236" i="19"/>
  <c r="C236" i="19"/>
  <c r="N235" i="19"/>
  <c r="M235" i="19"/>
  <c r="L235" i="19"/>
  <c r="K235" i="19"/>
  <c r="J235" i="19"/>
  <c r="I235" i="19"/>
  <c r="H235" i="19"/>
  <c r="G235" i="19"/>
  <c r="F235" i="19"/>
  <c r="E235" i="19"/>
  <c r="D235" i="19"/>
  <c r="C235" i="19"/>
  <c r="N234" i="19"/>
  <c r="M234" i="19"/>
  <c r="L234" i="19"/>
  <c r="K234" i="19"/>
  <c r="J234" i="19"/>
  <c r="I234" i="19"/>
  <c r="H234" i="19"/>
  <c r="G234" i="19"/>
  <c r="F234" i="19"/>
  <c r="E234" i="19"/>
  <c r="D234" i="19"/>
  <c r="C234" i="19"/>
  <c r="N233" i="19"/>
  <c r="M233" i="19"/>
  <c r="L233" i="19"/>
  <c r="K233" i="19"/>
  <c r="J233" i="19"/>
  <c r="I233" i="19"/>
  <c r="H233" i="19"/>
  <c r="G233" i="19"/>
  <c r="F233" i="19"/>
  <c r="E233" i="19"/>
  <c r="D233" i="19"/>
  <c r="C233" i="19"/>
  <c r="N232" i="19"/>
  <c r="M232" i="19"/>
  <c r="L232" i="19"/>
  <c r="K232" i="19"/>
  <c r="J232" i="19"/>
  <c r="I232" i="19"/>
  <c r="H232" i="19"/>
  <c r="G232" i="19"/>
  <c r="F232" i="19"/>
  <c r="E232" i="19"/>
  <c r="D232" i="19"/>
  <c r="C232" i="19"/>
  <c r="N231" i="19"/>
  <c r="M231" i="19"/>
  <c r="L231" i="19"/>
  <c r="K231" i="19"/>
  <c r="J231" i="19"/>
  <c r="I231" i="19"/>
  <c r="H231" i="19"/>
  <c r="G231" i="19"/>
  <c r="F231" i="19"/>
  <c r="E231" i="19"/>
  <c r="D231" i="19"/>
  <c r="C231" i="19"/>
  <c r="N230" i="19"/>
  <c r="M230" i="19"/>
  <c r="L230" i="19"/>
  <c r="K230" i="19"/>
  <c r="J230" i="19"/>
  <c r="I230" i="19"/>
  <c r="H230" i="19"/>
  <c r="G230" i="19"/>
  <c r="F230" i="19"/>
  <c r="E230" i="19"/>
  <c r="D230" i="19"/>
  <c r="C230" i="19"/>
  <c r="N229" i="19"/>
  <c r="M229" i="19"/>
  <c r="L229" i="19"/>
  <c r="K229" i="19"/>
  <c r="J229" i="19"/>
  <c r="I229" i="19"/>
  <c r="H229" i="19"/>
  <c r="G229" i="19"/>
  <c r="F229" i="19"/>
  <c r="E229" i="19"/>
  <c r="D229" i="19"/>
  <c r="C229" i="19"/>
  <c r="N228" i="19"/>
  <c r="M228" i="19"/>
  <c r="L228" i="19"/>
  <c r="K228" i="19"/>
  <c r="J228" i="19"/>
  <c r="I228" i="19"/>
  <c r="H228" i="19"/>
  <c r="G228" i="19"/>
  <c r="F228" i="19"/>
  <c r="E228" i="19"/>
  <c r="D228" i="19"/>
  <c r="C228" i="19"/>
  <c r="N227" i="19"/>
  <c r="M227" i="19"/>
  <c r="L227" i="19"/>
  <c r="K227" i="19"/>
  <c r="J227" i="19"/>
  <c r="I227" i="19"/>
  <c r="H227" i="19"/>
  <c r="G227" i="19"/>
  <c r="F227" i="19"/>
  <c r="E227" i="19"/>
  <c r="D227" i="19"/>
  <c r="C227" i="19"/>
  <c r="N226" i="19"/>
  <c r="M226" i="19"/>
  <c r="L226" i="19"/>
  <c r="K226" i="19"/>
  <c r="J226" i="19"/>
  <c r="I226" i="19"/>
  <c r="H226" i="19"/>
  <c r="G226" i="19"/>
  <c r="F226" i="19"/>
  <c r="E226" i="19"/>
  <c r="D226" i="19"/>
  <c r="C226" i="19"/>
  <c r="N225" i="19"/>
  <c r="M225" i="19"/>
  <c r="L225" i="19"/>
  <c r="K225" i="19"/>
  <c r="J225" i="19"/>
  <c r="I225" i="19"/>
  <c r="H225" i="19"/>
  <c r="G225" i="19"/>
  <c r="F225" i="19"/>
  <c r="E225" i="19"/>
  <c r="D225" i="19"/>
  <c r="C225" i="19"/>
  <c r="N224" i="19"/>
  <c r="M224" i="19"/>
  <c r="L224" i="19"/>
  <c r="K224" i="19"/>
  <c r="J224" i="19"/>
  <c r="I224" i="19"/>
  <c r="H224" i="19"/>
  <c r="G224" i="19"/>
  <c r="F224" i="19"/>
  <c r="E224" i="19"/>
  <c r="D224" i="19"/>
  <c r="C224" i="19"/>
  <c r="N223" i="19"/>
  <c r="M223" i="19"/>
  <c r="L223" i="19"/>
  <c r="K223" i="19"/>
  <c r="J223" i="19"/>
  <c r="I223" i="19"/>
  <c r="H223" i="19"/>
  <c r="G223" i="19"/>
  <c r="F223" i="19"/>
  <c r="E223" i="19"/>
  <c r="D223" i="19"/>
  <c r="C223" i="19"/>
  <c r="N222" i="19"/>
  <c r="M222" i="19"/>
  <c r="L222" i="19"/>
  <c r="K222" i="19"/>
  <c r="J222" i="19"/>
  <c r="I222" i="19"/>
  <c r="H222" i="19"/>
  <c r="G222" i="19"/>
  <c r="F222" i="19"/>
  <c r="E222" i="19"/>
  <c r="D222" i="19"/>
  <c r="C222" i="19"/>
  <c r="N221" i="19"/>
  <c r="M221" i="19"/>
  <c r="L221" i="19"/>
  <c r="K221" i="19"/>
  <c r="J221" i="19"/>
  <c r="I221" i="19"/>
  <c r="H221" i="19"/>
  <c r="G221" i="19"/>
  <c r="F221" i="19"/>
  <c r="E221" i="19"/>
  <c r="D221" i="19"/>
  <c r="C221" i="19"/>
  <c r="N220" i="19"/>
  <c r="M220" i="19"/>
  <c r="L220" i="19"/>
  <c r="K220" i="19"/>
  <c r="J220" i="19"/>
  <c r="I220" i="19"/>
  <c r="H220" i="19"/>
  <c r="G220" i="19"/>
  <c r="F220" i="19"/>
  <c r="E220" i="19"/>
  <c r="D220" i="19"/>
  <c r="C220" i="19"/>
  <c r="N219" i="19"/>
  <c r="M219" i="19"/>
  <c r="L219" i="19"/>
  <c r="K219" i="19"/>
  <c r="J219" i="19"/>
  <c r="I219" i="19"/>
  <c r="H219" i="19"/>
  <c r="G219" i="19"/>
  <c r="F219" i="19"/>
  <c r="E219" i="19"/>
  <c r="D219" i="19"/>
  <c r="C219" i="19"/>
  <c r="N218" i="19"/>
  <c r="M218" i="19"/>
  <c r="L218" i="19"/>
  <c r="K218" i="19"/>
  <c r="J218" i="19"/>
  <c r="I218" i="19"/>
  <c r="H218" i="19"/>
  <c r="G218" i="19"/>
  <c r="F218" i="19"/>
  <c r="E218" i="19"/>
  <c r="D218" i="19"/>
  <c r="C218" i="19"/>
  <c r="N217" i="19"/>
  <c r="M217" i="19"/>
  <c r="L217" i="19"/>
  <c r="K217" i="19"/>
  <c r="J217" i="19"/>
  <c r="I217" i="19"/>
  <c r="H217" i="19"/>
  <c r="G217" i="19"/>
  <c r="F217" i="19"/>
  <c r="E217" i="19"/>
  <c r="D217" i="19"/>
  <c r="C217" i="19"/>
  <c r="N216" i="19"/>
  <c r="M216" i="19"/>
  <c r="L216" i="19"/>
  <c r="K216" i="19"/>
  <c r="J216" i="19"/>
  <c r="I216" i="19"/>
  <c r="H216" i="19"/>
  <c r="G216" i="19"/>
  <c r="F216" i="19"/>
  <c r="E216" i="19"/>
  <c r="D216" i="19"/>
  <c r="C216" i="19"/>
  <c r="N215" i="19"/>
  <c r="M215" i="19"/>
  <c r="L215" i="19"/>
  <c r="K215" i="19"/>
  <c r="J215" i="19"/>
  <c r="I215" i="19"/>
  <c r="H215" i="19"/>
  <c r="G215" i="19"/>
  <c r="F215" i="19"/>
  <c r="E215" i="19"/>
  <c r="D215" i="19"/>
  <c r="C215" i="19"/>
  <c r="N214" i="19"/>
  <c r="N242" i="19"/>
  <c r="M214" i="19"/>
  <c r="M242" i="19"/>
  <c r="L214" i="19"/>
  <c r="L242" i="19"/>
  <c r="K214" i="19"/>
  <c r="K242" i="19"/>
  <c r="J214" i="19"/>
  <c r="J242" i="19"/>
  <c r="I214" i="19"/>
  <c r="I242" i="19"/>
  <c r="H214" i="19"/>
  <c r="H242" i="19"/>
  <c r="G214" i="19"/>
  <c r="G242" i="19"/>
  <c r="F214" i="19"/>
  <c r="F242" i="19"/>
  <c r="E214" i="19"/>
  <c r="E242" i="19"/>
  <c r="D214" i="19"/>
  <c r="D242" i="19"/>
  <c r="C214" i="19"/>
  <c r="C242" i="19"/>
  <c r="N211" i="19"/>
  <c r="M211" i="19"/>
  <c r="L211" i="19"/>
  <c r="K211" i="19"/>
  <c r="J211" i="19"/>
  <c r="I211" i="19"/>
  <c r="H211" i="19"/>
  <c r="G211" i="19"/>
  <c r="F211" i="19"/>
  <c r="E211" i="19"/>
  <c r="D211" i="19"/>
  <c r="C211" i="19"/>
  <c r="O210" i="19"/>
  <c r="O209" i="19"/>
  <c r="O208" i="19"/>
  <c r="O207" i="19"/>
  <c r="O206" i="19"/>
  <c r="O205" i="19"/>
  <c r="O204" i="19"/>
  <c r="O203" i="19"/>
  <c r="O202" i="19"/>
  <c r="O201" i="19"/>
  <c r="O200" i="19"/>
  <c r="O199" i="19"/>
  <c r="O198" i="19"/>
  <c r="O197" i="19"/>
  <c r="O196" i="19"/>
  <c r="O195" i="19"/>
  <c r="O194" i="19"/>
  <c r="O193" i="19"/>
  <c r="O192" i="19"/>
  <c r="O191" i="19"/>
  <c r="O190" i="19"/>
  <c r="O189" i="19"/>
  <c r="O188" i="19"/>
  <c r="O187" i="19"/>
  <c r="O186" i="19"/>
  <c r="O185" i="19"/>
  <c r="O184" i="19"/>
  <c r="O183" i="19"/>
  <c r="N180" i="19"/>
  <c r="M180" i="19"/>
  <c r="L180" i="19"/>
  <c r="K180" i="19"/>
  <c r="J180" i="19"/>
  <c r="I180" i="19"/>
  <c r="H180" i="19"/>
  <c r="G180" i="19"/>
  <c r="F180" i="19"/>
  <c r="E180" i="19"/>
  <c r="D180" i="19"/>
  <c r="C180" i="19"/>
  <c r="O179" i="19"/>
  <c r="O178" i="19"/>
  <c r="O177" i="19"/>
  <c r="O176" i="19"/>
  <c r="O175" i="19"/>
  <c r="O174" i="19"/>
  <c r="O173" i="19"/>
  <c r="O172" i="19"/>
  <c r="O171" i="19"/>
  <c r="O170" i="19"/>
  <c r="O169" i="19"/>
  <c r="O168" i="19"/>
  <c r="O167" i="19"/>
  <c r="O166" i="19"/>
  <c r="O165" i="19"/>
  <c r="O164" i="19"/>
  <c r="O163" i="19"/>
  <c r="O162" i="19"/>
  <c r="O161" i="19"/>
  <c r="O160" i="19"/>
  <c r="O159" i="19"/>
  <c r="O158" i="19"/>
  <c r="O157" i="19"/>
  <c r="O156" i="19"/>
  <c r="O155" i="19"/>
  <c r="O154" i="19"/>
  <c r="O153" i="19"/>
  <c r="O152" i="19"/>
  <c r="N89" i="19"/>
  <c r="M89" i="19"/>
  <c r="L89" i="19"/>
  <c r="K89" i="19"/>
  <c r="J89" i="19"/>
  <c r="I89" i="19"/>
  <c r="H89" i="19"/>
  <c r="G89" i="19"/>
  <c r="F89" i="19"/>
  <c r="E89" i="19"/>
  <c r="D89" i="19"/>
  <c r="C89" i="19"/>
  <c r="O88" i="19"/>
  <c r="O87" i="19"/>
  <c r="O86" i="19"/>
  <c r="O85" i="19"/>
  <c r="O84" i="19"/>
  <c r="O83" i="19"/>
  <c r="O82" i="19"/>
  <c r="O81" i="19"/>
  <c r="O80" i="19"/>
  <c r="O79" i="19"/>
  <c r="O78" i="19"/>
  <c r="O77" i="19"/>
  <c r="O76" i="19"/>
  <c r="O75" i="19"/>
  <c r="O74" i="19"/>
  <c r="O73" i="19"/>
  <c r="O72" i="19"/>
  <c r="O71" i="19"/>
  <c r="O70" i="19"/>
  <c r="O69" i="19"/>
  <c r="O68" i="19"/>
  <c r="O67" i="19"/>
  <c r="O66" i="19"/>
  <c r="O65" i="19"/>
  <c r="O64" i="19"/>
  <c r="O63" i="19"/>
  <c r="O62" i="19"/>
  <c r="L59" i="19"/>
  <c r="K59" i="19"/>
  <c r="J59" i="19"/>
  <c r="I59" i="19"/>
  <c r="H59" i="19"/>
  <c r="G59" i="19"/>
  <c r="F59" i="19"/>
  <c r="E59" i="19"/>
  <c r="D59" i="19"/>
  <c r="C59" i="19"/>
  <c r="O58" i="19"/>
  <c r="O57" i="19"/>
  <c r="O54" i="19"/>
  <c r="O53" i="19"/>
  <c r="O50" i="19"/>
  <c r="O49" i="19"/>
  <c r="O48" i="19"/>
  <c r="O46" i="19"/>
  <c r="O45" i="19"/>
  <c r="O43" i="19"/>
  <c r="O42" i="19"/>
  <c r="O41" i="19"/>
  <c r="O40" i="19"/>
  <c r="O38" i="19"/>
  <c r="O37" i="19"/>
  <c r="O35" i="19"/>
  <c r="O34" i="19"/>
  <c r="O33" i="19"/>
  <c r="N59" i="19"/>
  <c r="O32" i="19"/>
  <c r="N29" i="19"/>
  <c r="M29" i="19"/>
  <c r="L29" i="19"/>
  <c r="K29" i="19"/>
  <c r="J29" i="19"/>
  <c r="I29" i="19"/>
  <c r="H29" i="19"/>
  <c r="G29" i="19"/>
  <c r="F29" i="19"/>
  <c r="E29" i="19"/>
  <c r="D29" i="19"/>
  <c r="C29" i="19"/>
  <c r="O28" i="19"/>
  <c r="O27" i="19"/>
  <c r="O26" i="19"/>
  <c r="O25" i="19"/>
  <c r="O24" i="19"/>
  <c r="O23" i="19"/>
  <c r="O22" i="19"/>
  <c r="O21" i="19"/>
  <c r="O20" i="19"/>
  <c r="O19" i="19"/>
  <c r="O18" i="19"/>
  <c r="O17" i="19"/>
  <c r="O16" i="19"/>
  <c r="O15" i="19"/>
  <c r="O14" i="19"/>
  <c r="O13" i="19"/>
  <c r="O12" i="19"/>
  <c r="O11" i="19"/>
  <c r="O10" i="19"/>
  <c r="O9" i="19"/>
  <c r="O8" i="19"/>
  <c r="O7" i="19"/>
  <c r="O6" i="19"/>
  <c r="O5" i="19"/>
  <c r="O4" i="19"/>
  <c r="O3" i="19"/>
  <c r="O2" i="19"/>
  <c r="F1" i="13"/>
  <c r="D32" i="15"/>
  <c r="O29" i="19"/>
  <c r="O211" i="19"/>
  <c r="O51" i="19"/>
  <c r="O56" i="19"/>
  <c r="O36" i="19"/>
  <c r="O39" i="19"/>
  <c r="O44" i="19"/>
  <c r="O47" i="19"/>
  <c r="O52" i="19"/>
  <c r="O55" i="19"/>
  <c r="O180" i="19"/>
  <c r="O215" i="19"/>
  <c r="O216" i="19"/>
  <c r="O217" i="19"/>
  <c r="O218" i="19"/>
  <c r="O219" i="19"/>
  <c r="O220" i="19"/>
  <c r="O221" i="19"/>
  <c r="O222" i="19"/>
  <c r="O223" i="19"/>
  <c r="O224" i="19"/>
  <c r="O225" i="19"/>
  <c r="O226" i="19"/>
  <c r="O227" i="19"/>
  <c r="O228" i="19"/>
  <c r="O229" i="19"/>
  <c r="O230" i="19"/>
  <c r="O231" i="19"/>
  <c r="O232" i="19"/>
  <c r="O233" i="19"/>
  <c r="O234" i="19"/>
  <c r="O235" i="19"/>
  <c r="O236" i="19"/>
  <c r="O237" i="19"/>
  <c r="O238" i="19"/>
  <c r="O239" i="19"/>
  <c r="O240" i="19"/>
  <c r="O241" i="19"/>
  <c r="O89" i="19"/>
  <c r="M59" i="19"/>
  <c r="O214" i="19"/>
  <c r="O242" i="19"/>
  <c r="O59" i="19"/>
  <c r="AD272" i="18"/>
  <c r="AC272" i="18"/>
  <c r="AB272" i="18"/>
  <c r="AA272" i="18"/>
  <c r="Z272" i="18"/>
  <c r="Y272" i="18"/>
  <c r="X272" i="18"/>
  <c r="W272" i="18"/>
  <c r="V272" i="18"/>
  <c r="U272" i="18"/>
  <c r="T272" i="18"/>
  <c r="S272" i="18"/>
  <c r="AE272" i="18"/>
  <c r="AE271" i="18"/>
  <c r="H271" i="18"/>
  <c r="I271" i="18"/>
  <c r="J271" i="18"/>
  <c r="K271" i="18"/>
  <c r="L271" i="18"/>
  <c r="M271" i="18"/>
  <c r="N271" i="18"/>
  <c r="G271" i="18"/>
  <c r="C271" i="18"/>
  <c r="D271" i="18"/>
  <c r="E271" i="18"/>
  <c r="F271" i="18"/>
  <c r="AE270" i="18"/>
  <c r="E270" i="18"/>
  <c r="F270" i="18"/>
  <c r="G270" i="18"/>
  <c r="H270" i="18"/>
  <c r="I270" i="18"/>
  <c r="J270" i="18"/>
  <c r="K270" i="18"/>
  <c r="L270" i="18"/>
  <c r="M270" i="18"/>
  <c r="N270" i="18"/>
  <c r="D270" i="18"/>
  <c r="C270" i="18"/>
  <c r="AE269" i="18"/>
  <c r="C269" i="18"/>
  <c r="D269" i="18"/>
  <c r="E269" i="18"/>
  <c r="F269" i="18"/>
  <c r="G269" i="18"/>
  <c r="H269" i="18"/>
  <c r="I269" i="18"/>
  <c r="J269" i="18"/>
  <c r="K269" i="18"/>
  <c r="L269" i="18"/>
  <c r="M269" i="18"/>
  <c r="N269" i="18"/>
  <c r="AE268" i="18"/>
  <c r="F268" i="18"/>
  <c r="G268" i="18"/>
  <c r="H268" i="18"/>
  <c r="I268" i="18"/>
  <c r="J268" i="18"/>
  <c r="K268" i="18"/>
  <c r="L268" i="18"/>
  <c r="M268" i="18"/>
  <c r="N268" i="18"/>
  <c r="D268" i="18"/>
  <c r="E268" i="18"/>
  <c r="C268" i="18"/>
  <c r="AE267" i="18"/>
  <c r="C267" i="18"/>
  <c r="D267" i="18"/>
  <c r="E267" i="18"/>
  <c r="F267" i="18"/>
  <c r="G267" i="18"/>
  <c r="H267" i="18"/>
  <c r="I267" i="18"/>
  <c r="J267" i="18"/>
  <c r="K267" i="18"/>
  <c r="L267" i="18"/>
  <c r="M267" i="18"/>
  <c r="N267" i="18"/>
  <c r="AE266" i="18"/>
  <c r="H266" i="18"/>
  <c r="I266" i="18"/>
  <c r="J266" i="18"/>
  <c r="K266" i="18"/>
  <c r="L266" i="18"/>
  <c r="M266" i="18"/>
  <c r="N266" i="18"/>
  <c r="F266" i="18"/>
  <c r="G266" i="18"/>
  <c r="E266" i="18"/>
  <c r="D266" i="18"/>
  <c r="C266" i="18"/>
  <c r="AE265" i="18"/>
  <c r="F265" i="18"/>
  <c r="G265" i="18"/>
  <c r="H265" i="18"/>
  <c r="I265" i="18"/>
  <c r="J265" i="18"/>
  <c r="K265" i="18"/>
  <c r="L265" i="18"/>
  <c r="M265" i="18"/>
  <c r="N265" i="18"/>
  <c r="E265" i="18"/>
  <c r="C265" i="18"/>
  <c r="D265" i="18"/>
  <c r="AE264" i="18"/>
  <c r="C264" i="18"/>
  <c r="D264" i="18"/>
  <c r="E264" i="18"/>
  <c r="F264" i="18"/>
  <c r="G264" i="18"/>
  <c r="H264" i="18"/>
  <c r="I264" i="18"/>
  <c r="J264" i="18"/>
  <c r="K264" i="18"/>
  <c r="L264" i="18"/>
  <c r="M264" i="18"/>
  <c r="N264" i="18"/>
  <c r="AE263" i="18"/>
  <c r="E263" i="18"/>
  <c r="F263" i="18"/>
  <c r="G263" i="18"/>
  <c r="H263" i="18"/>
  <c r="I263" i="18"/>
  <c r="J263" i="18"/>
  <c r="K263" i="18"/>
  <c r="L263" i="18"/>
  <c r="M263" i="18"/>
  <c r="N263" i="18"/>
  <c r="D263" i="18"/>
  <c r="C263" i="18"/>
  <c r="AE262" i="18"/>
  <c r="D262" i="18"/>
  <c r="E262" i="18"/>
  <c r="F262" i="18"/>
  <c r="G262" i="18"/>
  <c r="H262" i="18"/>
  <c r="I262" i="18"/>
  <c r="J262" i="18"/>
  <c r="K262" i="18"/>
  <c r="L262" i="18"/>
  <c r="M262" i="18"/>
  <c r="N262" i="18"/>
  <c r="C262" i="18"/>
  <c r="AE261" i="18"/>
  <c r="K261" i="18"/>
  <c r="L261" i="18"/>
  <c r="M261" i="18"/>
  <c r="N261" i="18"/>
  <c r="G261" i="18"/>
  <c r="H261" i="18"/>
  <c r="I261" i="18"/>
  <c r="J261" i="18"/>
  <c r="F261" i="18"/>
  <c r="E261" i="18"/>
  <c r="C261" i="18"/>
  <c r="D261" i="18"/>
  <c r="AE260" i="18"/>
  <c r="H260" i="18"/>
  <c r="I260" i="18"/>
  <c r="J260" i="18"/>
  <c r="K260" i="18"/>
  <c r="L260" i="18"/>
  <c r="M260" i="18"/>
  <c r="N260" i="18"/>
  <c r="D260" i="18"/>
  <c r="E260" i="18"/>
  <c r="F260" i="18"/>
  <c r="G260" i="18"/>
  <c r="C260" i="18"/>
  <c r="AE259" i="18"/>
  <c r="E259" i="18"/>
  <c r="F259" i="18"/>
  <c r="G259" i="18"/>
  <c r="H259" i="18"/>
  <c r="I259" i="18"/>
  <c r="J259" i="18"/>
  <c r="K259" i="18"/>
  <c r="L259" i="18"/>
  <c r="M259" i="18"/>
  <c r="N259" i="18"/>
  <c r="D259" i="18"/>
  <c r="C259" i="18"/>
  <c r="AE258" i="18"/>
  <c r="D258" i="18"/>
  <c r="E258" i="18"/>
  <c r="F258" i="18"/>
  <c r="G258" i="18"/>
  <c r="H258" i="18"/>
  <c r="I258" i="18"/>
  <c r="J258" i="18"/>
  <c r="K258" i="18"/>
  <c r="L258" i="18"/>
  <c r="M258" i="18"/>
  <c r="N258" i="18"/>
  <c r="C258" i="18"/>
  <c r="AE257" i="18"/>
  <c r="I257" i="18"/>
  <c r="J257" i="18"/>
  <c r="K257" i="18"/>
  <c r="L257" i="18"/>
  <c r="M257" i="18"/>
  <c r="N257" i="18"/>
  <c r="G257" i="18"/>
  <c r="H257" i="18"/>
  <c r="C257" i="18"/>
  <c r="D257" i="18"/>
  <c r="E257" i="18"/>
  <c r="F257" i="18"/>
  <c r="AE256" i="18"/>
  <c r="D256" i="18"/>
  <c r="E256" i="18"/>
  <c r="F256" i="18"/>
  <c r="G256" i="18"/>
  <c r="H256" i="18"/>
  <c r="I256" i="18"/>
  <c r="J256" i="18"/>
  <c r="K256" i="18"/>
  <c r="L256" i="18"/>
  <c r="M256" i="18"/>
  <c r="N256" i="18"/>
  <c r="C256" i="18"/>
  <c r="AE255" i="18"/>
  <c r="H255" i="18"/>
  <c r="I255" i="18"/>
  <c r="J255" i="18"/>
  <c r="K255" i="18"/>
  <c r="L255" i="18"/>
  <c r="M255" i="18"/>
  <c r="N255" i="18"/>
  <c r="G255" i="18"/>
  <c r="C255" i="18"/>
  <c r="D255" i="18"/>
  <c r="E255" i="18"/>
  <c r="F255" i="18"/>
  <c r="AE254" i="18"/>
  <c r="L254" i="18"/>
  <c r="M254" i="18"/>
  <c r="N254" i="18"/>
  <c r="E254" i="18"/>
  <c r="F254" i="18"/>
  <c r="G254" i="18"/>
  <c r="H254" i="18"/>
  <c r="I254" i="18"/>
  <c r="J254" i="18"/>
  <c r="K254" i="18"/>
  <c r="D254" i="18"/>
  <c r="C254" i="18"/>
  <c r="AE253" i="18"/>
  <c r="C253" i="18"/>
  <c r="D253" i="18"/>
  <c r="E253" i="18"/>
  <c r="F253" i="18"/>
  <c r="G253" i="18"/>
  <c r="H253" i="18"/>
  <c r="I253" i="18"/>
  <c r="J253" i="18"/>
  <c r="K253" i="18"/>
  <c r="L253" i="18"/>
  <c r="M253" i="18"/>
  <c r="N253" i="18"/>
  <c r="AE252" i="18"/>
  <c r="F252" i="18"/>
  <c r="G252" i="18"/>
  <c r="H252" i="18"/>
  <c r="I252" i="18"/>
  <c r="J252" i="18"/>
  <c r="K252" i="18"/>
  <c r="L252" i="18"/>
  <c r="M252" i="18"/>
  <c r="N252" i="18"/>
  <c r="D252" i="18"/>
  <c r="E252" i="18"/>
  <c r="C252" i="18"/>
  <c r="AE251" i="18"/>
  <c r="M251" i="18"/>
  <c r="N251" i="18"/>
  <c r="C251" i="18"/>
  <c r="D251" i="18"/>
  <c r="E251" i="18"/>
  <c r="F251" i="18"/>
  <c r="G251" i="18"/>
  <c r="H251" i="18"/>
  <c r="I251" i="18"/>
  <c r="J251" i="18"/>
  <c r="K251" i="18"/>
  <c r="L251" i="18"/>
  <c r="AE250" i="18"/>
  <c r="H250" i="18"/>
  <c r="I250" i="18"/>
  <c r="J250" i="18"/>
  <c r="K250" i="18"/>
  <c r="L250" i="18"/>
  <c r="M250" i="18"/>
  <c r="N250" i="18"/>
  <c r="F250" i="18"/>
  <c r="G250" i="18"/>
  <c r="E250" i="18"/>
  <c r="D250" i="18"/>
  <c r="C250" i="18"/>
  <c r="AE249" i="18"/>
  <c r="F249" i="18"/>
  <c r="G249" i="18"/>
  <c r="H249" i="18"/>
  <c r="I249" i="18"/>
  <c r="J249" i="18"/>
  <c r="K249" i="18"/>
  <c r="L249" i="18"/>
  <c r="M249" i="18"/>
  <c r="N249" i="18"/>
  <c r="E249" i="18"/>
  <c r="C249" i="18"/>
  <c r="D249" i="18"/>
  <c r="AE248" i="18"/>
  <c r="C248" i="18"/>
  <c r="D248" i="18"/>
  <c r="E248" i="18"/>
  <c r="F248" i="18"/>
  <c r="G248" i="18"/>
  <c r="H248" i="18"/>
  <c r="I248" i="18"/>
  <c r="J248" i="18"/>
  <c r="K248" i="18"/>
  <c r="L248" i="18"/>
  <c r="M248" i="18"/>
  <c r="N248" i="18"/>
  <c r="AE247" i="18"/>
  <c r="E247" i="18"/>
  <c r="F247" i="18"/>
  <c r="G247" i="18"/>
  <c r="H247" i="18"/>
  <c r="I247" i="18"/>
  <c r="J247" i="18"/>
  <c r="K247" i="18"/>
  <c r="L247" i="18"/>
  <c r="M247" i="18"/>
  <c r="N247" i="18"/>
  <c r="D247" i="18"/>
  <c r="C247" i="18"/>
  <c r="AE246" i="18"/>
  <c r="D246" i="18"/>
  <c r="C246" i="18"/>
  <c r="AE245" i="18"/>
  <c r="G245" i="18"/>
  <c r="F245" i="18"/>
  <c r="E245" i="18"/>
  <c r="C245" i="18"/>
  <c r="D245" i="18"/>
  <c r="N210" i="18"/>
  <c r="M210" i="18"/>
  <c r="L210" i="18"/>
  <c r="K210" i="18"/>
  <c r="J210" i="18"/>
  <c r="I210" i="18"/>
  <c r="H210" i="18"/>
  <c r="G210" i="18"/>
  <c r="F210" i="18"/>
  <c r="E210" i="18"/>
  <c r="D210" i="18"/>
  <c r="C210" i="18"/>
  <c r="N209" i="18"/>
  <c r="M209" i="18"/>
  <c r="L209" i="18"/>
  <c r="K209" i="18"/>
  <c r="J209" i="18"/>
  <c r="I209" i="18"/>
  <c r="H209" i="18"/>
  <c r="G209" i="18"/>
  <c r="F209" i="18"/>
  <c r="E209" i="18"/>
  <c r="D209" i="18"/>
  <c r="C209" i="18"/>
  <c r="N208" i="18"/>
  <c r="M208" i="18"/>
  <c r="L208" i="18"/>
  <c r="K208" i="18"/>
  <c r="J208" i="18"/>
  <c r="I208" i="18"/>
  <c r="H208" i="18"/>
  <c r="G208" i="18"/>
  <c r="F208" i="18"/>
  <c r="E208" i="18"/>
  <c r="D208" i="18"/>
  <c r="C208" i="18"/>
  <c r="N207" i="18"/>
  <c r="M207" i="18"/>
  <c r="L207" i="18"/>
  <c r="K207" i="18"/>
  <c r="J207" i="18"/>
  <c r="I207" i="18"/>
  <c r="H207" i="18"/>
  <c r="G207" i="18"/>
  <c r="F207" i="18"/>
  <c r="E207" i="18"/>
  <c r="D207" i="18"/>
  <c r="C207" i="18"/>
  <c r="N206" i="18"/>
  <c r="M206" i="18"/>
  <c r="L206" i="18"/>
  <c r="K206" i="18"/>
  <c r="J206" i="18"/>
  <c r="I206" i="18"/>
  <c r="H206" i="18"/>
  <c r="G206" i="18"/>
  <c r="F206" i="18"/>
  <c r="E206" i="18"/>
  <c r="D206" i="18"/>
  <c r="C206" i="18"/>
  <c r="N205" i="18"/>
  <c r="M205" i="18"/>
  <c r="L205" i="18"/>
  <c r="K205" i="18"/>
  <c r="J205" i="18"/>
  <c r="I205" i="18"/>
  <c r="H205" i="18"/>
  <c r="G205" i="18"/>
  <c r="F205" i="18"/>
  <c r="E205" i="18"/>
  <c r="D205" i="18"/>
  <c r="C205" i="18"/>
  <c r="N204" i="18"/>
  <c r="M204" i="18"/>
  <c r="L204" i="18"/>
  <c r="K204" i="18"/>
  <c r="J204" i="18"/>
  <c r="I204" i="18"/>
  <c r="H204" i="18"/>
  <c r="G204" i="18"/>
  <c r="F204" i="18"/>
  <c r="E204" i="18"/>
  <c r="D204" i="18"/>
  <c r="C204" i="18"/>
  <c r="N203" i="18"/>
  <c r="M203" i="18"/>
  <c r="L203" i="18"/>
  <c r="K203" i="18"/>
  <c r="J203" i="18"/>
  <c r="I203" i="18"/>
  <c r="H203" i="18"/>
  <c r="G203" i="18"/>
  <c r="F203" i="18"/>
  <c r="E203" i="18"/>
  <c r="D203" i="18"/>
  <c r="C203" i="18"/>
  <c r="N202" i="18"/>
  <c r="M202" i="18"/>
  <c r="L202" i="18"/>
  <c r="K202" i="18"/>
  <c r="J202" i="18"/>
  <c r="I202" i="18"/>
  <c r="H202" i="18"/>
  <c r="G202" i="18"/>
  <c r="F202" i="18"/>
  <c r="E202" i="18"/>
  <c r="D202" i="18"/>
  <c r="C202" i="18"/>
  <c r="N201" i="18"/>
  <c r="M201" i="18"/>
  <c r="L201" i="18"/>
  <c r="K201" i="18"/>
  <c r="J201" i="18"/>
  <c r="I201" i="18"/>
  <c r="H201" i="18"/>
  <c r="G201" i="18"/>
  <c r="F201" i="18"/>
  <c r="E201" i="18"/>
  <c r="D201" i="18"/>
  <c r="C201" i="18"/>
  <c r="N200" i="18"/>
  <c r="M200" i="18"/>
  <c r="L200" i="18"/>
  <c r="K200" i="18"/>
  <c r="J200" i="18"/>
  <c r="I200" i="18"/>
  <c r="H200" i="18"/>
  <c r="G200" i="18"/>
  <c r="F200" i="18"/>
  <c r="E200" i="18"/>
  <c r="D200" i="18"/>
  <c r="C200" i="18"/>
  <c r="N199" i="18"/>
  <c r="M199" i="18"/>
  <c r="L199" i="18"/>
  <c r="K199" i="18"/>
  <c r="J199" i="18"/>
  <c r="I199" i="18"/>
  <c r="H199" i="18"/>
  <c r="G199" i="18"/>
  <c r="F199" i="18"/>
  <c r="E199" i="18"/>
  <c r="D199" i="18"/>
  <c r="C199" i="18"/>
  <c r="N198" i="18"/>
  <c r="M198" i="18"/>
  <c r="L198" i="18"/>
  <c r="K198" i="18"/>
  <c r="J198" i="18"/>
  <c r="I198" i="18"/>
  <c r="H198" i="18"/>
  <c r="G198" i="18"/>
  <c r="F198" i="18"/>
  <c r="E198" i="18"/>
  <c r="D198" i="18"/>
  <c r="C198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N192" i="18"/>
  <c r="M192" i="18"/>
  <c r="L192" i="18"/>
  <c r="K192" i="18"/>
  <c r="J192" i="18"/>
  <c r="I192" i="18"/>
  <c r="H192" i="18"/>
  <c r="G192" i="18"/>
  <c r="F192" i="18"/>
  <c r="E192" i="18"/>
  <c r="D192" i="18"/>
  <c r="C192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N189" i="18"/>
  <c r="M189" i="18"/>
  <c r="L189" i="18"/>
  <c r="K189" i="18"/>
  <c r="J189" i="18"/>
  <c r="I189" i="18"/>
  <c r="H189" i="18"/>
  <c r="G189" i="18"/>
  <c r="F189" i="18"/>
  <c r="E189" i="18"/>
  <c r="D189" i="18"/>
  <c r="C189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N187" i="18"/>
  <c r="M187" i="18"/>
  <c r="L187" i="18"/>
  <c r="K187" i="18"/>
  <c r="J187" i="18"/>
  <c r="I187" i="18"/>
  <c r="H187" i="18"/>
  <c r="G187" i="18"/>
  <c r="F187" i="18"/>
  <c r="E187" i="18"/>
  <c r="D187" i="18"/>
  <c r="C187" i="18"/>
  <c r="N186" i="18"/>
  <c r="M186" i="18"/>
  <c r="L186" i="18"/>
  <c r="K186" i="18"/>
  <c r="J186" i="18"/>
  <c r="I186" i="18"/>
  <c r="H186" i="18"/>
  <c r="G186" i="18"/>
  <c r="F186" i="18"/>
  <c r="E186" i="18"/>
  <c r="D186" i="18"/>
  <c r="C186" i="18"/>
  <c r="N185" i="18"/>
  <c r="M185" i="18"/>
  <c r="L185" i="18"/>
  <c r="K185" i="18"/>
  <c r="J185" i="18"/>
  <c r="I185" i="18"/>
  <c r="H185" i="18"/>
  <c r="G185" i="18"/>
  <c r="F185" i="18"/>
  <c r="E185" i="18"/>
  <c r="D185" i="18"/>
  <c r="C185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N183" i="18"/>
  <c r="N211" i="18" s="1"/>
  <c r="M183" i="18"/>
  <c r="M211" i="18" s="1"/>
  <c r="L183" i="18"/>
  <c r="L211" i="18" s="1"/>
  <c r="K183" i="18"/>
  <c r="K211" i="18" s="1"/>
  <c r="J183" i="18"/>
  <c r="I183" i="18"/>
  <c r="I211" i="18" s="1"/>
  <c r="H183" i="18"/>
  <c r="G183" i="18"/>
  <c r="G211" i="18" s="1"/>
  <c r="F183" i="18"/>
  <c r="E183" i="18"/>
  <c r="E211" i="18" s="1"/>
  <c r="D183" i="18"/>
  <c r="D211" i="18" s="1"/>
  <c r="C183" i="18"/>
  <c r="BJ179" i="18"/>
  <c r="BI179" i="18"/>
  <c r="BH179" i="18"/>
  <c r="BG179" i="18"/>
  <c r="BF179" i="18"/>
  <c r="BE179" i="18"/>
  <c r="BD179" i="18"/>
  <c r="BC179" i="18"/>
  <c r="BB179" i="18"/>
  <c r="BA179" i="18"/>
  <c r="AZ179" i="18"/>
  <c r="AY179" i="18"/>
  <c r="AT179" i="18"/>
  <c r="AS179" i="18"/>
  <c r="AR179" i="18"/>
  <c r="AQ179" i="18"/>
  <c r="AP179" i="18"/>
  <c r="AO179" i="18"/>
  <c r="AN179" i="18"/>
  <c r="AM179" i="18"/>
  <c r="AL179" i="18"/>
  <c r="AK179" i="18"/>
  <c r="AJ179" i="18"/>
  <c r="AI179" i="18"/>
  <c r="AD179" i="18"/>
  <c r="AC179" i="18"/>
  <c r="AB179" i="18"/>
  <c r="AA179" i="18"/>
  <c r="Z179" i="18"/>
  <c r="Y179" i="18"/>
  <c r="X179" i="18"/>
  <c r="W179" i="18"/>
  <c r="V179" i="18"/>
  <c r="U179" i="18"/>
  <c r="T179" i="18"/>
  <c r="S179" i="18"/>
  <c r="N179" i="18"/>
  <c r="N241" i="18" s="1"/>
  <c r="M179" i="18"/>
  <c r="L179" i="18"/>
  <c r="L241" i="18" s="1"/>
  <c r="K179" i="18"/>
  <c r="K241" i="18" s="1"/>
  <c r="J179" i="18"/>
  <c r="I179" i="18"/>
  <c r="I241" i="18" s="1"/>
  <c r="H179" i="18"/>
  <c r="H241" i="18" s="1"/>
  <c r="G179" i="18"/>
  <c r="F179" i="18"/>
  <c r="E179" i="18"/>
  <c r="D179" i="18"/>
  <c r="D241" i="18" s="1"/>
  <c r="C179" i="18"/>
  <c r="BJ178" i="18"/>
  <c r="BI178" i="18"/>
  <c r="BH178" i="18"/>
  <c r="BG178" i="18"/>
  <c r="BF178" i="18"/>
  <c r="BE178" i="18"/>
  <c r="BD178" i="18"/>
  <c r="BC178" i="18"/>
  <c r="BB178" i="18"/>
  <c r="BA178" i="18"/>
  <c r="AZ178" i="18"/>
  <c r="AY178" i="18"/>
  <c r="AT178" i="18"/>
  <c r="AS178" i="18"/>
  <c r="AR178" i="18"/>
  <c r="AQ178" i="18"/>
  <c r="AP178" i="18"/>
  <c r="AO178" i="18"/>
  <c r="AN178" i="18"/>
  <c r="AM178" i="18"/>
  <c r="AL178" i="18"/>
  <c r="AK178" i="18"/>
  <c r="AJ178" i="18"/>
  <c r="AI178" i="18"/>
  <c r="AD178" i="18"/>
  <c r="AC178" i="18"/>
  <c r="AB178" i="18"/>
  <c r="AA178" i="18"/>
  <c r="Z178" i="18"/>
  <c r="Y178" i="18"/>
  <c r="X178" i="18"/>
  <c r="W178" i="18"/>
  <c r="V178" i="18"/>
  <c r="U178" i="18"/>
  <c r="T178" i="18"/>
  <c r="S178" i="18"/>
  <c r="N178" i="18"/>
  <c r="M178" i="18"/>
  <c r="M240" i="18" s="1"/>
  <c r="L178" i="18"/>
  <c r="K178" i="18"/>
  <c r="J178" i="18"/>
  <c r="I178" i="18"/>
  <c r="I240" i="18" s="1"/>
  <c r="H178" i="18"/>
  <c r="G178" i="18"/>
  <c r="G240" i="18" s="1"/>
  <c r="F178" i="18"/>
  <c r="E178" i="18"/>
  <c r="E240" i="18" s="1"/>
  <c r="D178" i="18"/>
  <c r="C178" i="18"/>
  <c r="C240" i="18" s="1"/>
  <c r="BJ177" i="18"/>
  <c r="BI177" i="18"/>
  <c r="BH177" i="18"/>
  <c r="BG177" i="18"/>
  <c r="BF177" i="18"/>
  <c r="BE177" i="18"/>
  <c r="BD177" i="18"/>
  <c r="BC177" i="18"/>
  <c r="BB177" i="18"/>
  <c r="BA177" i="18"/>
  <c r="AZ177" i="18"/>
  <c r="AY177" i="18"/>
  <c r="AT177" i="18"/>
  <c r="AS177" i="18"/>
  <c r="AR177" i="18"/>
  <c r="AQ177" i="18"/>
  <c r="AP177" i="18"/>
  <c r="AO177" i="18"/>
  <c r="AN177" i="18"/>
  <c r="AM177" i="18"/>
  <c r="AL177" i="18"/>
  <c r="AK177" i="18"/>
  <c r="AJ177" i="18"/>
  <c r="AI177" i="18"/>
  <c r="AD177" i="18"/>
  <c r="AC177" i="18"/>
  <c r="AB177" i="18"/>
  <c r="AA177" i="18"/>
  <c r="Z177" i="18"/>
  <c r="Y177" i="18"/>
  <c r="X177" i="18"/>
  <c r="W177" i="18"/>
  <c r="V177" i="18"/>
  <c r="U177" i="18"/>
  <c r="T177" i="18"/>
  <c r="S177" i="18"/>
  <c r="N177" i="18"/>
  <c r="N239" i="18" s="1"/>
  <c r="M177" i="18"/>
  <c r="M239" i="18" s="1"/>
  <c r="L177" i="18"/>
  <c r="L239" i="18" s="1"/>
  <c r="K177" i="18"/>
  <c r="K239" i="18" s="1"/>
  <c r="J177" i="18"/>
  <c r="J239" i="18" s="1"/>
  <c r="I177" i="18"/>
  <c r="I239" i="18" s="1"/>
  <c r="H177" i="18"/>
  <c r="G177" i="18"/>
  <c r="G239" i="18" s="1"/>
  <c r="F177" i="18"/>
  <c r="E177" i="18"/>
  <c r="E239" i="18" s="1"/>
  <c r="D177" i="18"/>
  <c r="C177" i="18"/>
  <c r="C239" i="18" s="1"/>
  <c r="BJ176" i="18"/>
  <c r="BI176" i="18"/>
  <c r="BH176" i="18"/>
  <c r="BG176" i="18"/>
  <c r="BF176" i="18"/>
  <c r="BE176" i="18"/>
  <c r="BD176" i="18"/>
  <c r="BC176" i="18"/>
  <c r="BB176" i="18"/>
  <c r="BA176" i="18"/>
  <c r="AZ176" i="18"/>
  <c r="AY176" i="18"/>
  <c r="AT176" i="18"/>
  <c r="AS176" i="18"/>
  <c r="AR176" i="18"/>
  <c r="AQ176" i="18"/>
  <c r="AP176" i="18"/>
  <c r="AO176" i="18"/>
  <c r="AN176" i="18"/>
  <c r="AM176" i="18"/>
  <c r="AL176" i="18"/>
  <c r="AK176" i="18"/>
  <c r="AJ176" i="18"/>
  <c r="AI176" i="18"/>
  <c r="AD176" i="18"/>
  <c r="AC176" i="18"/>
  <c r="AB176" i="18"/>
  <c r="AA176" i="18"/>
  <c r="Z176" i="18"/>
  <c r="Y176" i="18"/>
  <c r="X176" i="18"/>
  <c r="W176" i="18"/>
  <c r="V176" i="18"/>
  <c r="U176" i="18"/>
  <c r="T176" i="18"/>
  <c r="S176" i="18"/>
  <c r="N176" i="18"/>
  <c r="M176" i="18"/>
  <c r="M238" i="18" s="1"/>
  <c r="L176" i="18"/>
  <c r="L238" i="18" s="1"/>
  <c r="K176" i="18"/>
  <c r="J176" i="18"/>
  <c r="J238" i="18" s="1"/>
  <c r="I176" i="18"/>
  <c r="H176" i="18"/>
  <c r="G176" i="18"/>
  <c r="F176" i="18"/>
  <c r="E176" i="18"/>
  <c r="E238" i="18" s="1"/>
  <c r="D176" i="18"/>
  <c r="D238" i="18" s="1"/>
  <c r="C176" i="18"/>
  <c r="BJ175" i="18"/>
  <c r="BI175" i="18"/>
  <c r="BH175" i="18"/>
  <c r="BG175" i="18"/>
  <c r="BF175" i="18"/>
  <c r="BE175" i="18"/>
  <c r="BD175" i="18"/>
  <c r="BC175" i="18"/>
  <c r="BB175" i="18"/>
  <c r="BA175" i="18"/>
  <c r="AZ175" i="18"/>
  <c r="AY175" i="18"/>
  <c r="AT175" i="18"/>
  <c r="AS175" i="18"/>
  <c r="AR175" i="18"/>
  <c r="AQ175" i="18"/>
  <c r="AP175" i="18"/>
  <c r="AO175" i="18"/>
  <c r="AN175" i="18"/>
  <c r="AM175" i="18"/>
  <c r="AL175" i="18"/>
  <c r="AK175" i="18"/>
  <c r="AJ175" i="18"/>
  <c r="AI175" i="18"/>
  <c r="AD175" i="18"/>
  <c r="AC175" i="18"/>
  <c r="AB175" i="18"/>
  <c r="AA175" i="18"/>
  <c r="Z175" i="18"/>
  <c r="Y175" i="18"/>
  <c r="X175" i="18"/>
  <c r="W175" i="18"/>
  <c r="V175" i="18"/>
  <c r="U175" i="18"/>
  <c r="T175" i="18"/>
  <c r="S175" i="18"/>
  <c r="N175" i="18"/>
  <c r="M175" i="18"/>
  <c r="M237" i="18" s="1"/>
  <c r="L175" i="18"/>
  <c r="K175" i="18"/>
  <c r="J175" i="18"/>
  <c r="I175" i="18"/>
  <c r="I237" i="18" s="1"/>
  <c r="H175" i="18"/>
  <c r="G175" i="18"/>
  <c r="F175" i="18"/>
  <c r="E175" i="18"/>
  <c r="E237" i="18" s="1"/>
  <c r="D175" i="18"/>
  <c r="C175" i="18"/>
  <c r="BJ174" i="18"/>
  <c r="BI174" i="18"/>
  <c r="BH174" i="18"/>
  <c r="BG174" i="18"/>
  <c r="BF174" i="18"/>
  <c r="BE174" i="18"/>
  <c r="BD174" i="18"/>
  <c r="BC174" i="18"/>
  <c r="BB174" i="18"/>
  <c r="BA174" i="18"/>
  <c r="AZ174" i="18"/>
  <c r="AY174" i="18"/>
  <c r="AT174" i="18"/>
  <c r="AS174" i="18"/>
  <c r="AR174" i="18"/>
  <c r="AQ174" i="18"/>
  <c r="AP174" i="18"/>
  <c r="AO174" i="18"/>
  <c r="AN174" i="18"/>
  <c r="AM174" i="18"/>
  <c r="AL174" i="18"/>
  <c r="AK174" i="18"/>
  <c r="AJ174" i="18"/>
  <c r="AI174" i="18"/>
  <c r="AD174" i="18"/>
  <c r="AC174" i="18"/>
  <c r="AB174" i="18"/>
  <c r="AA174" i="18"/>
  <c r="Z174" i="18"/>
  <c r="Y174" i="18"/>
  <c r="X174" i="18"/>
  <c r="W174" i="18"/>
  <c r="V174" i="18"/>
  <c r="U174" i="18"/>
  <c r="T174" i="18"/>
  <c r="S174" i="18"/>
  <c r="N174" i="18"/>
  <c r="M174" i="18"/>
  <c r="M236" i="18" s="1"/>
  <c r="L174" i="18"/>
  <c r="K174" i="18"/>
  <c r="J174" i="18"/>
  <c r="I174" i="18"/>
  <c r="I236" i="18" s="1"/>
  <c r="H174" i="18"/>
  <c r="G174" i="18"/>
  <c r="F174" i="18"/>
  <c r="E174" i="18"/>
  <c r="E236" i="18" s="1"/>
  <c r="D174" i="18"/>
  <c r="C174" i="18"/>
  <c r="BJ173" i="18"/>
  <c r="BI173" i="18"/>
  <c r="BH173" i="18"/>
  <c r="BG173" i="18"/>
  <c r="BF173" i="18"/>
  <c r="BE173" i="18"/>
  <c r="BD173" i="18"/>
  <c r="BC173" i="18"/>
  <c r="BB173" i="18"/>
  <c r="BA173" i="18"/>
  <c r="AZ173" i="18"/>
  <c r="AY173" i="18"/>
  <c r="AT173" i="18"/>
  <c r="AS173" i="18"/>
  <c r="AR173" i="18"/>
  <c r="AQ173" i="18"/>
  <c r="AP173" i="18"/>
  <c r="AO173" i="18"/>
  <c r="AN173" i="18"/>
  <c r="AM173" i="18"/>
  <c r="AL173" i="18"/>
  <c r="AK173" i="18"/>
  <c r="AJ173" i="18"/>
  <c r="AI173" i="18"/>
  <c r="AD173" i="18"/>
  <c r="AC173" i="18"/>
  <c r="AB173" i="18"/>
  <c r="AA173" i="18"/>
  <c r="Z173" i="18"/>
  <c r="Y173" i="18"/>
  <c r="X173" i="18"/>
  <c r="W173" i="18"/>
  <c r="V173" i="18"/>
  <c r="U173" i="18"/>
  <c r="T173" i="18"/>
  <c r="S173" i="18"/>
  <c r="N173" i="18"/>
  <c r="M173" i="18"/>
  <c r="M235" i="18" s="1"/>
  <c r="L173" i="18"/>
  <c r="L235" i="18" s="1"/>
  <c r="K173" i="18"/>
  <c r="J173" i="18"/>
  <c r="I173" i="18"/>
  <c r="H173" i="18"/>
  <c r="G173" i="18"/>
  <c r="F173" i="18"/>
  <c r="E173" i="18"/>
  <c r="D173" i="18"/>
  <c r="C173" i="18"/>
  <c r="BJ172" i="18"/>
  <c r="BI172" i="18"/>
  <c r="BH172" i="18"/>
  <c r="BG172" i="18"/>
  <c r="BF172" i="18"/>
  <c r="BE172" i="18"/>
  <c r="BD172" i="18"/>
  <c r="BC172" i="18"/>
  <c r="BB172" i="18"/>
  <c r="BA172" i="18"/>
  <c r="AZ172" i="18"/>
  <c r="AY172" i="18"/>
  <c r="AT172" i="18"/>
  <c r="AS172" i="18"/>
  <c r="AR172" i="18"/>
  <c r="AQ172" i="18"/>
  <c r="AP172" i="18"/>
  <c r="AO172" i="18"/>
  <c r="AN172" i="18"/>
  <c r="AM172" i="18"/>
  <c r="AL172" i="18"/>
  <c r="AK172" i="18"/>
  <c r="AJ172" i="18"/>
  <c r="AI172" i="18"/>
  <c r="AD172" i="18"/>
  <c r="AC172" i="18"/>
  <c r="AB172" i="18"/>
  <c r="AA172" i="18"/>
  <c r="Z172" i="18"/>
  <c r="Y172" i="18"/>
  <c r="X172" i="18"/>
  <c r="W172" i="18"/>
  <c r="V172" i="18"/>
  <c r="U172" i="18"/>
  <c r="T172" i="18"/>
  <c r="S172" i="18"/>
  <c r="N172" i="18"/>
  <c r="M172" i="18"/>
  <c r="M234" i="18" s="1"/>
  <c r="L172" i="18"/>
  <c r="K172" i="18"/>
  <c r="J172" i="18"/>
  <c r="I172" i="18"/>
  <c r="I234" i="18" s="1"/>
  <c r="H172" i="18"/>
  <c r="G172" i="18"/>
  <c r="F172" i="18"/>
  <c r="E172" i="18"/>
  <c r="E234" i="18" s="1"/>
  <c r="D172" i="18"/>
  <c r="C172" i="18"/>
  <c r="BJ171" i="18"/>
  <c r="BI171" i="18"/>
  <c r="BH171" i="18"/>
  <c r="BG171" i="18"/>
  <c r="BF171" i="18"/>
  <c r="BE171" i="18"/>
  <c r="BD171" i="18"/>
  <c r="BC171" i="18"/>
  <c r="BB171" i="18"/>
  <c r="BA171" i="18"/>
  <c r="AZ171" i="18"/>
  <c r="AY171" i="18"/>
  <c r="AT171" i="18"/>
  <c r="AS171" i="18"/>
  <c r="AR171" i="18"/>
  <c r="AQ171" i="18"/>
  <c r="AP171" i="18"/>
  <c r="AO171" i="18"/>
  <c r="AN171" i="18"/>
  <c r="AM171" i="18"/>
  <c r="AL171" i="18"/>
  <c r="AK171" i="18"/>
  <c r="AJ171" i="18"/>
  <c r="AI171" i="18"/>
  <c r="AD171" i="18"/>
  <c r="AC171" i="18"/>
  <c r="AB171" i="18"/>
  <c r="AA171" i="18"/>
  <c r="Z171" i="18"/>
  <c r="Y171" i="18"/>
  <c r="X171" i="18"/>
  <c r="W171" i="18"/>
  <c r="V171" i="18"/>
  <c r="U171" i="18"/>
  <c r="T171" i="18"/>
  <c r="S171" i="18"/>
  <c r="N171" i="18"/>
  <c r="M171" i="18"/>
  <c r="M233" i="18" s="1"/>
  <c r="L171" i="18"/>
  <c r="K171" i="18"/>
  <c r="J171" i="18"/>
  <c r="J233" i="18" s="1"/>
  <c r="I171" i="18"/>
  <c r="I233" i="18" s="1"/>
  <c r="H171" i="18"/>
  <c r="G171" i="18"/>
  <c r="F171" i="18"/>
  <c r="E171" i="18"/>
  <c r="D171" i="18"/>
  <c r="C171" i="18"/>
  <c r="BJ170" i="18"/>
  <c r="BI170" i="18"/>
  <c r="BH170" i="18"/>
  <c r="BG170" i="18"/>
  <c r="BF170" i="18"/>
  <c r="BE170" i="18"/>
  <c r="BD170" i="18"/>
  <c r="BC170" i="18"/>
  <c r="BB170" i="18"/>
  <c r="BA170" i="18"/>
  <c r="AZ170" i="18"/>
  <c r="AY170" i="18"/>
  <c r="AT170" i="18"/>
  <c r="AS170" i="18"/>
  <c r="AR170" i="18"/>
  <c r="AQ170" i="18"/>
  <c r="AP170" i="18"/>
  <c r="AO170" i="18"/>
  <c r="AN170" i="18"/>
  <c r="AM170" i="18"/>
  <c r="AL170" i="18"/>
  <c r="AK170" i="18"/>
  <c r="AJ170" i="18"/>
  <c r="AI170" i="18"/>
  <c r="AD170" i="18"/>
  <c r="AC170" i="18"/>
  <c r="AB170" i="18"/>
  <c r="AA170" i="18"/>
  <c r="Z170" i="18"/>
  <c r="Y170" i="18"/>
  <c r="X170" i="18"/>
  <c r="W170" i="18"/>
  <c r="V170" i="18"/>
  <c r="U170" i="18"/>
  <c r="T170" i="18"/>
  <c r="S170" i="18"/>
  <c r="N170" i="18"/>
  <c r="N232" i="18" s="1"/>
  <c r="M170" i="18"/>
  <c r="L170" i="18"/>
  <c r="K170" i="18"/>
  <c r="J170" i="18"/>
  <c r="J232" i="18" s="1"/>
  <c r="I170" i="18"/>
  <c r="H170" i="18"/>
  <c r="G170" i="18"/>
  <c r="F170" i="18"/>
  <c r="E170" i="18"/>
  <c r="E232" i="18" s="1"/>
  <c r="D170" i="18"/>
  <c r="C170" i="18"/>
  <c r="BJ169" i="18"/>
  <c r="BI169" i="18"/>
  <c r="BH169" i="18"/>
  <c r="BG169" i="18"/>
  <c r="BF169" i="18"/>
  <c r="BE169" i="18"/>
  <c r="BD169" i="18"/>
  <c r="BC169" i="18"/>
  <c r="BB169" i="18"/>
  <c r="BA169" i="18"/>
  <c r="AZ169" i="18"/>
  <c r="AY169" i="18"/>
  <c r="AT169" i="18"/>
  <c r="AS169" i="18"/>
  <c r="AR169" i="18"/>
  <c r="AQ169" i="18"/>
  <c r="AP169" i="18"/>
  <c r="AO169" i="18"/>
  <c r="AN169" i="18"/>
  <c r="AM169" i="18"/>
  <c r="AL169" i="18"/>
  <c r="AK169" i="18"/>
  <c r="AJ169" i="18"/>
  <c r="AI169" i="18"/>
  <c r="AD169" i="18"/>
  <c r="AC169" i="18"/>
  <c r="AB169" i="18"/>
  <c r="AA169" i="18"/>
  <c r="Z169" i="18"/>
  <c r="Y169" i="18"/>
  <c r="X169" i="18"/>
  <c r="W169" i="18"/>
  <c r="V169" i="18"/>
  <c r="U169" i="18"/>
  <c r="T169" i="18"/>
  <c r="S169" i="18"/>
  <c r="N169" i="18"/>
  <c r="M169" i="18"/>
  <c r="M231" i="18" s="1"/>
  <c r="L169" i="18"/>
  <c r="K169" i="18"/>
  <c r="J169" i="18"/>
  <c r="I169" i="18"/>
  <c r="I231" i="18" s="1"/>
  <c r="H169" i="18"/>
  <c r="G169" i="18"/>
  <c r="F169" i="18"/>
  <c r="E169" i="18"/>
  <c r="D169" i="18"/>
  <c r="C169" i="18"/>
  <c r="BJ168" i="18"/>
  <c r="BI168" i="18"/>
  <c r="BH168" i="18"/>
  <c r="BG168" i="18"/>
  <c r="BF168" i="18"/>
  <c r="BE168" i="18"/>
  <c r="BD168" i="18"/>
  <c r="BC168" i="18"/>
  <c r="BB168" i="18"/>
  <c r="BA168" i="18"/>
  <c r="AZ168" i="18"/>
  <c r="AY168" i="18"/>
  <c r="AT168" i="18"/>
  <c r="AS168" i="18"/>
  <c r="AR168" i="18"/>
  <c r="AQ168" i="18"/>
  <c r="AP168" i="18"/>
  <c r="AO168" i="18"/>
  <c r="AN168" i="18"/>
  <c r="AM168" i="18"/>
  <c r="AL168" i="18"/>
  <c r="AK168" i="18"/>
  <c r="AJ168" i="18"/>
  <c r="AI168" i="18"/>
  <c r="AD168" i="18"/>
  <c r="AC168" i="18"/>
  <c r="AB168" i="18"/>
  <c r="AA168" i="18"/>
  <c r="Z168" i="18"/>
  <c r="Y168" i="18"/>
  <c r="X168" i="18"/>
  <c r="W168" i="18"/>
  <c r="V168" i="18"/>
  <c r="U168" i="18"/>
  <c r="T168" i="18"/>
  <c r="S168" i="18"/>
  <c r="N168" i="18"/>
  <c r="M168" i="18"/>
  <c r="M230" i="18" s="1"/>
  <c r="L168" i="18"/>
  <c r="K168" i="18"/>
  <c r="J168" i="18"/>
  <c r="I168" i="18"/>
  <c r="I230" i="18" s="1"/>
  <c r="H168" i="18"/>
  <c r="G168" i="18"/>
  <c r="F168" i="18"/>
  <c r="E168" i="18"/>
  <c r="D168" i="18"/>
  <c r="C168" i="18"/>
  <c r="BJ167" i="18"/>
  <c r="BI167" i="18"/>
  <c r="BH167" i="18"/>
  <c r="BG167" i="18"/>
  <c r="BF167" i="18"/>
  <c r="BE167" i="18"/>
  <c r="BD167" i="18"/>
  <c r="BC167" i="18"/>
  <c r="BB167" i="18"/>
  <c r="BA167" i="18"/>
  <c r="AZ167" i="18"/>
  <c r="AY167" i="18"/>
  <c r="AT167" i="18"/>
  <c r="AS167" i="18"/>
  <c r="AR167" i="18"/>
  <c r="AQ167" i="18"/>
  <c r="AP167" i="18"/>
  <c r="AO167" i="18"/>
  <c r="AN167" i="18"/>
  <c r="AM167" i="18"/>
  <c r="AL167" i="18"/>
  <c r="AK167" i="18"/>
  <c r="AJ167" i="18"/>
  <c r="AI167" i="18"/>
  <c r="AD167" i="18"/>
  <c r="AC167" i="18"/>
  <c r="AB167" i="18"/>
  <c r="AA167" i="18"/>
  <c r="Z167" i="18"/>
  <c r="Y167" i="18"/>
  <c r="X167" i="18"/>
  <c r="W167" i="18"/>
  <c r="V167" i="18"/>
  <c r="U167" i="18"/>
  <c r="T167" i="18"/>
  <c r="S167" i="18"/>
  <c r="N167" i="18"/>
  <c r="M167" i="18"/>
  <c r="L167" i="18"/>
  <c r="K167" i="18"/>
  <c r="J167" i="18"/>
  <c r="I167" i="18"/>
  <c r="I229" i="18" s="1"/>
  <c r="H167" i="18"/>
  <c r="G167" i="18"/>
  <c r="F167" i="18"/>
  <c r="E167" i="18"/>
  <c r="D167" i="18"/>
  <c r="C167" i="18"/>
  <c r="BJ166" i="18"/>
  <c r="BI166" i="18"/>
  <c r="BH166" i="18"/>
  <c r="BG166" i="18"/>
  <c r="BF166" i="18"/>
  <c r="BE166" i="18"/>
  <c r="BD166" i="18"/>
  <c r="BC166" i="18"/>
  <c r="BB166" i="18"/>
  <c r="BA166" i="18"/>
  <c r="AZ166" i="18"/>
  <c r="AY166" i="18"/>
  <c r="AT166" i="18"/>
  <c r="AS166" i="18"/>
  <c r="AR166" i="18"/>
  <c r="AQ166" i="18"/>
  <c r="AP166" i="18"/>
  <c r="AO166" i="18"/>
  <c r="AN166" i="18"/>
  <c r="AM166" i="18"/>
  <c r="AL166" i="18"/>
  <c r="AK166" i="18"/>
  <c r="AJ166" i="18"/>
  <c r="AI166" i="18"/>
  <c r="AD166" i="18"/>
  <c r="AC166" i="18"/>
  <c r="AB166" i="18"/>
  <c r="AA166" i="18"/>
  <c r="Z166" i="18"/>
  <c r="Y166" i="18"/>
  <c r="X166" i="18"/>
  <c r="W166" i="18"/>
  <c r="V166" i="18"/>
  <c r="U166" i="18"/>
  <c r="T166" i="18"/>
  <c r="S166" i="18"/>
  <c r="N166" i="18"/>
  <c r="M166" i="18"/>
  <c r="M228" i="18" s="1"/>
  <c r="L166" i="18"/>
  <c r="K166" i="18"/>
  <c r="J166" i="18"/>
  <c r="I166" i="18"/>
  <c r="H166" i="18"/>
  <c r="G166" i="18"/>
  <c r="F166" i="18"/>
  <c r="F228" i="18" s="1"/>
  <c r="E166" i="18"/>
  <c r="E228" i="18" s="1"/>
  <c r="D166" i="18"/>
  <c r="C166" i="18"/>
  <c r="BJ165" i="18"/>
  <c r="BI165" i="18"/>
  <c r="BH165" i="18"/>
  <c r="BG165" i="18"/>
  <c r="BF165" i="18"/>
  <c r="BE165" i="18"/>
  <c r="BD165" i="18"/>
  <c r="BC165" i="18"/>
  <c r="BB165" i="18"/>
  <c r="BA165" i="18"/>
  <c r="AZ165" i="18"/>
  <c r="AY165" i="18"/>
  <c r="AT165" i="18"/>
  <c r="AS165" i="18"/>
  <c r="AR165" i="18"/>
  <c r="AQ165" i="18"/>
  <c r="AP165" i="18"/>
  <c r="AO165" i="18"/>
  <c r="AN165" i="18"/>
  <c r="AM165" i="18"/>
  <c r="AL165" i="18"/>
  <c r="AK165" i="18"/>
  <c r="AJ165" i="18"/>
  <c r="AI165" i="18"/>
  <c r="AD165" i="18"/>
  <c r="AC165" i="18"/>
  <c r="AB165" i="18"/>
  <c r="AA165" i="18"/>
  <c r="Z165" i="18"/>
  <c r="Y165" i="18"/>
  <c r="X165" i="18"/>
  <c r="W165" i="18"/>
  <c r="V165" i="18"/>
  <c r="U165" i="18"/>
  <c r="T165" i="18"/>
  <c r="S165" i="18"/>
  <c r="N165" i="18"/>
  <c r="N227" i="18" s="1"/>
  <c r="M165" i="18"/>
  <c r="M227" i="18" s="1"/>
  <c r="L165" i="18"/>
  <c r="K165" i="18"/>
  <c r="J165" i="18"/>
  <c r="J227" i="18" s="1"/>
  <c r="I165" i="18"/>
  <c r="I227" i="18" s="1"/>
  <c r="H165" i="18"/>
  <c r="G165" i="18"/>
  <c r="F165" i="18"/>
  <c r="E165" i="18"/>
  <c r="D165" i="18"/>
  <c r="C165" i="18"/>
  <c r="BJ164" i="18"/>
  <c r="BI164" i="18"/>
  <c r="BH164" i="18"/>
  <c r="BG164" i="18"/>
  <c r="BF164" i="18"/>
  <c r="BE164" i="18"/>
  <c r="BD164" i="18"/>
  <c r="BC164" i="18"/>
  <c r="BB164" i="18"/>
  <c r="BA164" i="18"/>
  <c r="AZ164" i="18"/>
  <c r="AY164" i="18"/>
  <c r="AT164" i="18"/>
  <c r="AS164" i="18"/>
  <c r="AR164" i="18"/>
  <c r="AQ164" i="18"/>
  <c r="AP164" i="18"/>
  <c r="AO164" i="18"/>
  <c r="AN164" i="18"/>
  <c r="AM164" i="18"/>
  <c r="AL164" i="18"/>
  <c r="AK164" i="18"/>
  <c r="AJ164" i="18"/>
  <c r="AI164" i="18"/>
  <c r="AD164" i="18"/>
  <c r="AC164" i="18"/>
  <c r="AB164" i="18"/>
  <c r="AA164" i="18"/>
  <c r="Z164" i="18"/>
  <c r="Y164" i="18"/>
  <c r="X164" i="18"/>
  <c r="W164" i="18"/>
  <c r="V164" i="18"/>
  <c r="U164" i="18"/>
  <c r="T164" i="18"/>
  <c r="S164" i="18"/>
  <c r="N164" i="18"/>
  <c r="M164" i="18"/>
  <c r="M226" i="18" s="1"/>
  <c r="L164" i="18"/>
  <c r="K164" i="18"/>
  <c r="J164" i="18"/>
  <c r="I164" i="18"/>
  <c r="I226" i="18" s="1"/>
  <c r="H164" i="18"/>
  <c r="G164" i="18"/>
  <c r="F164" i="18"/>
  <c r="E164" i="18"/>
  <c r="E226" i="18" s="1"/>
  <c r="D164" i="18"/>
  <c r="C164" i="18"/>
  <c r="BJ163" i="18"/>
  <c r="BI163" i="18"/>
  <c r="BH163" i="18"/>
  <c r="BG163" i="18"/>
  <c r="BF163" i="18"/>
  <c r="BE163" i="18"/>
  <c r="BD163" i="18"/>
  <c r="BC163" i="18"/>
  <c r="BB163" i="18"/>
  <c r="BA163" i="18"/>
  <c r="AZ163" i="18"/>
  <c r="AY163" i="18"/>
  <c r="AT163" i="18"/>
  <c r="AS163" i="18"/>
  <c r="AR163" i="18"/>
  <c r="AQ163" i="18"/>
  <c r="AP163" i="18"/>
  <c r="AO163" i="18"/>
  <c r="AN163" i="18"/>
  <c r="AM163" i="18"/>
  <c r="AL163" i="18"/>
  <c r="AK163" i="18"/>
  <c r="AJ163" i="18"/>
  <c r="AI163" i="18"/>
  <c r="AD163" i="18"/>
  <c r="AC163" i="18"/>
  <c r="AB163" i="18"/>
  <c r="AA163" i="18"/>
  <c r="Z163" i="18"/>
  <c r="Y163" i="18"/>
  <c r="X163" i="18"/>
  <c r="W163" i="18"/>
  <c r="V163" i="18"/>
  <c r="U163" i="18"/>
  <c r="T163" i="18"/>
  <c r="S163" i="18"/>
  <c r="N163" i="18"/>
  <c r="M163" i="18"/>
  <c r="M225" i="18" s="1"/>
  <c r="L163" i="18"/>
  <c r="K163" i="18"/>
  <c r="J163" i="18"/>
  <c r="I163" i="18"/>
  <c r="I225" i="18" s="1"/>
  <c r="H163" i="18"/>
  <c r="G163" i="18"/>
  <c r="F163" i="18"/>
  <c r="E163" i="18"/>
  <c r="E225" i="18" s="1"/>
  <c r="D163" i="18"/>
  <c r="C163" i="18"/>
  <c r="BJ162" i="18"/>
  <c r="BI162" i="18"/>
  <c r="BH162" i="18"/>
  <c r="BG162" i="18"/>
  <c r="BF162" i="18"/>
  <c r="BE162" i="18"/>
  <c r="BD162" i="18"/>
  <c r="BC162" i="18"/>
  <c r="BB162" i="18"/>
  <c r="BA162" i="18"/>
  <c r="AZ162" i="18"/>
  <c r="AY162" i="18"/>
  <c r="AT162" i="18"/>
  <c r="AS162" i="18"/>
  <c r="AR162" i="18"/>
  <c r="AQ162" i="18"/>
  <c r="AP162" i="18"/>
  <c r="AO162" i="18"/>
  <c r="AN162" i="18"/>
  <c r="AM162" i="18"/>
  <c r="AL162" i="18"/>
  <c r="AK162" i="18"/>
  <c r="AJ162" i="18"/>
  <c r="AI162" i="18"/>
  <c r="AD162" i="18"/>
  <c r="AC162" i="18"/>
  <c r="AB162" i="18"/>
  <c r="AA162" i="18"/>
  <c r="Z162" i="18"/>
  <c r="Y162" i="18"/>
  <c r="X162" i="18"/>
  <c r="W162" i="18"/>
  <c r="V162" i="18"/>
  <c r="U162" i="18"/>
  <c r="T162" i="18"/>
  <c r="S162" i="18"/>
  <c r="N162" i="18"/>
  <c r="M162" i="18"/>
  <c r="M224" i="18" s="1"/>
  <c r="L162" i="18"/>
  <c r="K162" i="18"/>
  <c r="K224" i="18" s="1"/>
  <c r="J162" i="18"/>
  <c r="I162" i="18"/>
  <c r="H162" i="18"/>
  <c r="H224" i="18" s="1"/>
  <c r="G162" i="18"/>
  <c r="F162" i="18"/>
  <c r="E162" i="18"/>
  <c r="E224" i="18" s="1"/>
  <c r="D162" i="18"/>
  <c r="D224" i="18" s="1"/>
  <c r="C162" i="18"/>
  <c r="C224" i="18" s="1"/>
  <c r="BJ161" i="18"/>
  <c r="BI161" i="18"/>
  <c r="BH161" i="18"/>
  <c r="BG161" i="18"/>
  <c r="BF161" i="18"/>
  <c r="BE161" i="18"/>
  <c r="BD161" i="18"/>
  <c r="BC161" i="18"/>
  <c r="BB161" i="18"/>
  <c r="BA161" i="18"/>
  <c r="AZ161" i="18"/>
  <c r="AY161" i="18"/>
  <c r="AT161" i="18"/>
  <c r="AS161" i="18"/>
  <c r="AR161" i="18"/>
  <c r="AQ161" i="18"/>
  <c r="AP161" i="18"/>
  <c r="AO161" i="18"/>
  <c r="AN161" i="18"/>
  <c r="AM161" i="18"/>
  <c r="AL161" i="18"/>
  <c r="AK161" i="18"/>
  <c r="AJ161" i="18"/>
  <c r="AI161" i="18"/>
  <c r="AD161" i="18"/>
  <c r="AC161" i="18"/>
  <c r="AB161" i="18"/>
  <c r="AA161" i="18"/>
  <c r="Z161" i="18"/>
  <c r="Y161" i="18"/>
  <c r="X161" i="18"/>
  <c r="W161" i="18"/>
  <c r="V161" i="18"/>
  <c r="U161" i="18"/>
  <c r="T161" i="18"/>
  <c r="S161" i="18"/>
  <c r="N161" i="18"/>
  <c r="N223" i="18" s="1"/>
  <c r="M161" i="18"/>
  <c r="M223" i="18" s="1"/>
  <c r="L161" i="18"/>
  <c r="L223" i="18" s="1"/>
  <c r="K161" i="18"/>
  <c r="K223" i="18" s="1"/>
  <c r="J161" i="18"/>
  <c r="J223" i="18" s="1"/>
  <c r="I161" i="18"/>
  <c r="I223" i="18" s="1"/>
  <c r="H161" i="18"/>
  <c r="G161" i="18"/>
  <c r="G223" i="18" s="1"/>
  <c r="F161" i="18"/>
  <c r="F223" i="18" s="1"/>
  <c r="E161" i="18"/>
  <c r="E223" i="18" s="1"/>
  <c r="D161" i="18"/>
  <c r="D223" i="18" s="1"/>
  <c r="C161" i="18"/>
  <c r="C223" i="18" s="1"/>
  <c r="BJ160" i="18"/>
  <c r="BI160" i="18"/>
  <c r="BH160" i="18"/>
  <c r="BG160" i="18"/>
  <c r="BF160" i="18"/>
  <c r="BE160" i="18"/>
  <c r="BD160" i="18"/>
  <c r="BC160" i="18"/>
  <c r="BB160" i="18"/>
  <c r="BA160" i="18"/>
  <c r="AZ160" i="18"/>
  <c r="AY160" i="18"/>
  <c r="AT160" i="18"/>
  <c r="AS160" i="18"/>
  <c r="AR160" i="18"/>
  <c r="AQ160" i="18"/>
  <c r="AP160" i="18"/>
  <c r="AO160" i="18"/>
  <c r="AN160" i="18"/>
  <c r="AM160" i="18"/>
  <c r="AL160" i="18"/>
  <c r="AK160" i="18"/>
  <c r="AJ160" i="18"/>
  <c r="AI160" i="18"/>
  <c r="AD160" i="18"/>
  <c r="AC160" i="18"/>
  <c r="AB160" i="18"/>
  <c r="AA160" i="18"/>
  <c r="Z160" i="18"/>
  <c r="Y160" i="18"/>
  <c r="X160" i="18"/>
  <c r="W160" i="18"/>
  <c r="V160" i="18"/>
  <c r="U160" i="18"/>
  <c r="T160" i="18"/>
  <c r="S160" i="18"/>
  <c r="N160" i="18"/>
  <c r="N222" i="18" s="1"/>
  <c r="M160" i="18"/>
  <c r="M222" i="18" s="1"/>
  <c r="L160" i="18"/>
  <c r="L222" i="18" s="1"/>
  <c r="K160" i="18"/>
  <c r="K222" i="18" s="1"/>
  <c r="J160" i="18"/>
  <c r="I160" i="18"/>
  <c r="I222" i="18" s="1"/>
  <c r="H160" i="18"/>
  <c r="H222" i="18" s="1"/>
  <c r="G160" i="18"/>
  <c r="F160" i="18"/>
  <c r="E160" i="18"/>
  <c r="E222" i="18" s="1"/>
  <c r="D160" i="18"/>
  <c r="C160" i="18"/>
  <c r="C222" i="18" s="1"/>
  <c r="BJ159" i="18"/>
  <c r="BI159" i="18"/>
  <c r="BH159" i="18"/>
  <c r="BG159" i="18"/>
  <c r="BF159" i="18"/>
  <c r="BE159" i="18"/>
  <c r="BD159" i="18"/>
  <c r="BC159" i="18"/>
  <c r="BB159" i="18"/>
  <c r="BA159" i="18"/>
  <c r="AZ159" i="18"/>
  <c r="AY159" i="18"/>
  <c r="AT159" i="18"/>
  <c r="AS159" i="18"/>
  <c r="AR159" i="18"/>
  <c r="AQ159" i="18"/>
  <c r="AP159" i="18"/>
  <c r="AO159" i="18"/>
  <c r="AN159" i="18"/>
  <c r="AM159" i="18"/>
  <c r="AL159" i="18"/>
  <c r="AK159" i="18"/>
  <c r="AJ159" i="18"/>
  <c r="AI159" i="18"/>
  <c r="AD159" i="18"/>
  <c r="AC159" i="18"/>
  <c r="AB159" i="18"/>
  <c r="AA159" i="18"/>
  <c r="Z159" i="18"/>
  <c r="Y159" i="18"/>
  <c r="X159" i="18"/>
  <c r="W159" i="18"/>
  <c r="V159" i="18"/>
  <c r="U159" i="18"/>
  <c r="T159" i="18"/>
  <c r="S159" i="18"/>
  <c r="N159" i="18"/>
  <c r="M159" i="18"/>
  <c r="M221" i="18" s="1"/>
  <c r="L159" i="18"/>
  <c r="L221" i="18" s="1"/>
  <c r="K159" i="18"/>
  <c r="K221" i="18" s="1"/>
  <c r="J159" i="18"/>
  <c r="I159" i="18"/>
  <c r="I221" i="18" s="1"/>
  <c r="H159" i="18"/>
  <c r="H221" i="18" s="1"/>
  <c r="G159" i="18"/>
  <c r="F159" i="18"/>
  <c r="E159" i="18"/>
  <c r="E221" i="18" s="1"/>
  <c r="D159" i="18"/>
  <c r="D221" i="18" s="1"/>
  <c r="C159" i="18"/>
  <c r="BJ158" i="18"/>
  <c r="BI158" i="18"/>
  <c r="BH158" i="18"/>
  <c r="BG158" i="18"/>
  <c r="BF158" i="18"/>
  <c r="BE158" i="18"/>
  <c r="BD158" i="18"/>
  <c r="BC158" i="18"/>
  <c r="BB158" i="18"/>
  <c r="BA158" i="18"/>
  <c r="AZ158" i="18"/>
  <c r="AY158" i="18"/>
  <c r="AT158" i="18"/>
  <c r="AS158" i="18"/>
  <c r="AR158" i="18"/>
  <c r="AQ158" i="18"/>
  <c r="AP158" i="18"/>
  <c r="AO158" i="18"/>
  <c r="AN158" i="18"/>
  <c r="AM158" i="18"/>
  <c r="AL158" i="18"/>
  <c r="AK158" i="18"/>
  <c r="AJ158" i="18"/>
  <c r="AI158" i="18"/>
  <c r="AD158" i="18"/>
  <c r="AC158" i="18"/>
  <c r="AB158" i="18"/>
  <c r="AA158" i="18"/>
  <c r="Z158" i="18"/>
  <c r="Y158" i="18"/>
  <c r="X158" i="18"/>
  <c r="W158" i="18"/>
  <c r="V158" i="18"/>
  <c r="U158" i="18"/>
  <c r="T158" i="18"/>
  <c r="S158" i="18"/>
  <c r="N158" i="18"/>
  <c r="M158" i="18"/>
  <c r="M220" i="18" s="1"/>
  <c r="L158" i="18"/>
  <c r="K158" i="18"/>
  <c r="J158" i="18"/>
  <c r="I158" i="18"/>
  <c r="I220" i="18" s="1"/>
  <c r="H158" i="18"/>
  <c r="G158" i="18"/>
  <c r="F158" i="18"/>
  <c r="E158" i="18"/>
  <c r="E220" i="18" s="1"/>
  <c r="D158" i="18"/>
  <c r="D220" i="18" s="1"/>
  <c r="C158" i="18"/>
  <c r="BJ157" i="18"/>
  <c r="BI157" i="18"/>
  <c r="BH157" i="18"/>
  <c r="BG157" i="18"/>
  <c r="BF157" i="18"/>
  <c r="BE157" i="18"/>
  <c r="BD157" i="18"/>
  <c r="BC157" i="18"/>
  <c r="BB157" i="18"/>
  <c r="BA157" i="18"/>
  <c r="AZ157" i="18"/>
  <c r="AY157" i="18"/>
  <c r="AT157" i="18"/>
  <c r="AS157" i="18"/>
  <c r="AR157" i="18"/>
  <c r="AQ157" i="18"/>
  <c r="AP157" i="18"/>
  <c r="AO157" i="18"/>
  <c r="AN157" i="18"/>
  <c r="AM157" i="18"/>
  <c r="AL157" i="18"/>
  <c r="AK157" i="18"/>
  <c r="AJ157" i="18"/>
  <c r="AI157" i="18"/>
  <c r="AD157" i="18"/>
  <c r="AC157" i="18"/>
  <c r="AB157" i="18"/>
  <c r="AA157" i="18"/>
  <c r="Z157" i="18"/>
  <c r="Y157" i="18"/>
  <c r="X157" i="18"/>
  <c r="W157" i="18"/>
  <c r="V157" i="18"/>
  <c r="U157" i="18"/>
  <c r="T157" i="18"/>
  <c r="S157" i="18"/>
  <c r="N157" i="18"/>
  <c r="M157" i="18"/>
  <c r="M219" i="18" s="1"/>
  <c r="L157" i="18"/>
  <c r="L219" i="18" s="1"/>
  <c r="K157" i="18"/>
  <c r="J157" i="18"/>
  <c r="I157" i="18"/>
  <c r="I219" i="18" s="1"/>
  <c r="H157" i="18"/>
  <c r="G157" i="18"/>
  <c r="F157" i="18"/>
  <c r="F219" i="18" s="1"/>
  <c r="E157" i="18"/>
  <c r="E219" i="18" s="1"/>
  <c r="D157" i="18"/>
  <c r="D219" i="18" s="1"/>
  <c r="C157" i="18"/>
  <c r="BJ156" i="18"/>
  <c r="BI156" i="18"/>
  <c r="BH156" i="18"/>
  <c r="BG156" i="18"/>
  <c r="BF156" i="18"/>
  <c r="BE156" i="18"/>
  <c r="BD156" i="18"/>
  <c r="BC156" i="18"/>
  <c r="BB156" i="18"/>
  <c r="BA156" i="18"/>
  <c r="AZ156" i="18"/>
  <c r="AY156" i="18"/>
  <c r="AT156" i="18"/>
  <c r="AS156" i="18"/>
  <c r="AR156" i="18"/>
  <c r="AQ156" i="18"/>
  <c r="AP156" i="18"/>
  <c r="AO156" i="18"/>
  <c r="AN156" i="18"/>
  <c r="AM156" i="18"/>
  <c r="AL156" i="18"/>
  <c r="AK156" i="18"/>
  <c r="AJ156" i="18"/>
  <c r="AI156" i="18"/>
  <c r="AD156" i="18"/>
  <c r="AC156" i="18"/>
  <c r="AB156" i="18"/>
  <c r="AA156" i="18"/>
  <c r="Z156" i="18"/>
  <c r="Y156" i="18"/>
  <c r="X156" i="18"/>
  <c r="W156" i="18"/>
  <c r="V156" i="18"/>
  <c r="U156" i="18"/>
  <c r="T156" i="18"/>
  <c r="S156" i="18"/>
  <c r="N156" i="18"/>
  <c r="N218" i="18" s="1"/>
  <c r="M156" i="18"/>
  <c r="M218" i="18" s="1"/>
  <c r="L156" i="18"/>
  <c r="L218" i="18" s="1"/>
  <c r="K156" i="18"/>
  <c r="J156" i="18"/>
  <c r="I156" i="18"/>
  <c r="I218" i="18" s="1"/>
  <c r="H156" i="18"/>
  <c r="H218" i="18" s="1"/>
  <c r="G156" i="18"/>
  <c r="F156" i="18"/>
  <c r="E156" i="18"/>
  <c r="E218" i="18" s="1"/>
  <c r="D156" i="18"/>
  <c r="D218" i="18" s="1"/>
  <c r="C156" i="18"/>
  <c r="BJ155" i="18"/>
  <c r="BI155" i="18"/>
  <c r="BH155" i="18"/>
  <c r="BG155" i="18"/>
  <c r="BF155" i="18"/>
  <c r="BE155" i="18"/>
  <c r="BD155" i="18"/>
  <c r="BC155" i="18"/>
  <c r="BB155" i="18"/>
  <c r="BA155" i="18"/>
  <c r="AZ155" i="18"/>
  <c r="AY155" i="18"/>
  <c r="AT155" i="18"/>
  <c r="AS155" i="18"/>
  <c r="AR155" i="18"/>
  <c r="AQ155" i="18"/>
  <c r="AP155" i="18"/>
  <c r="AO155" i="18"/>
  <c r="AN155" i="18"/>
  <c r="AM155" i="18"/>
  <c r="AL155" i="18"/>
  <c r="AK155" i="18"/>
  <c r="AJ155" i="18"/>
  <c r="AI155" i="18"/>
  <c r="AD155" i="18"/>
  <c r="AC155" i="18"/>
  <c r="AB155" i="18"/>
  <c r="AA155" i="18"/>
  <c r="Z155" i="18"/>
  <c r="Y155" i="18"/>
  <c r="X155" i="18"/>
  <c r="W155" i="18"/>
  <c r="V155" i="18"/>
  <c r="U155" i="18"/>
  <c r="T155" i="18"/>
  <c r="S155" i="18"/>
  <c r="N155" i="18"/>
  <c r="M155" i="18"/>
  <c r="M217" i="18" s="1"/>
  <c r="L155" i="18"/>
  <c r="L217" i="18" s="1"/>
  <c r="K155" i="18"/>
  <c r="J155" i="18"/>
  <c r="I155" i="18"/>
  <c r="I217" i="18" s="1"/>
  <c r="H155" i="18"/>
  <c r="H217" i="18" s="1"/>
  <c r="G155" i="18"/>
  <c r="F155" i="18"/>
  <c r="E155" i="18"/>
  <c r="E217" i="18" s="1"/>
  <c r="D155" i="18"/>
  <c r="D217" i="18" s="1"/>
  <c r="C155" i="18"/>
  <c r="BJ154" i="18"/>
  <c r="BI154" i="18"/>
  <c r="BH154" i="18"/>
  <c r="BG154" i="18"/>
  <c r="BF154" i="18"/>
  <c r="BE154" i="18"/>
  <c r="BD154" i="18"/>
  <c r="BC154" i="18"/>
  <c r="BB154" i="18"/>
  <c r="BA154" i="18"/>
  <c r="AZ154" i="18"/>
  <c r="AY154" i="18"/>
  <c r="AT154" i="18"/>
  <c r="AS154" i="18"/>
  <c r="AR154" i="18"/>
  <c r="AQ154" i="18"/>
  <c r="AP154" i="18"/>
  <c r="AO154" i="18"/>
  <c r="AN154" i="18"/>
  <c r="AM154" i="18"/>
  <c r="AL154" i="18"/>
  <c r="AK154" i="18"/>
  <c r="AJ154" i="18"/>
  <c r="AI154" i="18"/>
  <c r="AD154" i="18"/>
  <c r="AC154" i="18"/>
  <c r="AB154" i="18"/>
  <c r="AA154" i="18"/>
  <c r="Z154" i="18"/>
  <c r="Y154" i="18"/>
  <c r="X154" i="18"/>
  <c r="W154" i="18"/>
  <c r="V154" i="18"/>
  <c r="U154" i="18"/>
  <c r="T154" i="18"/>
  <c r="S154" i="18"/>
  <c r="N154" i="18"/>
  <c r="M154" i="18"/>
  <c r="M216" i="18" s="1"/>
  <c r="L154" i="18"/>
  <c r="L216" i="18" s="1"/>
  <c r="K154" i="18"/>
  <c r="J154" i="18"/>
  <c r="I154" i="18"/>
  <c r="I216" i="18" s="1"/>
  <c r="H154" i="18"/>
  <c r="H216" i="18" s="1"/>
  <c r="G154" i="18"/>
  <c r="F154" i="18"/>
  <c r="E154" i="18"/>
  <c r="E216" i="18" s="1"/>
  <c r="D154" i="18"/>
  <c r="D216" i="18" s="1"/>
  <c r="C154" i="18"/>
  <c r="BJ153" i="18"/>
  <c r="BI153" i="18"/>
  <c r="BH153" i="18"/>
  <c r="BG153" i="18"/>
  <c r="BF153" i="18"/>
  <c r="BE153" i="18"/>
  <c r="BD153" i="18"/>
  <c r="BC153" i="18"/>
  <c r="BB153" i="18"/>
  <c r="BA153" i="18"/>
  <c r="AZ153" i="18"/>
  <c r="AY153" i="18"/>
  <c r="AT153" i="18"/>
  <c r="AS153" i="18"/>
  <c r="AR153" i="18"/>
  <c r="AQ153" i="18"/>
  <c r="AP153" i="18"/>
  <c r="AO153" i="18"/>
  <c r="AN153" i="18"/>
  <c r="AM153" i="18"/>
  <c r="AL153" i="18"/>
  <c r="AK153" i="18"/>
  <c r="AJ153" i="18"/>
  <c r="AI153" i="18"/>
  <c r="AD153" i="18"/>
  <c r="AC153" i="18"/>
  <c r="AB153" i="18"/>
  <c r="AA153" i="18"/>
  <c r="Z153" i="18"/>
  <c r="Y153" i="18"/>
  <c r="X153" i="18"/>
  <c r="W153" i="18"/>
  <c r="V153" i="18"/>
  <c r="U153" i="18"/>
  <c r="T153" i="18"/>
  <c r="S153" i="18"/>
  <c r="N153" i="18"/>
  <c r="N215" i="18" s="1"/>
  <c r="M153" i="18"/>
  <c r="M215" i="18" s="1"/>
  <c r="L153" i="18"/>
  <c r="L215" i="18" s="1"/>
  <c r="K153" i="18"/>
  <c r="J153" i="18"/>
  <c r="J215" i="18" s="1"/>
  <c r="I153" i="18"/>
  <c r="I215" i="18" s="1"/>
  <c r="H153" i="18"/>
  <c r="H215" i="18" s="1"/>
  <c r="G153" i="18"/>
  <c r="F153" i="18"/>
  <c r="F215" i="18" s="1"/>
  <c r="E153" i="18"/>
  <c r="E215" i="18" s="1"/>
  <c r="D153" i="18"/>
  <c r="D215" i="18" s="1"/>
  <c r="C153" i="18"/>
  <c r="BJ152" i="18"/>
  <c r="BI152" i="18"/>
  <c r="BH152" i="18"/>
  <c r="BG152" i="18"/>
  <c r="BF152" i="18"/>
  <c r="BE152" i="18"/>
  <c r="BD152" i="18"/>
  <c r="BC152" i="18"/>
  <c r="BB152" i="18"/>
  <c r="BA152" i="18"/>
  <c r="AZ152" i="18"/>
  <c r="AY152" i="18"/>
  <c r="AT152" i="18"/>
  <c r="AS152" i="18"/>
  <c r="AR152" i="18"/>
  <c r="AQ152" i="18"/>
  <c r="AP152" i="18"/>
  <c r="AO152" i="18"/>
  <c r="AN152" i="18"/>
  <c r="AM152" i="18"/>
  <c r="AL152" i="18"/>
  <c r="AK152" i="18"/>
  <c r="AJ152" i="18"/>
  <c r="AI152" i="18"/>
  <c r="AD152" i="18"/>
  <c r="AC152" i="18"/>
  <c r="AB152" i="18"/>
  <c r="AA152" i="18"/>
  <c r="Z152" i="18"/>
  <c r="Y152" i="18"/>
  <c r="X152" i="18"/>
  <c r="W152" i="18"/>
  <c r="V152" i="18"/>
  <c r="U152" i="18"/>
  <c r="T152" i="18"/>
  <c r="S152" i="18"/>
  <c r="N152" i="18"/>
  <c r="M152" i="18"/>
  <c r="M214" i="18" s="1"/>
  <c r="L152" i="18"/>
  <c r="K152" i="18"/>
  <c r="J152" i="18"/>
  <c r="I152" i="18"/>
  <c r="I214" i="18" s="1"/>
  <c r="H152" i="18"/>
  <c r="H214" i="18" s="1"/>
  <c r="G152" i="18"/>
  <c r="F152" i="18"/>
  <c r="F214" i="18" s="1"/>
  <c r="E152" i="18"/>
  <c r="E214" i="18" s="1"/>
  <c r="D152" i="18"/>
  <c r="D214" i="18" s="1"/>
  <c r="C152" i="18"/>
  <c r="AD149" i="18"/>
  <c r="AC149" i="18"/>
  <c r="AB149" i="18"/>
  <c r="AA149" i="18"/>
  <c r="Z149" i="18"/>
  <c r="Y149" i="18"/>
  <c r="X149" i="18"/>
  <c r="W149" i="18"/>
  <c r="V149" i="18"/>
  <c r="U149" i="18"/>
  <c r="T149" i="18"/>
  <c r="S149" i="18"/>
  <c r="O149" i="18"/>
  <c r="N149" i="18"/>
  <c r="M149" i="18"/>
  <c r="L149" i="18"/>
  <c r="K149" i="18"/>
  <c r="J149" i="18"/>
  <c r="I149" i="18"/>
  <c r="H149" i="18"/>
  <c r="G149" i="18"/>
  <c r="F149" i="18"/>
  <c r="E149" i="18"/>
  <c r="D149" i="18"/>
  <c r="C149" i="18"/>
  <c r="AD148" i="18"/>
  <c r="AC148" i="18"/>
  <c r="AB148" i="18"/>
  <c r="AA148" i="18"/>
  <c r="Z148" i="18"/>
  <c r="Y148" i="18"/>
  <c r="X148" i="18"/>
  <c r="W148" i="18"/>
  <c r="V148" i="18"/>
  <c r="U148" i="18"/>
  <c r="T148" i="18"/>
  <c r="S148" i="18"/>
  <c r="O148" i="18"/>
  <c r="N148" i="18"/>
  <c r="M148" i="18"/>
  <c r="L148" i="18"/>
  <c r="K148" i="18"/>
  <c r="J148" i="18"/>
  <c r="I148" i="18"/>
  <c r="H148" i="18"/>
  <c r="G148" i="18"/>
  <c r="F148" i="18"/>
  <c r="E148" i="18"/>
  <c r="D148" i="18"/>
  <c r="C148" i="18"/>
  <c r="AD147" i="18"/>
  <c r="AC147" i="18"/>
  <c r="AB147" i="18"/>
  <c r="AA147" i="18"/>
  <c r="Z147" i="18"/>
  <c r="Y147" i="18"/>
  <c r="X147" i="18"/>
  <c r="W147" i="18"/>
  <c r="V147" i="18"/>
  <c r="U147" i="18"/>
  <c r="T147" i="18"/>
  <c r="S147" i="18"/>
  <c r="O147" i="18"/>
  <c r="N147" i="18"/>
  <c r="M147" i="18"/>
  <c r="L147" i="18"/>
  <c r="K147" i="18"/>
  <c r="J147" i="18"/>
  <c r="I147" i="18"/>
  <c r="H147" i="18"/>
  <c r="G147" i="18"/>
  <c r="F147" i="18"/>
  <c r="E147" i="18"/>
  <c r="D147" i="18"/>
  <c r="C147" i="18"/>
  <c r="AD146" i="18"/>
  <c r="AC146" i="18"/>
  <c r="AB146" i="18"/>
  <c r="AA146" i="18"/>
  <c r="Z146" i="18"/>
  <c r="Y146" i="18"/>
  <c r="X146" i="18"/>
  <c r="W146" i="18"/>
  <c r="V146" i="18"/>
  <c r="U146" i="18"/>
  <c r="T146" i="18"/>
  <c r="S146" i="18"/>
  <c r="O146" i="18"/>
  <c r="N146" i="18"/>
  <c r="M146" i="18"/>
  <c r="L146" i="18"/>
  <c r="K146" i="18"/>
  <c r="J146" i="18"/>
  <c r="I146" i="18"/>
  <c r="H146" i="18"/>
  <c r="G146" i="18"/>
  <c r="F146" i="18"/>
  <c r="E146" i="18"/>
  <c r="D146" i="18"/>
  <c r="C146" i="18"/>
  <c r="AD145" i="18"/>
  <c r="AC145" i="18"/>
  <c r="AB145" i="18"/>
  <c r="AA145" i="18"/>
  <c r="Z145" i="18"/>
  <c r="Y145" i="18"/>
  <c r="X145" i="18"/>
  <c r="W145" i="18"/>
  <c r="V145" i="18"/>
  <c r="U145" i="18"/>
  <c r="T145" i="18"/>
  <c r="S145" i="18"/>
  <c r="O145" i="18"/>
  <c r="N145" i="18"/>
  <c r="M145" i="18"/>
  <c r="L145" i="18"/>
  <c r="K145" i="18"/>
  <c r="J145" i="18"/>
  <c r="I145" i="18"/>
  <c r="H145" i="18"/>
  <c r="G145" i="18"/>
  <c r="F145" i="18"/>
  <c r="E145" i="18"/>
  <c r="D145" i="18"/>
  <c r="C145" i="18"/>
  <c r="AD144" i="18"/>
  <c r="AC144" i="18"/>
  <c r="AB144" i="18"/>
  <c r="AA144" i="18"/>
  <c r="Z144" i="18"/>
  <c r="Y144" i="18"/>
  <c r="X144" i="18"/>
  <c r="W144" i="18"/>
  <c r="V144" i="18"/>
  <c r="U144" i="18"/>
  <c r="T144" i="18"/>
  <c r="S144" i="18"/>
  <c r="O144" i="18"/>
  <c r="N144" i="18"/>
  <c r="M144" i="18"/>
  <c r="L144" i="18"/>
  <c r="K144" i="18"/>
  <c r="J144" i="18"/>
  <c r="I144" i="18"/>
  <c r="H144" i="18"/>
  <c r="G144" i="18"/>
  <c r="F144" i="18"/>
  <c r="E144" i="18"/>
  <c r="D144" i="18"/>
  <c r="C144" i="18"/>
  <c r="AD143" i="18"/>
  <c r="AC143" i="18"/>
  <c r="AB143" i="18"/>
  <c r="AA143" i="18"/>
  <c r="Z143" i="18"/>
  <c r="Y143" i="18"/>
  <c r="X143" i="18"/>
  <c r="W143" i="18"/>
  <c r="V143" i="18"/>
  <c r="U143" i="18"/>
  <c r="T143" i="18"/>
  <c r="S143" i="18"/>
  <c r="O143" i="18"/>
  <c r="N143" i="18"/>
  <c r="M143" i="18"/>
  <c r="L143" i="18"/>
  <c r="K143" i="18"/>
  <c r="J143" i="18"/>
  <c r="I143" i="18"/>
  <c r="H143" i="18"/>
  <c r="G143" i="18"/>
  <c r="F143" i="18"/>
  <c r="E143" i="18"/>
  <c r="D143" i="18"/>
  <c r="C143" i="18"/>
  <c r="AD142" i="18"/>
  <c r="AC142" i="18"/>
  <c r="AB142" i="18"/>
  <c r="AA142" i="18"/>
  <c r="Z142" i="18"/>
  <c r="Y142" i="18"/>
  <c r="X142" i="18"/>
  <c r="W142" i="18"/>
  <c r="V142" i="18"/>
  <c r="U142" i="18"/>
  <c r="T142" i="18"/>
  <c r="S142" i="18"/>
  <c r="O142" i="18"/>
  <c r="N142" i="18"/>
  <c r="M142" i="18"/>
  <c r="L142" i="18"/>
  <c r="K142" i="18"/>
  <c r="J142" i="18"/>
  <c r="I142" i="18"/>
  <c r="H142" i="18"/>
  <c r="G142" i="18"/>
  <c r="F142" i="18"/>
  <c r="E142" i="18"/>
  <c r="D142" i="18"/>
  <c r="C142" i="18"/>
  <c r="AD141" i="18"/>
  <c r="AC141" i="18"/>
  <c r="AB141" i="18"/>
  <c r="AA141" i="18"/>
  <c r="Z141" i="18"/>
  <c r="Y141" i="18"/>
  <c r="X141" i="18"/>
  <c r="W141" i="18"/>
  <c r="V141" i="18"/>
  <c r="U141" i="18"/>
  <c r="T141" i="18"/>
  <c r="S141" i="18"/>
  <c r="O141" i="18"/>
  <c r="N141" i="18"/>
  <c r="M141" i="18"/>
  <c r="L141" i="18"/>
  <c r="K141" i="18"/>
  <c r="J141" i="18"/>
  <c r="I141" i="18"/>
  <c r="H141" i="18"/>
  <c r="G141" i="18"/>
  <c r="F141" i="18"/>
  <c r="E141" i="18"/>
  <c r="D141" i="18"/>
  <c r="C141" i="18"/>
  <c r="AD140" i="18"/>
  <c r="AC140" i="18"/>
  <c r="AB140" i="18"/>
  <c r="AA140" i="18"/>
  <c r="Z140" i="18"/>
  <c r="Y140" i="18"/>
  <c r="X140" i="18"/>
  <c r="W140" i="18"/>
  <c r="V140" i="18"/>
  <c r="U140" i="18"/>
  <c r="T140" i="18"/>
  <c r="S140" i="18"/>
  <c r="O140" i="18"/>
  <c r="N140" i="18"/>
  <c r="M140" i="18"/>
  <c r="L140" i="18"/>
  <c r="K140" i="18"/>
  <c r="J140" i="18"/>
  <c r="I140" i="18"/>
  <c r="H140" i="18"/>
  <c r="G140" i="18"/>
  <c r="F140" i="18"/>
  <c r="E140" i="18"/>
  <c r="D140" i="18"/>
  <c r="C140" i="18"/>
  <c r="AD139" i="18"/>
  <c r="AC139" i="18"/>
  <c r="AB139" i="18"/>
  <c r="AA139" i="18"/>
  <c r="Z139" i="18"/>
  <c r="Y139" i="18"/>
  <c r="X139" i="18"/>
  <c r="W139" i="18"/>
  <c r="V139" i="18"/>
  <c r="U139" i="18"/>
  <c r="T139" i="18"/>
  <c r="S139" i="18"/>
  <c r="O139" i="18"/>
  <c r="N139" i="18"/>
  <c r="M139" i="18"/>
  <c r="L139" i="18"/>
  <c r="K139" i="18"/>
  <c r="J139" i="18"/>
  <c r="I139" i="18"/>
  <c r="H139" i="18"/>
  <c r="G139" i="18"/>
  <c r="F139" i="18"/>
  <c r="E139" i="18"/>
  <c r="D139" i="18"/>
  <c r="C139" i="18"/>
  <c r="AD138" i="18"/>
  <c r="AC138" i="18"/>
  <c r="AB138" i="18"/>
  <c r="AA138" i="18"/>
  <c r="Z138" i="18"/>
  <c r="Y138" i="18"/>
  <c r="X138" i="18"/>
  <c r="W138" i="18"/>
  <c r="V138" i="18"/>
  <c r="U138" i="18"/>
  <c r="T138" i="18"/>
  <c r="S138" i="18"/>
  <c r="O138" i="18"/>
  <c r="N138" i="18"/>
  <c r="M138" i="18"/>
  <c r="L138" i="18"/>
  <c r="K138" i="18"/>
  <c r="J138" i="18"/>
  <c r="I138" i="18"/>
  <c r="H138" i="18"/>
  <c r="G138" i="18"/>
  <c r="F138" i="18"/>
  <c r="E138" i="18"/>
  <c r="D138" i="18"/>
  <c r="C138" i="18"/>
  <c r="AD137" i="18"/>
  <c r="AC137" i="18"/>
  <c r="AB137" i="18"/>
  <c r="AA137" i="18"/>
  <c r="Z137" i="18"/>
  <c r="Y137" i="18"/>
  <c r="X137" i="18"/>
  <c r="W137" i="18"/>
  <c r="V137" i="18"/>
  <c r="U137" i="18"/>
  <c r="T137" i="18"/>
  <c r="S137" i="18"/>
  <c r="O137" i="18"/>
  <c r="N137" i="18"/>
  <c r="M137" i="18"/>
  <c r="L137" i="18"/>
  <c r="K137" i="18"/>
  <c r="J137" i="18"/>
  <c r="I137" i="18"/>
  <c r="H137" i="18"/>
  <c r="G137" i="18"/>
  <c r="F137" i="18"/>
  <c r="E137" i="18"/>
  <c r="D137" i="18"/>
  <c r="C137" i="18"/>
  <c r="AD136" i="18"/>
  <c r="AC136" i="18"/>
  <c r="AB136" i="18"/>
  <c r="AA136" i="18"/>
  <c r="Z136" i="18"/>
  <c r="Y136" i="18"/>
  <c r="X136" i="18"/>
  <c r="W136" i="18"/>
  <c r="V136" i="18"/>
  <c r="U136" i="18"/>
  <c r="T136" i="18"/>
  <c r="S136" i="18"/>
  <c r="O136" i="18"/>
  <c r="N136" i="18"/>
  <c r="M136" i="18"/>
  <c r="L136" i="18"/>
  <c r="K136" i="18"/>
  <c r="J136" i="18"/>
  <c r="I136" i="18"/>
  <c r="H136" i="18"/>
  <c r="G136" i="18"/>
  <c r="F136" i="18"/>
  <c r="E136" i="18"/>
  <c r="D136" i="18"/>
  <c r="C136" i="18"/>
  <c r="AD135" i="18"/>
  <c r="AC135" i="18"/>
  <c r="AB135" i="18"/>
  <c r="AA135" i="18"/>
  <c r="Z135" i="18"/>
  <c r="Y135" i="18"/>
  <c r="X135" i="18"/>
  <c r="W135" i="18"/>
  <c r="V135" i="18"/>
  <c r="U135" i="18"/>
  <c r="T135" i="18"/>
  <c r="S135" i="18"/>
  <c r="O135" i="18"/>
  <c r="N135" i="18"/>
  <c r="M135" i="18"/>
  <c r="L135" i="18"/>
  <c r="K135" i="18"/>
  <c r="J135" i="18"/>
  <c r="I135" i="18"/>
  <c r="H135" i="18"/>
  <c r="G135" i="18"/>
  <c r="F135" i="18"/>
  <c r="E135" i="18"/>
  <c r="D135" i="18"/>
  <c r="C135" i="18"/>
  <c r="AD134" i="18"/>
  <c r="AC134" i="18"/>
  <c r="AB134" i="18"/>
  <c r="AA134" i="18"/>
  <c r="Z134" i="18"/>
  <c r="Y134" i="18"/>
  <c r="X134" i="18"/>
  <c r="W134" i="18"/>
  <c r="V134" i="18"/>
  <c r="U134" i="18"/>
  <c r="T134" i="18"/>
  <c r="S134" i="18"/>
  <c r="O134" i="18"/>
  <c r="N134" i="18"/>
  <c r="M134" i="18"/>
  <c r="L134" i="18"/>
  <c r="K134" i="18"/>
  <c r="J134" i="18"/>
  <c r="I134" i="18"/>
  <c r="H134" i="18"/>
  <c r="G134" i="18"/>
  <c r="F134" i="18"/>
  <c r="E134" i="18"/>
  <c r="D134" i="18"/>
  <c r="C134" i="18"/>
  <c r="AD133" i="18"/>
  <c r="AC133" i="18"/>
  <c r="AB133" i="18"/>
  <c r="AA133" i="18"/>
  <c r="Z133" i="18"/>
  <c r="Y133" i="18"/>
  <c r="X133" i="18"/>
  <c r="W133" i="18"/>
  <c r="V133" i="18"/>
  <c r="U133" i="18"/>
  <c r="T133" i="18"/>
  <c r="S133" i="18"/>
  <c r="O133" i="18"/>
  <c r="N133" i="18"/>
  <c r="M133" i="18"/>
  <c r="L133" i="18"/>
  <c r="K133" i="18"/>
  <c r="J133" i="18"/>
  <c r="I133" i="18"/>
  <c r="H133" i="18"/>
  <c r="G133" i="18"/>
  <c r="F133" i="18"/>
  <c r="E133" i="18"/>
  <c r="D133" i="18"/>
  <c r="C133" i="18"/>
  <c r="AD132" i="18"/>
  <c r="AC132" i="18"/>
  <c r="AB132" i="18"/>
  <c r="AA132" i="18"/>
  <c r="Z132" i="18"/>
  <c r="Y132" i="18"/>
  <c r="X132" i="18"/>
  <c r="W132" i="18"/>
  <c r="V132" i="18"/>
  <c r="U132" i="18"/>
  <c r="T132" i="18"/>
  <c r="S132" i="18"/>
  <c r="O132" i="18"/>
  <c r="N132" i="18"/>
  <c r="M132" i="18"/>
  <c r="L132" i="18"/>
  <c r="K132" i="18"/>
  <c r="J132" i="18"/>
  <c r="I132" i="18"/>
  <c r="H132" i="18"/>
  <c r="G132" i="18"/>
  <c r="F132" i="18"/>
  <c r="E132" i="18"/>
  <c r="D132" i="18"/>
  <c r="C132" i="18"/>
  <c r="AD131" i="18"/>
  <c r="AC131" i="18"/>
  <c r="AB131" i="18"/>
  <c r="AA131" i="18"/>
  <c r="Z131" i="18"/>
  <c r="Y131" i="18"/>
  <c r="X131" i="18"/>
  <c r="W131" i="18"/>
  <c r="V131" i="18"/>
  <c r="U131" i="18"/>
  <c r="T131" i="18"/>
  <c r="S131" i="18"/>
  <c r="O131" i="18"/>
  <c r="N131" i="18"/>
  <c r="M131" i="18"/>
  <c r="L131" i="18"/>
  <c r="K131" i="18"/>
  <c r="J131" i="18"/>
  <c r="I131" i="18"/>
  <c r="H131" i="18"/>
  <c r="G131" i="18"/>
  <c r="F131" i="18"/>
  <c r="E131" i="18"/>
  <c r="D131" i="18"/>
  <c r="C131" i="18"/>
  <c r="AD130" i="18"/>
  <c r="AC130" i="18"/>
  <c r="AB130" i="18"/>
  <c r="AA130" i="18"/>
  <c r="Z130" i="18"/>
  <c r="Y130" i="18"/>
  <c r="X130" i="18"/>
  <c r="W130" i="18"/>
  <c r="V130" i="18"/>
  <c r="U130" i="18"/>
  <c r="T130" i="18"/>
  <c r="S130" i="18"/>
  <c r="O130" i="18"/>
  <c r="N130" i="18"/>
  <c r="M130" i="18"/>
  <c r="L130" i="18"/>
  <c r="K130" i="18"/>
  <c r="J130" i="18"/>
  <c r="I130" i="18"/>
  <c r="H130" i="18"/>
  <c r="G130" i="18"/>
  <c r="F130" i="18"/>
  <c r="E130" i="18"/>
  <c r="D130" i="18"/>
  <c r="C130" i="18"/>
  <c r="AD129" i="18"/>
  <c r="AC129" i="18"/>
  <c r="AB129" i="18"/>
  <c r="AA129" i="18"/>
  <c r="Z129" i="18"/>
  <c r="Y129" i="18"/>
  <c r="X129" i="18"/>
  <c r="W129" i="18"/>
  <c r="V129" i="18"/>
  <c r="U129" i="18"/>
  <c r="T129" i="18"/>
  <c r="S129" i="18"/>
  <c r="O129" i="18"/>
  <c r="N129" i="18"/>
  <c r="M129" i="18"/>
  <c r="L129" i="18"/>
  <c r="K129" i="18"/>
  <c r="J129" i="18"/>
  <c r="I129" i="18"/>
  <c r="H129" i="18"/>
  <c r="G129" i="18"/>
  <c r="F129" i="18"/>
  <c r="E129" i="18"/>
  <c r="D129" i="18"/>
  <c r="C129" i="18"/>
  <c r="AD128" i="18"/>
  <c r="AC128" i="18"/>
  <c r="AB128" i="18"/>
  <c r="AA128" i="18"/>
  <c r="Z128" i="18"/>
  <c r="Y128" i="18"/>
  <c r="X128" i="18"/>
  <c r="W128" i="18"/>
  <c r="V128" i="18"/>
  <c r="U128" i="18"/>
  <c r="T128" i="18"/>
  <c r="S128" i="18"/>
  <c r="O128" i="18"/>
  <c r="N128" i="18"/>
  <c r="M128" i="18"/>
  <c r="L128" i="18"/>
  <c r="K128" i="18"/>
  <c r="J128" i="18"/>
  <c r="I128" i="18"/>
  <c r="H128" i="18"/>
  <c r="G128" i="18"/>
  <c r="F128" i="18"/>
  <c r="E128" i="18"/>
  <c r="D128" i="18"/>
  <c r="C128" i="18"/>
  <c r="AD127" i="18"/>
  <c r="AC127" i="18"/>
  <c r="AB127" i="18"/>
  <c r="AA127" i="18"/>
  <c r="Z127" i="18"/>
  <c r="Y127" i="18"/>
  <c r="X127" i="18"/>
  <c r="W127" i="18"/>
  <c r="V127" i="18"/>
  <c r="U127" i="18"/>
  <c r="T127" i="18"/>
  <c r="S127" i="18"/>
  <c r="O127" i="18"/>
  <c r="N127" i="18"/>
  <c r="M127" i="18"/>
  <c r="L127" i="18"/>
  <c r="K127" i="18"/>
  <c r="J127" i="18"/>
  <c r="I127" i="18"/>
  <c r="H127" i="18"/>
  <c r="G127" i="18"/>
  <c r="F127" i="18"/>
  <c r="E127" i="18"/>
  <c r="D127" i="18"/>
  <c r="C127" i="18"/>
  <c r="AD126" i="18"/>
  <c r="AC126" i="18"/>
  <c r="AB126" i="18"/>
  <c r="AA126" i="18"/>
  <c r="Z126" i="18"/>
  <c r="Y126" i="18"/>
  <c r="X126" i="18"/>
  <c r="W126" i="18"/>
  <c r="V126" i="18"/>
  <c r="U126" i="18"/>
  <c r="T126" i="18"/>
  <c r="S126" i="18"/>
  <c r="O126" i="18"/>
  <c r="N126" i="18"/>
  <c r="M126" i="18"/>
  <c r="L126" i="18"/>
  <c r="K126" i="18"/>
  <c r="J126" i="18"/>
  <c r="I126" i="18"/>
  <c r="H126" i="18"/>
  <c r="G126" i="18"/>
  <c r="F126" i="18"/>
  <c r="E126" i="18"/>
  <c r="D126" i="18"/>
  <c r="C126" i="18"/>
  <c r="AD125" i="18"/>
  <c r="AC125" i="18"/>
  <c r="AB125" i="18"/>
  <c r="AA125" i="18"/>
  <c r="Z125" i="18"/>
  <c r="Y125" i="18"/>
  <c r="X125" i="18"/>
  <c r="W125" i="18"/>
  <c r="V125" i="18"/>
  <c r="U125" i="18"/>
  <c r="T125" i="18"/>
  <c r="S125" i="18"/>
  <c r="O125" i="18"/>
  <c r="N125" i="18"/>
  <c r="M125" i="18"/>
  <c r="L125" i="18"/>
  <c r="K125" i="18"/>
  <c r="J125" i="18"/>
  <c r="I125" i="18"/>
  <c r="H125" i="18"/>
  <c r="G125" i="18"/>
  <c r="F125" i="18"/>
  <c r="E125" i="18"/>
  <c r="D125" i="18"/>
  <c r="C125" i="18"/>
  <c r="AD124" i="18"/>
  <c r="AC124" i="18"/>
  <c r="AB124" i="18"/>
  <c r="AA124" i="18"/>
  <c r="Z124" i="18"/>
  <c r="Y124" i="18"/>
  <c r="X124" i="18"/>
  <c r="W124" i="18"/>
  <c r="V124" i="18"/>
  <c r="U124" i="18"/>
  <c r="T124" i="18"/>
  <c r="S124" i="18"/>
  <c r="O124" i="18"/>
  <c r="N124" i="18"/>
  <c r="M124" i="18"/>
  <c r="L124" i="18"/>
  <c r="K124" i="18"/>
  <c r="J124" i="18"/>
  <c r="I124" i="18"/>
  <c r="H124" i="18"/>
  <c r="G124" i="18"/>
  <c r="F124" i="18"/>
  <c r="E124" i="18"/>
  <c r="D124" i="18"/>
  <c r="C124" i="18"/>
  <c r="AD123" i="18"/>
  <c r="AC123" i="18"/>
  <c r="AB123" i="18"/>
  <c r="AA123" i="18"/>
  <c r="Z123" i="18"/>
  <c r="Y123" i="18"/>
  <c r="X123" i="18"/>
  <c r="W123" i="18"/>
  <c r="V123" i="18"/>
  <c r="U123" i="18"/>
  <c r="T123" i="18"/>
  <c r="S123" i="18"/>
  <c r="O123" i="18"/>
  <c r="N123" i="18"/>
  <c r="M123" i="18"/>
  <c r="L123" i="18"/>
  <c r="K123" i="18"/>
  <c r="J123" i="18"/>
  <c r="I123" i="18"/>
  <c r="H123" i="18"/>
  <c r="G123" i="18"/>
  <c r="F123" i="18"/>
  <c r="E123" i="18"/>
  <c r="D123" i="18"/>
  <c r="C123" i="18"/>
  <c r="AD122" i="18"/>
  <c r="AC122" i="18"/>
  <c r="AB122" i="18"/>
  <c r="AA122" i="18"/>
  <c r="Z122" i="18"/>
  <c r="Y122" i="18"/>
  <c r="X122" i="18"/>
  <c r="W122" i="18"/>
  <c r="V122" i="18"/>
  <c r="U122" i="18"/>
  <c r="T122" i="18"/>
  <c r="S122" i="18"/>
  <c r="O122" i="18"/>
  <c r="N122" i="18"/>
  <c r="M122" i="18"/>
  <c r="L122" i="18"/>
  <c r="K122" i="18"/>
  <c r="J122" i="18"/>
  <c r="I122" i="18"/>
  <c r="H122" i="18"/>
  <c r="G122" i="18"/>
  <c r="F122" i="18"/>
  <c r="E122" i="18"/>
  <c r="D122" i="18"/>
  <c r="C122" i="18"/>
  <c r="O119" i="18"/>
  <c r="N119" i="18"/>
  <c r="M119" i="18"/>
  <c r="L119" i="18"/>
  <c r="K119" i="18"/>
  <c r="J119" i="18"/>
  <c r="I119" i="18"/>
  <c r="H119" i="18"/>
  <c r="G119" i="18"/>
  <c r="F119" i="18"/>
  <c r="E119" i="18"/>
  <c r="D119" i="18"/>
  <c r="C119" i="18"/>
  <c r="O118" i="18"/>
  <c r="N118" i="18"/>
  <c r="M118" i="18"/>
  <c r="L118" i="18"/>
  <c r="K118" i="18"/>
  <c r="J118" i="18"/>
  <c r="I118" i="18"/>
  <c r="H118" i="18"/>
  <c r="G118" i="18"/>
  <c r="F118" i="18"/>
  <c r="E118" i="18"/>
  <c r="D118" i="18"/>
  <c r="C118" i="18"/>
  <c r="O117" i="18"/>
  <c r="N117" i="18"/>
  <c r="M117" i="18"/>
  <c r="L117" i="18"/>
  <c r="K117" i="18"/>
  <c r="J117" i="18"/>
  <c r="I117" i="18"/>
  <c r="H117" i="18"/>
  <c r="G117" i="18"/>
  <c r="F117" i="18"/>
  <c r="E117" i="18"/>
  <c r="D117" i="18"/>
  <c r="C117" i="18"/>
  <c r="O116" i="18"/>
  <c r="N116" i="18"/>
  <c r="M116" i="18"/>
  <c r="L116" i="18"/>
  <c r="K116" i="18"/>
  <c r="J116" i="18"/>
  <c r="I116" i="18"/>
  <c r="H116" i="18"/>
  <c r="G116" i="18"/>
  <c r="F116" i="18"/>
  <c r="E116" i="18"/>
  <c r="D116" i="18"/>
  <c r="C116" i="18"/>
  <c r="O115" i="18"/>
  <c r="N115" i="18"/>
  <c r="M115" i="18"/>
  <c r="L115" i="18"/>
  <c r="K115" i="18"/>
  <c r="J115" i="18"/>
  <c r="I115" i="18"/>
  <c r="H115" i="18"/>
  <c r="G115" i="18"/>
  <c r="F115" i="18"/>
  <c r="E115" i="18"/>
  <c r="D115" i="18"/>
  <c r="C115" i="18"/>
  <c r="O114" i="18"/>
  <c r="N114" i="18"/>
  <c r="M114" i="18"/>
  <c r="L114" i="18"/>
  <c r="K114" i="18"/>
  <c r="J114" i="18"/>
  <c r="I114" i="18"/>
  <c r="H114" i="18"/>
  <c r="G114" i="18"/>
  <c r="F114" i="18"/>
  <c r="E114" i="18"/>
  <c r="D114" i="18"/>
  <c r="C114" i="18"/>
  <c r="O113" i="18"/>
  <c r="N113" i="18"/>
  <c r="M113" i="18"/>
  <c r="L113" i="18"/>
  <c r="K113" i="18"/>
  <c r="J113" i="18"/>
  <c r="I113" i="18"/>
  <c r="H113" i="18"/>
  <c r="G113" i="18"/>
  <c r="F113" i="18"/>
  <c r="E113" i="18"/>
  <c r="D113" i="18"/>
  <c r="C113" i="18"/>
  <c r="O112" i="18"/>
  <c r="N112" i="18"/>
  <c r="M112" i="18"/>
  <c r="L112" i="18"/>
  <c r="K112" i="18"/>
  <c r="J112" i="18"/>
  <c r="I112" i="18"/>
  <c r="H112" i="18"/>
  <c r="G112" i="18"/>
  <c r="F112" i="18"/>
  <c r="E112" i="18"/>
  <c r="D112" i="18"/>
  <c r="C112" i="18"/>
  <c r="O111" i="18"/>
  <c r="N111" i="18"/>
  <c r="M111" i="18"/>
  <c r="L111" i="18"/>
  <c r="K111" i="18"/>
  <c r="J111" i="18"/>
  <c r="I111" i="18"/>
  <c r="H111" i="18"/>
  <c r="G111" i="18"/>
  <c r="F111" i="18"/>
  <c r="E111" i="18"/>
  <c r="D111" i="18"/>
  <c r="C111" i="18"/>
  <c r="O110" i="18"/>
  <c r="N110" i="18"/>
  <c r="M110" i="18"/>
  <c r="L110" i="18"/>
  <c r="K110" i="18"/>
  <c r="J110" i="18"/>
  <c r="I110" i="18"/>
  <c r="H110" i="18"/>
  <c r="G110" i="18"/>
  <c r="F110" i="18"/>
  <c r="E110" i="18"/>
  <c r="D110" i="18"/>
  <c r="C110" i="18"/>
  <c r="O109" i="18"/>
  <c r="N109" i="18"/>
  <c r="M109" i="18"/>
  <c r="L109" i="18"/>
  <c r="K109" i="18"/>
  <c r="J109" i="18"/>
  <c r="I109" i="18"/>
  <c r="H109" i="18"/>
  <c r="G109" i="18"/>
  <c r="F109" i="18"/>
  <c r="E109" i="18"/>
  <c r="D109" i="18"/>
  <c r="C109" i="18"/>
  <c r="O108" i="18"/>
  <c r="N108" i="18"/>
  <c r="M108" i="18"/>
  <c r="L108" i="18"/>
  <c r="K108" i="18"/>
  <c r="J108" i="18"/>
  <c r="I108" i="18"/>
  <c r="H108" i="18"/>
  <c r="G108" i="18"/>
  <c r="F108" i="18"/>
  <c r="E108" i="18"/>
  <c r="D108" i="18"/>
  <c r="C108" i="18"/>
  <c r="O107" i="18"/>
  <c r="N107" i="18"/>
  <c r="M107" i="18"/>
  <c r="L107" i="18"/>
  <c r="K107" i="18"/>
  <c r="J107" i="18"/>
  <c r="I107" i="18"/>
  <c r="H107" i="18"/>
  <c r="G107" i="18"/>
  <c r="F107" i="18"/>
  <c r="E107" i="18"/>
  <c r="D107" i="18"/>
  <c r="C107" i="18"/>
  <c r="O106" i="18"/>
  <c r="N106" i="18"/>
  <c r="M106" i="18"/>
  <c r="L106" i="18"/>
  <c r="K106" i="18"/>
  <c r="J106" i="18"/>
  <c r="I106" i="18"/>
  <c r="H106" i="18"/>
  <c r="G106" i="18"/>
  <c r="F106" i="18"/>
  <c r="E106" i="18"/>
  <c r="D106" i="18"/>
  <c r="C106" i="18"/>
  <c r="O105" i="18"/>
  <c r="N105" i="18"/>
  <c r="M105" i="18"/>
  <c r="L105" i="18"/>
  <c r="K105" i="18"/>
  <c r="J105" i="18"/>
  <c r="I105" i="18"/>
  <c r="H105" i="18"/>
  <c r="G105" i="18"/>
  <c r="F105" i="18"/>
  <c r="E105" i="18"/>
  <c r="D105" i="18"/>
  <c r="C105" i="18"/>
  <c r="O104" i="18"/>
  <c r="N104" i="18"/>
  <c r="M104" i="18"/>
  <c r="L104" i="18"/>
  <c r="K104" i="18"/>
  <c r="J104" i="18"/>
  <c r="I104" i="18"/>
  <c r="H104" i="18"/>
  <c r="G104" i="18"/>
  <c r="F104" i="18"/>
  <c r="E104" i="18"/>
  <c r="D104" i="18"/>
  <c r="C104" i="18"/>
  <c r="O103" i="18"/>
  <c r="N103" i="18"/>
  <c r="M103" i="18"/>
  <c r="L103" i="18"/>
  <c r="K103" i="18"/>
  <c r="J103" i="18"/>
  <c r="I103" i="18"/>
  <c r="H103" i="18"/>
  <c r="G103" i="18"/>
  <c r="F103" i="18"/>
  <c r="E103" i="18"/>
  <c r="D103" i="18"/>
  <c r="C103" i="18"/>
  <c r="O102" i="18"/>
  <c r="N102" i="18"/>
  <c r="M102" i="18"/>
  <c r="L102" i="18"/>
  <c r="K102" i="18"/>
  <c r="J102" i="18"/>
  <c r="I102" i="18"/>
  <c r="H102" i="18"/>
  <c r="G102" i="18"/>
  <c r="F102" i="18"/>
  <c r="E102" i="18"/>
  <c r="D102" i="18"/>
  <c r="C102" i="18"/>
  <c r="O101" i="18"/>
  <c r="N101" i="18"/>
  <c r="M101" i="18"/>
  <c r="L101" i="18"/>
  <c r="K101" i="18"/>
  <c r="J101" i="18"/>
  <c r="I101" i="18"/>
  <c r="H101" i="18"/>
  <c r="G101" i="18"/>
  <c r="F101" i="18"/>
  <c r="E101" i="18"/>
  <c r="D101" i="18"/>
  <c r="C101" i="18"/>
  <c r="O100" i="18"/>
  <c r="N100" i="18"/>
  <c r="M100" i="18"/>
  <c r="L100" i="18"/>
  <c r="K100" i="18"/>
  <c r="J100" i="18"/>
  <c r="I100" i="18"/>
  <c r="H100" i="18"/>
  <c r="G100" i="18"/>
  <c r="F100" i="18"/>
  <c r="E100" i="18"/>
  <c r="D100" i="18"/>
  <c r="C100" i="18"/>
  <c r="O99" i="18"/>
  <c r="N99" i="18"/>
  <c r="M99" i="18"/>
  <c r="L99" i="18"/>
  <c r="K99" i="18"/>
  <c r="J99" i="18"/>
  <c r="I99" i="18"/>
  <c r="H99" i="18"/>
  <c r="G99" i="18"/>
  <c r="F99" i="18"/>
  <c r="E99" i="18"/>
  <c r="D99" i="18"/>
  <c r="C99" i="18"/>
  <c r="O98" i="18"/>
  <c r="N98" i="18"/>
  <c r="M98" i="18"/>
  <c r="L98" i="18"/>
  <c r="K98" i="18"/>
  <c r="J98" i="18"/>
  <c r="I98" i="18"/>
  <c r="H98" i="18"/>
  <c r="G98" i="18"/>
  <c r="F98" i="18"/>
  <c r="E98" i="18"/>
  <c r="D98" i="18"/>
  <c r="C98" i="18"/>
  <c r="O97" i="18"/>
  <c r="N97" i="18"/>
  <c r="M97" i="18"/>
  <c r="L97" i="18"/>
  <c r="K97" i="18"/>
  <c r="J97" i="18"/>
  <c r="I97" i="18"/>
  <c r="H97" i="18"/>
  <c r="G97" i="18"/>
  <c r="F97" i="18"/>
  <c r="E97" i="18"/>
  <c r="D97" i="18"/>
  <c r="C97" i="18"/>
  <c r="O96" i="18"/>
  <c r="N96" i="18"/>
  <c r="M96" i="18"/>
  <c r="L96" i="18"/>
  <c r="K96" i="18"/>
  <c r="J96" i="18"/>
  <c r="I96" i="18"/>
  <c r="H96" i="18"/>
  <c r="G96" i="18"/>
  <c r="F96" i="18"/>
  <c r="E96" i="18"/>
  <c r="D96" i="18"/>
  <c r="C96" i="18"/>
  <c r="O95" i="18"/>
  <c r="N95" i="18"/>
  <c r="M95" i="18"/>
  <c r="L95" i="18"/>
  <c r="K95" i="18"/>
  <c r="J95" i="18"/>
  <c r="I95" i="18"/>
  <c r="H95" i="18"/>
  <c r="G95" i="18"/>
  <c r="F95" i="18"/>
  <c r="E95" i="18"/>
  <c r="D95" i="18"/>
  <c r="C95" i="18"/>
  <c r="O94" i="18"/>
  <c r="N94" i="18"/>
  <c r="M94" i="18"/>
  <c r="L94" i="18"/>
  <c r="K94" i="18"/>
  <c r="J94" i="18"/>
  <c r="I94" i="18"/>
  <c r="H94" i="18"/>
  <c r="G94" i="18"/>
  <c r="F94" i="18"/>
  <c r="E94" i="18"/>
  <c r="D94" i="18"/>
  <c r="C94" i="18"/>
  <c r="O93" i="18"/>
  <c r="N93" i="18"/>
  <c r="M93" i="18"/>
  <c r="L93" i="18"/>
  <c r="K93" i="18"/>
  <c r="J93" i="18"/>
  <c r="I93" i="18"/>
  <c r="H93" i="18"/>
  <c r="G93" i="18"/>
  <c r="F93" i="18"/>
  <c r="E93" i="18"/>
  <c r="D93" i="18"/>
  <c r="C93" i="18"/>
  <c r="O92" i="18"/>
  <c r="N92" i="18"/>
  <c r="M92" i="18"/>
  <c r="L92" i="18"/>
  <c r="K92" i="18"/>
  <c r="J92" i="18"/>
  <c r="I92" i="18"/>
  <c r="H92" i="18"/>
  <c r="G92" i="18"/>
  <c r="F92" i="18"/>
  <c r="E92" i="18"/>
  <c r="D92" i="18"/>
  <c r="C92" i="18"/>
  <c r="N88" i="18"/>
  <c r="M88" i="18"/>
  <c r="L88" i="18"/>
  <c r="K88" i="18"/>
  <c r="J88" i="18"/>
  <c r="I88" i="18"/>
  <c r="H88" i="18"/>
  <c r="G88" i="18"/>
  <c r="F88" i="18"/>
  <c r="E88" i="18"/>
  <c r="D88" i="18"/>
  <c r="C88" i="18"/>
  <c r="N87" i="18"/>
  <c r="M87" i="18"/>
  <c r="L87" i="18"/>
  <c r="K87" i="18"/>
  <c r="J87" i="18"/>
  <c r="I87" i="18"/>
  <c r="H87" i="18"/>
  <c r="G87" i="18"/>
  <c r="F87" i="18"/>
  <c r="E87" i="18"/>
  <c r="D87" i="18"/>
  <c r="C87" i="18"/>
  <c r="N86" i="18"/>
  <c r="M86" i="18"/>
  <c r="L86" i="18"/>
  <c r="K86" i="18"/>
  <c r="J86" i="18"/>
  <c r="I86" i="18"/>
  <c r="H86" i="18"/>
  <c r="G86" i="18"/>
  <c r="F86" i="18"/>
  <c r="E86" i="18"/>
  <c r="D86" i="18"/>
  <c r="C86" i="18"/>
  <c r="N85" i="18"/>
  <c r="M85" i="18"/>
  <c r="L85" i="18"/>
  <c r="K85" i="18"/>
  <c r="J85" i="18"/>
  <c r="I85" i="18"/>
  <c r="H85" i="18"/>
  <c r="G85" i="18"/>
  <c r="F85" i="18"/>
  <c r="E85" i="18"/>
  <c r="D85" i="18"/>
  <c r="C85" i="18"/>
  <c r="N84" i="18"/>
  <c r="M84" i="18"/>
  <c r="L84" i="18"/>
  <c r="K84" i="18"/>
  <c r="J84" i="18"/>
  <c r="I84" i="18"/>
  <c r="H84" i="18"/>
  <c r="G84" i="18"/>
  <c r="F84" i="18"/>
  <c r="E84" i="18"/>
  <c r="D84" i="18"/>
  <c r="C84" i="18"/>
  <c r="N83" i="18"/>
  <c r="M83" i="18"/>
  <c r="L83" i="18"/>
  <c r="K83" i="18"/>
  <c r="J83" i="18"/>
  <c r="I83" i="18"/>
  <c r="H83" i="18"/>
  <c r="G83" i="18"/>
  <c r="F83" i="18"/>
  <c r="E83" i="18"/>
  <c r="D83" i="18"/>
  <c r="C83" i="18"/>
  <c r="N82" i="18"/>
  <c r="M82" i="18"/>
  <c r="L82" i="18"/>
  <c r="K82" i="18"/>
  <c r="J82" i="18"/>
  <c r="I82" i="18"/>
  <c r="H82" i="18"/>
  <c r="G82" i="18"/>
  <c r="F82" i="18"/>
  <c r="E82" i="18"/>
  <c r="D82" i="18"/>
  <c r="C82" i="18"/>
  <c r="N81" i="18"/>
  <c r="M81" i="18"/>
  <c r="L81" i="18"/>
  <c r="K81" i="18"/>
  <c r="J81" i="18"/>
  <c r="I81" i="18"/>
  <c r="H81" i="18"/>
  <c r="G81" i="18"/>
  <c r="F81" i="18"/>
  <c r="E81" i="18"/>
  <c r="D81" i="18"/>
  <c r="C81" i="18"/>
  <c r="N80" i="18"/>
  <c r="M80" i="18"/>
  <c r="L80" i="18"/>
  <c r="K80" i="18"/>
  <c r="J80" i="18"/>
  <c r="I80" i="18"/>
  <c r="H80" i="18"/>
  <c r="G80" i="18"/>
  <c r="F80" i="18"/>
  <c r="E80" i="18"/>
  <c r="D80" i="18"/>
  <c r="C80" i="18"/>
  <c r="N79" i="18"/>
  <c r="M79" i="18"/>
  <c r="L79" i="18"/>
  <c r="K79" i="18"/>
  <c r="J79" i="18"/>
  <c r="I79" i="18"/>
  <c r="H79" i="18"/>
  <c r="G79" i="18"/>
  <c r="F79" i="18"/>
  <c r="E79" i="18"/>
  <c r="D79" i="18"/>
  <c r="C79" i="18"/>
  <c r="N78" i="18"/>
  <c r="M78" i="18"/>
  <c r="L78" i="18"/>
  <c r="K78" i="18"/>
  <c r="J78" i="18"/>
  <c r="I78" i="18"/>
  <c r="H78" i="18"/>
  <c r="G78" i="18"/>
  <c r="F78" i="18"/>
  <c r="E78" i="18"/>
  <c r="D78" i="18"/>
  <c r="C78" i="18"/>
  <c r="N77" i="18"/>
  <c r="M77" i="18"/>
  <c r="L77" i="18"/>
  <c r="K77" i="18"/>
  <c r="J77" i="18"/>
  <c r="I77" i="18"/>
  <c r="H77" i="18"/>
  <c r="G77" i="18"/>
  <c r="F77" i="18"/>
  <c r="E77" i="18"/>
  <c r="D77" i="18"/>
  <c r="C77" i="18"/>
  <c r="N76" i="18"/>
  <c r="M76" i="18"/>
  <c r="L76" i="18"/>
  <c r="K76" i="18"/>
  <c r="J76" i="18"/>
  <c r="I76" i="18"/>
  <c r="H76" i="18"/>
  <c r="G76" i="18"/>
  <c r="F76" i="18"/>
  <c r="E76" i="18"/>
  <c r="D76" i="18"/>
  <c r="C76" i="18"/>
  <c r="N75" i="18"/>
  <c r="M75" i="18"/>
  <c r="L75" i="18"/>
  <c r="K75" i="18"/>
  <c r="J75" i="18"/>
  <c r="I75" i="18"/>
  <c r="H75" i="18"/>
  <c r="G75" i="18"/>
  <c r="F75" i="18"/>
  <c r="E75" i="18"/>
  <c r="D75" i="18"/>
  <c r="C75" i="18"/>
  <c r="N74" i="18"/>
  <c r="M74" i="18"/>
  <c r="L74" i="18"/>
  <c r="K74" i="18"/>
  <c r="J74" i="18"/>
  <c r="I74" i="18"/>
  <c r="H74" i="18"/>
  <c r="G74" i="18"/>
  <c r="F74" i="18"/>
  <c r="E74" i="18"/>
  <c r="D74" i="18"/>
  <c r="C74" i="18"/>
  <c r="N73" i="18"/>
  <c r="M73" i="18"/>
  <c r="L73" i="18"/>
  <c r="K73" i="18"/>
  <c r="J73" i="18"/>
  <c r="I73" i="18"/>
  <c r="H73" i="18"/>
  <c r="G73" i="18"/>
  <c r="F73" i="18"/>
  <c r="E73" i="18"/>
  <c r="D73" i="18"/>
  <c r="C73" i="18"/>
  <c r="N72" i="18"/>
  <c r="M72" i="18"/>
  <c r="L72" i="18"/>
  <c r="K72" i="18"/>
  <c r="J72" i="18"/>
  <c r="I72" i="18"/>
  <c r="H72" i="18"/>
  <c r="G72" i="18"/>
  <c r="F72" i="18"/>
  <c r="E72" i="18"/>
  <c r="D72" i="18"/>
  <c r="C72" i="18"/>
  <c r="N71" i="18"/>
  <c r="M71" i="18"/>
  <c r="L71" i="18"/>
  <c r="K71" i="18"/>
  <c r="J71" i="18"/>
  <c r="I71" i="18"/>
  <c r="H71" i="18"/>
  <c r="G71" i="18"/>
  <c r="F71" i="18"/>
  <c r="E71" i="18"/>
  <c r="D71" i="18"/>
  <c r="C71" i="18"/>
  <c r="N70" i="18"/>
  <c r="M70" i="18"/>
  <c r="L70" i="18"/>
  <c r="K70" i="18"/>
  <c r="J70" i="18"/>
  <c r="I70" i="18"/>
  <c r="H70" i="18"/>
  <c r="G70" i="18"/>
  <c r="F70" i="18"/>
  <c r="E70" i="18"/>
  <c r="D70" i="18"/>
  <c r="C70" i="18"/>
  <c r="N69" i="18"/>
  <c r="M69" i="18"/>
  <c r="L69" i="18"/>
  <c r="K69" i="18"/>
  <c r="J69" i="18"/>
  <c r="I69" i="18"/>
  <c r="H69" i="18"/>
  <c r="G69" i="18"/>
  <c r="F69" i="18"/>
  <c r="E69" i="18"/>
  <c r="D69" i="18"/>
  <c r="C69" i="18"/>
  <c r="N68" i="18"/>
  <c r="M68" i="18"/>
  <c r="L68" i="18"/>
  <c r="K68" i="18"/>
  <c r="J68" i="18"/>
  <c r="I68" i="18"/>
  <c r="H68" i="18"/>
  <c r="G68" i="18"/>
  <c r="F68" i="18"/>
  <c r="E68" i="18"/>
  <c r="D68" i="18"/>
  <c r="C68" i="18"/>
  <c r="N67" i="18"/>
  <c r="M67" i="18"/>
  <c r="L67" i="18"/>
  <c r="K67" i="18"/>
  <c r="J67" i="18"/>
  <c r="I67" i="18"/>
  <c r="H67" i="18"/>
  <c r="G67" i="18"/>
  <c r="F67" i="18"/>
  <c r="E67" i="18"/>
  <c r="D67" i="18"/>
  <c r="C67" i="18"/>
  <c r="N66" i="18"/>
  <c r="M66" i="18"/>
  <c r="L66" i="18"/>
  <c r="K66" i="18"/>
  <c r="J66" i="18"/>
  <c r="I66" i="18"/>
  <c r="H66" i="18"/>
  <c r="G66" i="18"/>
  <c r="F66" i="18"/>
  <c r="E66" i="18"/>
  <c r="D66" i="18"/>
  <c r="C66" i="18"/>
  <c r="N65" i="18"/>
  <c r="M65" i="18"/>
  <c r="L65" i="18"/>
  <c r="K65" i="18"/>
  <c r="J65" i="18"/>
  <c r="I65" i="18"/>
  <c r="H65" i="18"/>
  <c r="G65" i="18"/>
  <c r="F65" i="18"/>
  <c r="E65" i="18"/>
  <c r="D65" i="18"/>
  <c r="C65" i="18"/>
  <c r="N64" i="18"/>
  <c r="M64" i="18"/>
  <c r="L64" i="18"/>
  <c r="K64" i="18"/>
  <c r="J64" i="18"/>
  <c r="I64" i="18"/>
  <c r="H64" i="18"/>
  <c r="G64" i="18"/>
  <c r="F64" i="18"/>
  <c r="E64" i="18"/>
  <c r="D64" i="18"/>
  <c r="C64" i="18"/>
  <c r="N63" i="18"/>
  <c r="M63" i="18"/>
  <c r="L63" i="18"/>
  <c r="K63" i="18"/>
  <c r="J63" i="18"/>
  <c r="I63" i="18"/>
  <c r="H63" i="18"/>
  <c r="G63" i="18"/>
  <c r="F63" i="18"/>
  <c r="E63" i="18"/>
  <c r="D63" i="18"/>
  <c r="C63" i="18"/>
  <c r="N62" i="18"/>
  <c r="N89" i="18" s="1"/>
  <c r="M62" i="18"/>
  <c r="M89" i="18" s="1"/>
  <c r="L62" i="18"/>
  <c r="L89" i="18" s="1"/>
  <c r="K62" i="18"/>
  <c r="J62" i="18"/>
  <c r="I62" i="18"/>
  <c r="I89" i="18" s="1"/>
  <c r="H62" i="18"/>
  <c r="G62" i="18"/>
  <c r="G89" i="18" s="1"/>
  <c r="F62" i="18"/>
  <c r="E62" i="18"/>
  <c r="D62" i="18"/>
  <c r="C62" i="18"/>
  <c r="N58" i="18"/>
  <c r="M58" i="18"/>
  <c r="L58" i="18"/>
  <c r="K58" i="18"/>
  <c r="J58" i="18"/>
  <c r="I58" i="18"/>
  <c r="H58" i="18"/>
  <c r="G58" i="18"/>
  <c r="F58" i="18"/>
  <c r="E58" i="18"/>
  <c r="D58" i="18"/>
  <c r="C58" i="18"/>
  <c r="N57" i="18"/>
  <c r="M57" i="18"/>
  <c r="L57" i="18"/>
  <c r="K57" i="18"/>
  <c r="J57" i="18"/>
  <c r="I57" i="18"/>
  <c r="H57" i="18"/>
  <c r="G57" i="18"/>
  <c r="F57" i="18"/>
  <c r="E57" i="18"/>
  <c r="D57" i="18"/>
  <c r="C57" i="18"/>
  <c r="N56" i="18"/>
  <c r="M56" i="18"/>
  <c r="L56" i="18"/>
  <c r="K56" i="18"/>
  <c r="J56" i="18"/>
  <c r="I56" i="18"/>
  <c r="H56" i="18"/>
  <c r="G56" i="18"/>
  <c r="F56" i="18"/>
  <c r="E56" i="18"/>
  <c r="D56" i="18"/>
  <c r="C56" i="18"/>
  <c r="N55" i="18"/>
  <c r="M55" i="18"/>
  <c r="L55" i="18"/>
  <c r="K55" i="18"/>
  <c r="J55" i="18"/>
  <c r="I55" i="18"/>
  <c r="H55" i="18"/>
  <c r="G55" i="18"/>
  <c r="F55" i="18"/>
  <c r="E55" i="18"/>
  <c r="D55" i="18"/>
  <c r="C55" i="18"/>
  <c r="N54" i="18"/>
  <c r="M54" i="18"/>
  <c r="L54" i="18"/>
  <c r="K54" i="18"/>
  <c r="J54" i="18"/>
  <c r="I54" i="18"/>
  <c r="H54" i="18"/>
  <c r="G54" i="18"/>
  <c r="F54" i="18"/>
  <c r="E54" i="18"/>
  <c r="D54" i="18"/>
  <c r="C54" i="18"/>
  <c r="N53" i="18"/>
  <c r="M53" i="18"/>
  <c r="L53" i="18"/>
  <c r="K53" i="18"/>
  <c r="J53" i="18"/>
  <c r="I53" i="18"/>
  <c r="H53" i="18"/>
  <c r="G53" i="18"/>
  <c r="F53" i="18"/>
  <c r="E53" i="18"/>
  <c r="D53" i="18"/>
  <c r="C53" i="18"/>
  <c r="N52" i="18"/>
  <c r="M52" i="18"/>
  <c r="L52" i="18"/>
  <c r="K52" i="18"/>
  <c r="J52" i="18"/>
  <c r="I52" i="18"/>
  <c r="H52" i="18"/>
  <c r="G52" i="18"/>
  <c r="F52" i="18"/>
  <c r="E52" i="18"/>
  <c r="D52" i="18"/>
  <c r="C52" i="18"/>
  <c r="N51" i="18"/>
  <c r="M51" i="18"/>
  <c r="L51" i="18"/>
  <c r="K51" i="18"/>
  <c r="J51" i="18"/>
  <c r="I51" i="18"/>
  <c r="H51" i="18"/>
  <c r="G51" i="18"/>
  <c r="F51" i="18"/>
  <c r="E51" i="18"/>
  <c r="D51" i="18"/>
  <c r="C51" i="18"/>
  <c r="N50" i="18"/>
  <c r="M50" i="18"/>
  <c r="L50" i="18"/>
  <c r="K50" i="18"/>
  <c r="J50" i="18"/>
  <c r="I50" i="18"/>
  <c r="H50" i="18"/>
  <c r="G50" i="18"/>
  <c r="F50" i="18"/>
  <c r="E50" i="18"/>
  <c r="D50" i="18"/>
  <c r="C50" i="18"/>
  <c r="N49" i="18"/>
  <c r="M49" i="18"/>
  <c r="L49" i="18"/>
  <c r="K49" i="18"/>
  <c r="J49" i="18"/>
  <c r="I49" i="18"/>
  <c r="H49" i="18"/>
  <c r="G49" i="18"/>
  <c r="F49" i="18"/>
  <c r="E49" i="18"/>
  <c r="D49" i="18"/>
  <c r="C49" i="18"/>
  <c r="N48" i="18"/>
  <c r="M48" i="18"/>
  <c r="L48" i="18"/>
  <c r="K48" i="18"/>
  <c r="J48" i="18"/>
  <c r="I48" i="18"/>
  <c r="H48" i="18"/>
  <c r="G48" i="18"/>
  <c r="F48" i="18"/>
  <c r="E48" i="18"/>
  <c r="D48" i="18"/>
  <c r="C48" i="18"/>
  <c r="N47" i="18"/>
  <c r="M47" i="18"/>
  <c r="L47" i="18"/>
  <c r="K47" i="18"/>
  <c r="J47" i="18"/>
  <c r="I47" i="18"/>
  <c r="H47" i="18"/>
  <c r="G47" i="18"/>
  <c r="F47" i="18"/>
  <c r="E47" i="18"/>
  <c r="D47" i="18"/>
  <c r="C47" i="18"/>
  <c r="N46" i="18"/>
  <c r="M46" i="18"/>
  <c r="L46" i="18"/>
  <c r="K46" i="18"/>
  <c r="J46" i="18"/>
  <c r="I46" i="18"/>
  <c r="H46" i="18"/>
  <c r="G46" i="18"/>
  <c r="F46" i="18"/>
  <c r="E46" i="18"/>
  <c r="D46" i="18"/>
  <c r="C46" i="18"/>
  <c r="N45" i="18"/>
  <c r="M45" i="18"/>
  <c r="L45" i="18"/>
  <c r="K45" i="18"/>
  <c r="J45" i="18"/>
  <c r="I45" i="18"/>
  <c r="H45" i="18"/>
  <c r="G45" i="18"/>
  <c r="F45" i="18"/>
  <c r="E45" i="18"/>
  <c r="D45" i="18"/>
  <c r="C45" i="18"/>
  <c r="N44" i="18"/>
  <c r="M44" i="18"/>
  <c r="L44" i="18"/>
  <c r="K44" i="18"/>
  <c r="J44" i="18"/>
  <c r="I44" i="18"/>
  <c r="H44" i="18"/>
  <c r="G44" i="18"/>
  <c r="F44" i="18"/>
  <c r="E44" i="18"/>
  <c r="D44" i="18"/>
  <c r="C44" i="18"/>
  <c r="N43" i="18"/>
  <c r="M43" i="18"/>
  <c r="L43" i="18"/>
  <c r="K43" i="18"/>
  <c r="J43" i="18"/>
  <c r="I43" i="18"/>
  <c r="H43" i="18"/>
  <c r="G43" i="18"/>
  <c r="F43" i="18"/>
  <c r="E43" i="18"/>
  <c r="D43" i="18"/>
  <c r="C43" i="18"/>
  <c r="N42" i="18"/>
  <c r="M42" i="18"/>
  <c r="L42" i="18"/>
  <c r="K42" i="18"/>
  <c r="J42" i="18"/>
  <c r="I42" i="18"/>
  <c r="H42" i="18"/>
  <c r="G42" i="18"/>
  <c r="F42" i="18"/>
  <c r="E42" i="18"/>
  <c r="D42" i="18"/>
  <c r="C42" i="18"/>
  <c r="N41" i="18"/>
  <c r="M41" i="18"/>
  <c r="L41" i="18"/>
  <c r="K41" i="18"/>
  <c r="J41" i="18"/>
  <c r="I41" i="18"/>
  <c r="H41" i="18"/>
  <c r="G41" i="18"/>
  <c r="F41" i="18"/>
  <c r="E41" i="18"/>
  <c r="D41" i="18"/>
  <c r="C41" i="18"/>
  <c r="N40" i="18"/>
  <c r="M40" i="18"/>
  <c r="L40" i="18"/>
  <c r="K40" i="18"/>
  <c r="J40" i="18"/>
  <c r="I40" i="18"/>
  <c r="H40" i="18"/>
  <c r="G40" i="18"/>
  <c r="F40" i="18"/>
  <c r="E40" i="18"/>
  <c r="D40" i="18"/>
  <c r="C40" i="18"/>
  <c r="N39" i="18"/>
  <c r="M39" i="18"/>
  <c r="L39" i="18"/>
  <c r="K39" i="18"/>
  <c r="J39" i="18"/>
  <c r="I39" i="18"/>
  <c r="H39" i="18"/>
  <c r="G39" i="18"/>
  <c r="F39" i="18"/>
  <c r="E39" i="18"/>
  <c r="D39" i="18"/>
  <c r="C39" i="18"/>
  <c r="N38" i="18"/>
  <c r="M38" i="18"/>
  <c r="L38" i="18"/>
  <c r="K38" i="18"/>
  <c r="J38" i="18"/>
  <c r="I38" i="18"/>
  <c r="H38" i="18"/>
  <c r="G38" i="18"/>
  <c r="F38" i="18"/>
  <c r="E38" i="18"/>
  <c r="D38" i="18"/>
  <c r="C38" i="18"/>
  <c r="N37" i="18"/>
  <c r="M37" i="18"/>
  <c r="L37" i="18"/>
  <c r="K37" i="18"/>
  <c r="J37" i="18"/>
  <c r="I37" i="18"/>
  <c r="H37" i="18"/>
  <c r="G37" i="18"/>
  <c r="F37" i="18"/>
  <c r="E37" i="18"/>
  <c r="D37" i="18"/>
  <c r="C37" i="18"/>
  <c r="N36" i="18"/>
  <c r="M36" i="18"/>
  <c r="L36" i="18"/>
  <c r="K36" i="18"/>
  <c r="J36" i="18"/>
  <c r="I36" i="18"/>
  <c r="H36" i="18"/>
  <c r="G36" i="18"/>
  <c r="F36" i="18"/>
  <c r="E36" i="18"/>
  <c r="D36" i="18"/>
  <c r="C36" i="18"/>
  <c r="N35" i="18"/>
  <c r="M35" i="18"/>
  <c r="L35" i="18"/>
  <c r="K35" i="18"/>
  <c r="J35" i="18"/>
  <c r="I35" i="18"/>
  <c r="H35" i="18"/>
  <c r="G35" i="18"/>
  <c r="F35" i="18"/>
  <c r="E35" i="18"/>
  <c r="D35" i="18"/>
  <c r="C35" i="18"/>
  <c r="N34" i="18"/>
  <c r="M34" i="18"/>
  <c r="L34" i="18"/>
  <c r="K34" i="18"/>
  <c r="J34" i="18"/>
  <c r="I34" i="18"/>
  <c r="H34" i="18"/>
  <c r="G34" i="18"/>
  <c r="F34" i="18"/>
  <c r="E34" i="18"/>
  <c r="D34" i="18"/>
  <c r="C34" i="18"/>
  <c r="N33" i="18"/>
  <c r="M33" i="18"/>
  <c r="L33" i="18"/>
  <c r="K33" i="18"/>
  <c r="J33" i="18"/>
  <c r="I33" i="18"/>
  <c r="H33" i="18"/>
  <c r="G33" i="18"/>
  <c r="F33" i="18"/>
  <c r="E33" i="18"/>
  <c r="D33" i="18"/>
  <c r="C33" i="18"/>
  <c r="N32" i="18"/>
  <c r="N59" i="18" s="1"/>
  <c r="M32" i="18"/>
  <c r="L32" i="18"/>
  <c r="K32" i="18"/>
  <c r="J32" i="18"/>
  <c r="I32" i="18"/>
  <c r="H32" i="18"/>
  <c r="H59" i="18" s="1"/>
  <c r="G32" i="18"/>
  <c r="F32" i="18"/>
  <c r="E32" i="18"/>
  <c r="D32" i="18"/>
  <c r="C32" i="18"/>
  <c r="N28" i="18"/>
  <c r="M28" i="18"/>
  <c r="L28" i="18"/>
  <c r="K28" i="18"/>
  <c r="J28" i="18"/>
  <c r="I28" i="18"/>
  <c r="H28" i="18"/>
  <c r="G28" i="18"/>
  <c r="F28" i="18"/>
  <c r="E28" i="18"/>
  <c r="D28" i="18"/>
  <c r="C28" i="18"/>
  <c r="N27" i="18"/>
  <c r="M27" i="18"/>
  <c r="L27" i="18"/>
  <c r="K27" i="18"/>
  <c r="J27" i="18"/>
  <c r="I27" i="18"/>
  <c r="H27" i="18"/>
  <c r="G27" i="18"/>
  <c r="F27" i="18"/>
  <c r="E27" i="18"/>
  <c r="D27" i="18"/>
  <c r="C27" i="18"/>
  <c r="N26" i="18"/>
  <c r="M26" i="18"/>
  <c r="L26" i="18"/>
  <c r="K26" i="18"/>
  <c r="J26" i="18"/>
  <c r="I26" i="18"/>
  <c r="H26" i="18"/>
  <c r="G26" i="18"/>
  <c r="F26" i="18"/>
  <c r="E26" i="18"/>
  <c r="D26" i="18"/>
  <c r="C26" i="18"/>
  <c r="N25" i="18"/>
  <c r="M25" i="18"/>
  <c r="L25" i="18"/>
  <c r="K25" i="18"/>
  <c r="J25" i="18"/>
  <c r="I25" i="18"/>
  <c r="H25" i="18"/>
  <c r="G25" i="18"/>
  <c r="F25" i="18"/>
  <c r="E25" i="18"/>
  <c r="D25" i="18"/>
  <c r="C25" i="18"/>
  <c r="N24" i="18"/>
  <c r="M24" i="18"/>
  <c r="L24" i="18"/>
  <c r="K24" i="18"/>
  <c r="J24" i="18"/>
  <c r="I24" i="18"/>
  <c r="H24" i="18"/>
  <c r="G24" i="18"/>
  <c r="F24" i="18"/>
  <c r="E24" i="18"/>
  <c r="D24" i="18"/>
  <c r="C24" i="18"/>
  <c r="N23" i="18"/>
  <c r="M23" i="18"/>
  <c r="L23" i="18"/>
  <c r="K23" i="18"/>
  <c r="J23" i="18"/>
  <c r="I23" i="18"/>
  <c r="H23" i="18"/>
  <c r="G23" i="18"/>
  <c r="F23" i="18"/>
  <c r="E23" i="18"/>
  <c r="D23" i="18"/>
  <c r="C23" i="18"/>
  <c r="N22" i="18"/>
  <c r="M22" i="18"/>
  <c r="L22" i="18"/>
  <c r="K22" i="18"/>
  <c r="J22" i="18"/>
  <c r="I22" i="18"/>
  <c r="H22" i="18"/>
  <c r="G22" i="18"/>
  <c r="F22" i="18"/>
  <c r="E22" i="18"/>
  <c r="D22" i="18"/>
  <c r="C22" i="18"/>
  <c r="N21" i="18"/>
  <c r="M21" i="18"/>
  <c r="L21" i="18"/>
  <c r="K21" i="18"/>
  <c r="J21" i="18"/>
  <c r="I21" i="18"/>
  <c r="H21" i="18"/>
  <c r="G21" i="18"/>
  <c r="F21" i="18"/>
  <c r="E21" i="18"/>
  <c r="D21" i="18"/>
  <c r="C21" i="18"/>
  <c r="N20" i="18"/>
  <c r="M20" i="18"/>
  <c r="L20" i="18"/>
  <c r="K20" i="18"/>
  <c r="J20" i="18"/>
  <c r="I20" i="18"/>
  <c r="H20" i="18"/>
  <c r="G20" i="18"/>
  <c r="F20" i="18"/>
  <c r="E20" i="18"/>
  <c r="D20" i="18"/>
  <c r="C20" i="18"/>
  <c r="N19" i="18"/>
  <c r="M19" i="18"/>
  <c r="L19" i="18"/>
  <c r="K19" i="18"/>
  <c r="J19" i="18"/>
  <c r="I19" i="18"/>
  <c r="H19" i="18"/>
  <c r="G19" i="18"/>
  <c r="F19" i="18"/>
  <c r="E19" i="18"/>
  <c r="D19" i="18"/>
  <c r="C19" i="18"/>
  <c r="N18" i="18"/>
  <c r="M18" i="18"/>
  <c r="L18" i="18"/>
  <c r="K18" i="18"/>
  <c r="J18" i="18"/>
  <c r="I18" i="18"/>
  <c r="H18" i="18"/>
  <c r="G18" i="18"/>
  <c r="F18" i="18"/>
  <c r="E18" i="18"/>
  <c r="D18" i="18"/>
  <c r="C18" i="18"/>
  <c r="N17" i="18"/>
  <c r="M17" i="18"/>
  <c r="L17" i="18"/>
  <c r="K17" i="18"/>
  <c r="J17" i="18"/>
  <c r="I17" i="18"/>
  <c r="H17" i="18"/>
  <c r="G17" i="18"/>
  <c r="F17" i="18"/>
  <c r="E17" i="18"/>
  <c r="D17" i="18"/>
  <c r="C17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N15" i="18"/>
  <c r="M15" i="18"/>
  <c r="L15" i="18"/>
  <c r="K15" i="18"/>
  <c r="J15" i="18"/>
  <c r="I15" i="18"/>
  <c r="H15" i="18"/>
  <c r="G15" i="18"/>
  <c r="F15" i="18"/>
  <c r="E15" i="18"/>
  <c r="D15" i="18"/>
  <c r="C15" i="18"/>
  <c r="N14" i="18"/>
  <c r="M14" i="18"/>
  <c r="L14" i="18"/>
  <c r="K14" i="18"/>
  <c r="J14" i="18"/>
  <c r="I14" i="18"/>
  <c r="H14" i="18"/>
  <c r="G14" i="18"/>
  <c r="F14" i="18"/>
  <c r="E14" i="18"/>
  <c r="D14" i="18"/>
  <c r="C14" i="18"/>
  <c r="N13" i="18"/>
  <c r="M13" i="18"/>
  <c r="L13" i="18"/>
  <c r="K13" i="18"/>
  <c r="J13" i="18"/>
  <c r="I13" i="18"/>
  <c r="H13" i="18"/>
  <c r="G13" i="18"/>
  <c r="F13" i="18"/>
  <c r="E13" i="18"/>
  <c r="D13" i="18"/>
  <c r="C13" i="18"/>
  <c r="N12" i="18"/>
  <c r="M12" i="18"/>
  <c r="L12" i="18"/>
  <c r="K12" i="18"/>
  <c r="J12" i="18"/>
  <c r="I12" i="18"/>
  <c r="H12" i="18"/>
  <c r="G12" i="18"/>
  <c r="F12" i="18"/>
  <c r="E12" i="18"/>
  <c r="D12" i="18"/>
  <c r="C12" i="18"/>
  <c r="N11" i="18"/>
  <c r="M11" i="18"/>
  <c r="L11" i="18"/>
  <c r="K11" i="18"/>
  <c r="J11" i="18"/>
  <c r="I11" i="18"/>
  <c r="H11" i="18"/>
  <c r="G11" i="18"/>
  <c r="F11" i="18"/>
  <c r="E11" i="18"/>
  <c r="D11" i="18"/>
  <c r="C11" i="18"/>
  <c r="N10" i="18"/>
  <c r="M10" i="18"/>
  <c r="L10" i="18"/>
  <c r="K10" i="18"/>
  <c r="J10" i="18"/>
  <c r="I10" i="18"/>
  <c r="H10" i="18"/>
  <c r="G10" i="18"/>
  <c r="F10" i="18"/>
  <c r="E10" i="18"/>
  <c r="D10" i="18"/>
  <c r="C10" i="18"/>
  <c r="N9" i="18"/>
  <c r="M9" i="18"/>
  <c r="L9" i="18"/>
  <c r="K9" i="18"/>
  <c r="J9" i="18"/>
  <c r="I9" i="18"/>
  <c r="H9" i="18"/>
  <c r="G9" i="18"/>
  <c r="F9" i="18"/>
  <c r="E9" i="18"/>
  <c r="D9" i="18"/>
  <c r="C9" i="18"/>
  <c r="N8" i="18"/>
  <c r="M8" i="18"/>
  <c r="L8" i="18"/>
  <c r="K8" i="18"/>
  <c r="J8" i="18"/>
  <c r="I8" i="18"/>
  <c r="H8" i="18"/>
  <c r="G8" i="18"/>
  <c r="F8" i="18"/>
  <c r="E8" i="18"/>
  <c r="D8" i="18"/>
  <c r="C8" i="18"/>
  <c r="N7" i="18"/>
  <c r="M7" i="18"/>
  <c r="L7" i="18"/>
  <c r="K7" i="18"/>
  <c r="J7" i="18"/>
  <c r="I7" i="18"/>
  <c r="H7" i="18"/>
  <c r="G7" i="18"/>
  <c r="F7" i="18"/>
  <c r="E7" i="18"/>
  <c r="D7" i="18"/>
  <c r="C7" i="18"/>
  <c r="N6" i="18"/>
  <c r="M6" i="18"/>
  <c r="L6" i="18"/>
  <c r="K6" i="18"/>
  <c r="J6" i="18"/>
  <c r="I6" i="18"/>
  <c r="H6" i="18"/>
  <c r="G6" i="18"/>
  <c r="F6" i="18"/>
  <c r="E6" i="18"/>
  <c r="D6" i="18"/>
  <c r="C6" i="18"/>
  <c r="N5" i="18"/>
  <c r="M5" i="18"/>
  <c r="L5" i="18"/>
  <c r="K5" i="18"/>
  <c r="J5" i="18"/>
  <c r="I5" i="18"/>
  <c r="H5" i="18"/>
  <c r="G5" i="18"/>
  <c r="F5" i="18"/>
  <c r="E5" i="18"/>
  <c r="D5" i="18"/>
  <c r="C5" i="18"/>
  <c r="N4" i="18"/>
  <c r="M4" i="18"/>
  <c r="L4" i="18"/>
  <c r="K4" i="18"/>
  <c r="J4" i="18"/>
  <c r="I4" i="18"/>
  <c r="H4" i="18"/>
  <c r="G4" i="18"/>
  <c r="F4" i="18"/>
  <c r="E4" i="18"/>
  <c r="D4" i="18"/>
  <c r="C4" i="18"/>
  <c r="N3" i="18"/>
  <c r="M3" i="18"/>
  <c r="L3" i="18"/>
  <c r="K3" i="18"/>
  <c r="J3" i="18"/>
  <c r="I3" i="18"/>
  <c r="H3" i="18"/>
  <c r="G3" i="18"/>
  <c r="F3" i="18"/>
  <c r="E3" i="18"/>
  <c r="D3" i="18"/>
  <c r="C3" i="18"/>
  <c r="N2" i="18"/>
  <c r="N29" i="18" s="1"/>
  <c r="M2" i="18"/>
  <c r="L2" i="18"/>
  <c r="K2" i="18"/>
  <c r="J2" i="18"/>
  <c r="I2" i="18"/>
  <c r="H2" i="18"/>
  <c r="G2" i="18"/>
  <c r="F2" i="18"/>
  <c r="E2" i="18"/>
  <c r="D2" i="18"/>
  <c r="C2" i="18"/>
  <c r="F239" i="18"/>
  <c r="J240" i="18"/>
  <c r="N240" i="18"/>
  <c r="E246" i="18"/>
  <c r="F246" i="18"/>
  <c r="D272" i="18"/>
  <c r="H245" i="18"/>
  <c r="C272" i="18"/>
  <c r="AD211" i="17"/>
  <c r="AC211" i="17"/>
  <c r="AB211" i="17"/>
  <c r="AA211" i="17"/>
  <c r="Z211" i="17"/>
  <c r="Y211" i="17"/>
  <c r="X211" i="17"/>
  <c r="W211" i="17"/>
  <c r="V211" i="17"/>
  <c r="U211" i="17"/>
  <c r="T211" i="17"/>
  <c r="S211" i="17"/>
  <c r="AE210" i="17"/>
  <c r="AE209" i="17"/>
  <c r="AE208" i="17"/>
  <c r="AE207" i="17"/>
  <c r="AE206" i="17"/>
  <c r="AE205" i="17"/>
  <c r="AE204" i="17"/>
  <c r="AE203" i="17"/>
  <c r="AE202" i="17"/>
  <c r="AE201" i="17"/>
  <c r="AE200" i="17"/>
  <c r="AE199" i="17"/>
  <c r="AE198" i="17"/>
  <c r="AE197" i="17"/>
  <c r="AE196" i="17"/>
  <c r="AE195" i="17"/>
  <c r="AE194" i="17"/>
  <c r="AE193" i="17"/>
  <c r="AE192" i="17"/>
  <c r="AE191" i="17"/>
  <c r="AE190" i="17"/>
  <c r="AE189" i="17"/>
  <c r="AE188" i="17"/>
  <c r="AE187" i="17"/>
  <c r="AE186" i="17"/>
  <c r="AE185" i="17"/>
  <c r="AE184" i="17"/>
  <c r="AE183" i="17"/>
  <c r="AE211" i="17" s="1"/>
  <c r="E272" i="18"/>
  <c r="I245" i="18"/>
  <c r="G246" i="18"/>
  <c r="F272" i="18"/>
  <c r="J245" i="18"/>
  <c r="H246" i="18"/>
  <c r="G272" i="18"/>
  <c r="N32" i="14"/>
  <c r="M32" i="14"/>
  <c r="S59" i="14"/>
  <c r="T59" i="14"/>
  <c r="U59" i="14"/>
  <c r="V59" i="14"/>
  <c r="I246" i="18"/>
  <c r="H272" i="18"/>
  <c r="K245" i="18"/>
  <c r="F10" i="16"/>
  <c r="F15" i="16"/>
  <c r="E10" i="16"/>
  <c r="E15" i="16"/>
  <c r="D10" i="16"/>
  <c r="D15" i="16"/>
  <c r="B10" i="16"/>
  <c r="B15" i="16"/>
  <c r="J246" i="18"/>
  <c r="I272" i="18"/>
  <c r="L245" i="18"/>
  <c r="AB1" i="13"/>
  <c r="L1" i="13"/>
  <c r="M245" i="18"/>
  <c r="K246" i="18"/>
  <c r="J272" i="18"/>
  <c r="AE210" i="12"/>
  <c r="AE209" i="12"/>
  <c r="AE208" i="12"/>
  <c r="AE207" i="12"/>
  <c r="AE206" i="12"/>
  <c r="AE205" i="12"/>
  <c r="AE204" i="12"/>
  <c r="AE203" i="12"/>
  <c r="AE202" i="12"/>
  <c r="AE201" i="12"/>
  <c r="AE200" i="12"/>
  <c r="AE199" i="12"/>
  <c r="AE198" i="12"/>
  <c r="AE197" i="12"/>
  <c r="AE196" i="12"/>
  <c r="AE195" i="12"/>
  <c r="AE194" i="12"/>
  <c r="AE193" i="12"/>
  <c r="AE192" i="12"/>
  <c r="AE191" i="12"/>
  <c r="AE190" i="12"/>
  <c r="AE189" i="12"/>
  <c r="AE188" i="12"/>
  <c r="AE187" i="12"/>
  <c r="AE186" i="12"/>
  <c r="AE185" i="12"/>
  <c r="AE184" i="12"/>
  <c r="AD211" i="12"/>
  <c r="AC211" i="12"/>
  <c r="AB211" i="12"/>
  <c r="AA211" i="12"/>
  <c r="Z211" i="12"/>
  <c r="Y211" i="12"/>
  <c r="X211" i="12"/>
  <c r="W211" i="12"/>
  <c r="V211" i="12"/>
  <c r="U211" i="12"/>
  <c r="T211" i="12"/>
  <c r="S211" i="12"/>
  <c r="W59" i="14"/>
  <c r="X59" i="14"/>
  <c r="T32" i="15"/>
  <c r="C16" i="13" s="1"/>
  <c r="N245" i="18"/>
  <c r="L246" i="18"/>
  <c r="K272" i="18"/>
  <c r="V65" i="15"/>
  <c r="J16" i="13" s="1"/>
  <c r="S32" i="15"/>
  <c r="B16" i="13" s="1"/>
  <c r="S65" i="15"/>
  <c r="G16" i="13" s="1"/>
  <c r="AE183" i="12"/>
  <c r="AE211" i="12"/>
  <c r="M246" i="18"/>
  <c r="L272" i="18"/>
  <c r="D19" i="13"/>
  <c r="D7" i="13"/>
  <c r="N246" i="18"/>
  <c r="N272" i="18"/>
  <c r="O272" i="18"/>
  <c r="M272" i="18"/>
  <c r="I13" i="13"/>
  <c r="I19" i="13"/>
  <c r="F52" i="13"/>
  <c r="CC111" i="13"/>
  <c r="BX111" i="13"/>
  <c r="BM111" i="13"/>
  <c r="BH111" i="13"/>
  <c r="Q111" i="13"/>
  <c r="L111" i="13"/>
  <c r="CC81" i="13"/>
  <c r="BX81" i="13"/>
  <c r="BM81" i="13"/>
  <c r="BH81" i="13"/>
  <c r="AW81" i="13"/>
  <c r="AR81" i="13"/>
  <c r="AG81" i="13"/>
  <c r="AB81" i="13"/>
  <c r="Q81" i="13"/>
  <c r="L81" i="13"/>
  <c r="CC52" i="13"/>
  <c r="BX52" i="13"/>
  <c r="BM52" i="13"/>
  <c r="BH52" i="13"/>
  <c r="AW52" i="13"/>
  <c r="AR52" i="13"/>
  <c r="AG52" i="13"/>
  <c r="AB52" i="13"/>
  <c r="Q52" i="13"/>
  <c r="L52" i="13"/>
  <c r="CC25" i="13"/>
  <c r="BX25" i="13"/>
  <c r="BM25" i="13"/>
  <c r="BH25" i="13"/>
  <c r="AW25" i="13"/>
  <c r="AR25" i="13"/>
  <c r="AG25" i="13"/>
  <c r="AB25" i="13"/>
  <c r="Q25" i="13"/>
  <c r="L25" i="13"/>
  <c r="CS1" i="13"/>
  <c r="CN1" i="13"/>
  <c r="CC1" i="13"/>
  <c r="BX1" i="13"/>
  <c r="BM1" i="13"/>
  <c r="BH1" i="13"/>
  <c r="AW1" i="13"/>
  <c r="AR1" i="13"/>
  <c r="AG1" i="13"/>
  <c r="Q1" i="13"/>
  <c r="F25" i="13"/>
  <c r="O32" i="15"/>
  <c r="B13" i="13" s="1"/>
  <c r="N32" i="15"/>
  <c r="E10" i="13" s="1"/>
  <c r="L32" i="15"/>
  <c r="C10" i="13" s="1"/>
  <c r="K32" i="15"/>
  <c r="B10" i="13" s="1"/>
  <c r="H32" i="15"/>
  <c r="C7" i="13" s="1"/>
  <c r="G32" i="15"/>
  <c r="B7" i="13" s="1"/>
  <c r="C32" i="15"/>
  <c r="N65" i="15"/>
  <c r="J10" i="13" s="1"/>
  <c r="G65" i="15"/>
  <c r="G7" i="13" s="1"/>
  <c r="P32" i="15"/>
  <c r="C13" i="13" s="1"/>
  <c r="K65" i="15"/>
  <c r="G10" i="13" s="1"/>
  <c r="O65" i="15"/>
  <c r="G13" i="13" s="1"/>
  <c r="J65" i="15"/>
  <c r="J7" i="13" s="1"/>
  <c r="R65" i="15"/>
  <c r="J13" i="13" s="1"/>
  <c r="F65" i="15"/>
  <c r="C65" i="15"/>
  <c r="N58" i="14"/>
  <c r="M58" i="14"/>
  <c r="N57" i="14"/>
  <c r="M57" i="14"/>
  <c r="N56" i="14"/>
  <c r="M56" i="14"/>
  <c r="N55" i="14"/>
  <c r="M55" i="14"/>
  <c r="N54" i="14"/>
  <c r="M54" i="14"/>
  <c r="N53" i="14"/>
  <c r="M53" i="14"/>
  <c r="N52" i="14"/>
  <c r="M52" i="14"/>
  <c r="N51" i="14"/>
  <c r="M51" i="14"/>
  <c r="N50" i="14"/>
  <c r="M50" i="14"/>
  <c r="N49" i="14"/>
  <c r="M49" i="14"/>
  <c r="N48" i="14"/>
  <c r="M48" i="14"/>
  <c r="N47" i="14"/>
  <c r="M47" i="14"/>
  <c r="N46" i="14"/>
  <c r="M46" i="14"/>
  <c r="N45" i="14"/>
  <c r="M45" i="14"/>
  <c r="N44" i="14"/>
  <c r="M44" i="14"/>
  <c r="N43" i="14"/>
  <c r="M43" i="14"/>
  <c r="N42" i="14"/>
  <c r="M42" i="14"/>
  <c r="N41" i="14"/>
  <c r="M41" i="14"/>
  <c r="N40" i="14"/>
  <c r="M40" i="14"/>
  <c r="N39" i="14"/>
  <c r="M39" i="14"/>
  <c r="N38" i="14"/>
  <c r="M38" i="14"/>
  <c r="N37" i="14"/>
  <c r="M37" i="14"/>
  <c r="N36" i="14"/>
  <c r="M36" i="14"/>
  <c r="N35" i="14"/>
  <c r="M35" i="14"/>
  <c r="N34" i="14"/>
  <c r="M34" i="14"/>
  <c r="N33" i="14"/>
  <c r="M33" i="14"/>
  <c r="O2" i="14"/>
  <c r="C268" i="11"/>
  <c r="C264" i="11"/>
  <c r="C263" i="11"/>
  <c r="D263" i="11" s="1"/>
  <c r="E263" i="11" s="1"/>
  <c r="C261" i="11"/>
  <c r="D261" i="11" s="1"/>
  <c r="C260" i="11"/>
  <c r="C259" i="11"/>
  <c r="D259" i="11" s="1"/>
  <c r="E259" i="11" s="1"/>
  <c r="C257" i="11"/>
  <c r="D257" i="11" s="1"/>
  <c r="C256" i="11"/>
  <c r="C255" i="11"/>
  <c r="D255" i="11" s="1"/>
  <c r="E255" i="11" s="1"/>
  <c r="C253" i="11"/>
  <c r="D253" i="11" s="1"/>
  <c r="C252" i="11"/>
  <c r="C251" i="11"/>
  <c r="D251" i="11" s="1"/>
  <c r="E251" i="11" s="1"/>
  <c r="C249" i="11"/>
  <c r="D249" i="11" s="1"/>
  <c r="C248" i="11"/>
  <c r="C247" i="11"/>
  <c r="D247" i="11" s="1"/>
  <c r="E247" i="11" s="1"/>
  <c r="K241" i="11"/>
  <c r="E241" i="11"/>
  <c r="H240" i="11"/>
  <c r="L239" i="11"/>
  <c r="I239" i="11"/>
  <c r="H238" i="11"/>
  <c r="K237" i="11"/>
  <c r="F237" i="11"/>
  <c r="C237" i="11"/>
  <c r="M236" i="11"/>
  <c r="J236" i="11"/>
  <c r="I236" i="11"/>
  <c r="E236" i="11"/>
  <c r="L234" i="11"/>
  <c r="K234" i="11"/>
  <c r="G234" i="11"/>
  <c r="D234" i="11"/>
  <c r="C234" i="11"/>
  <c r="J233" i="11"/>
  <c r="I233" i="11"/>
  <c r="M232" i="11"/>
  <c r="J232" i="11"/>
  <c r="I232" i="11"/>
  <c r="H232" i="11"/>
  <c r="E232" i="11"/>
  <c r="K231" i="11"/>
  <c r="F231" i="11"/>
  <c r="N230" i="11"/>
  <c r="L230" i="11"/>
  <c r="K230" i="11"/>
  <c r="G230" i="11"/>
  <c r="C230" i="11"/>
  <c r="M228" i="11"/>
  <c r="J228" i="11"/>
  <c r="I228" i="11"/>
  <c r="E228" i="11"/>
  <c r="D228" i="11"/>
  <c r="G227" i="11"/>
  <c r="L226" i="11"/>
  <c r="K226" i="11"/>
  <c r="G226" i="11"/>
  <c r="C226" i="11"/>
  <c r="L224" i="11"/>
  <c r="G223" i="11"/>
  <c r="C223" i="11"/>
  <c r="H222" i="11"/>
  <c r="K221" i="11"/>
  <c r="I221" i="11"/>
  <c r="M220" i="11"/>
  <c r="I220" i="11"/>
  <c r="E220" i="11"/>
  <c r="C219" i="11"/>
  <c r="K218" i="11"/>
  <c r="G218" i="11"/>
  <c r="C218" i="11"/>
  <c r="M216" i="11"/>
  <c r="J216" i="11"/>
  <c r="I216" i="11"/>
  <c r="E216" i="11"/>
  <c r="L214" i="11"/>
  <c r="K214" i="11"/>
  <c r="J214" i="11"/>
  <c r="G214" i="11"/>
  <c r="C214" i="11"/>
  <c r="O242" i="14"/>
  <c r="N242" i="14"/>
  <c r="M242" i="14"/>
  <c r="L242" i="14"/>
  <c r="K242" i="14"/>
  <c r="J242" i="14"/>
  <c r="I242" i="14"/>
  <c r="H242" i="14"/>
  <c r="G242" i="14"/>
  <c r="F242" i="14"/>
  <c r="E242" i="14"/>
  <c r="D242" i="14"/>
  <c r="C242" i="14"/>
  <c r="O241" i="14"/>
  <c r="N241" i="14"/>
  <c r="M241" i="14"/>
  <c r="L241" i="14"/>
  <c r="K241" i="14"/>
  <c r="J241" i="14"/>
  <c r="I241" i="14"/>
  <c r="H241" i="14"/>
  <c r="G241" i="14"/>
  <c r="F241" i="14"/>
  <c r="E241" i="14"/>
  <c r="D241" i="14"/>
  <c r="C241" i="14"/>
  <c r="O240" i="14"/>
  <c r="N240" i="14"/>
  <c r="M240" i="14"/>
  <c r="L240" i="14"/>
  <c r="K240" i="14"/>
  <c r="J240" i="14"/>
  <c r="I240" i="14"/>
  <c r="H240" i="14"/>
  <c r="G240" i="14"/>
  <c r="F240" i="14"/>
  <c r="E240" i="14"/>
  <c r="D240" i="14"/>
  <c r="C240" i="14"/>
  <c r="O239" i="14"/>
  <c r="N239" i="14"/>
  <c r="M239" i="14"/>
  <c r="L239" i="14"/>
  <c r="K239" i="14"/>
  <c r="J239" i="14"/>
  <c r="I239" i="14"/>
  <c r="H239" i="14"/>
  <c r="G239" i="14"/>
  <c r="F239" i="14"/>
  <c r="E239" i="14"/>
  <c r="D239" i="14"/>
  <c r="C239" i="14"/>
  <c r="O238" i="14"/>
  <c r="N238" i="14"/>
  <c r="M238" i="14"/>
  <c r="L238" i="14"/>
  <c r="K238" i="14"/>
  <c r="J238" i="14"/>
  <c r="I238" i="14"/>
  <c r="H238" i="14"/>
  <c r="G238" i="14"/>
  <c r="F238" i="14"/>
  <c r="E238" i="14"/>
  <c r="D238" i="14"/>
  <c r="C238" i="14"/>
  <c r="O237" i="14"/>
  <c r="N237" i="14"/>
  <c r="M237" i="14"/>
  <c r="L237" i="14"/>
  <c r="K237" i="14"/>
  <c r="J237" i="14"/>
  <c r="I237" i="14"/>
  <c r="H237" i="14"/>
  <c r="G237" i="14"/>
  <c r="F237" i="14"/>
  <c r="E237" i="14"/>
  <c r="D237" i="14"/>
  <c r="C237" i="14"/>
  <c r="O236" i="14"/>
  <c r="N236" i="14"/>
  <c r="M236" i="14"/>
  <c r="L236" i="14"/>
  <c r="K236" i="14"/>
  <c r="J236" i="14"/>
  <c r="I236" i="14"/>
  <c r="H236" i="14"/>
  <c r="G236" i="14"/>
  <c r="F236" i="14"/>
  <c r="E236" i="14"/>
  <c r="D236" i="14"/>
  <c r="C236" i="14"/>
  <c r="O235" i="14"/>
  <c r="N235" i="14"/>
  <c r="M235" i="14"/>
  <c r="L235" i="14"/>
  <c r="K235" i="14"/>
  <c r="J235" i="14"/>
  <c r="I235" i="14"/>
  <c r="H235" i="14"/>
  <c r="G235" i="14"/>
  <c r="F235" i="14"/>
  <c r="E235" i="14"/>
  <c r="D235" i="14"/>
  <c r="C235" i="14"/>
  <c r="O234" i="14"/>
  <c r="N234" i="14"/>
  <c r="M234" i="14"/>
  <c r="L234" i="14"/>
  <c r="K234" i="14"/>
  <c r="J234" i="14"/>
  <c r="I234" i="14"/>
  <c r="H234" i="14"/>
  <c r="G234" i="14"/>
  <c r="F234" i="14"/>
  <c r="E234" i="14"/>
  <c r="D234" i="14"/>
  <c r="C234" i="14"/>
  <c r="O233" i="14"/>
  <c r="N233" i="14"/>
  <c r="M233" i="14"/>
  <c r="L233" i="14"/>
  <c r="K233" i="14"/>
  <c r="J233" i="14"/>
  <c r="I233" i="14"/>
  <c r="H233" i="14"/>
  <c r="G233" i="14"/>
  <c r="F233" i="14"/>
  <c r="E233" i="14"/>
  <c r="D233" i="14"/>
  <c r="C233" i="14"/>
  <c r="O232" i="14"/>
  <c r="N232" i="14"/>
  <c r="M232" i="14"/>
  <c r="L232" i="14"/>
  <c r="K232" i="14"/>
  <c r="J232" i="14"/>
  <c r="I232" i="14"/>
  <c r="H232" i="14"/>
  <c r="G232" i="14"/>
  <c r="F232" i="14"/>
  <c r="E232" i="14"/>
  <c r="D232" i="14"/>
  <c r="C232" i="14"/>
  <c r="O231" i="14"/>
  <c r="N231" i="14"/>
  <c r="M231" i="14"/>
  <c r="L231" i="14"/>
  <c r="K231" i="14"/>
  <c r="J231" i="14"/>
  <c r="I231" i="14"/>
  <c r="H231" i="14"/>
  <c r="G231" i="14"/>
  <c r="F231" i="14"/>
  <c r="E231" i="14"/>
  <c r="D231" i="14"/>
  <c r="C231" i="14"/>
  <c r="O230" i="14"/>
  <c r="N230" i="14"/>
  <c r="M230" i="14"/>
  <c r="L230" i="14"/>
  <c r="K230" i="14"/>
  <c r="J230" i="14"/>
  <c r="I230" i="14"/>
  <c r="H230" i="14"/>
  <c r="G230" i="14"/>
  <c r="F230" i="14"/>
  <c r="E230" i="14"/>
  <c r="D230" i="14"/>
  <c r="C230" i="14"/>
  <c r="O229" i="14"/>
  <c r="N229" i="14"/>
  <c r="M229" i="14"/>
  <c r="L229" i="14"/>
  <c r="K229" i="14"/>
  <c r="J229" i="14"/>
  <c r="I229" i="14"/>
  <c r="H229" i="14"/>
  <c r="G229" i="14"/>
  <c r="F229" i="14"/>
  <c r="E229" i="14"/>
  <c r="D229" i="14"/>
  <c r="C229" i="14"/>
  <c r="O228" i="14"/>
  <c r="N228" i="14"/>
  <c r="M228" i="14"/>
  <c r="L228" i="14"/>
  <c r="K228" i="14"/>
  <c r="J228" i="14"/>
  <c r="I228" i="14"/>
  <c r="H228" i="14"/>
  <c r="G228" i="14"/>
  <c r="F228" i="14"/>
  <c r="E228" i="14"/>
  <c r="D228" i="14"/>
  <c r="C228" i="14"/>
  <c r="O227" i="14"/>
  <c r="N227" i="14"/>
  <c r="M227" i="14"/>
  <c r="L227" i="14"/>
  <c r="K227" i="14"/>
  <c r="J227" i="14"/>
  <c r="I227" i="14"/>
  <c r="H227" i="14"/>
  <c r="G227" i="14"/>
  <c r="F227" i="14"/>
  <c r="E227" i="14"/>
  <c r="D227" i="14"/>
  <c r="C227" i="14"/>
  <c r="O226" i="14"/>
  <c r="N226" i="14"/>
  <c r="M226" i="14"/>
  <c r="L226" i="14"/>
  <c r="K226" i="14"/>
  <c r="J226" i="14"/>
  <c r="I226" i="14"/>
  <c r="H226" i="14"/>
  <c r="G226" i="14"/>
  <c r="F226" i="14"/>
  <c r="E226" i="14"/>
  <c r="D226" i="14"/>
  <c r="C226" i="14"/>
  <c r="O225" i="14"/>
  <c r="N225" i="14"/>
  <c r="M225" i="14"/>
  <c r="L225" i="14"/>
  <c r="K225" i="14"/>
  <c r="J225" i="14"/>
  <c r="I225" i="14"/>
  <c r="H225" i="14"/>
  <c r="G225" i="14"/>
  <c r="F225" i="14"/>
  <c r="E225" i="14"/>
  <c r="D225" i="14"/>
  <c r="C225" i="14"/>
  <c r="O224" i="14"/>
  <c r="N224" i="14"/>
  <c r="M224" i="14"/>
  <c r="L224" i="14"/>
  <c r="K224" i="14"/>
  <c r="J224" i="14"/>
  <c r="I224" i="14"/>
  <c r="H224" i="14"/>
  <c r="G224" i="14"/>
  <c r="F224" i="14"/>
  <c r="E224" i="14"/>
  <c r="D224" i="14"/>
  <c r="C224" i="14"/>
  <c r="O223" i="14"/>
  <c r="N223" i="14"/>
  <c r="M223" i="14"/>
  <c r="L223" i="14"/>
  <c r="K223" i="14"/>
  <c r="J223" i="14"/>
  <c r="I223" i="14"/>
  <c r="H223" i="14"/>
  <c r="G223" i="14"/>
  <c r="F223" i="14"/>
  <c r="E223" i="14"/>
  <c r="D223" i="14"/>
  <c r="C223" i="14"/>
  <c r="O222" i="14"/>
  <c r="N222" i="14"/>
  <c r="M222" i="14"/>
  <c r="L222" i="14"/>
  <c r="K222" i="14"/>
  <c r="J222" i="14"/>
  <c r="I222" i="14"/>
  <c r="H222" i="14"/>
  <c r="G222" i="14"/>
  <c r="F222" i="14"/>
  <c r="E222" i="14"/>
  <c r="D222" i="14"/>
  <c r="C222" i="14"/>
  <c r="O221" i="14"/>
  <c r="N221" i="14"/>
  <c r="M221" i="14"/>
  <c r="L221" i="14"/>
  <c r="K221" i="14"/>
  <c r="J221" i="14"/>
  <c r="I221" i="14"/>
  <c r="H221" i="14"/>
  <c r="G221" i="14"/>
  <c r="F221" i="14"/>
  <c r="E221" i="14"/>
  <c r="D221" i="14"/>
  <c r="C221" i="14"/>
  <c r="O220" i="14"/>
  <c r="N220" i="14"/>
  <c r="M220" i="14"/>
  <c r="L220" i="14"/>
  <c r="K220" i="14"/>
  <c r="J220" i="14"/>
  <c r="I220" i="14"/>
  <c r="H220" i="14"/>
  <c r="G220" i="14"/>
  <c r="F220" i="14"/>
  <c r="E220" i="14"/>
  <c r="D220" i="14"/>
  <c r="C220" i="14"/>
  <c r="O219" i="14"/>
  <c r="N219" i="14"/>
  <c r="M219" i="14"/>
  <c r="L219" i="14"/>
  <c r="K219" i="14"/>
  <c r="J219" i="14"/>
  <c r="I219" i="14"/>
  <c r="H219" i="14"/>
  <c r="G219" i="14"/>
  <c r="F219" i="14"/>
  <c r="E219" i="14"/>
  <c r="D219" i="14"/>
  <c r="C219" i="14"/>
  <c r="O218" i="14"/>
  <c r="N218" i="14"/>
  <c r="M218" i="14"/>
  <c r="L218" i="14"/>
  <c r="K218" i="14"/>
  <c r="J218" i="14"/>
  <c r="I218" i="14"/>
  <c r="H218" i="14"/>
  <c r="G218" i="14"/>
  <c r="F218" i="14"/>
  <c r="E218" i="14"/>
  <c r="D218" i="14"/>
  <c r="C218" i="14"/>
  <c r="O217" i="14"/>
  <c r="N217" i="14"/>
  <c r="M217" i="14"/>
  <c r="L217" i="14"/>
  <c r="K217" i="14"/>
  <c r="J217" i="14"/>
  <c r="I217" i="14"/>
  <c r="H217" i="14"/>
  <c r="G217" i="14"/>
  <c r="F217" i="14"/>
  <c r="E217" i="14"/>
  <c r="D217" i="14"/>
  <c r="C217" i="14"/>
  <c r="O216" i="14"/>
  <c r="N216" i="14"/>
  <c r="M216" i="14"/>
  <c r="L216" i="14"/>
  <c r="K216" i="14"/>
  <c r="J216" i="14"/>
  <c r="I216" i="14"/>
  <c r="H216" i="14"/>
  <c r="G216" i="14"/>
  <c r="F216" i="14"/>
  <c r="E216" i="14"/>
  <c r="D216" i="14"/>
  <c r="C216" i="14"/>
  <c r="O215" i="14"/>
  <c r="N215" i="14"/>
  <c r="M215" i="14"/>
  <c r="L215" i="14"/>
  <c r="K215" i="14"/>
  <c r="J215" i="14"/>
  <c r="I215" i="14"/>
  <c r="H215" i="14"/>
  <c r="G215" i="14"/>
  <c r="F215" i="14"/>
  <c r="E215" i="14"/>
  <c r="D215" i="14"/>
  <c r="C215" i="14"/>
  <c r="O214" i="14"/>
  <c r="N214" i="14"/>
  <c r="M214" i="14"/>
  <c r="L214" i="14"/>
  <c r="K214" i="14"/>
  <c r="J214" i="14"/>
  <c r="I214" i="14"/>
  <c r="H214" i="14"/>
  <c r="G214" i="14"/>
  <c r="F214" i="14"/>
  <c r="E214" i="14"/>
  <c r="D214" i="14"/>
  <c r="C214" i="14"/>
  <c r="O211" i="14"/>
  <c r="N211" i="14"/>
  <c r="M211" i="14"/>
  <c r="L211" i="14"/>
  <c r="K211" i="14"/>
  <c r="J211" i="14"/>
  <c r="I211" i="14"/>
  <c r="H211" i="14"/>
  <c r="G211" i="14"/>
  <c r="F211" i="14"/>
  <c r="E211" i="14"/>
  <c r="D211" i="14"/>
  <c r="C211" i="14"/>
  <c r="O210" i="14"/>
  <c r="O209" i="14"/>
  <c r="O208" i="14"/>
  <c r="O207" i="14"/>
  <c r="O206" i="14"/>
  <c r="O205" i="14"/>
  <c r="O204" i="14"/>
  <c r="O203" i="14"/>
  <c r="O202" i="14"/>
  <c r="O201" i="14"/>
  <c r="O200" i="14"/>
  <c r="O199" i="14"/>
  <c r="O198" i="14"/>
  <c r="O197" i="14"/>
  <c r="O196" i="14"/>
  <c r="O195" i="14"/>
  <c r="O194" i="14"/>
  <c r="O193" i="14"/>
  <c r="O192" i="14"/>
  <c r="O191" i="14"/>
  <c r="O190" i="14"/>
  <c r="O189" i="14"/>
  <c r="O188" i="14"/>
  <c r="O187" i="14"/>
  <c r="O186" i="14"/>
  <c r="O185" i="14"/>
  <c r="O184" i="14"/>
  <c r="O183" i="14"/>
  <c r="O180" i="14"/>
  <c r="N180" i="14"/>
  <c r="M180" i="14"/>
  <c r="L180" i="14"/>
  <c r="K180" i="14"/>
  <c r="J180" i="14"/>
  <c r="I180" i="14"/>
  <c r="H180" i="14"/>
  <c r="G180" i="14"/>
  <c r="F180" i="14"/>
  <c r="E180" i="14"/>
  <c r="D180" i="14"/>
  <c r="C180" i="14"/>
  <c r="O179" i="14"/>
  <c r="O178" i="14"/>
  <c r="O177" i="14"/>
  <c r="O176" i="14"/>
  <c r="O175" i="14"/>
  <c r="O174" i="14"/>
  <c r="O173" i="14"/>
  <c r="O172" i="14"/>
  <c r="O171" i="14"/>
  <c r="O170" i="14"/>
  <c r="O169" i="14"/>
  <c r="O168" i="14"/>
  <c r="O167" i="14"/>
  <c r="O166" i="14"/>
  <c r="O165" i="14"/>
  <c r="O164" i="14"/>
  <c r="O163" i="14"/>
  <c r="O162" i="14"/>
  <c r="O161" i="14"/>
  <c r="O160" i="14"/>
  <c r="O159" i="14"/>
  <c r="O158" i="14"/>
  <c r="O157" i="14"/>
  <c r="O156" i="14"/>
  <c r="O155" i="14"/>
  <c r="O154" i="14"/>
  <c r="O153" i="14"/>
  <c r="O152" i="14"/>
  <c r="N89" i="14"/>
  <c r="M89" i="14"/>
  <c r="L89" i="14"/>
  <c r="K89" i="14"/>
  <c r="J89" i="14"/>
  <c r="I89" i="14"/>
  <c r="H89" i="14"/>
  <c r="G89" i="14"/>
  <c r="F89" i="14"/>
  <c r="E89" i="14"/>
  <c r="D89" i="14"/>
  <c r="C89" i="14"/>
  <c r="O88" i="14"/>
  <c r="O87" i="14"/>
  <c r="O86" i="14"/>
  <c r="O85" i="14"/>
  <c r="O84" i="14"/>
  <c r="O83" i="14"/>
  <c r="O82" i="14"/>
  <c r="O81" i="14"/>
  <c r="O80" i="14"/>
  <c r="O79" i="14"/>
  <c r="O78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N59" i="14"/>
  <c r="M59" i="14"/>
  <c r="L59" i="14"/>
  <c r="K59" i="14"/>
  <c r="J59" i="14"/>
  <c r="I59" i="14"/>
  <c r="H59" i="14"/>
  <c r="G59" i="14"/>
  <c r="F59" i="14"/>
  <c r="E59" i="14"/>
  <c r="D59" i="14"/>
  <c r="C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6" i="14"/>
  <c r="O45" i="14"/>
  <c r="O44" i="14"/>
  <c r="O43" i="14"/>
  <c r="O42" i="14"/>
  <c r="O41" i="14"/>
  <c r="O40" i="14"/>
  <c r="O39" i="14"/>
  <c r="O38" i="14"/>
  <c r="O37" i="14"/>
  <c r="O36" i="14"/>
  <c r="O35" i="14"/>
  <c r="O34" i="14"/>
  <c r="O33" i="14"/>
  <c r="O32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3" i="14"/>
  <c r="O12" i="14"/>
  <c r="O11" i="14"/>
  <c r="O10" i="14"/>
  <c r="O9" i="14"/>
  <c r="O8" i="14"/>
  <c r="O7" i="14"/>
  <c r="O6" i="14"/>
  <c r="O5" i="14"/>
  <c r="O4" i="14"/>
  <c r="O3" i="14"/>
  <c r="BD107" i="13"/>
  <c r="BC107" i="13"/>
  <c r="BB107" i="13"/>
  <c r="BA107" i="13"/>
  <c r="AZ107" i="13"/>
  <c r="AY107" i="13"/>
  <c r="AX107" i="13"/>
  <c r="AW107" i="13"/>
  <c r="AU107" i="13"/>
  <c r="AD149" i="9"/>
  <c r="AC149" i="9"/>
  <c r="AB149" i="9"/>
  <c r="AA149" i="9"/>
  <c r="Z149" i="9"/>
  <c r="Y149" i="9"/>
  <c r="X149" i="9"/>
  <c r="W149" i="9"/>
  <c r="V149" i="9"/>
  <c r="U149" i="9"/>
  <c r="T149" i="9"/>
  <c r="AD148" i="9"/>
  <c r="AC148" i="9"/>
  <c r="AB148" i="9"/>
  <c r="AA148" i="9"/>
  <c r="Z148" i="9"/>
  <c r="Y148" i="9"/>
  <c r="X148" i="9"/>
  <c r="W148" i="9"/>
  <c r="V148" i="9"/>
  <c r="U148" i="9"/>
  <c r="T148" i="9"/>
  <c r="AD147" i="9"/>
  <c r="AC147" i="9"/>
  <c r="AB147" i="9"/>
  <c r="AA147" i="9"/>
  <c r="Z147" i="9"/>
  <c r="Y147" i="9"/>
  <c r="X147" i="9"/>
  <c r="W147" i="9"/>
  <c r="V147" i="9"/>
  <c r="U147" i="9"/>
  <c r="T147" i="9"/>
  <c r="AD146" i="9"/>
  <c r="AC146" i="9"/>
  <c r="AB146" i="9"/>
  <c r="AA146" i="9"/>
  <c r="Z146" i="9"/>
  <c r="Y146" i="9"/>
  <c r="X146" i="9"/>
  <c r="W146" i="9"/>
  <c r="V146" i="9"/>
  <c r="U146" i="9"/>
  <c r="T146" i="9"/>
  <c r="AD145" i="9"/>
  <c r="AC145" i="9"/>
  <c r="AB145" i="9"/>
  <c r="AA145" i="9"/>
  <c r="Z145" i="9"/>
  <c r="Y145" i="9"/>
  <c r="X145" i="9"/>
  <c r="W145" i="9"/>
  <c r="V145" i="9"/>
  <c r="U145" i="9"/>
  <c r="T145" i="9"/>
  <c r="AD144" i="9"/>
  <c r="AC144" i="9"/>
  <c r="AB144" i="9"/>
  <c r="AA144" i="9"/>
  <c r="Z144" i="9"/>
  <c r="Y144" i="9"/>
  <c r="X144" i="9"/>
  <c r="W144" i="9"/>
  <c r="V144" i="9"/>
  <c r="U144" i="9"/>
  <c r="T144" i="9"/>
  <c r="AD143" i="9"/>
  <c r="AC143" i="9"/>
  <c r="AB143" i="9"/>
  <c r="AA143" i="9"/>
  <c r="Z143" i="9"/>
  <c r="Y143" i="9"/>
  <c r="X143" i="9"/>
  <c r="W143" i="9"/>
  <c r="V143" i="9"/>
  <c r="U143" i="9"/>
  <c r="T143" i="9"/>
  <c r="AD142" i="9"/>
  <c r="AC142" i="9"/>
  <c r="AB142" i="9"/>
  <c r="AA142" i="9"/>
  <c r="Z142" i="9"/>
  <c r="Y142" i="9"/>
  <c r="X142" i="9"/>
  <c r="W142" i="9"/>
  <c r="V142" i="9"/>
  <c r="U142" i="9"/>
  <c r="T142" i="9"/>
  <c r="AD141" i="9"/>
  <c r="AC141" i="9"/>
  <c r="AB141" i="9"/>
  <c r="AA141" i="9"/>
  <c r="Z141" i="9"/>
  <c r="Y141" i="9"/>
  <c r="X141" i="9"/>
  <c r="W141" i="9"/>
  <c r="V141" i="9"/>
  <c r="U141" i="9"/>
  <c r="T141" i="9"/>
  <c r="AD140" i="9"/>
  <c r="AC140" i="9"/>
  <c r="AB140" i="9"/>
  <c r="AA140" i="9"/>
  <c r="Z140" i="9"/>
  <c r="Y140" i="9"/>
  <c r="X140" i="9"/>
  <c r="W140" i="9"/>
  <c r="V140" i="9"/>
  <c r="U140" i="9"/>
  <c r="T140" i="9"/>
  <c r="AD139" i="9"/>
  <c r="AC139" i="9"/>
  <c r="AB139" i="9"/>
  <c r="AA139" i="9"/>
  <c r="Z139" i="9"/>
  <c r="Y139" i="9"/>
  <c r="X139" i="9"/>
  <c r="W139" i="9"/>
  <c r="V139" i="9"/>
  <c r="U139" i="9"/>
  <c r="T139" i="9"/>
  <c r="AD138" i="9"/>
  <c r="AC138" i="9"/>
  <c r="AB138" i="9"/>
  <c r="AA138" i="9"/>
  <c r="Z138" i="9"/>
  <c r="Y138" i="9"/>
  <c r="X138" i="9"/>
  <c r="W138" i="9"/>
  <c r="V138" i="9"/>
  <c r="U138" i="9"/>
  <c r="T138" i="9"/>
  <c r="AD137" i="9"/>
  <c r="AC137" i="9"/>
  <c r="AB137" i="9"/>
  <c r="AA137" i="9"/>
  <c r="Z137" i="9"/>
  <c r="Y137" i="9"/>
  <c r="X137" i="9"/>
  <c r="W137" i="9"/>
  <c r="V137" i="9"/>
  <c r="U137" i="9"/>
  <c r="T137" i="9"/>
  <c r="AD136" i="9"/>
  <c r="AC136" i="9"/>
  <c r="AB136" i="9"/>
  <c r="AA136" i="9"/>
  <c r="Z136" i="9"/>
  <c r="Y136" i="9"/>
  <c r="X136" i="9"/>
  <c r="W136" i="9"/>
  <c r="V136" i="9"/>
  <c r="U136" i="9"/>
  <c r="T136" i="9"/>
  <c r="AD135" i="9"/>
  <c r="AC135" i="9"/>
  <c r="AB135" i="9"/>
  <c r="AA135" i="9"/>
  <c r="Z135" i="9"/>
  <c r="Y135" i="9"/>
  <c r="X135" i="9"/>
  <c r="W135" i="9"/>
  <c r="V135" i="9"/>
  <c r="U135" i="9"/>
  <c r="T135" i="9"/>
  <c r="AD134" i="9"/>
  <c r="AC134" i="9"/>
  <c r="AB134" i="9"/>
  <c r="AA134" i="9"/>
  <c r="Z134" i="9"/>
  <c r="Y134" i="9"/>
  <c r="X134" i="9"/>
  <c r="W134" i="9"/>
  <c r="V134" i="9"/>
  <c r="U134" i="9"/>
  <c r="T134" i="9"/>
  <c r="AD133" i="9"/>
  <c r="AC133" i="9"/>
  <c r="AB133" i="9"/>
  <c r="AA133" i="9"/>
  <c r="Z133" i="9"/>
  <c r="Y133" i="9"/>
  <c r="X133" i="9"/>
  <c r="W133" i="9"/>
  <c r="V133" i="9"/>
  <c r="U133" i="9"/>
  <c r="T133" i="9"/>
  <c r="AD132" i="9"/>
  <c r="AC132" i="9"/>
  <c r="AB132" i="9"/>
  <c r="AA132" i="9"/>
  <c r="Z132" i="9"/>
  <c r="Y132" i="9"/>
  <c r="X132" i="9"/>
  <c r="W132" i="9"/>
  <c r="V132" i="9"/>
  <c r="U132" i="9"/>
  <c r="T132" i="9"/>
  <c r="AD131" i="9"/>
  <c r="AC131" i="9"/>
  <c r="AB131" i="9"/>
  <c r="AA131" i="9"/>
  <c r="Z131" i="9"/>
  <c r="Y131" i="9"/>
  <c r="X131" i="9"/>
  <c r="W131" i="9"/>
  <c r="V131" i="9"/>
  <c r="U131" i="9"/>
  <c r="T131" i="9"/>
  <c r="AD130" i="9"/>
  <c r="AC130" i="9"/>
  <c r="AB130" i="9"/>
  <c r="AA130" i="9"/>
  <c r="Z130" i="9"/>
  <c r="Y130" i="9"/>
  <c r="X130" i="9"/>
  <c r="W130" i="9"/>
  <c r="V130" i="9"/>
  <c r="U130" i="9"/>
  <c r="T130" i="9"/>
  <c r="AD129" i="9"/>
  <c r="AC129" i="9"/>
  <c r="AB129" i="9"/>
  <c r="AA129" i="9"/>
  <c r="Z129" i="9"/>
  <c r="Y129" i="9"/>
  <c r="X129" i="9"/>
  <c r="W129" i="9"/>
  <c r="V129" i="9"/>
  <c r="U129" i="9"/>
  <c r="T129" i="9"/>
  <c r="AD128" i="9"/>
  <c r="AC128" i="9"/>
  <c r="AB128" i="9"/>
  <c r="AA128" i="9"/>
  <c r="Z128" i="9"/>
  <c r="Y128" i="9"/>
  <c r="X128" i="9"/>
  <c r="W128" i="9"/>
  <c r="V128" i="9"/>
  <c r="U128" i="9"/>
  <c r="T128" i="9"/>
  <c r="AD127" i="9"/>
  <c r="AC127" i="9"/>
  <c r="AB127" i="9"/>
  <c r="AA127" i="9"/>
  <c r="Z127" i="9"/>
  <c r="Y127" i="9"/>
  <c r="X127" i="9"/>
  <c r="W127" i="9"/>
  <c r="V127" i="9"/>
  <c r="U127" i="9"/>
  <c r="T127" i="9"/>
  <c r="AD126" i="9"/>
  <c r="AC126" i="9"/>
  <c r="AB126" i="9"/>
  <c r="AA126" i="9"/>
  <c r="Z126" i="9"/>
  <c r="Y126" i="9"/>
  <c r="X126" i="9"/>
  <c r="W126" i="9"/>
  <c r="V126" i="9"/>
  <c r="U126" i="9"/>
  <c r="T126" i="9"/>
  <c r="AD125" i="9"/>
  <c r="AC125" i="9"/>
  <c r="AB125" i="9"/>
  <c r="AA125" i="9"/>
  <c r="Z125" i="9"/>
  <c r="Y125" i="9"/>
  <c r="X125" i="9"/>
  <c r="W125" i="9"/>
  <c r="V125" i="9"/>
  <c r="U125" i="9"/>
  <c r="T125" i="9"/>
  <c r="AD124" i="9"/>
  <c r="AC124" i="9"/>
  <c r="AB124" i="9"/>
  <c r="AA124" i="9"/>
  <c r="Z124" i="9"/>
  <c r="Y124" i="9"/>
  <c r="X124" i="9"/>
  <c r="W124" i="9"/>
  <c r="V124" i="9"/>
  <c r="U124" i="9"/>
  <c r="T124" i="9"/>
  <c r="AD123" i="9"/>
  <c r="AC123" i="9"/>
  <c r="AB123" i="9"/>
  <c r="AA123" i="9"/>
  <c r="Z123" i="9"/>
  <c r="Y123" i="9"/>
  <c r="X123" i="9"/>
  <c r="W123" i="9"/>
  <c r="V123" i="9"/>
  <c r="U123" i="9"/>
  <c r="T123" i="9"/>
  <c r="AD122" i="9"/>
  <c r="AC122" i="9"/>
  <c r="AB122" i="9"/>
  <c r="AA122" i="9"/>
  <c r="Z122" i="9"/>
  <c r="Y122" i="9"/>
  <c r="X122" i="9"/>
  <c r="W122" i="9"/>
  <c r="V122" i="9"/>
  <c r="U122" i="9"/>
  <c r="T122" i="9"/>
  <c r="AD119" i="9"/>
  <c r="AC119" i="9"/>
  <c r="AB119" i="9"/>
  <c r="AA119" i="9"/>
  <c r="Z119" i="9"/>
  <c r="Y119" i="9"/>
  <c r="X119" i="9"/>
  <c r="W119" i="9"/>
  <c r="V119" i="9"/>
  <c r="U119" i="9"/>
  <c r="T119" i="9"/>
  <c r="AD118" i="9"/>
  <c r="AC118" i="9"/>
  <c r="AB118" i="9"/>
  <c r="AA118" i="9"/>
  <c r="Z118" i="9"/>
  <c r="Y118" i="9"/>
  <c r="X118" i="9"/>
  <c r="W118" i="9"/>
  <c r="V118" i="9"/>
  <c r="U118" i="9"/>
  <c r="T118" i="9"/>
  <c r="AD117" i="9"/>
  <c r="AC117" i="9"/>
  <c r="AB117" i="9"/>
  <c r="AA117" i="9"/>
  <c r="Z117" i="9"/>
  <c r="Y117" i="9"/>
  <c r="X117" i="9"/>
  <c r="W117" i="9"/>
  <c r="V117" i="9"/>
  <c r="U117" i="9"/>
  <c r="T117" i="9"/>
  <c r="AD116" i="9"/>
  <c r="AC116" i="9"/>
  <c r="AB116" i="9"/>
  <c r="AA116" i="9"/>
  <c r="Z116" i="9"/>
  <c r="Y116" i="9"/>
  <c r="X116" i="9"/>
  <c r="W116" i="9"/>
  <c r="V116" i="9"/>
  <c r="U116" i="9"/>
  <c r="T116" i="9"/>
  <c r="AD115" i="9"/>
  <c r="AC115" i="9"/>
  <c r="AB115" i="9"/>
  <c r="AA115" i="9"/>
  <c r="Z115" i="9"/>
  <c r="Y115" i="9"/>
  <c r="X115" i="9"/>
  <c r="W115" i="9"/>
  <c r="V115" i="9"/>
  <c r="U115" i="9"/>
  <c r="T115" i="9"/>
  <c r="AD114" i="9"/>
  <c r="AC114" i="9"/>
  <c r="AB114" i="9"/>
  <c r="AA114" i="9"/>
  <c r="Z114" i="9"/>
  <c r="Y114" i="9"/>
  <c r="X114" i="9"/>
  <c r="W114" i="9"/>
  <c r="V114" i="9"/>
  <c r="U114" i="9"/>
  <c r="T114" i="9"/>
  <c r="AD113" i="9"/>
  <c r="AC113" i="9"/>
  <c r="AB113" i="9"/>
  <c r="AA113" i="9"/>
  <c r="Z113" i="9"/>
  <c r="Y113" i="9"/>
  <c r="X113" i="9"/>
  <c r="W113" i="9"/>
  <c r="V113" i="9"/>
  <c r="U113" i="9"/>
  <c r="T113" i="9"/>
  <c r="AD112" i="9"/>
  <c r="AC112" i="9"/>
  <c r="AB112" i="9"/>
  <c r="AA112" i="9"/>
  <c r="Z112" i="9"/>
  <c r="Y112" i="9"/>
  <c r="X112" i="9"/>
  <c r="W112" i="9"/>
  <c r="V112" i="9"/>
  <c r="U112" i="9"/>
  <c r="T112" i="9"/>
  <c r="AD111" i="9"/>
  <c r="AC111" i="9"/>
  <c r="AB111" i="9"/>
  <c r="AA111" i="9"/>
  <c r="Z111" i="9"/>
  <c r="Y111" i="9"/>
  <c r="X111" i="9"/>
  <c r="W111" i="9"/>
  <c r="V111" i="9"/>
  <c r="U111" i="9"/>
  <c r="T111" i="9"/>
  <c r="AD110" i="9"/>
  <c r="AC110" i="9"/>
  <c r="AB110" i="9"/>
  <c r="AA110" i="9"/>
  <c r="Z110" i="9"/>
  <c r="Y110" i="9"/>
  <c r="X110" i="9"/>
  <c r="W110" i="9"/>
  <c r="V110" i="9"/>
  <c r="U110" i="9"/>
  <c r="T110" i="9"/>
  <c r="AD109" i="9"/>
  <c r="AC109" i="9"/>
  <c r="AB109" i="9"/>
  <c r="AA109" i="9"/>
  <c r="Z109" i="9"/>
  <c r="Y109" i="9"/>
  <c r="X109" i="9"/>
  <c r="W109" i="9"/>
  <c r="V109" i="9"/>
  <c r="U109" i="9"/>
  <c r="T109" i="9"/>
  <c r="AD108" i="9"/>
  <c r="AC108" i="9"/>
  <c r="AB108" i="9"/>
  <c r="AA108" i="9"/>
  <c r="Z108" i="9"/>
  <c r="Y108" i="9"/>
  <c r="X108" i="9"/>
  <c r="W108" i="9"/>
  <c r="V108" i="9"/>
  <c r="U108" i="9"/>
  <c r="T108" i="9"/>
  <c r="AD107" i="9"/>
  <c r="AC107" i="9"/>
  <c r="AB107" i="9"/>
  <c r="AA107" i="9"/>
  <c r="Z107" i="9"/>
  <c r="Y107" i="9"/>
  <c r="X107" i="9"/>
  <c r="W107" i="9"/>
  <c r="V107" i="9"/>
  <c r="U107" i="9"/>
  <c r="T107" i="9"/>
  <c r="AD106" i="9"/>
  <c r="AC106" i="9"/>
  <c r="AB106" i="9"/>
  <c r="AA106" i="9"/>
  <c r="Z106" i="9"/>
  <c r="Y106" i="9"/>
  <c r="X106" i="9"/>
  <c r="W106" i="9"/>
  <c r="V106" i="9"/>
  <c r="U106" i="9"/>
  <c r="T106" i="9"/>
  <c r="AD105" i="9"/>
  <c r="AC105" i="9"/>
  <c r="AB105" i="9"/>
  <c r="AA105" i="9"/>
  <c r="Z105" i="9"/>
  <c r="Y105" i="9"/>
  <c r="X105" i="9"/>
  <c r="W105" i="9"/>
  <c r="V105" i="9"/>
  <c r="U105" i="9"/>
  <c r="T105" i="9"/>
  <c r="AD104" i="9"/>
  <c r="AC104" i="9"/>
  <c r="AB104" i="9"/>
  <c r="AA104" i="9"/>
  <c r="Z104" i="9"/>
  <c r="Y104" i="9"/>
  <c r="X104" i="9"/>
  <c r="W104" i="9"/>
  <c r="V104" i="9"/>
  <c r="U104" i="9"/>
  <c r="T104" i="9"/>
  <c r="AD103" i="9"/>
  <c r="AC103" i="9"/>
  <c r="AB103" i="9"/>
  <c r="AA103" i="9"/>
  <c r="Z103" i="9"/>
  <c r="Y103" i="9"/>
  <c r="X103" i="9"/>
  <c r="W103" i="9"/>
  <c r="V103" i="9"/>
  <c r="U103" i="9"/>
  <c r="T103" i="9"/>
  <c r="AD102" i="9"/>
  <c r="AC102" i="9"/>
  <c r="AB102" i="9"/>
  <c r="AA102" i="9"/>
  <c r="Z102" i="9"/>
  <c r="Y102" i="9"/>
  <c r="X102" i="9"/>
  <c r="W102" i="9"/>
  <c r="V102" i="9"/>
  <c r="U102" i="9"/>
  <c r="T102" i="9"/>
  <c r="AD101" i="9"/>
  <c r="AC101" i="9"/>
  <c r="AB101" i="9"/>
  <c r="AA101" i="9"/>
  <c r="Z101" i="9"/>
  <c r="Y101" i="9"/>
  <c r="X101" i="9"/>
  <c r="W101" i="9"/>
  <c r="V101" i="9"/>
  <c r="U101" i="9"/>
  <c r="T101" i="9"/>
  <c r="AD100" i="9"/>
  <c r="AC100" i="9"/>
  <c r="AB100" i="9"/>
  <c r="AA100" i="9"/>
  <c r="Z100" i="9"/>
  <c r="Y100" i="9"/>
  <c r="X100" i="9"/>
  <c r="W100" i="9"/>
  <c r="V100" i="9"/>
  <c r="U100" i="9"/>
  <c r="T100" i="9"/>
  <c r="AD99" i="9"/>
  <c r="AC99" i="9"/>
  <c r="AB99" i="9"/>
  <c r="AA99" i="9"/>
  <c r="Z99" i="9"/>
  <c r="Y99" i="9"/>
  <c r="X99" i="9"/>
  <c r="W99" i="9"/>
  <c r="V99" i="9"/>
  <c r="U99" i="9"/>
  <c r="T99" i="9"/>
  <c r="AD98" i="9"/>
  <c r="AC98" i="9"/>
  <c r="AB98" i="9"/>
  <c r="AA98" i="9"/>
  <c r="Z98" i="9"/>
  <c r="Y98" i="9"/>
  <c r="X98" i="9"/>
  <c r="W98" i="9"/>
  <c r="V98" i="9"/>
  <c r="U98" i="9"/>
  <c r="T98" i="9"/>
  <c r="AD97" i="9"/>
  <c r="AC97" i="9"/>
  <c r="AB97" i="9"/>
  <c r="AA97" i="9"/>
  <c r="Z97" i="9"/>
  <c r="Y97" i="9"/>
  <c r="X97" i="9"/>
  <c r="W97" i="9"/>
  <c r="V97" i="9"/>
  <c r="U97" i="9"/>
  <c r="T97" i="9"/>
  <c r="AD96" i="9"/>
  <c r="AC96" i="9"/>
  <c r="AB96" i="9"/>
  <c r="AA96" i="9"/>
  <c r="Z96" i="9"/>
  <c r="Y96" i="9"/>
  <c r="X96" i="9"/>
  <c r="W96" i="9"/>
  <c r="V96" i="9"/>
  <c r="U96" i="9"/>
  <c r="T96" i="9"/>
  <c r="AD95" i="9"/>
  <c r="AC95" i="9"/>
  <c r="AB95" i="9"/>
  <c r="AA95" i="9"/>
  <c r="Z95" i="9"/>
  <c r="Y95" i="9"/>
  <c r="X95" i="9"/>
  <c r="W95" i="9"/>
  <c r="V95" i="9"/>
  <c r="U95" i="9"/>
  <c r="T95" i="9"/>
  <c r="AD94" i="9"/>
  <c r="AC94" i="9"/>
  <c r="AB94" i="9"/>
  <c r="AA94" i="9"/>
  <c r="Z94" i="9"/>
  <c r="Y94" i="9"/>
  <c r="X94" i="9"/>
  <c r="W94" i="9"/>
  <c r="V94" i="9"/>
  <c r="U94" i="9"/>
  <c r="T94" i="9"/>
  <c r="AD93" i="9"/>
  <c r="AC93" i="9"/>
  <c r="AB93" i="9"/>
  <c r="AA93" i="9"/>
  <c r="Z93" i="9"/>
  <c r="Y93" i="9"/>
  <c r="X93" i="9"/>
  <c r="W93" i="9"/>
  <c r="V93" i="9"/>
  <c r="U93" i="9"/>
  <c r="T93" i="9"/>
  <c r="AD92" i="9"/>
  <c r="AC92" i="9"/>
  <c r="AB92" i="9"/>
  <c r="AA92" i="9"/>
  <c r="Z92" i="9"/>
  <c r="Y92" i="9"/>
  <c r="X92" i="9"/>
  <c r="W92" i="9"/>
  <c r="V92" i="9"/>
  <c r="U92" i="9"/>
  <c r="T92" i="9"/>
  <c r="N210" i="8"/>
  <c r="M210" i="8"/>
  <c r="L210" i="8"/>
  <c r="K210" i="8"/>
  <c r="J210" i="8"/>
  <c r="I210" i="8"/>
  <c r="H210" i="8"/>
  <c r="G210" i="8"/>
  <c r="F210" i="8"/>
  <c r="E210" i="8"/>
  <c r="D210" i="8"/>
  <c r="C210" i="8"/>
  <c r="N209" i="8"/>
  <c r="M209" i="8"/>
  <c r="L209" i="8"/>
  <c r="K209" i="8"/>
  <c r="J209" i="8"/>
  <c r="I209" i="8"/>
  <c r="H209" i="8"/>
  <c r="G209" i="8"/>
  <c r="F209" i="8"/>
  <c r="E209" i="8"/>
  <c r="D209" i="8"/>
  <c r="C209" i="8"/>
  <c r="N208" i="8"/>
  <c r="M208" i="8"/>
  <c r="L208" i="8"/>
  <c r="K208" i="8"/>
  <c r="J208" i="8"/>
  <c r="I208" i="8"/>
  <c r="H208" i="8"/>
  <c r="G208" i="8"/>
  <c r="F208" i="8"/>
  <c r="E208" i="8"/>
  <c r="D208" i="8"/>
  <c r="C208" i="8"/>
  <c r="N207" i="8"/>
  <c r="M207" i="8"/>
  <c r="L207" i="8"/>
  <c r="K207" i="8"/>
  <c r="J207" i="8"/>
  <c r="I207" i="8"/>
  <c r="H207" i="8"/>
  <c r="G207" i="8"/>
  <c r="F207" i="8"/>
  <c r="E207" i="8"/>
  <c r="D207" i="8"/>
  <c r="C207" i="8"/>
  <c r="N206" i="8"/>
  <c r="M206" i="8"/>
  <c r="L206" i="8"/>
  <c r="K206" i="8"/>
  <c r="J206" i="8"/>
  <c r="I206" i="8"/>
  <c r="H206" i="8"/>
  <c r="G206" i="8"/>
  <c r="F206" i="8"/>
  <c r="E206" i="8"/>
  <c r="D206" i="8"/>
  <c r="C206" i="8"/>
  <c r="N205" i="8"/>
  <c r="M205" i="8"/>
  <c r="L205" i="8"/>
  <c r="K205" i="8"/>
  <c r="J205" i="8"/>
  <c r="I205" i="8"/>
  <c r="H205" i="8"/>
  <c r="G205" i="8"/>
  <c r="F205" i="8"/>
  <c r="E205" i="8"/>
  <c r="D205" i="8"/>
  <c r="C205" i="8"/>
  <c r="N204" i="8"/>
  <c r="M204" i="8"/>
  <c r="L204" i="8"/>
  <c r="K204" i="8"/>
  <c r="J204" i="8"/>
  <c r="I204" i="8"/>
  <c r="H204" i="8"/>
  <c r="G204" i="8"/>
  <c r="F204" i="8"/>
  <c r="E204" i="8"/>
  <c r="D204" i="8"/>
  <c r="C204" i="8"/>
  <c r="N203" i="8"/>
  <c r="M203" i="8"/>
  <c r="L203" i="8"/>
  <c r="K203" i="8"/>
  <c r="J203" i="8"/>
  <c r="I203" i="8"/>
  <c r="H203" i="8"/>
  <c r="G203" i="8"/>
  <c r="F203" i="8"/>
  <c r="E203" i="8"/>
  <c r="D203" i="8"/>
  <c r="C203" i="8"/>
  <c r="N202" i="8"/>
  <c r="M202" i="8"/>
  <c r="L202" i="8"/>
  <c r="K202" i="8"/>
  <c r="J202" i="8"/>
  <c r="I202" i="8"/>
  <c r="H202" i="8"/>
  <c r="G202" i="8"/>
  <c r="F202" i="8"/>
  <c r="E202" i="8"/>
  <c r="D202" i="8"/>
  <c r="C202" i="8"/>
  <c r="N201" i="8"/>
  <c r="M201" i="8"/>
  <c r="L201" i="8"/>
  <c r="K201" i="8"/>
  <c r="J201" i="8"/>
  <c r="I201" i="8"/>
  <c r="H201" i="8"/>
  <c r="G201" i="8"/>
  <c r="F201" i="8"/>
  <c r="E201" i="8"/>
  <c r="D201" i="8"/>
  <c r="C201" i="8"/>
  <c r="N200" i="8"/>
  <c r="M200" i="8"/>
  <c r="L200" i="8"/>
  <c r="K200" i="8"/>
  <c r="J200" i="8"/>
  <c r="I200" i="8"/>
  <c r="H200" i="8"/>
  <c r="G200" i="8"/>
  <c r="F200" i="8"/>
  <c r="E200" i="8"/>
  <c r="D200" i="8"/>
  <c r="C200" i="8"/>
  <c r="N199" i="8"/>
  <c r="M199" i="8"/>
  <c r="L199" i="8"/>
  <c r="K199" i="8"/>
  <c r="J199" i="8"/>
  <c r="I199" i="8"/>
  <c r="H199" i="8"/>
  <c r="G199" i="8"/>
  <c r="F199" i="8"/>
  <c r="E199" i="8"/>
  <c r="D199" i="8"/>
  <c r="C199" i="8"/>
  <c r="N198" i="8"/>
  <c r="M198" i="8"/>
  <c r="L198" i="8"/>
  <c r="K198" i="8"/>
  <c r="J198" i="8"/>
  <c r="I198" i="8"/>
  <c r="H198" i="8"/>
  <c r="G198" i="8"/>
  <c r="F198" i="8"/>
  <c r="E198" i="8"/>
  <c r="D198" i="8"/>
  <c r="C198" i="8"/>
  <c r="N197" i="8"/>
  <c r="M197" i="8"/>
  <c r="L197" i="8"/>
  <c r="K197" i="8"/>
  <c r="J197" i="8"/>
  <c r="I197" i="8"/>
  <c r="H197" i="8"/>
  <c r="G197" i="8"/>
  <c r="F197" i="8"/>
  <c r="E197" i="8"/>
  <c r="D197" i="8"/>
  <c r="C197" i="8"/>
  <c r="N196" i="8"/>
  <c r="M196" i="8"/>
  <c r="L196" i="8"/>
  <c r="K196" i="8"/>
  <c r="J196" i="8"/>
  <c r="I196" i="8"/>
  <c r="H196" i="8"/>
  <c r="G196" i="8"/>
  <c r="F196" i="8"/>
  <c r="E196" i="8"/>
  <c r="D196" i="8"/>
  <c r="C196" i="8"/>
  <c r="N195" i="8"/>
  <c r="M195" i="8"/>
  <c r="L195" i="8"/>
  <c r="K195" i="8"/>
  <c r="J195" i="8"/>
  <c r="I195" i="8"/>
  <c r="H195" i="8"/>
  <c r="G195" i="8"/>
  <c r="F195" i="8"/>
  <c r="E195" i="8"/>
  <c r="D195" i="8"/>
  <c r="C195" i="8"/>
  <c r="N194" i="8"/>
  <c r="M194" i="8"/>
  <c r="L194" i="8"/>
  <c r="K194" i="8"/>
  <c r="J194" i="8"/>
  <c r="I194" i="8"/>
  <c r="H194" i="8"/>
  <c r="G194" i="8"/>
  <c r="F194" i="8"/>
  <c r="E194" i="8"/>
  <c r="D194" i="8"/>
  <c r="C194" i="8"/>
  <c r="N193" i="8"/>
  <c r="M193" i="8"/>
  <c r="L193" i="8"/>
  <c r="K193" i="8"/>
  <c r="J193" i="8"/>
  <c r="I193" i="8"/>
  <c r="H193" i="8"/>
  <c r="G193" i="8"/>
  <c r="F193" i="8"/>
  <c r="E193" i="8"/>
  <c r="D193" i="8"/>
  <c r="C193" i="8"/>
  <c r="N192" i="8"/>
  <c r="M192" i="8"/>
  <c r="L192" i="8"/>
  <c r="K192" i="8"/>
  <c r="J192" i="8"/>
  <c r="I192" i="8"/>
  <c r="H192" i="8"/>
  <c r="G192" i="8"/>
  <c r="F192" i="8"/>
  <c r="E192" i="8"/>
  <c r="D192" i="8"/>
  <c r="C192" i="8"/>
  <c r="N191" i="8"/>
  <c r="M191" i="8"/>
  <c r="L191" i="8"/>
  <c r="K191" i="8"/>
  <c r="J191" i="8"/>
  <c r="I191" i="8"/>
  <c r="H191" i="8"/>
  <c r="G191" i="8"/>
  <c r="F191" i="8"/>
  <c r="E191" i="8"/>
  <c r="D191" i="8"/>
  <c r="C191" i="8"/>
  <c r="N190" i="8"/>
  <c r="M190" i="8"/>
  <c r="L190" i="8"/>
  <c r="K190" i="8"/>
  <c r="J190" i="8"/>
  <c r="I190" i="8"/>
  <c r="H190" i="8"/>
  <c r="G190" i="8"/>
  <c r="F190" i="8"/>
  <c r="E190" i="8"/>
  <c r="D190" i="8"/>
  <c r="C190" i="8"/>
  <c r="N189" i="8"/>
  <c r="M189" i="8"/>
  <c r="L189" i="8"/>
  <c r="K189" i="8"/>
  <c r="J189" i="8"/>
  <c r="I189" i="8"/>
  <c r="H189" i="8"/>
  <c r="G189" i="8"/>
  <c r="F189" i="8"/>
  <c r="E189" i="8"/>
  <c r="D189" i="8"/>
  <c r="C189" i="8"/>
  <c r="N188" i="8"/>
  <c r="M188" i="8"/>
  <c r="L188" i="8"/>
  <c r="K188" i="8"/>
  <c r="J188" i="8"/>
  <c r="I188" i="8"/>
  <c r="H188" i="8"/>
  <c r="G188" i="8"/>
  <c r="F188" i="8"/>
  <c r="E188" i="8"/>
  <c r="D188" i="8"/>
  <c r="C188" i="8"/>
  <c r="N187" i="8"/>
  <c r="M187" i="8"/>
  <c r="L187" i="8"/>
  <c r="K187" i="8"/>
  <c r="J187" i="8"/>
  <c r="I187" i="8"/>
  <c r="H187" i="8"/>
  <c r="G187" i="8"/>
  <c r="F187" i="8"/>
  <c r="E187" i="8"/>
  <c r="D187" i="8"/>
  <c r="C187" i="8"/>
  <c r="N186" i="8"/>
  <c r="M186" i="8"/>
  <c r="L186" i="8"/>
  <c r="K186" i="8"/>
  <c r="J186" i="8"/>
  <c r="I186" i="8"/>
  <c r="H186" i="8"/>
  <c r="G186" i="8"/>
  <c r="F186" i="8"/>
  <c r="E186" i="8"/>
  <c r="D186" i="8"/>
  <c r="C186" i="8"/>
  <c r="N185" i="8"/>
  <c r="M185" i="8"/>
  <c r="L185" i="8"/>
  <c r="K185" i="8"/>
  <c r="J185" i="8"/>
  <c r="I185" i="8"/>
  <c r="H185" i="8"/>
  <c r="G185" i="8"/>
  <c r="F185" i="8"/>
  <c r="E185" i="8"/>
  <c r="D185" i="8"/>
  <c r="C185" i="8"/>
  <c r="N184" i="8"/>
  <c r="M184" i="8"/>
  <c r="L184" i="8"/>
  <c r="K184" i="8"/>
  <c r="J184" i="8"/>
  <c r="I184" i="8"/>
  <c r="H184" i="8"/>
  <c r="G184" i="8"/>
  <c r="F184" i="8"/>
  <c r="E184" i="8"/>
  <c r="D184" i="8"/>
  <c r="C184" i="8"/>
  <c r="N183" i="8"/>
  <c r="N211" i="8" s="1"/>
  <c r="DA13" i="13" s="1"/>
  <c r="M183" i="8"/>
  <c r="M211" i="8" s="1"/>
  <c r="CZ13" i="13" s="1"/>
  <c r="L183" i="8"/>
  <c r="K183" i="8"/>
  <c r="K211" i="8" s="1"/>
  <c r="CX13" i="13" s="1"/>
  <c r="J183" i="8"/>
  <c r="J211" i="8" s="1"/>
  <c r="CW13" i="13" s="1"/>
  <c r="I183" i="8"/>
  <c r="H183" i="8"/>
  <c r="G183" i="8"/>
  <c r="F183" i="8"/>
  <c r="F211" i="8" s="1"/>
  <c r="CS13" i="13" s="1"/>
  <c r="E183" i="8"/>
  <c r="D183" i="8"/>
  <c r="C183" i="8"/>
  <c r="N179" i="8"/>
  <c r="M179" i="8"/>
  <c r="L179" i="8"/>
  <c r="L241" i="8" s="1"/>
  <c r="K179" i="8"/>
  <c r="K241" i="8" s="1"/>
  <c r="J179" i="8"/>
  <c r="I179" i="8"/>
  <c r="I241" i="8" s="1"/>
  <c r="H179" i="8"/>
  <c r="H241" i="8" s="1"/>
  <c r="G179" i="8"/>
  <c r="G241" i="8" s="1"/>
  <c r="F179" i="8"/>
  <c r="E179" i="8"/>
  <c r="E241" i="8" s="1"/>
  <c r="D179" i="8"/>
  <c r="C179" i="8"/>
  <c r="N178" i="8"/>
  <c r="N240" i="8" s="1"/>
  <c r="M178" i="8"/>
  <c r="L178" i="8"/>
  <c r="K178" i="8"/>
  <c r="J178" i="8"/>
  <c r="J240" i="8" s="1"/>
  <c r="I178" i="8"/>
  <c r="H178" i="8"/>
  <c r="G178" i="8"/>
  <c r="G240" i="8" s="1"/>
  <c r="F178" i="8"/>
  <c r="E178" i="8"/>
  <c r="D178" i="8"/>
  <c r="C178" i="8"/>
  <c r="C240" i="8" s="1"/>
  <c r="N177" i="8"/>
  <c r="M177" i="8"/>
  <c r="L177" i="8"/>
  <c r="K177" i="8"/>
  <c r="K239" i="8" s="1"/>
  <c r="J177" i="8"/>
  <c r="I177" i="8"/>
  <c r="H177" i="8"/>
  <c r="G177" i="8"/>
  <c r="G239" i="8" s="1"/>
  <c r="F177" i="8"/>
  <c r="E177" i="8"/>
  <c r="D177" i="8"/>
  <c r="C177" i="8"/>
  <c r="C239" i="8" s="1"/>
  <c r="N176" i="8"/>
  <c r="M176" i="8"/>
  <c r="L176" i="8"/>
  <c r="K176" i="8"/>
  <c r="K238" i="8" s="1"/>
  <c r="J176" i="8"/>
  <c r="I176" i="8"/>
  <c r="H176" i="8"/>
  <c r="G176" i="8"/>
  <c r="G238" i="8" s="1"/>
  <c r="F176" i="8"/>
  <c r="E176" i="8"/>
  <c r="D176" i="8"/>
  <c r="C176" i="8"/>
  <c r="N175" i="8"/>
  <c r="M175" i="8"/>
  <c r="M237" i="8" s="1"/>
  <c r="L175" i="8"/>
  <c r="K175" i="8"/>
  <c r="J175" i="8"/>
  <c r="I175" i="8"/>
  <c r="I237" i="8" s="1"/>
  <c r="H175" i="8"/>
  <c r="G175" i="8"/>
  <c r="F175" i="8"/>
  <c r="E175" i="8"/>
  <c r="E237" i="8" s="1"/>
  <c r="D175" i="8"/>
  <c r="C175" i="8"/>
  <c r="N174" i="8"/>
  <c r="M174" i="8"/>
  <c r="M236" i="8" s="1"/>
  <c r="L174" i="8"/>
  <c r="K174" i="8"/>
  <c r="K236" i="8" s="1"/>
  <c r="J174" i="8"/>
  <c r="I174" i="8"/>
  <c r="I236" i="8" s="1"/>
  <c r="H174" i="8"/>
  <c r="H236" i="8" s="1"/>
  <c r="G174" i="8"/>
  <c r="G236" i="8" s="1"/>
  <c r="F174" i="8"/>
  <c r="E174" i="8"/>
  <c r="E236" i="8" s="1"/>
  <c r="D174" i="8"/>
  <c r="D236" i="8" s="1"/>
  <c r="C174" i="8"/>
  <c r="C236" i="8" s="1"/>
  <c r="N173" i="8"/>
  <c r="M173" i="8"/>
  <c r="M235" i="8" s="1"/>
  <c r="L173" i="8"/>
  <c r="L235" i="8" s="1"/>
  <c r="K173" i="8"/>
  <c r="K235" i="8" s="1"/>
  <c r="J173" i="8"/>
  <c r="I173" i="8"/>
  <c r="I235" i="8" s="1"/>
  <c r="H173" i="8"/>
  <c r="H235" i="8" s="1"/>
  <c r="G173" i="8"/>
  <c r="G235" i="8" s="1"/>
  <c r="F173" i="8"/>
  <c r="E173" i="8"/>
  <c r="D173" i="8"/>
  <c r="D235" i="8" s="1"/>
  <c r="C173" i="8"/>
  <c r="N172" i="8"/>
  <c r="M172" i="8"/>
  <c r="M234" i="8" s="1"/>
  <c r="L172" i="8"/>
  <c r="L234" i="8" s="1"/>
  <c r="K172" i="8"/>
  <c r="J172" i="8"/>
  <c r="I172" i="8"/>
  <c r="I234" i="8" s="1"/>
  <c r="H172" i="8"/>
  <c r="H234" i="8" s="1"/>
  <c r="G172" i="8"/>
  <c r="G234" i="8" s="1"/>
  <c r="F172" i="8"/>
  <c r="E172" i="8"/>
  <c r="E234" i="8" s="1"/>
  <c r="D172" i="8"/>
  <c r="D234" i="8" s="1"/>
  <c r="C172" i="8"/>
  <c r="N171" i="8"/>
  <c r="M171" i="8"/>
  <c r="M233" i="8" s="1"/>
  <c r="L171" i="8"/>
  <c r="K171" i="8"/>
  <c r="K233" i="8" s="1"/>
  <c r="J171" i="8"/>
  <c r="I171" i="8"/>
  <c r="I233" i="8" s="1"/>
  <c r="H171" i="8"/>
  <c r="H233" i="8" s="1"/>
  <c r="G171" i="8"/>
  <c r="G233" i="8" s="1"/>
  <c r="F171" i="8"/>
  <c r="E171" i="8"/>
  <c r="D171" i="8"/>
  <c r="D233" i="8" s="1"/>
  <c r="C171" i="8"/>
  <c r="N170" i="8"/>
  <c r="M170" i="8"/>
  <c r="M232" i="8" s="1"/>
  <c r="L170" i="8"/>
  <c r="L232" i="8" s="1"/>
  <c r="K170" i="8"/>
  <c r="K232" i="8" s="1"/>
  <c r="J170" i="8"/>
  <c r="I170" i="8"/>
  <c r="I232" i="8" s="1"/>
  <c r="H170" i="8"/>
  <c r="H232" i="8" s="1"/>
  <c r="G170" i="8"/>
  <c r="G232" i="8" s="1"/>
  <c r="F170" i="8"/>
  <c r="E170" i="8"/>
  <c r="E232" i="8" s="1"/>
  <c r="D170" i="8"/>
  <c r="D232" i="8" s="1"/>
  <c r="C170" i="8"/>
  <c r="N169" i="8"/>
  <c r="M169" i="8"/>
  <c r="L169" i="8"/>
  <c r="L231" i="8" s="1"/>
  <c r="K169" i="8"/>
  <c r="K231" i="8" s="1"/>
  <c r="J169" i="8"/>
  <c r="I169" i="8"/>
  <c r="I231" i="8" s="1"/>
  <c r="H169" i="8"/>
  <c r="H231" i="8" s="1"/>
  <c r="G169" i="8"/>
  <c r="G231" i="8" s="1"/>
  <c r="F169" i="8"/>
  <c r="E169" i="8"/>
  <c r="E231" i="8" s="1"/>
  <c r="D169" i="8"/>
  <c r="C169" i="8"/>
  <c r="N168" i="8"/>
  <c r="M168" i="8"/>
  <c r="L168" i="8"/>
  <c r="L230" i="8" s="1"/>
  <c r="K168" i="8"/>
  <c r="J168" i="8"/>
  <c r="I168" i="8"/>
  <c r="I230" i="8" s="1"/>
  <c r="H168" i="8"/>
  <c r="H230" i="8" s="1"/>
  <c r="G168" i="8"/>
  <c r="G230" i="8" s="1"/>
  <c r="F168" i="8"/>
  <c r="E168" i="8"/>
  <c r="E230" i="8" s="1"/>
  <c r="D168" i="8"/>
  <c r="C168" i="8"/>
  <c r="N167" i="8"/>
  <c r="M167" i="8"/>
  <c r="M229" i="8" s="1"/>
  <c r="L167" i="8"/>
  <c r="L229" i="8" s="1"/>
  <c r="K167" i="8"/>
  <c r="K229" i="8" s="1"/>
  <c r="J167" i="8"/>
  <c r="I167" i="8"/>
  <c r="I229" i="8" s="1"/>
  <c r="H167" i="8"/>
  <c r="H229" i="8" s="1"/>
  <c r="G167" i="8"/>
  <c r="G229" i="8" s="1"/>
  <c r="F167" i="8"/>
  <c r="E167" i="8"/>
  <c r="E229" i="8" s="1"/>
  <c r="D167" i="8"/>
  <c r="C167" i="8"/>
  <c r="N166" i="8"/>
  <c r="M166" i="8"/>
  <c r="M228" i="8" s="1"/>
  <c r="L166" i="8"/>
  <c r="L228" i="8" s="1"/>
  <c r="K166" i="8"/>
  <c r="K228" i="8" s="1"/>
  <c r="J166" i="8"/>
  <c r="I166" i="8"/>
  <c r="I228" i="8" s="1"/>
  <c r="H166" i="8"/>
  <c r="G166" i="8"/>
  <c r="G228" i="8" s="1"/>
  <c r="F166" i="8"/>
  <c r="E166" i="8"/>
  <c r="E228" i="8" s="1"/>
  <c r="D166" i="8"/>
  <c r="D228" i="8" s="1"/>
  <c r="C166" i="8"/>
  <c r="C228" i="8" s="1"/>
  <c r="N165" i="8"/>
  <c r="M165" i="8"/>
  <c r="L165" i="8"/>
  <c r="L227" i="8" s="1"/>
  <c r="K165" i="8"/>
  <c r="K227" i="8" s="1"/>
  <c r="J165" i="8"/>
  <c r="I165" i="8"/>
  <c r="I227" i="8" s="1"/>
  <c r="H165" i="8"/>
  <c r="G165" i="8"/>
  <c r="G227" i="8" s="1"/>
  <c r="F165" i="8"/>
  <c r="E165" i="8"/>
  <c r="E227" i="8" s="1"/>
  <c r="D165" i="8"/>
  <c r="D227" i="8" s="1"/>
  <c r="C165" i="8"/>
  <c r="N164" i="8"/>
  <c r="M164" i="8"/>
  <c r="M226" i="8" s="1"/>
  <c r="L164" i="8"/>
  <c r="L226" i="8" s="1"/>
  <c r="K164" i="8"/>
  <c r="J164" i="8"/>
  <c r="I164" i="8"/>
  <c r="H164" i="8"/>
  <c r="G164" i="8"/>
  <c r="G226" i="8" s="1"/>
  <c r="F164" i="8"/>
  <c r="E164" i="8"/>
  <c r="E226" i="8" s="1"/>
  <c r="D164" i="8"/>
  <c r="D226" i="8" s="1"/>
  <c r="C164" i="8"/>
  <c r="N163" i="8"/>
  <c r="M163" i="8"/>
  <c r="L163" i="8"/>
  <c r="K163" i="8"/>
  <c r="K225" i="8" s="1"/>
  <c r="J163" i="8"/>
  <c r="I163" i="8"/>
  <c r="I225" i="8" s="1"/>
  <c r="H163" i="8"/>
  <c r="H225" i="8" s="1"/>
  <c r="G163" i="8"/>
  <c r="G225" i="8" s="1"/>
  <c r="F163" i="8"/>
  <c r="E163" i="8"/>
  <c r="E225" i="8" s="1"/>
  <c r="D163" i="8"/>
  <c r="D225" i="8" s="1"/>
  <c r="C163" i="8"/>
  <c r="N162" i="8"/>
  <c r="M162" i="8"/>
  <c r="M224" i="8" s="1"/>
  <c r="L162" i="8"/>
  <c r="K162" i="8"/>
  <c r="K224" i="8" s="1"/>
  <c r="J162" i="8"/>
  <c r="I162" i="8"/>
  <c r="I224" i="8" s="1"/>
  <c r="H162" i="8"/>
  <c r="H224" i="8" s="1"/>
  <c r="G162" i="8"/>
  <c r="G224" i="8" s="1"/>
  <c r="F162" i="8"/>
  <c r="E162" i="8"/>
  <c r="E224" i="8" s="1"/>
  <c r="D162" i="8"/>
  <c r="D224" i="8" s="1"/>
  <c r="C162" i="8"/>
  <c r="C224" i="8" s="1"/>
  <c r="N161" i="8"/>
  <c r="M161" i="8"/>
  <c r="M223" i="8" s="1"/>
  <c r="L161" i="8"/>
  <c r="K161" i="8"/>
  <c r="K223" i="8" s="1"/>
  <c r="J161" i="8"/>
  <c r="I161" i="8"/>
  <c r="H161" i="8"/>
  <c r="H223" i="8" s="1"/>
  <c r="G161" i="8"/>
  <c r="G223" i="8" s="1"/>
  <c r="F161" i="8"/>
  <c r="E161" i="8"/>
  <c r="E223" i="8" s="1"/>
  <c r="D161" i="8"/>
  <c r="D223" i="8" s="1"/>
  <c r="C161" i="8"/>
  <c r="C223" i="8" s="1"/>
  <c r="N160" i="8"/>
  <c r="M160" i="8"/>
  <c r="M222" i="8" s="1"/>
  <c r="L160" i="8"/>
  <c r="K160" i="8"/>
  <c r="J160" i="8"/>
  <c r="I160" i="8"/>
  <c r="I222" i="8" s="1"/>
  <c r="H160" i="8"/>
  <c r="H222" i="8" s="1"/>
  <c r="G160" i="8"/>
  <c r="G222" i="8" s="1"/>
  <c r="F160" i="8"/>
  <c r="E160" i="8"/>
  <c r="D160" i="8"/>
  <c r="D222" i="8" s="1"/>
  <c r="C160" i="8"/>
  <c r="N159" i="8"/>
  <c r="M159" i="8"/>
  <c r="M221" i="8" s="1"/>
  <c r="L159" i="8"/>
  <c r="L221" i="8" s="1"/>
  <c r="K159" i="8"/>
  <c r="K221" i="8" s="1"/>
  <c r="J159" i="8"/>
  <c r="I159" i="8"/>
  <c r="H159" i="8"/>
  <c r="H221" i="8" s="1"/>
  <c r="G159" i="8"/>
  <c r="G221" i="8" s="1"/>
  <c r="F159" i="8"/>
  <c r="E159" i="8"/>
  <c r="E221" i="8" s="1"/>
  <c r="D159" i="8"/>
  <c r="C159" i="8"/>
  <c r="N158" i="8"/>
  <c r="M158" i="8"/>
  <c r="M220" i="8" s="1"/>
  <c r="L158" i="8"/>
  <c r="L220" i="8" s="1"/>
  <c r="K158" i="8"/>
  <c r="K220" i="8" s="1"/>
  <c r="J158" i="8"/>
  <c r="I158" i="8"/>
  <c r="I220" i="8" s="1"/>
  <c r="H158" i="8"/>
  <c r="H220" i="8" s="1"/>
  <c r="G158" i="8"/>
  <c r="G220" i="8" s="1"/>
  <c r="F158" i="8"/>
  <c r="E158" i="8"/>
  <c r="E220" i="8" s="1"/>
  <c r="D158" i="8"/>
  <c r="C158" i="8"/>
  <c r="C220" i="8" s="1"/>
  <c r="N157" i="8"/>
  <c r="M157" i="8"/>
  <c r="M219" i="8" s="1"/>
  <c r="L157" i="8"/>
  <c r="L219" i="8" s="1"/>
  <c r="K157" i="8"/>
  <c r="K219" i="8" s="1"/>
  <c r="J157" i="8"/>
  <c r="I157" i="8"/>
  <c r="H157" i="8"/>
  <c r="H219" i="8" s="1"/>
  <c r="G157" i="8"/>
  <c r="G219" i="8" s="1"/>
  <c r="F157" i="8"/>
  <c r="E157" i="8"/>
  <c r="E219" i="8" s="1"/>
  <c r="D157" i="8"/>
  <c r="D219" i="8" s="1"/>
  <c r="C157" i="8"/>
  <c r="N156" i="8"/>
  <c r="M156" i="8"/>
  <c r="L156" i="8"/>
  <c r="L218" i="8" s="1"/>
  <c r="K156" i="8"/>
  <c r="J156" i="8"/>
  <c r="I156" i="8"/>
  <c r="I218" i="8" s="1"/>
  <c r="H156" i="8"/>
  <c r="H218" i="8" s="1"/>
  <c r="G156" i="8"/>
  <c r="G218" i="8" s="1"/>
  <c r="F156" i="8"/>
  <c r="E156" i="8"/>
  <c r="E218" i="8" s="1"/>
  <c r="D156" i="8"/>
  <c r="D218" i="8" s="1"/>
  <c r="C156" i="8"/>
  <c r="N155" i="8"/>
  <c r="M155" i="8"/>
  <c r="M217" i="8" s="1"/>
  <c r="L155" i="8"/>
  <c r="K155" i="8"/>
  <c r="K217" i="8" s="1"/>
  <c r="J155" i="8"/>
  <c r="I155" i="8"/>
  <c r="I217" i="8" s="1"/>
  <c r="H155" i="8"/>
  <c r="H217" i="8" s="1"/>
  <c r="G155" i="8"/>
  <c r="G217" i="8" s="1"/>
  <c r="F155" i="8"/>
  <c r="E155" i="8"/>
  <c r="E217" i="8" s="1"/>
  <c r="D155" i="8"/>
  <c r="D217" i="8" s="1"/>
  <c r="C155" i="8"/>
  <c r="N154" i="8"/>
  <c r="M154" i="8"/>
  <c r="M216" i="8" s="1"/>
  <c r="L154" i="8"/>
  <c r="L216" i="8" s="1"/>
  <c r="K154" i="8"/>
  <c r="K216" i="8" s="1"/>
  <c r="J154" i="8"/>
  <c r="I154" i="8"/>
  <c r="I216" i="8" s="1"/>
  <c r="H154" i="8"/>
  <c r="G154" i="8"/>
  <c r="G216" i="8" s="1"/>
  <c r="F154" i="8"/>
  <c r="E154" i="8"/>
  <c r="E216" i="8" s="1"/>
  <c r="D154" i="8"/>
  <c r="D216" i="8" s="1"/>
  <c r="C154" i="8"/>
  <c r="N153" i="8"/>
  <c r="M153" i="8"/>
  <c r="M215" i="8" s="1"/>
  <c r="L153" i="8"/>
  <c r="L215" i="8" s="1"/>
  <c r="K153" i="8"/>
  <c r="K215" i="8" s="1"/>
  <c r="J153" i="8"/>
  <c r="I153" i="8"/>
  <c r="I215" i="8" s="1"/>
  <c r="H153" i="8"/>
  <c r="H215" i="8" s="1"/>
  <c r="G153" i="8"/>
  <c r="G215" i="8" s="1"/>
  <c r="F153" i="8"/>
  <c r="E153" i="8"/>
  <c r="D153" i="8"/>
  <c r="C153" i="8"/>
  <c r="N152" i="8"/>
  <c r="M152" i="8"/>
  <c r="M214" i="8" s="1"/>
  <c r="L152" i="8"/>
  <c r="L214" i="8" s="1"/>
  <c r="K152" i="8"/>
  <c r="K180" i="8" s="1"/>
  <c r="CX5" i="13" s="1"/>
  <c r="J152" i="8"/>
  <c r="I152" i="8"/>
  <c r="H152" i="8"/>
  <c r="H214" i="8" s="1"/>
  <c r="G152" i="8"/>
  <c r="G180" i="8" s="1"/>
  <c r="CT5" i="13" s="1"/>
  <c r="F152" i="8"/>
  <c r="E152" i="8"/>
  <c r="E214" i="8" s="1"/>
  <c r="D152" i="8"/>
  <c r="C152" i="8"/>
  <c r="C180" i="8" s="1"/>
  <c r="CP5" i="13" s="1"/>
  <c r="O149" i="8"/>
  <c r="BF48" i="13" s="1"/>
  <c r="AY22" i="13" s="1"/>
  <c r="N149" i="8"/>
  <c r="BE48" i="13" s="1"/>
  <c r="M149" i="8"/>
  <c r="BD48" i="13" s="1"/>
  <c r="L149" i="8"/>
  <c r="BC48" i="13" s="1"/>
  <c r="K149" i="8"/>
  <c r="BB48" i="13" s="1"/>
  <c r="J149" i="8"/>
  <c r="BA48" i="13" s="1"/>
  <c r="I149" i="8"/>
  <c r="AZ48" i="13" s="1"/>
  <c r="H149" i="8"/>
  <c r="AY48" i="13" s="1"/>
  <c r="G149" i="8"/>
  <c r="AX48" i="13" s="1"/>
  <c r="F149" i="8"/>
  <c r="AW48" i="13" s="1"/>
  <c r="E149" i="8"/>
  <c r="AV48" i="13" s="1"/>
  <c r="D149" i="8"/>
  <c r="AU48" i="13" s="1"/>
  <c r="C149" i="8"/>
  <c r="AT48" i="13" s="1"/>
  <c r="O148" i="8"/>
  <c r="N148" i="8"/>
  <c r="M148" i="8"/>
  <c r="L148" i="8"/>
  <c r="K148" i="8"/>
  <c r="J148" i="8"/>
  <c r="I148" i="8"/>
  <c r="H148" i="8"/>
  <c r="G148" i="8"/>
  <c r="F148" i="8"/>
  <c r="E148" i="8"/>
  <c r="D148" i="8"/>
  <c r="C148" i="8"/>
  <c r="O147" i="8"/>
  <c r="N147" i="8"/>
  <c r="M147" i="8"/>
  <c r="L147" i="8"/>
  <c r="K147" i="8"/>
  <c r="J147" i="8"/>
  <c r="I147" i="8"/>
  <c r="H147" i="8"/>
  <c r="G147" i="8"/>
  <c r="F147" i="8"/>
  <c r="E147" i="8"/>
  <c r="D147" i="8"/>
  <c r="C147" i="8"/>
  <c r="O146" i="8"/>
  <c r="N146" i="8"/>
  <c r="M146" i="8"/>
  <c r="L146" i="8"/>
  <c r="K146" i="8"/>
  <c r="J146" i="8"/>
  <c r="I146" i="8"/>
  <c r="H146" i="8"/>
  <c r="G146" i="8"/>
  <c r="F146" i="8"/>
  <c r="E146" i="8"/>
  <c r="D146" i="8"/>
  <c r="C146" i="8"/>
  <c r="O145" i="8"/>
  <c r="N145" i="8"/>
  <c r="M145" i="8"/>
  <c r="L145" i="8"/>
  <c r="K145" i="8"/>
  <c r="J145" i="8"/>
  <c r="I145" i="8"/>
  <c r="H145" i="8"/>
  <c r="G145" i="8"/>
  <c r="F145" i="8"/>
  <c r="E145" i="8"/>
  <c r="D145" i="8"/>
  <c r="C145" i="8"/>
  <c r="O144" i="8"/>
  <c r="N144" i="8"/>
  <c r="M144" i="8"/>
  <c r="L144" i="8"/>
  <c r="K144" i="8"/>
  <c r="J144" i="8"/>
  <c r="I144" i="8"/>
  <c r="H144" i="8"/>
  <c r="G144" i="8"/>
  <c r="F144" i="8"/>
  <c r="E144" i="8"/>
  <c r="D144" i="8"/>
  <c r="C144" i="8"/>
  <c r="O143" i="8"/>
  <c r="N143" i="8"/>
  <c r="M143" i="8"/>
  <c r="L143" i="8"/>
  <c r="K143" i="8"/>
  <c r="J143" i="8"/>
  <c r="I143" i="8"/>
  <c r="H143" i="8"/>
  <c r="G143" i="8"/>
  <c r="F143" i="8"/>
  <c r="E143" i="8"/>
  <c r="D143" i="8"/>
  <c r="C143" i="8"/>
  <c r="O142" i="8"/>
  <c r="N142" i="8"/>
  <c r="M142" i="8"/>
  <c r="L142" i="8"/>
  <c r="K142" i="8"/>
  <c r="J142" i="8"/>
  <c r="I142" i="8"/>
  <c r="H142" i="8"/>
  <c r="G142" i="8"/>
  <c r="F142" i="8"/>
  <c r="E142" i="8"/>
  <c r="D142" i="8"/>
  <c r="C142" i="8"/>
  <c r="O141" i="8"/>
  <c r="N141" i="8"/>
  <c r="M141" i="8"/>
  <c r="L141" i="8"/>
  <c r="K141" i="8"/>
  <c r="J141" i="8"/>
  <c r="I141" i="8"/>
  <c r="H141" i="8"/>
  <c r="G141" i="8"/>
  <c r="F141" i="8"/>
  <c r="E141" i="8"/>
  <c r="D141" i="8"/>
  <c r="C141" i="8"/>
  <c r="O140" i="8"/>
  <c r="N140" i="8"/>
  <c r="M140" i="8"/>
  <c r="L140" i="8"/>
  <c r="K140" i="8"/>
  <c r="J140" i="8"/>
  <c r="I140" i="8"/>
  <c r="H140" i="8"/>
  <c r="G140" i="8"/>
  <c r="F140" i="8"/>
  <c r="E140" i="8"/>
  <c r="D140" i="8"/>
  <c r="C140" i="8"/>
  <c r="O139" i="8"/>
  <c r="N139" i="8"/>
  <c r="M139" i="8"/>
  <c r="L139" i="8"/>
  <c r="K139" i="8"/>
  <c r="J139" i="8"/>
  <c r="I139" i="8"/>
  <c r="H139" i="8"/>
  <c r="G139" i="8"/>
  <c r="F139" i="8"/>
  <c r="E139" i="8"/>
  <c r="D139" i="8"/>
  <c r="C139" i="8"/>
  <c r="O138" i="8"/>
  <c r="N138" i="8"/>
  <c r="M138" i="8"/>
  <c r="L138" i="8"/>
  <c r="K138" i="8"/>
  <c r="J138" i="8"/>
  <c r="I138" i="8"/>
  <c r="H138" i="8"/>
  <c r="G138" i="8"/>
  <c r="F138" i="8"/>
  <c r="E138" i="8"/>
  <c r="D138" i="8"/>
  <c r="C138" i="8"/>
  <c r="O137" i="8"/>
  <c r="N137" i="8"/>
  <c r="M137" i="8"/>
  <c r="L137" i="8"/>
  <c r="K137" i="8"/>
  <c r="J137" i="8"/>
  <c r="I137" i="8"/>
  <c r="H137" i="8"/>
  <c r="G137" i="8"/>
  <c r="F137" i="8"/>
  <c r="E137" i="8"/>
  <c r="D137" i="8"/>
  <c r="C137" i="8"/>
  <c r="O136" i="8"/>
  <c r="N136" i="8"/>
  <c r="M136" i="8"/>
  <c r="L136" i="8"/>
  <c r="K136" i="8"/>
  <c r="J136" i="8"/>
  <c r="I136" i="8"/>
  <c r="H136" i="8"/>
  <c r="G136" i="8"/>
  <c r="F136" i="8"/>
  <c r="E136" i="8"/>
  <c r="D136" i="8"/>
  <c r="C136" i="8"/>
  <c r="O135" i="8"/>
  <c r="N135" i="8"/>
  <c r="M135" i="8"/>
  <c r="L135" i="8"/>
  <c r="K135" i="8"/>
  <c r="J135" i="8"/>
  <c r="I135" i="8"/>
  <c r="H135" i="8"/>
  <c r="G135" i="8"/>
  <c r="F135" i="8"/>
  <c r="E135" i="8"/>
  <c r="D135" i="8"/>
  <c r="C135" i="8"/>
  <c r="O134" i="8"/>
  <c r="N134" i="8"/>
  <c r="M134" i="8"/>
  <c r="L134" i="8"/>
  <c r="K134" i="8"/>
  <c r="J134" i="8"/>
  <c r="I134" i="8"/>
  <c r="H134" i="8"/>
  <c r="G134" i="8"/>
  <c r="F134" i="8"/>
  <c r="E134" i="8"/>
  <c r="D134" i="8"/>
  <c r="C134" i="8"/>
  <c r="O133" i="8"/>
  <c r="N133" i="8"/>
  <c r="M133" i="8"/>
  <c r="L133" i="8"/>
  <c r="K133" i="8"/>
  <c r="J133" i="8"/>
  <c r="I133" i="8"/>
  <c r="H133" i="8"/>
  <c r="G133" i="8"/>
  <c r="F133" i="8"/>
  <c r="E133" i="8"/>
  <c r="D133" i="8"/>
  <c r="C133" i="8"/>
  <c r="O132" i="8"/>
  <c r="N132" i="8"/>
  <c r="M132" i="8"/>
  <c r="L132" i="8"/>
  <c r="K132" i="8"/>
  <c r="J132" i="8"/>
  <c r="I132" i="8"/>
  <c r="H132" i="8"/>
  <c r="G132" i="8"/>
  <c r="F132" i="8"/>
  <c r="E132" i="8"/>
  <c r="D132" i="8"/>
  <c r="C132" i="8"/>
  <c r="O131" i="8"/>
  <c r="N131" i="8"/>
  <c r="M131" i="8"/>
  <c r="L131" i="8"/>
  <c r="K131" i="8"/>
  <c r="J131" i="8"/>
  <c r="I131" i="8"/>
  <c r="H131" i="8"/>
  <c r="G131" i="8"/>
  <c r="F131" i="8"/>
  <c r="E131" i="8"/>
  <c r="D131" i="8"/>
  <c r="C131" i="8"/>
  <c r="O130" i="8"/>
  <c r="N130" i="8"/>
  <c r="M130" i="8"/>
  <c r="L130" i="8"/>
  <c r="K130" i="8"/>
  <c r="J130" i="8"/>
  <c r="I130" i="8"/>
  <c r="H130" i="8"/>
  <c r="G130" i="8"/>
  <c r="F130" i="8"/>
  <c r="E130" i="8"/>
  <c r="D130" i="8"/>
  <c r="C130" i="8"/>
  <c r="O129" i="8"/>
  <c r="N129" i="8"/>
  <c r="M129" i="8"/>
  <c r="L129" i="8"/>
  <c r="K129" i="8"/>
  <c r="J129" i="8"/>
  <c r="I129" i="8"/>
  <c r="H129" i="8"/>
  <c r="G129" i="8"/>
  <c r="F129" i="8"/>
  <c r="E129" i="8"/>
  <c r="D129" i="8"/>
  <c r="C129" i="8"/>
  <c r="O128" i="8"/>
  <c r="N128" i="8"/>
  <c r="M128" i="8"/>
  <c r="L128" i="8"/>
  <c r="K128" i="8"/>
  <c r="J128" i="8"/>
  <c r="I128" i="8"/>
  <c r="H128" i="8"/>
  <c r="G128" i="8"/>
  <c r="F128" i="8"/>
  <c r="E128" i="8"/>
  <c r="D128" i="8"/>
  <c r="C128" i="8"/>
  <c r="O127" i="8"/>
  <c r="N127" i="8"/>
  <c r="M127" i="8"/>
  <c r="L127" i="8"/>
  <c r="K127" i="8"/>
  <c r="J127" i="8"/>
  <c r="I127" i="8"/>
  <c r="H127" i="8"/>
  <c r="G127" i="8"/>
  <c r="F127" i="8"/>
  <c r="E127" i="8"/>
  <c r="D127" i="8"/>
  <c r="C127" i="8"/>
  <c r="O126" i="8"/>
  <c r="N126" i="8"/>
  <c r="M126" i="8"/>
  <c r="L126" i="8"/>
  <c r="K126" i="8"/>
  <c r="J126" i="8"/>
  <c r="I126" i="8"/>
  <c r="H126" i="8"/>
  <c r="G126" i="8"/>
  <c r="F126" i="8"/>
  <c r="E126" i="8"/>
  <c r="D126" i="8"/>
  <c r="C126" i="8"/>
  <c r="O125" i="8"/>
  <c r="N125" i="8"/>
  <c r="M125" i="8"/>
  <c r="L125" i="8"/>
  <c r="K125" i="8"/>
  <c r="J125" i="8"/>
  <c r="I125" i="8"/>
  <c r="H125" i="8"/>
  <c r="G125" i="8"/>
  <c r="F125" i="8"/>
  <c r="E125" i="8"/>
  <c r="D125" i="8"/>
  <c r="C125" i="8"/>
  <c r="O124" i="8"/>
  <c r="N124" i="8"/>
  <c r="M124" i="8"/>
  <c r="L124" i="8"/>
  <c r="K124" i="8"/>
  <c r="J124" i="8"/>
  <c r="I124" i="8"/>
  <c r="H124" i="8"/>
  <c r="G124" i="8"/>
  <c r="F124" i="8"/>
  <c r="E124" i="8"/>
  <c r="D124" i="8"/>
  <c r="C124" i="8"/>
  <c r="O123" i="8"/>
  <c r="N123" i="8"/>
  <c r="M123" i="8"/>
  <c r="L123" i="8"/>
  <c r="K123" i="8"/>
  <c r="J123" i="8"/>
  <c r="I123" i="8"/>
  <c r="H123" i="8"/>
  <c r="G123" i="8"/>
  <c r="F123" i="8"/>
  <c r="E123" i="8"/>
  <c r="D123" i="8"/>
  <c r="C123" i="8"/>
  <c r="O122" i="8"/>
  <c r="N122" i="8"/>
  <c r="M122" i="8"/>
  <c r="L122" i="8"/>
  <c r="K122" i="8"/>
  <c r="J122" i="8"/>
  <c r="I122" i="8"/>
  <c r="H122" i="8"/>
  <c r="G122" i="8"/>
  <c r="F122" i="8"/>
  <c r="E122" i="8"/>
  <c r="D122" i="8"/>
  <c r="C122" i="8"/>
  <c r="O119" i="8"/>
  <c r="BU136" i="13" s="1"/>
  <c r="BO23" i="13" s="1"/>
  <c r="N119" i="8"/>
  <c r="BT136" i="13" s="1"/>
  <c r="M119" i="8"/>
  <c r="BS136" i="13" s="1"/>
  <c r="L119" i="8"/>
  <c r="BR136" i="13" s="1"/>
  <c r="K119" i="8"/>
  <c r="BQ136" i="13" s="1"/>
  <c r="J119" i="8"/>
  <c r="BP136" i="13" s="1"/>
  <c r="I119" i="8"/>
  <c r="BO136" i="13" s="1"/>
  <c r="H119" i="8"/>
  <c r="BN136" i="13" s="1"/>
  <c r="G119" i="8"/>
  <c r="BM136" i="13" s="1"/>
  <c r="F119" i="8"/>
  <c r="BL136" i="13" s="1"/>
  <c r="E119" i="8"/>
  <c r="BK136" i="13" s="1"/>
  <c r="D119" i="8"/>
  <c r="BJ136" i="13" s="1"/>
  <c r="C119" i="8"/>
  <c r="BI136" i="13" s="1"/>
  <c r="O118" i="8"/>
  <c r="N118" i="8"/>
  <c r="M118" i="8"/>
  <c r="L118" i="8"/>
  <c r="K118" i="8"/>
  <c r="J118" i="8"/>
  <c r="I118" i="8"/>
  <c r="H118" i="8"/>
  <c r="G118" i="8"/>
  <c r="F118" i="8"/>
  <c r="E118" i="8"/>
  <c r="D118" i="8"/>
  <c r="C118" i="8"/>
  <c r="O117" i="8"/>
  <c r="N117" i="8"/>
  <c r="M117" i="8"/>
  <c r="L117" i="8"/>
  <c r="K117" i="8"/>
  <c r="J117" i="8"/>
  <c r="I117" i="8"/>
  <c r="H117" i="8"/>
  <c r="G117" i="8"/>
  <c r="F117" i="8"/>
  <c r="E117" i="8"/>
  <c r="D117" i="8"/>
  <c r="C117" i="8"/>
  <c r="O116" i="8"/>
  <c r="N116" i="8"/>
  <c r="M116" i="8"/>
  <c r="L116" i="8"/>
  <c r="K116" i="8"/>
  <c r="J116" i="8"/>
  <c r="I116" i="8"/>
  <c r="H116" i="8"/>
  <c r="G116" i="8"/>
  <c r="F116" i="8"/>
  <c r="E116" i="8"/>
  <c r="D116" i="8"/>
  <c r="C116" i="8"/>
  <c r="O115" i="8"/>
  <c r="N115" i="8"/>
  <c r="M115" i="8"/>
  <c r="L115" i="8"/>
  <c r="K115" i="8"/>
  <c r="J115" i="8"/>
  <c r="I115" i="8"/>
  <c r="H115" i="8"/>
  <c r="G115" i="8"/>
  <c r="F115" i="8"/>
  <c r="E115" i="8"/>
  <c r="D115" i="8"/>
  <c r="C115" i="8"/>
  <c r="O114" i="8"/>
  <c r="N114" i="8"/>
  <c r="M114" i="8"/>
  <c r="L114" i="8"/>
  <c r="K114" i="8"/>
  <c r="J114" i="8"/>
  <c r="I114" i="8"/>
  <c r="H114" i="8"/>
  <c r="G114" i="8"/>
  <c r="F114" i="8"/>
  <c r="E114" i="8"/>
  <c r="D114" i="8"/>
  <c r="C114" i="8"/>
  <c r="O113" i="8"/>
  <c r="N113" i="8"/>
  <c r="M113" i="8"/>
  <c r="L113" i="8"/>
  <c r="K113" i="8"/>
  <c r="J113" i="8"/>
  <c r="I113" i="8"/>
  <c r="H113" i="8"/>
  <c r="G113" i="8"/>
  <c r="F113" i="8"/>
  <c r="E113" i="8"/>
  <c r="D113" i="8"/>
  <c r="C113" i="8"/>
  <c r="O112" i="8"/>
  <c r="N112" i="8"/>
  <c r="M112" i="8"/>
  <c r="L112" i="8"/>
  <c r="K112" i="8"/>
  <c r="J112" i="8"/>
  <c r="I112" i="8"/>
  <c r="H112" i="8"/>
  <c r="G112" i="8"/>
  <c r="F112" i="8"/>
  <c r="E112" i="8"/>
  <c r="D112" i="8"/>
  <c r="C112" i="8"/>
  <c r="O111" i="8"/>
  <c r="N111" i="8"/>
  <c r="M111" i="8"/>
  <c r="L111" i="8"/>
  <c r="K111" i="8"/>
  <c r="J111" i="8"/>
  <c r="I111" i="8"/>
  <c r="H111" i="8"/>
  <c r="G111" i="8"/>
  <c r="F111" i="8"/>
  <c r="E111" i="8"/>
  <c r="D111" i="8"/>
  <c r="C111" i="8"/>
  <c r="O110" i="8"/>
  <c r="N110" i="8"/>
  <c r="M110" i="8"/>
  <c r="L110" i="8"/>
  <c r="K110" i="8"/>
  <c r="J110" i="8"/>
  <c r="I110" i="8"/>
  <c r="H110" i="8"/>
  <c r="G110" i="8"/>
  <c r="F110" i="8"/>
  <c r="E110" i="8"/>
  <c r="D110" i="8"/>
  <c r="C110" i="8"/>
  <c r="O109" i="8"/>
  <c r="N109" i="8"/>
  <c r="M109" i="8"/>
  <c r="L109" i="8"/>
  <c r="K109" i="8"/>
  <c r="J109" i="8"/>
  <c r="I109" i="8"/>
  <c r="H109" i="8"/>
  <c r="G109" i="8"/>
  <c r="F109" i="8"/>
  <c r="E109" i="8"/>
  <c r="D109" i="8"/>
  <c r="C109" i="8"/>
  <c r="O108" i="8"/>
  <c r="N108" i="8"/>
  <c r="M108" i="8"/>
  <c r="L108" i="8"/>
  <c r="K108" i="8"/>
  <c r="J108" i="8"/>
  <c r="I108" i="8"/>
  <c r="H108" i="8"/>
  <c r="G108" i="8"/>
  <c r="F108" i="8"/>
  <c r="E108" i="8"/>
  <c r="D108" i="8"/>
  <c r="C108" i="8"/>
  <c r="O107" i="8"/>
  <c r="N107" i="8"/>
  <c r="M107" i="8"/>
  <c r="L107" i="8"/>
  <c r="K107" i="8"/>
  <c r="J107" i="8"/>
  <c r="I107" i="8"/>
  <c r="H107" i="8"/>
  <c r="G107" i="8"/>
  <c r="F107" i="8"/>
  <c r="E107" i="8"/>
  <c r="D107" i="8"/>
  <c r="C107" i="8"/>
  <c r="O106" i="8"/>
  <c r="N106" i="8"/>
  <c r="M106" i="8"/>
  <c r="L106" i="8"/>
  <c r="K106" i="8"/>
  <c r="J106" i="8"/>
  <c r="I106" i="8"/>
  <c r="H106" i="8"/>
  <c r="G106" i="8"/>
  <c r="F106" i="8"/>
  <c r="E106" i="8"/>
  <c r="D106" i="8"/>
  <c r="C106" i="8"/>
  <c r="O105" i="8"/>
  <c r="N105" i="8"/>
  <c r="M105" i="8"/>
  <c r="L105" i="8"/>
  <c r="K105" i="8"/>
  <c r="J105" i="8"/>
  <c r="I105" i="8"/>
  <c r="H105" i="8"/>
  <c r="G105" i="8"/>
  <c r="F105" i="8"/>
  <c r="E105" i="8"/>
  <c r="D105" i="8"/>
  <c r="C105" i="8"/>
  <c r="O104" i="8"/>
  <c r="N104" i="8"/>
  <c r="M104" i="8"/>
  <c r="L104" i="8"/>
  <c r="K104" i="8"/>
  <c r="J104" i="8"/>
  <c r="I104" i="8"/>
  <c r="H104" i="8"/>
  <c r="G104" i="8"/>
  <c r="F104" i="8"/>
  <c r="E104" i="8"/>
  <c r="D104" i="8"/>
  <c r="C104" i="8"/>
  <c r="O103" i="8"/>
  <c r="N103" i="8"/>
  <c r="M103" i="8"/>
  <c r="L103" i="8"/>
  <c r="K103" i="8"/>
  <c r="J103" i="8"/>
  <c r="I103" i="8"/>
  <c r="H103" i="8"/>
  <c r="G103" i="8"/>
  <c r="F103" i="8"/>
  <c r="E103" i="8"/>
  <c r="D103" i="8"/>
  <c r="C103" i="8"/>
  <c r="O102" i="8"/>
  <c r="N102" i="8"/>
  <c r="M102" i="8"/>
  <c r="L102" i="8"/>
  <c r="K102" i="8"/>
  <c r="J102" i="8"/>
  <c r="I102" i="8"/>
  <c r="H102" i="8"/>
  <c r="G102" i="8"/>
  <c r="F102" i="8"/>
  <c r="E102" i="8"/>
  <c r="D102" i="8"/>
  <c r="C102" i="8"/>
  <c r="O101" i="8"/>
  <c r="N101" i="8"/>
  <c r="M101" i="8"/>
  <c r="L101" i="8"/>
  <c r="K101" i="8"/>
  <c r="J101" i="8"/>
  <c r="I101" i="8"/>
  <c r="H101" i="8"/>
  <c r="G101" i="8"/>
  <c r="F101" i="8"/>
  <c r="E101" i="8"/>
  <c r="D101" i="8"/>
  <c r="C101" i="8"/>
  <c r="O100" i="8"/>
  <c r="N100" i="8"/>
  <c r="M100" i="8"/>
  <c r="L100" i="8"/>
  <c r="K100" i="8"/>
  <c r="J100" i="8"/>
  <c r="I100" i="8"/>
  <c r="H100" i="8"/>
  <c r="G100" i="8"/>
  <c r="F100" i="8"/>
  <c r="E100" i="8"/>
  <c r="D100" i="8"/>
  <c r="C100" i="8"/>
  <c r="O99" i="8"/>
  <c r="N99" i="8"/>
  <c r="M99" i="8"/>
  <c r="L99" i="8"/>
  <c r="K99" i="8"/>
  <c r="J99" i="8"/>
  <c r="I99" i="8"/>
  <c r="H99" i="8"/>
  <c r="G99" i="8"/>
  <c r="F99" i="8"/>
  <c r="E99" i="8"/>
  <c r="D99" i="8"/>
  <c r="C99" i="8"/>
  <c r="O98" i="8"/>
  <c r="N98" i="8"/>
  <c r="M98" i="8"/>
  <c r="L98" i="8"/>
  <c r="K98" i="8"/>
  <c r="J98" i="8"/>
  <c r="I98" i="8"/>
  <c r="H98" i="8"/>
  <c r="G98" i="8"/>
  <c r="F98" i="8"/>
  <c r="E98" i="8"/>
  <c r="D98" i="8"/>
  <c r="C98" i="8"/>
  <c r="O97" i="8"/>
  <c r="N97" i="8"/>
  <c r="M97" i="8"/>
  <c r="L97" i="8"/>
  <c r="K97" i="8"/>
  <c r="J97" i="8"/>
  <c r="I97" i="8"/>
  <c r="H97" i="8"/>
  <c r="G97" i="8"/>
  <c r="F97" i="8"/>
  <c r="E97" i="8"/>
  <c r="D97" i="8"/>
  <c r="C97" i="8"/>
  <c r="O96" i="8"/>
  <c r="N96" i="8"/>
  <c r="M96" i="8"/>
  <c r="L96" i="8"/>
  <c r="K96" i="8"/>
  <c r="J96" i="8"/>
  <c r="I96" i="8"/>
  <c r="H96" i="8"/>
  <c r="G96" i="8"/>
  <c r="F96" i="8"/>
  <c r="E96" i="8"/>
  <c r="D96" i="8"/>
  <c r="C96" i="8"/>
  <c r="O95" i="8"/>
  <c r="N95" i="8"/>
  <c r="M95" i="8"/>
  <c r="L95" i="8"/>
  <c r="K95" i="8"/>
  <c r="J95" i="8"/>
  <c r="I95" i="8"/>
  <c r="H95" i="8"/>
  <c r="G95" i="8"/>
  <c r="F95" i="8"/>
  <c r="E95" i="8"/>
  <c r="D95" i="8"/>
  <c r="C95" i="8"/>
  <c r="O94" i="8"/>
  <c r="N94" i="8"/>
  <c r="M94" i="8"/>
  <c r="L94" i="8"/>
  <c r="K94" i="8"/>
  <c r="J94" i="8"/>
  <c r="I94" i="8"/>
  <c r="H94" i="8"/>
  <c r="G94" i="8"/>
  <c r="F94" i="8"/>
  <c r="E94" i="8"/>
  <c r="D94" i="8"/>
  <c r="C94" i="8"/>
  <c r="O93" i="8"/>
  <c r="N93" i="8"/>
  <c r="M93" i="8"/>
  <c r="L93" i="8"/>
  <c r="K93" i="8"/>
  <c r="J93" i="8"/>
  <c r="I93" i="8"/>
  <c r="H93" i="8"/>
  <c r="G93" i="8"/>
  <c r="F93" i="8"/>
  <c r="E93" i="8"/>
  <c r="D93" i="8"/>
  <c r="C93" i="8"/>
  <c r="O92" i="8"/>
  <c r="N92" i="8"/>
  <c r="M92" i="8"/>
  <c r="L92" i="8"/>
  <c r="K92" i="8"/>
  <c r="J92" i="8"/>
  <c r="I92" i="8"/>
  <c r="H92" i="8"/>
  <c r="G92" i="8"/>
  <c r="F92" i="8"/>
  <c r="E92" i="8"/>
  <c r="D92" i="8"/>
  <c r="C92" i="8"/>
  <c r="N88" i="8"/>
  <c r="M88" i="8"/>
  <c r="L88" i="8"/>
  <c r="K88" i="8"/>
  <c r="J88" i="8"/>
  <c r="I88" i="8"/>
  <c r="H88" i="8"/>
  <c r="G88" i="8"/>
  <c r="F88" i="8"/>
  <c r="E88" i="8"/>
  <c r="D88" i="8"/>
  <c r="C88" i="8"/>
  <c r="N87" i="8"/>
  <c r="M87" i="8"/>
  <c r="L87" i="8"/>
  <c r="K87" i="8"/>
  <c r="J87" i="8"/>
  <c r="I87" i="8"/>
  <c r="H87" i="8"/>
  <c r="G87" i="8"/>
  <c r="F87" i="8"/>
  <c r="E87" i="8"/>
  <c r="D87" i="8"/>
  <c r="C87" i="8"/>
  <c r="N86" i="8"/>
  <c r="M86" i="8"/>
  <c r="L86" i="8"/>
  <c r="K86" i="8"/>
  <c r="J86" i="8"/>
  <c r="I86" i="8"/>
  <c r="H86" i="8"/>
  <c r="G86" i="8"/>
  <c r="F86" i="8"/>
  <c r="E86" i="8"/>
  <c r="D86" i="8"/>
  <c r="C86" i="8"/>
  <c r="N85" i="8"/>
  <c r="M85" i="8"/>
  <c r="L85" i="8"/>
  <c r="K85" i="8"/>
  <c r="J85" i="8"/>
  <c r="I85" i="8"/>
  <c r="H85" i="8"/>
  <c r="G85" i="8"/>
  <c r="F85" i="8"/>
  <c r="E85" i="8"/>
  <c r="D85" i="8"/>
  <c r="C85" i="8"/>
  <c r="N84" i="8"/>
  <c r="M84" i="8"/>
  <c r="L84" i="8"/>
  <c r="K84" i="8"/>
  <c r="J84" i="8"/>
  <c r="I84" i="8"/>
  <c r="H84" i="8"/>
  <c r="G84" i="8"/>
  <c r="F84" i="8"/>
  <c r="E84" i="8"/>
  <c r="D84" i="8"/>
  <c r="C84" i="8"/>
  <c r="N83" i="8"/>
  <c r="M83" i="8"/>
  <c r="L83" i="8"/>
  <c r="K83" i="8"/>
  <c r="J83" i="8"/>
  <c r="I83" i="8"/>
  <c r="H83" i="8"/>
  <c r="G83" i="8"/>
  <c r="F83" i="8"/>
  <c r="E83" i="8"/>
  <c r="D83" i="8"/>
  <c r="C83" i="8"/>
  <c r="N82" i="8"/>
  <c r="M82" i="8"/>
  <c r="L82" i="8"/>
  <c r="K82" i="8"/>
  <c r="J82" i="8"/>
  <c r="I82" i="8"/>
  <c r="H82" i="8"/>
  <c r="G82" i="8"/>
  <c r="F82" i="8"/>
  <c r="E82" i="8"/>
  <c r="D82" i="8"/>
  <c r="C82" i="8"/>
  <c r="N81" i="8"/>
  <c r="M81" i="8"/>
  <c r="L81" i="8"/>
  <c r="K81" i="8"/>
  <c r="J81" i="8"/>
  <c r="I81" i="8"/>
  <c r="H81" i="8"/>
  <c r="G81" i="8"/>
  <c r="F81" i="8"/>
  <c r="E81" i="8"/>
  <c r="D81" i="8"/>
  <c r="C81" i="8"/>
  <c r="N80" i="8"/>
  <c r="M80" i="8"/>
  <c r="L80" i="8"/>
  <c r="K80" i="8"/>
  <c r="J80" i="8"/>
  <c r="I80" i="8"/>
  <c r="H80" i="8"/>
  <c r="G80" i="8"/>
  <c r="F80" i="8"/>
  <c r="E80" i="8"/>
  <c r="D80" i="8"/>
  <c r="C80" i="8"/>
  <c r="N79" i="8"/>
  <c r="M79" i="8"/>
  <c r="L79" i="8"/>
  <c r="K79" i="8"/>
  <c r="J79" i="8"/>
  <c r="I79" i="8"/>
  <c r="H79" i="8"/>
  <c r="G79" i="8"/>
  <c r="F79" i="8"/>
  <c r="E79" i="8"/>
  <c r="D79" i="8"/>
  <c r="C79" i="8"/>
  <c r="N78" i="8"/>
  <c r="M78" i="8"/>
  <c r="L78" i="8"/>
  <c r="K78" i="8"/>
  <c r="J78" i="8"/>
  <c r="I78" i="8"/>
  <c r="H78" i="8"/>
  <c r="G78" i="8"/>
  <c r="F78" i="8"/>
  <c r="E78" i="8"/>
  <c r="D78" i="8"/>
  <c r="C78" i="8"/>
  <c r="N77" i="8"/>
  <c r="M77" i="8"/>
  <c r="L77" i="8"/>
  <c r="K77" i="8"/>
  <c r="J77" i="8"/>
  <c r="I77" i="8"/>
  <c r="H77" i="8"/>
  <c r="G77" i="8"/>
  <c r="F77" i="8"/>
  <c r="E77" i="8"/>
  <c r="D77" i="8"/>
  <c r="C77" i="8"/>
  <c r="N76" i="8"/>
  <c r="M76" i="8"/>
  <c r="L76" i="8"/>
  <c r="K76" i="8"/>
  <c r="J76" i="8"/>
  <c r="I76" i="8"/>
  <c r="H76" i="8"/>
  <c r="G76" i="8"/>
  <c r="F76" i="8"/>
  <c r="E76" i="8"/>
  <c r="D76" i="8"/>
  <c r="C76" i="8"/>
  <c r="N75" i="8"/>
  <c r="M75" i="8"/>
  <c r="L75" i="8"/>
  <c r="K75" i="8"/>
  <c r="J75" i="8"/>
  <c r="I75" i="8"/>
  <c r="H75" i="8"/>
  <c r="G75" i="8"/>
  <c r="F75" i="8"/>
  <c r="E75" i="8"/>
  <c r="D75" i="8"/>
  <c r="C75" i="8"/>
  <c r="N74" i="8"/>
  <c r="M74" i="8"/>
  <c r="L74" i="8"/>
  <c r="K74" i="8"/>
  <c r="J74" i="8"/>
  <c r="I74" i="8"/>
  <c r="H74" i="8"/>
  <c r="G74" i="8"/>
  <c r="F74" i="8"/>
  <c r="E74" i="8"/>
  <c r="D74" i="8"/>
  <c r="C74" i="8"/>
  <c r="N73" i="8"/>
  <c r="M73" i="8"/>
  <c r="L73" i="8"/>
  <c r="K73" i="8"/>
  <c r="J73" i="8"/>
  <c r="I73" i="8"/>
  <c r="H73" i="8"/>
  <c r="G73" i="8"/>
  <c r="F73" i="8"/>
  <c r="E73" i="8"/>
  <c r="D73" i="8"/>
  <c r="C73" i="8"/>
  <c r="N72" i="8"/>
  <c r="M72" i="8"/>
  <c r="L72" i="8"/>
  <c r="K72" i="8"/>
  <c r="J72" i="8"/>
  <c r="I72" i="8"/>
  <c r="H72" i="8"/>
  <c r="G72" i="8"/>
  <c r="F72" i="8"/>
  <c r="E72" i="8"/>
  <c r="D72" i="8"/>
  <c r="C72" i="8"/>
  <c r="N71" i="8"/>
  <c r="M71" i="8"/>
  <c r="L71" i="8"/>
  <c r="K71" i="8"/>
  <c r="J71" i="8"/>
  <c r="I71" i="8"/>
  <c r="H71" i="8"/>
  <c r="G71" i="8"/>
  <c r="F71" i="8"/>
  <c r="E71" i="8"/>
  <c r="D71" i="8"/>
  <c r="C71" i="8"/>
  <c r="N70" i="8"/>
  <c r="M70" i="8"/>
  <c r="L70" i="8"/>
  <c r="K70" i="8"/>
  <c r="J70" i="8"/>
  <c r="I70" i="8"/>
  <c r="H70" i="8"/>
  <c r="G70" i="8"/>
  <c r="F70" i="8"/>
  <c r="E70" i="8"/>
  <c r="D70" i="8"/>
  <c r="C70" i="8"/>
  <c r="N69" i="8"/>
  <c r="M69" i="8"/>
  <c r="L69" i="8"/>
  <c r="K69" i="8"/>
  <c r="J69" i="8"/>
  <c r="I69" i="8"/>
  <c r="H69" i="8"/>
  <c r="G69" i="8"/>
  <c r="F69" i="8"/>
  <c r="E69" i="8"/>
  <c r="D69" i="8"/>
  <c r="C69" i="8"/>
  <c r="N68" i="8"/>
  <c r="M68" i="8"/>
  <c r="L68" i="8"/>
  <c r="K68" i="8"/>
  <c r="J68" i="8"/>
  <c r="I68" i="8"/>
  <c r="H68" i="8"/>
  <c r="G68" i="8"/>
  <c r="F68" i="8"/>
  <c r="E68" i="8"/>
  <c r="D68" i="8"/>
  <c r="C68" i="8"/>
  <c r="N67" i="8"/>
  <c r="M67" i="8"/>
  <c r="L67" i="8"/>
  <c r="K67" i="8"/>
  <c r="J67" i="8"/>
  <c r="I67" i="8"/>
  <c r="H67" i="8"/>
  <c r="G67" i="8"/>
  <c r="F67" i="8"/>
  <c r="E67" i="8"/>
  <c r="D67" i="8"/>
  <c r="C67" i="8"/>
  <c r="N66" i="8"/>
  <c r="M66" i="8"/>
  <c r="L66" i="8"/>
  <c r="K66" i="8"/>
  <c r="J66" i="8"/>
  <c r="I66" i="8"/>
  <c r="H66" i="8"/>
  <c r="G66" i="8"/>
  <c r="F66" i="8"/>
  <c r="E66" i="8"/>
  <c r="D66" i="8"/>
  <c r="C66" i="8"/>
  <c r="N65" i="8"/>
  <c r="M65" i="8"/>
  <c r="L65" i="8"/>
  <c r="K65" i="8"/>
  <c r="J65" i="8"/>
  <c r="I65" i="8"/>
  <c r="H65" i="8"/>
  <c r="G65" i="8"/>
  <c r="F65" i="8"/>
  <c r="E65" i="8"/>
  <c r="D65" i="8"/>
  <c r="C65" i="8"/>
  <c r="N64" i="8"/>
  <c r="M64" i="8"/>
  <c r="L64" i="8"/>
  <c r="K64" i="8"/>
  <c r="J64" i="8"/>
  <c r="I64" i="8"/>
  <c r="H64" i="8"/>
  <c r="G64" i="8"/>
  <c r="F64" i="8"/>
  <c r="E64" i="8"/>
  <c r="D64" i="8"/>
  <c r="C64" i="8"/>
  <c r="N63" i="8"/>
  <c r="M63" i="8"/>
  <c r="L63" i="8"/>
  <c r="K63" i="8"/>
  <c r="J63" i="8"/>
  <c r="I63" i="8"/>
  <c r="H63" i="8"/>
  <c r="G63" i="8"/>
  <c r="F63" i="8"/>
  <c r="E63" i="8"/>
  <c r="D63" i="8"/>
  <c r="C63" i="8"/>
  <c r="N62" i="8"/>
  <c r="M62" i="8"/>
  <c r="M89" i="8" s="1"/>
  <c r="BT48" i="13" s="1"/>
  <c r="L62" i="8"/>
  <c r="L89" i="8" s="1"/>
  <c r="BS48" i="13" s="1"/>
  <c r="K62" i="8"/>
  <c r="K89" i="8" s="1"/>
  <c r="BR48" i="13" s="1"/>
  <c r="J62" i="8"/>
  <c r="I62" i="8"/>
  <c r="I89" i="8" s="1"/>
  <c r="BP48" i="13" s="1"/>
  <c r="H62" i="8"/>
  <c r="H89" i="8" s="1"/>
  <c r="BO48" i="13" s="1"/>
  <c r="G62" i="8"/>
  <c r="F62" i="8"/>
  <c r="E62" i="8"/>
  <c r="E89" i="8" s="1"/>
  <c r="BL48" i="13" s="1"/>
  <c r="D62" i="8"/>
  <c r="D89" i="8" s="1"/>
  <c r="BK48" i="13" s="1"/>
  <c r="C62" i="8"/>
  <c r="N58" i="8"/>
  <c r="M58" i="8"/>
  <c r="L58" i="8"/>
  <c r="K58" i="8"/>
  <c r="J58" i="8"/>
  <c r="I58" i="8"/>
  <c r="H58" i="8"/>
  <c r="G58" i="8"/>
  <c r="F58" i="8"/>
  <c r="E58" i="8"/>
  <c r="D58" i="8"/>
  <c r="C58" i="8"/>
  <c r="N57" i="8"/>
  <c r="M57" i="8"/>
  <c r="L57" i="8"/>
  <c r="K57" i="8"/>
  <c r="J57" i="8"/>
  <c r="I57" i="8"/>
  <c r="H57" i="8"/>
  <c r="G57" i="8"/>
  <c r="F57" i="8"/>
  <c r="E57" i="8"/>
  <c r="D57" i="8"/>
  <c r="C57" i="8"/>
  <c r="N56" i="8"/>
  <c r="M56" i="8"/>
  <c r="L56" i="8"/>
  <c r="K56" i="8"/>
  <c r="J56" i="8"/>
  <c r="I56" i="8"/>
  <c r="H56" i="8"/>
  <c r="G56" i="8"/>
  <c r="F56" i="8"/>
  <c r="E56" i="8"/>
  <c r="D56" i="8"/>
  <c r="C56" i="8"/>
  <c r="N55" i="8"/>
  <c r="M55" i="8"/>
  <c r="L55" i="8"/>
  <c r="K55" i="8"/>
  <c r="J55" i="8"/>
  <c r="I55" i="8"/>
  <c r="H55" i="8"/>
  <c r="G55" i="8"/>
  <c r="F55" i="8"/>
  <c r="E55" i="8"/>
  <c r="D55" i="8"/>
  <c r="C55" i="8"/>
  <c r="N54" i="8"/>
  <c r="M54" i="8"/>
  <c r="L54" i="8"/>
  <c r="K54" i="8"/>
  <c r="J54" i="8"/>
  <c r="I54" i="8"/>
  <c r="H54" i="8"/>
  <c r="G54" i="8"/>
  <c r="F54" i="8"/>
  <c r="E54" i="8"/>
  <c r="D54" i="8"/>
  <c r="C54" i="8"/>
  <c r="N53" i="8"/>
  <c r="M53" i="8"/>
  <c r="L53" i="8"/>
  <c r="K53" i="8"/>
  <c r="J53" i="8"/>
  <c r="I53" i="8"/>
  <c r="H53" i="8"/>
  <c r="G53" i="8"/>
  <c r="F53" i="8"/>
  <c r="E53" i="8"/>
  <c r="D53" i="8"/>
  <c r="C53" i="8"/>
  <c r="N52" i="8"/>
  <c r="M52" i="8"/>
  <c r="L52" i="8"/>
  <c r="K52" i="8"/>
  <c r="J52" i="8"/>
  <c r="I52" i="8"/>
  <c r="H52" i="8"/>
  <c r="G52" i="8"/>
  <c r="F52" i="8"/>
  <c r="E52" i="8"/>
  <c r="D52" i="8"/>
  <c r="C52" i="8"/>
  <c r="N51" i="8"/>
  <c r="M51" i="8"/>
  <c r="L51" i="8"/>
  <c r="K51" i="8"/>
  <c r="J51" i="8"/>
  <c r="I51" i="8"/>
  <c r="H51" i="8"/>
  <c r="G51" i="8"/>
  <c r="F51" i="8"/>
  <c r="E51" i="8"/>
  <c r="D51" i="8"/>
  <c r="C51" i="8"/>
  <c r="N50" i="8"/>
  <c r="M50" i="8"/>
  <c r="L50" i="8"/>
  <c r="K50" i="8"/>
  <c r="J50" i="8"/>
  <c r="I50" i="8"/>
  <c r="H50" i="8"/>
  <c r="G50" i="8"/>
  <c r="F50" i="8"/>
  <c r="E50" i="8"/>
  <c r="D50" i="8"/>
  <c r="C50" i="8"/>
  <c r="N49" i="8"/>
  <c r="M49" i="8"/>
  <c r="L49" i="8"/>
  <c r="K49" i="8"/>
  <c r="J49" i="8"/>
  <c r="I49" i="8"/>
  <c r="H49" i="8"/>
  <c r="G49" i="8"/>
  <c r="F49" i="8"/>
  <c r="E49" i="8"/>
  <c r="D49" i="8"/>
  <c r="C49" i="8"/>
  <c r="N48" i="8"/>
  <c r="M48" i="8"/>
  <c r="L48" i="8"/>
  <c r="K48" i="8"/>
  <c r="J48" i="8"/>
  <c r="I48" i="8"/>
  <c r="H48" i="8"/>
  <c r="G48" i="8"/>
  <c r="F48" i="8"/>
  <c r="E48" i="8"/>
  <c r="D48" i="8"/>
  <c r="C48" i="8"/>
  <c r="N47" i="8"/>
  <c r="M47" i="8"/>
  <c r="L47" i="8"/>
  <c r="K47" i="8"/>
  <c r="J47" i="8"/>
  <c r="I47" i="8"/>
  <c r="H47" i="8"/>
  <c r="G47" i="8"/>
  <c r="F47" i="8"/>
  <c r="E47" i="8"/>
  <c r="D47" i="8"/>
  <c r="C47" i="8"/>
  <c r="N46" i="8"/>
  <c r="M46" i="8"/>
  <c r="L46" i="8"/>
  <c r="K46" i="8"/>
  <c r="J46" i="8"/>
  <c r="I46" i="8"/>
  <c r="H46" i="8"/>
  <c r="G46" i="8"/>
  <c r="F46" i="8"/>
  <c r="E46" i="8"/>
  <c r="D46" i="8"/>
  <c r="C46" i="8"/>
  <c r="N45" i="8"/>
  <c r="M45" i="8"/>
  <c r="L45" i="8"/>
  <c r="K45" i="8"/>
  <c r="J45" i="8"/>
  <c r="I45" i="8"/>
  <c r="H45" i="8"/>
  <c r="G45" i="8"/>
  <c r="F45" i="8"/>
  <c r="E45" i="8"/>
  <c r="D45" i="8"/>
  <c r="C45" i="8"/>
  <c r="N44" i="8"/>
  <c r="M44" i="8"/>
  <c r="L44" i="8"/>
  <c r="K44" i="8"/>
  <c r="J44" i="8"/>
  <c r="I44" i="8"/>
  <c r="H44" i="8"/>
  <c r="G44" i="8"/>
  <c r="F44" i="8"/>
  <c r="E44" i="8"/>
  <c r="D44" i="8"/>
  <c r="C44" i="8"/>
  <c r="N43" i="8"/>
  <c r="M43" i="8"/>
  <c r="L43" i="8"/>
  <c r="K43" i="8"/>
  <c r="J43" i="8"/>
  <c r="I43" i="8"/>
  <c r="H43" i="8"/>
  <c r="G43" i="8"/>
  <c r="F43" i="8"/>
  <c r="E43" i="8"/>
  <c r="D43" i="8"/>
  <c r="C43" i="8"/>
  <c r="N42" i="8"/>
  <c r="M42" i="8"/>
  <c r="L42" i="8"/>
  <c r="K42" i="8"/>
  <c r="J42" i="8"/>
  <c r="I42" i="8"/>
  <c r="H42" i="8"/>
  <c r="G42" i="8"/>
  <c r="F42" i="8"/>
  <c r="E42" i="8"/>
  <c r="D42" i="8"/>
  <c r="C42" i="8"/>
  <c r="N41" i="8"/>
  <c r="M41" i="8"/>
  <c r="L41" i="8"/>
  <c r="K41" i="8"/>
  <c r="J41" i="8"/>
  <c r="I41" i="8"/>
  <c r="H41" i="8"/>
  <c r="G41" i="8"/>
  <c r="F41" i="8"/>
  <c r="E41" i="8"/>
  <c r="D41" i="8"/>
  <c r="C41" i="8"/>
  <c r="N40" i="8"/>
  <c r="M40" i="8"/>
  <c r="L40" i="8"/>
  <c r="K40" i="8"/>
  <c r="J40" i="8"/>
  <c r="I40" i="8"/>
  <c r="H40" i="8"/>
  <c r="G40" i="8"/>
  <c r="F40" i="8"/>
  <c r="E40" i="8"/>
  <c r="D40" i="8"/>
  <c r="C40" i="8"/>
  <c r="N39" i="8"/>
  <c r="M39" i="8"/>
  <c r="L39" i="8"/>
  <c r="K39" i="8"/>
  <c r="J39" i="8"/>
  <c r="I39" i="8"/>
  <c r="H39" i="8"/>
  <c r="G39" i="8"/>
  <c r="F39" i="8"/>
  <c r="E39" i="8"/>
  <c r="D39" i="8"/>
  <c r="C39" i="8"/>
  <c r="N38" i="8"/>
  <c r="M38" i="8"/>
  <c r="L38" i="8"/>
  <c r="K38" i="8"/>
  <c r="J38" i="8"/>
  <c r="I38" i="8"/>
  <c r="H38" i="8"/>
  <c r="G38" i="8"/>
  <c r="F38" i="8"/>
  <c r="E38" i="8"/>
  <c r="D38" i="8"/>
  <c r="C38" i="8"/>
  <c r="N37" i="8"/>
  <c r="M37" i="8"/>
  <c r="L37" i="8"/>
  <c r="K37" i="8"/>
  <c r="J37" i="8"/>
  <c r="I37" i="8"/>
  <c r="H37" i="8"/>
  <c r="G37" i="8"/>
  <c r="F37" i="8"/>
  <c r="E37" i="8"/>
  <c r="D37" i="8"/>
  <c r="C37" i="8"/>
  <c r="N36" i="8"/>
  <c r="M36" i="8"/>
  <c r="L36" i="8"/>
  <c r="K36" i="8"/>
  <c r="J36" i="8"/>
  <c r="I36" i="8"/>
  <c r="H36" i="8"/>
  <c r="G36" i="8"/>
  <c r="F36" i="8"/>
  <c r="E36" i="8"/>
  <c r="D36" i="8"/>
  <c r="C36" i="8"/>
  <c r="N35" i="8"/>
  <c r="M35" i="8"/>
  <c r="L35" i="8"/>
  <c r="K35" i="8"/>
  <c r="J35" i="8"/>
  <c r="I35" i="8"/>
  <c r="H35" i="8"/>
  <c r="G35" i="8"/>
  <c r="F35" i="8"/>
  <c r="E35" i="8"/>
  <c r="D35" i="8"/>
  <c r="C35" i="8"/>
  <c r="N34" i="8"/>
  <c r="M34" i="8"/>
  <c r="L34" i="8"/>
  <c r="K34" i="8"/>
  <c r="J34" i="8"/>
  <c r="I34" i="8"/>
  <c r="H34" i="8"/>
  <c r="G34" i="8"/>
  <c r="F34" i="8"/>
  <c r="E34" i="8"/>
  <c r="D34" i="8"/>
  <c r="C34" i="8"/>
  <c r="N33" i="8"/>
  <c r="M33" i="8"/>
  <c r="L33" i="8"/>
  <c r="K33" i="8"/>
  <c r="J33" i="8"/>
  <c r="I33" i="8"/>
  <c r="H33" i="8"/>
  <c r="G33" i="8"/>
  <c r="F33" i="8"/>
  <c r="E33" i="8"/>
  <c r="D33" i="8"/>
  <c r="C33" i="8"/>
  <c r="N32" i="8"/>
  <c r="M32" i="8"/>
  <c r="M59" i="8" s="1"/>
  <c r="AN48" i="13" s="1"/>
  <c r="L32" i="8"/>
  <c r="L59" i="8" s="1"/>
  <c r="AM48" i="13" s="1"/>
  <c r="K32" i="8"/>
  <c r="K59" i="8" s="1"/>
  <c r="AL48" i="13" s="1"/>
  <c r="J32" i="8"/>
  <c r="I32" i="8"/>
  <c r="H32" i="8"/>
  <c r="H59" i="8" s="1"/>
  <c r="AI48" i="13" s="1"/>
  <c r="G32" i="8"/>
  <c r="G59" i="8" s="1"/>
  <c r="AH48" i="13" s="1"/>
  <c r="F32" i="8"/>
  <c r="E32" i="8"/>
  <c r="E59" i="8" s="1"/>
  <c r="D32" i="8"/>
  <c r="D59" i="8" s="1"/>
  <c r="AE48" i="13" s="1"/>
  <c r="C32" i="8"/>
  <c r="N28" i="8"/>
  <c r="M28" i="8"/>
  <c r="L28" i="8"/>
  <c r="K28" i="8"/>
  <c r="J28" i="8"/>
  <c r="I28" i="8"/>
  <c r="H28" i="8"/>
  <c r="G28" i="8"/>
  <c r="F28" i="8"/>
  <c r="E28" i="8"/>
  <c r="D28" i="8"/>
  <c r="C28" i="8"/>
  <c r="N27" i="8"/>
  <c r="M27" i="8"/>
  <c r="L27" i="8"/>
  <c r="K27" i="8"/>
  <c r="J27" i="8"/>
  <c r="I27" i="8"/>
  <c r="H27" i="8"/>
  <c r="G27" i="8"/>
  <c r="F27" i="8"/>
  <c r="E27" i="8"/>
  <c r="D27" i="8"/>
  <c r="C27" i="8"/>
  <c r="N26" i="8"/>
  <c r="M26" i="8"/>
  <c r="L26" i="8"/>
  <c r="K26" i="8"/>
  <c r="J26" i="8"/>
  <c r="I26" i="8"/>
  <c r="H26" i="8"/>
  <c r="G26" i="8"/>
  <c r="F26" i="8"/>
  <c r="E26" i="8"/>
  <c r="D26" i="8"/>
  <c r="C26" i="8"/>
  <c r="N25" i="8"/>
  <c r="M25" i="8"/>
  <c r="L25" i="8"/>
  <c r="K25" i="8"/>
  <c r="J25" i="8"/>
  <c r="I25" i="8"/>
  <c r="H25" i="8"/>
  <c r="G25" i="8"/>
  <c r="F25" i="8"/>
  <c r="E25" i="8"/>
  <c r="D25" i="8"/>
  <c r="C25" i="8"/>
  <c r="N24" i="8"/>
  <c r="M24" i="8"/>
  <c r="L24" i="8"/>
  <c r="K24" i="8"/>
  <c r="J24" i="8"/>
  <c r="I24" i="8"/>
  <c r="H24" i="8"/>
  <c r="G24" i="8"/>
  <c r="F24" i="8"/>
  <c r="E24" i="8"/>
  <c r="D24" i="8"/>
  <c r="C24" i="8"/>
  <c r="N23" i="8"/>
  <c r="M23" i="8"/>
  <c r="L23" i="8"/>
  <c r="K23" i="8"/>
  <c r="J23" i="8"/>
  <c r="I23" i="8"/>
  <c r="H23" i="8"/>
  <c r="G23" i="8"/>
  <c r="F23" i="8"/>
  <c r="E23" i="8"/>
  <c r="D23" i="8"/>
  <c r="C23" i="8"/>
  <c r="N22" i="8"/>
  <c r="M22" i="8"/>
  <c r="L22" i="8"/>
  <c r="K22" i="8"/>
  <c r="J22" i="8"/>
  <c r="I22" i="8"/>
  <c r="H22" i="8"/>
  <c r="G22" i="8"/>
  <c r="F22" i="8"/>
  <c r="E22" i="8"/>
  <c r="D22" i="8"/>
  <c r="C22" i="8"/>
  <c r="N21" i="8"/>
  <c r="M21" i="8"/>
  <c r="L21" i="8"/>
  <c r="K21" i="8"/>
  <c r="J21" i="8"/>
  <c r="I21" i="8"/>
  <c r="H21" i="8"/>
  <c r="G21" i="8"/>
  <c r="F21" i="8"/>
  <c r="E21" i="8"/>
  <c r="D21" i="8"/>
  <c r="C21" i="8"/>
  <c r="N20" i="8"/>
  <c r="M20" i="8"/>
  <c r="L20" i="8"/>
  <c r="K20" i="8"/>
  <c r="J20" i="8"/>
  <c r="I20" i="8"/>
  <c r="H20" i="8"/>
  <c r="G20" i="8"/>
  <c r="F20" i="8"/>
  <c r="E20" i="8"/>
  <c r="D20" i="8"/>
  <c r="C20" i="8"/>
  <c r="N19" i="8"/>
  <c r="M19" i="8"/>
  <c r="L19" i="8"/>
  <c r="K19" i="8"/>
  <c r="J19" i="8"/>
  <c r="I19" i="8"/>
  <c r="H19" i="8"/>
  <c r="G19" i="8"/>
  <c r="F19" i="8"/>
  <c r="E19" i="8"/>
  <c r="D19" i="8"/>
  <c r="C19" i="8"/>
  <c r="N18" i="8"/>
  <c r="M18" i="8"/>
  <c r="L18" i="8"/>
  <c r="K18" i="8"/>
  <c r="J18" i="8"/>
  <c r="I18" i="8"/>
  <c r="H18" i="8"/>
  <c r="G18" i="8"/>
  <c r="F18" i="8"/>
  <c r="E18" i="8"/>
  <c r="D18" i="8"/>
  <c r="C18" i="8"/>
  <c r="N17" i="8"/>
  <c r="M17" i="8"/>
  <c r="L17" i="8"/>
  <c r="K17" i="8"/>
  <c r="J17" i="8"/>
  <c r="I17" i="8"/>
  <c r="H17" i="8"/>
  <c r="G17" i="8"/>
  <c r="F17" i="8"/>
  <c r="E17" i="8"/>
  <c r="D17" i="8"/>
  <c r="C17" i="8"/>
  <c r="N16" i="8"/>
  <c r="M16" i="8"/>
  <c r="L16" i="8"/>
  <c r="K16" i="8"/>
  <c r="J16" i="8"/>
  <c r="I16" i="8"/>
  <c r="H16" i="8"/>
  <c r="G16" i="8"/>
  <c r="F16" i="8"/>
  <c r="E16" i="8"/>
  <c r="D16" i="8"/>
  <c r="C16" i="8"/>
  <c r="N15" i="8"/>
  <c r="M15" i="8"/>
  <c r="L15" i="8"/>
  <c r="K15" i="8"/>
  <c r="J15" i="8"/>
  <c r="I15" i="8"/>
  <c r="H15" i="8"/>
  <c r="G15" i="8"/>
  <c r="F15" i="8"/>
  <c r="E15" i="8"/>
  <c r="D15" i="8"/>
  <c r="C15" i="8"/>
  <c r="N14" i="8"/>
  <c r="M14" i="8"/>
  <c r="L14" i="8"/>
  <c r="K14" i="8"/>
  <c r="J14" i="8"/>
  <c r="I14" i="8"/>
  <c r="H14" i="8"/>
  <c r="G14" i="8"/>
  <c r="F14" i="8"/>
  <c r="E14" i="8"/>
  <c r="D14" i="8"/>
  <c r="C14" i="8"/>
  <c r="N13" i="8"/>
  <c r="M13" i="8"/>
  <c r="L13" i="8"/>
  <c r="K13" i="8"/>
  <c r="J13" i="8"/>
  <c r="I13" i="8"/>
  <c r="H13" i="8"/>
  <c r="G13" i="8"/>
  <c r="F13" i="8"/>
  <c r="E13" i="8"/>
  <c r="D13" i="8"/>
  <c r="C13" i="8"/>
  <c r="N12" i="8"/>
  <c r="M12" i="8"/>
  <c r="L12" i="8"/>
  <c r="K12" i="8"/>
  <c r="J12" i="8"/>
  <c r="I12" i="8"/>
  <c r="H12" i="8"/>
  <c r="G12" i="8"/>
  <c r="F12" i="8"/>
  <c r="E12" i="8"/>
  <c r="D12" i="8"/>
  <c r="C12" i="8"/>
  <c r="N11" i="8"/>
  <c r="M11" i="8"/>
  <c r="L11" i="8"/>
  <c r="K11" i="8"/>
  <c r="J11" i="8"/>
  <c r="I11" i="8"/>
  <c r="H11" i="8"/>
  <c r="G11" i="8"/>
  <c r="F11" i="8"/>
  <c r="E11" i="8"/>
  <c r="D11" i="8"/>
  <c r="C11" i="8"/>
  <c r="N10" i="8"/>
  <c r="M10" i="8"/>
  <c r="L10" i="8"/>
  <c r="K10" i="8"/>
  <c r="J10" i="8"/>
  <c r="I10" i="8"/>
  <c r="H10" i="8"/>
  <c r="G10" i="8"/>
  <c r="F10" i="8"/>
  <c r="E10" i="8"/>
  <c r="D10" i="8"/>
  <c r="C10" i="8"/>
  <c r="N9" i="8"/>
  <c r="M9" i="8"/>
  <c r="L9" i="8"/>
  <c r="K9" i="8"/>
  <c r="J9" i="8"/>
  <c r="I9" i="8"/>
  <c r="H9" i="8"/>
  <c r="G9" i="8"/>
  <c r="F9" i="8"/>
  <c r="E9" i="8"/>
  <c r="D9" i="8"/>
  <c r="C9" i="8"/>
  <c r="N8" i="8"/>
  <c r="M8" i="8"/>
  <c r="L8" i="8"/>
  <c r="K8" i="8"/>
  <c r="J8" i="8"/>
  <c r="I8" i="8"/>
  <c r="H8" i="8"/>
  <c r="G8" i="8"/>
  <c r="F8" i="8"/>
  <c r="E8" i="8"/>
  <c r="D8" i="8"/>
  <c r="C8" i="8"/>
  <c r="N7" i="8"/>
  <c r="M7" i="8"/>
  <c r="L7" i="8"/>
  <c r="K7" i="8"/>
  <c r="J7" i="8"/>
  <c r="I7" i="8"/>
  <c r="H7" i="8"/>
  <c r="G7" i="8"/>
  <c r="F7" i="8"/>
  <c r="E7" i="8"/>
  <c r="D7" i="8"/>
  <c r="C7" i="8"/>
  <c r="N6" i="8"/>
  <c r="M6" i="8"/>
  <c r="L6" i="8"/>
  <c r="K6" i="8"/>
  <c r="J6" i="8"/>
  <c r="I6" i="8"/>
  <c r="H6" i="8"/>
  <c r="G6" i="8"/>
  <c r="F6" i="8"/>
  <c r="E6" i="8"/>
  <c r="D6" i="8"/>
  <c r="C6" i="8"/>
  <c r="N5" i="8"/>
  <c r="M5" i="8"/>
  <c r="L5" i="8"/>
  <c r="K5" i="8"/>
  <c r="J5" i="8"/>
  <c r="I5" i="8"/>
  <c r="H5" i="8"/>
  <c r="G5" i="8"/>
  <c r="F5" i="8"/>
  <c r="E5" i="8"/>
  <c r="D5" i="8"/>
  <c r="C5" i="8"/>
  <c r="N4" i="8"/>
  <c r="M4" i="8"/>
  <c r="L4" i="8"/>
  <c r="K4" i="8"/>
  <c r="J4" i="8"/>
  <c r="I4" i="8"/>
  <c r="H4" i="8"/>
  <c r="G4" i="8"/>
  <c r="F4" i="8"/>
  <c r="E4" i="8"/>
  <c r="D4" i="8"/>
  <c r="C4" i="8"/>
  <c r="N3" i="8"/>
  <c r="M3" i="8"/>
  <c r="L3" i="8"/>
  <c r="K3" i="8"/>
  <c r="J3" i="8"/>
  <c r="I3" i="8"/>
  <c r="H3" i="8"/>
  <c r="G3" i="8"/>
  <c r="F3" i="8"/>
  <c r="E3" i="8"/>
  <c r="D3" i="8"/>
  <c r="C3" i="8"/>
  <c r="N2" i="8"/>
  <c r="M2" i="8"/>
  <c r="M29" i="8" s="1"/>
  <c r="X48" i="13" s="1"/>
  <c r="L2" i="8"/>
  <c r="L29" i="8" s="1"/>
  <c r="W48" i="13" s="1"/>
  <c r="K2" i="8"/>
  <c r="K29" i="8" s="1"/>
  <c r="V48" i="13" s="1"/>
  <c r="J2" i="8"/>
  <c r="I2" i="8"/>
  <c r="I29" i="8" s="1"/>
  <c r="T48" i="13" s="1"/>
  <c r="H2" i="8"/>
  <c r="H29" i="8" s="1"/>
  <c r="S48" i="13" s="1"/>
  <c r="G2" i="8"/>
  <c r="F2" i="8"/>
  <c r="E2" i="8"/>
  <c r="E29" i="8" s="1"/>
  <c r="P48" i="13" s="1"/>
  <c r="D2" i="8"/>
  <c r="D29" i="8" s="1"/>
  <c r="C2" i="8"/>
  <c r="N210" i="7"/>
  <c r="M210" i="7"/>
  <c r="L210" i="7"/>
  <c r="K210" i="7"/>
  <c r="J210" i="7"/>
  <c r="I210" i="7"/>
  <c r="H210" i="7"/>
  <c r="G210" i="7"/>
  <c r="F210" i="7"/>
  <c r="E210" i="7"/>
  <c r="D210" i="7"/>
  <c r="C210" i="7"/>
  <c r="N209" i="7"/>
  <c r="M209" i="7"/>
  <c r="L209" i="7"/>
  <c r="K209" i="7"/>
  <c r="J209" i="7"/>
  <c r="I209" i="7"/>
  <c r="H209" i="7"/>
  <c r="G209" i="7"/>
  <c r="F209" i="7"/>
  <c r="E209" i="7"/>
  <c r="D209" i="7"/>
  <c r="C209" i="7"/>
  <c r="N208" i="7"/>
  <c r="M208" i="7"/>
  <c r="L208" i="7"/>
  <c r="K208" i="7"/>
  <c r="J208" i="7"/>
  <c r="I208" i="7"/>
  <c r="H208" i="7"/>
  <c r="G208" i="7"/>
  <c r="F208" i="7"/>
  <c r="E208" i="7"/>
  <c r="D208" i="7"/>
  <c r="C208" i="7"/>
  <c r="N207" i="7"/>
  <c r="M207" i="7"/>
  <c r="L207" i="7"/>
  <c r="K207" i="7"/>
  <c r="J207" i="7"/>
  <c r="I207" i="7"/>
  <c r="H207" i="7"/>
  <c r="G207" i="7"/>
  <c r="F207" i="7"/>
  <c r="E207" i="7"/>
  <c r="D207" i="7"/>
  <c r="C207" i="7"/>
  <c r="N206" i="7"/>
  <c r="M206" i="7"/>
  <c r="L206" i="7"/>
  <c r="K206" i="7"/>
  <c r="J206" i="7"/>
  <c r="I206" i="7"/>
  <c r="H206" i="7"/>
  <c r="G206" i="7"/>
  <c r="F206" i="7"/>
  <c r="E206" i="7"/>
  <c r="D206" i="7"/>
  <c r="C206" i="7"/>
  <c r="N205" i="7"/>
  <c r="M205" i="7"/>
  <c r="L205" i="7"/>
  <c r="K205" i="7"/>
  <c r="J205" i="7"/>
  <c r="I205" i="7"/>
  <c r="H205" i="7"/>
  <c r="G205" i="7"/>
  <c r="F205" i="7"/>
  <c r="E205" i="7"/>
  <c r="D205" i="7"/>
  <c r="C205" i="7"/>
  <c r="N204" i="7"/>
  <c r="M204" i="7"/>
  <c r="L204" i="7"/>
  <c r="K204" i="7"/>
  <c r="J204" i="7"/>
  <c r="I204" i="7"/>
  <c r="H204" i="7"/>
  <c r="G204" i="7"/>
  <c r="F204" i="7"/>
  <c r="E204" i="7"/>
  <c r="D204" i="7"/>
  <c r="C204" i="7"/>
  <c r="N203" i="7"/>
  <c r="M203" i="7"/>
  <c r="L203" i="7"/>
  <c r="K203" i="7"/>
  <c r="J203" i="7"/>
  <c r="I203" i="7"/>
  <c r="H203" i="7"/>
  <c r="G203" i="7"/>
  <c r="F203" i="7"/>
  <c r="E203" i="7"/>
  <c r="D203" i="7"/>
  <c r="C203" i="7"/>
  <c r="N202" i="7"/>
  <c r="M202" i="7"/>
  <c r="L202" i="7"/>
  <c r="K202" i="7"/>
  <c r="J202" i="7"/>
  <c r="I202" i="7"/>
  <c r="H202" i="7"/>
  <c r="G202" i="7"/>
  <c r="F202" i="7"/>
  <c r="E202" i="7"/>
  <c r="D202" i="7"/>
  <c r="C202" i="7"/>
  <c r="N201" i="7"/>
  <c r="M201" i="7"/>
  <c r="L201" i="7"/>
  <c r="K201" i="7"/>
  <c r="J201" i="7"/>
  <c r="I201" i="7"/>
  <c r="H201" i="7"/>
  <c r="G201" i="7"/>
  <c r="F201" i="7"/>
  <c r="E201" i="7"/>
  <c r="D201" i="7"/>
  <c r="C201" i="7"/>
  <c r="N200" i="7"/>
  <c r="M200" i="7"/>
  <c r="L200" i="7"/>
  <c r="K200" i="7"/>
  <c r="J200" i="7"/>
  <c r="I200" i="7"/>
  <c r="H200" i="7"/>
  <c r="G200" i="7"/>
  <c r="F200" i="7"/>
  <c r="E200" i="7"/>
  <c r="D200" i="7"/>
  <c r="C200" i="7"/>
  <c r="N199" i="7"/>
  <c r="M199" i="7"/>
  <c r="L199" i="7"/>
  <c r="K199" i="7"/>
  <c r="J199" i="7"/>
  <c r="I199" i="7"/>
  <c r="H199" i="7"/>
  <c r="G199" i="7"/>
  <c r="F199" i="7"/>
  <c r="E199" i="7"/>
  <c r="D199" i="7"/>
  <c r="C199" i="7"/>
  <c r="N198" i="7"/>
  <c r="M198" i="7"/>
  <c r="L198" i="7"/>
  <c r="K198" i="7"/>
  <c r="J198" i="7"/>
  <c r="I198" i="7"/>
  <c r="H198" i="7"/>
  <c r="G198" i="7"/>
  <c r="F198" i="7"/>
  <c r="E198" i="7"/>
  <c r="D198" i="7"/>
  <c r="C198" i="7"/>
  <c r="N197" i="7"/>
  <c r="M197" i="7"/>
  <c r="L197" i="7"/>
  <c r="K197" i="7"/>
  <c r="J197" i="7"/>
  <c r="I197" i="7"/>
  <c r="H197" i="7"/>
  <c r="G197" i="7"/>
  <c r="F197" i="7"/>
  <c r="E197" i="7"/>
  <c r="D197" i="7"/>
  <c r="C197" i="7"/>
  <c r="N196" i="7"/>
  <c r="M196" i="7"/>
  <c r="L196" i="7"/>
  <c r="K196" i="7"/>
  <c r="J196" i="7"/>
  <c r="I196" i="7"/>
  <c r="H196" i="7"/>
  <c r="G196" i="7"/>
  <c r="F196" i="7"/>
  <c r="E196" i="7"/>
  <c r="D196" i="7"/>
  <c r="C196" i="7"/>
  <c r="N195" i="7"/>
  <c r="M195" i="7"/>
  <c r="L195" i="7"/>
  <c r="K195" i="7"/>
  <c r="J195" i="7"/>
  <c r="I195" i="7"/>
  <c r="H195" i="7"/>
  <c r="G195" i="7"/>
  <c r="F195" i="7"/>
  <c r="E195" i="7"/>
  <c r="D195" i="7"/>
  <c r="C195" i="7"/>
  <c r="N194" i="7"/>
  <c r="M194" i="7"/>
  <c r="L194" i="7"/>
  <c r="K194" i="7"/>
  <c r="J194" i="7"/>
  <c r="I194" i="7"/>
  <c r="H194" i="7"/>
  <c r="G194" i="7"/>
  <c r="F194" i="7"/>
  <c r="E194" i="7"/>
  <c r="D194" i="7"/>
  <c r="C194" i="7"/>
  <c r="N193" i="7"/>
  <c r="M193" i="7"/>
  <c r="L193" i="7"/>
  <c r="K193" i="7"/>
  <c r="J193" i="7"/>
  <c r="I193" i="7"/>
  <c r="H193" i="7"/>
  <c r="G193" i="7"/>
  <c r="F193" i="7"/>
  <c r="E193" i="7"/>
  <c r="D193" i="7"/>
  <c r="C193" i="7"/>
  <c r="N192" i="7"/>
  <c r="M192" i="7"/>
  <c r="L192" i="7"/>
  <c r="K192" i="7"/>
  <c r="J192" i="7"/>
  <c r="I192" i="7"/>
  <c r="H192" i="7"/>
  <c r="G192" i="7"/>
  <c r="F192" i="7"/>
  <c r="E192" i="7"/>
  <c r="D192" i="7"/>
  <c r="C192" i="7"/>
  <c r="N191" i="7"/>
  <c r="M191" i="7"/>
  <c r="L191" i="7"/>
  <c r="K191" i="7"/>
  <c r="J191" i="7"/>
  <c r="I191" i="7"/>
  <c r="H191" i="7"/>
  <c r="G191" i="7"/>
  <c r="F191" i="7"/>
  <c r="E191" i="7"/>
  <c r="D191" i="7"/>
  <c r="C191" i="7"/>
  <c r="N190" i="7"/>
  <c r="M190" i="7"/>
  <c r="L190" i="7"/>
  <c r="K190" i="7"/>
  <c r="J190" i="7"/>
  <c r="I190" i="7"/>
  <c r="H190" i="7"/>
  <c r="G190" i="7"/>
  <c r="F190" i="7"/>
  <c r="E190" i="7"/>
  <c r="D190" i="7"/>
  <c r="C190" i="7"/>
  <c r="N189" i="7"/>
  <c r="M189" i="7"/>
  <c r="L189" i="7"/>
  <c r="K189" i="7"/>
  <c r="J189" i="7"/>
  <c r="I189" i="7"/>
  <c r="H189" i="7"/>
  <c r="G189" i="7"/>
  <c r="F189" i="7"/>
  <c r="E189" i="7"/>
  <c r="D189" i="7"/>
  <c r="C189" i="7"/>
  <c r="N188" i="7"/>
  <c r="M188" i="7"/>
  <c r="L188" i="7"/>
  <c r="K188" i="7"/>
  <c r="J188" i="7"/>
  <c r="I188" i="7"/>
  <c r="H188" i="7"/>
  <c r="G188" i="7"/>
  <c r="F188" i="7"/>
  <c r="E188" i="7"/>
  <c r="D188" i="7"/>
  <c r="C188" i="7"/>
  <c r="N187" i="7"/>
  <c r="M187" i="7"/>
  <c r="L187" i="7"/>
  <c r="K187" i="7"/>
  <c r="J187" i="7"/>
  <c r="I187" i="7"/>
  <c r="H187" i="7"/>
  <c r="G187" i="7"/>
  <c r="F187" i="7"/>
  <c r="E187" i="7"/>
  <c r="D187" i="7"/>
  <c r="C187" i="7"/>
  <c r="N186" i="7"/>
  <c r="M186" i="7"/>
  <c r="L186" i="7"/>
  <c r="K186" i="7"/>
  <c r="J186" i="7"/>
  <c r="I186" i="7"/>
  <c r="H186" i="7"/>
  <c r="G186" i="7"/>
  <c r="F186" i="7"/>
  <c r="E186" i="7"/>
  <c r="D186" i="7"/>
  <c r="C186" i="7"/>
  <c r="N185" i="7"/>
  <c r="M185" i="7"/>
  <c r="L185" i="7"/>
  <c r="K185" i="7"/>
  <c r="J185" i="7"/>
  <c r="I185" i="7"/>
  <c r="H185" i="7"/>
  <c r="G185" i="7"/>
  <c r="F185" i="7"/>
  <c r="E185" i="7"/>
  <c r="D185" i="7"/>
  <c r="C185" i="7"/>
  <c r="N184" i="7"/>
  <c r="M184" i="7"/>
  <c r="L184" i="7"/>
  <c r="K184" i="7"/>
  <c r="J184" i="7"/>
  <c r="I184" i="7"/>
  <c r="H184" i="7"/>
  <c r="G184" i="7"/>
  <c r="F184" i="7"/>
  <c r="E184" i="7"/>
  <c r="D184" i="7"/>
  <c r="C184" i="7"/>
  <c r="N183" i="7"/>
  <c r="N211" i="7" s="1"/>
  <c r="DA12" i="13" s="1"/>
  <c r="M183" i="7"/>
  <c r="M211" i="7" s="1"/>
  <c r="CZ12" i="13" s="1"/>
  <c r="L183" i="7"/>
  <c r="K183" i="7"/>
  <c r="K211" i="7" s="1"/>
  <c r="CX12" i="13" s="1"/>
  <c r="J183" i="7"/>
  <c r="I183" i="7"/>
  <c r="H183" i="7"/>
  <c r="G183" i="7"/>
  <c r="G211" i="7" s="1"/>
  <c r="CT12" i="13" s="1"/>
  <c r="F183" i="7"/>
  <c r="F211" i="7" s="1"/>
  <c r="CS12" i="13" s="1"/>
  <c r="E183" i="7"/>
  <c r="D183" i="7"/>
  <c r="C183" i="7"/>
  <c r="N179" i="7"/>
  <c r="N241" i="7" s="1"/>
  <c r="M179" i="7"/>
  <c r="M241" i="7" s="1"/>
  <c r="L179" i="7"/>
  <c r="L241" i="7" s="1"/>
  <c r="K179" i="7"/>
  <c r="K241" i="7" s="1"/>
  <c r="J179" i="7"/>
  <c r="J241" i="7" s="1"/>
  <c r="I179" i="7"/>
  <c r="I241" i="7" s="1"/>
  <c r="H179" i="7"/>
  <c r="H241" i="7" s="1"/>
  <c r="G179" i="7"/>
  <c r="F179" i="7"/>
  <c r="F241" i="7" s="1"/>
  <c r="E179" i="7"/>
  <c r="E241" i="7" s="1"/>
  <c r="D179" i="7"/>
  <c r="D241" i="7" s="1"/>
  <c r="C179" i="7"/>
  <c r="N178" i="7"/>
  <c r="M178" i="7"/>
  <c r="L178" i="7"/>
  <c r="K178" i="7"/>
  <c r="J178" i="7"/>
  <c r="I178" i="7"/>
  <c r="H178" i="7"/>
  <c r="H240" i="7" s="1"/>
  <c r="G178" i="7"/>
  <c r="F178" i="7"/>
  <c r="E178" i="7"/>
  <c r="D178" i="7"/>
  <c r="C178" i="7"/>
  <c r="N177" i="7"/>
  <c r="M177" i="7"/>
  <c r="L177" i="7"/>
  <c r="K177" i="7"/>
  <c r="J177" i="7"/>
  <c r="I177" i="7"/>
  <c r="H177" i="7"/>
  <c r="G177" i="7"/>
  <c r="F177" i="7"/>
  <c r="E177" i="7"/>
  <c r="D177" i="7"/>
  <c r="C177" i="7"/>
  <c r="N176" i="7"/>
  <c r="M176" i="7"/>
  <c r="L176" i="7"/>
  <c r="K176" i="7"/>
  <c r="J176" i="7"/>
  <c r="I176" i="7"/>
  <c r="H176" i="7"/>
  <c r="G176" i="7"/>
  <c r="F176" i="7"/>
  <c r="E176" i="7"/>
  <c r="D176" i="7"/>
  <c r="C176" i="7"/>
  <c r="N175" i="7"/>
  <c r="M175" i="7"/>
  <c r="L175" i="7"/>
  <c r="K175" i="7"/>
  <c r="J175" i="7"/>
  <c r="I175" i="7"/>
  <c r="H175" i="7"/>
  <c r="G175" i="7"/>
  <c r="F175" i="7"/>
  <c r="E175" i="7"/>
  <c r="D175" i="7"/>
  <c r="C175" i="7"/>
  <c r="N174" i="7"/>
  <c r="M174" i="7"/>
  <c r="M236" i="7" s="1"/>
  <c r="L174" i="7"/>
  <c r="L236" i="7" s="1"/>
  <c r="K174" i="7"/>
  <c r="K236" i="7" s="1"/>
  <c r="J174" i="7"/>
  <c r="J236" i="7" s="1"/>
  <c r="I174" i="7"/>
  <c r="H174" i="7"/>
  <c r="H236" i="7" s="1"/>
  <c r="G174" i="7"/>
  <c r="G236" i="7" s="1"/>
  <c r="F174" i="7"/>
  <c r="E174" i="7"/>
  <c r="E236" i="7" s="1"/>
  <c r="D174" i="7"/>
  <c r="C174" i="7"/>
  <c r="C236" i="7" s="1"/>
  <c r="N173" i="7"/>
  <c r="N235" i="7" s="1"/>
  <c r="M173" i="7"/>
  <c r="L173" i="7"/>
  <c r="L235" i="7" s="1"/>
  <c r="K173" i="7"/>
  <c r="K235" i="7" s="1"/>
  <c r="J173" i="7"/>
  <c r="I173" i="7"/>
  <c r="I235" i="7" s="1"/>
  <c r="H173" i="7"/>
  <c r="H235" i="7" s="1"/>
  <c r="G173" i="7"/>
  <c r="G235" i="7" s="1"/>
  <c r="F173" i="7"/>
  <c r="F235" i="7" s="1"/>
  <c r="E173" i="7"/>
  <c r="E235" i="7" s="1"/>
  <c r="D173" i="7"/>
  <c r="C173" i="7"/>
  <c r="N172" i="7"/>
  <c r="N234" i="7" s="1"/>
  <c r="M172" i="7"/>
  <c r="L172" i="7"/>
  <c r="K172" i="7"/>
  <c r="K234" i="7" s="1"/>
  <c r="J172" i="7"/>
  <c r="J234" i="7" s="1"/>
  <c r="I172" i="7"/>
  <c r="I234" i="7" s="1"/>
  <c r="H172" i="7"/>
  <c r="H234" i="7" s="1"/>
  <c r="G172" i="7"/>
  <c r="G234" i="7" s="1"/>
  <c r="F172" i="7"/>
  <c r="E172" i="7"/>
  <c r="E234" i="7" s="1"/>
  <c r="D172" i="7"/>
  <c r="D234" i="7" s="1"/>
  <c r="C172" i="7"/>
  <c r="C234" i="7" s="1"/>
  <c r="N171" i="7"/>
  <c r="N233" i="7" s="1"/>
  <c r="M171" i="7"/>
  <c r="M233" i="7" s="1"/>
  <c r="L171" i="7"/>
  <c r="L233" i="7" s="1"/>
  <c r="K171" i="7"/>
  <c r="K233" i="7" s="1"/>
  <c r="J171" i="7"/>
  <c r="J233" i="7" s="1"/>
  <c r="I171" i="7"/>
  <c r="I233" i="7" s="1"/>
  <c r="H171" i="7"/>
  <c r="H233" i="7" s="1"/>
  <c r="G171" i="7"/>
  <c r="G233" i="7" s="1"/>
  <c r="F171" i="7"/>
  <c r="E171" i="7"/>
  <c r="E233" i="7" s="1"/>
  <c r="D171" i="7"/>
  <c r="D233" i="7" s="1"/>
  <c r="C171" i="7"/>
  <c r="N170" i="7"/>
  <c r="N232" i="7" s="1"/>
  <c r="M170" i="7"/>
  <c r="M232" i="7" s="1"/>
  <c r="L170" i="7"/>
  <c r="K170" i="7"/>
  <c r="K232" i="7" s="1"/>
  <c r="J170" i="7"/>
  <c r="I170" i="7"/>
  <c r="I232" i="7" s="1"/>
  <c r="H170" i="7"/>
  <c r="H232" i="7" s="1"/>
  <c r="G170" i="7"/>
  <c r="G232" i="7" s="1"/>
  <c r="F170" i="7"/>
  <c r="E170" i="7"/>
  <c r="E232" i="7" s="1"/>
  <c r="D170" i="7"/>
  <c r="D232" i="7" s="1"/>
  <c r="C170" i="7"/>
  <c r="C232" i="7" s="1"/>
  <c r="N169" i="7"/>
  <c r="N231" i="7" s="1"/>
  <c r="M169" i="7"/>
  <c r="M231" i="7" s="1"/>
  <c r="L169" i="7"/>
  <c r="L231" i="7" s="1"/>
  <c r="K169" i="7"/>
  <c r="K231" i="7" s="1"/>
  <c r="J169" i="7"/>
  <c r="J231" i="7" s="1"/>
  <c r="I169" i="7"/>
  <c r="H169" i="7"/>
  <c r="G169" i="7"/>
  <c r="G231" i="7" s="1"/>
  <c r="F169" i="7"/>
  <c r="F231" i="7" s="1"/>
  <c r="E169" i="7"/>
  <c r="E231" i="7" s="1"/>
  <c r="D169" i="7"/>
  <c r="D231" i="7" s="1"/>
  <c r="C169" i="7"/>
  <c r="N168" i="7"/>
  <c r="N230" i="7" s="1"/>
  <c r="M168" i="7"/>
  <c r="M230" i="7" s="1"/>
  <c r="L168" i="7"/>
  <c r="K168" i="7"/>
  <c r="K230" i="7" s="1"/>
  <c r="J168" i="7"/>
  <c r="J230" i="7" s="1"/>
  <c r="I168" i="7"/>
  <c r="I230" i="7" s="1"/>
  <c r="H168" i="7"/>
  <c r="H230" i="7" s="1"/>
  <c r="G168" i="7"/>
  <c r="G230" i="7" s="1"/>
  <c r="F168" i="7"/>
  <c r="F230" i="7" s="1"/>
  <c r="E168" i="7"/>
  <c r="E230" i="7" s="1"/>
  <c r="D168" i="7"/>
  <c r="D230" i="7" s="1"/>
  <c r="C168" i="7"/>
  <c r="N167" i="7"/>
  <c r="N229" i="7" s="1"/>
  <c r="M167" i="7"/>
  <c r="L167" i="7"/>
  <c r="K167" i="7"/>
  <c r="K229" i="7" s="1"/>
  <c r="J167" i="7"/>
  <c r="J229" i="7" s="1"/>
  <c r="I167" i="7"/>
  <c r="I229" i="7" s="1"/>
  <c r="H167" i="7"/>
  <c r="H229" i="7" s="1"/>
  <c r="G167" i="7"/>
  <c r="G229" i="7" s="1"/>
  <c r="F167" i="7"/>
  <c r="E167" i="7"/>
  <c r="D167" i="7"/>
  <c r="D229" i="7" s="1"/>
  <c r="C167" i="7"/>
  <c r="C229" i="7" s="1"/>
  <c r="N166" i="7"/>
  <c r="M166" i="7"/>
  <c r="M228" i="7" s="1"/>
  <c r="L166" i="7"/>
  <c r="L228" i="7" s="1"/>
  <c r="K166" i="7"/>
  <c r="K228" i="7" s="1"/>
  <c r="J166" i="7"/>
  <c r="J228" i="7" s="1"/>
  <c r="I166" i="7"/>
  <c r="I228" i="7" s="1"/>
  <c r="H166" i="7"/>
  <c r="H228" i="7" s="1"/>
  <c r="G166" i="7"/>
  <c r="G228" i="7" s="1"/>
  <c r="F166" i="7"/>
  <c r="E166" i="7"/>
  <c r="E228" i="7" s="1"/>
  <c r="D166" i="7"/>
  <c r="C166" i="7"/>
  <c r="C228" i="7" s="1"/>
  <c r="N165" i="7"/>
  <c r="N227" i="7" s="1"/>
  <c r="M165" i="7"/>
  <c r="M227" i="7" s="1"/>
  <c r="L165" i="7"/>
  <c r="L227" i="7" s="1"/>
  <c r="K165" i="7"/>
  <c r="K227" i="7" s="1"/>
  <c r="J165" i="7"/>
  <c r="J227" i="7" s="1"/>
  <c r="I165" i="7"/>
  <c r="I227" i="7" s="1"/>
  <c r="H165" i="7"/>
  <c r="H227" i="7" s="1"/>
  <c r="G165" i="7"/>
  <c r="G227" i="7" s="1"/>
  <c r="F165" i="7"/>
  <c r="E165" i="7"/>
  <c r="E227" i="7" s="1"/>
  <c r="D165" i="7"/>
  <c r="D227" i="7" s="1"/>
  <c r="C165" i="7"/>
  <c r="N164" i="7"/>
  <c r="N226" i="7" s="1"/>
  <c r="M164" i="7"/>
  <c r="M226" i="7" s="1"/>
  <c r="L164" i="7"/>
  <c r="L226" i="7" s="1"/>
  <c r="K164" i="7"/>
  <c r="K226" i="7" s="1"/>
  <c r="J164" i="7"/>
  <c r="J226" i="7" s="1"/>
  <c r="I164" i="7"/>
  <c r="I226" i="7" s="1"/>
  <c r="H164" i="7"/>
  <c r="H226" i="7" s="1"/>
  <c r="G164" i="7"/>
  <c r="G226" i="7" s="1"/>
  <c r="F164" i="7"/>
  <c r="E164" i="7"/>
  <c r="D164" i="7"/>
  <c r="D226" i="7" s="1"/>
  <c r="C164" i="7"/>
  <c r="C226" i="7" s="1"/>
  <c r="N163" i="7"/>
  <c r="N225" i="7" s="1"/>
  <c r="M163" i="7"/>
  <c r="M225" i="7" s="1"/>
  <c r="L163" i="7"/>
  <c r="K163" i="7"/>
  <c r="K225" i="7" s="1"/>
  <c r="J163" i="7"/>
  <c r="I163" i="7"/>
  <c r="I225" i="7" s="1"/>
  <c r="H163" i="7"/>
  <c r="H225" i="7" s="1"/>
  <c r="G163" i="7"/>
  <c r="G225" i="7" s="1"/>
  <c r="F163" i="7"/>
  <c r="E163" i="7"/>
  <c r="E225" i="7" s="1"/>
  <c r="D163" i="7"/>
  <c r="C163" i="7"/>
  <c r="C225" i="7" s="1"/>
  <c r="N162" i="7"/>
  <c r="N224" i="7" s="1"/>
  <c r="M162" i="7"/>
  <c r="M224" i="7" s="1"/>
  <c r="L162" i="7"/>
  <c r="K162" i="7"/>
  <c r="K224" i="7" s="1"/>
  <c r="J162" i="7"/>
  <c r="J224" i="7" s="1"/>
  <c r="I162" i="7"/>
  <c r="I224" i="7" s="1"/>
  <c r="H162" i="7"/>
  <c r="H224" i="7" s="1"/>
  <c r="G162" i="7"/>
  <c r="G224" i="7" s="1"/>
  <c r="F162" i="7"/>
  <c r="F224" i="7" s="1"/>
  <c r="E162" i="7"/>
  <c r="E224" i="7" s="1"/>
  <c r="D162" i="7"/>
  <c r="D224" i="7" s="1"/>
  <c r="C162" i="7"/>
  <c r="N161" i="7"/>
  <c r="N223" i="7" s="1"/>
  <c r="M161" i="7"/>
  <c r="M223" i="7" s="1"/>
  <c r="L161" i="7"/>
  <c r="K161" i="7"/>
  <c r="K223" i="7" s="1"/>
  <c r="J161" i="7"/>
  <c r="I161" i="7"/>
  <c r="I223" i="7" s="1"/>
  <c r="H161" i="7"/>
  <c r="H223" i="7" s="1"/>
  <c r="G161" i="7"/>
  <c r="G223" i="7" s="1"/>
  <c r="F161" i="7"/>
  <c r="F223" i="7" s="1"/>
  <c r="E161" i="7"/>
  <c r="E223" i="7" s="1"/>
  <c r="D161" i="7"/>
  <c r="D223" i="7" s="1"/>
  <c r="C161" i="7"/>
  <c r="N160" i="7"/>
  <c r="M160" i="7"/>
  <c r="M222" i="7" s="1"/>
  <c r="L160" i="7"/>
  <c r="L222" i="7" s="1"/>
  <c r="K160" i="7"/>
  <c r="K222" i="7" s="1"/>
  <c r="J160" i="7"/>
  <c r="I160" i="7"/>
  <c r="H160" i="7"/>
  <c r="H222" i="7" s="1"/>
  <c r="G160" i="7"/>
  <c r="F160" i="7"/>
  <c r="E160" i="7"/>
  <c r="E222" i="7" s="1"/>
  <c r="D160" i="7"/>
  <c r="D222" i="7" s="1"/>
  <c r="C160" i="7"/>
  <c r="C222" i="7" s="1"/>
  <c r="N159" i="7"/>
  <c r="M159" i="7"/>
  <c r="M221" i="7" s="1"/>
  <c r="L159" i="7"/>
  <c r="L221" i="7" s="1"/>
  <c r="K159" i="7"/>
  <c r="K221" i="7" s="1"/>
  <c r="J159" i="7"/>
  <c r="J221" i="7" s="1"/>
  <c r="I159" i="7"/>
  <c r="I221" i="7" s="1"/>
  <c r="H159" i="7"/>
  <c r="G159" i="7"/>
  <c r="G221" i="7" s="1"/>
  <c r="F159" i="7"/>
  <c r="E159" i="7"/>
  <c r="D159" i="7"/>
  <c r="D221" i="7" s="1"/>
  <c r="C159" i="7"/>
  <c r="C221" i="7" s="1"/>
  <c r="N158" i="7"/>
  <c r="N220" i="7" s="1"/>
  <c r="M158" i="7"/>
  <c r="M220" i="7" s="1"/>
  <c r="L158" i="7"/>
  <c r="L220" i="7" s="1"/>
  <c r="K158" i="7"/>
  <c r="K220" i="7" s="1"/>
  <c r="J158" i="7"/>
  <c r="J220" i="7" s="1"/>
  <c r="I158" i="7"/>
  <c r="I220" i="7" s="1"/>
  <c r="H158" i="7"/>
  <c r="G158" i="7"/>
  <c r="G220" i="7" s="1"/>
  <c r="F158" i="7"/>
  <c r="E158" i="7"/>
  <c r="E220" i="7" s="1"/>
  <c r="D158" i="7"/>
  <c r="D220" i="7" s="1"/>
  <c r="C158" i="7"/>
  <c r="C220" i="7" s="1"/>
  <c r="N157" i="7"/>
  <c r="N219" i="7" s="1"/>
  <c r="M157" i="7"/>
  <c r="L157" i="7"/>
  <c r="L219" i="7" s="1"/>
  <c r="K157" i="7"/>
  <c r="K219" i="7" s="1"/>
  <c r="J157" i="7"/>
  <c r="J219" i="7" s="1"/>
  <c r="I157" i="7"/>
  <c r="I219" i="7" s="1"/>
  <c r="H157" i="7"/>
  <c r="G157" i="7"/>
  <c r="G219" i="7" s="1"/>
  <c r="F157" i="7"/>
  <c r="E157" i="7"/>
  <c r="E219" i="7" s="1"/>
  <c r="D157" i="7"/>
  <c r="D219" i="7" s="1"/>
  <c r="C157" i="7"/>
  <c r="C219" i="7" s="1"/>
  <c r="N156" i="7"/>
  <c r="M156" i="7"/>
  <c r="M218" i="7" s="1"/>
  <c r="L156" i="7"/>
  <c r="L218" i="7" s="1"/>
  <c r="K156" i="7"/>
  <c r="K218" i="7" s="1"/>
  <c r="J156" i="7"/>
  <c r="I156" i="7"/>
  <c r="I218" i="7" s="1"/>
  <c r="H156" i="7"/>
  <c r="G156" i="7"/>
  <c r="G218" i="7" s="1"/>
  <c r="F156" i="7"/>
  <c r="E156" i="7"/>
  <c r="D156" i="7"/>
  <c r="D218" i="7" s="1"/>
  <c r="C156" i="7"/>
  <c r="C218" i="7" s="1"/>
  <c r="N155" i="7"/>
  <c r="M155" i="7"/>
  <c r="M217" i="7" s="1"/>
  <c r="L155" i="7"/>
  <c r="L217" i="7" s="1"/>
  <c r="K155" i="7"/>
  <c r="K217" i="7" s="1"/>
  <c r="J155" i="7"/>
  <c r="J217" i="7" s="1"/>
  <c r="I155" i="7"/>
  <c r="I217" i="7" s="1"/>
  <c r="H155" i="7"/>
  <c r="H217" i="7" s="1"/>
  <c r="G155" i="7"/>
  <c r="G217" i="7" s="1"/>
  <c r="F155" i="7"/>
  <c r="E155" i="7"/>
  <c r="E217" i="7" s="1"/>
  <c r="D155" i="7"/>
  <c r="D217" i="7" s="1"/>
  <c r="C155" i="7"/>
  <c r="C217" i="7" s="1"/>
  <c r="N154" i="7"/>
  <c r="N216" i="7" s="1"/>
  <c r="M154" i="7"/>
  <c r="L154" i="7"/>
  <c r="K154" i="7"/>
  <c r="K216" i="7" s="1"/>
  <c r="J154" i="7"/>
  <c r="J216" i="7" s="1"/>
  <c r="I154" i="7"/>
  <c r="I216" i="7" s="1"/>
  <c r="H154" i="7"/>
  <c r="H216" i="7" s="1"/>
  <c r="G154" i="7"/>
  <c r="G216" i="7" s="1"/>
  <c r="F154" i="7"/>
  <c r="E154" i="7"/>
  <c r="E216" i="7" s="1"/>
  <c r="D154" i="7"/>
  <c r="D216" i="7" s="1"/>
  <c r="C154" i="7"/>
  <c r="C216" i="7" s="1"/>
  <c r="N153" i="7"/>
  <c r="N215" i="7" s="1"/>
  <c r="M153" i="7"/>
  <c r="M215" i="7" s="1"/>
  <c r="L153" i="7"/>
  <c r="L215" i="7" s="1"/>
  <c r="K153" i="7"/>
  <c r="K215" i="7" s="1"/>
  <c r="J153" i="7"/>
  <c r="J215" i="7" s="1"/>
  <c r="I153" i="7"/>
  <c r="I215" i="7" s="1"/>
  <c r="H153" i="7"/>
  <c r="H215" i="7" s="1"/>
  <c r="G153" i="7"/>
  <c r="F153" i="7"/>
  <c r="F215" i="7" s="1"/>
  <c r="E153" i="7"/>
  <c r="D153" i="7"/>
  <c r="C153" i="7"/>
  <c r="C215" i="7" s="1"/>
  <c r="N152" i="7"/>
  <c r="N180" i="7" s="1"/>
  <c r="DA4" i="13" s="1"/>
  <c r="M152" i="7"/>
  <c r="M180" i="7" s="1"/>
  <c r="CZ4" i="13" s="1"/>
  <c r="CZ20" i="13" s="1"/>
  <c r="L152" i="7"/>
  <c r="L214" i="7" s="1"/>
  <c r="K152" i="7"/>
  <c r="K214" i="7" s="1"/>
  <c r="J152" i="7"/>
  <c r="J180" i="7" s="1"/>
  <c r="CW4" i="13" s="1"/>
  <c r="I152" i="7"/>
  <c r="I180" i="7" s="1"/>
  <c r="CV4" i="13" s="1"/>
  <c r="H152" i="7"/>
  <c r="H214" i="7" s="1"/>
  <c r="G152" i="7"/>
  <c r="F152" i="7"/>
  <c r="F180" i="7" s="1"/>
  <c r="CS4" i="13" s="1"/>
  <c r="E152" i="7"/>
  <c r="D152" i="7"/>
  <c r="C152" i="7"/>
  <c r="O149" i="7"/>
  <c r="BF47" i="13" s="1"/>
  <c r="AW22" i="13" s="1"/>
  <c r="N149" i="7"/>
  <c r="BE47" i="13" s="1"/>
  <c r="M149" i="7"/>
  <c r="BD47" i="13" s="1"/>
  <c r="L149" i="7"/>
  <c r="BC47" i="13" s="1"/>
  <c r="K149" i="7"/>
  <c r="BB47" i="13" s="1"/>
  <c r="J149" i="7"/>
  <c r="BA47" i="13" s="1"/>
  <c r="I149" i="7"/>
  <c r="AZ47" i="13" s="1"/>
  <c r="H149" i="7"/>
  <c r="AY47" i="13" s="1"/>
  <c r="G149" i="7"/>
  <c r="AX47" i="13" s="1"/>
  <c r="F149" i="7"/>
  <c r="AW47" i="13" s="1"/>
  <c r="E149" i="7"/>
  <c r="AV47" i="13" s="1"/>
  <c r="D149" i="7"/>
  <c r="AU47" i="13" s="1"/>
  <c r="C149" i="7"/>
  <c r="AT47" i="13" s="1"/>
  <c r="O148" i="7"/>
  <c r="N148" i="7"/>
  <c r="M148" i="7"/>
  <c r="L148" i="7"/>
  <c r="K148" i="7"/>
  <c r="J148" i="7"/>
  <c r="I148" i="7"/>
  <c r="H148" i="7"/>
  <c r="G148" i="7"/>
  <c r="F148" i="7"/>
  <c r="E148" i="7"/>
  <c r="D148" i="7"/>
  <c r="C148" i="7"/>
  <c r="O147" i="7"/>
  <c r="N147" i="7"/>
  <c r="M147" i="7"/>
  <c r="L147" i="7"/>
  <c r="K147" i="7"/>
  <c r="J147" i="7"/>
  <c r="I147" i="7"/>
  <c r="H147" i="7"/>
  <c r="G147" i="7"/>
  <c r="F147" i="7"/>
  <c r="E147" i="7"/>
  <c r="D147" i="7"/>
  <c r="C147" i="7"/>
  <c r="O146" i="7"/>
  <c r="N146" i="7"/>
  <c r="M146" i="7"/>
  <c r="L146" i="7"/>
  <c r="K146" i="7"/>
  <c r="J146" i="7"/>
  <c r="I146" i="7"/>
  <c r="H146" i="7"/>
  <c r="G146" i="7"/>
  <c r="F146" i="7"/>
  <c r="E146" i="7"/>
  <c r="D146" i="7"/>
  <c r="C146" i="7"/>
  <c r="O145" i="7"/>
  <c r="N145" i="7"/>
  <c r="M145" i="7"/>
  <c r="L145" i="7"/>
  <c r="K145" i="7"/>
  <c r="J145" i="7"/>
  <c r="I145" i="7"/>
  <c r="H145" i="7"/>
  <c r="G145" i="7"/>
  <c r="F145" i="7"/>
  <c r="E145" i="7"/>
  <c r="D145" i="7"/>
  <c r="C145" i="7"/>
  <c r="O144" i="7"/>
  <c r="N144" i="7"/>
  <c r="M144" i="7"/>
  <c r="L144" i="7"/>
  <c r="K144" i="7"/>
  <c r="J144" i="7"/>
  <c r="I144" i="7"/>
  <c r="H144" i="7"/>
  <c r="G144" i="7"/>
  <c r="F144" i="7"/>
  <c r="E144" i="7"/>
  <c r="D144" i="7"/>
  <c r="C144" i="7"/>
  <c r="O143" i="7"/>
  <c r="N143" i="7"/>
  <c r="M143" i="7"/>
  <c r="L143" i="7"/>
  <c r="K143" i="7"/>
  <c r="J143" i="7"/>
  <c r="I143" i="7"/>
  <c r="H143" i="7"/>
  <c r="G143" i="7"/>
  <c r="F143" i="7"/>
  <c r="E143" i="7"/>
  <c r="D143" i="7"/>
  <c r="C143" i="7"/>
  <c r="O142" i="7"/>
  <c r="N142" i="7"/>
  <c r="M142" i="7"/>
  <c r="L142" i="7"/>
  <c r="K142" i="7"/>
  <c r="J142" i="7"/>
  <c r="I142" i="7"/>
  <c r="H142" i="7"/>
  <c r="G142" i="7"/>
  <c r="F142" i="7"/>
  <c r="E142" i="7"/>
  <c r="D142" i="7"/>
  <c r="C142" i="7"/>
  <c r="O141" i="7"/>
  <c r="N141" i="7"/>
  <c r="M141" i="7"/>
  <c r="L141" i="7"/>
  <c r="K141" i="7"/>
  <c r="J141" i="7"/>
  <c r="I141" i="7"/>
  <c r="H141" i="7"/>
  <c r="G141" i="7"/>
  <c r="F141" i="7"/>
  <c r="E141" i="7"/>
  <c r="D141" i="7"/>
  <c r="C141" i="7"/>
  <c r="O140" i="7"/>
  <c r="N140" i="7"/>
  <c r="M140" i="7"/>
  <c r="L140" i="7"/>
  <c r="K140" i="7"/>
  <c r="J140" i="7"/>
  <c r="I140" i="7"/>
  <c r="H140" i="7"/>
  <c r="G140" i="7"/>
  <c r="F140" i="7"/>
  <c r="E140" i="7"/>
  <c r="D140" i="7"/>
  <c r="C140" i="7"/>
  <c r="O139" i="7"/>
  <c r="N139" i="7"/>
  <c r="M139" i="7"/>
  <c r="L139" i="7"/>
  <c r="K139" i="7"/>
  <c r="J139" i="7"/>
  <c r="I139" i="7"/>
  <c r="H139" i="7"/>
  <c r="G139" i="7"/>
  <c r="F139" i="7"/>
  <c r="E139" i="7"/>
  <c r="D139" i="7"/>
  <c r="C139" i="7"/>
  <c r="O138" i="7"/>
  <c r="N138" i="7"/>
  <c r="M138" i="7"/>
  <c r="L138" i="7"/>
  <c r="K138" i="7"/>
  <c r="J138" i="7"/>
  <c r="I138" i="7"/>
  <c r="H138" i="7"/>
  <c r="G138" i="7"/>
  <c r="F138" i="7"/>
  <c r="E138" i="7"/>
  <c r="D138" i="7"/>
  <c r="C138" i="7"/>
  <c r="O137" i="7"/>
  <c r="N137" i="7"/>
  <c r="M137" i="7"/>
  <c r="L137" i="7"/>
  <c r="K137" i="7"/>
  <c r="J137" i="7"/>
  <c r="I137" i="7"/>
  <c r="H137" i="7"/>
  <c r="G137" i="7"/>
  <c r="F137" i="7"/>
  <c r="E137" i="7"/>
  <c r="D137" i="7"/>
  <c r="C137" i="7"/>
  <c r="O136" i="7"/>
  <c r="N136" i="7"/>
  <c r="M136" i="7"/>
  <c r="L136" i="7"/>
  <c r="K136" i="7"/>
  <c r="J136" i="7"/>
  <c r="I136" i="7"/>
  <c r="H136" i="7"/>
  <c r="G136" i="7"/>
  <c r="F136" i="7"/>
  <c r="E136" i="7"/>
  <c r="D136" i="7"/>
  <c r="C136" i="7"/>
  <c r="O135" i="7"/>
  <c r="N135" i="7"/>
  <c r="M135" i="7"/>
  <c r="L135" i="7"/>
  <c r="K135" i="7"/>
  <c r="J135" i="7"/>
  <c r="I135" i="7"/>
  <c r="H135" i="7"/>
  <c r="G135" i="7"/>
  <c r="F135" i="7"/>
  <c r="E135" i="7"/>
  <c r="D135" i="7"/>
  <c r="C135" i="7"/>
  <c r="O134" i="7"/>
  <c r="N134" i="7"/>
  <c r="M134" i="7"/>
  <c r="L134" i="7"/>
  <c r="K134" i="7"/>
  <c r="J134" i="7"/>
  <c r="I134" i="7"/>
  <c r="H134" i="7"/>
  <c r="G134" i="7"/>
  <c r="F134" i="7"/>
  <c r="E134" i="7"/>
  <c r="D134" i="7"/>
  <c r="C134" i="7"/>
  <c r="O133" i="7"/>
  <c r="N133" i="7"/>
  <c r="M133" i="7"/>
  <c r="L133" i="7"/>
  <c r="K133" i="7"/>
  <c r="J133" i="7"/>
  <c r="I133" i="7"/>
  <c r="H133" i="7"/>
  <c r="G133" i="7"/>
  <c r="F133" i="7"/>
  <c r="E133" i="7"/>
  <c r="D133" i="7"/>
  <c r="C133" i="7"/>
  <c r="O132" i="7"/>
  <c r="N132" i="7"/>
  <c r="M132" i="7"/>
  <c r="L132" i="7"/>
  <c r="K132" i="7"/>
  <c r="J132" i="7"/>
  <c r="I132" i="7"/>
  <c r="H132" i="7"/>
  <c r="G132" i="7"/>
  <c r="F132" i="7"/>
  <c r="E132" i="7"/>
  <c r="D132" i="7"/>
  <c r="C132" i="7"/>
  <c r="O131" i="7"/>
  <c r="N131" i="7"/>
  <c r="M131" i="7"/>
  <c r="L131" i="7"/>
  <c r="K131" i="7"/>
  <c r="J131" i="7"/>
  <c r="I131" i="7"/>
  <c r="H131" i="7"/>
  <c r="G131" i="7"/>
  <c r="F131" i="7"/>
  <c r="E131" i="7"/>
  <c r="D131" i="7"/>
  <c r="C131" i="7"/>
  <c r="O130" i="7"/>
  <c r="N130" i="7"/>
  <c r="M130" i="7"/>
  <c r="L130" i="7"/>
  <c r="K130" i="7"/>
  <c r="J130" i="7"/>
  <c r="I130" i="7"/>
  <c r="H130" i="7"/>
  <c r="G130" i="7"/>
  <c r="F130" i="7"/>
  <c r="E130" i="7"/>
  <c r="D130" i="7"/>
  <c r="C130" i="7"/>
  <c r="O129" i="7"/>
  <c r="N129" i="7"/>
  <c r="M129" i="7"/>
  <c r="L129" i="7"/>
  <c r="K129" i="7"/>
  <c r="J129" i="7"/>
  <c r="I129" i="7"/>
  <c r="H129" i="7"/>
  <c r="G129" i="7"/>
  <c r="F129" i="7"/>
  <c r="E129" i="7"/>
  <c r="D129" i="7"/>
  <c r="C129" i="7"/>
  <c r="O128" i="7"/>
  <c r="N128" i="7"/>
  <c r="M128" i="7"/>
  <c r="L128" i="7"/>
  <c r="K128" i="7"/>
  <c r="J128" i="7"/>
  <c r="I128" i="7"/>
  <c r="H128" i="7"/>
  <c r="G128" i="7"/>
  <c r="F128" i="7"/>
  <c r="E128" i="7"/>
  <c r="D128" i="7"/>
  <c r="C128" i="7"/>
  <c r="O127" i="7"/>
  <c r="N127" i="7"/>
  <c r="M127" i="7"/>
  <c r="L127" i="7"/>
  <c r="K127" i="7"/>
  <c r="J127" i="7"/>
  <c r="I127" i="7"/>
  <c r="H127" i="7"/>
  <c r="G127" i="7"/>
  <c r="F127" i="7"/>
  <c r="E127" i="7"/>
  <c r="D127" i="7"/>
  <c r="C127" i="7"/>
  <c r="O126" i="7"/>
  <c r="N126" i="7"/>
  <c r="M126" i="7"/>
  <c r="L126" i="7"/>
  <c r="K126" i="7"/>
  <c r="J126" i="7"/>
  <c r="I126" i="7"/>
  <c r="H126" i="7"/>
  <c r="G126" i="7"/>
  <c r="F126" i="7"/>
  <c r="E126" i="7"/>
  <c r="D126" i="7"/>
  <c r="C126" i="7"/>
  <c r="O125" i="7"/>
  <c r="N125" i="7"/>
  <c r="M125" i="7"/>
  <c r="L125" i="7"/>
  <c r="K125" i="7"/>
  <c r="J125" i="7"/>
  <c r="I125" i="7"/>
  <c r="H125" i="7"/>
  <c r="G125" i="7"/>
  <c r="F125" i="7"/>
  <c r="E125" i="7"/>
  <c r="D125" i="7"/>
  <c r="C125" i="7"/>
  <c r="O124" i="7"/>
  <c r="N124" i="7"/>
  <c r="M124" i="7"/>
  <c r="L124" i="7"/>
  <c r="K124" i="7"/>
  <c r="J124" i="7"/>
  <c r="I124" i="7"/>
  <c r="H124" i="7"/>
  <c r="G124" i="7"/>
  <c r="F124" i="7"/>
  <c r="E124" i="7"/>
  <c r="D124" i="7"/>
  <c r="C124" i="7"/>
  <c r="O123" i="7"/>
  <c r="N123" i="7"/>
  <c r="M123" i="7"/>
  <c r="L123" i="7"/>
  <c r="K123" i="7"/>
  <c r="J123" i="7"/>
  <c r="I123" i="7"/>
  <c r="H123" i="7"/>
  <c r="G123" i="7"/>
  <c r="F123" i="7"/>
  <c r="E123" i="7"/>
  <c r="D123" i="7"/>
  <c r="C123" i="7"/>
  <c r="O122" i="7"/>
  <c r="N122" i="7"/>
  <c r="M122" i="7"/>
  <c r="L122" i="7"/>
  <c r="K122" i="7"/>
  <c r="J122" i="7"/>
  <c r="I122" i="7"/>
  <c r="H122" i="7"/>
  <c r="G122" i="7"/>
  <c r="F122" i="7"/>
  <c r="E122" i="7"/>
  <c r="D122" i="7"/>
  <c r="C122" i="7"/>
  <c r="O119" i="7"/>
  <c r="BU135" i="13" s="1"/>
  <c r="BN23" i="13" s="1"/>
  <c r="N119" i="7"/>
  <c r="BT135" i="13" s="1"/>
  <c r="M119" i="7"/>
  <c r="BS135" i="13" s="1"/>
  <c r="L119" i="7"/>
  <c r="BR135" i="13" s="1"/>
  <c r="K119" i="7"/>
  <c r="BQ135" i="13" s="1"/>
  <c r="J119" i="7"/>
  <c r="BP135" i="13" s="1"/>
  <c r="I119" i="7"/>
  <c r="BO135" i="13" s="1"/>
  <c r="H119" i="7"/>
  <c r="BN135" i="13" s="1"/>
  <c r="G119" i="7"/>
  <c r="BM135" i="13" s="1"/>
  <c r="F119" i="7"/>
  <c r="BL135" i="13" s="1"/>
  <c r="E119" i="7"/>
  <c r="BK135" i="13" s="1"/>
  <c r="D119" i="7"/>
  <c r="BJ135" i="13" s="1"/>
  <c r="C119" i="7"/>
  <c r="BI135" i="13" s="1"/>
  <c r="O118" i="7"/>
  <c r="N118" i="7"/>
  <c r="M118" i="7"/>
  <c r="L118" i="7"/>
  <c r="K118" i="7"/>
  <c r="J118" i="7"/>
  <c r="I118" i="7"/>
  <c r="H118" i="7"/>
  <c r="G118" i="7"/>
  <c r="F118" i="7"/>
  <c r="E118" i="7"/>
  <c r="D118" i="7"/>
  <c r="C118" i="7"/>
  <c r="O117" i="7"/>
  <c r="N117" i="7"/>
  <c r="M117" i="7"/>
  <c r="L117" i="7"/>
  <c r="K117" i="7"/>
  <c r="J117" i="7"/>
  <c r="I117" i="7"/>
  <c r="H117" i="7"/>
  <c r="G117" i="7"/>
  <c r="F117" i="7"/>
  <c r="E117" i="7"/>
  <c r="D117" i="7"/>
  <c r="C117" i="7"/>
  <c r="O116" i="7"/>
  <c r="N116" i="7"/>
  <c r="M116" i="7"/>
  <c r="L116" i="7"/>
  <c r="K116" i="7"/>
  <c r="J116" i="7"/>
  <c r="I116" i="7"/>
  <c r="H116" i="7"/>
  <c r="G116" i="7"/>
  <c r="F116" i="7"/>
  <c r="E116" i="7"/>
  <c r="D116" i="7"/>
  <c r="C116" i="7"/>
  <c r="O115" i="7"/>
  <c r="N115" i="7"/>
  <c r="M115" i="7"/>
  <c r="L115" i="7"/>
  <c r="K115" i="7"/>
  <c r="J115" i="7"/>
  <c r="I115" i="7"/>
  <c r="H115" i="7"/>
  <c r="G115" i="7"/>
  <c r="F115" i="7"/>
  <c r="E115" i="7"/>
  <c r="D115" i="7"/>
  <c r="C115" i="7"/>
  <c r="O114" i="7"/>
  <c r="N114" i="7"/>
  <c r="M114" i="7"/>
  <c r="L114" i="7"/>
  <c r="K114" i="7"/>
  <c r="J114" i="7"/>
  <c r="I114" i="7"/>
  <c r="H114" i="7"/>
  <c r="G114" i="7"/>
  <c r="F114" i="7"/>
  <c r="E114" i="7"/>
  <c r="D114" i="7"/>
  <c r="C114" i="7"/>
  <c r="O113" i="7"/>
  <c r="N113" i="7"/>
  <c r="M113" i="7"/>
  <c r="L113" i="7"/>
  <c r="K113" i="7"/>
  <c r="J113" i="7"/>
  <c r="I113" i="7"/>
  <c r="H113" i="7"/>
  <c r="G113" i="7"/>
  <c r="F113" i="7"/>
  <c r="E113" i="7"/>
  <c r="D113" i="7"/>
  <c r="C113" i="7"/>
  <c r="O112" i="7"/>
  <c r="N112" i="7"/>
  <c r="M112" i="7"/>
  <c r="L112" i="7"/>
  <c r="K112" i="7"/>
  <c r="J112" i="7"/>
  <c r="I112" i="7"/>
  <c r="H112" i="7"/>
  <c r="G112" i="7"/>
  <c r="F112" i="7"/>
  <c r="E112" i="7"/>
  <c r="D112" i="7"/>
  <c r="C112" i="7"/>
  <c r="O111" i="7"/>
  <c r="N111" i="7"/>
  <c r="M111" i="7"/>
  <c r="L111" i="7"/>
  <c r="K111" i="7"/>
  <c r="J111" i="7"/>
  <c r="I111" i="7"/>
  <c r="H111" i="7"/>
  <c r="G111" i="7"/>
  <c r="F111" i="7"/>
  <c r="E111" i="7"/>
  <c r="D111" i="7"/>
  <c r="C111" i="7"/>
  <c r="O110" i="7"/>
  <c r="N110" i="7"/>
  <c r="M110" i="7"/>
  <c r="L110" i="7"/>
  <c r="K110" i="7"/>
  <c r="J110" i="7"/>
  <c r="I110" i="7"/>
  <c r="H110" i="7"/>
  <c r="G110" i="7"/>
  <c r="F110" i="7"/>
  <c r="E110" i="7"/>
  <c r="D110" i="7"/>
  <c r="C110" i="7"/>
  <c r="O109" i="7"/>
  <c r="N109" i="7"/>
  <c r="M109" i="7"/>
  <c r="L109" i="7"/>
  <c r="K109" i="7"/>
  <c r="J109" i="7"/>
  <c r="I109" i="7"/>
  <c r="H109" i="7"/>
  <c r="G109" i="7"/>
  <c r="F109" i="7"/>
  <c r="E109" i="7"/>
  <c r="D109" i="7"/>
  <c r="C109" i="7"/>
  <c r="O108" i="7"/>
  <c r="N108" i="7"/>
  <c r="M108" i="7"/>
  <c r="L108" i="7"/>
  <c r="K108" i="7"/>
  <c r="J108" i="7"/>
  <c r="I108" i="7"/>
  <c r="H108" i="7"/>
  <c r="G108" i="7"/>
  <c r="F108" i="7"/>
  <c r="E108" i="7"/>
  <c r="D108" i="7"/>
  <c r="C108" i="7"/>
  <c r="O107" i="7"/>
  <c r="N107" i="7"/>
  <c r="M107" i="7"/>
  <c r="L107" i="7"/>
  <c r="K107" i="7"/>
  <c r="J107" i="7"/>
  <c r="I107" i="7"/>
  <c r="H107" i="7"/>
  <c r="G107" i="7"/>
  <c r="F107" i="7"/>
  <c r="E107" i="7"/>
  <c r="D107" i="7"/>
  <c r="C107" i="7"/>
  <c r="O106" i="7"/>
  <c r="N106" i="7"/>
  <c r="M106" i="7"/>
  <c r="L106" i="7"/>
  <c r="K106" i="7"/>
  <c r="J106" i="7"/>
  <c r="I106" i="7"/>
  <c r="H106" i="7"/>
  <c r="G106" i="7"/>
  <c r="F106" i="7"/>
  <c r="E106" i="7"/>
  <c r="D106" i="7"/>
  <c r="C106" i="7"/>
  <c r="O105" i="7"/>
  <c r="N105" i="7"/>
  <c r="M105" i="7"/>
  <c r="L105" i="7"/>
  <c r="K105" i="7"/>
  <c r="J105" i="7"/>
  <c r="I105" i="7"/>
  <c r="H105" i="7"/>
  <c r="G105" i="7"/>
  <c r="F105" i="7"/>
  <c r="E105" i="7"/>
  <c r="D105" i="7"/>
  <c r="C105" i="7"/>
  <c r="O104" i="7"/>
  <c r="N104" i="7"/>
  <c r="M104" i="7"/>
  <c r="L104" i="7"/>
  <c r="K104" i="7"/>
  <c r="J104" i="7"/>
  <c r="I104" i="7"/>
  <c r="H104" i="7"/>
  <c r="G104" i="7"/>
  <c r="F104" i="7"/>
  <c r="E104" i="7"/>
  <c r="D104" i="7"/>
  <c r="C104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C103" i="7"/>
  <c r="O102" i="7"/>
  <c r="N102" i="7"/>
  <c r="M102" i="7"/>
  <c r="L102" i="7"/>
  <c r="K102" i="7"/>
  <c r="J102" i="7"/>
  <c r="I102" i="7"/>
  <c r="H102" i="7"/>
  <c r="G102" i="7"/>
  <c r="F102" i="7"/>
  <c r="E102" i="7"/>
  <c r="D102" i="7"/>
  <c r="C102" i="7"/>
  <c r="O101" i="7"/>
  <c r="N101" i="7"/>
  <c r="M101" i="7"/>
  <c r="L101" i="7"/>
  <c r="K101" i="7"/>
  <c r="J101" i="7"/>
  <c r="I101" i="7"/>
  <c r="H101" i="7"/>
  <c r="G101" i="7"/>
  <c r="F101" i="7"/>
  <c r="E101" i="7"/>
  <c r="D101" i="7"/>
  <c r="C101" i="7"/>
  <c r="O100" i="7"/>
  <c r="N100" i="7"/>
  <c r="M100" i="7"/>
  <c r="L100" i="7"/>
  <c r="K100" i="7"/>
  <c r="J100" i="7"/>
  <c r="I100" i="7"/>
  <c r="H100" i="7"/>
  <c r="G100" i="7"/>
  <c r="F100" i="7"/>
  <c r="E100" i="7"/>
  <c r="D100" i="7"/>
  <c r="C100" i="7"/>
  <c r="O99" i="7"/>
  <c r="N99" i="7"/>
  <c r="M99" i="7"/>
  <c r="L99" i="7"/>
  <c r="K99" i="7"/>
  <c r="J99" i="7"/>
  <c r="I99" i="7"/>
  <c r="H99" i="7"/>
  <c r="G99" i="7"/>
  <c r="F99" i="7"/>
  <c r="E99" i="7"/>
  <c r="D99" i="7"/>
  <c r="C99" i="7"/>
  <c r="O98" i="7"/>
  <c r="N98" i="7"/>
  <c r="M98" i="7"/>
  <c r="L98" i="7"/>
  <c r="K98" i="7"/>
  <c r="J98" i="7"/>
  <c r="I98" i="7"/>
  <c r="H98" i="7"/>
  <c r="G98" i="7"/>
  <c r="F98" i="7"/>
  <c r="E98" i="7"/>
  <c r="D98" i="7"/>
  <c r="C98" i="7"/>
  <c r="O97" i="7"/>
  <c r="N97" i="7"/>
  <c r="M97" i="7"/>
  <c r="L97" i="7"/>
  <c r="K97" i="7"/>
  <c r="J97" i="7"/>
  <c r="I97" i="7"/>
  <c r="H97" i="7"/>
  <c r="G97" i="7"/>
  <c r="F97" i="7"/>
  <c r="E97" i="7"/>
  <c r="D97" i="7"/>
  <c r="C97" i="7"/>
  <c r="O96" i="7"/>
  <c r="N96" i="7"/>
  <c r="M96" i="7"/>
  <c r="L96" i="7"/>
  <c r="K96" i="7"/>
  <c r="J96" i="7"/>
  <c r="I96" i="7"/>
  <c r="H96" i="7"/>
  <c r="G96" i="7"/>
  <c r="F96" i="7"/>
  <c r="E96" i="7"/>
  <c r="D96" i="7"/>
  <c r="C96" i="7"/>
  <c r="O95" i="7"/>
  <c r="N95" i="7"/>
  <c r="M95" i="7"/>
  <c r="L95" i="7"/>
  <c r="K95" i="7"/>
  <c r="J95" i="7"/>
  <c r="I95" i="7"/>
  <c r="H95" i="7"/>
  <c r="G95" i="7"/>
  <c r="F95" i="7"/>
  <c r="E95" i="7"/>
  <c r="D95" i="7"/>
  <c r="C95" i="7"/>
  <c r="O94" i="7"/>
  <c r="N94" i="7"/>
  <c r="M94" i="7"/>
  <c r="L94" i="7"/>
  <c r="K94" i="7"/>
  <c r="J94" i="7"/>
  <c r="I94" i="7"/>
  <c r="H94" i="7"/>
  <c r="G94" i="7"/>
  <c r="F94" i="7"/>
  <c r="E94" i="7"/>
  <c r="D94" i="7"/>
  <c r="C94" i="7"/>
  <c r="O93" i="7"/>
  <c r="N93" i="7"/>
  <c r="M93" i="7"/>
  <c r="L93" i="7"/>
  <c r="K93" i="7"/>
  <c r="J93" i="7"/>
  <c r="I93" i="7"/>
  <c r="H93" i="7"/>
  <c r="G93" i="7"/>
  <c r="F93" i="7"/>
  <c r="E93" i="7"/>
  <c r="D93" i="7"/>
  <c r="C93" i="7"/>
  <c r="O92" i="7"/>
  <c r="N92" i="7"/>
  <c r="M92" i="7"/>
  <c r="L92" i="7"/>
  <c r="K92" i="7"/>
  <c r="J92" i="7"/>
  <c r="I92" i="7"/>
  <c r="H92" i="7"/>
  <c r="G92" i="7"/>
  <c r="F92" i="7"/>
  <c r="E92" i="7"/>
  <c r="D92" i="7"/>
  <c r="C92" i="7"/>
  <c r="N88" i="7"/>
  <c r="M88" i="7"/>
  <c r="L88" i="7"/>
  <c r="K88" i="7"/>
  <c r="J88" i="7"/>
  <c r="I88" i="7"/>
  <c r="H88" i="7"/>
  <c r="G88" i="7"/>
  <c r="F88" i="7"/>
  <c r="E88" i="7"/>
  <c r="D88" i="7"/>
  <c r="C88" i="7"/>
  <c r="N87" i="7"/>
  <c r="M87" i="7"/>
  <c r="L87" i="7"/>
  <c r="K87" i="7"/>
  <c r="J87" i="7"/>
  <c r="I87" i="7"/>
  <c r="H87" i="7"/>
  <c r="G87" i="7"/>
  <c r="F87" i="7"/>
  <c r="E87" i="7"/>
  <c r="D87" i="7"/>
  <c r="C87" i="7"/>
  <c r="N86" i="7"/>
  <c r="M86" i="7"/>
  <c r="L86" i="7"/>
  <c r="K86" i="7"/>
  <c r="J86" i="7"/>
  <c r="I86" i="7"/>
  <c r="H86" i="7"/>
  <c r="G86" i="7"/>
  <c r="F86" i="7"/>
  <c r="E86" i="7"/>
  <c r="D86" i="7"/>
  <c r="C86" i="7"/>
  <c r="N85" i="7"/>
  <c r="M85" i="7"/>
  <c r="L85" i="7"/>
  <c r="K85" i="7"/>
  <c r="J85" i="7"/>
  <c r="I85" i="7"/>
  <c r="H85" i="7"/>
  <c r="G85" i="7"/>
  <c r="F85" i="7"/>
  <c r="E85" i="7"/>
  <c r="D85" i="7"/>
  <c r="C85" i="7"/>
  <c r="N84" i="7"/>
  <c r="M84" i="7"/>
  <c r="L84" i="7"/>
  <c r="K84" i="7"/>
  <c r="J84" i="7"/>
  <c r="I84" i="7"/>
  <c r="H84" i="7"/>
  <c r="G84" i="7"/>
  <c r="F84" i="7"/>
  <c r="E84" i="7"/>
  <c r="D84" i="7"/>
  <c r="C84" i="7"/>
  <c r="N83" i="7"/>
  <c r="M83" i="7"/>
  <c r="L83" i="7"/>
  <c r="K83" i="7"/>
  <c r="J83" i="7"/>
  <c r="I83" i="7"/>
  <c r="H83" i="7"/>
  <c r="G83" i="7"/>
  <c r="F83" i="7"/>
  <c r="E83" i="7"/>
  <c r="D83" i="7"/>
  <c r="C83" i="7"/>
  <c r="N82" i="7"/>
  <c r="M82" i="7"/>
  <c r="L82" i="7"/>
  <c r="K82" i="7"/>
  <c r="J82" i="7"/>
  <c r="I82" i="7"/>
  <c r="H82" i="7"/>
  <c r="G82" i="7"/>
  <c r="F82" i="7"/>
  <c r="E82" i="7"/>
  <c r="D82" i="7"/>
  <c r="C82" i="7"/>
  <c r="N81" i="7"/>
  <c r="M81" i="7"/>
  <c r="L81" i="7"/>
  <c r="K81" i="7"/>
  <c r="J81" i="7"/>
  <c r="I81" i="7"/>
  <c r="H81" i="7"/>
  <c r="G81" i="7"/>
  <c r="F81" i="7"/>
  <c r="E81" i="7"/>
  <c r="D81" i="7"/>
  <c r="C81" i="7"/>
  <c r="N80" i="7"/>
  <c r="M80" i="7"/>
  <c r="L80" i="7"/>
  <c r="K80" i="7"/>
  <c r="J80" i="7"/>
  <c r="I80" i="7"/>
  <c r="H80" i="7"/>
  <c r="G80" i="7"/>
  <c r="F80" i="7"/>
  <c r="E80" i="7"/>
  <c r="D80" i="7"/>
  <c r="C80" i="7"/>
  <c r="N79" i="7"/>
  <c r="M79" i="7"/>
  <c r="L79" i="7"/>
  <c r="K79" i="7"/>
  <c r="J79" i="7"/>
  <c r="I79" i="7"/>
  <c r="H79" i="7"/>
  <c r="G79" i="7"/>
  <c r="F79" i="7"/>
  <c r="E79" i="7"/>
  <c r="D79" i="7"/>
  <c r="C79" i="7"/>
  <c r="N78" i="7"/>
  <c r="M78" i="7"/>
  <c r="L78" i="7"/>
  <c r="K78" i="7"/>
  <c r="J78" i="7"/>
  <c r="I78" i="7"/>
  <c r="H78" i="7"/>
  <c r="G78" i="7"/>
  <c r="F78" i="7"/>
  <c r="E78" i="7"/>
  <c r="D78" i="7"/>
  <c r="C78" i="7"/>
  <c r="N77" i="7"/>
  <c r="M77" i="7"/>
  <c r="L77" i="7"/>
  <c r="K77" i="7"/>
  <c r="J77" i="7"/>
  <c r="I77" i="7"/>
  <c r="H77" i="7"/>
  <c r="G77" i="7"/>
  <c r="F77" i="7"/>
  <c r="E77" i="7"/>
  <c r="D77" i="7"/>
  <c r="C77" i="7"/>
  <c r="N76" i="7"/>
  <c r="M76" i="7"/>
  <c r="L76" i="7"/>
  <c r="K76" i="7"/>
  <c r="J76" i="7"/>
  <c r="I76" i="7"/>
  <c r="H76" i="7"/>
  <c r="G76" i="7"/>
  <c r="F76" i="7"/>
  <c r="E76" i="7"/>
  <c r="D76" i="7"/>
  <c r="C76" i="7"/>
  <c r="N75" i="7"/>
  <c r="M75" i="7"/>
  <c r="L75" i="7"/>
  <c r="K75" i="7"/>
  <c r="J75" i="7"/>
  <c r="I75" i="7"/>
  <c r="H75" i="7"/>
  <c r="G75" i="7"/>
  <c r="F75" i="7"/>
  <c r="E75" i="7"/>
  <c r="D75" i="7"/>
  <c r="C75" i="7"/>
  <c r="N74" i="7"/>
  <c r="M74" i="7"/>
  <c r="L74" i="7"/>
  <c r="K74" i="7"/>
  <c r="J74" i="7"/>
  <c r="I74" i="7"/>
  <c r="H74" i="7"/>
  <c r="G74" i="7"/>
  <c r="F74" i="7"/>
  <c r="E74" i="7"/>
  <c r="D74" i="7"/>
  <c r="C74" i="7"/>
  <c r="N73" i="7"/>
  <c r="M73" i="7"/>
  <c r="L73" i="7"/>
  <c r="K73" i="7"/>
  <c r="J73" i="7"/>
  <c r="I73" i="7"/>
  <c r="H73" i="7"/>
  <c r="G73" i="7"/>
  <c r="F73" i="7"/>
  <c r="E73" i="7"/>
  <c r="D73" i="7"/>
  <c r="C73" i="7"/>
  <c r="N72" i="7"/>
  <c r="M72" i="7"/>
  <c r="L72" i="7"/>
  <c r="K72" i="7"/>
  <c r="J72" i="7"/>
  <c r="I72" i="7"/>
  <c r="H72" i="7"/>
  <c r="G72" i="7"/>
  <c r="F72" i="7"/>
  <c r="E72" i="7"/>
  <c r="D72" i="7"/>
  <c r="C72" i="7"/>
  <c r="N71" i="7"/>
  <c r="M71" i="7"/>
  <c r="L71" i="7"/>
  <c r="K71" i="7"/>
  <c r="J71" i="7"/>
  <c r="I71" i="7"/>
  <c r="H71" i="7"/>
  <c r="G71" i="7"/>
  <c r="F71" i="7"/>
  <c r="E71" i="7"/>
  <c r="D71" i="7"/>
  <c r="C71" i="7"/>
  <c r="N70" i="7"/>
  <c r="M70" i="7"/>
  <c r="L70" i="7"/>
  <c r="K70" i="7"/>
  <c r="J70" i="7"/>
  <c r="I70" i="7"/>
  <c r="H70" i="7"/>
  <c r="G70" i="7"/>
  <c r="F70" i="7"/>
  <c r="E70" i="7"/>
  <c r="D70" i="7"/>
  <c r="C70" i="7"/>
  <c r="N69" i="7"/>
  <c r="M69" i="7"/>
  <c r="L69" i="7"/>
  <c r="K69" i="7"/>
  <c r="J69" i="7"/>
  <c r="I69" i="7"/>
  <c r="H69" i="7"/>
  <c r="G69" i="7"/>
  <c r="F69" i="7"/>
  <c r="E69" i="7"/>
  <c r="D69" i="7"/>
  <c r="C69" i="7"/>
  <c r="N68" i="7"/>
  <c r="M68" i="7"/>
  <c r="L68" i="7"/>
  <c r="K68" i="7"/>
  <c r="J68" i="7"/>
  <c r="I68" i="7"/>
  <c r="H68" i="7"/>
  <c r="G68" i="7"/>
  <c r="F68" i="7"/>
  <c r="E68" i="7"/>
  <c r="D68" i="7"/>
  <c r="C68" i="7"/>
  <c r="N67" i="7"/>
  <c r="M67" i="7"/>
  <c r="L67" i="7"/>
  <c r="K67" i="7"/>
  <c r="J67" i="7"/>
  <c r="I67" i="7"/>
  <c r="H67" i="7"/>
  <c r="G67" i="7"/>
  <c r="F67" i="7"/>
  <c r="E67" i="7"/>
  <c r="D67" i="7"/>
  <c r="C67" i="7"/>
  <c r="N66" i="7"/>
  <c r="M66" i="7"/>
  <c r="L66" i="7"/>
  <c r="K66" i="7"/>
  <c r="J66" i="7"/>
  <c r="I66" i="7"/>
  <c r="H66" i="7"/>
  <c r="G66" i="7"/>
  <c r="F66" i="7"/>
  <c r="E66" i="7"/>
  <c r="D66" i="7"/>
  <c r="C66" i="7"/>
  <c r="N65" i="7"/>
  <c r="M65" i="7"/>
  <c r="L65" i="7"/>
  <c r="K65" i="7"/>
  <c r="J65" i="7"/>
  <c r="I65" i="7"/>
  <c r="H65" i="7"/>
  <c r="G65" i="7"/>
  <c r="F65" i="7"/>
  <c r="E65" i="7"/>
  <c r="D65" i="7"/>
  <c r="C65" i="7"/>
  <c r="N64" i="7"/>
  <c r="M64" i="7"/>
  <c r="L64" i="7"/>
  <c r="K64" i="7"/>
  <c r="J64" i="7"/>
  <c r="I64" i="7"/>
  <c r="H64" i="7"/>
  <c r="G64" i="7"/>
  <c r="F64" i="7"/>
  <c r="E64" i="7"/>
  <c r="D64" i="7"/>
  <c r="C64" i="7"/>
  <c r="N63" i="7"/>
  <c r="M63" i="7"/>
  <c r="L63" i="7"/>
  <c r="K63" i="7"/>
  <c r="J63" i="7"/>
  <c r="I63" i="7"/>
  <c r="H63" i="7"/>
  <c r="G63" i="7"/>
  <c r="F63" i="7"/>
  <c r="E63" i="7"/>
  <c r="D63" i="7"/>
  <c r="C63" i="7"/>
  <c r="N62" i="7"/>
  <c r="N89" i="7" s="1"/>
  <c r="BU47" i="13" s="1"/>
  <c r="M62" i="7"/>
  <c r="M89" i="7" s="1"/>
  <c r="BT47" i="13" s="1"/>
  <c r="L62" i="7"/>
  <c r="K62" i="7"/>
  <c r="K89" i="7" s="1"/>
  <c r="BR47" i="13" s="1"/>
  <c r="J62" i="7"/>
  <c r="J89" i="7" s="1"/>
  <c r="BQ47" i="13" s="1"/>
  <c r="I62" i="7"/>
  <c r="I89" i="7" s="1"/>
  <c r="BP47" i="13" s="1"/>
  <c r="H62" i="7"/>
  <c r="H89" i="7" s="1"/>
  <c r="BO47" i="13" s="1"/>
  <c r="G62" i="7"/>
  <c r="G89" i="7" s="1"/>
  <c r="BN47" i="13" s="1"/>
  <c r="F62" i="7"/>
  <c r="E62" i="7"/>
  <c r="D62" i="7"/>
  <c r="D89" i="7" s="1"/>
  <c r="BK47" i="13" s="1"/>
  <c r="C62" i="7"/>
  <c r="C89" i="7" s="1"/>
  <c r="BJ47" i="13" s="1"/>
  <c r="N58" i="7"/>
  <c r="M58" i="7"/>
  <c r="L58" i="7"/>
  <c r="K58" i="7"/>
  <c r="J58" i="7"/>
  <c r="I58" i="7"/>
  <c r="H58" i="7"/>
  <c r="G58" i="7"/>
  <c r="F58" i="7"/>
  <c r="E58" i="7"/>
  <c r="D58" i="7"/>
  <c r="C58" i="7"/>
  <c r="N57" i="7"/>
  <c r="M57" i="7"/>
  <c r="L57" i="7"/>
  <c r="K57" i="7"/>
  <c r="J57" i="7"/>
  <c r="I57" i="7"/>
  <c r="H57" i="7"/>
  <c r="G57" i="7"/>
  <c r="F57" i="7"/>
  <c r="E57" i="7"/>
  <c r="D57" i="7"/>
  <c r="C57" i="7"/>
  <c r="N56" i="7"/>
  <c r="M56" i="7"/>
  <c r="L56" i="7"/>
  <c r="K56" i="7"/>
  <c r="J56" i="7"/>
  <c r="I56" i="7"/>
  <c r="H56" i="7"/>
  <c r="G56" i="7"/>
  <c r="F56" i="7"/>
  <c r="E56" i="7"/>
  <c r="D56" i="7"/>
  <c r="C56" i="7"/>
  <c r="N55" i="7"/>
  <c r="M55" i="7"/>
  <c r="L55" i="7"/>
  <c r="K55" i="7"/>
  <c r="J55" i="7"/>
  <c r="I55" i="7"/>
  <c r="H55" i="7"/>
  <c r="G55" i="7"/>
  <c r="F55" i="7"/>
  <c r="E55" i="7"/>
  <c r="D55" i="7"/>
  <c r="C55" i="7"/>
  <c r="N54" i="7"/>
  <c r="M54" i="7"/>
  <c r="L54" i="7"/>
  <c r="K54" i="7"/>
  <c r="J54" i="7"/>
  <c r="I54" i="7"/>
  <c r="H54" i="7"/>
  <c r="G54" i="7"/>
  <c r="F54" i="7"/>
  <c r="E54" i="7"/>
  <c r="D54" i="7"/>
  <c r="C54" i="7"/>
  <c r="N53" i="7"/>
  <c r="M53" i="7"/>
  <c r="L53" i="7"/>
  <c r="K53" i="7"/>
  <c r="J53" i="7"/>
  <c r="I53" i="7"/>
  <c r="H53" i="7"/>
  <c r="G53" i="7"/>
  <c r="F53" i="7"/>
  <c r="E53" i="7"/>
  <c r="D53" i="7"/>
  <c r="C53" i="7"/>
  <c r="N52" i="7"/>
  <c r="M52" i="7"/>
  <c r="L52" i="7"/>
  <c r="K52" i="7"/>
  <c r="J52" i="7"/>
  <c r="I52" i="7"/>
  <c r="H52" i="7"/>
  <c r="G52" i="7"/>
  <c r="F52" i="7"/>
  <c r="E52" i="7"/>
  <c r="D52" i="7"/>
  <c r="C52" i="7"/>
  <c r="N51" i="7"/>
  <c r="M51" i="7"/>
  <c r="L51" i="7"/>
  <c r="K51" i="7"/>
  <c r="J51" i="7"/>
  <c r="I51" i="7"/>
  <c r="H51" i="7"/>
  <c r="G51" i="7"/>
  <c r="F51" i="7"/>
  <c r="E51" i="7"/>
  <c r="D51" i="7"/>
  <c r="C51" i="7"/>
  <c r="N50" i="7"/>
  <c r="M50" i="7"/>
  <c r="L50" i="7"/>
  <c r="K50" i="7"/>
  <c r="J50" i="7"/>
  <c r="I50" i="7"/>
  <c r="H50" i="7"/>
  <c r="G50" i="7"/>
  <c r="F50" i="7"/>
  <c r="E50" i="7"/>
  <c r="D50" i="7"/>
  <c r="C50" i="7"/>
  <c r="N49" i="7"/>
  <c r="M49" i="7"/>
  <c r="L49" i="7"/>
  <c r="K49" i="7"/>
  <c r="J49" i="7"/>
  <c r="I49" i="7"/>
  <c r="H49" i="7"/>
  <c r="G49" i="7"/>
  <c r="F49" i="7"/>
  <c r="E49" i="7"/>
  <c r="D49" i="7"/>
  <c r="C49" i="7"/>
  <c r="N48" i="7"/>
  <c r="M48" i="7"/>
  <c r="L48" i="7"/>
  <c r="K48" i="7"/>
  <c r="J48" i="7"/>
  <c r="I48" i="7"/>
  <c r="H48" i="7"/>
  <c r="G48" i="7"/>
  <c r="F48" i="7"/>
  <c r="E48" i="7"/>
  <c r="D48" i="7"/>
  <c r="C48" i="7"/>
  <c r="N47" i="7"/>
  <c r="M47" i="7"/>
  <c r="L47" i="7"/>
  <c r="K47" i="7"/>
  <c r="J47" i="7"/>
  <c r="I47" i="7"/>
  <c r="H47" i="7"/>
  <c r="G47" i="7"/>
  <c r="F47" i="7"/>
  <c r="E47" i="7"/>
  <c r="D47" i="7"/>
  <c r="C47" i="7"/>
  <c r="N46" i="7"/>
  <c r="M46" i="7"/>
  <c r="L46" i="7"/>
  <c r="K46" i="7"/>
  <c r="J46" i="7"/>
  <c r="I46" i="7"/>
  <c r="H46" i="7"/>
  <c r="G46" i="7"/>
  <c r="F46" i="7"/>
  <c r="E46" i="7"/>
  <c r="D46" i="7"/>
  <c r="C46" i="7"/>
  <c r="N45" i="7"/>
  <c r="M45" i="7"/>
  <c r="L45" i="7"/>
  <c r="K45" i="7"/>
  <c r="J45" i="7"/>
  <c r="I45" i="7"/>
  <c r="H45" i="7"/>
  <c r="G45" i="7"/>
  <c r="F45" i="7"/>
  <c r="E45" i="7"/>
  <c r="D45" i="7"/>
  <c r="C45" i="7"/>
  <c r="N44" i="7"/>
  <c r="M44" i="7"/>
  <c r="L44" i="7"/>
  <c r="K44" i="7"/>
  <c r="J44" i="7"/>
  <c r="I44" i="7"/>
  <c r="H44" i="7"/>
  <c r="G44" i="7"/>
  <c r="F44" i="7"/>
  <c r="E44" i="7"/>
  <c r="D44" i="7"/>
  <c r="C44" i="7"/>
  <c r="N43" i="7"/>
  <c r="M43" i="7"/>
  <c r="L43" i="7"/>
  <c r="K43" i="7"/>
  <c r="J43" i="7"/>
  <c r="I43" i="7"/>
  <c r="H43" i="7"/>
  <c r="G43" i="7"/>
  <c r="F43" i="7"/>
  <c r="E43" i="7"/>
  <c r="D43" i="7"/>
  <c r="C43" i="7"/>
  <c r="N42" i="7"/>
  <c r="M42" i="7"/>
  <c r="L42" i="7"/>
  <c r="K42" i="7"/>
  <c r="J42" i="7"/>
  <c r="I42" i="7"/>
  <c r="H42" i="7"/>
  <c r="G42" i="7"/>
  <c r="F42" i="7"/>
  <c r="E42" i="7"/>
  <c r="D42" i="7"/>
  <c r="C42" i="7"/>
  <c r="N41" i="7"/>
  <c r="M41" i="7"/>
  <c r="L41" i="7"/>
  <c r="K41" i="7"/>
  <c r="J41" i="7"/>
  <c r="I41" i="7"/>
  <c r="H41" i="7"/>
  <c r="G41" i="7"/>
  <c r="F41" i="7"/>
  <c r="E41" i="7"/>
  <c r="D41" i="7"/>
  <c r="C41" i="7"/>
  <c r="N40" i="7"/>
  <c r="M40" i="7"/>
  <c r="L40" i="7"/>
  <c r="K40" i="7"/>
  <c r="J40" i="7"/>
  <c r="I40" i="7"/>
  <c r="H40" i="7"/>
  <c r="G40" i="7"/>
  <c r="F40" i="7"/>
  <c r="E40" i="7"/>
  <c r="D40" i="7"/>
  <c r="C40" i="7"/>
  <c r="N39" i="7"/>
  <c r="M39" i="7"/>
  <c r="L39" i="7"/>
  <c r="K39" i="7"/>
  <c r="J39" i="7"/>
  <c r="I39" i="7"/>
  <c r="H39" i="7"/>
  <c r="G39" i="7"/>
  <c r="F39" i="7"/>
  <c r="E39" i="7"/>
  <c r="D39" i="7"/>
  <c r="C39" i="7"/>
  <c r="N38" i="7"/>
  <c r="M38" i="7"/>
  <c r="L38" i="7"/>
  <c r="K38" i="7"/>
  <c r="J38" i="7"/>
  <c r="I38" i="7"/>
  <c r="H38" i="7"/>
  <c r="G38" i="7"/>
  <c r="F38" i="7"/>
  <c r="E38" i="7"/>
  <c r="D38" i="7"/>
  <c r="C38" i="7"/>
  <c r="N37" i="7"/>
  <c r="M37" i="7"/>
  <c r="L37" i="7"/>
  <c r="K37" i="7"/>
  <c r="J37" i="7"/>
  <c r="I37" i="7"/>
  <c r="H37" i="7"/>
  <c r="G37" i="7"/>
  <c r="F37" i="7"/>
  <c r="E37" i="7"/>
  <c r="D37" i="7"/>
  <c r="C37" i="7"/>
  <c r="N36" i="7"/>
  <c r="M36" i="7"/>
  <c r="L36" i="7"/>
  <c r="K36" i="7"/>
  <c r="J36" i="7"/>
  <c r="I36" i="7"/>
  <c r="H36" i="7"/>
  <c r="G36" i="7"/>
  <c r="F36" i="7"/>
  <c r="E36" i="7"/>
  <c r="D36" i="7"/>
  <c r="C36" i="7"/>
  <c r="N35" i="7"/>
  <c r="M35" i="7"/>
  <c r="L35" i="7"/>
  <c r="K35" i="7"/>
  <c r="J35" i="7"/>
  <c r="I35" i="7"/>
  <c r="H35" i="7"/>
  <c r="G35" i="7"/>
  <c r="F35" i="7"/>
  <c r="E35" i="7"/>
  <c r="D35" i="7"/>
  <c r="C35" i="7"/>
  <c r="N34" i="7"/>
  <c r="M34" i="7"/>
  <c r="L34" i="7"/>
  <c r="K34" i="7"/>
  <c r="J34" i="7"/>
  <c r="I34" i="7"/>
  <c r="H34" i="7"/>
  <c r="G34" i="7"/>
  <c r="F34" i="7"/>
  <c r="E34" i="7"/>
  <c r="D34" i="7"/>
  <c r="C34" i="7"/>
  <c r="N33" i="7"/>
  <c r="M33" i="7"/>
  <c r="L33" i="7"/>
  <c r="K33" i="7"/>
  <c r="J33" i="7"/>
  <c r="I33" i="7"/>
  <c r="H33" i="7"/>
  <c r="G33" i="7"/>
  <c r="F33" i="7"/>
  <c r="E33" i="7"/>
  <c r="D33" i="7"/>
  <c r="C33" i="7"/>
  <c r="N32" i="7"/>
  <c r="N59" i="7" s="1"/>
  <c r="AO47" i="13" s="1"/>
  <c r="M32" i="7"/>
  <c r="M59" i="7" s="1"/>
  <c r="AN47" i="13" s="1"/>
  <c r="L32" i="7"/>
  <c r="L59" i="7" s="1"/>
  <c r="AM47" i="13" s="1"/>
  <c r="K32" i="7"/>
  <c r="K59" i="7" s="1"/>
  <c r="AL47" i="13" s="1"/>
  <c r="J32" i="7"/>
  <c r="J59" i="7" s="1"/>
  <c r="AK47" i="13" s="1"/>
  <c r="I32" i="7"/>
  <c r="I59" i="7" s="1"/>
  <c r="AJ47" i="13" s="1"/>
  <c r="H32" i="7"/>
  <c r="G32" i="7"/>
  <c r="F32" i="7"/>
  <c r="E32" i="7"/>
  <c r="E59" i="7" s="1"/>
  <c r="AF47" i="13" s="1"/>
  <c r="D32" i="7"/>
  <c r="D59" i="7" s="1"/>
  <c r="AE47" i="13" s="1"/>
  <c r="C32" i="7"/>
  <c r="C59" i="7" s="1"/>
  <c r="AD47" i="13" s="1"/>
  <c r="N28" i="7"/>
  <c r="M28" i="7"/>
  <c r="L28" i="7"/>
  <c r="K28" i="7"/>
  <c r="J28" i="7"/>
  <c r="I28" i="7"/>
  <c r="H28" i="7"/>
  <c r="G28" i="7"/>
  <c r="F28" i="7"/>
  <c r="E28" i="7"/>
  <c r="D28" i="7"/>
  <c r="C28" i="7"/>
  <c r="N27" i="7"/>
  <c r="M27" i="7"/>
  <c r="L27" i="7"/>
  <c r="K27" i="7"/>
  <c r="J27" i="7"/>
  <c r="I27" i="7"/>
  <c r="H27" i="7"/>
  <c r="G27" i="7"/>
  <c r="F27" i="7"/>
  <c r="E27" i="7"/>
  <c r="D27" i="7"/>
  <c r="C27" i="7"/>
  <c r="N26" i="7"/>
  <c r="M26" i="7"/>
  <c r="L26" i="7"/>
  <c r="K26" i="7"/>
  <c r="J26" i="7"/>
  <c r="I26" i="7"/>
  <c r="H26" i="7"/>
  <c r="G26" i="7"/>
  <c r="F26" i="7"/>
  <c r="E26" i="7"/>
  <c r="D26" i="7"/>
  <c r="C26" i="7"/>
  <c r="N25" i="7"/>
  <c r="M25" i="7"/>
  <c r="L25" i="7"/>
  <c r="K25" i="7"/>
  <c r="J25" i="7"/>
  <c r="I25" i="7"/>
  <c r="H25" i="7"/>
  <c r="G25" i="7"/>
  <c r="F25" i="7"/>
  <c r="E25" i="7"/>
  <c r="D25" i="7"/>
  <c r="C25" i="7"/>
  <c r="N24" i="7"/>
  <c r="M24" i="7"/>
  <c r="L24" i="7"/>
  <c r="K24" i="7"/>
  <c r="J24" i="7"/>
  <c r="I24" i="7"/>
  <c r="H24" i="7"/>
  <c r="G24" i="7"/>
  <c r="F24" i="7"/>
  <c r="E24" i="7"/>
  <c r="D24" i="7"/>
  <c r="C24" i="7"/>
  <c r="N23" i="7"/>
  <c r="M23" i="7"/>
  <c r="L23" i="7"/>
  <c r="K23" i="7"/>
  <c r="J23" i="7"/>
  <c r="I23" i="7"/>
  <c r="H23" i="7"/>
  <c r="G23" i="7"/>
  <c r="F23" i="7"/>
  <c r="E23" i="7"/>
  <c r="D23" i="7"/>
  <c r="C23" i="7"/>
  <c r="N22" i="7"/>
  <c r="M22" i="7"/>
  <c r="L22" i="7"/>
  <c r="K22" i="7"/>
  <c r="J22" i="7"/>
  <c r="I22" i="7"/>
  <c r="H22" i="7"/>
  <c r="G22" i="7"/>
  <c r="F22" i="7"/>
  <c r="E22" i="7"/>
  <c r="D22" i="7"/>
  <c r="C22" i="7"/>
  <c r="N21" i="7"/>
  <c r="M21" i="7"/>
  <c r="L21" i="7"/>
  <c r="K21" i="7"/>
  <c r="J21" i="7"/>
  <c r="I21" i="7"/>
  <c r="H21" i="7"/>
  <c r="G21" i="7"/>
  <c r="F21" i="7"/>
  <c r="E21" i="7"/>
  <c r="D21" i="7"/>
  <c r="C21" i="7"/>
  <c r="N20" i="7"/>
  <c r="M20" i="7"/>
  <c r="L20" i="7"/>
  <c r="K20" i="7"/>
  <c r="J20" i="7"/>
  <c r="I20" i="7"/>
  <c r="H20" i="7"/>
  <c r="G20" i="7"/>
  <c r="F20" i="7"/>
  <c r="E20" i="7"/>
  <c r="D20" i="7"/>
  <c r="C20" i="7"/>
  <c r="N19" i="7"/>
  <c r="M19" i="7"/>
  <c r="L19" i="7"/>
  <c r="K19" i="7"/>
  <c r="J19" i="7"/>
  <c r="I19" i="7"/>
  <c r="H19" i="7"/>
  <c r="G19" i="7"/>
  <c r="F19" i="7"/>
  <c r="E19" i="7"/>
  <c r="D19" i="7"/>
  <c r="C19" i="7"/>
  <c r="N18" i="7"/>
  <c r="M18" i="7"/>
  <c r="L18" i="7"/>
  <c r="K18" i="7"/>
  <c r="J18" i="7"/>
  <c r="I18" i="7"/>
  <c r="H18" i="7"/>
  <c r="G18" i="7"/>
  <c r="F18" i="7"/>
  <c r="E18" i="7"/>
  <c r="D18" i="7"/>
  <c r="C18" i="7"/>
  <c r="N17" i="7"/>
  <c r="M17" i="7"/>
  <c r="L17" i="7"/>
  <c r="K17" i="7"/>
  <c r="J17" i="7"/>
  <c r="I17" i="7"/>
  <c r="H17" i="7"/>
  <c r="G17" i="7"/>
  <c r="F17" i="7"/>
  <c r="E17" i="7"/>
  <c r="D17" i="7"/>
  <c r="C17" i="7"/>
  <c r="N16" i="7"/>
  <c r="M16" i="7"/>
  <c r="L16" i="7"/>
  <c r="K16" i="7"/>
  <c r="J16" i="7"/>
  <c r="I16" i="7"/>
  <c r="H16" i="7"/>
  <c r="G16" i="7"/>
  <c r="F16" i="7"/>
  <c r="E16" i="7"/>
  <c r="D16" i="7"/>
  <c r="C16" i="7"/>
  <c r="N15" i="7"/>
  <c r="M15" i="7"/>
  <c r="L15" i="7"/>
  <c r="K15" i="7"/>
  <c r="J15" i="7"/>
  <c r="I15" i="7"/>
  <c r="H15" i="7"/>
  <c r="G15" i="7"/>
  <c r="F15" i="7"/>
  <c r="E15" i="7"/>
  <c r="D15" i="7"/>
  <c r="C15" i="7"/>
  <c r="N14" i="7"/>
  <c r="M14" i="7"/>
  <c r="L14" i="7"/>
  <c r="K14" i="7"/>
  <c r="J14" i="7"/>
  <c r="I14" i="7"/>
  <c r="H14" i="7"/>
  <c r="G14" i="7"/>
  <c r="F14" i="7"/>
  <c r="E14" i="7"/>
  <c r="D14" i="7"/>
  <c r="C14" i="7"/>
  <c r="N13" i="7"/>
  <c r="M13" i="7"/>
  <c r="L13" i="7"/>
  <c r="K13" i="7"/>
  <c r="J13" i="7"/>
  <c r="I13" i="7"/>
  <c r="H13" i="7"/>
  <c r="G13" i="7"/>
  <c r="F13" i="7"/>
  <c r="E13" i="7"/>
  <c r="D13" i="7"/>
  <c r="C13" i="7"/>
  <c r="N12" i="7"/>
  <c r="M12" i="7"/>
  <c r="L12" i="7"/>
  <c r="K12" i="7"/>
  <c r="J12" i="7"/>
  <c r="I12" i="7"/>
  <c r="H12" i="7"/>
  <c r="G12" i="7"/>
  <c r="F12" i="7"/>
  <c r="E12" i="7"/>
  <c r="D12" i="7"/>
  <c r="C12" i="7"/>
  <c r="N11" i="7"/>
  <c r="M11" i="7"/>
  <c r="L11" i="7"/>
  <c r="K11" i="7"/>
  <c r="J11" i="7"/>
  <c r="I11" i="7"/>
  <c r="H11" i="7"/>
  <c r="G11" i="7"/>
  <c r="F11" i="7"/>
  <c r="E11" i="7"/>
  <c r="D11" i="7"/>
  <c r="C11" i="7"/>
  <c r="N10" i="7"/>
  <c r="M10" i="7"/>
  <c r="L10" i="7"/>
  <c r="K10" i="7"/>
  <c r="J10" i="7"/>
  <c r="I10" i="7"/>
  <c r="H10" i="7"/>
  <c r="G10" i="7"/>
  <c r="F10" i="7"/>
  <c r="E10" i="7"/>
  <c r="D10" i="7"/>
  <c r="C10" i="7"/>
  <c r="N9" i="7"/>
  <c r="M9" i="7"/>
  <c r="L9" i="7"/>
  <c r="K9" i="7"/>
  <c r="J9" i="7"/>
  <c r="I9" i="7"/>
  <c r="H9" i="7"/>
  <c r="G9" i="7"/>
  <c r="F9" i="7"/>
  <c r="E9" i="7"/>
  <c r="D9" i="7"/>
  <c r="C9" i="7"/>
  <c r="N8" i="7"/>
  <c r="M8" i="7"/>
  <c r="L8" i="7"/>
  <c r="K8" i="7"/>
  <c r="J8" i="7"/>
  <c r="I8" i="7"/>
  <c r="H8" i="7"/>
  <c r="G8" i="7"/>
  <c r="F8" i="7"/>
  <c r="E8" i="7"/>
  <c r="D8" i="7"/>
  <c r="C8" i="7"/>
  <c r="N7" i="7"/>
  <c r="M7" i="7"/>
  <c r="L7" i="7"/>
  <c r="K7" i="7"/>
  <c r="J7" i="7"/>
  <c r="I7" i="7"/>
  <c r="H7" i="7"/>
  <c r="G7" i="7"/>
  <c r="F7" i="7"/>
  <c r="E7" i="7"/>
  <c r="D7" i="7"/>
  <c r="C7" i="7"/>
  <c r="N6" i="7"/>
  <c r="M6" i="7"/>
  <c r="L6" i="7"/>
  <c r="K6" i="7"/>
  <c r="J6" i="7"/>
  <c r="I6" i="7"/>
  <c r="H6" i="7"/>
  <c r="G6" i="7"/>
  <c r="F6" i="7"/>
  <c r="E6" i="7"/>
  <c r="D6" i="7"/>
  <c r="C6" i="7"/>
  <c r="N5" i="7"/>
  <c r="M5" i="7"/>
  <c r="L5" i="7"/>
  <c r="K5" i="7"/>
  <c r="J5" i="7"/>
  <c r="I5" i="7"/>
  <c r="H5" i="7"/>
  <c r="G5" i="7"/>
  <c r="F5" i="7"/>
  <c r="E5" i="7"/>
  <c r="D5" i="7"/>
  <c r="C5" i="7"/>
  <c r="N4" i="7"/>
  <c r="M4" i="7"/>
  <c r="L4" i="7"/>
  <c r="K4" i="7"/>
  <c r="J4" i="7"/>
  <c r="I4" i="7"/>
  <c r="H4" i="7"/>
  <c r="G4" i="7"/>
  <c r="F4" i="7"/>
  <c r="E4" i="7"/>
  <c r="D4" i="7"/>
  <c r="C4" i="7"/>
  <c r="N3" i="7"/>
  <c r="M3" i="7"/>
  <c r="L3" i="7"/>
  <c r="K3" i="7"/>
  <c r="J3" i="7"/>
  <c r="I3" i="7"/>
  <c r="H3" i="7"/>
  <c r="G3" i="7"/>
  <c r="F3" i="7"/>
  <c r="E3" i="7"/>
  <c r="D3" i="7"/>
  <c r="C3" i="7"/>
  <c r="N2" i="7"/>
  <c r="N29" i="7" s="1"/>
  <c r="Y47" i="13" s="1"/>
  <c r="M2" i="7"/>
  <c r="M29" i="7" s="1"/>
  <c r="X47" i="13" s="1"/>
  <c r="L2" i="7"/>
  <c r="L29" i="7" s="1"/>
  <c r="W47" i="13" s="1"/>
  <c r="K2" i="7"/>
  <c r="K29" i="7" s="1"/>
  <c r="V47" i="13" s="1"/>
  <c r="J2" i="7"/>
  <c r="J29" i="7" s="1"/>
  <c r="U47" i="13" s="1"/>
  <c r="I2" i="7"/>
  <c r="I29" i="7" s="1"/>
  <c r="T47" i="13" s="1"/>
  <c r="H2" i="7"/>
  <c r="H29" i="7" s="1"/>
  <c r="S47" i="13" s="1"/>
  <c r="G2" i="7"/>
  <c r="G29" i="7" s="1"/>
  <c r="R47" i="13" s="1"/>
  <c r="F2" i="7"/>
  <c r="E2" i="7"/>
  <c r="D2" i="7"/>
  <c r="C2" i="7"/>
  <c r="C29" i="7" s="1"/>
  <c r="N47" i="13" s="1"/>
  <c r="N210" i="6"/>
  <c r="M210" i="6"/>
  <c r="L210" i="6"/>
  <c r="K210" i="6"/>
  <c r="J210" i="6"/>
  <c r="I210" i="6"/>
  <c r="H210" i="6"/>
  <c r="G210" i="6"/>
  <c r="F210" i="6"/>
  <c r="E210" i="6"/>
  <c r="D210" i="6"/>
  <c r="C210" i="6"/>
  <c r="N209" i="6"/>
  <c r="M209" i="6"/>
  <c r="L209" i="6"/>
  <c r="K209" i="6"/>
  <c r="J209" i="6"/>
  <c r="I209" i="6"/>
  <c r="H209" i="6"/>
  <c r="G209" i="6"/>
  <c r="F209" i="6"/>
  <c r="E209" i="6"/>
  <c r="D209" i="6"/>
  <c r="C209" i="6"/>
  <c r="N208" i="6"/>
  <c r="M208" i="6"/>
  <c r="L208" i="6"/>
  <c r="K208" i="6"/>
  <c r="J208" i="6"/>
  <c r="I208" i="6"/>
  <c r="H208" i="6"/>
  <c r="G208" i="6"/>
  <c r="F208" i="6"/>
  <c r="E208" i="6"/>
  <c r="D208" i="6"/>
  <c r="C208" i="6"/>
  <c r="N207" i="6"/>
  <c r="M207" i="6"/>
  <c r="L207" i="6"/>
  <c r="K207" i="6"/>
  <c r="J207" i="6"/>
  <c r="I207" i="6"/>
  <c r="H207" i="6"/>
  <c r="G207" i="6"/>
  <c r="F207" i="6"/>
  <c r="E207" i="6"/>
  <c r="D207" i="6"/>
  <c r="C207" i="6"/>
  <c r="N206" i="6"/>
  <c r="M206" i="6"/>
  <c r="L206" i="6"/>
  <c r="K206" i="6"/>
  <c r="J206" i="6"/>
  <c r="I206" i="6"/>
  <c r="H206" i="6"/>
  <c r="G206" i="6"/>
  <c r="F206" i="6"/>
  <c r="E206" i="6"/>
  <c r="D206" i="6"/>
  <c r="C206" i="6"/>
  <c r="N205" i="6"/>
  <c r="M205" i="6"/>
  <c r="L205" i="6"/>
  <c r="K205" i="6"/>
  <c r="J205" i="6"/>
  <c r="I205" i="6"/>
  <c r="H205" i="6"/>
  <c r="G205" i="6"/>
  <c r="F205" i="6"/>
  <c r="E205" i="6"/>
  <c r="D205" i="6"/>
  <c r="C205" i="6"/>
  <c r="N204" i="6"/>
  <c r="M204" i="6"/>
  <c r="L204" i="6"/>
  <c r="K204" i="6"/>
  <c r="J204" i="6"/>
  <c r="I204" i="6"/>
  <c r="H204" i="6"/>
  <c r="G204" i="6"/>
  <c r="F204" i="6"/>
  <c r="E204" i="6"/>
  <c r="D204" i="6"/>
  <c r="C204" i="6"/>
  <c r="N203" i="6"/>
  <c r="M203" i="6"/>
  <c r="L203" i="6"/>
  <c r="K203" i="6"/>
  <c r="J203" i="6"/>
  <c r="I203" i="6"/>
  <c r="H203" i="6"/>
  <c r="G203" i="6"/>
  <c r="F203" i="6"/>
  <c r="E203" i="6"/>
  <c r="D203" i="6"/>
  <c r="C203" i="6"/>
  <c r="N202" i="6"/>
  <c r="M202" i="6"/>
  <c r="L202" i="6"/>
  <c r="K202" i="6"/>
  <c r="J202" i="6"/>
  <c r="I202" i="6"/>
  <c r="H202" i="6"/>
  <c r="G202" i="6"/>
  <c r="F202" i="6"/>
  <c r="E202" i="6"/>
  <c r="D202" i="6"/>
  <c r="C202" i="6"/>
  <c r="N201" i="6"/>
  <c r="M201" i="6"/>
  <c r="L201" i="6"/>
  <c r="K201" i="6"/>
  <c r="J201" i="6"/>
  <c r="I201" i="6"/>
  <c r="H201" i="6"/>
  <c r="G201" i="6"/>
  <c r="F201" i="6"/>
  <c r="E201" i="6"/>
  <c r="D201" i="6"/>
  <c r="C201" i="6"/>
  <c r="N200" i="6"/>
  <c r="M200" i="6"/>
  <c r="L200" i="6"/>
  <c r="K200" i="6"/>
  <c r="J200" i="6"/>
  <c r="I200" i="6"/>
  <c r="H200" i="6"/>
  <c r="G200" i="6"/>
  <c r="F200" i="6"/>
  <c r="E200" i="6"/>
  <c r="D200" i="6"/>
  <c r="C200" i="6"/>
  <c r="N199" i="6"/>
  <c r="M199" i="6"/>
  <c r="L199" i="6"/>
  <c r="K199" i="6"/>
  <c r="J199" i="6"/>
  <c r="I199" i="6"/>
  <c r="H199" i="6"/>
  <c r="G199" i="6"/>
  <c r="F199" i="6"/>
  <c r="E199" i="6"/>
  <c r="D199" i="6"/>
  <c r="C199" i="6"/>
  <c r="N198" i="6"/>
  <c r="M198" i="6"/>
  <c r="L198" i="6"/>
  <c r="K198" i="6"/>
  <c r="J198" i="6"/>
  <c r="I198" i="6"/>
  <c r="H198" i="6"/>
  <c r="G198" i="6"/>
  <c r="F198" i="6"/>
  <c r="E198" i="6"/>
  <c r="D198" i="6"/>
  <c r="C198" i="6"/>
  <c r="N197" i="6"/>
  <c r="M197" i="6"/>
  <c r="L197" i="6"/>
  <c r="K197" i="6"/>
  <c r="J197" i="6"/>
  <c r="I197" i="6"/>
  <c r="H197" i="6"/>
  <c r="G197" i="6"/>
  <c r="F197" i="6"/>
  <c r="E197" i="6"/>
  <c r="D197" i="6"/>
  <c r="C197" i="6"/>
  <c r="N196" i="6"/>
  <c r="M196" i="6"/>
  <c r="L196" i="6"/>
  <c r="K196" i="6"/>
  <c r="J196" i="6"/>
  <c r="I196" i="6"/>
  <c r="H196" i="6"/>
  <c r="G196" i="6"/>
  <c r="F196" i="6"/>
  <c r="E196" i="6"/>
  <c r="D196" i="6"/>
  <c r="C196" i="6"/>
  <c r="N195" i="6"/>
  <c r="M195" i="6"/>
  <c r="L195" i="6"/>
  <c r="K195" i="6"/>
  <c r="J195" i="6"/>
  <c r="I195" i="6"/>
  <c r="H195" i="6"/>
  <c r="G195" i="6"/>
  <c r="F195" i="6"/>
  <c r="E195" i="6"/>
  <c r="D195" i="6"/>
  <c r="C195" i="6"/>
  <c r="N194" i="6"/>
  <c r="M194" i="6"/>
  <c r="L194" i="6"/>
  <c r="K194" i="6"/>
  <c r="J194" i="6"/>
  <c r="I194" i="6"/>
  <c r="H194" i="6"/>
  <c r="G194" i="6"/>
  <c r="F194" i="6"/>
  <c r="E194" i="6"/>
  <c r="D194" i="6"/>
  <c r="C194" i="6"/>
  <c r="N193" i="6"/>
  <c r="M193" i="6"/>
  <c r="L193" i="6"/>
  <c r="K193" i="6"/>
  <c r="J193" i="6"/>
  <c r="I193" i="6"/>
  <c r="H193" i="6"/>
  <c r="G193" i="6"/>
  <c r="F193" i="6"/>
  <c r="E193" i="6"/>
  <c r="D193" i="6"/>
  <c r="C193" i="6"/>
  <c r="N192" i="6"/>
  <c r="M192" i="6"/>
  <c r="L192" i="6"/>
  <c r="K192" i="6"/>
  <c r="J192" i="6"/>
  <c r="I192" i="6"/>
  <c r="H192" i="6"/>
  <c r="G192" i="6"/>
  <c r="F192" i="6"/>
  <c r="E192" i="6"/>
  <c r="D192" i="6"/>
  <c r="C192" i="6"/>
  <c r="N191" i="6"/>
  <c r="M191" i="6"/>
  <c r="L191" i="6"/>
  <c r="K191" i="6"/>
  <c r="J191" i="6"/>
  <c r="I191" i="6"/>
  <c r="H191" i="6"/>
  <c r="G191" i="6"/>
  <c r="F191" i="6"/>
  <c r="E191" i="6"/>
  <c r="D191" i="6"/>
  <c r="C191" i="6"/>
  <c r="N190" i="6"/>
  <c r="M190" i="6"/>
  <c r="L190" i="6"/>
  <c r="K190" i="6"/>
  <c r="J190" i="6"/>
  <c r="I190" i="6"/>
  <c r="H190" i="6"/>
  <c r="G190" i="6"/>
  <c r="F190" i="6"/>
  <c r="E190" i="6"/>
  <c r="D190" i="6"/>
  <c r="C190" i="6"/>
  <c r="N189" i="6"/>
  <c r="M189" i="6"/>
  <c r="L189" i="6"/>
  <c r="K189" i="6"/>
  <c r="J189" i="6"/>
  <c r="I189" i="6"/>
  <c r="H189" i="6"/>
  <c r="G189" i="6"/>
  <c r="F189" i="6"/>
  <c r="E189" i="6"/>
  <c r="D189" i="6"/>
  <c r="C189" i="6"/>
  <c r="N188" i="6"/>
  <c r="M188" i="6"/>
  <c r="L188" i="6"/>
  <c r="K188" i="6"/>
  <c r="J188" i="6"/>
  <c r="I188" i="6"/>
  <c r="H188" i="6"/>
  <c r="G188" i="6"/>
  <c r="F188" i="6"/>
  <c r="E188" i="6"/>
  <c r="D188" i="6"/>
  <c r="C188" i="6"/>
  <c r="N187" i="6"/>
  <c r="M187" i="6"/>
  <c r="L187" i="6"/>
  <c r="K187" i="6"/>
  <c r="J187" i="6"/>
  <c r="I187" i="6"/>
  <c r="H187" i="6"/>
  <c r="G187" i="6"/>
  <c r="F187" i="6"/>
  <c r="E187" i="6"/>
  <c r="D187" i="6"/>
  <c r="C187" i="6"/>
  <c r="N186" i="6"/>
  <c r="M186" i="6"/>
  <c r="L186" i="6"/>
  <c r="K186" i="6"/>
  <c r="J186" i="6"/>
  <c r="I186" i="6"/>
  <c r="H186" i="6"/>
  <c r="G186" i="6"/>
  <c r="F186" i="6"/>
  <c r="E186" i="6"/>
  <c r="D186" i="6"/>
  <c r="C186" i="6"/>
  <c r="N185" i="6"/>
  <c r="M185" i="6"/>
  <c r="L185" i="6"/>
  <c r="K185" i="6"/>
  <c r="J185" i="6"/>
  <c r="I185" i="6"/>
  <c r="H185" i="6"/>
  <c r="G185" i="6"/>
  <c r="F185" i="6"/>
  <c r="E185" i="6"/>
  <c r="D185" i="6"/>
  <c r="C185" i="6"/>
  <c r="N184" i="6"/>
  <c r="M184" i="6"/>
  <c r="L184" i="6"/>
  <c r="K184" i="6"/>
  <c r="J184" i="6"/>
  <c r="I184" i="6"/>
  <c r="H184" i="6"/>
  <c r="G184" i="6"/>
  <c r="F184" i="6"/>
  <c r="E184" i="6"/>
  <c r="D184" i="6"/>
  <c r="C184" i="6"/>
  <c r="N183" i="6"/>
  <c r="N211" i="6" s="1"/>
  <c r="DA11" i="13" s="1"/>
  <c r="M183" i="6"/>
  <c r="L183" i="6"/>
  <c r="K183" i="6"/>
  <c r="J183" i="6"/>
  <c r="I183" i="6"/>
  <c r="H183" i="6"/>
  <c r="G183" i="6"/>
  <c r="F183" i="6"/>
  <c r="E183" i="6"/>
  <c r="D183" i="6"/>
  <c r="C183" i="6"/>
  <c r="N179" i="6"/>
  <c r="M179" i="6"/>
  <c r="M241" i="6" s="1"/>
  <c r="L179" i="6"/>
  <c r="L241" i="6" s="1"/>
  <c r="K179" i="6"/>
  <c r="K241" i="6" s="1"/>
  <c r="J179" i="6"/>
  <c r="J241" i="6" s="1"/>
  <c r="I179" i="6"/>
  <c r="I241" i="6" s="1"/>
  <c r="H179" i="6"/>
  <c r="H241" i="6" s="1"/>
  <c r="G179" i="6"/>
  <c r="G241" i="6" s="1"/>
  <c r="F179" i="6"/>
  <c r="E179" i="6"/>
  <c r="E241" i="6" s="1"/>
  <c r="D179" i="6"/>
  <c r="C179" i="6"/>
  <c r="C241" i="6" s="1"/>
  <c r="N178" i="6"/>
  <c r="M178" i="6"/>
  <c r="L178" i="6"/>
  <c r="L240" i="6" s="1"/>
  <c r="K178" i="6"/>
  <c r="K240" i="6" s="1"/>
  <c r="J178" i="6"/>
  <c r="I178" i="6"/>
  <c r="H178" i="6"/>
  <c r="H240" i="6" s="1"/>
  <c r="G178" i="6"/>
  <c r="G240" i="6" s="1"/>
  <c r="F178" i="6"/>
  <c r="E178" i="6"/>
  <c r="D178" i="6"/>
  <c r="D240" i="6" s="1"/>
  <c r="C178" i="6"/>
  <c r="C240" i="6" s="1"/>
  <c r="N177" i="6"/>
  <c r="M177" i="6"/>
  <c r="L177" i="6"/>
  <c r="L239" i="6" s="1"/>
  <c r="K177" i="6"/>
  <c r="K239" i="6" s="1"/>
  <c r="J177" i="6"/>
  <c r="I177" i="6"/>
  <c r="H177" i="6"/>
  <c r="H239" i="6" s="1"/>
  <c r="G177" i="6"/>
  <c r="G239" i="6" s="1"/>
  <c r="F177" i="6"/>
  <c r="E177" i="6"/>
  <c r="D177" i="6"/>
  <c r="C177" i="6"/>
  <c r="C239" i="6" s="1"/>
  <c r="N176" i="6"/>
  <c r="M176" i="6"/>
  <c r="L176" i="6"/>
  <c r="K176" i="6"/>
  <c r="K238" i="6" s="1"/>
  <c r="J176" i="6"/>
  <c r="I176" i="6"/>
  <c r="H176" i="6"/>
  <c r="H238" i="6" s="1"/>
  <c r="G176" i="6"/>
  <c r="G238" i="6" s="1"/>
  <c r="F176" i="6"/>
  <c r="E176" i="6"/>
  <c r="D176" i="6"/>
  <c r="D238" i="6" s="1"/>
  <c r="C176" i="6"/>
  <c r="C238" i="6" s="1"/>
  <c r="N175" i="6"/>
  <c r="M175" i="6"/>
  <c r="L175" i="6"/>
  <c r="L237" i="6" s="1"/>
  <c r="K175" i="6"/>
  <c r="J175" i="6"/>
  <c r="I175" i="6"/>
  <c r="H175" i="6"/>
  <c r="H237" i="6" s="1"/>
  <c r="G175" i="6"/>
  <c r="G237" i="6" s="1"/>
  <c r="F175" i="6"/>
  <c r="E175" i="6"/>
  <c r="D175" i="6"/>
  <c r="C175" i="6"/>
  <c r="C237" i="6" s="1"/>
  <c r="N174" i="6"/>
  <c r="N236" i="6" s="1"/>
  <c r="M174" i="6"/>
  <c r="M236" i="6" s="1"/>
  <c r="L174" i="6"/>
  <c r="L236" i="6" s="1"/>
  <c r="K174" i="6"/>
  <c r="K236" i="6" s="1"/>
  <c r="J174" i="6"/>
  <c r="J236" i="6" s="1"/>
  <c r="I174" i="6"/>
  <c r="I236" i="6" s="1"/>
  <c r="H174" i="6"/>
  <c r="H236" i="6" s="1"/>
  <c r="G174" i="6"/>
  <c r="G236" i="6" s="1"/>
  <c r="F174" i="6"/>
  <c r="E174" i="6"/>
  <c r="E236" i="6" s="1"/>
  <c r="D174" i="6"/>
  <c r="C174" i="6"/>
  <c r="C236" i="6" s="1"/>
  <c r="N173" i="6"/>
  <c r="N235" i="6" s="1"/>
  <c r="M173" i="6"/>
  <c r="M235" i="6" s="1"/>
  <c r="L173" i="6"/>
  <c r="L235" i="6" s="1"/>
  <c r="K173" i="6"/>
  <c r="K235" i="6" s="1"/>
  <c r="J173" i="6"/>
  <c r="J235" i="6" s="1"/>
  <c r="I173" i="6"/>
  <c r="I235" i="6" s="1"/>
  <c r="H173" i="6"/>
  <c r="H235" i="6" s="1"/>
  <c r="G173" i="6"/>
  <c r="G235" i="6" s="1"/>
  <c r="F173" i="6"/>
  <c r="E173" i="6"/>
  <c r="E235" i="6" s="1"/>
  <c r="D173" i="6"/>
  <c r="D235" i="6" s="1"/>
  <c r="C173" i="6"/>
  <c r="C235" i="6" s="1"/>
  <c r="N172" i="6"/>
  <c r="N234" i="6" s="1"/>
  <c r="M172" i="6"/>
  <c r="M234" i="6" s="1"/>
  <c r="L172" i="6"/>
  <c r="K172" i="6"/>
  <c r="K234" i="6" s="1"/>
  <c r="J172" i="6"/>
  <c r="J234" i="6" s="1"/>
  <c r="I172" i="6"/>
  <c r="I234" i="6" s="1"/>
  <c r="H172" i="6"/>
  <c r="H234" i="6" s="1"/>
  <c r="G172" i="6"/>
  <c r="G234" i="6" s="1"/>
  <c r="F172" i="6"/>
  <c r="E172" i="6"/>
  <c r="E234" i="6" s="1"/>
  <c r="D172" i="6"/>
  <c r="D234" i="6" s="1"/>
  <c r="C172" i="6"/>
  <c r="C234" i="6" s="1"/>
  <c r="N171" i="6"/>
  <c r="M171" i="6"/>
  <c r="M233" i="6" s="1"/>
  <c r="L171" i="6"/>
  <c r="K171" i="6"/>
  <c r="K233" i="6" s="1"/>
  <c r="J171" i="6"/>
  <c r="J233" i="6" s="1"/>
  <c r="I171" i="6"/>
  <c r="I233" i="6" s="1"/>
  <c r="H171" i="6"/>
  <c r="H233" i="6" s="1"/>
  <c r="G171" i="6"/>
  <c r="G233" i="6" s="1"/>
  <c r="F171" i="6"/>
  <c r="F233" i="6" s="1"/>
  <c r="E171" i="6"/>
  <c r="E233" i="6" s="1"/>
  <c r="D171" i="6"/>
  <c r="D233" i="6" s="1"/>
  <c r="C171" i="6"/>
  <c r="C233" i="6" s="1"/>
  <c r="N170" i="6"/>
  <c r="N232" i="6" s="1"/>
  <c r="M170" i="6"/>
  <c r="L170" i="6"/>
  <c r="K170" i="6"/>
  <c r="K232" i="6" s="1"/>
  <c r="J170" i="6"/>
  <c r="I170" i="6"/>
  <c r="I232" i="6" s="1"/>
  <c r="H170" i="6"/>
  <c r="H232" i="6" s="1"/>
  <c r="G170" i="6"/>
  <c r="G232" i="6" s="1"/>
  <c r="F170" i="6"/>
  <c r="E170" i="6"/>
  <c r="E232" i="6" s="1"/>
  <c r="D170" i="6"/>
  <c r="D232" i="6" s="1"/>
  <c r="C170" i="6"/>
  <c r="C232" i="6" s="1"/>
  <c r="N169" i="6"/>
  <c r="N231" i="6" s="1"/>
  <c r="M169" i="6"/>
  <c r="M231" i="6" s="1"/>
  <c r="L169" i="6"/>
  <c r="K169" i="6"/>
  <c r="K231" i="6" s="1"/>
  <c r="J169" i="6"/>
  <c r="J231" i="6" s="1"/>
  <c r="I169" i="6"/>
  <c r="I231" i="6" s="1"/>
  <c r="H169" i="6"/>
  <c r="H231" i="6" s="1"/>
  <c r="G169" i="6"/>
  <c r="G231" i="6" s="1"/>
  <c r="F169" i="6"/>
  <c r="E169" i="6"/>
  <c r="E231" i="6" s="1"/>
  <c r="D169" i="6"/>
  <c r="D231" i="6" s="1"/>
  <c r="C169" i="6"/>
  <c r="C231" i="6" s="1"/>
  <c r="N168" i="6"/>
  <c r="N230" i="6" s="1"/>
  <c r="M168" i="6"/>
  <c r="M230" i="6" s="1"/>
  <c r="L168" i="6"/>
  <c r="L230" i="6" s="1"/>
  <c r="K168" i="6"/>
  <c r="K230" i="6" s="1"/>
  <c r="J168" i="6"/>
  <c r="J230" i="6" s="1"/>
  <c r="I168" i="6"/>
  <c r="I230" i="6" s="1"/>
  <c r="H168" i="6"/>
  <c r="G168" i="6"/>
  <c r="G230" i="6" s="1"/>
  <c r="F168" i="6"/>
  <c r="E168" i="6"/>
  <c r="E230" i="6" s="1"/>
  <c r="D168" i="6"/>
  <c r="D230" i="6" s="1"/>
  <c r="C168" i="6"/>
  <c r="C230" i="6" s="1"/>
  <c r="N167" i="6"/>
  <c r="M167" i="6"/>
  <c r="M229" i="6" s="1"/>
  <c r="L167" i="6"/>
  <c r="L229" i="6" s="1"/>
  <c r="K167" i="6"/>
  <c r="K229" i="6" s="1"/>
  <c r="J167" i="6"/>
  <c r="J229" i="6" s="1"/>
  <c r="I167" i="6"/>
  <c r="I229" i="6" s="1"/>
  <c r="H167" i="6"/>
  <c r="H229" i="6" s="1"/>
  <c r="G167" i="6"/>
  <c r="G229" i="6" s="1"/>
  <c r="F167" i="6"/>
  <c r="E167" i="6"/>
  <c r="E229" i="6" s="1"/>
  <c r="D167" i="6"/>
  <c r="C167" i="6"/>
  <c r="C229" i="6" s="1"/>
  <c r="N166" i="6"/>
  <c r="N228" i="6" s="1"/>
  <c r="M166" i="6"/>
  <c r="M228" i="6" s="1"/>
  <c r="L166" i="6"/>
  <c r="L228" i="6" s="1"/>
  <c r="K166" i="6"/>
  <c r="K228" i="6" s="1"/>
  <c r="J166" i="6"/>
  <c r="J228" i="6" s="1"/>
  <c r="I166" i="6"/>
  <c r="H166" i="6"/>
  <c r="H228" i="6" s="1"/>
  <c r="G166" i="6"/>
  <c r="G228" i="6" s="1"/>
  <c r="F166" i="6"/>
  <c r="E166" i="6"/>
  <c r="E228" i="6" s="1"/>
  <c r="D166" i="6"/>
  <c r="C166" i="6"/>
  <c r="C228" i="6" s="1"/>
  <c r="N165" i="6"/>
  <c r="N227" i="6" s="1"/>
  <c r="M165" i="6"/>
  <c r="M227" i="6" s="1"/>
  <c r="L165" i="6"/>
  <c r="L227" i="6" s="1"/>
  <c r="K165" i="6"/>
  <c r="K227" i="6" s="1"/>
  <c r="J165" i="6"/>
  <c r="J227" i="6" s="1"/>
  <c r="I165" i="6"/>
  <c r="H165" i="6"/>
  <c r="G165" i="6"/>
  <c r="G227" i="6" s="1"/>
  <c r="F165" i="6"/>
  <c r="E165" i="6"/>
  <c r="E227" i="6" s="1"/>
  <c r="D165" i="6"/>
  <c r="D227" i="6" s="1"/>
  <c r="C165" i="6"/>
  <c r="C227" i="6" s="1"/>
  <c r="N164" i="6"/>
  <c r="N226" i="6" s="1"/>
  <c r="M164" i="6"/>
  <c r="M226" i="6" s="1"/>
  <c r="L164" i="6"/>
  <c r="L226" i="6" s="1"/>
  <c r="K164" i="6"/>
  <c r="K226" i="6" s="1"/>
  <c r="J164" i="6"/>
  <c r="J226" i="6" s="1"/>
  <c r="I164" i="6"/>
  <c r="I226" i="6" s="1"/>
  <c r="H164" i="6"/>
  <c r="H226" i="6" s="1"/>
  <c r="G164" i="6"/>
  <c r="G226" i="6" s="1"/>
  <c r="F164" i="6"/>
  <c r="F226" i="6" s="1"/>
  <c r="E164" i="6"/>
  <c r="D164" i="6"/>
  <c r="D226" i="6" s="1"/>
  <c r="C164" i="6"/>
  <c r="N163" i="6"/>
  <c r="M163" i="6"/>
  <c r="M225" i="6" s="1"/>
  <c r="L163" i="6"/>
  <c r="L225" i="6" s="1"/>
  <c r="K163" i="6"/>
  <c r="K225" i="6" s="1"/>
  <c r="J163" i="6"/>
  <c r="J225" i="6" s="1"/>
  <c r="I163" i="6"/>
  <c r="I225" i="6" s="1"/>
  <c r="H163" i="6"/>
  <c r="H225" i="6" s="1"/>
  <c r="G163" i="6"/>
  <c r="F163" i="6"/>
  <c r="E163" i="6"/>
  <c r="D163" i="6"/>
  <c r="D225" i="6" s="1"/>
  <c r="C163" i="6"/>
  <c r="C225" i="6" s="1"/>
  <c r="N162" i="6"/>
  <c r="N224" i="6" s="1"/>
  <c r="M162" i="6"/>
  <c r="M224" i="6" s="1"/>
  <c r="L162" i="6"/>
  <c r="L224" i="6" s="1"/>
  <c r="K162" i="6"/>
  <c r="K224" i="6" s="1"/>
  <c r="J162" i="6"/>
  <c r="I162" i="6"/>
  <c r="I224" i="6" s="1"/>
  <c r="H162" i="6"/>
  <c r="H224" i="6" s="1"/>
  <c r="G162" i="6"/>
  <c r="G224" i="6" s="1"/>
  <c r="F162" i="6"/>
  <c r="E162" i="6"/>
  <c r="E224" i="6" s="1"/>
  <c r="D162" i="6"/>
  <c r="D224" i="6" s="1"/>
  <c r="C162" i="6"/>
  <c r="C224" i="6" s="1"/>
  <c r="N161" i="6"/>
  <c r="N223" i="6" s="1"/>
  <c r="M161" i="6"/>
  <c r="M223" i="6" s="1"/>
  <c r="L161" i="6"/>
  <c r="L223" i="6" s="1"/>
  <c r="K161" i="6"/>
  <c r="K223" i="6" s="1"/>
  <c r="J161" i="6"/>
  <c r="J223" i="6" s="1"/>
  <c r="I161" i="6"/>
  <c r="I223" i="6" s="1"/>
  <c r="H161" i="6"/>
  <c r="H223" i="6" s="1"/>
  <c r="G161" i="6"/>
  <c r="G223" i="6" s="1"/>
  <c r="F161" i="6"/>
  <c r="E161" i="6"/>
  <c r="D161" i="6"/>
  <c r="C161" i="6"/>
  <c r="C223" i="6" s="1"/>
  <c r="N160" i="6"/>
  <c r="N222" i="6" s="1"/>
  <c r="M160" i="6"/>
  <c r="M222" i="6" s="1"/>
  <c r="L160" i="6"/>
  <c r="K160" i="6"/>
  <c r="K222" i="6" s="1"/>
  <c r="J160" i="6"/>
  <c r="J222" i="6" s="1"/>
  <c r="I160" i="6"/>
  <c r="H160" i="6"/>
  <c r="H222" i="6" s="1"/>
  <c r="G160" i="6"/>
  <c r="G222" i="6" s="1"/>
  <c r="F160" i="6"/>
  <c r="E160" i="6"/>
  <c r="E222" i="6" s="1"/>
  <c r="D160" i="6"/>
  <c r="D222" i="6" s="1"/>
  <c r="C160" i="6"/>
  <c r="C222" i="6" s="1"/>
  <c r="N159" i="6"/>
  <c r="M159" i="6"/>
  <c r="M221" i="6" s="1"/>
  <c r="L159" i="6"/>
  <c r="L221" i="6" s="1"/>
  <c r="K159" i="6"/>
  <c r="K221" i="6" s="1"/>
  <c r="J159" i="6"/>
  <c r="J221" i="6" s="1"/>
  <c r="I159" i="6"/>
  <c r="I221" i="6" s="1"/>
  <c r="H159" i="6"/>
  <c r="G159" i="6"/>
  <c r="G221" i="6" s="1"/>
  <c r="F159" i="6"/>
  <c r="E159" i="6"/>
  <c r="D159" i="6"/>
  <c r="D221" i="6" s="1"/>
  <c r="C159" i="6"/>
  <c r="C221" i="6" s="1"/>
  <c r="N158" i="6"/>
  <c r="N220" i="6" s="1"/>
  <c r="M158" i="6"/>
  <c r="M220" i="6" s="1"/>
  <c r="L158" i="6"/>
  <c r="L220" i="6" s="1"/>
  <c r="K158" i="6"/>
  <c r="K220" i="6" s="1"/>
  <c r="J158" i="6"/>
  <c r="J220" i="6" s="1"/>
  <c r="I158" i="6"/>
  <c r="I220" i="6" s="1"/>
  <c r="H158" i="6"/>
  <c r="G158" i="6"/>
  <c r="G220" i="6" s="1"/>
  <c r="F158" i="6"/>
  <c r="E158" i="6"/>
  <c r="E220" i="6" s="1"/>
  <c r="D158" i="6"/>
  <c r="D220" i="6" s="1"/>
  <c r="C158" i="6"/>
  <c r="C220" i="6" s="1"/>
  <c r="N157" i="6"/>
  <c r="N219" i="6" s="1"/>
  <c r="M157" i="6"/>
  <c r="M219" i="6" s="1"/>
  <c r="L157" i="6"/>
  <c r="L219" i="6" s="1"/>
  <c r="K157" i="6"/>
  <c r="K219" i="6" s="1"/>
  <c r="J157" i="6"/>
  <c r="J219" i="6" s="1"/>
  <c r="I157" i="6"/>
  <c r="I219" i="6" s="1"/>
  <c r="H157" i="6"/>
  <c r="H219" i="6" s="1"/>
  <c r="G157" i="6"/>
  <c r="G219" i="6" s="1"/>
  <c r="F157" i="6"/>
  <c r="E157" i="6"/>
  <c r="E219" i="6" s="1"/>
  <c r="D157" i="6"/>
  <c r="D219" i="6" s="1"/>
  <c r="C157" i="6"/>
  <c r="C219" i="6" s="1"/>
  <c r="N156" i="6"/>
  <c r="N218" i="6" s="1"/>
  <c r="M156" i="6"/>
  <c r="M218" i="6" s="1"/>
  <c r="L156" i="6"/>
  <c r="L218" i="6" s="1"/>
  <c r="K156" i="6"/>
  <c r="K218" i="6" s="1"/>
  <c r="J156" i="6"/>
  <c r="J218" i="6" s="1"/>
  <c r="I156" i="6"/>
  <c r="I218" i="6" s="1"/>
  <c r="H156" i="6"/>
  <c r="H218" i="6" s="1"/>
  <c r="G156" i="6"/>
  <c r="G218" i="6" s="1"/>
  <c r="F156" i="6"/>
  <c r="E156" i="6"/>
  <c r="E218" i="6" s="1"/>
  <c r="D156" i="6"/>
  <c r="C156" i="6"/>
  <c r="C218" i="6" s="1"/>
  <c r="N155" i="6"/>
  <c r="N217" i="6" s="1"/>
  <c r="M155" i="6"/>
  <c r="M217" i="6" s="1"/>
  <c r="L155" i="6"/>
  <c r="L217" i="6" s="1"/>
  <c r="K155" i="6"/>
  <c r="K217" i="6" s="1"/>
  <c r="J155" i="6"/>
  <c r="J217" i="6" s="1"/>
  <c r="I155" i="6"/>
  <c r="I217" i="6" s="1"/>
  <c r="H155" i="6"/>
  <c r="H217" i="6" s="1"/>
  <c r="G155" i="6"/>
  <c r="G217" i="6" s="1"/>
  <c r="F155" i="6"/>
  <c r="F217" i="6" s="1"/>
  <c r="E155" i="6"/>
  <c r="E217" i="6" s="1"/>
  <c r="D155" i="6"/>
  <c r="D217" i="6" s="1"/>
  <c r="C155" i="6"/>
  <c r="C217" i="6" s="1"/>
  <c r="N154" i="6"/>
  <c r="N216" i="6" s="1"/>
  <c r="M154" i="6"/>
  <c r="M216" i="6" s="1"/>
  <c r="L154" i="6"/>
  <c r="L216" i="6" s="1"/>
  <c r="K154" i="6"/>
  <c r="K216" i="6" s="1"/>
  <c r="J154" i="6"/>
  <c r="I154" i="6"/>
  <c r="H154" i="6"/>
  <c r="H216" i="6" s="1"/>
  <c r="G154" i="6"/>
  <c r="G216" i="6" s="1"/>
  <c r="F154" i="6"/>
  <c r="F216" i="6" s="1"/>
  <c r="E154" i="6"/>
  <c r="E216" i="6" s="1"/>
  <c r="D154" i="6"/>
  <c r="D216" i="6" s="1"/>
  <c r="C154" i="6"/>
  <c r="C216" i="6" s="1"/>
  <c r="N153" i="6"/>
  <c r="N215" i="6" s="1"/>
  <c r="M153" i="6"/>
  <c r="L153" i="6"/>
  <c r="L215" i="6" s="1"/>
  <c r="K153" i="6"/>
  <c r="K215" i="6" s="1"/>
  <c r="J153" i="6"/>
  <c r="I153" i="6"/>
  <c r="I215" i="6" s="1"/>
  <c r="H153" i="6"/>
  <c r="G153" i="6"/>
  <c r="F153" i="6"/>
  <c r="E153" i="6"/>
  <c r="E215" i="6" s="1"/>
  <c r="D153" i="6"/>
  <c r="D215" i="6" s="1"/>
  <c r="C153" i="6"/>
  <c r="C215" i="6" s="1"/>
  <c r="N152" i="6"/>
  <c r="M152" i="6"/>
  <c r="M214" i="6" s="1"/>
  <c r="L152" i="6"/>
  <c r="L214" i="6" s="1"/>
  <c r="K152" i="6"/>
  <c r="K214" i="6" s="1"/>
  <c r="J152" i="6"/>
  <c r="J214" i="6" s="1"/>
  <c r="I152" i="6"/>
  <c r="I214" i="6" s="1"/>
  <c r="H152" i="6"/>
  <c r="H214" i="6" s="1"/>
  <c r="G152" i="6"/>
  <c r="G214" i="6" s="1"/>
  <c r="F152" i="6"/>
  <c r="E152" i="6"/>
  <c r="E214" i="6" s="1"/>
  <c r="D152" i="6"/>
  <c r="D180" i="6" s="1"/>
  <c r="CQ3" i="13" s="1"/>
  <c r="C152" i="6"/>
  <c r="C214" i="6" s="1"/>
  <c r="O149" i="6"/>
  <c r="N149" i="6"/>
  <c r="BE46" i="13" s="1"/>
  <c r="M149" i="6"/>
  <c r="BD46" i="13" s="1"/>
  <c r="L149" i="6"/>
  <c r="BC46" i="13" s="1"/>
  <c r="K149" i="6"/>
  <c r="BB46" i="13" s="1"/>
  <c r="J149" i="6"/>
  <c r="BA46" i="13" s="1"/>
  <c r="I149" i="6"/>
  <c r="AZ46" i="13" s="1"/>
  <c r="H149" i="6"/>
  <c r="AY46" i="13" s="1"/>
  <c r="G149" i="6"/>
  <c r="AX46" i="13" s="1"/>
  <c r="F149" i="6"/>
  <c r="AW46" i="13" s="1"/>
  <c r="E149" i="6"/>
  <c r="AV46" i="13" s="1"/>
  <c r="D149" i="6"/>
  <c r="AU46" i="13" s="1"/>
  <c r="C149" i="6"/>
  <c r="AT46" i="13" s="1"/>
  <c r="O148" i="6"/>
  <c r="N148" i="6"/>
  <c r="M148" i="6"/>
  <c r="L148" i="6"/>
  <c r="K148" i="6"/>
  <c r="J148" i="6"/>
  <c r="I148" i="6"/>
  <c r="H148" i="6"/>
  <c r="G148" i="6"/>
  <c r="F148" i="6"/>
  <c r="E148" i="6"/>
  <c r="D148" i="6"/>
  <c r="C148" i="6"/>
  <c r="O147" i="6"/>
  <c r="N147" i="6"/>
  <c r="M147" i="6"/>
  <c r="L147" i="6"/>
  <c r="K147" i="6"/>
  <c r="J147" i="6"/>
  <c r="I147" i="6"/>
  <c r="H147" i="6"/>
  <c r="G147" i="6"/>
  <c r="F147" i="6"/>
  <c r="E147" i="6"/>
  <c r="D147" i="6"/>
  <c r="C147" i="6"/>
  <c r="O146" i="6"/>
  <c r="N146" i="6"/>
  <c r="M146" i="6"/>
  <c r="L146" i="6"/>
  <c r="K146" i="6"/>
  <c r="J146" i="6"/>
  <c r="I146" i="6"/>
  <c r="H146" i="6"/>
  <c r="G146" i="6"/>
  <c r="F146" i="6"/>
  <c r="E146" i="6"/>
  <c r="D146" i="6"/>
  <c r="C146" i="6"/>
  <c r="O145" i="6"/>
  <c r="N145" i="6"/>
  <c r="M145" i="6"/>
  <c r="L145" i="6"/>
  <c r="K145" i="6"/>
  <c r="J145" i="6"/>
  <c r="I145" i="6"/>
  <c r="H145" i="6"/>
  <c r="G145" i="6"/>
  <c r="F145" i="6"/>
  <c r="E145" i="6"/>
  <c r="D145" i="6"/>
  <c r="C145" i="6"/>
  <c r="O144" i="6"/>
  <c r="N144" i="6"/>
  <c r="M144" i="6"/>
  <c r="L144" i="6"/>
  <c r="K144" i="6"/>
  <c r="J144" i="6"/>
  <c r="I144" i="6"/>
  <c r="H144" i="6"/>
  <c r="G144" i="6"/>
  <c r="F144" i="6"/>
  <c r="E144" i="6"/>
  <c r="D144" i="6"/>
  <c r="C144" i="6"/>
  <c r="O143" i="6"/>
  <c r="N143" i="6"/>
  <c r="M143" i="6"/>
  <c r="L143" i="6"/>
  <c r="K143" i="6"/>
  <c r="J143" i="6"/>
  <c r="I143" i="6"/>
  <c r="H143" i="6"/>
  <c r="G143" i="6"/>
  <c r="F143" i="6"/>
  <c r="E143" i="6"/>
  <c r="D143" i="6"/>
  <c r="C143" i="6"/>
  <c r="O142" i="6"/>
  <c r="N142" i="6"/>
  <c r="M142" i="6"/>
  <c r="L142" i="6"/>
  <c r="K142" i="6"/>
  <c r="J142" i="6"/>
  <c r="I142" i="6"/>
  <c r="H142" i="6"/>
  <c r="G142" i="6"/>
  <c r="F142" i="6"/>
  <c r="E142" i="6"/>
  <c r="D142" i="6"/>
  <c r="C142" i="6"/>
  <c r="O141" i="6"/>
  <c r="N141" i="6"/>
  <c r="M141" i="6"/>
  <c r="L141" i="6"/>
  <c r="K141" i="6"/>
  <c r="J141" i="6"/>
  <c r="I141" i="6"/>
  <c r="H141" i="6"/>
  <c r="G141" i="6"/>
  <c r="F141" i="6"/>
  <c r="E141" i="6"/>
  <c r="D141" i="6"/>
  <c r="C141" i="6"/>
  <c r="O140" i="6"/>
  <c r="N140" i="6"/>
  <c r="M140" i="6"/>
  <c r="L140" i="6"/>
  <c r="K140" i="6"/>
  <c r="J140" i="6"/>
  <c r="I140" i="6"/>
  <c r="H140" i="6"/>
  <c r="G140" i="6"/>
  <c r="F140" i="6"/>
  <c r="E140" i="6"/>
  <c r="D140" i="6"/>
  <c r="C140" i="6"/>
  <c r="O139" i="6"/>
  <c r="N139" i="6"/>
  <c r="M139" i="6"/>
  <c r="L139" i="6"/>
  <c r="K139" i="6"/>
  <c r="J139" i="6"/>
  <c r="I139" i="6"/>
  <c r="H139" i="6"/>
  <c r="G139" i="6"/>
  <c r="F139" i="6"/>
  <c r="E139" i="6"/>
  <c r="D139" i="6"/>
  <c r="C139" i="6"/>
  <c r="O138" i="6"/>
  <c r="N138" i="6"/>
  <c r="M138" i="6"/>
  <c r="L138" i="6"/>
  <c r="K138" i="6"/>
  <c r="J138" i="6"/>
  <c r="I138" i="6"/>
  <c r="H138" i="6"/>
  <c r="G138" i="6"/>
  <c r="F138" i="6"/>
  <c r="E138" i="6"/>
  <c r="D138" i="6"/>
  <c r="C138" i="6"/>
  <c r="O137" i="6"/>
  <c r="N137" i="6"/>
  <c r="M137" i="6"/>
  <c r="L137" i="6"/>
  <c r="K137" i="6"/>
  <c r="J137" i="6"/>
  <c r="I137" i="6"/>
  <c r="H137" i="6"/>
  <c r="G137" i="6"/>
  <c r="F137" i="6"/>
  <c r="E137" i="6"/>
  <c r="D137" i="6"/>
  <c r="C137" i="6"/>
  <c r="O136" i="6"/>
  <c r="N136" i="6"/>
  <c r="M136" i="6"/>
  <c r="L136" i="6"/>
  <c r="K136" i="6"/>
  <c r="J136" i="6"/>
  <c r="I136" i="6"/>
  <c r="H136" i="6"/>
  <c r="G136" i="6"/>
  <c r="F136" i="6"/>
  <c r="E136" i="6"/>
  <c r="D136" i="6"/>
  <c r="C136" i="6"/>
  <c r="O135" i="6"/>
  <c r="N135" i="6"/>
  <c r="M135" i="6"/>
  <c r="L135" i="6"/>
  <c r="K135" i="6"/>
  <c r="J135" i="6"/>
  <c r="I135" i="6"/>
  <c r="H135" i="6"/>
  <c r="G135" i="6"/>
  <c r="F135" i="6"/>
  <c r="E135" i="6"/>
  <c r="D135" i="6"/>
  <c r="C135" i="6"/>
  <c r="O134" i="6"/>
  <c r="N134" i="6"/>
  <c r="M134" i="6"/>
  <c r="L134" i="6"/>
  <c r="K134" i="6"/>
  <c r="J134" i="6"/>
  <c r="I134" i="6"/>
  <c r="H134" i="6"/>
  <c r="G134" i="6"/>
  <c r="F134" i="6"/>
  <c r="E134" i="6"/>
  <c r="D134" i="6"/>
  <c r="C134" i="6"/>
  <c r="O133" i="6"/>
  <c r="N133" i="6"/>
  <c r="M133" i="6"/>
  <c r="L133" i="6"/>
  <c r="K133" i="6"/>
  <c r="J133" i="6"/>
  <c r="I133" i="6"/>
  <c r="H133" i="6"/>
  <c r="G133" i="6"/>
  <c r="F133" i="6"/>
  <c r="E133" i="6"/>
  <c r="D133" i="6"/>
  <c r="C133" i="6"/>
  <c r="O132" i="6"/>
  <c r="N132" i="6"/>
  <c r="M132" i="6"/>
  <c r="L132" i="6"/>
  <c r="K132" i="6"/>
  <c r="J132" i="6"/>
  <c r="I132" i="6"/>
  <c r="H132" i="6"/>
  <c r="G132" i="6"/>
  <c r="F132" i="6"/>
  <c r="E132" i="6"/>
  <c r="D132" i="6"/>
  <c r="C132" i="6"/>
  <c r="O131" i="6"/>
  <c r="N131" i="6"/>
  <c r="M131" i="6"/>
  <c r="L131" i="6"/>
  <c r="K131" i="6"/>
  <c r="J131" i="6"/>
  <c r="I131" i="6"/>
  <c r="H131" i="6"/>
  <c r="G131" i="6"/>
  <c r="F131" i="6"/>
  <c r="E131" i="6"/>
  <c r="D131" i="6"/>
  <c r="C131" i="6"/>
  <c r="O130" i="6"/>
  <c r="N130" i="6"/>
  <c r="M130" i="6"/>
  <c r="L130" i="6"/>
  <c r="K130" i="6"/>
  <c r="J130" i="6"/>
  <c r="I130" i="6"/>
  <c r="H130" i="6"/>
  <c r="G130" i="6"/>
  <c r="F130" i="6"/>
  <c r="E130" i="6"/>
  <c r="D130" i="6"/>
  <c r="C130" i="6"/>
  <c r="O129" i="6"/>
  <c r="N129" i="6"/>
  <c r="M129" i="6"/>
  <c r="L129" i="6"/>
  <c r="K129" i="6"/>
  <c r="J129" i="6"/>
  <c r="I129" i="6"/>
  <c r="H129" i="6"/>
  <c r="G129" i="6"/>
  <c r="F129" i="6"/>
  <c r="E129" i="6"/>
  <c r="D129" i="6"/>
  <c r="C129" i="6"/>
  <c r="O128" i="6"/>
  <c r="N128" i="6"/>
  <c r="M128" i="6"/>
  <c r="L128" i="6"/>
  <c r="K128" i="6"/>
  <c r="J128" i="6"/>
  <c r="I128" i="6"/>
  <c r="H128" i="6"/>
  <c r="G128" i="6"/>
  <c r="F128" i="6"/>
  <c r="E128" i="6"/>
  <c r="D128" i="6"/>
  <c r="C128" i="6"/>
  <c r="O127" i="6"/>
  <c r="N127" i="6"/>
  <c r="M127" i="6"/>
  <c r="L127" i="6"/>
  <c r="K127" i="6"/>
  <c r="J127" i="6"/>
  <c r="I127" i="6"/>
  <c r="H127" i="6"/>
  <c r="G127" i="6"/>
  <c r="F127" i="6"/>
  <c r="E127" i="6"/>
  <c r="D127" i="6"/>
  <c r="C127" i="6"/>
  <c r="O126" i="6"/>
  <c r="N126" i="6"/>
  <c r="M126" i="6"/>
  <c r="L126" i="6"/>
  <c r="K126" i="6"/>
  <c r="J126" i="6"/>
  <c r="I126" i="6"/>
  <c r="H126" i="6"/>
  <c r="G126" i="6"/>
  <c r="F126" i="6"/>
  <c r="E126" i="6"/>
  <c r="D126" i="6"/>
  <c r="C126" i="6"/>
  <c r="O125" i="6"/>
  <c r="N125" i="6"/>
  <c r="M125" i="6"/>
  <c r="L125" i="6"/>
  <c r="K125" i="6"/>
  <c r="J125" i="6"/>
  <c r="I125" i="6"/>
  <c r="H125" i="6"/>
  <c r="G125" i="6"/>
  <c r="F125" i="6"/>
  <c r="E125" i="6"/>
  <c r="D125" i="6"/>
  <c r="C125" i="6"/>
  <c r="O124" i="6"/>
  <c r="N124" i="6"/>
  <c r="M124" i="6"/>
  <c r="L124" i="6"/>
  <c r="K124" i="6"/>
  <c r="J124" i="6"/>
  <c r="I124" i="6"/>
  <c r="H124" i="6"/>
  <c r="G124" i="6"/>
  <c r="F124" i="6"/>
  <c r="E124" i="6"/>
  <c r="D124" i="6"/>
  <c r="C124" i="6"/>
  <c r="O123" i="6"/>
  <c r="N123" i="6"/>
  <c r="M123" i="6"/>
  <c r="L123" i="6"/>
  <c r="K123" i="6"/>
  <c r="J123" i="6"/>
  <c r="I123" i="6"/>
  <c r="H123" i="6"/>
  <c r="G123" i="6"/>
  <c r="F123" i="6"/>
  <c r="E123" i="6"/>
  <c r="D123" i="6"/>
  <c r="C123" i="6"/>
  <c r="O122" i="6"/>
  <c r="N122" i="6"/>
  <c r="M122" i="6"/>
  <c r="L122" i="6"/>
  <c r="K122" i="6"/>
  <c r="J122" i="6"/>
  <c r="I122" i="6"/>
  <c r="H122" i="6"/>
  <c r="G122" i="6"/>
  <c r="F122" i="6"/>
  <c r="E122" i="6"/>
  <c r="D122" i="6"/>
  <c r="C122" i="6"/>
  <c r="O119" i="6"/>
  <c r="BU134" i="13" s="1"/>
  <c r="BM23" i="13" s="1"/>
  <c r="N119" i="6"/>
  <c r="BT134" i="13" s="1"/>
  <c r="M119" i="6"/>
  <c r="BS134" i="13" s="1"/>
  <c r="L119" i="6"/>
  <c r="BR134" i="13" s="1"/>
  <c r="K119" i="6"/>
  <c r="BQ134" i="13" s="1"/>
  <c r="J119" i="6"/>
  <c r="BP134" i="13" s="1"/>
  <c r="I119" i="6"/>
  <c r="BO134" i="13" s="1"/>
  <c r="H119" i="6"/>
  <c r="BN134" i="13" s="1"/>
  <c r="G119" i="6"/>
  <c r="BM134" i="13" s="1"/>
  <c r="F119" i="6"/>
  <c r="BL134" i="13" s="1"/>
  <c r="E119" i="6"/>
  <c r="BK134" i="13" s="1"/>
  <c r="D119" i="6"/>
  <c r="BJ134" i="13" s="1"/>
  <c r="C119" i="6"/>
  <c r="BI134" i="13" s="1"/>
  <c r="O118" i="6"/>
  <c r="N118" i="6"/>
  <c r="M118" i="6"/>
  <c r="L118" i="6"/>
  <c r="K118" i="6"/>
  <c r="J118" i="6"/>
  <c r="I118" i="6"/>
  <c r="H118" i="6"/>
  <c r="G118" i="6"/>
  <c r="F118" i="6"/>
  <c r="E118" i="6"/>
  <c r="D118" i="6"/>
  <c r="C118" i="6"/>
  <c r="O117" i="6"/>
  <c r="N117" i="6"/>
  <c r="M117" i="6"/>
  <c r="L117" i="6"/>
  <c r="K117" i="6"/>
  <c r="J117" i="6"/>
  <c r="I117" i="6"/>
  <c r="H117" i="6"/>
  <c r="G117" i="6"/>
  <c r="F117" i="6"/>
  <c r="E117" i="6"/>
  <c r="D117" i="6"/>
  <c r="C117" i="6"/>
  <c r="O116" i="6"/>
  <c r="N116" i="6"/>
  <c r="M116" i="6"/>
  <c r="L116" i="6"/>
  <c r="K116" i="6"/>
  <c r="J116" i="6"/>
  <c r="I116" i="6"/>
  <c r="H116" i="6"/>
  <c r="G116" i="6"/>
  <c r="F116" i="6"/>
  <c r="E116" i="6"/>
  <c r="D116" i="6"/>
  <c r="C116" i="6"/>
  <c r="O115" i="6"/>
  <c r="N115" i="6"/>
  <c r="M115" i="6"/>
  <c r="L115" i="6"/>
  <c r="K115" i="6"/>
  <c r="J115" i="6"/>
  <c r="I115" i="6"/>
  <c r="H115" i="6"/>
  <c r="G115" i="6"/>
  <c r="F115" i="6"/>
  <c r="E115" i="6"/>
  <c r="D115" i="6"/>
  <c r="C115" i="6"/>
  <c r="O114" i="6"/>
  <c r="N114" i="6"/>
  <c r="M114" i="6"/>
  <c r="L114" i="6"/>
  <c r="K114" i="6"/>
  <c r="J114" i="6"/>
  <c r="I114" i="6"/>
  <c r="H114" i="6"/>
  <c r="G114" i="6"/>
  <c r="F114" i="6"/>
  <c r="E114" i="6"/>
  <c r="D114" i="6"/>
  <c r="C114" i="6"/>
  <c r="O113" i="6"/>
  <c r="N113" i="6"/>
  <c r="M113" i="6"/>
  <c r="L113" i="6"/>
  <c r="K113" i="6"/>
  <c r="J113" i="6"/>
  <c r="I113" i="6"/>
  <c r="H113" i="6"/>
  <c r="G113" i="6"/>
  <c r="F113" i="6"/>
  <c r="E113" i="6"/>
  <c r="D113" i="6"/>
  <c r="C113" i="6"/>
  <c r="O112" i="6"/>
  <c r="N112" i="6"/>
  <c r="M112" i="6"/>
  <c r="L112" i="6"/>
  <c r="K112" i="6"/>
  <c r="J112" i="6"/>
  <c r="I112" i="6"/>
  <c r="H112" i="6"/>
  <c r="G112" i="6"/>
  <c r="F112" i="6"/>
  <c r="E112" i="6"/>
  <c r="D112" i="6"/>
  <c r="C112" i="6"/>
  <c r="O111" i="6"/>
  <c r="N111" i="6"/>
  <c r="M111" i="6"/>
  <c r="L111" i="6"/>
  <c r="K111" i="6"/>
  <c r="J111" i="6"/>
  <c r="I111" i="6"/>
  <c r="H111" i="6"/>
  <c r="G111" i="6"/>
  <c r="F111" i="6"/>
  <c r="E111" i="6"/>
  <c r="D111" i="6"/>
  <c r="C111" i="6"/>
  <c r="O110" i="6"/>
  <c r="N110" i="6"/>
  <c r="M110" i="6"/>
  <c r="L110" i="6"/>
  <c r="K110" i="6"/>
  <c r="J110" i="6"/>
  <c r="I110" i="6"/>
  <c r="H110" i="6"/>
  <c r="G110" i="6"/>
  <c r="F110" i="6"/>
  <c r="E110" i="6"/>
  <c r="D110" i="6"/>
  <c r="C110" i="6"/>
  <c r="O109" i="6"/>
  <c r="N109" i="6"/>
  <c r="M109" i="6"/>
  <c r="L109" i="6"/>
  <c r="K109" i="6"/>
  <c r="J109" i="6"/>
  <c r="I109" i="6"/>
  <c r="H109" i="6"/>
  <c r="G109" i="6"/>
  <c r="F109" i="6"/>
  <c r="E109" i="6"/>
  <c r="D109" i="6"/>
  <c r="C109" i="6"/>
  <c r="O108" i="6"/>
  <c r="N108" i="6"/>
  <c r="M108" i="6"/>
  <c r="L108" i="6"/>
  <c r="K108" i="6"/>
  <c r="J108" i="6"/>
  <c r="I108" i="6"/>
  <c r="H108" i="6"/>
  <c r="G108" i="6"/>
  <c r="F108" i="6"/>
  <c r="E108" i="6"/>
  <c r="D108" i="6"/>
  <c r="C108" i="6"/>
  <c r="O107" i="6"/>
  <c r="N107" i="6"/>
  <c r="M107" i="6"/>
  <c r="L107" i="6"/>
  <c r="K107" i="6"/>
  <c r="J107" i="6"/>
  <c r="I107" i="6"/>
  <c r="H107" i="6"/>
  <c r="G107" i="6"/>
  <c r="F107" i="6"/>
  <c r="E107" i="6"/>
  <c r="D107" i="6"/>
  <c r="C107" i="6"/>
  <c r="O106" i="6"/>
  <c r="N106" i="6"/>
  <c r="M106" i="6"/>
  <c r="L106" i="6"/>
  <c r="K106" i="6"/>
  <c r="J106" i="6"/>
  <c r="I106" i="6"/>
  <c r="H106" i="6"/>
  <c r="G106" i="6"/>
  <c r="F106" i="6"/>
  <c r="E106" i="6"/>
  <c r="D106" i="6"/>
  <c r="C106" i="6"/>
  <c r="O105" i="6"/>
  <c r="N105" i="6"/>
  <c r="M105" i="6"/>
  <c r="L105" i="6"/>
  <c r="K105" i="6"/>
  <c r="J105" i="6"/>
  <c r="I105" i="6"/>
  <c r="H105" i="6"/>
  <c r="G105" i="6"/>
  <c r="F105" i="6"/>
  <c r="E105" i="6"/>
  <c r="D105" i="6"/>
  <c r="C105" i="6"/>
  <c r="O104" i="6"/>
  <c r="N104" i="6"/>
  <c r="M104" i="6"/>
  <c r="L104" i="6"/>
  <c r="K104" i="6"/>
  <c r="J104" i="6"/>
  <c r="I104" i="6"/>
  <c r="H104" i="6"/>
  <c r="G104" i="6"/>
  <c r="F104" i="6"/>
  <c r="E104" i="6"/>
  <c r="D104" i="6"/>
  <c r="C104" i="6"/>
  <c r="O103" i="6"/>
  <c r="N103" i="6"/>
  <c r="M103" i="6"/>
  <c r="L103" i="6"/>
  <c r="K103" i="6"/>
  <c r="J103" i="6"/>
  <c r="I103" i="6"/>
  <c r="H103" i="6"/>
  <c r="G103" i="6"/>
  <c r="F103" i="6"/>
  <c r="E103" i="6"/>
  <c r="D103" i="6"/>
  <c r="C103" i="6"/>
  <c r="O102" i="6"/>
  <c r="N102" i="6"/>
  <c r="M102" i="6"/>
  <c r="L102" i="6"/>
  <c r="K102" i="6"/>
  <c r="J102" i="6"/>
  <c r="I102" i="6"/>
  <c r="H102" i="6"/>
  <c r="G102" i="6"/>
  <c r="F102" i="6"/>
  <c r="E102" i="6"/>
  <c r="D102" i="6"/>
  <c r="C102" i="6"/>
  <c r="O101" i="6"/>
  <c r="N101" i="6"/>
  <c r="M101" i="6"/>
  <c r="L101" i="6"/>
  <c r="K101" i="6"/>
  <c r="J101" i="6"/>
  <c r="I101" i="6"/>
  <c r="H101" i="6"/>
  <c r="G101" i="6"/>
  <c r="F101" i="6"/>
  <c r="E101" i="6"/>
  <c r="D101" i="6"/>
  <c r="C101" i="6"/>
  <c r="O100" i="6"/>
  <c r="N100" i="6"/>
  <c r="M100" i="6"/>
  <c r="L100" i="6"/>
  <c r="K100" i="6"/>
  <c r="J100" i="6"/>
  <c r="I100" i="6"/>
  <c r="H100" i="6"/>
  <c r="G100" i="6"/>
  <c r="F100" i="6"/>
  <c r="E100" i="6"/>
  <c r="D100" i="6"/>
  <c r="C100" i="6"/>
  <c r="O99" i="6"/>
  <c r="N99" i="6"/>
  <c r="M99" i="6"/>
  <c r="L99" i="6"/>
  <c r="K99" i="6"/>
  <c r="J99" i="6"/>
  <c r="I99" i="6"/>
  <c r="H99" i="6"/>
  <c r="G99" i="6"/>
  <c r="F99" i="6"/>
  <c r="E99" i="6"/>
  <c r="D99" i="6"/>
  <c r="C99" i="6"/>
  <c r="O98" i="6"/>
  <c r="N98" i="6"/>
  <c r="M98" i="6"/>
  <c r="L98" i="6"/>
  <c r="K98" i="6"/>
  <c r="J98" i="6"/>
  <c r="I98" i="6"/>
  <c r="H98" i="6"/>
  <c r="G98" i="6"/>
  <c r="F98" i="6"/>
  <c r="E98" i="6"/>
  <c r="D98" i="6"/>
  <c r="C98" i="6"/>
  <c r="O97" i="6"/>
  <c r="N97" i="6"/>
  <c r="M97" i="6"/>
  <c r="L97" i="6"/>
  <c r="K97" i="6"/>
  <c r="J97" i="6"/>
  <c r="I97" i="6"/>
  <c r="H97" i="6"/>
  <c r="G97" i="6"/>
  <c r="F97" i="6"/>
  <c r="E97" i="6"/>
  <c r="D97" i="6"/>
  <c r="C97" i="6"/>
  <c r="O96" i="6"/>
  <c r="N96" i="6"/>
  <c r="M96" i="6"/>
  <c r="L96" i="6"/>
  <c r="K96" i="6"/>
  <c r="J96" i="6"/>
  <c r="I96" i="6"/>
  <c r="H96" i="6"/>
  <c r="G96" i="6"/>
  <c r="F96" i="6"/>
  <c r="E96" i="6"/>
  <c r="D96" i="6"/>
  <c r="C96" i="6"/>
  <c r="O95" i="6"/>
  <c r="N95" i="6"/>
  <c r="M95" i="6"/>
  <c r="L95" i="6"/>
  <c r="K95" i="6"/>
  <c r="J95" i="6"/>
  <c r="I95" i="6"/>
  <c r="H95" i="6"/>
  <c r="G95" i="6"/>
  <c r="F95" i="6"/>
  <c r="E95" i="6"/>
  <c r="D95" i="6"/>
  <c r="C95" i="6"/>
  <c r="O94" i="6"/>
  <c r="N94" i="6"/>
  <c r="M94" i="6"/>
  <c r="L94" i="6"/>
  <c r="K94" i="6"/>
  <c r="J94" i="6"/>
  <c r="I94" i="6"/>
  <c r="H94" i="6"/>
  <c r="G94" i="6"/>
  <c r="F94" i="6"/>
  <c r="E94" i="6"/>
  <c r="D94" i="6"/>
  <c r="C94" i="6"/>
  <c r="O93" i="6"/>
  <c r="N93" i="6"/>
  <c r="M93" i="6"/>
  <c r="L93" i="6"/>
  <c r="K93" i="6"/>
  <c r="J93" i="6"/>
  <c r="I93" i="6"/>
  <c r="H93" i="6"/>
  <c r="G93" i="6"/>
  <c r="F93" i="6"/>
  <c r="E93" i="6"/>
  <c r="D93" i="6"/>
  <c r="C93" i="6"/>
  <c r="O92" i="6"/>
  <c r="N92" i="6"/>
  <c r="M92" i="6"/>
  <c r="L92" i="6"/>
  <c r="K92" i="6"/>
  <c r="J92" i="6"/>
  <c r="I92" i="6"/>
  <c r="H92" i="6"/>
  <c r="G92" i="6"/>
  <c r="F92" i="6"/>
  <c r="E92" i="6"/>
  <c r="D92" i="6"/>
  <c r="C92" i="6"/>
  <c r="N88" i="6"/>
  <c r="M88" i="6"/>
  <c r="L88" i="6"/>
  <c r="K88" i="6"/>
  <c r="J88" i="6"/>
  <c r="I88" i="6"/>
  <c r="H88" i="6"/>
  <c r="G88" i="6"/>
  <c r="F88" i="6"/>
  <c r="E88" i="6"/>
  <c r="D88" i="6"/>
  <c r="C88" i="6"/>
  <c r="N87" i="6"/>
  <c r="M87" i="6"/>
  <c r="L87" i="6"/>
  <c r="K87" i="6"/>
  <c r="J87" i="6"/>
  <c r="I87" i="6"/>
  <c r="H87" i="6"/>
  <c r="G87" i="6"/>
  <c r="F87" i="6"/>
  <c r="E87" i="6"/>
  <c r="D87" i="6"/>
  <c r="C87" i="6"/>
  <c r="N86" i="6"/>
  <c r="M86" i="6"/>
  <c r="L86" i="6"/>
  <c r="K86" i="6"/>
  <c r="J86" i="6"/>
  <c r="I86" i="6"/>
  <c r="H86" i="6"/>
  <c r="G86" i="6"/>
  <c r="F86" i="6"/>
  <c r="E86" i="6"/>
  <c r="D86" i="6"/>
  <c r="C86" i="6"/>
  <c r="N85" i="6"/>
  <c r="M85" i="6"/>
  <c r="L85" i="6"/>
  <c r="K85" i="6"/>
  <c r="J85" i="6"/>
  <c r="I85" i="6"/>
  <c r="H85" i="6"/>
  <c r="G85" i="6"/>
  <c r="F85" i="6"/>
  <c r="E85" i="6"/>
  <c r="D85" i="6"/>
  <c r="C85" i="6"/>
  <c r="N84" i="6"/>
  <c r="M84" i="6"/>
  <c r="L84" i="6"/>
  <c r="K84" i="6"/>
  <c r="J84" i="6"/>
  <c r="I84" i="6"/>
  <c r="H84" i="6"/>
  <c r="G84" i="6"/>
  <c r="F84" i="6"/>
  <c r="E84" i="6"/>
  <c r="D84" i="6"/>
  <c r="C84" i="6"/>
  <c r="N83" i="6"/>
  <c r="M83" i="6"/>
  <c r="L83" i="6"/>
  <c r="K83" i="6"/>
  <c r="J83" i="6"/>
  <c r="I83" i="6"/>
  <c r="H83" i="6"/>
  <c r="G83" i="6"/>
  <c r="F83" i="6"/>
  <c r="E83" i="6"/>
  <c r="D83" i="6"/>
  <c r="C83" i="6"/>
  <c r="N82" i="6"/>
  <c r="M82" i="6"/>
  <c r="L82" i="6"/>
  <c r="K82" i="6"/>
  <c r="J82" i="6"/>
  <c r="I82" i="6"/>
  <c r="H82" i="6"/>
  <c r="G82" i="6"/>
  <c r="F82" i="6"/>
  <c r="E82" i="6"/>
  <c r="D82" i="6"/>
  <c r="C82" i="6"/>
  <c r="N81" i="6"/>
  <c r="M81" i="6"/>
  <c r="L81" i="6"/>
  <c r="K81" i="6"/>
  <c r="J81" i="6"/>
  <c r="I81" i="6"/>
  <c r="H81" i="6"/>
  <c r="G81" i="6"/>
  <c r="F81" i="6"/>
  <c r="E81" i="6"/>
  <c r="D81" i="6"/>
  <c r="C81" i="6"/>
  <c r="N80" i="6"/>
  <c r="M80" i="6"/>
  <c r="L80" i="6"/>
  <c r="K80" i="6"/>
  <c r="J80" i="6"/>
  <c r="I80" i="6"/>
  <c r="H80" i="6"/>
  <c r="G80" i="6"/>
  <c r="F80" i="6"/>
  <c r="E80" i="6"/>
  <c r="D80" i="6"/>
  <c r="C80" i="6"/>
  <c r="N79" i="6"/>
  <c r="M79" i="6"/>
  <c r="L79" i="6"/>
  <c r="K79" i="6"/>
  <c r="J79" i="6"/>
  <c r="I79" i="6"/>
  <c r="H79" i="6"/>
  <c r="G79" i="6"/>
  <c r="F79" i="6"/>
  <c r="E79" i="6"/>
  <c r="D79" i="6"/>
  <c r="C79" i="6"/>
  <c r="N78" i="6"/>
  <c r="M78" i="6"/>
  <c r="L78" i="6"/>
  <c r="K78" i="6"/>
  <c r="J78" i="6"/>
  <c r="I78" i="6"/>
  <c r="H78" i="6"/>
  <c r="G78" i="6"/>
  <c r="F78" i="6"/>
  <c r="E78" i="6"/>
  <c r="D78" i="6"/>
  <c r="C78" i="6"/>
  <c r="N77" i="6"/>
  <c r="M77" i="6"/>
  <c r="L77" i="6"/>
  <c r="K77" i="6"/>
  <c r="J77" i="6"/>
  <c r="I77" i="6"/>
  <c r="H77" i="6"/>
  <c r="G77" i="6"/>
  <c r="F77" i="6"/>
  <c r="E77" i="6"/>
  <c r="D77" i="6"/>
  <c r="C77" i="6"/>
  <c r="N76" i="6"/>
  <c r="M76" i="6"/>
  <c r="L76" i="6"/>
  <c r="K76" i="6"/>
  <c r="J76" i="6"/>
  <c r="I76" i="6"/>
  <c r="H76" i="6"/>
  <c r="G76" i="6"/>
  <c r="F76" i="6"/>
  <c r="E76" i="6"/>
  <c r="D76" i="6"/>
  <c r="C76" i="6"/>
  <c r="N75" i="6"/>
  <c r="M75" i="6"/>
  <c r="L75" i="6"/>
  <c r="K75" i="6"/>
  <c r="J75" i="6"/>
  <c r="I75" i="6"/>
  <c r="H75" i="6"/>
  <c r="G75" i="6"/>
  <c r="F75" i="6"/>
  <c r="E75" i="6"/>
  <c r="D75" i="6"/>
  <c r="C75" i="6"/>
  <c r="N74" i="6"/>
  <c r="M74" i="6"/>
  <c r="L74" i="6"/>
  <c r="K74" i="6"/>
  <c r="J74" i="6"/>
  <c r="I74" i="6"/>
  <c r="H74" i="6"/>
  <c r="G74" i="6"/>
  <c r="F74" i="6"/>
  <c r="E74" i="6"/>
  <c r="D74" i="6"/>
  <c r="C74" i="6"/>
  <c r="N73" i="6"/>
  <c r="M73" i="6"/>
  <c r="L73" i="6"/>
  <c r="K73" i="6"/>
  <c r="J73" i="6"/>
  <c r="I73" i="6"/>
  <c r="H73" i="6"/>
  <c r="G73" i="6"/>
  <c r="F73" i="6"/>
  <c r="E73" i="6"/>
  <c r="D73" i="6"/>
  <c r="C73" i="6"/>
  <c r="N72" i="6"/>
  <c r="M72" i="6"/>
  <c r="L72" i="6"/>
  <c r="K72" i="6"/>
  <c r="J72" i="6"/>
  <c r="I72" i="6"/>
  <c r="H72" i="6"/>
  <c r="G72" i="6"/>
  <c r="F72" i="6"/>
  <c r="E72" i="6"/>
  <c r="D72" i="6"/>
  <c r="C72" i="6"/>
  <c r="N71" i="6"/>
  <c r="M71" i="6"/>
  <c r="L71" i="6"/>
  <c r="K71" i="6"/>
  <c r="J71" i="6"/>
  <c r="I71" i="6"/>
  <c r="H71" i="6"/>
  <c r="G71" i="6"/>
  <c r="F71" i="6"/>
  <c r="E71" i="6"/>
  <c r="D71" i="6"/>
  <c r="C71" i="6"/>
  <c r="N70" i="6"/>
  <c r="M70" i="6"/>
  <c r="L70" i="6"/>
  <c r="K70" i="6"/>
  <c r="J70" i="6"/>
  <c r="I70" i="6"/>
  <c r="H70" i="6"/>
  <c r="G70" i="6"/>
  <c r="F70" i="6"/>
  <c r="E70" i="6"/>
  <c r="D70" i="6"/>
  <c r="C70" i="6"/>
  <c r="N69" i="6"/>
  <c r="M69" i="6"/>
  <c r="L69" i="6"/>
  <c r="K69" i="6"/>
  <c r="J69" i="6"/>
  <c r="I69" i="6"/>
  <c r="H69" i="6"/>
  <c r="G69" i="6"/>
  <c r="F69" i="6"/>
  <c r="E69" i="6"/>
  <c r="D69" i="6"/>
  <c r="C69" i="6"/>
  <c r="N68" i="6"/>
  <c r="M68" i="6"/>
  <c r="L68" i="6"/>
  <c r="K68" i="6"/>
  <c r="J68" i="6"/>
  <c r="I68" i="6"/>
  <c r="H68" i="6"/>
  <c r="G68" i="6"/>
  <c r="F68" i="6"/>
  <c r="E68" i="6"/>
  <c r="D68" i="6"/>
  <c r="C68" i="6"/>
  <c r="N67" i="6"/>
  <c r="M67" i="6"/>
  <c r="L67" i="6"/>
  <c r="K67" i="6"/>
  <c r="J67" i="6"/>
  <c r="I67" i="6"/>
  <c r="H67" i="6"/>
  <c r="G67" i="6"/>
  <c r="F67" i="6"/>
  <c r="E67" i="6"/>
  <c r="D67" i="6"/>
  <c r="C67" i="6"/>
  <c r="N66" i="6"/>
  <c r="M66" i="6"/>
  <c r="L66" i="6"/>
  <c r="K66" i="6"/>
  <c r="J66" i="6"/>
  <c r="I66" i="6"/>
  <c r="H66" i="6"/>
  <c r="G66" i="6"/>
  <c r="F66" i="6"/>
  <c r="E66" i="6"/>
  <c r="D66" i="6"/>
  <c r="C66" i="6"/>
  <c r="N65" i="6"/>
  <c r="M65" i="6"/>
  <c r="L65" i="6"/>
  <c r="K65" i="6"/>
  <c r="J65" i="6"/>
  <c r="I65" i="6"/>
  <c r="H65" i="6"/>
  <c r="G65" i="6"/>
  <c r="F65" i="6"/>
  <c r="E65" i="6"/>
  <c r="D65" i="6"/>
  <c r="C65" i="6"/>
  <c r="N64" i="6"/>
  <c r="M64" i="6"/>
  <c r="L64" i="6"/>
  <c r="K64" i="6"/>
  <c r="J64" i="6"/>
  <c r="I64" i="6"/>
  <c r="H64" i="6"/>
  <c r="G64" i="6"/>
  <c r="F64" i="6"/>
  <c r="E64" i="6"/>
  <c r="D64" i="6"/>
  <c r="C64" i="6"/>
  <c r="N63" i="6"/>
  <c r="M63" i="6"/>
  <c r="L63" i="6"/>
  <c r="K63" i="6"/>
  <c r="J63" i="6"/>
  <c r="I63" i="6"/>
  <c r="H63" i="6"/>
  <c r="G63" i="6"/>
  <c r="F63" i="6"/>
  <c r="E63" i="6"/>
  <c r="D63" i="6"/>
  <c r="C63" i="6"/>
  <c r="N62" i="6"/>
  <c r="N89" i="6" s="1"/>
  <c r="BU46" i="13" s="1"/>
  <c r="M62" i="6"/>
  <c r="M89" i="6" s="1"/>
  <c r="BT46" i="13" s="1"/>
  <c r="L62" i="6"/>
  <c r="L89" i="6" s="1"/>
  <c r="BS46" i="13" s="1"/>
  <c r="K62" i="6"/>
  <c r="K89" i="6" s="1"/>
  <c r="BR46" i="13" s="1"/>
  <c r="J62" i="6"/>
  <c r="J89" i="6" s="1"/>
  <c r="BQ46" i="13" s="1"/>
  <c r="I62" i="6"/>
  <c r="I89" i="6" s="1"/>
  <c r="BP46" i="13" s="1"/>
  <c r="H62" i="6"/>
  <c r="H89" i="6" s="1"/>
  <c r="BO46" i="13" s="1"/>
  <c r="G62" i="6"/>
  <c r="G89" i="6" s="1"/>
  <c r="BN46" i="13" s="1"/>
  <c r="F62" i="6"/>
  <c r="F89" i="6" s="1"/>
  <c r="BM46" i="13" s="1"/>
  <c r="E62" i="6"/>
  <c r="E89" i="6" s="1"/>
  <c r="BL46" i="13" s="1"/>
  <c r="D62" i="6"/>
  <c r="C62" i="6"/>
  <c r="C89" i="6" s="1"/>
  <c r="N58" i="6"/>
  <c r="M58" i="6"/>
  <c r="L58" i="6"/>
  <c r="K58" i="6"/>
  <c r="J58" i="6"/>
  <c r="I58" i="6"/>
  <c r="H58" i="6"/>
  <c r="G58" i="6"/>
  <c r="F58" i="6"/>
  <c r="E58" i="6"/>
  <c r="D58" i="6"/>
  <c r="C58" i="6"/>
  <c r="N57" i="6"/>
  <c r="M57" i="6"/>
  <c r="L57" i="6"/>
  <c r="K57" i="6"/>
  <c r="J57" i="6"/>
  <c r="I57" i="6"/>
  <c r="H57" i="6"/>
  <c r="G57" i="6"/>
  <c r="F57" i="6"/>
  <c r="E57" i="6"/>
  <c r="D57" i="6"/>
  <c r="C57" i="6"/>
  <c r="N56" i="6"/>
  <c r="M56" i="6"/>
  <c r="L56" i="6"/>
  <c r="K56" i="6"/>
  <c r="J56" i="6"/>
  <c r="I56" i="6"/>
  <c r="H56" i="6"/>
  <c r="G56" i="6"/>
  <c r="F56" i="6"/>
  <c r="E56" i="6"/>
  <c r="D56" i="6"/>
  <c r="C56" i="6"/>
  <c r="N55" i="6"/>
  <c r="M55" i="6"/>
  <c r="L55" i="6"/>
  <c r="K55" i="6"/>
  <c r="J55" i="6"/>
  <c r="I55" i="6"/>
  <c r="H55" i="6"/>
  <c r="G55" i="6"/>
  <c r="F55" i="6"/>
  <c r="E55" i="6"/>
  <c r="D55" i="6"/>
  <c r="C55" i="6"/>
  <c r="N54" i="6"/>
  <c r="M54" i="6"/>
  <c r="L54" i="6"/>
  <c r="K54" i="6"/>
  <c r="J54" i="6"/>
  <c r="I54" i="6"/>
  <c r="H54" i="6"/>
  <c r="G54" i="6"/>
  <c r="F54" i="6"/>
  <c r="E54" i="6"/>
  <c r="D54" i="6"/>
  <c r="C54" i="6"/>
  <c r="N53" i="6"/>
  <c r="M53" i="6"/>
  <c r="L53" i="6"/>
  <c r="K53" i="6"/>
  <c r="J53" i="6"/>
  <c r="I53" i="6"/>
  <c r="H53" i="6"/>
  <c r="G53" i="6"/>
  <c r="F53" i="6"/>
  <c r="E53" i="6"/>
  <c r="D53" i="6"/>
  <c r="C53" i="6"/>
  <c r="N52" i="6"/>
  <c r="M52" i="6"/>
  <c r="L52" i="6"/>
  <c r="K52" i="6"/>
  <c r="J52" i="6"/>
  <c r="I52" i="6"/>
  <c r="H52" i="6"/>
  <c r="G52" i="6"/>
  <c r="F52" i="6"/>
  <c r="E52" i="6"/>
  <c r="D52" i="6"/>
  <c r="C52" i="6"/>
  <c r="N51" i="6"/>
  <c r="M51" i="6"/>
  <c r="L51" i="6"/>
  <c r="K51" i="6"/>
  <c r="J51" i="6"/>
  <c r="I51" i="6"/>
  <c r="H51" i="6"/>
  <c r="G51" i="6"/>
  <c r="F51" i="6"/>
  <c r="E51" i="6"/>
  <c r="D51" i="6"/>
  <c r="C51" i="6"/>
  <c r="N50" i="6"/>
  <c r="M50" i="6"/>
  <c r="L50" i="6"/>
  <c r="K50" i="6"/>
  <c r="J50" i="6"/>
  <c r="I50" i="6"/>
  <c r="H50" i="6"/>
  <c r="G50" i="6"/>
  <c r="F50" i="6"/>
  <c r="E50" i="6"/>
  <c r="D50" i="6"/>
  <c r="C50" i="6"/>
  <c r="N49" i="6"/>
  <c r="M49" i="6"/>
  <c r="L49" i="6"/>
  <c r="K49" i="6"/>
  <c r="J49" i="6"/>
  <c r="I49" i="6"/>
  <c r="H49" i="6"/>
  <c r="G49" i="6"/>
  <c r="F49" i="6"/>
  <c r="E49" i="6"/>
  <c r="D49" i="6"/>
  <c r="C49" i="6"/>
  <c r="N48" i="6"/>
  <c r="M48" i="6"/>
  <c r="L48" i="6"/>
  <c r="K48" i="6"/>
  <c r="J48" i="6"/>
  <c r="I48" i="6"/>
  <c r="H48" i="6"/>
  <c r="G48" i="6"/>
  <c r="F48" i="6"/>
  <c r="E48" i="6"/>
  <c r="D48" i="6"/>
  <c r="C48" i="6"/>
  <c r="N47" i="6"/>
  <c r="M47" i="6"/>
  <c r="L47" i="6"/>
  <c r="K47" i="6"/>
  <c r="J47" i="6"/>
  <c r="I47" i="6"/>
  <c r="H47" i="6"/>
  <c r="G47" i="6"/>
  <c r="F47" i="6"/>
  <c r="E47" i="6"/>
  <c r="D47" i="6"/>
  <c r="C47" i="6"/>
  <c r="N46" i="6"/>
  <c r="M46" i="6"/>
  <c r="L46" i="6"/>
  <c r="K46" i="6"/>
  <c r="J46" i="6"/>
  <c r="I46" i="6"/>
  <c r="H46" i="6"/>
  <c r="G46" i="6"/>
  <c r="F46" i="6"/>
  <c r="E46" i="6"/>
  <c r="D46" i="6"/>
  <c r="C46" i="6"/>
  <c r="N45" i="6"/>
  <c r="M45" i="6"/>
  <c r="L45" i="6"/>
  <c r="K45" i="6"/>
  <c r="J45" i="6"/>
  <c r="I45" i="6"/>
  <c r="H45" i="6"/>
  <c r="G45" i="6"/>
  <c r="F45" i="6"/>
  <c r="E45" i="6"/>
  <c r="D45" i="6"/>
  <c r="C45" i="6"/>
  <c r="N44" i="6"/>
  <c r="M44" i="6"/>
  <c r="L44" i="6"/>
  <c r="K44" i="6"/>
  <c r="J44" i="6"/>
  <c r="I44" i="6"/>
  <c r="H44" i="6"/>
  <c r="G44" i="6"/>
  <c r="F44" i="6"/>
  <c r="E44" i="6"/>
  <c r="D44" i="6"/>
  <c r="C44" i="6"/>
  <c r="N43" i="6"/>
  <c r="M43" i="6"/>
  <c r="L43" i="6"/>
  <c r="K43" i="6"/>
  <c r="J43" i="6"/>
  <c r="I43" i="6"/>
  <c r="H43" i="6"/>
  <c r="G43" i="6"/>
  <c r="F43" i="6"/>
  <c r="E43" i="6"/>
  <c r="D43" i="6"/>
  <c r="C43" i="6"/>
  <c r="N42" i="6"/>
  <c r="M42" i="6"/>
  <c r="L42" i="6"/>
  <c r="K42" i="6"/>
  <c r="J42" i="6"/>
  <c r="I42" i="6"/>
  <c r="H42" i="6"/>
  <c r="G42" i="6"/>
  <c r="F42" i="6"/>
  <c r="E42" i="6"/>
  <c r="D42" i="6"/>
  <c r="C42" i="6"/>
  <c r="N41" i="6"/>
  <c r="M41" i="6"/>
  <c r="L41" i="6"/>
  <c r="K41" i="6"/>
  <c r="J41" i="6"/>
  <c r="I41" i="6"/>
  <c r="H41" i="6"/>
  <c r="G41" i="6"/>
  <c r="F41" i="6"/>
  <c r="E41" i="6"/>
  <c r="D41" i="6"/>
  <c r="C41" i="6"/>
  <c r="N40" i="6"/>
  <c r="M40" i="6"/>
  <c r="L40" i="6"/>
  <c r="K40" i="6"/>
  <c r="J40" i="6"/>
  <c r="I40" i="6"/>
  <c r="H40" i="6"/>
  <c r="G40" i="6"/>
  <c r="F40" i="6"/>
  <c r="E40" i="6"/>
  <c r="D40" i="6"/>
  <c r="C40" i="6"/>
  <c r="N39" i="6"/>
  <c r="M39" i="6"/>
  <c r="L39" i="6"/>
  <c r="K39" i="6"/>
  <c r="J39" i="6"/>
  <c r="I39" i="6"/>
  <c r="H39" i="6"/>
  <c r="G39" i="6"/>
  <c r="F39" i="6"/>
  <c r="E39" i="6"/>
  <c r="D39" i="6"/>
  <c r="C39" i="6"/>
  <c r="N38" i="6"/>
  <c r="M38" i="6"/>
  <c r="L38" i="6"/>
  <c r="K38" i="6"/>
  <c r="J38" i="6"/>
  <c r="I38" i="6"/>
  <c r="H38" i="6"/>
  <c r="G38" i="6"/>
  <c r="F38" i="6"/>
  <c r="E38" i="6"/>
  <c r="D38" i="6"/>
  <c r="C38" i="6"/>
  <c r="N37" i="6"/>
  <c r="M37" i="6"/>
  <c r="L37" i="6"/>
  <c r="K37" i="6"/>
  <c r="J37" i="6"/>
  <c r="I37" i="6"/>
  <c r="H37" i="6"/>
  <c r="G37" i="6"/>
  <c r="F37" i="6"/>
  <c r="E37" i="6"/>
  <c r="D37" i="6"/>
  <c r="C37" i="6"/>
  <c r="N36" i="6"/>
  <c r="M36" i="6"/>
  <c r="L36" i="6"/>
  <c r="K36" i="6"/>
  <c r="J36" i="6"/>
  <c r="I36" i="6"/>
  <c r="H36" i="6"/>
  <c r="G36" i="6"/>
  <c r="F36" i="6"/>
  <c r="E36" i="6"/>
  <c r="D36" i="6"/>
  <c r="C36" i="6"/>
  <c r="N35" i="6"/>
  <c r="M35" i="6"/>
  <c r="L35" i="6"/>
  <c r="K35" i="6"/>
  <c r="J35" i="6"/>
  <c r="I35" i="6"/>
  <c r="H35" i="6"/>
  <c r="G35" i="6"/>
  <c r="F35" i="6"/>
  <c r="E35" i="6"/>
  <c r="D35" i="6"/>
  <c r="C35" i="6"/>
  <c r="N34" i="6"/>
  <c r="M34" i="6"/>
  <c r="L34" i="6"/>
  <c r="K34" i="6"/>
  <c r="J34" i="6"/>
  <c r="I34" i="6"/>
  <c r="H34" i="6"/>
  <c r="G34" i="6"/>
  <c r="F34" i="6"/>
  <c r="E34" i="6"/>
  <c r="D34" i="6"/>
  <c r="C34" i="6"/>
  <c r="N33" i="6"/>
  <c r="M33" i="6"/>
  <c r="L33" i="6"/>
  <c r="K33" i="6"/>
  <c r="J33" i="6"/>
  <c r="I33" i="6"/>
  <c r="H33" i="6"/>
  <c r="G33" i="6"/>
  <c r="F33" i="6"/>
  <c r="E33" i="6"/>
  <c r="D33" i="6"/>
  <c r="C33" i="6"/>
  <c r="N32" i="6"/>
  <c r="N59" i="6" s="1"/>
  <c r="AO46" i="13" s="1"/>
  <c r="M32" i="6"/>
  <c r="M59" i="6" s="1"/>
  <c r="AN46" i="13" s="1"/>
  <c r="L32" i="6"/>
  <c r="L59" i="6" s="1"/>
  <c r="AM46" i="13" s="1"/>
  <c r="K32" i="6"/>
  <c r="K59" i="6" s="1"/>
  <c r="AL46" i="13" s="1"/>
  <c r="J32" i="6"/>
  <c r="J59" i="6" s="1"/>
  <c r="AK46" i="13" s="1"/>
  <c r="I32" i="6"/>
  <c r="I59" i="6" s="1"/>
  <c r="AJ46" i="13" s="1"/>
  <c r="H32" i="6"/>
  <c r="H59" i="6" s="1"/>
  <c r="AI46" i="13" s="1"/>
  <c r="G32" i="6"/>
  <c r="G59" i="6" s="1"/>
  <c r="AH46" i="13" s="1"/>
  <c r="F32" i="6"/>
  <c r="E32" i="6"/>
  <c r="E59" i="6" s="1"/>
  <c r="AF46" i="13" s="1"/>
  <c r="D32" i="6"/>
  <c r="D59" i="6" s="1"/>
  <c r="AE46" i="13" s="1"/>
  <c r="C32" i="6"/>
  <c r="C59" i="6" s="1"/>
  <c r="N28" i="6"/>
  <c r="M28" i="6"/>
  <c r="L28" i="6"/>
  <c r="K28" i="6"/>
  <c r="J28" i="6"/>
  <c r="I28" i="6"/>
  <c r="H28" i="6"/>
  <c r="G28" i="6"/>
  <c r="F28" i="6"/>
  <c r="E28" i="6"/>
  <c r="D28" i="6"/>
  <c r="C28" i="6"/>
  <c r="N27" i="6"/>
  <c r="M27" i="6"/>
  <c r="L27" i="6"/>
  <c r="K27" i="6"/>
  <c r="J27" i="6"/>
  <c r="I27" i="6"/>
  <c r="H27" i="6"/>
  <c r="G27" i="6"/>
  <c r="F27" i="6"/>
  <c r="E27" i="6"/>
  <c r="D27" i="6"/>
  <c r="C27" i="6"/>
  <c r="N26" i="6"/>
  <c r="M26" i="6"/>
  <c r="L26" i="6"/>
  <c r="K26" i="6"/>
  <c r="J26" i="6"/>
  <c r="I26" i="6"/>
  <c r="H26" i="6"/>
  <c r="G26" i="6"/>
  <c r="F26" i="6"/>
  <c r="E26" i="6"/>
  <c r="D26" i="6"/>
  <c r="C26" i="6"/>
  <c r="N25" i="6"/>
  <c r="M25" i="6"/>
  <c r="L25" i="6"/>
  <c r="K25" i="6"/>
  <c r="J25" i="6"/>
  <c r="I25" i="6"/>
  <c r="H25" i="6"/>
  <c r="G25" i="6"/>
  <c r="F25" i="6"/>
  <c r="E25" i="6"/>
  <c r="D25" i="6"/>
  <c r="C25" i="6"/>
  <c r="N24" i="6"/>
  <c r="M24" i="6"/>
  <c r="L24" i="6"/>
  <c r="K24" i="6"/>
  <c r="J24" i="6"/>
  <c r="I24" i="6"/>
  <c r="H24" i="6"/>
  <c r="G24" i="6"/>
  <c r="F24" i="6"/>
  <c r="E24" i="6"/>
  <c r="D24" i="6"/>
  <c r="C24" i="6"/>
  <c r="N23" i="6"/>
  <c r="M23" i="6"/>
  <c r="L23" i="6"/>
  <c r="K23" i="6"/>
  <c r="J23" i="6"/>
  <c r="I23" i="6"/>
  <c r="H23" i="6"/>
  <c r="G23" i="6"/>
  <c r="F23" i="6"/>
  <c r="E23" i="6"/>
  <c r="D23" i="6"/>
  <c r="C23" i="6"/>
  <c r="N22" i="6"/>
  <c r="M22" i="6"/>
  <c r="L22" i="6"/>
  <c r="K22" i="6"/>
  <c r="J22" i="6"/>
  <c r="I22" i="6"/>
  <c r="H22" i="6"/>
  <c r="G22" i="6"/>
  <c r="F22" i="6"/>
  <c r="E22" i="6"/>
  <c r="D22" i="6"/>
  <c r="C22" i="6"/>
  <c r="N21" i="6"/>
  <c r="M21" i="6"/>
  <c r="L21" i="6"/>
  <c r="K21" i="6"/>
  <c r="J21" i="6"/>
  <c r="I21" i="6"/>
  <c r="H21" i="6"/>
  <c r="G21" i="6"/>
  <c r="F21" i="6"/>
  <c r="E21" i="6"/>
  <c r="D21" i="6"/>
  <c r="C21" i="6"/>
  <c r="N20" i="6"/>
  <c r="M20" i="6"/>
  <c r="L20" i="6"/>
  <c r="K20" i="6"/>
  <c r="J20" i="6"/>
  <c r="I20" i="6"/>
  <c r="H20" i="6"/>
  <c r="G20" i="6"/>
  <c r="F20" i="6"/>
  <c r="E20" i="6"/>
  <c r="D20" i="6"/>
  <c r="C20" i="6"/>
  <c r="N19" i="6"/>
  <c r="M19" i="6"/>
  <c r="L19" i="6"/>
  <c r="K19" i="6"/>
  <c r="J19" i="6"/>
  <c r="I19" i="6"/>
  <c r="H19" i="6"/>
  <c r="G19" i="6"/>
  <c r="F19" i="6"/>
  <c r="E19" i="6"/>
  <c r="D19" i="6"/>
  <c r="C19" i="6"/>
  <c r="N18" i="6"/>
  <c r="M18" i="6"/>
  <c r="L18" i="6"/>
  <c r="K18" i="6"/>
  <c r="J18" i="6"/>
  <c r="I18" i="6"/>
  <c r="H18" i="6"/>
  <c r="G18" i="6"/>
  <c r="F18" i="6"/>
  <c r="E18" i="6"/>
  <c r="D18" i="6"/>
  <c r="C18" i="6"/>
  <c r="N17" i="6"/>
  <c r="M17" i="6"/>
  <c r="L17" i="6"/>
  <c r="K17" i="6"/>
  <c r="J17" i="6"/>
  <c r="I17" i="6"/>
  <c r="H17" i="6"/>
  <c r="G17" i="6"/>
  <c r="F17" i="6"/>
  <c r="E17" i="6"/>
  <c r="D17" i="6"/>
  <c r="C17" i="6"/>
  <c r="N16" i="6"/>
  <c r="M16" i="6"/>
  <c r="L16" i="6"/>
  <c r="K16" i="6"/>
  <c r="J16" i="6"/>
  <c r="I16" i="6"/>
  <c r="H16" i="6"/>
  <c r="G16" i="6"/>
  <c r="F16" i="6"/>
  <c r="E16" i="6"/>
  <c r="D16" i="6"/>
  <c r="C16" i="6"/>
  <c r="N15" i="6"/>
  <c r="M15" i="6"/>
  <c r="L15" i="6"/>
  <c r="K15" i="6"/>
  <c r="J15" i="6"/>
  <c r="I15" i="6"/>
  <c r="H15" i="6"/>
  <c r="G15" i="6"/>
  <c r="F15" i="6"/>
  <c r="E15" i="6"/>
  <c r="D15" i="6"/>
  <c r="C15" i="6"/>
  <c r="N14" i="6"/>
  <c r="M14" i="6"/>
  <c r="L14" i="6"/>
  <c r="K14" i="6"/>
  <c r="J14" i="6"/>
  <c r="I14" i="6"/>
  <c r="H14" i="6"/>
  <c r="G14" i="6"/>
  <c r="F14" i="6"/>
  <c r="E14" i="6"/>
  <c r="D14" i="6"/>
  <c r="C14" i="6"/>
  <c r="N13" i="6"/>
  <c r="M13" i="6"/>
  <c r="L13" i="6"/>
  <c r="K13" i="6"/>
  <c r="J13" i="6"/>
  <c r="I13" i="6"/>
  <c r="H13" i="6"/>
  <c r="G13" i="6"/>
  <c r="F13" i="6"/>
  <c r="E13" i="6"/>
  <c r="D13" i="6"/>
  <c r="C13" i="6"/>
  <c r="N12" i="6"/>
  <c r="M12" i="6"/>
  <c r="L12" i="6"/>
  <c r="K12" i="6"/>
  <c r="J12" i="6"/>
  <c r="I12" i="6"/>
  <c r="H12" i="6"/>
  <c r="G12" i="6"/>
  <c r="F12" i="6"/>
  <c r="E12" i="6"/>
  <c r="D12" i="6"/>
  <c r="C12" i="6"/>
  <c r="N11" i="6"/>
  <c r="M11" i="6"/>
  <c r="L11" i="6"/>
  <c r="K11" i="6"/>
  <c r="J11" i="6"/>
  <c r="I11" i="6"/>
  <c r="H11" i="6"/>
  <c r="G11" i="6"/>
  <c r="F11" i="6"/>
  <c r="E11" i="6"/>
  <c r="D11" i="6"/>
  <c r="C11" i="6"/>
  <c r="N10" i="6"/>
  <c r="M10" i="6"/>
  <c r="L10" i="6"/>
  <c r="K10" i="6"/>
  <c r="J10" i="6"/>
  <c r="I10" i="6"/>
  <c r="H10" i="6"/>
  <c r="G10" i="6"/>
  <c r="F10" i="6"/>
  <c r="E10" i="6"/>
  <c r="D10" i="6"/>
  <c r="C10" i="6"/>
  <c r="N9" i="6"/>
  <c r="M9" i="6"/>
  <c r="L9" i="6"/>
  <c r="K9" i="6"/>
  <c r="J9" i="6"/>
  <c r="I9" i="6"/>
  <c r="H9" i="6"/>
  <c r="G9" i="6"/>
  <c r="F9" i="6"/>
  <c r="E9" i="6"/>
  <c r="D9" i="6"/>
  <c r="C9" i="6"/>
  <c r="N8" i="6"/>
  <c r="M8" i="6"/>
  <c r="L8" i="6"/>
  <c r="K8" i="6"/>
  <c r="J8" i="6"/>
  <c r="I8" i="6"/>
  <c r="H8" i="6"/>
  <c r="G8" i="6"/>
  <c r="F8" i="6"/>
  <c r="E8" i="6"/>
  <c r="D8" i="6"/>
  <c r="C8" i="6"/>
  <c r="N7" i="6"/>
  <c r="M7" i="6"/>
  <c r="L7" i="6"/>
  <c r="K7" i="6"/>
  <c r="J7" i="6"/>
  <c r="I7" i="6"/>
  <c r="H7" i="6"/>
  <c r="G7" i="6"/>
  <c r="F7" i="6"/>
  <c r="E7" i="6"/>
  <c r="D7" i="6"/>
  <c r="C7" i="6"/>
  <c r="N6" i="6"/>
  <c r="M6" i="6"/>
  <c r="L6" i="6"/>
  <c r="K6" i="6"/>
  <c r="J6" i="6"/>
  <c r="I6" i="6"/>
  <c r="H6" i="6"/>
  <c r="G6" i="6"/>
  <c r="F6" i="6"/>
  <c r="E6" i="6"/>
  <c r="D6" i="6"/>
  <c r="C6" i="6"/>
  <c r="N5" i="6"/>
  <c r="M5" i="6"/>
  <c r="L5" i="6"/>
  <c r="K5" i="6"/>
  <c r="J5" i="6"/>
  <c r="I5" i="6"/>
  <c r="H5" i="6"/>
  <c r="G5" i="6"/>
  <c r="F5" i="6"/>
  <c r="E5" i="6"/>
  <c r="D5" i="6"/>
  <c r="C5" i="6"/>
  <c r="N4" i="6"/>
  <c r="M4" i="6"/>
  <c r="L4" i="6"/>
  <c r="K4" i="6"/>
  <c r="J4" i="6"/>
  <c r="I4" i="6"/>
  <c r="H4" i="6"/>
  <c r="G4" i="6"/>
  <c r="F4" i="6"/>
  <c r="E4" i="6"/>
  <c r="D4" i="6"/>
  <c r="C4" i="6"/>
  <c r="N3" i="6"/>
  <c r="M3" i="6"/>
  <c r="L3" i="6"/>
  <c r="K3" i="6"/>
  <c r="J3" i="6"/>
  <c r="I3" i="6"/>
  <c r="H3" i="6"/>
  <c r="G3" i="6"/>
  <c r="F3" i="6"/>
  <c r="E3" i="6"/>
  <c r="D3" i="6"/>
  <c r="C3" i="6"/>
  <c r="N2" i="6"/>
  <c r="N29" i="6" s="1"/>
  <c r="Y46" i="13" s="1"/>
  <c r="M2" i="6"/>
  <c r="L2" i="6"/>
  <c r="L29" i="6" s="1"/>
  <c r="W46" i="13" s="1"/>
  <c r="K2" i="6"/>
  <c r="K29" i="6" s="1"/>
  <c r="V46" i="13" s="1"/>
  <c r="J2" i="6"/>
  <c r="J29" i="6" s="1"/>
  <c r="U46" i="13" s="1"/>
  <c r="I2" i="6"/>
  <c r="I29" i="6" s="1"/>
  <c r="T46" i="13" s="1"/>
  <c r="H2" i="6"/>
  <c r="G2" i="6"/>
  <c r="G29" i="6" s="1"/>
  <c r="R46" i="13" s="1"/>
  <c r="F2" i="6"/>
  <c r="F29" i="6" s="1"/>
  <c r="Q46" i="13" s="1"/>
  <c r="E2" i="6"/>
  <c r="E29" i="6" s="1"/>
  <c r="P46" i="13" s="1"/>
  <c r="D2" i="6"/>
  <c r="D29" i="6" s="1"/>
  <c r="O46" i="13" s="1"/>
  <c r="C2" i="6"/>
  <c r="C29" i="6" s="1"/>
  <c r="N46" i="13" s="1"/>
  <c r="N210" i="5"/>
  <c r="M210" i="5"/>
  <c r="L210" i="5"/>
  <c r="K210" i="5"/>
  <c r="J210" i="5"/>
  <c r="I210" i="5"/>
  <c r="H210" i="5"/>
  <c r="G210" i="5"/>
  <c r="F210" i="5"/>
  <c r="E210" i="5"/>
  <c r="D210" i="5"/>
  <c r="C210" i="5"/>
  <c r="N209" i="5"/>
  <c r="M209" i="5"/>
  <c r="L209" i="5"/>
  <c r="K209" i="5"/>
  <c r="J209" i="5"/>
  <c r="I209" i="5"/>
  <c r="H209" i="5"/>
  <c r="G209" i="5"/>
  <c r="F209" i="5"/>
  <c r="E209" i="5"/>
  <c r="D209" i="5"/>
  <c r="C209" i="5"/>
  <c r="N208" i="5"/>
  <c r="M208" i="5"/>
  <c r="L208" i="5"/>
  <c r="K208" i="5"/>
  <c r="J208" i="5"/>
  <c r="I208" i="5"/>
  <c r="H208" i="5"/>
  <c r="G208" i="5"/>
  <c r="F208" i="5"/>
  <c r="E208" i="5"/>
  <c r="D208" i="5"/>
  <c r="C208" i="5"/>
  <c r="N207" i="5"/>
  <c r="M207" i="5"/>
  <c r="L207" i="5"/>
  <c r="K207" i="5"/>
  <c r="J207" i="5"/>
  <c r="I207" i="5"/>
  <c r="H207" i="5"/>
  <c r="G207" i="5"/>
  <c r="F207" i="5"/>
  <c r="E207" i="5"/>
  <c r="D207" i="5"/>
  <c r="C207" i="5"/>
  <c r="N206" i="5"/>
  <c r="M206" i="5"/>
  <c r="L206" i="5"/>
  <c r="K206" i="5"/>
  <c r="J206" i="5"/>
  <c r="I206" i="5"/>
  <c r="H206" i="5"/>
  <c r="G206" i="5"/>
  <c r="F206" i="5"/>
  <c r="E206" i="5"/>
  <c r="D206" i="5"/>
  <c r="C206" i="5"/>
  <c r="N205" i="5"/>
  <c r="M205" i="5"/>
  <c r="L205" i="5"/>
  <c r="K205" i="5"/>
  <c r="J205" i="5"/>
  <c r="I205" i="5"/>
  <c r="H205" i="5"/>
  <c r="G205" i="5"/>
  <c r="F205" i="5"/>
  <c r="E205" i="5"/>
  <c r="D205" i="5"/>
  <c r="C205" i="5"/>
  <c r="N204" i="5"/>
  <c r="M204" i="5"/>
  <c r="L204" i="5"/>
  <c r="K204" i="5"/>
  <c r="J204" i="5"/>
  <c r="I204" i="5"/>
  <c r="H204" i="5"/>
  <c r="G204" i="5"/>
  <c r="F204" i="5"/>
  <c r="E204" i="5"/>
  <c r="D204" i="5"/>
  <c r="C204" i="5"/>
  <c r="N203" i="5"/>
  <c r="M203" i="5"/>
  <c r="L203" i="5"/>
  <c r="K203" i="5"/>
  <c r="J203" i="5"/>
  <c r="I203" i="5"/>
  <c r="H203" i="5"/>
  <c r="G203" i="5"/>
  <c r="F203" i="5"/>
  <c r="E203" i="5"/>
  <c r="D203" i="5"/>
  <c r="C203" i="5"/>
  <c r="N202" i="5"/>
  <c r="M202" i="5"/>
  <c r="L202" i="5"/>
  <c r="K202" i="5"/>
  <c r="J202" i="5"/>
  <c r="I202" i="5"/>
  <c r="H202" i="5"/>
  <c r="G202" i="5"/>
  <c r="F202" i="5"/>
  <c r="E202" i="5"/>
  <c r="D202" i="5"/>
  <c r="C202" i="5"/>
  <c r="N201" i="5"/>
  <c r="M201" i="5"/>
  <c r="L201" i="5"/>
  <c r="K201" i="5"/>
  <c r="J201" i="5"/>
  <c r="I201" i="5"/>
  <c r="H201" i="5"/>
  <c r="G201" i="5"/>
  <c r="F201" i="5"/>
  <c r="E201" i="5"/>
  <c r="D201" i="5"/>
  <c r="C201" i="5"/>
  <c r="N200" i="5"/>
  <c r="M200" i="5"/>
  <c r="L200" i="5"/>
  <c r="K200" i="5"/>
  <c r="J200" i="5"/>
  <c r="I200" i="5"/>
  <c r="H200" i="5"/>
  <c r="G200" i="5"/>
  <c r="F200" i="5"/>
  <c r="E200" i="5"/>
  <c r="D200" i="5"/>
  <c r="C200" i="5"/>
  <c r="N199" i="5"/>
  <c r="M199" i="5"/>
  <c r="L199" i="5"/>
  <c r="K199" i="5"/>
  <c r="J199" i="5"/>
  <c r="I199" i="5"/>
  <c r="H199" i="5"/>
  <c r="G199" i="5"/>
  <c r="F199" i="5"/>
  <c r="E199" i="5"/>
  <c r="D199" i="5"/>
  <c r="C199" i="5"/>
  <c r="N198" i="5"/>
  <c r="M198" i="5"/>
  <c r="L198" i="5"/>
  <c r="K198" i="5"/>
  <c r="J198" i="5"/>
  <c r="I198" i="5"/>
  <c r="H198" i="5"/>
  <c r="G198" i="5"/>
  <c r="F198" i="5"/>
  <c r="E198" i="5"/>
  <c r="D198" i="5"/>
  <c r="C198" i="5"/>
  <c r="N197" i="5"/>
  <c r="M197" i="5"/>
  <c r="L197" i="5"/>
  <c r="K197" i="5"/>
  <c r="J197" i="5"/>
  <c r="I197" i="5"/>
  <c r="H197" i="5"/>
  <c r="G197" i="5"/>
  <c r="F197" i="5"/>
  <c r="E197" i="5"/>
  <c r="D197" i="5"/>
  <c r="C197" i="5"/>
  <c r="N196" i="5"/>
  <c r="M196" i="5"/>
  <c r="L196" i="5"/>
  <c r="K196" i="5"/>
  <c r="J196" i="5"/>
  <c r="I196" i="5"/>
  <c r="H196" i="5"/>
  <c r="G196" i="5"/>
  <c r="F196" i="5"/>
  <c r="E196" i="5"/>
  <c r="D196" i="5"/>
  <c r="C196" i="5"/>
  <c r="N195" i="5"/>
  <c r="M195" i="5"/>
  <c r="L195" i="5"/>
  <c r="K195" i="5"/>
  <c r="J195" i="5"/>
  <c r="I195" i="5"/>
  <c r="H195" i="5"/>
  <c r="G195" i="5"/>
  <c r="F195" i="5"/>
  <c r="E195" i="5"/>
  <c r="D195" i="5"/>
  <c r="C195" i="5"/>
  <c r="N194" i="5"/>
  <c r="M194" i="5"/>
  <c r="L194" i="5"/>
  <c r="K194" i="5"/>
  <c r="J194" i="5"/>
  <c r="I194" i="5"/>
  <c r="H194" i="5"/>
  <c r="G194" i="5"/>
  <c r="F194" i="5"/>
  <c r="E194" i="5"/>
  <c r="D194" i="5"/>
  <c r="C194" i="5"/>
  <c r="N193" i="5"/>
  <c r="M193" i="5"/>
  <c r="L193" i="5"/>
  <c r="K193" i="5"/>
  <c r="J193" i="5"/>
  <c r="I193" i="5"/>
  <c r="H193" i="5"/>
  <c r="G193" i="5"/>
  <c r="F193" i="5"/>
  <c r="E193" i="5"/>
  <c r="D193" i="5"/>
  <c r="C193" i="5"/>
  <c r="N192" i="5"/>
  <c r="M192" i="5"/>
  <c r="L192" i="5"/>
  <c r="K192" i="5"/>
  <c r="J192" i="5"/>
  <c r="I192" i="5"/>
  <c r="H192" i="5"/>
  <c r="G192" i="5"/>
  <c r="F192" i="5"/>
  <c r="E192" i="5"/>
  <c r="D192" i="5"/>
  <c r="C192" i="5"/>
  <c r="N191" i="5"/>
  <c r="M191" i="5"/>
  <c r="L191" i="5"/>
  <c r="K191" i="5"/>
  <c r="J191" i="5"/>
  <c r="I191" i="5"/>
  <c r="H191" i="5"/>
  <c r="G191" i="5"/>
  <c r="F191" i="5"/>
  <c r="E191" i="5"/>
  <c r="D191" i="5"/>
  <c r="C191" i="5"/>
  <c r="N190" i="5"/>
  <c r="M190" i="5"/>
  <c r="L190" i="5"/>
  <c r="K190" i="5"/>
  <c r="J190" i="5"/>
  <c r="I190" i="5"/>
  <c r="H190" i="5"/>
  <c r="G190" i="5"/>
  <c r="F190" i="5"/>
  <c r="E190" i="5"/>
  <c r="D190" i="5"/>
  <c r="C190" i="5"/>
  <c r="N189" i="5"/>
  <c r="M189" i="5"/>
  <c r="L189" i="5"/>
  <c r="K189" i="5"/>
  <c r="J189" i="5"/>
  <c r="I189" i="5"/>
  <c r="H189" i="5"/>
  <c r="G189" i="5"/>
  <c r="F189" i="5"/>
  <c r="E189" i="5"/>
  <c r="D189" i="5"/>
  <c r="C189" i="5"/>
  <c r="N188" i="5"/>
  <c r="M188" i="5"/>
  <c r="L188" i="5"/>
  <c r="K188" i="5"/>
  <c r="J188" i="5"/>
  <c r="I188" i="5"/>
  <c r="H188" i="5"/>
  <c r="G188" i="5"/>
  <c r="F188" i="5"/>
  <c r="E188" i="5"/>
  <c r="D188" i="5"/>
  <c r="C188" i="5"/>
  <c r="N187" i="5"/>
  <c r="M187" i="5"/>
  <c r="L187" i="5"/>
  <c r="K187" i="5"/>
  <c r="J187" i="5"/>
  <c r="I187" i="5"/>
  <c r="H187" i="5"/>
  <c r="G187" i="5"/>
  <c r="F187" i="5"/>
  <c r="E187" i="5"/>
  <c r="D187" i="5"/>
  <c r="C187" i="5"/>
  <c r="N186" i="5"/>
  <c r="M186" i="5"/>
  <c r="L186" i="5"/>
  <c r="K186" i="5"/>
  <c r="J186" i="5"/>
  <c r="I186" i="5"/>
  <c r="H186" i="5"/>
  <c r="G186" i="5"/>
  <c r="F186" i="5"/>
  <c r="E186" i="5"/>
  <c r="D186" i="5"/>
  <c r="C186" i="5"/>
  <c r="N185" i="5"/>
  <c r="M185" i="5"/>
  <c r="L185" i="5"/>
  <c r="K185" i="5"/>
  <c r="J185" i="5"/>
  <c r="I185" i="5"/>
  <c r="H185" i="5"/>
  <c r="G185" i="5"/>
  <c r="F185" i="5"/>
  <c r="E185" i="5"/>
  <c r="D185" i="5"/>
  <c r="C185" i="5"/>
  <c r="N184" i="5"/>
  <c r="M184" i="5"/>
  <c r="L184" i="5"/>
  <c r="K184" i="5"/>
  <c r="J184" i="5"/>
  <c r="I184" i="5"/>
  <c r="H184" i="5"/>
  <c r="G184" i="5"/>
  <c r="F184" i="5"/>
  <c r="E184" i="5"/>
  <c r="D184" i="5"/>
  <c r="C184" i="5"/>
  <c r="N183" i="5"/>
  <c r="N211" i="5" s="1"/>
  <c r="M183" i="5"/>
  <c r="L183" i="5"/>
  <c r="K183" i="5"/>
  <c r="J183" i="5"/>
  <c r="I183" i="5"/>
  <c r="H183" i="5"/>
  <c r="G183" i="5"/>
  <c r="F183" i="5"/>
  <c r="E183" i="5"/>
  <c r="D183" i="5"/>
  <c r="C183" i="5"/>
  <c r="N179" i="5"/>
  <c r="N241" i="5" s="1"/>
  <c r="M179" i="5"/>
  <c r="M241" i="5" s="1"/>
  <c r="L179" i="5"/>
  <c r="L241" i="5" s="1"/>
  <c r="K179" i="5"/>
  <c r="K241" i="5" s="1"/>
  <c r="J179" i="5"/>
  <c r="J241" i="5" s="1"/>
  <c r="I179" i="5"/>
  <c r="I241" i="5" s="1"/>
  <c r="H179" i="5"/>
  <c r="H241" i="5" s="1"/>
  <c r="G179" i="5"/>
  <c r="G241" i="5" s="1"/>
  <c r="F179" i="5"/>
  <c r="F241" i="5" s="1"/>
  <c r="E179" i="5"/>
  <c r="E241" i="5" s="1"/>
  <c r="D179" i="5"/>
  <c r="C179" i="5"/>
  <c r="C241" i="5" s="1"/>
  <c r="N178" i="5"/>
  <c r="M178" i="5"/>
  <c r="L178" i="5"/>
  <c r="L240" i="5" s="1"/>
  <c r="K178" i="5"/>
  <c r="J178" i="5"/>
  <c r="I178" i="5"/>
  <c r="H178" i="5"/>
  <c r="G178" i="5"/>
  <c r="F178" i="5"/>
  <c r="E178" i="5"/>
  <c r="D178" i="5"/>
  <c r="D240" i="5" s="1"/>
  <c r="C178" i="5"/>
  <c r="C240" i="5" s="1"/>
  <c r="N177" i="5"/>
  <c r="M177" i="5"/>
  <c r="L177" i="5"/>
  <c r="L239" i="5" s="1"/>
  <c r="K177" i="5"/>
  <c r="J177" i="5"/>
  <c r="I177" i="5"/>
  <c r="H177" i="5"/>
  <c r="H239" i="5" s="1"/>
  <c r="G177" i="5"/>
  <c r="F177" i="5"/>
  <c r="E177" i="5"/>
  <c r="D177" i="5"/>
  <c r="D239" i="5" s="1"/>
  <c r="C177" i="5"/>
  <c r="N176" i="5"/>
  <c r="M176" i="5"/>
  <c r="L176" i="5"/>
  <c r="L238" i="5" s="1"/>
  <c r="K176" i="5"/>
  <c r="J176" i="5"/>
  <c r="I176" i="5"/>
  <c r="H176" i="5"/>
  <c r="H238" i="5" s="1"/>
  <c r="G176" i="5"/>
  <c r="F176" i="5"/>
  <c r="E176" i="5"/>
  <c r="D176" i="5"/>
  <c r="D238" i="5" s="1"/>
  <c r="C176" i="5"/>
  <c r="N175" i="5"/>
  <c r="M175" i="5"/>
  <c r="L175" i="5"/>
  <c r="L237" i="5" s="1"/>
  <c r="K175" i="5"/>
  <c r="J175" i="5"/>
  <c r="I175" i="5"/>
  <c r="H175" i="5"/>
  <c r="H237" i="5" s="1"/>
  <c r="G175" i="5"/>
  <c r="F175" i="5"/>
  <c r="E175" i="5"/>
  <c r="D175" i="5"/>
  <c r="C175" i="5"/>
  <c r="C237" i="5" s="1"/>
  <c r="N174" i="5"/>
  <c r="N236" i="5" s="1"/>
  <c r="M174" i="5"/>
  <c r="M236" i="5" s="1"/>
  <c r="L174" i="5"/>
  <c r="L236" i="5" s="1"/>
  <c r="K174" i="5"/>
  <c r="K236" i="5" s="1"/>
  <c r="J174" i="5"/>
  <c r="J236" i="5" s="1"/>
  <c r="I174" i="5"/>
  <c r="I236" i="5" s="1"/>
  <c r="H174" i="5"/>
  <c r="G174" i="5"/>
  <c r="G236" i="5" s="1"/>
  <c r="F174" i="5"/>
  <c r="F236" i="5" s="1"/>
  <c r="E174" i="5"/>
  <c r="E236" i="5" s="1"/>
  <c r="D174" i="5"/>
  <c r="D236" i="5" s="1"/>
  <c r="C174" i="5"/>
  <c r="C236" i="5" s="1"/>
  <c r="N173" i="5"/>
  <c r="N235" i="5" s="1"/>
  <c r="M173" i="5"/>
  <c r="M235" i="5" s="1"/>
  <c r="L173" i="5"/>
  <c r="L235" i="5" s="1"/>
  <c r="K173" i="5"/>
  <c r="K235" i="5" s="1"/>
  <c r="J173" i="5"/>
  <c r="J235" i="5" s="1"/>
  <c r="I173" i="5"/>
  <c r="I235" i="5" s="1"/>
  <c r="H173" i="5"/>
  <c r="H235" i="5" s="1"/>
  <c r="G173" i="5"/>
  <c r="G235" i="5" s="1"/>
  <c r="F173" i="5"/>
  <c r="E173" i="5"/>
  <c r="E235" i="5" s="1"/>
  <c r="D173" i="5"/>
  <c r="C173" i="5"/>
  <c r="C235" i="5" s="1"/>
  <c r="N172" i="5"/>
  <c r="N234" i="5" s="1"/>
  <c r="M172" i="5"/>
  <c r="M234" i="5" s="1"/>
  <c r="L172" i="5"/>
  <c r="L234" i="5" s="1"/>
  <c r="K172" i="5"/>
  <c r="K234" i="5" s="1"/>
  <c r="J172" i="5"/>
  <c r="J234" i="5" s="1"/>
  <c r="I172" i="5"/>
  <c r="I234" i="5" s="1"/>
  <c r="H172" i="5"/>
  <c r="H234" i="5" s="1"/>
  <c r="G172" i="5"/>
  <c r="G234" i="5" s="1"/>
  <c r="F172" i="5"/>
  <c r="E172" i="5"/>
  <c r="E234" i="5" s="1"/>
  <c r="D172" i="5"/>
  <c r="D234" i="5" s="1"/>
  <c r="C172" i="5"/>
  <c r="C234" i="5" s="1"/>
  <c r="N171" i="5"/>
  <c r="N233" i="5" s="1"/>
  <c r="M171" i="5"/>
  <c r="M233" i="5" s="1"/>
  <c r="L171" i="5"/>
  <c r="L233" i="5" s="1"/>
  <c r="K171" i="5"/>
  <c r="K233" i="5" s="1"/>
  <c r="J171" i="5"/>
  <c r="J233" i="5" s="1"/>
  <c r="I171" i="5"/>
  <c r="I233" i="5" s="1"/>
  <c r="H171" i="5"/>
  <c r="H233" i="5" s="1"/>
  <c r="G171" i="5"/>
  <c r="G233" i="5" s="1"/>
  <c r="F171" i="5"/>
  <c r="E171" i="5"/>
  <c r="D171" i="5"/>
  <c r="D233" i="5" s="1"/>
  <c r="C171" i="5"/>
  <c r="C233" i="5" s="1"/>
  <c r="N170" i="5"/>
  <c r="N232" i="5" s="1"/>
  <c r="M170" i="5"/>
  <c r="M232" i="5" s="1"/>
  <c r="L170" i="5"/>
  <c r="L232" i="5" s="1"/>
  <c r="K170" i="5"/>
  <c r="K232" i="5" s="1"/>
  <c r="J170" i="5"/>
  <c r="J232" i="5" s="1"/>
  <c r="I170" i="5"/>
  <c r="I232" i="5" s="1"/>
  <c r="H170" i="5"/>
  <c r="H232" i="5" s="1"/>
  <c r="G170" i="5"/>
  <c r="G232" i="5" s="1"/>
  <c r="F170" i="5"/>
  <c r="E170" i="5"/>
  <c r="E232" i="5" s="1"/>
  <c r="D170" i="5"/>
  <c r="D232" i="5" s="1"/>
  <c r="C170" i="5"/>
  <c r="C232" i="5" s="1"/>
  <c r="N169" i="5"/>
  <c r="M169" i="5"/>
  <c r="L169" i="5"/>
  <c r="K169" i="5"/>
  <c r="K231" i="5" s="1"/>
  <c r="J169" i="5"/>
  <c r="J231" i="5" s="1"/>
  <c r="I169" i="5"/>
  <c r="I231" i="5" s="1"/>
  <c r="H169" i="5"/>
  <c r="H231" i="5" s="1"/>
  <c r="G169" i="5"/>
  <c r="G231" i="5" s="1"/>
  <c r="F169" i="5"/>
  <c r="F231" i="5" s="1"/>
  <c r="E169" i="5"/>
  <c r="E231" i="5" s="1"/>
  <c r="D169" i="5"/>
  <c r="D231" i="5" s="1"/>
  <c r="C169" i="5"/>
  <c r="C231" i="5" s="1"/>
  <c r="N168" i="5"/>
  <c r="N230" i="5" s="1"/>
  <c r="M168" i="5"/>
  <c r="L168" i="5"/>
  <c r="L230" i="5" s="1"/>
  <c r="K168" i="5"/>
  <c r="K230" i="5" s="1"/>
  <c r="J168" i="5"/>
  <c r="J230" i="5" s="1"/>
  <c r="I168" i="5"/>
  <c r="I230" i="5" s="1"/>
  <c r="H168" i="5"/>
  <c r="H230" i="5" s="1"/>
  <c r="G168" i="5"/>
  <c r="G230" i="5" s="1"/>
  <c r="F168" i="5"/>
  <c r="F230" i="5" s="1"/>
  <c r="E168" i="5"/>
  <c r="E230" i="5" s="1"/>
  <c r="D168" i="5"/>
  <c r="C168" i="5"/>
  <c r="C230" i="5" s="1"/>
  <c r="N167" i="5"/>
  <c r="N229" i="5" s="1"/>
  <c r="M167" i="5"/>
  <c r="M229" i="5" s="1"/>
  <c r="L167" i="5"/>
  <c r="L229" i="5" s="1"/>
  <c r="K167" i="5"/>
  <c r="K229" i="5" s="1"/>
  <c r="J167" i="5"/>
  <c r="J229" i="5" s="1"/>
  <c r="I167" i="5"/>
  <c r="I229" i="5" s="1"/>
  <c r="H167" i="5"/>
  <c r="G167" i="5"/>
  <c r="G229" i="5" s="1"/>
  <c r="F167" i="5"/>
  <c r="E167" i="5"/>
  <c r="E229" i="5" s="1"/>
  <c r="D167" i="5"/>
  <c r="D229" i="5" s="1"/>
  <c r="C167" i="5"/>
  <c r="C229" i="5" s="1"/>
  <c r="N166" i="5"/>
  <c r="N228" i="5" s="1"/>
  <c r="M166" i="5"/>
  <c r="M228" i="5" s="1"/>
  <c r="L166" i="5"/>
  <c r="L228" i="5" s="1"/>
  <c r="K166" i="5"/>
  <c r="K228" i="5" s="1"/>
  <c r="J166" i="5"/>
  <c r="J228" i="5" s="1"/>
  <c r="I166" i="5"/>
  <c r="I228" i="5" s="1"/>
  <c r="H166" i="5"/>
  <c r="H228" i="5" s="1"/>
  <c r="G166" i="5"/>
  <c r="G228" i="5" s="1"/>
  <c r="F166" i="5"/>
  <c r="E166" i="5"/>
  <c r="E228" i="5" s="1"/>
  <c r="D166" i="5"/>
  <c r="D228" i="5" s="1"/>
  <c r="C166" i="5"/>
  <c r="C228" i="5" s="1"/>
  <c r="N165" i="5"/>
  <c r="N227" i="5" s="1"/>
  <c r="M165" i="5"/>
  <c r="M227" i="5" s="1"/>
  <c r="L165" i="5"/>
  <c r="L227" i="5" s="1"/>
  <c r="K165" i="5"/>
  <c r="K227" i="5" s="1"/>
  <c r="J165" i="5"/>
  <c r="J227" i="5" s="1"/>
  <c r="I165" i="5"/>
  <c r="I227" i="5" s="1"/>
  <c r="H165" i="5"/>
  <c r="H227" i="5" s="1"/>
  <c r="G165" i="5"/>
  <c r="G227" i="5" s="1"/>
  <c r="F165" i="5"/>
  <c r="E165" i="5"/>
  <c r="E227" i="5" s="1"/>
  <c r="D165" i="5"/>
  <c r="D227" i="5" s="1"/>
  <c r="C165" i="5"/>
  <c r="C227" i="5" s="1"/>
  <c r="N164" i="5"/>
  <c r="N226" i="5" s="1"/>
  <c r="M164" i="5"/>
  <c r="M226" i="5" s="1"/>
  <c r="L164" i="5"/>
  <c r="L226" i="5" s="1"/>
  <c r="K164" i="5"/>
  <c r="K226" i="5" s="1"/>
  <c r="J164" i="5"/>
  <c r="J226" i="5" s="1"/>
  <c r="I164" i="5"/>
  <c r="I226" i="5" s="1"/>
  <c r="H164" i="5"/>
  <c r="G164" i="5"/>
  <c r="G226" i="5" s="1"/>
  <c r="F164" i="5"/>
  <c r="E164" i="5"/>
  <c r="E226" i="5" s="1"/>
  <c r="D164" i="5"/>
  <c r="D226" i="5" s="1"/>
  <c r="C164" i="5"/>
  <c r="C226" i="5" s="1"/>
  <c r="N163" i="5"/>
  <c r="N225" i="5" s="1"/>
  <c r="M163" i="5"/>
  <c r="M225" i="5" s="1"/>
  <c r="L163" i="5"/>
  <c r="L225" i="5" s="1"/>
  <c r="K163" i="5"/>
  <c r="K225" i="5" s="1"/>
  <c r="J163" i="5"/>
  <c r="J225" i="5" s="1"/>
  <c r="I163" i="5"/>
  <c r="I225" i="5" s="1"/>
  <c r="H163" i="5"/>
  <c r="H225" i="5" s="1"/>
  <c r="G163" i="5"/>
  <c r="G225" i="5" s="1"/>
  <c r="F163" i="5"/>
  <c r="E163" i="5"/>
  <c r="E225" i="5" s="1"/>
  <c r="D163" i="5"/>
  <c r="D225" i="5" s="1"/>
  <c r="C163" i="5"/>
  <c r="C225" i="5" s="1"/>
  <c r="N162" i="5"/>
  <c r="N224" i="5" s="1"/>
  <c r="M162" i="5"/>
  <c r="M224" i="5" s="1"/>
  <c r="L162" i="5"/>
  <c r="L224" i="5" s="1"/>
  <c r="K162" i="5"/>
  <c r="K224" i="5" s="1"/>
  <c r="J162" i="5"/>
  <c r="J224" i="5" s="1"/>
  <c r="I162" i="5"/>
  <c r="I224" i="5" s="1"/>
  <c r="H162" i="5"/>
  <c r="H224" i="5" s="1"/>
  <c r="G162" i="5"/>
  <c r="G224" i="5" s="1"/>
  <c r="F162" i="5"/>
  <c r="E162" i="5"/>
  <c r="E224" i="5" s="1"/>
  <c r="D162" i="5"/>
  <c r="C162" i="5"/>
  <c r="C224" i="5" s="1"/>
  <c r="N161" i="5"/>
  <c r="M161" i="5"/>
  <c r="M223" i="5" s="1"/>
  <c r="L161" i="5"/>
  <c r="L223" i="5" s="1"/>
  <c r="K161" i="5"/>
  <c r="K223" i="5" s="1"/>
  <c r="J161" i="5"/>
  <c r="J223" i="5" s="1"/>
  <c r="I161" i="5"/>
  <c r="I223" i="5" s="1"/>
  <c r="H161" i="5"/>
  <c r="H223" i="5" s="1"/>
  <c r="G161" i="5"/>
  <c r="G223" i="5" s="1"/>
  <c r="F161" i="5"/>
  <c r="E161" i="5"/>
  <c r="E223" i="5" s="1"/>
  <c r="D161" i="5"/>
  <c r="D223" i="5" s="1"/>
  <c r="C161" i="5"/>
  <c r="C223" i="5" s="1"/>
  <c r="N160" i="5"/>
  <c r="N222" i="5" s="1"/>
  <c r="M160" i="5"/>
  <c r="M222" i="5" s="1"/>
  <c r="L160" i="5"/>
  <c r="K160" i="5"/>
  <c r="K222" i="5" s="1"/>
  <c r="J160" i="5"/>
  <c r="J222" i="5" s="1"/>
  <c r="I160" i="5"/>
  <c r="I222" i="5" s="1"/>
  <c r="H160" i="5"/>
  <c r="H222" i="5" s="1"/>
  <c r="G160" i="5"/>
  <c r="G222" i="5" s="1"/>
  <c r="F160" i="5"/>
  <c r="E160" i="5"/>
  <c r="E222" i="5" s="1"/>
  <c r="D160" i="5"/>
  <c r="D222" i="5" s="1"/>
  <c r="C160" i="5"/>
  <c r="C222" i="5" s="1"/>
  <c r="N159" i="5"/>
  <c r="N221" i="5" s="1"/>
  <c r="M159" i="5"/>
  <c r="M221" i="5" s="1"/>
  <c r="L159" i="5"/>
  <c r="L221" i="5" s="1"/>
  <c r="K159" i="5"/>
  <c r="K221" i="5" s="1"/>
  <c r="J159" i="5"/>
  <c r="J221" i="5" s="1"/>
  <c r="I159" i="5"/>
  <c r="I221" i="5" s="1"/>
  <c r="H159" i="5"/>
  <c r="H221" i="5" s="1"/>
  <c r="G159" i="5"/>
  <c r="G221" i="5" s="1"/>
  <c r="F159" i="5"/>
  <c r="F221" i="5" s="1"/>
  <c r="E159" i="5"/>
  <c r="E221" i="5" s="1"/>
  <c r="D159" i="5"/>
  <c r="D221" i="5" s="1"/>
  <c r="C159" i="5"/>
  <c r="C221" i="5" s="1"/>
  <c r="N158" i="5"/>
  <c r="N220" i="5" s="1"/>
  <c r="M158" i="5"/>
  <c r="M220" i="5" s="1"/>
  <c r="L158" i="5"/>
  <c r="L220" i="5" s="1"/>
  <c r="K158" i="5"/>
  <c r="K220" i="5" s="1"/>
  <c r="J158" i="5"/>
  <c r="I158" i="5"/>
  <c r="I220" i="5" s="1"/>
  <c r="H158" i="5"/>
  <c r="H220" i="5" s="1"/>
  <c r="G158" i="5"/>
  <c r="G220" i="5" s="1"/>
  <c r="F158" i="5"/>
  <c r="F220" i="5" s="1"/>
  <c r="E158" i="5"/>
  <c r="E220" i="5" s="1"/>
  <c r="D158" i="5"/>
  <c r="D220" i="5" s="1"/>
  <c r="C158" i="5"/>
  <c r="C220" i="5" s="1"/>
  <c r="N157" i="5"/>
  <c r="N219" i="5" s="1"/>
  <c r="M157" i="5"/>
  <c r="M219" i="5" s="1"/>
  <c r="L157" i="5"/>
  <c r="L219" i="5" s="1"/>
  <c r="K157" i="5"/>
  <c r="K219" i="5" s="1"/>
  <c r="J157" i="5"/>
  <c r="J219" i="5" s="1"/>
  <c r="I157" i="5"/>
  <c r="I219" i="5" s="1"/>
  <c r="H157" i="5"/>
  <c r="H219" i="5" s="1"/>
  <c r="G157" i="5"/>
  <c r="G219" i="5" s="1"/>
  <c r="F157" i="5"/>
  <c r="E157" i="5"/>
  <c r="E219" i="5" s="1"/>
  <c r="D157" i="5"/>
  <c r="D219" i="5" s="1"/>
  <c r="C157" i="5"/>
  <c r="C219" i="5" s="1"/>
  <c r="N156" i="5"/>
  <c r="N218" i="5" s="1"/>
  <c r="M156" i="5"/>
  <c r="M218" i="5" s="1"/>
  <c r="L156" i="5"/>
  <c r="L218" i="5" s="1"/>
  <c r="K156" i="5"/>
  <c r="K218" i="5" s="1"/>
  <c r="J156" i="5"/>
  <c r="I156" i="5"/>
  <c r="I218" i="5" s="1"/>
  <c r="H156" i="5"/>
  <c r="H218" i="5" s="1"/>
  <c r="G156" i="5"/>
  <c r="G218" i="5" s="1"/>
  <c r="F156" i="5"/>
  <c r="E156" i="5"/>
  <c r="D156" i="5"/>
  <c r="D218" i="5" s="1"/>
  <c r="C156" i="5"/>
  <c r="C218" i="5" s="1"/>
  <c r="N155" i="5"/>
  <c r="N217" i="5" s="1"/>
  <c r="M155" i="5"/>
  <c r="M217" i="5" s="1"/>
  <c r="L155" i="5"/>
  <c r="L217" i="5" s="1"/>
  <c r="K155" i="5"/>
  <c r="K217" i="5" s="1"/>
  <c r="J155" i="5"/>
  <c r="J217" i="5" s="1"/>
  <c r="I155" i="5"/>
  <c r="I217" i="5" s="1"/>
  <c r="H155" i="5"/>
  <c r="H217" i="5" s="1"/>
  <c r="G155" i="5"/>
  <c r="G217" i="5" s="1"/>
  <c r="F155" i="5"/>
  <c r="F217" i="5" s="1"/>
  <c r="E155" i="5"/>
  <c r="E217" i="5" s="1"/>
  <c r="D155" i="5"/>
  <c r="C155" i="5"/>
  <c r="C217" i="5" s="1"/>
  <c r="N154" i="5"/>
  <c r="N216" i="5" s="1"/>
  <c r="M154" i="5"/>
  <c r="M216" i="5" s="1"/>
  <c r="L154" i="5"/>
  <c r="L216" i="5" s="1"/>
  <c r="K154" i="5"/>
  <c r="K216" i="5" s="1"/>
  <c r="J154" i="5"/>
  <c r="J216" i="5" s="1"/>
  <c r="I154" i="5"/>
  <c r="I216" i="5" s="1"/>
  <c r="H154" i="5"/>
  <c r="H216" i="5" s="1"/>
  <c r="G154" i="5"/>
  <c r="G216" i="5" s="1"/>
  <c r="F154" i="5"/>
  <c r="E154" i="5"/>
  <c r="E216" i="5" s="1"/>
  <c r="D154" i="5"/>
  <c r="D216" i="5" s="1"/>
  <c r="C154" i="5"/>
  <c r="C216" i="5" s="1"/>
  <c r="N153" i="5"/>
  <c r="N215" i="5" s="1"/>
  <c r="M153" i="5"/>
  <c r="M215" i="5" s="1"/>
  <c r="L153" i="5"/>
  <c r="K153" i="5"/>
  <c r="K215" i="5" s="1"/>
  <c r="J153" i="5"/>
  <c r="J215" i="5" s="1"/>
  <c r="I153" i="5"/>
  <c r="I215" i="5" s="1"/>
  <c r="H153" i="5"/>
  <c r="H215" i="5" s="1"/>
  <c r="G153" i="5"/>
  <c r="G215" i="5" s="1"/>
  <c r="F153" i="5"/>
  <c r="F215" i="5" s="1"/>
  <c r="E153" i="5"/>
  <c r="E215" i="5" s="1"/>
  <c r="D153" i="5"/>
  <c r="D215" i="5" s="1"/>
  <c r="C153" i="5"/>
  <c r="C215" i="5" s="1"/>
  <c r="N152" i="5"/>
  <c r="N214" i="5" s="1"/>
  <c r="M152" i="5"/>
  <c r="M180" i="5" s="1"/>
  <c r="L152" i="5"/>
  <c r="L180" i="5" s="1"/>
  <c r="K152" i="5"/>
  <c r="K180" i="5" s="1"/>
  <c r="J152" i="5"/>
  <c r="J214" i="5" s="1"/>
  <c r="I152" i="5"/>
  <c r="I214" i="5" s="1"/>
  <c r="H152" i="5"/>
  <c r="H180" i="5" s="1"/>
  <c r="G152" i="5"/>
  <c r="F152" i="5"/>
  <c r="F214" i="5" s="1"/>
  <c r="E152" i="5"/>
  <c r="E180" i="5" s="1"/>
  <c r="D152" i="5"/>
  <c r="C152" i="5"/>
  <c r="C180" i="5" s="1"/>
  <c r="O149" i="5"/>
  <c r="N149" i="5"/>
  <c r="M149" i="5"/>
  <c r="L149" i="5"/>
  <c r="K149" i="5"/>
  <c r="J149" i="5"/>
  <c r="I149" i="5"/>
  <c r="H149" i="5"/>
  <c r="G149" i="5"/>
  <c r="F149" i="5"/>
  <c r="E149" i="5"/>
  <c r="D149" i="5"/>
  <c r="C149" i="5"/>
  <c r="O148" i="5"/>
  <c r="N148" i="5"/>
  <c r="M148" i="5"/>
  <c r="L148" i="5"/>
  <c r="K148" i="5"/>
  <c r="J148" i="5"/>
  <c r="I148" i="5"/>
  <c r="H148" i="5"/>
  <c r="G148" i="5"/>
  <c r="F148" i="5"/>
  <c r="E148" i="5"/>
  <c r="D148" i="5"/>
  <c r="C148" i="5"/>
  <c r="O147" i="5"/>
  <c r="N147" i="5"/>
  <c r="M147" i="5"/>
  <c r="L147" i="5"/>
  <c r="K147" i="5"/>
  <c r="J147" i="5"/>
  <c r="I147" i="5"/>
  <c r="H147" i="5"/>
  <c r="G147" i="5"/>
  <c r="F147" i="5"/>
  <c r="E147" i="5"/>
  <c r="D147" i="5"/>
  <c r="C147" i="5"/>
  <c r="O146" i="5"/>
  <c r="N146" i="5"/>
  <c r="M146" i="5"/>
  <c r="L146" i="5"/>
  <c r="K146" i="5"/>
  <c r="J146" i="5"/>
  <c r="I146" i="5"/>
  <c r="H146" i="5"/>
  <c r="G146" i="5"/>
  <c r="F146" i="5"/>
  <c r="E146" i="5"/>
  <c r="D146" i="5"/>
  <c r="C146" i="5"/>
  <c r="O145" i="5"/>
  <c r="N145" i="5"/>
  <c r="M145" i="5"/>
  <c r="L145" i="5"/>
  <c r="K145" i="5"/>
  <c r="J145" i="5"/>
  <c r="I145" i="5"/>
  <c r="H145" i="5"/>
  <c r="G145" i="5"/>
  <c r="F145" i="5"/>
  <c r="E145" i="5"/>
  <c r="D145" i="5"/>
  <c r="C145" i="5"/>
  <c r="O144" i="5"/>
  <c r="N144" i="5"/>
  <c r="M144" i="5"/>
  <c r="L144" i="5"/>
  <c r="K144" i="5"/>
  <c r="J144" i="5"/>
  <c r="I144" i="5"/>
  <c r="H144" i="5"/>
  <c r="G144" i="5"/>
  <c r="F144" i="5"/>
  <c r="E144" i="5"/>
  <c r="D144" i="5"/>
  <c r="C144" i="5"/>
  <c r="O143" i="5"/>
  <c r="N143" i="5"/>
  <c r="M143" i="5"/>
  <c r="L143" i="5"/>
  <c r="K143" i="5"/>
  <c r="J143" i="5"/>
  <c r="I143" i="5"/>
  <c r="H143" i="5"/>
  <c r="G143" i="5"/>
  <c r="F143" i="5"/>
  <c r="E143" i="5"/>
  <c r="D143" i="5"/>
  <c r="C143" i="5"/>
  <c r="O142" i="5"/>
  <c r="N142" i="5"/>
  <c r="M142" i="5"/>
  <c r="L142" i="5"/>
  <c r="K142" i="5"/>
  <c r="J142" i="5"/>
  <c r="I142" i="5"/>
  <c r="H142" i="5"/>
  <c r="G142" i="5"/>
  <c r="F142" i="5"/>
  <c r="E142" i="5"/>
  <c r="D142" i="5"/>
  <c r="C142" i="5"/>
  <c r="O141" i="5"/>
  <c r="N141" i="5"/>
  <c r="M141" i="5"/>
  <c r="L141" i="5"/>
  <c r="K141" i="5"/>
  <c r="J141" i="5"/>
  <c r="I141" i="5"/>
  <c r="H141" i="5"/>
  <c r="G141" i="5"/>
  <c r="F141" i="5"/>
  <c r="E141" i="5"/>
  <c r="D141" i="5"/>
  <c r="C141" i="5"/>
  <c r="O140" i="5"/>
  <c r="N140" i="5"/>
  <c r="M140" i="5"/>
  <c r="L140" i="5"/>
  <c r="K140" i="5"/>
  <c r="J140" i="5"/>
  <c r="I140" i="5"/>
  <c r="H140" i="5"/>
  <c r="G140" i="5"/>
  <c r="F140" i="5"/>
  <c r="E140" i="5"/>
  <c r="D140" i="5"/>
  <c r="C140" i="5"/>
  <c r="O139" i="5"/>
  <c r="N139" i="5"/>
  <c r="M139" i="5"/>
  <c r="L139" i="5"/>
  <c r="K139" i="5"/>
  <c r="J139" i="5"/>
  <c r="I139" i="5"/>
  <c r="H139" i="5"/>
  <c r="G139" i="5"/>
  <c r="F139" i="5"/>
  <c r="E139" i="5"/>
  <c r="D139" i="5"/>
  <c r="C139" i="5"/>
  <c r="O138" i="5"/>
  <c r="N138" i="5"/>
  <c r="M138" i="5"/>
  <c r="L138" i="5"/>
  <c r="K138" i="5"/>
  <c r="J138" i="5"/>
  <c r="I138" i="5"/>
  <c r="H138" i="5"/>
  <c r="G138" i="5"/>
  <c r="F138" i="5"/>
  <c r="E138" i="5"/>
  <c r="D138" i="5"/>
  <c r="C138" i="5"/>
  <c r="O137" i="5"/>
  <c r="N137" i="5"/>
  <c r="M137" i="5"/>
  <c r="L137" i="5"/>
  <c r="K137" i="5"/>
  <c r="J137" i="5"/>
  <c r="I137" i="5"/>
  <c r="H137" i="5"/>
  <c r="G137" i="5"/>
  <c r="F137" i="5"/>
  <c r="E137" i="5"/>
  <c r="D137" i="5"/>
  <c r="C137" i="5"/>
  <c r="O136" i="5"/>
  <c r="N136" i="5"/>
  <c r="M136" i="5"/>
  <c r="L136" i="5"/>
  <c r="K136" i="5"/>
  <c r="J136" i="5"/>
  <c r="I136" i="5"/>
  <c r="H136" i="5"/>
  <c r="G136" i="5"/>
  <c r="F136" i="5"/>
  <c r="E136" i="5"/>
  <c r="D136" i="5"/>
  <c r="C136" i="5"/>
  <c r="O135" i="5"/>
  <c r="N135" i="5"/>
  <c r="M135" i="5"/>
  <c r="L135" i="5"/>
  <c r="K135" i="5"/>
  <c r="J135" i="5"/>
  <c r="I135" i="5"/>
  <c r="H135" i="5"/>
  <c r="G135" i="5"/>
  <c r="F135" i="5"/>
  <c r="E135" i="5"/>
  <c r="D135" i="5"/>
  <c r="C135" i="5"/>
  <c r="O134" i="5"/>
  <c r="N134" i="5"/>
  <c r="M134" i="5"/>
  <c r="L134" i="5"/>
  <c r="K134" i="5"/>
  <c r="J134" i="5"/>
  <c r="I134" i="5"/>
  <c r="H134" i="5"/>
  <c r="G134" i="5"/>
  <c r="F134" i="5"/>
  <c r="E134" i="5"/>
  <c r="D134" i="5"/>
  <c r="C134" i="5"/>
  <c r="O133" i="5"/>
  <c r="N133" i="5"/>
  <c r="M133" i="5"/>
  <c r="L133" i="5"/>
  <c r="K133" i="5"/>
  <c r="J133" i="5"/>
  <c r="I133" i="5"/>
  <c r="H133" i="5"/>
  <c r="G133" i="5"/>
  <c r="F133" i="5"/>
  <c r="E133" i="5"/>
  <c r="D133" i="5"/>
  <c r="C133" i="5"/>
  <c r="O132" i="5"/>
  <c r="N132" i="5"/>
  <c r="M132" i="5"/>
  <c r="L132" i="5"/>
  <c r="K132" i="5"/>
  <c r="J132" i="5"/>
  <c r="I132" i="5"/>
  <c r="H132" i="5"/>
  <c r="G132" i="5"/>
  <c r="F132" i="5"/>
  <c r="E132" i="5"/>
  <c r="D132" i="5"/>
  <c r="C132" i="5"/>
  <c r="O131" i="5"/>
  <c r="N131" i="5"/>
  <c r="M131" i="5"/>
  <c r="L131" i="5"/>
  <c r="K131" i="5"/>
  <c r="J131" i="5"/>
  <c r="I131" i="5"/>
  <c r="H131" i="5"/>
  <c r="G131" i="5"/>
  <c r="F131" i="5"/>
  <c r="E131" i="5"/>
  <c r="D131" i="5"/>
  <c r="C131" i="5"/>
  <c r="O130" i="5"/>
  <c r="N130" i="5"/>
  <c r="M130" i="5"/>
  <c r="L130" i="5"/>
  <c r="K130" i="5"/>
  <c r="J130" i="5"/>
  <c r="I130" i="5"/>
  <c r="H130" i="5"/>
  <c r="G130" i="5"/>
  <c r="F130" i="5"/>
  <c r="E130" i="5"/>
  <c r="D130" i="5"/>
  <c r="C130" i="5"/>
  <c r="O129" i="5"/>
  <c r="N129" i="5"/>
  <c r="M129" i="5"/>
  <c r="L129" i="5"/>
  <c r="K129" i="5"/>
  <c r="J129" i="5"/>
  <c r="I129" i="5"/>
  <c r="H129" i="5"/>
  <c r="G129" i="5"/>
  <c r="F129" i="5"/>
  <c r="E129" i="5"/>
  <c r="D129" i="5"/>
  <c r="C129" i="5"/>
  <c r="O128" i="5"/>
  <c r="N128" i="5"/>
  <c r="M128" i="5"/>
  <c r="L128" i="5"/>
  <c r="K128" i="5"/>
  <c r="J128" i="5"/>
  <c r="I128" i="5"/>
  <c r="H128" i="5"/>
  <c r="G128" i="5"/>
  <c r="F128" i="5"/>
  <c r="E128" i="5"/>
  <c r="D128" i="5"/>
  <c r="C128" i="5"/>
  <c r="O127" i="5"/>
  <c r="N127" i="5"/>
  <c r="M127" i="5"/>
  <c r="L127" i="5"/>
  <c r="K127" i="5"/>
  <c r="J127" i="5"/>
  <c r="I127" i="5"/>
  <c r="H127" i="5"/>
  <c r="G127" i="5"/>
  <c r="F127" i="5"/>
  <c r="E127" i="5"/>
  <c r="D127" i="5"/>
  <c r="C127" i="5"/>
  <c r="O126" i="5"/>
  <c r="N126" i="5"/>
  <c r="M126" i="5"/>
  <c r="L126" i="5"/>
  <c r="K126" i="5"/>
  <c r="J126" i="5"/>
  <c r="I126" i="5"/>
  <c r="H126" i="5"/>
  <c r="G126" i="5"/>
  <c r="F126" i="5"/>
  <c r="E126" i="5"/>
  <c r="D126" i="5"/>
  <c r="C126" i="5"/>
  <c r="O125" i="5"/>
  <c r="N125" i="5"/>
  <c r="M125" i="5"/>
  <c r="L125" i="5"/>
  <c r="K125" i="5"/>
  <c r="J125" i="5"/>
  <c r="I125" i="5"/>
  <c r="H125" i="5"/>
  <c r="G125" i="5"/>
  <c r="F125" i="5"/>
  <c r="E125" i="5"/>
  <c r="D125" i="5"/>
  <c r="C125" i="5"/>
  <c r="O124" i="5"/>
  <c r="N124" i="5"/>
  <c r="M124" i="5"/>
  <c r="L124" i="5"/>
  <c r="K124" i="5"/>
  <c r="J124" i="5"/>
  <c r="I124" i="5"/>
  <c r="H124" i="5"/>
  <c r="G124" i="5"/>
  <c r="F124" i="5"/>
  <c r="E124" i="5"/>
  <c r="D124" i="5"/>
  <c r="C124" i="5"/>
  <c r="O123" i="5"/>
  <c r="N123" i="5"/>
  <c r="M123" i="5"/>
  <c r="L123" i="5"/>
  <c r="K123" i="5"/>
  <c r="J123" i="5"/>
  <c r="I123" i="5"/>
  <c r="H123" i="5"/>
  <c r="G123" i="5"/>
  <c r="F123" i="5"/>
  <c r="E123" i="5"/>
  <c r="D123" i="5"/>
  <c r="C123" i="5"/>
  <c r="O122" i="5"/>
  <c r="N122" i="5"/>
  <c r="M122" i="5"/>
  <c r="L122" i="5"/>
  <c r="K122" i="5"/>
  <c r="J122" i="5"/>
  <c r="I122" i="5"/>
  <c r="H122" i="5"/>
  <c r="G122" i="5"/>
  <c r="F122" i="5"/>
  <c r="E122" i="5"/>
  <c r="D122" i="5"/>
  <c r="C122" i="5"/>
  <c r="O119" i="5"/>
  <c r="N119" i="5"/>
  <c r="M119" i="5"/>
  <c r="L119" i="5"/>
  <c r="K119" i="5"/>
  <c r="J119" i="5"/>
  <c r="I119" i="5"/>
  <c r="H119" i="5"/>
  <c r="G119" i="5"/>
  <c r="F119" i="5"/>
  <c r="E119" i="5"/>
  <c r="D119" i="5"/>
  <c r="C119" i="5"/>
  <c r="O118" i="5"/>
  <c r="N118" i="5"/>
  <c r="M118" i="5"/>
  <c r="L118" i="5"/>
  <c r="K118" i="5"/>
  <c r="J118" i="5"/>
  <c r="I118" i="5"/>
  <c r="H118" i="5"/>
  <c r="G118" i="5"/>
  <c r="F118" i="5"/>
  <c r="E118" i="5"/>
  <c r="D118" i="5"/>
  <c r="C118" i="5"/>
  <c r="O117" i="5"/>
  <c r="N117" i="5"/>
  <c r="M117" i="5"/>
  <c r="L117" i="5"/>
  <c r="K117" i="5"/>
  <c r="J117" i="5"/>
  <c r="I117" i="5"/>
  <c r="H117" i="5"/>
  <c r="G117" i="5"/>
  <c r="F117" i="5"/>
  <c r="E117" i="5"/>
  <c r="D117" i="5"/>
  <c r="C117" i="5"/>
  <c r="O116" i="5"/>
  <c r="N116" i="5"/>
  <c r="M116" i="5"/>
  <c r="L116" i="5"/>
  <c r="K116" i="5"/>
  <c r="J116" i="5"/>
  <c r="I116" i="5"/>
  <c r="H116" i="5"/>
  <c r="G116" i="5"/>
  <c r="F116" i="5"/>
  <c r="E116" i="5"/>
  <c r="D116" i="5"/>
  <c r="C116" i="5"/>
  <c r="O115" i="5"/>
  <c r="N115" i="5"/>
  <c r="M115" i="5"/>
  <c r="L115" i="5"/>
  <c r="K115" i="5"/>
  <c r="J115" i="5"/>
  <c r="I115" i="5"/>
  <c r="H115" i="5"/>
  <c r="G115" i="5"/>
  <c r="F115" i="5"/>
  <c r="E115" i="5"/>
  <c r="D115" i="5"/>
  <c r="C115" i="5"/>
  <c r="O114" i="5"/>
  <c r="N114" i="5"/>
  <c r="M114" i="5"/>
  <c r="L114" i="5"/>
  <c r="K114" i="5"/>
  <c r="J114" i="5"/>
  <c r="I114" i="5"/>
  <c r="H114" i="5"/>
  <c r="G114" i="5"/>
  <c r="F114" i="5"/>
  <c r="E114" i="5"/>
  <c r="D114" i="5"/>
  <c r="C114" i="5"/>
  <c r="O113" i="5"/>
  <c r="N113" i="5"/>
  <c r="M113" i="5"/>
  <c r="L113" i="5"/>
  <c r="K113" i="5"/>
  <c r="J113" i="5"/>
  <c r="I113" i="5"/>
  <c r="H113" i="5"/>
  <c r="G113" i="5"/>
  <c r="F113" i="5"/>
  <c r="E113" i="5"/>
  <c r="D113" i="5"/>
  <c r="C113" i="5"/>
  <c r="O112" i="5"/>
  <c r="N112" i="5"/>
  <c r="M112" i="5"/>
  <c r="L112" i="5"/>
  <c r="K112" i="5"/>
  <c r="J112" i="5"/>
  <c r="I112" i="5"/>
  <c r="H112" i="5"/>
  <c r="G112" i="5"/>
  <c r="F112" i="5"/>
  <c r="E112" i="5"/>
  <c r="D112" i="5"/>
  <c r="C112" i="5"/>
  <c r="O111" i="5"/>
  <c r="N111" i="5"/>
  <c r="M111" i="5"/>
  <c r="L111" i="5"/>
  <c r="K111" i="5"/>
  <c r="J111" i="5"/>
  <c r="I111" i="5"/>
  <c r="H111" i="5"/>
  <c r="G111" i="5"/>
  <c r="F111" i="5"/>
  <c r="E111" i="5"/>
  <c r="D111" i="5"/>
  <c r="C111" i="5"/>
  <c r="O110" i="5"/>
  <c r="N110" i="5"/>
  <c r="M110" i="5"/>
  <c r="L110" i="5"/>
  <c r="K110" i="5"/>
  <c r="J110" i="5"/>
  <c r="I110" i="5"/>
  <c r="H110" i="5"/>
  <c r="G110" i="5"/>
  <c r="F110" i="5"/>
  <c r="E110" i="5"/>
  <c r="D110" i="5"/>
  <c r="C110" i="5"/>
  <c r="O109" i="5"/>
  <c r="N109" i="5"/>
  <c r="M109" i="5"/>
  <c r="L109" i="5"/>
  <c r="K109" i="5"/>
  <c r="J109" i="5"/>
  <c r="I109" i="5"/>
  <c r="H109" i="5"/>
  <c r="G109" i="5"/>
  <c r="F109" i="5"/>
  <c r="E109" i="5"/>
  <c r="D109" i="5"/>
  <c r="C109" i="5"/>
  <c r="O108" i="5"/>
  <c r="N108" i="5"/>
  <c r="M108" i="5"/>
  <c r="L108" i="5"/>
  <c r="K108" i="5"/>
  <c r="J108" i="5"/>
  <c r="I108" i="5"/>
  <c r="H108" i="5"/>
  <c r="G108" i="5"/>
  <c r="F108" i="5"/>
  <c r="E108" i="5"/>
  <c r="D108" i="5"/>
  <c r="C108" i="5"/>
  <c r="O107" i="5"/>
  <c r="N107" i="5"/>
  <c r="M107" i="5"/>
  <c r="L107" i="5"/>
  <c r="K107" i="5"/>
  <c r="J107" i="5"/>
  <c r="I107" i="5"/>
  <c r="H107" i="5"/>
  <c r="G107" i="5"/>
  <c r="F107" i="5"/>
  <c r="E107" i="5"/>
  <c r="D107" i="5"/>
  <c r="C107" i="5"/>
  <c r="O106" i="5"/>
  <c r="N106" i="5"/>
  <c r="M106" i="5"/>
  <c r="L106" i="5"/>
  <c r="K106" i="5"/>
  <c r="J106" i="5"/>
  <c r="I106" i="5"/>
  <c r="H106" i="5"/>
  <c r="G106" i="5"/>
  <c r="F106" i="5"/>
  <c r="E106" i="5"/>
  <c r="D106" i="5"/>
  <c r="C106" i="5"/>
  <c r="O105" i="5"/>
  <c r="N105" i="5"/>
  <c r="M105" i="5"/>
  <c r="L105" i="5"/>
  <c r="K105" i="5"/>
  <c r="J105" i="5"/>
  <c r="I105" i="5"/>
  <c r="H105" i="5"/>
  <c r="G105" i="5"/>
  <c r="F105" i="5"/>
  <c r="E105" i="5"/>
  <c r="D105" i="5"/>
  <c r="C105" i="5"/>
  <c r="O104" i="5"/>
  <c r="N104" i="5"/>
  <c r="M104" i="5"/>
  <c r="L104" i="5"/>
  <c r="K104" i="5"/>
  <c r="J104" i="5"/>
  <c r="I104" i="5"/>
  <c r="H104" i="5"/>
  <c r="G104" i="5"/>
  <c r="F104" i="5"/>
  <c r="E104" i="5"/>
  <c r="D104" i="5"/>
  <c r="C104" i="5"/>
  <c r="O103" i="5"/>
  <c r="N103" i="5"/>
  <c r="M103" i="5"/>
  <c r="L103" i="5"/>
  <c r="K103" i="5"/>
  <c r="J103" i="5"/>
  <c r="I103" i="5"/>
  <c r="H103" i="5"/>
  <c r="G103" i="5"/>
  <c r="F103" i="5"/>
  <c r="E103" i="5"/>
  <c r="D103" i="5"/>
  <c r="C103" i="5"/>
  <c r="O102" i="5"/>
  <c r="N102" i="5"/>
  <c r="M102" i="5"/>
  <c r="L102" i="5"/>
  <c r="K102" i="5"/>
  <c r="J102" i="5"/>
  <c r="I102" i="5"/>
  <c r="H102" i="5"/>
  <c r="G102" i="5"/>
  <c r="F102" i="5"/>
  <c r="E102" i="5"/>
  <c r="D102" i="5"/>
  <c r="C102" i="5"/>
  <c r="O101" i="5"/>
  <c r="N101" i="5"/>
  <c r="M101" i="5"/>
  <c r="L101" i="5"/>
  <c r="K101" i="5"/>
  <c r="J101" i="5"/>
  <c r="I101" i="5"/>
  <c r="H101" i="5"/>
  <c r="G101" i="5"/>
  <c r="F101" i="5"/>
  <c r="E101" i="5"/>
  <c r="D101" i="5"/>
  <c r="C101" i="5"/>
  <c r="O100" i="5"/>
  <c r="N100" i="5"/>
  <c r="M100" i="5"/>
  <c r="L100" i="5"/>
  <c r="K100" i="5"/>
  <c r="J100" i="5"/>
  <c r="I100" i="5"/>
  <c r="H100" i="5"/>
  <c r="G100" i="5"/>
  <c r="F100" i="5"/>
  <c r="E100" i="5"/>
  <c r="D100" i="5"/>
  <c r="C100" i="5"/>
  <c r="O99" i="5"/>
  <c r="N99" i="5"/>
  <c r="M99" i="5"/>
  <c r="L99" i="5"/>
  <c r="K99" i="5"/>
  <c r="J99" i="5"/>
  <c r="I99" i="5"/>
  <c r="H99" i="5"/>
  <c r="G99" i="5"/>
  <c r="F99" i="5"/>
  <c r="E99" i="5"/>
  <c r="D99" i="5"/>
  <c r="C99" i="5"/>
  <c r="O98" i="5"/>
  <c r="N98" i="5"/>
  <c r="M98" i="5"/>
  <c r="L98" i="5"/>
  <c r="K98" i="5"/>
  <c r="J98" i="5"/>
  <c r="I98" i="5"/>
  <c r="H98" i="5"/>
  <c r="G98" i="5"/>
  <c r="F98" i="5"/>
  <c r="E98" i="5"/>
  <c r="D98" i="5"/>
  <c r="C98" i="5"/>
  <c r="O97" i="5"/>
  <c r="N97" i="5"/>
  <c r="M97" i="5"/>
  <c r="L97" i="5"/>
  <c r="K97" i="5"/>
  <c r="J97" i="5"/>
  <c r="I97" i="5"/>
  <c r="H97" i="5"/>
  <c r="G97" i="5"/>
  <c r="F97" i="5"/>
  <c r="E97" i="5"/>
  <c r="D97" i="5"/>
  <c r="C97" i="5"/>
  <c r="O96" i="5"/>
  <c r="N96" i="5"/>
  <c r="M96" i="5"/>
  <c r="L96" i="5"/>
  <c r="K96" i="5"/>
  <c r="J96" i="5"/>
  <c r="I96" i="5"/>
  <c r="H96" i="5"/>
  <c r="G96" i="5"/>
  <c r="F96" i="5"/>
  <c r="E96" i="5"/>
  <c r="D96" i="5"/>
  <c r="C96" i="5"/>
  <c r="O95" i="5"/>
  <c r="N95" i="5"/>
  <c r="M95" i="5"/>
  <c r="L95" i="5"/>
  <c r="K95" i="5"/>
  <c r="J95" i="5"/>
  <c r="I95" i="5"/>
  <c r="H95" i="5"/>
  <c r="G95" i="5"/>
  <c r="F95" i="5"/>
  <c r="E95" i="5"/>
  <c r="D95" i="5"/>
  <c r="C95" i="5"/>
  <c r="O94" i="5"/>
  <c r="N94" i="5"/>
  <c r="M94" i="5"/>
  <c r="L94" i="5"/>
  <c r="K94" i="5"/>
  <c r="J94" i="5"/>
  <c r="I94" i="5"/>
  <c r="H94" i="5"/>
  <c r="G94" i="5"/>
  <c r="F94" i="5"/>
  <c r="E94" i="5"/>
  <c r="D94" i="5"/>
  <c r="C94" i="5"/>
  <c r="O93" i="5"/>
  <c r="N93" i="5"/>
  <c r="M93" i="5"/>
  <c r="L93" i="5"/>
  <c r="K93" i="5"/>
  <c r="J93" i="5"/>
  <c r="I93" i="5"/>
  <c r="H93" i="5"/>
  <c r="G93" i="5"/>
  <c r="F93" i="5"/>
  <c r="E93" i="5"/>
  <c r="D93" i="5"/>
  <c r="C93" i="5"/>
  <c r="O92" i="5"/>
  <c r="N92" i="5"/>
  <c r="M92" i="5"/>
  <c r="L92" i="5"/>
  <c r="K92" i="5"/>
  <c r="J92" i="5"/>
  <c r="I92" i="5"/>
  <c r="H92" i="5"/>
  <c r="G92" i="5"/>
  <c r="F92" i="5"/>
  <c r="E92" i="5"/>
  <c r="D92" i="5"/>
  <c r="C92" i="5"/>
  <c r="N88" i="5"/>
  <c r="M88" i="5"/>
  <c r="L88" i="5"/>
  <c r="K88" i="5"/>
  <c r="J88" i="5"/>
  <c r="I88" i="5"/>
  <c r="H88" i="5"/>
  <c r="G88" i="5"/>
  <c r="F88" i="5"/>
  <c r="E88" i="5"/>
  <c r="D88" i="5"/>
  <c r="C88" i="5"/>
  <c r="N87" i="5"/>
  <c r="M87" i="5"/>
  <c r="L87" i="5"/>
  <c r="K87" i="5"/>
  <c r="J87" i="5"/>
  <c r="I87" i="5"/>
  <c r="H87" i="5"/>
  <c r="G87" i="5"/>
  <c r="F87" i="5"/>
  <c r="E87" i="5"/>
  <c r="D87" i="5"/>
  <c r="C87" i="5"/>
  <c r="N86" i="5"/>
  <c r="M86" i="5"/>
  <c r="L86" i="5"/>
  <c r="K86" i="5"/>
  <c r="J86" i="5"/>
  <c r="I86" i="5"/>
  <c r="H86" i="5"/>
  <c r="G86" i="5"/>
  <c r="F86" i="5"/>
  <c r="E86" i="5"/>
  <c r="D86" i="5"/>
  <c r="C86" i="5"/>
  <c r="N85" i="5"/>
  <c r="M85" i="5"/>
  <c r="L85" i="5"/>
  <c r="K85" i="5"/>
  <c r="J85" i="5"/>
  <c r="I85" i="5"/>
  <c r="H85" i="5"/>
  <c r="G85" i="5"/>
  <c r="F85" i="5"/>
  <c r="E85" i="5"/>
  <c r="D85" i="5"/>
  <c r="C85" i="5"/>
  <c r="N84" i="5"/>
  <c r="M84" i="5"/>
  <c r="L84" i="5"/>
  <c r="K84" i="5"/>
  <c r="J84" i="5"/>
  <c r="I84" i="5"/>
  <c r="H84" i="5"/>
  <c r="G84" i="5"/>
  <c r="F84" i="5"/>
  <c r="E84" i="5"/>
  <c r="D84" i="5"/>
  <c r="C84" i="5"/>
  <c r="N83" i="5"/>
  <c r="M83" i="5"/>
  <c r="L83" i="5"/>
  <c r="K83" i="5"/>
  <c r="J83" i="5"/>
  <c r="I83" i="5"/>
  <c r="H83" i="5"/>
  <c r="G83" i="5"/>
  <c r="F83" i="5"/>
  <c r="E83" i="5"/>
  <c r="D83" i="5"/>
  <c r="C83" i="5"/>
  <c r="N82" i="5"/>
  <c r="M82" i="5"/>
  <c r="L82" i="5"/>
  <c r="K82" i="5"/>
  <c r="J82" i="5"/>
  <c r="I82" i="5"/>
  <c r="H82" i="5"/>
  <c r="G82" i="5"/>
  <c r="F82" i="5"/>
  <c r="E82" i="5"/>
  <c r="D82" i="5"/>
  <c r="C82" i="5"/>
  <c r="N81" i="5"/>
  <c r="M81" i="5"/>
  <c r="L81" i="5"/>
  <c r="K81" i="5"/>
  <c r="J81" i="5"/>
  <c r="I81" i="5"/>
  <c r="H81" i="5"/>
  <c r="G81" i="5"/>
  <c r="F81" i="5"/>
  <c r="E81" i="5"/>
  <c r="D81" i="5"/>
  <c r="C81" i="5"/>
  <c r="N80" i="5"/>
  <c r="M80" i="5"/>
  <c r="L80" i="5"/>
  <c r="K80" i="5"/>
  <c r="J80" i="5"/>
  <c r="I80" i="5"/>
  <c r="H80" i="5"/>
  <c r="G80" i="5"/>
  <c r="F80" i="5"/>
  <c r="E80" i="5"/>
  <c r="D80" i="5"/>
  <c r="C80" i="5"/>
  <c r="N79" i="5"/>
  <c r="M79" i="5"/>
  <c r="L79" i="5"/>
  <c r="K79" i="5"/>
  <c r="J79" i="5"/>
  <c r="I79" i="5"/>
  <c r="H79" i="5"/>
  <c r="G79" i="5"/>
  <c r="F79" i="5"/>
  <c r="E79" i="5"/>
  <c r="D79" i="5"/>
  <c r="C79" i="5"/>
  <c r="N78" i="5"/>
  <c r="M78" i="5"/>
  <c r="L78" i="5"/>
  <c r="K78" i="5"/>
  <c r="J78" i="5"/>
  <c r="I78" i="5"/>
  <c r="H78" i="5"/>
  <c r="G78" i="5"/>
  <c r="F78" i="5"/>
  <c r="E78" i="5"/>
  <c r="D78" i="5"/>
  <c r="C78" i="5"/>
  <c r="N77" i="5"/>
  <c r="M77" i="5"/>
  <c r="L77" i="5"/>
  <c r="K77" i="5"/>
  <c r="J77" i="5"/>
  <c r="I77" i="5"/>
  <c r="H77" i="5"/>
  <c r="G77" i="5"/>
  <c r="F77" i="5"/>
  <c r="E77" i="5"/>
  <c r="D77" i="5"/>
  <c r="C77" i="5"/>
  <c r="N76" i="5"/>
  <c r="M76" i="5"/>
  <c r="L76" i="5"/>
  <c r="K76" i="5"/>
  <c r="J76" i="5"/>
  <c r="I76" i="5"/>
  <c r="H76" i="5"/>
  <c r="G76" i="5"/>
  <c r="F76" i="5"/>
  <c r="E76" i="5"/>
  <c r="D76" i="5"/>
  <c r="C76" i="5"/>
  <c r="N75" i="5"/>
  <c r="M75" i="5"/>
  <c r="L75" i="5"/>
  <c r="K75" i="5"/>
  <c r="J75" i="5"/>
  <c r="I75" i="5"/>
  <c r="H75" i="5"/>
  <c r="G75" i="5"/>
  <c r="F75" i="5"/>
  <c r="E75" i="5"/>
  <c r="D75" i="5"/>
  <c r="C75" i="5"/>
  <c r="N74" i="5"/>
  <c r="M74" i="5"/>
  <c r="L74" i="5"/>
  <c r="K74" i="5"/>
  <c r="J74" i="5"/>
  <c r="I74" i="5"/>
  <c r="H74" i="5"/>
  <c r="G74" i="5"/>
  <c r="F74" i="5"/>
  <c r="E74" i="5"/>
  <c r="D74" i="5"/>
  <c r="C74" i="5"/>
  <c r="N73" i="5"/>
  <c r="M73" i="5"/>
  <c r="L73" i="5"/>
  <c r="K73" i="5"/>
  <c r="J73" i="5"/>
  <c r="I73" i="5"/>
  <c r="H73" i="5"/>
  <c r="G73" i="5"/>
  <c r="F73" i="5"/>
  <c r="E73" i="5"/>
  <c r="D73" i="5"/>
  <c r="C73" i="5"/>
  <c r="N72" i="5"/>
  <c r="M72" i="5"/>
  <c r="L72" i="5"/>
  <c r="K72" i="5"/>
  <c r="J72" i="5"/>
  <c r="I72" i="5"/>
  <c r="H72" i="5"/>
  <c r="G72" i="5"/>
  <c r="F72" i="5"/>
  <c r="E72" i="5"/>
  <c r="D72" i="5"/>
  <c r="C72" i="5"/>
  <c r="N71" i="5"/>
  <c r="M71" i="5"/>
  <c r="L71" i="5"/>
  <c r="K71" i="5"/>
  <c r="J71" i="5"/>
  <c r="I71" i="5"/>
  <c r="H71" i="5"/>
  <c r="G71" i="5"/>
  <c r="F71" i="5"/>
  <c r="E71" i="5"/>
  <c r="D71" i="5"/>
  <c r="C71" i="5"/>
  <c r="N70" i="5"/>
  <c r="M70" i="5"/>
  <c r="L70" i="5"/>
  <c r="K70" i="5"/>
  <c r="J70" i="5"/>
  <c r="I70" i="5"/>
  <c r="H70" i="5"/>
  <c r="G70" i="5"/>
  <c r="F70" i="5"/>
  <c r="E70" i="5"/>
  <c r="D70" i="5"/>
  <c r="C70" i="5"/>
  <c r="N69" i="5"/>
  <c r="M69" i="5"/>
  <c r="L69" i="5"/>
  <c r="K69" i="5"/>
  <c r="J69" i="5"/>
  <c r="I69" i="5"/>
  <c r="H69" i="5"/>
  <c r="G69" i="5"/>
  <c r="F69" i="5"/>
  <c r="E69" i="5"/>
  <c r="D69" i="5"/>
  <c r="C69" i="5"/>
  <c r="N68" i="5"/>
  <c r="M68" i="5"/>
  <c r="L68" i="5"/>
  <c r="K68" i="5"/>
  <c r="J68" i="5"/>
  <c r="I68" i="5"/>
  <c r="H68" i="5"/>
  <c r="G68" i="5"/>
  <c r="F68" i="5"/>
  <c r="E68" i="5"/>
  <c r="D68" i="5"/>
  <c r="C68" i="5"/>
  <c r="N67" i="5"/>
  <c r="M67" i="5"/>
  <c r="L67" i="5"/>
  <c r="K67" i="5"/>
  <c r="J67" i="5"/>
  <c r="I67" i="5"/>
  <c r="H67" i="5"/>
  <c r="G67" i="5"/>
  <c r="F67" i="5"/>
  <c r="E67" i="5"/>
  <c r="D67" i="5"/>
  <c r="C67" i="5"/>
  <c r="N66" i="5"/>
  <c r="M66" i="5"/>
  <c r="L66" i="5"/>
  <c r="K66" i="5"/>
  <c r="J66" i="5"/>
  <c r="I66" i="5"/>
  <c r="H66" i="5"/>
  <c r="G66" i="5"/>
  <c r="F66" i="5"/>
  <c r="E66" i="5"/>
  <c r="D66" i="5"/>
  <c r="C66" i="5"/>
  <c r="N65" i="5"/>
  <c r="M65" i="5"/>
  <c r="L65" i="5"/>
  <c r="K65" i="5"/>
  <c r="J65" i="5"/>
  <c r="I65" i="5"/>
  <c r="H65" i="5"/>
  <c r="G65" i="5"/>
  <c r="F65" i="5"/>
  <c r="E65" i="5"/>
  <c r="D65" i="5"/>
  <c r="C65" i="5"/>
  <c r="N64" i="5"/>
  <c r="M64" i="5"/>
  <c r="L64" i="5"/>
  <c r="K64" i="5"/>
  <c r="J64" i="5"/>
  <c r="I64" i="5"/>
  <c r="H64" i="5"/>
  <c r="G64" i="5"/>
  <c r="F64" i="5"/>
  <c r="E64" i="5"/>
  <c r="D64" i="5"/>
  <c r="C64" i="5"/>
  <c r="N63" i="5"/>
  <c r="M63" i="5"/>
  <c r="L63" i="5"/>
  <c r="K63" i="5"/>
  <c r="J63" i="5"/>
  <c r="I63" i="5"/>
  <c r="H63" i="5"/>
  <c r="G63" i="5"/>
  <c r="F63" i="5"/>
  <c r="E63" i="5"/>
  <c r="D63" i="5"/>
  <c r="C63" i="5"/>
  <c r="N62" i="5"/>
  <c r="M62" i="5"/>
  <c r="M89" i="5" s="1"/>
  <c r="L62" i="5"/>
  <c r="L89" i="5" s="1"/>
  <c r="K62" i="5"/>
  <c r="K89" i="5" s="1"/>
  <c r="J62" i="5"/>
  <c r="I62" i="5"/>
  <c r="I89" i="5" s="1"/>
  <c r="H62" i="5"/>
  <c r="H89" i="5" s="1"/>
  <c r="G62" i="5"/>
  <c r="G89" i="5" s="1"/>
  <c r="F62" i="5"/>
  <c r="E62" i="5"/>
  <c r="E89" i="5" s="1"/>
  <c r="D62" i="5"/>
  <c r="D89" i="5" s="1"/>
  <c r="C62" i="5"/>
  <c r="C89" i="5" s="1"/>
  <c r="N58" i="5"/>
  <c r="M58" i="5"/>
  <c r="L58" i="5"/>
  <c r="K58" i="5"/>
  <c r="J58" i="5"/>
  <c r="I58" i="5"/>
  <c r="H58" i="5"/>
  <c r="G58" i="5"/>
  <c r="F58" i="5"/>
  <c r="E58" i="5"/>
  <c r="D58" i="5"/>
  <c r="C58" i="5"/>
  <c r="N57" i="5"/>
  <c r="M57" i="5"/>
  <c r="L57" i="5"/>
  <c r="K57" i="5"/>
  <c r="J57" i="5"/>
  <c r="I57" i="5"/>
  <c r="H57" i="5"/>
  <c r="G57" i="5"/>
  <c r="F57" i="5"/>
  <c r="E57" i="5"/>
  <c r="D57" i="5"/>
  <c r="C57" i="5"/>
  <c r="N56" i="5"/>
  <c r="M56" i="5"/>
  <c r="L56" i="5"/>
  <c r="K56" i="5"/>
  <c r="J56" i="5"/>
  <c r="I56" i="5"/>
  <c r="H56" i="5"/>
  <c r="G56" i="5"/>
  <c r="F56" i="5"/>
  <c r="E56" i="5"/>
  <c r="D56" i="5"/>
  <c r="C56" i="5"/>
  <c r="N55" i="5"/>
  <c r="M55" i="5"/>
  <c r="L55" i="5"/>
  <c r="K55" i="5"/>
  <c r="J55" i="5"/>
  <c r="I55" i="5"/>
  <c r="H55" i="5"/>
  <c r="G55" i="5"/>
  <c r="F55" i="5"/>
  <c r="E55" i="5"/>
  <c r="D55" i="5"/>
  <c r="C55" i="5"/>
  <c r="N54" i="5"/>
  <c r="M54" i="5"/>
  <c r="L54" i="5"/>
  <c r="K54" i="5"/>
  <c r="J54" i="5"/>
  <c r="I54" i="5"/>
  <c r="H54" i="5"/>
  <c r="G54" i="5"/>
  <c r="F54" i="5"/>
  <c r="E54" i="5"/>
  <c r="D54" i="5"/>
  <c r="C54" i="5"/>
  <c r="N53" i="5"/>
  <c r="M53" i="5"/>
  <c r="L53" i="5"/>
  <c r="K53" i="5"/>
  <c r="J53" i="5"/>
  <c r="I53" i="5"/>
  <c r="H53" i="5"/>
  <c r="G53" i="5"/>
  <c r="F53" i="5"/>
  <c r="E53" i="5"/>
  <c r="D53" i="5"/>
  <c r="C53" i="5"/>
  <c r="N52" i="5"/>
  <c r="M52" i="5"/>
  <c r="L52" i="5"/>
  <c r="K52" i="5"/>
  <c r="J52" i="5"/>
  <c r="I52" i="5"/>
  <c r="H52" i="5"/>
  <c r="G52" i="5"/>
  <c r="F52" i="5"/>
  <c r="E52" i="5"/>
  <c r="D52" i="5"/>
  <c r="C52" i="5"/>
  <c r="N51" i="5"/>
  <c r="M51" i="5"/>
  <c r="L51" i="5"/>
  <c r="K51" i="5"/>
  <c r="J51" i="5"/>
  <c r="I51" i="5"/>
  <c r="H51" i="5"/>
  <c r="G51" i="5"/>
  <c r="F51" i="5"/>
  <c r="E51" i="5"/>
  <c r="D51" i="5"/>
  <c r="C51" i="5"/>
  <c r="N50" i="5"/>
  <c r="M50" i="5"/>
  <c r="L50" i="5"/>
  <c r="K50" i="5"/>
  <c r="J50" i="5"/>
  <c r="I50" i="5"/>
  <c r="H50" i="5"/>
  <c r="G50" i="5"/>
  <c r="F50" i="5"/>
  <c r="E50" i="5"/>
  <c r="D50" i="5"/>
  <c r="C50" i="5"/>
  <c r="N49" i="5"/>
  <c r="M49" i="5"/>
  <c r="L49" i="5"/>
  <c r="K49" i="5"/>
  <c r="J49" i="5"/>
  <c r="I49" i="5"/>
  <c r="H49" i="5"/>
  <c r="G49" i="5"/>
  <c r="F49" i="5"/>
  <c r="E49" i="5"/>
  <c r="D49" i="5"/>
  <c r="C49" i="5"/>
  <c r="N48" i="5"/>
  <c r="M48" i="5"/>
  <c r="L48" i="5"/>
  <c r="K48" i="5"/>
  <c r="J48" i="5"/>
  <c r="I48" i="5"/>
  <c r="H48" i="5"/>
  <c r="G48" i="5"/>
  <c r="F48" i="5"/>
  <c r="E48" i="5"/>
  <c r="D48" i="5"/>
  <c r="C48" i="5"/>
  <c r="N47" i="5"/>
  <c r="M47" i="5"/>
  <c r="L47" i="5"/>
  <c r="K47" i="5"/>
  <c r="J47" i="5"/>
  <c r="I47" i="5"/>
  <c r="H47" i="5"/>
  <c r="G47" i="5"/>
  <c r="F47" i="5"/>
  <c r="E47" i="5"/>
  <c r="D47" i="5"/>
  <c r="C47" i="5"/>
  <c r="N46" i="5"/>
  <c r="M46" i="5"/>
  <c r="L46" i="5"/>
  <c r="K46" i="5"/>
  <c r="J46" i="5"/>
  <c r="I46" i="5"/>
  <c r="H46" i="5"/>
  <c r="G46" i="5"/>
  <c r="F46" i="5"/>
  <c r="E46" i="5"/>
  <c r="D46" i="5"/>
  <c r="C46" i="5"/>
  <c r="N45" i="5"/>
  <c r="M45" i="5"/>
  <c r="L45" i="5"/>
  <c r="K45" i="5"/>
  <c r="J45" i="5"/>
  <c r="I45" i="5"/>
  <c r="H45" i="5"/>
  <c r="G45" i="5"/>
  <c r="F45" i="5"/>
  <c r="E45" i="5"/>
  <c r="D45" i="5"/>
  <c r="C45" i="5"/>
  <c r="N44" i="5"/>
  <c r="M44" i="5"/>
  <c r="L44" i="5"/>
  <c r="K44" i="5"/>
  <c r="J44" i="5"/>
  <c r="I44" i="5"/>
  <c r="H44" i="5"/>
  <c r="G44" i="5"/>
  <c r="F44" i="5"/>
  <c r="E44" i="5"/>
  <c r="D44" i="5"/>
  <c r="C44" i="5"/>
  <c r="N43" i="5"/>
  <c r="M43" i="5"/>
  <c r="L43" i="5"/>
  <c r="K43" i="5"/>
  <c r="J43" i="5"/>
  <c r="I43" i="5"/>
  <c r="H43" i="5"/>
  <c r="G43" i="5"/>
  <c r="F43" i="5"/>
  <c r="E43" i="5"/>
  <c r="D43" i="5"/>
  <c r="C43" i="5"/>
  <c r="N42" i="5"/>
  <c r="M42" i="5"/>
  <c r="L42" i="5"/>
  <c r="K42" i="5"/>
  <c r="J42" i="5"/>
  <c r="I42" i="5"/>
  <c r="H42" i="5"/>
  <c r="G42" i="5"/>
  <c r="F42" i="5"/>
  <c r="E42" i="5"/>
  <c r="D42" i="5"/>
  <c r="C42" i="5"/>
  <c r="N41" i="5"/>
  <c r="M41" i="5"/>
  <c r="L41" i="5"/>
  <c r="K41" i="5"/>
  <c r="J41" i="5"/>
  <c r="I41" i="5"/>
  <c r="H41" i="5"/>
  <c r="G41" i="5"/>
  <c r="F41" i="5"/>
  <c r="E41" i="5"/>
  <c r="D41" i="5"/>
  <c r="C41" i="5"/>
  <c r="N40" i="5"/>
  <c r="M40" i="5"/>
  <c r="L40" i="5"/>
  <c r="K40" i="5"/>
  <c r="J40" i="5"/>
  <c r="I40" i="5"/>
  <c r="H40" i="5"/>
  <c r="G40" i="5"/>
  <c r="F40" i="5"/>
  <c r="E40" i="5"/>
  <c r="D40" i="5"/>
  <c r="C40" i="5"/>
  <c r="N39" i="5"/>
  <c r="M39" i="5"/>
  <c r="L39" i="5"/>
  <c r="K39" i="5"/>
  <c r="J39" i="5"/>
  <c r="I39" i="5"/>
  <c r="H39" i="5"/>
  <c r="G39" i="5"/>
  <c r="F39" i="5"/>
  <c r="E39" i="5"/>
  <c r="D39" i="5"/>
  <c r="C39" i="5"/>
  <c r="N38" i="5"/>
  <c r="M38" i="5"/>
  <c r="L38" i="5"/>
  <c r="K38" i="5"/>
  <c r="J38" i="5"/>
  <c r="I38" i="5"/>
  <c r="H38" i="5"/>
  <c r="G38" i="5"/>
  <c r="F38" i="5"/>
  <c r="E38" i="5"/>
  <c r="D38" i="5"/>
  <c r="C38" i="5"/>
  <c r="N37" i="5"/>
  <c r="M37" i="5"/>
  <c r="L37" i="5"/>
  <c r="K37" i="5"/>
  <c r="J37" i="5"/>
  <c r="I37" i="5"/>
  <c r="H37" i="5"/>
  <c r="G37" i="5"/>
  <c r="F37" i="5"/>
  <c r="E37" i="5"/>
  <c r="D37" i="5"/>
  <c r="C37" i="5"/>
  <c r="N36" i="5"/>
  <c r="M36" i="5"/>
  <c r="L36" i="5"/>
  <c r="K36" i="5"/>
  <c r="J36" i="5"/>
  <c r="I36" i="5"/>
  <c r="H36" i="5"/>
  <c r="G36" i="5"/>
  <c r="F36" i="5"/>
  <c r="E36" i="5"/>
  <c r="D36" i="5"/>
  <c r="C36" i="5"/>
  <c r="N35" i="5"/>
  <c r="M35" i="5"/>
  <c r="L35" i="5"/>
  <c r="K35" i="5"/>
  <c r="J35" i="5"/>
  <c r="I35" i="5"/>
  <c r="H35" i="5"/>
  <c r="G35" i="5"/>
  <c r="F35" i="5"/>
  <c r="E35" i="5"/>
  <c r="D35" i="5"/>
  <c r="C35" i="5"/>
  <c r="N34" i="5"/>
  <c r="M34" i="5"/>
  <c r="L34" i="5"/>
  <c r="K34" i="5"/>
  <c r="J34" i="5"/>
  <c r="I34" i="5"/>
  <c r="H34" i="5"/>
  <c r="G34" i="5"/>
  <c r="F34" i="5"/>
  <c r="E34" i="5"/>
  <c r="D34" i="5"/>
  <c r="C34" i="5"/>
  <c r="N33" i="5"/>
  <c r="M33" i="5"/>
  <c r="L33" i="5"/>
  <c r="K33" i="5"/>
  <c r="J33" i="5"/>
  <c r="I33" i="5"/>
  <c r="H33" i="5"/>
  <c r="G33" i="5"/>
  <c r="F33" i="5"/>
  <c r="E33" i="5"/>
  <c r="D33" i="5"/>
  <c r="C33" i="5"/>
  <c r="N32" i="5"/>
  <c r="N59" i="5" s="1"/>
  <c r="M32" i="5"/>
  <c r="M59" i="5" s="1"/>
  <c r="L32" i="5"/>
  <c r="L59" i="5" s="1"/>
  <c r="K32" i="5"/>
  <c r="K59" i="5" s="1"/>
  <c r="J32" i="5"/>
  <c r="J59" i="5" s="1"/>
  <c r="I32" i="5"/>
  <c r="I59" i="5" s="1"/>
  <c r="H32" i="5"/>
  <c r="H59" i="5" s="1"/>
  <c r="G32" i="5"/>
  <c r="G59" i="5" s="1"/>
  <c r="F32" i="5"/>
  <c r="F59" i="5" s="1"/>
  <c r="E32" i="5"/>
  <c r="E59" i="5" s="1"/>
  <c r="D32" i="5"/>
  <c r="C32" i="5"/>
  <c r="C59" i="5" s="1"/>
  <c r="N28" i="5"/>
  <c r="M28" i="5"/>
  <c r="L28" i="5"/>
  <c r="K28" i="5"/>
  <c r="J28" i="5"/>
  <c r="I28" i="5"/>
  <c r="H28" i="5"/>
  <c r="G28" i="5"/>
  <c r="F28" i="5"/>
  <c r="E28" i="5"/>
  <c r="D28" i="5"/>
  <c r="C28" i="5"/>
  <c r="N27" i="5"/>
  <c r="M27" i="5"/>
  <c r="L27" i="5"/>
  <c r="K27" i="5"/>
  <c r="J27" i="5"/>
  <c r="I27" i="5"/>
  <c r="H27" i="5"/>
  <c r="G27" i="5"/>
  <c r="F27" i="5"/>
  <c r="E27" i="5"/>
  <c r="D27" i="5"/>
  <c r="C27" i="5"/>
  <c r="N26" i="5"/>
  <c r="M26" i="5"/>
  <c r="L26" i="5"/>
  <c r="K26" i="5"/>
  <c r="J26" i="5"/>
  <c r="I26" i="5"/>
  <c r="H26" i="5"/>
  <c r="G26" i="5"/>
  <c r="F26" i="5"/>
  <c r="E26" i="5"/>
  <c r="D26" i="5"/>
  <c r="C26" i="5"/>
  <c r="N25" i="5"/>
  <c r="M25" i="5"/>
  <c r="L25" i="5"/>
  <c r="K25" i="5"/>
  <c r="J25" i="5"/>
  <c r="I25" i="5"/>
  <c r="H25" i="5"/>
  <c r="G25" i="5"/>
  <c r="F25" i="5"/>
  <c r="E25" i="5"/>
  <c r="D25" i="5"/>
  <c r="C25" i="5"/>
  <c r="N24" i="5"/>
  <c r="M24" i="5"/>
  <c r="L24" i="5"/>
  <c r="K24" i="5"/>
  <c r="J24" i="5"/>
  <c r="I24" i="5"/>
  <c r="H24" i="5"/>
  <c r="G24" i="5"/>
  <c r="F24" i="5"/>
  <c r="E24" i="5"/>
  <c r="D24" i="5"/>
  <c r="C24" i="5"/>
  <c r="N23" i="5"/>
  <c r="M23" i="5"/>
  <c r="L23" i="5"/>
  <c r="K23" i="5"/>
  <c r="J23" i="5"/>
  <c r="I23" i="5"/>
  <c r="H23" i="5"/>
  <c r="G23" i="5"/>
  <c r="F23" i="5"/>
  <c r="E23" i="5"/>
  <c r="D23" i="5"/>
  <c r="C23" i="5"/>
  <c r="N22" i="5"/>
  <c r="M22" i="5"/>
  <c r="L22" i="5"/>
  <c r="K22" i="5"/>
  <c r="J22" i="5"/>
  <c r="I22" i="5"/>
  <c r="H22" i="5"/>
  <c r="G22" i="5"/>
  <c r="F22" i="5"/>
  <c r="E22" i="5"/>
  <c r="D22" i="5"/>
  <c r="C22" i="5"/>
  <c r="N21" i="5"/>
  <c r="M21" i="5"/>
  <c r="L21" i="5"/>
  <c r="K21" i="5"/>
  <c r="J21" i="5"/>
  <c r="I21" i="5"/>
  <c r="H21" i="5"/>
  <c r="G21" i="5"/>
  <c r="F21" i="5"/>
  <c r="E21" i="5"/>
  <c r="D21" i="5"/>
  <c r="C21" i="5"/>
  <c r="N20" i="5"/>
  <c r="M20" i="5"/>
  <c r="L20" i="5"/>
  <c r="K20" i="5"/>
  <c r="J20" i="5"/>
  <c r="I20" i="5"/>
  <c r="H20" i="5"/>
  <c r="G20" i="5"/>
  <c r="F20" i="5"/>
  <c r="E20" i="5"/>
  <c r="D20" i="5"/>
  <c r="C20" i="5"/>
  <c r="N19" i="5"/>
  <c r="M19" i="5"/>
  <c r="L19" i="5"/>
  <c r="K19" i="5"/>
  <c r="J19" i="5"/>
  <c r="I19" i="5"/>
  <c r="H19" i="5"/>
  <c r="G19" i="5"/>
  <c r="F19" i="5"/>
  <c r="E19" i="5"/>
  <c r="D19" i="5"/>
  <c r="C19" i="5"/>
  <c r="N18" i="5"/>
  <c r="M18" i="5"/>
  <c r="L18" i="5"/>
  <c r="K18" i="5"/>
  <c r="J18" i="5"/>
  <c r="I18" i="5"/>
  <c r="H18" i="5"/>
  <c r="G18" i="5"/>
  <c r="F18" i="5"/>
  <c r="E18" i="5"/>
  <c r="D18" i="5"/>
  <c r="C18" i="5"/>
  <c r="N17" i="5"/>
  <c r="M17" i="5"/>
  <c r="L17" i="5"/>
  <c r="K17" i="5"/>
  <c r="J17" i="5"/>
  <c r="I17" i="5"/>
  <c r="H17" i="5"/>
  <c r="G17" i="5"/>
  <c r="F17" i="5"/>
  <c r="E17" i="5"/>
  <c r="D17" i="5"/>
  <c r="C17" i="5"/>
  <c r="N16" i="5"/>
  <c r="M16" i="5"/>
  <c r="L16" i="5"/>
  <c r="K16" i="5"/>
  <c r="J16" i="5"/>
  <c r="I16" i="5"/>
  <c r="H16" i="5"/>
  <c r="G16" i="5"/>
  <c r="F16" i="5"/>
  <c r="E16" i="5"/>
  <c r="D16" i="5"/>
  <c r="C16" i="5"/>
  <c r="N15" i="5"/>
  <c r="M15" i="5"/>
  <c r="L15" i="5"/>
  <c r="K15" i="5"/>
  <c r="J15" i="5"/>
  <c r="I15" i="5"/>
  <c r="H15" i="5"/>
  <c r="G15" i="5"/>
  <c r="F15" i="5"/>
  <c r="E15" i="5"/>
  <c r="D15" i="5"/>
  <c r="C15" i="5"/>
  <c r="N14" i="5"/>
  <c r="M14" i="5"/>
  <c r="L14" i="5"/>
  <c r="K14" i="5"/>
  <c r="J14" i="5"/>
  <c r="I14" i="5"/>
  <c r="H14" i="5"/>
  <c r="G14" i="5"/>
  <c r="F14" i="5"/>
  <c r="E14" i="5"/>
  <c r="D14" i="5"/>
  <c r="C14" i="5"/>
  <c r="N13" i="5"/>
  <c r="M13" i="5"/>
  <c r="L13" i="5"/>
  <c r="K13" i="5"/>
  <c r="J13" i="5"/>
  <c r="I13" i="5"/>
  <c r="H13" i="5"/>
  <c r="G13" i="5"/>
  <c r="F13" i="5"/>
  <c r="E13" i="5"/>
  <c r="D13" i="5"/>
  <c r="C13" i="5"/>
  <c r="N12" i="5"/>
  <c r="M12" i="5"/>
  <c r="L12" i="5"/>
  <c r="K12" i="5"/>
  <c r="J12" i="5"/>
  <c r="I12" i="5"/>
  <c r="H12" i="5"/>
  <c r="G12" i="5"/>
  <c r="F12" i="5"/>
  <c r="E12" i="5"/>
  <c r="D12" i="5"/>
  <c r="C12" i="5"/>
  <c r="N11" i="5"/>
  <c r="M11" i="5"/>
  <c r="L11" i="5"/>
  <c r="K11" i="5"/>
  <c r="J11" i="5"/>
  <c r="I11" i="5"/>
  <c r="H11" i="5"/>
  <c r="G11" i="5"/>
  <c r="F11" i="5"/>
  <c r="E11" i="5"/>
  <c r="D11" i="5"/>
  <c r="C11" i="5"/>
  <c r="N10" i="5"/>
  <c r="M10" i="5"/>
  <c r="L10" i="5"/>
  <c r="K10" i="5"/>
  <c r="J10" i="5"/>
  <c r="I10" i="5"/>
  <c r="H10" i="5"/>
  <c r="G10" i="5"/>
  <c r="F10" i="5"/>
  <c r="E10" i="5"/>
  <c r="D10" i="5"/>
  <c r="C10" i="5"/>
  <c r="N9" i="5"/>
  <c r="M9" i="5"/>
  <c r="L9" i="5"/>
  <c r="K9" i="5"/>
  <c r="J9" i="5"/>
  <c r="I9" i="5"/>
  <c r="H9" i="5"/>
  <c r="G9" i="5"/>
  <c r="F9" i="5"/>
  <c r="E9" i="5"/>
  <c r="D9" i="5"/>
  <c r="C9" i="5"/>
  <c r="N8" i="5"/>
  <c r="M8" i="5"/>
  <c r="L8" i="5"/>
  <c r="K8" i="5"/>
  <c r="J8" i="5"/>
  <c r="I8" i="5"/>
  <c r="H8" i="5"/>
  <c r="G8" i="5"/>
  <c r="F8" i="5"/>
  <c r="E8" i="5"/>
  <c r="D8" i="5"/>
  <c r="C8" i="5"/>
  <c r="N7" i="5"/>
  <c r="M7" i="5"/>
  <c r="L7" i="5"/>
  <c r="K7" i="5"/>
  <c r="J7" i="5"/>
  <c r="I7" i="5"/>
  <c r="H7" i="5"/>
  <c r="G7" i="5"/>
  <c r="F7" i="5"/>
  <c r="E7" i="5"/>
  <c r="D7" i="5"/>
  <c r="C7" i="5"/>
  <c r="N6" i="5"/>
  <c r="M6" i="5"/>
  <c r="L6" i="5"/>
  <c r="K6" i="5"/>
  <c r="J6" i="5"/>
  <c r="I6" i="5"/>
  <c r="H6" i="5"/>
  <c r="G6" i="5"/>
  <c r="F6" i="5"/>
  <c r="E6" i="5"/>
  <c r="D6" i="5"/>
  <c r="C6" i="5"/>
  <c r="N5" i="5"/>
  <c r="M5" i="5"/>
  <c r="L5" i="5"/>
  <c r="K5" i="5"/>
  <c r="J5" i="5"/>
  <c r="I5" i="5"/>
  <c r="H5" i="5"/>
  <c r="G5" i="5"/>
  <c r="F5" i="5"/>
  <c r="E5" i="5"/>
  <c r="D5" i="5"/>
  <c r="C5" i="5"/>
  <c r="N4" i="5"/>
  <c r="M4" i="5"/>
  <c r="L4" i="5"/>
  <c r="K4" i="5"/>
  <c r="J4" i="5"/>
  <c r="I4" i="5"/>
  <c r="H4" i="5"/>
  <c r="G4" i="5"/>
  <c r="F4" i="5"/>
  <c r="E4" i="5"/>
  <c r="D4" i="5"/>
  <c r="C4" i="5"/>
  <c r="N3" i="5"/>
  <c r="M3" i="5"/>
  <c r="L3" i="5"/>
  <c r="K3" i="5"/>
  <c r="J3" i="5"/>
  <c r="I3" i="5"/>
  <c r="H3" i="5"/>
  <c r="G3" i="5"/>
  <c r="F3" i="5"/>
  <c r="E3" i="5"/>
  <c r="D3" i="5"/>
  <c r="C3" i="5"/>
  <c r="N2" i="5"/>
  <c r="N29" i="5" s="1"/>
  <c r="M2" i="5"/>
  <c r="M29" i="5" s="1"/>
  <c r="L2" i="5"/>
  <c r="L29" i="5" s="1"/>
  <c r="K2" i="5"/>
  <c r="K29" i="5" s="1"/>
  <c r="J2" i="5"/>
  <c r="J29" i="5" s="1"/>
  <c r="I2" i="5"/>
  <c r="I29" i="5" s="1"/>
  <c r="H2" i="5"/>
  <c r="H29" i="5" s="1"/>
  <c r="G2" i="5"/>
  <c r="G29" i="5" s="1"/>
  <c r="F2" i="5"/>
  <c r="F29" i="5" s="1"/>
  <c r="E2" i="5"/>
  <c r="E29" i="5" s="1"/>
  <c r="D2" i="5"/>
  <c r="D29" i="5" s="1"/>
  <c r="C2" i="5"/>
  <c r="C29" i="5" s="1"/>
  <c r="N210" i="4"/>
  <c r="M210" i="4"/>
  <c r="L210" i="4"/>
  <c r="K210" i="4"/>
  <c r="J210" i="4"/>
  <c r="I210" i="4"/>
  <c r="H210" i="4"/>
  <c r="G210" i="4"/>
  <c r="F210" i="4"/>
  <c r="E210" i="4"/>
  <c r="D210" i="4"/>
  <c r="C210" i="4"/>
  <c r="N209" i="4"/>
  <c r="M209" i="4"/>
  <c r="L209" i="4"/>
  <c r="K209" i="4"/>
  <c r="J209" i="4"/>
  <c r="I209" i="4"/>
  <c r="H209" i="4"/>
  <c r="G209" i="4"/>
  <c r="F209" i="4"/>
  <c r="E209" i="4"/>
  <c r="D209" i="4"/>
  <c r="C209" i="4"/>
  <c r="N208" i="4"/>
  <c r="M208" i="4"/>
  <c r="L208" i="4"/>
  <c r="K208" i="4"/>
  <c r="J208" i="4"/>
  <c r="I208" i="4"/>
  <c r="H208" i="4"/>
  <c r="G208" i="4"/>
  <c r="F208" i="4"/>
  <c r="E208" i="4"/>
  <c r="D208" i="4"/>
  <c r="C208" i="4"/>
  <c r="N207" i="4"/>
  <c r="M207" i="4"/>
  <c r="L207" i="4"/>
  <c r="K207" i="4"/>
  <c r="J207" i="4"/>
  <c r="I207" i="4"/>
  <c r="H207" i="4"/>
  <c r="G207" i="4"/>
  <c r="F207" i="4"/>
  <c r="E207" i="4"/>
  <c r="D207" i="4"/>
  <c r="C207" i="4"/>
  <c r="N206" i="4"/>
  <c r="M206" i="4"/>
  <c r="L206" i="4"/>
  <c r="K206" i="4"/>
  <c r="J206" i="4"/>
  <c r="I206" i="4"/>
  <c r="H206" i="4"/>
  <c r="G206" i="4"/>
  <c r="F206" i="4"/>
  <c r="E206" i="4"/>
  <c r="D206" i="4"/>
  <c r="C206" i="4"/>
  <c r="N205" i="4"/>
  <c r="M205" i="4"/>
  <c r="L205" i="4"/>
  <c r="K205" i="4"/>
  <c r="J205" i="4"/>
  <c r="I205" i="4"/>
  <c r="H205" i="4"/>
  <c r="G205" i="4"/>
  <c r="F205" i="4"/>
  <c r="E205" i="4"/>
  <c r="D205" i="4"/>
  <c r="C205" i="4"/>
  <c r="N204" i="4"/>
  <c r="M204" i="4"/>
  <c r="L204" i="4"/>
  <c r="K204" i="4"/>
  <c r="J204" i="4"/>
  <c r="I204" i="4"/>
  <c r="H204" i="4"/>
  <c r="G204" i="4"/>
  <c r="F204" i="4"/>
  <c r="E204" i="4"/>
  <c r="D204" i="4"/>
  <c r="C204" i="4"/>
  <c r="N203" i="4"/>
  <c r="M203" i="4"/>
  <c r="L203" i="4"/>
  <c r="K203" i="4"/>
  <c r="J203" i="4"/>
  <c r="I203" i="4"/>
  <c r="H203" i="4"/>
  <c r="G203" i="4"/>
  <c r="F203" i="4"/>
  <c r="E203" i="4"/>
  <c r="D203" i="4"/>
  <c r="C203" i="4"/>
  <c r="N202" i="4"/>
  <c r="M202" i="4"/>
  <c r="L202" i="4"/>
  <c r="K202" i="4"/>
  <c r="J202" i="4"/>
  <c r="I202" i="4"/>
  <c r="H202" i="4"/>
  <c r="G202" i="4"/>
  <c r="F202" i="4"/>
  <c r="E202" i="4"/>
  <c r="D202" i="4"/>
  <c r="C202" i="4"/>
  <c r="N201" i="4"/>
  <c r="M201" i="4"/>
  <c r="L201" i="4"/>
  <c r="K201" i="4"/>
  <c r="J201" i="4"/>
  <c r="I201" i="4"/>
  <c r="H201" i="4"/>
  <c r="G201" i="4"/>
  <c r="F201" i="4"/>
  <c r="E201" i="4"/>
  <c r="D201" i="4"/>
  <c r="C201" i="4"/>
  <c r="N200" i="4"/>
  <c r="M200" i="4"/>
  <c r="L200" i="4"/>
  <c r="K200" i="4"/>
  <c r="J200" i="4"/>
  <c r="I200" i="4"/>
  <c r="H200" i="4"/>
  <c r="G200" i="4"/>
  <c r="F200" i="4"/>
  <c r="E200" i="4"/>
  <c r="D200" i="4"/>
  <c r="C200" i="4"/>
  <c r="N199" i="4"/>
  <c r="M199" i="4"/>
  <c r="L199" i="4"/>
  <c r="K199" i="4"/>
  <c r="J199" i="4"/>
  <c r="I199" i="4"/>
  <c r="H199" i="4"/>
  <c r="G199" i="4"/>
  <c r="F199" i="4"/>
  <c r="E199" i="4"/>
  <c r="D199" i="4"/>
  <c r="C199" i="4"/>
  <c r="N198" i="4"/>
  <c r="M198" i="4"/>
  <c r="L198" i="4"/>
  <c r="K198" i="4"/>
  <c r="J198" i="4"/>
  <c r="I198" i="4"/>
  <c r="H198" i="4"/>
  <c r="G198" i="4"/>
  <c r="F198" i="4"/>
  <c r="E198" i="4"/>
  <c r="D198" i="4"/>
  <c r="C198" i="4"/>
  <c r="N197" i="4"/>
  <c r="M197" i="4"/>
  <c r="L197" i="4"/>
  <c r="K197" i="4"/>
  <c r="J197" i="4"/>
  <c r="I197" i="4"/>
  <c r="H197" i="4"/>
  <c r="G197" i="4"/>
  <c r="F197" i="4"/>
  <c r="E197" i="4"/>
  <c r="D197" i="4"/>
  <c r="C197" i="4"/>
  <c r="N196" i="4"/>
  <c r="M196" i="4"/>
  <c r="L196" i="4"/>
  <c r="K196" i="4"/>
  <c r="J196" i="4"/>
  <c r="I196" i="4"/>
  <c r="H196" i="4"/>
  <c r="G196" i="4"/>
  <c r="F196" i="4"/>
  <c r="E196" i="4"/>
  <c r="D196" i="4"/>
  <c r="C196" i="4"/>
  <c r="N195" i="4"/>
  <c r="M195" i="4"/>
  <c r="L195" i="4"/>
  <c r="K195" i="4"/>
  <c r="J195" i="4"/>
  <c r="I195" i="4"/>
  <c r="H195" i="4"/>
  <c r="G195" i="4"/>
  <c r="F195" i="4"/>
  <c r="E195" i="4"/>
  <c r="D195" i="4"/>
  <c r="C195" i="4"/>
  <c r="N194" i="4"/>
  <c r="M194" i="4"/>
  <c r="L194" i="4"/>
  <c r="K194" i="4"/>
  <c r="J194" i="4"/>
  <c r="I194" i="4"/>
  <c r="H194" i="4"/>
  <c r="G194" i="4"/>
  <c r="F194" i="4"/>
  <c r="E194" i="4"/>
  <c r="D194" i="4"/>
  <c r="C194" i="4"/>
  <c r="N193" i="4"/>
  <c r="M193" i="4"/>
  <c r="L193" i="4"/>
  <c r="K193" i="4"/>
  <c r="J193" i="4"/>
  <c r="I193" i="4"/>
  <c r="H193" i="4"/>
  <c r="G193" i="4"/>
  <c r="F193" i="4"/>
  <c r="E193" i="4"/>
  <c r="D193" i="4"/>
  <c r="C193" i="4"/>
  <c r="N192" i="4"/>
  <c r="M192" i="4"/>
  <c r="L192" i="4"/>
  <c r="K192" i="4"/>
  <c r="J192" i="4"/>
  <c r="I192" i="4"/>
  <c r="H192" i="4"/>
  <c r="G192" i="4"/>
  <c r="F192" i="4"/>
  <c r="E192" i="4"/>
  <c r="D192" i="4"/>
  <c r="C192" i="4"/>
  <c r="N191" i="4"/>
  <c r="M191" i="4"/>
  <c r="L191" i="4"/>
  <c r="K191" i="4"/>
  <c r="J191" i="4"/>
  <c r="I191" i="4"/>
  <c r="H191" i="4"/>
  <c r="G191" i="4"/>
  <c r="F191" i="4"/>
  <c r="E191" i="4"/>
  <c r="D191" i="4"/>
  <c r="C191" i="4"/>
  <c r="N190" i="4"/>
  <c r="M190" i="4"/>
  <c r="L190" i="4"/>
  <c r="K190" i="4"/>
  <c r="J190" i="4"/>
  <c r="I190" i="4"/>
  <c r="H190" i="4"/>
  <c r="G190" i="4"/>
  <c r="F190" i="4"/>
  <c r="E190" i="4"/>
  <c r="D190" i="4"/>
  <c r="C190" i="4"/>
  <c r="N189" i="4"/>
  <c r="M189" i="4"/>
  <c r="L189" i="4"/>
  <c r="K189" i="4"/>
  <c r="J189" i="4"/>
  <c r="I189" i="4"/>
  <c r="H189" i="4"/>
  <c r="G189" i="4"/>
  <c r="F189" i="4"/>
  <c r="E189" i="4"/>
  <c r="D189" i="4"/>
  <c r="C189" i="4"/>
  <c r="N188" i="4"/>
  <c r="M188" i="4"/>
  <c r="L188" i="4"/>
  <c r="K188" i="4"/>
  <c r="J188" i="4"/>
  <c r="I188" i="4"/>
  <c r="H188" i="4"/>
  <c r="G188" i="4"/>
  <c r="F188" i="4"/>
  <c r="E188" i="4"/>
  <c r="D188" i="4"/>
  <c r="C188" i="4"/>
  <c r="N187" i="4"/>
  <c r="M187" i="4"/>
  <c r="L187" i="4"/>
  <c r="K187" i="4"/>
  <c r="J187" i="4"/>
  <c r="I187" i="4"/>
  <c r="H187" i="4"/>
  <c r="G187" i="4"/>
  <c r="F187" i="4"/>
  <c r="E187" i="4"/>
  <c r="D187" i="4"/>
  <c r="C187" i="4"/>
  <c r="N186" i="4"/>
  <c r="M186" i="4"/>
  <c r="L186" i="4"/>
  <c r="K186" i="4"/>
  <c r="J186" i="4"/>
  <c r="I186" i="4"/>
  <c r="H186" i="4"/>
  <c r="G186" i="4"/>
  <c r="F186" i="4"/>
  <c r="E186" i="4"/>
  <c r="D186" i="4"/>
  <c r="C186" i="4"/>
  <c r="N185" i="4"/>
  <c r="M185" i="4"/>
  <c r="L185" i="4"/>
  <c r="K185" i="4"/>
  <c r="J185" i="4"/>
  <c r="I185" i="4"/>
  <c r="H185" i="4"/>
  <c r="G185" i="4"/>
  <c r="F185" i="4"/>
  <c r="E185" i="4"/>
  <c r="D185" i="4"/>
  <c r="C185" i="4"/>
  <c r="N184" i="4"/>
  <c r="M184" i="4"/>
  <c r="L184" i="4"/>
  <c r="K184" i="4"/>
  <c r="J184" i="4"/>
  <c r="I184" i="4"/>
  <c r="H184" i="4"/>
  <c r="G184" i="4"/>
  <c r="F184" i="4"/>
  <c r="E184" i="4"/>
  <c r="D184" i="4"/>
  <c r="C184" i="4"/>
  <c r="N183" i="4"/>
  <c r="N211" i="4" s="1"/>
  <c r="M183" i="4"/>
  <c r="M211" i="4" s="1"/>
  <c r="L183" i="4"/>
  <c r="K183" i="4"/>
  <c r="J183" i="4"/>
  <c r="J211" i="4" s="1"/>
  <c r="I183" i="4"/>
  <c r="H183" i="4"/>
  <c r="G183" i="4"/>
  <c r="F183" i="4"/>
  <c r="E183" i="4"/>
  <c r="D183" i="4"/>
  <c r="C183" i="4"/>
  <c r="C211" i="4" s="1"/>
  <c r="N179" i="4"/>
  <c r="M179" i="4"/>
  <c r="L179" i="4"/>
  <c r="K179" i="4"/>
  <c r="K241" i="4" s="1"/>
  <c r="J179" i="4"/>
  <c r="I179" i="4"/>
  <c r="H179" i="4"/>
  <c r="G179" i="4"/>
  <c r="F179" i="4"/>
  <c r="E179" i="4"/>
  <c r="D179" i="4"/>
  <c r="C179" i="4"/>
  <c r="C241" i="4" s="1"/>
  <c r="N178" i="4"/>
  <c r="M178" i="4"/>
  <c r="L178" i="4"/>
  <c r="K178" i="4"/>
  <c r="K240" i="4" s="1"/>
  <c r="J178" i="4"/>
  <c r="I178" i="4"/>
  <c r="H178" i="4"/>
  <c r="G178" i="4"/>
  <c r="G240" i="4" s="1"/>
  <c r="F178" i="4"/>
  <c r="F240" i="4" s="1"/>
  <c r="E178" i="4"/>
  <c r="E240" i="4" s="1"/>
  <c r="D178" i="4"/>
  <c r="C178" i="4"/>
  <c r="N177" i="4"/>
  <c r="M177" i="4"/>
  <c r="M239" i="4" s="1"/>
  <c r="L177" i="4"/>
  <c r="K177" i="4"/>
  <c r="J177" i="4"/>
  <c r="I177" i="4"/>
  <c r="H177" i="4"/>
  <c r="G177" i="4"/>
  <c r="F177" i="4"/>
  <c r="E177" i="4"/>
  <c r="D177" i="4"/>
  <c r="C177" i="4"/>
  <c r="C239" i="4" s="1"/>
  <c r="N176" i="4"/>
  <c r="M176" i="4"/>
  <c r="L176" i="4"/>
  <c r="K176" i="4"/>
  <c r="J176" i="4"/>
  <c r="J238" i="4" s="1"/>
  <c r="I176" i="4"/>
  <c r="H176" i="4"/>
  <c r="G176" i="4"/>
  <c r="F176" i="4"/>
  <c r="E176" i="4"/>
  <c r="D176" i="4"/>
  <c r="C176" i="4"/>
  <c r="N175" i="4"/>
  <c r="N237" i="4" s="1"/>
  <c r="M175" i="4"/>
  <c r="L175" i="4"/>
  <c r="L237" i="4" s="1"/>
  <c r="K175" i="4"/>
  <c r="J175" i="4"/>
  <c r="J237" i="4" s="1"/>
  <c r="I175" i="4"/>
  <c r="H175" i="4"/>
  <c r="H237" i="4" s="1"/>
  <c r="G175" i="4"/>
  <c r="F175" i="4"/>
  <c r="F237" i="4" s="1"/>
  <c r="E175" i="4"/>
  <c r="D175" i="4"/>
  <c r="D237" i="4" s="1"/>
  <c r="C175" i="4"/>
  <c r="N174" i="4"/>
  <c r="N236" i="4" s="1"/>
  <c r="M174" i="4"/>
  <c r="L174" i="4"/>
  <c r="K174" i="4"/>
  <c r="J174" i="4"/>
  <c r="J236" i="4" s="1"/>
  <c r="I174" i="4"/>
  <c r="H174" i="4"/>
  <c r="G174" i="4"/>
  <c r="F174" i="4"/>
  <c r="E174" i="4"/>
  <c r="D174" i="4"/>
  <c r="C174" i="4"/>
  <c r="C236" i="4" s="1"/>
  <c r="N173" i="4"/>
  <c r="N235" i="4" s="1"/>
  <c r="M173" i="4"/>
  <c r="L173" i="4"/>
  <c r="K173" i="4"/>
  <c r="J173" i="4"/>
  <c r="J235" i="4" s="1"/>
  <c r="I173" i="4"/>
  <c r="H173" i="4"/>
  <c r="G173" i="4"/>
  <c r="G235" i="4" s="1"/>
  <c r="F173" i="4"/>
  <c r="F235" i="4" s="1"/>
  <c r="E173" i="4"/>
  <c r="D173" i="4"/>
  <c r="C173" i="4"/>
  <c r="C235" i="4" s="1"/>
  <c r="N172" i="4"/>
  <c r="N234" i="4" s="1"/>
  <c r="M172" i="4"/>
  <c r="L172" i="4"/>
  <c r="K172" i="4"/>
  <c r="K234" i="4" s="1"/>
  <c r="J172" i="4"/>
  <c r="I172" i="4"/>
  <c r="H172" i="4"/>
  <c r="G172" i="4"/>
  <c r="G234" i="4" s="1"/>
  <c r="F172" i="4"/>
  <c r="E172" i="4"/>
  <c r="D172" i="4"/>
  <c r="C172" i="4"/>
  <c r="N171" i="4"/>
  <c r="M171" i="4"/>
  <c r="L171" i="4"/>
  <c r="K171" i="4"/>
  <c r="K233" i="4" s="1"/>
  <c r="J171" i="4"/>
  <c r="I171" i="4"/>
  <c r="H171" i="4"/>
  <c r="G171" i="4"/>
  <c r="G233" i="4" s="1"/>
  <c r="F171" i="4"/>
  <c r="E171" i="4"/>
  <c r="D171" i="4"/>
  <c r="C171" i="4"/>
  <c r="C233" i="4" s="1"/>
  <c r="N170" i="4"/>
  <c r="M170" i="4"/>
  <c r="L170" i="4"/>
  <c r="K170" i="4"/>
  <c r="K232" i="4" s="1"/>
  <c r="J170" i="4"/>
  <c r="I170" i="4"/>
  <c r="H170" i="4"/>
  <c r="G170" i="4"/>
  <c r="F170" i="4"/>
  <c r="F232" i="4" s="1"/>
  <c r="E170" i="4"/>
  <c r="E232" i="4" s="1"/>
  <c r="D170" i="4"/>
  <c r="C170" i="4"/>
  <c r="C232" i="4" s="1"/>
  <c r="N169" i="4"/>
  <c r="M169" i="4"/>
  <c r="M231" i="4" s="1"/>
  <c r="L169" i="4"/>
  <c r="K169" i="4"/>
  <c r="J169" i="4"/>
  <c r="I169" i="4"/>
  <c r="I231" i="4" s="1"/>
  <c r="H169" i="4"/>
  <c r="G169" i="4"/>
  <c r="F169" i="4"/>
  <c r="E169" i="4"/>
  <c r="E231" i="4" s="1"/>
  <c r="D169" i="4"/>
  <c r="D231" i="4" s="1"/>
  <c r="C169" i="4"/>
  <c r="C231" i="4" s="1"/>
  <c r="N168" i="4"/>
  <c r="M168" i="4"/>
  <c r="M230" i="4" s="1"/>
  <c r="L168" i="4"/>
  <c r="L230" i="4" s="1"/>
  <c r="K168" i="4"/>
  <c r="J168" i="4"/>
  <c r="I168" i="4"/>
  <c r="I230" i="4" s="1"/>
  <c r="H168" i="4"/>
  <c r="H230" i="4" s="1"/>
  <c r="G168" i="4"/>
  <c r="F168" i="4"/>
  <c r="E168" i="4"/>
  <c r="E230" i="4" s="1"/>
  <c r="D168" i="4"/>
  <c r="D230" i="4" s="1"/>
  <c r="C168" i="4"/>
  <c r="N167" i="4"/>
  <c r="M167" i="4"/>
  <c r="L167" i="4"/>
  <c r="K167" i="4"/>
  <c r="J167" i="4"/>
  <c r="I167" i="4"/>
  <c r="H167" i="4"/>
  <c r="H229" i="4" s="1"/>
  <c r="G167" i="4"/>
  <c r="F167" i="4"/>
  <c r="E167" i="4"/>
  <c r="D167" i="4"/>
  <c r="C167" i="4"/>
  <c r="N166" i="4"/>
  <c r="M166" i="4"/>
  <c r="L166" i="4"/>
  <c r="K166" i="4"/>
  <c r="J166" i="4"/>
  <c r="I166" i="4"/>
  <c r="H166" i="4"/>
  <c r="G166" i="4"/>
  <c r="F166" i="4"/>
  <c r="E166" i="4"/>
  <c r="D166" i="4"/>
  <c r="C166" i="4"/>
  <c r="C228" i="4" s="1"/>
  <c r="N165" i="4"/>
  <c r="M165" i="4"/>
  <c r="L165" i="4"/>
  <c r="K165" i="4"/>
  <c r="K227" i="4" s="1"/>
  <c r="J165" i="4"/>
  <c r="I165" i="4"/>
  <c r="H165" i="4"/>
  <c r="G165" i="4"/>
  <c r="F165" i="4"/>
  <c r="E165" i="4"/>
  <c r="E227" i="4" s="1"/>
  <c r="D165" i="4"/>
  <c r="C165" i="4"/>
  <c r="N164" i="4"/>
  <c r="M164" i="4"/>
  <c r="M226" i="4" s="1"/>
  <c r="L164" i="4"/>
  <c r="K164" i="4"/>
  <c r="J164" i="4"/>
  <c r="I164" i="4"/>
  <c r="I226" i="4" s="1"/>
  <c r="H164" i="4"/>
  <c r="G164" i="4"/>
  <c r="G226" i="4" s="1"/>
  <c r="F164" i="4"/>
  <c r="E164" i="4"/>
  <c r="E226" i="4" s="1"/>
  <c r="D164" i="4"/>
  <c r="C164" i="4"/>
  <c r="C226" i="4" s="1"/>
  <c r="N163" i="4"/>
  <c r="M163" i="4"/>
  <c r="M225" i="4" s="1"/>
  <c r="L163" i="4"/>
  <c r="K163" i="4"/>
  <c r="K225" i="4" s="1"/>
  <c r="J163" i="4"/>
  <c r="I163" i="4"/>
  <c r="H163" i="4"/>
  <c r="G163" i="4"/>
  <c r="F163" i="4"/>
  <c r="E163" i="4"/>
  <c r="D163" i="4"/>
  <c r="C163" i="4"/>
  <c r="N162" i="4"/>
  <c r="M162" i="4"/>
  <c r="L162" i="4"/>
  <c r="K162" i="4"/>
  <c r="J162" i="4"/>
  <c r="I162" i="4"/>
  <c r="H162" i="4"/>
  <c r="G162" i="4"/>
  <c r="F162" i="4"/>
  <c r="E162" i="4"/>
  <c r="D162" i="4"/>
  <c r="C162" i="4"/>
  <c r="N161" i="4"/>
  <c r="M161" i="4"/>
  <c r="L161" i="4"/>
  <c r="K161" i="4"/>
  <c r="J161" i="4"/>
  <c r="I161" i="4"/>
  <c r="H161" i="4"/>
  <c r="G161" i="4"/>
  <c r="F161" i="4"/>
  <c r="E161" i="4"/>
  <c r="D161" i="4"/>
  <c r="C161" i="4"/>
  <c r="C223" i="4" s="1"/>
  <c r="N160" i="4"/>
  <c r="M160" i="4"/>
  <c r="L160" i="4"/>
  <c r="K160" i="4"/>
  <c r="J160" i="4"/>
  <c r="I160" i="4"/>
  <c r="H160" i="4"/>
  <c r="G160" i="4"/>
  <c r="F160" i="4"/>
  <c r="F222" i="4" s="1"/>
  <c r="E160" i="4"/>
  <c r="D160" i="4"/>
  <c r="C160" i="4"/>
  <c r="N159" i="4"/>
  <c r="M159" i="4"/>
  <c r="L159" i="4"/>
  <c r="K159" i="4"/>
  <c r="J159" i="4"/>
  <c r="I159" i="4"/>
  <c r="H159" i="4"/>
  <c r="G159" i="4"/>
  <c r="F159" i="4"/>
  <c r="E159" i="4"/>
  <c r="D159" i="4"/>
  <c r="C159" i="4"/>
  <c r="N158" i="4"/>
  <c r="M158" i="4"/>
  <c r="L158" i="4"/>
  <c r="K158" i="4"/>
  <c r="J158" i="4"/>
  <c r="I158" i="4"/>
  <c r="H158" i="4"/>
  <c r="H220" i="4" s="1"/>
  <c r="G158" i="4"/>
  <c r="F158" i="4"/>
  <c r="E158" i="4"/>
  <c r="D158" i="4"/>
  <c r="D220" i="4" s="1"/>
  <c r="C158" i="4"/>
  <c r="C220" i="4" s="1"/>
  <c r="N157" i="4"/>
  <c r="M157" i="4"/>
  <c r="L157" i="4"/>
  <c r="L219" i="4" s="1"/>
  <c r="K157" i="4"/>
  <c r="J157" i="4"/>
  <c r="I157" i="4"/>
  <c r="H157" i="4"/>
  <c r="G157" i="4"/>
  <c r="F157" i="4"/>
  <c r="E157" i="4"/>
  <c r="D157" i="4"/>
  <c r="D219" i="4" s="1"/>
  <c r="C157" i="4"/>
  <c r="C219" i="4" s="1"/>
  <c r="N156" i="4"/>
  <c r="M156" i="4"/>
  <c r="L156" i="4"/>
  <c r="K156" i="4"/>
  <c r="K218" i="4" s="1"/>
  <c r="J156" i="4"/>
  <c r="I156" i="4"/>
  <c r="H156" i="4"/>
  <c r="G156" i="4"/>
  <c r="G218" i="4" s="1"/>
  <c r="F156" i="4"/>
  <c r="E156" i="4"/>
  <c r="D156" i="4"/>
  <c r="C156" i="4"/>
  <c r="C218" i="4" s="1"/>
  <c r="N155" i="4"/>
  <c r="M155" i="4"/>
  <c r="L155" i="4"/>
  <c r="K155" i="4"/>
  <c r="J155" i="4"/>
  <c r="I155" i="4"/>
  <c r="H155" i="4"/>
  <c r="G155" i="4"/>
  <c r="G217" i="4" s="1"/>
  <c r="F155" i="4"/>
  <c r="E155" i="4"/>
  <c r="D155" i="4"/>
  <c r="C155" i="4"/>
  <c r="C217" i="4" s="1"/>
  <c r="N154" i="4"/>
  <c r="M154" i="4"/>
  <c r="L154" i="4"/>
  <c r="K154" i="4"/>
  <c r="J154" i="4"/>
  <c r="I154" i="4"/>
  <c r="H154" i="4"/>
  <c r="G154" i="4"/>
  <c r="G216" i="4" s="1"/>
  <c r="F154" i="4"/>
  <c r="E154" i="4"/>
  <c r="D154" i="4"/>
  <c r="C154" i="4"/>
  <c r="C216" i="4" s="1"/>
  <c r="N153" i="4"/>
  <c r="M153" i="4"/>
  <c r="L153" i="4"/>
  <c r="K153" i="4"/>
  <c r="J153" i="4"/>
  <c r="I153" i="4"/>
  <c r="H153" i="4"/>
  <c r="G153" i="4"/>
  <c r="F153" i="4"/>
  <c r="E153" i="4"/>
  <c r="D153" i="4"/>
  <c r="C153" i="4"/>
  <c r="N152" i="4"/>
  <c r="N180" i="4" s="1"/>
  <c r="M152" i="4"/>
  <c r="M214" i="4" s="1"/>
  <c r="L152" i="4"/>
  <c r="L214" i="4" s="1"/>
  <c r="K152" i="4"/>
  <c r="K214" i="4" s="1"/>
  <c r="J152" i="4"/>
  <c r="J180" i="4" s="1"/>
  <c r="I152" i="4"/>
  <c r="I214" i="4" s="1"/>
  <c r="H152" i="4"/>
  <c r="H214" i="4" s="1"/>
  <c r="G152" i="4"/>
  <c r="G180" i="4" s="1"/>
  <c r="F152" i="4"/>
  <c r="F180" i="4" s="1"/>
  <c r="E152" i="4"/>
  <c r="D152" i="4"/>
  <c r="D214" i="4" s="1"/>
  <c r="C152" i="4"/>
  <c r="C180" i="4" s="1"/>
  <c r="O149" i="4"/>
  <c r="N149" i="4"/>
  <c r="M149" i="4"/>
  <c r="L149" i="4"/>
  <c r="K149" i="4"/>
  <c r="J149" i="4"/>
  <c r="I149" i="4"/>
  <c r="H149" i="4"/>
  <c r="G149" i="4"/>
  <c r="F149" i="4"/>
  <c r="E149" i="4"/>
  <c r="D149" i="4"/>
  <c r="C149" i="4"/>
  <c r="O148" i="4"/>
  <c r="N148" i="4"/>
  <c r="M148" i="4"/>
  <c r="L148" i="4"/>
  <c r="K148" i="4"/>
  <c r="J148" i="4"/>
  <c r="I148" i="4"/>
  <c r="H148" i="4"/>
  <c r="G148" i="4"/>
  <c r="F148" i="4"/>
  <c r="E148" i="4"/>
  <c r="D148" i="4"/>
  <c r="C148" i="4"/>
  <c r="O147" i="4"/>
  <c r="N147" i="4"/>
  <c r="M147" i="4"/>
  <c r="L147" i="4"/>
  <c r="K147" i="4"/>
  <c r="J147" i="4"/>
  <c r="I147" i="4"/>
  <c r="H147" i="4"/>
  <c r="G147" i="4"/>
  <c r="F147" i="4"/>
  <c r="E147" i="4"/>
  <c r="D147" i="4"/>
  <c r="C147" i="4"/>
  <c r="O146" i="4"/>
  <c r="N146" i="4"/>
  <c r="M146" i="4"/>
  <c r="L146" i="4"/>
  <c r="K146" i="4"/>
  <c r="J146" i="4"/>
  <c r="I146" i="4"/>
  <c r="H146" i="4"/>
  <c r="G146" i="4"/>
  <c r="F146" i="4"/>
  <c r="E146" i="4"/>
  <c r="D146" i="4"/>
  <c r="C146" i="4"/>
  <c r="O145" i="4"/>
  <c r="N145" i="4"/>
  <c r="M145" i="4"/>
  <c r="L145" i="4"/>
  <c r="K145" i="4"/>
  <c r="J145" i="4"/>
  <c r="I145" i="4"/>
  <c r="H145" i="4"/>
  <c r="G145" i="4"/>
  <c r="F145" i="4"/>
  <c r="E145" i="4"/>
  <c r="D145" i="4"/>
  <c r="C145" i="4"/>
  <c r="O144" i="4"/>
  <c r="N144" i="4"/>
  <c r="M144" i="4"/>
  <c r="L144" i="4"/>
  <c r="K144" i="4"/>
  <c r="J144" i="4"/>
  <c r="I144" i="4"/>
  <c r="H144" i="4"/>
  <c r="G144" i="4"/>
  <c r="F144" i="4"/>
  <c r="E144" i="4"/>
  <c r="D144" i="4"/>
  <c r="C144" i="4"/>
  <c r="O143" i="4"/>
  <c r="N143" i="4"/>
  <c r="M143" i="4"/>
  <c r="L143" i="4"/>
  <c r="K143" i="4"/>
  <c r="J143" i="4"/>
  <c r="I143" i="4"/>
  <c r="H143" i="4"/>
  <c r="G143" i="4"/>
  <c r="F143" i="4"/>
  <c r="E143" i="4"/>
  <c r="D143" i="4"/>
  <c r="C143" i="4"/>
  <c r="O142" i="4"/>
  <c r="N142" i="4"/>
  <c r="M142" i="4"/>
  <c r="L142" i="4"/>
  <c r="K142" i="4"/>
  <c r="J142" i="4"/>
  <c r="I142" i="4"/>
  <c r="H142" i="4"/>
  <c r="G142" i="4"/>
  <c r="F142" i="4"/>
  <c r="E142" i="4"/>
  <c r="D142" i="4"/>
  <c r="C142" i="4"/>
  <c r="O141" i="4"/>
  <c r="N141" i="4"/>
  <c r="M141" i="4"/>
  <c r="L141" i="4"/>
  <c r="K141" i="4"/>
  <c r="J141" i="4"/>
  <c r="I141" i="4"/>
  <c r="H141" i="4"/>
  <c r="G141" i="4"/>
  <c r="F141" i="4"/>
  <c r="E141" i="4"/>
  <c r="D141" i="4"/>
  <c r="C141" i="4"/>
  <c r="O140" i="4"/>
  <c r="N140" i="4"/>
  <c r="M140" i="4"/>
  <c r="L140" i="4"/>
  <c r="K140" i="4"/>
  <c r="J140" i="4"/>
  <c r="I140" i="4"/>
  <c r="H140" i="4"/>
  <c r="G140" i="4"/>
  <c r="F140" i="4"/>
  <c r="E140" i="4"/>
  <c r="D140" i="4"/>
  <c r="C140" i="4"/>
  <c r="O139" i="4"/>
  <c r="N139" i="4"/>
  <c r="M139" i="4"/>
  <c r="L139" i="4"/>
  <c r="K139" i="4"/>
  <c r="J139" i="4"/>
  <c r="I139" i="4"/>
  <c r="H139" i="4"/>
  <c r="G139" i="4"/>
  <c r="F139" i="4"/>
  <c r="E139" i="4"/>
  <c r="D139" i="4"/>
  <c r="C139" i="4"/>
  <c r="O138" i="4"/>
  <c r="N138" i="4"/>
  <c r="M138" i="4"/>
  <c r="L138" i="4"/>
  <c r="K138" i="4"/>
  <c r="J138" i="4"/>
  <c r="I138" i="4"/>
  <c r="H138" i="4"/>
  <c r="G138" i="4"/>
  <c r="F138" i="4"/>
  <c r="E138" i="4"/>
  <c r="D138" i="4"/>
  <c r="C138" i="4"/>
  <c r="O137" i="4"/>
  <c r="N137" i="4"/>
  <c r="M137" i="4"/>
  <c r="L137" i="4"/>
  <c r="K137" i="4"/>
  <c r="J137" i="4"/>
  <c r="I137" i="4"/>
  <c r="H137" i="4"/>
  <c r="G137" i="4"/>
  <c r="F137" i="4"/>
  <c r="E137" i="4"/>
  <c r="D137" i="4"/>
  <c r="C137" i="4"/>
  <c r="O136" i="4"/>
  <c r="N136" i="4"/>
  <c r="M136" i="4"/>
  <c r="L136" i="4"/>
  <c r="K136" i="4"/>
  <c r="J136" i="4"/>
  <c r="I136" i="4"/>
  <c r="H136" i="4"/>
  <c r="G136" i="4"/>
  <c r="F136" i="4"/>
  <c r="E136" i="4"/>
  <c r="D136" i="4"/>
  <c r="C136" i="4"/>
  <c r="O135" i="4"/>
  <c r="N135" i="4"/>
  <c r="M135" i="4"/>
  <c r="L135" i="4"/>
  <c r="K135" i="4"/>
  <c r="J135" i="4"/>
  <c r="I135" i="4"/>
  <c r="H135" i="4"/>
  <c r="G135" i="4"/>
  <c r="F135" i="4"/>
  <c r="E135" i="4"/>
  <c r="D135" i="4"/>
  <c r="C135" i="4"/>
  <c r="O134" i="4"/>
  <c r="N134" i="4"/>
  <c r="M134" i="4"/>
  <c r="L134" i="4"/>
  <c r="K134" i="4"/>
  <c r="J134" i="4"/>
  <c r="I134" i="4"/>
  <c r="H134" i="4"/>
  <c r="G134" i="4"/>
  <c r="F134" i="4"/>
  <c r="E134" i="4"/>
  <c r="D134" i="4"/>
  <c r="C134" i="4"/>
  <c r="O133" i="4"/>
  <c r="N133" i="4"/>
  <c r="M133" i="4"/>
  <c r="L133" i="4"/>
  <c r="K133" i="4"/>
  <c r="J133" i="4"/>
  <c r="I133" i="4"/>
  <c r="H133" i="4"/>
  <c r="G133" i="4"/>
  <c r="F133" i="4"/>
  <c r="E133" i="4"/>
  <c r="D133" i="4"/>
  <c r="C133" i="4"/>
  <c r="O132" i="4"/>
  <c r="N132" i="4"/>
  <c r="M132" i="4"/>
  <c r="L132" i="4"/>
  <c r="K132" i="4"/>
  <c r="J132" i="4"/>
  <c r="I132" i="4"/>
  <c r="H132" i="4"/>
  <c r="G132" i="4"/>
  <c r="F132" i="4"/>
  <c r="E132" i="4"/>
  <c r="D132" i="4"/>
  <c r="C132" i="4"/>
  <c r="O131" i="4"/>
  <c r="N131" i="4"/>
  <c r="M131" i="4"/>
  <c r="L131" i="4"/>
  <c r="K131" i="4"/>
  <c r="J131" i="4"/>
  <c r="I131" i="4"/>
  <c r="H131" i="4"/>
  <c r="G131" i="4"/>
  <c r="F131" i="4"/>
  <c r="E131" i="4"/>
  <c r="D131" i="4"/>
  <c r="C131" i="4"/>
  <c r="O130" i="4"/>
  <c r="N130" i="4"/>
  <c r="M130" i="4"/>
  <c r="L130" i="4"/>
  <c r="K130" i="4"/>
  <c r="J130" i="4"/>
  <c r="I130" i="4"/>
  <c r="H130" i="4"/>
  <c r="G130" i="4"/>
  <c r="F130" i="4"/>
  <c r="E130" i="4"/>
  <c r="D130" i="4"/>
  <c r="C130" i="4"/>
  <c r="O129" i="4"/>
  <c r="N129" i="4"/>
  <c r="M129" i="4"/>
  <c r="L129" i="4"/>
  <c r="K129" i="4"/>
  <c r="J129" i="4"/>
  <c r="I129" i="4"/>
  <c r="H129" i="4"/>
  <c r="G129" i="4"/>
  <c r="F129" i="4"/>
  <c r="E129" i="4"/>
  <c r="D129" i="4"/>
  <c r="C129" i="4"/>
  <c r="O128" i="4"/>
  <c r="N128" i="4"/>
  <c r="M128" i="4"/>
  <c r="L128" i="4"/>
  <c r="K128" i="4"/>
  <c r="J128" i="4"/>
  <c r="I128" i="4"/>
  <c r="H128" i="4"/>
  <c r="G128" i="4"/>
  <c r="F128" i="4"/>
  <c r="E128" i="4"/>
  <c r="D128" i="4"/>
  <c r="C128" i="4"/>
  <c r="O127" i="4"/>
  <c r="N127" i="4"/>
  <c r="M127" i="4"/>
  <c r="L127" i="4"/>
  <c r="K127" i="4"/>
  <c r="J127" i="4"/>
  <c r="I127" i="4"/>
  <c r="H127" i="4"/>
  <c r="G127" i="4"/>
  <c r="F127" i="4"/>
  <c r="E127" i="4"/>
  <c r="D127" i="4"/>
  <c r="C127" i="4"/>
  <c r="O126" i="4"/>
  <c r="N126" i="4"/>
  <c r="M126" i="4"/>
  <c r="L126" i="4"/>
  <c r="K126" i="4"/>
  <c r="J126" i="4"/>
  <c r="I126" i="4"/>
  <c r="H126" i="4"/>
  <c r="G126" i="4"/>
  <c r="F126" i="4"/>
  <c r="E126" i="4"/>
  <c r="D126" i="4"/>
  <c r="C126" i="4"/>
  <c r="O125" i="4"/>
  <c r="N125" i="4"/>
  <c r="M125" i="4"/>
  <c r="L125" i="4"/>
  <c r="K125" i="4"/>
  <c r="J125" i="4"/>
  <c r="I125" i="4"/>
  <c r="H125" i="4"/>
  <c r="G125" i="4"/>
  <c r="F125" i="4"/>
  <c r="E125" i="4"/>
  <c r="D125" i="4"/>
  <c r="C125" i="4"/>
  <c r="O124" i="4"/>
  <c r="N124" i="4"/>
  <c r="M124" i="4"/>
  <c r="L124" i="4"/>
  <c r="K124" i="4"/>
  <c r="J124" i="4"/>
  <c r="I124" i="4"/>
  <c r="H124" i="4"/>
  <c r="G124" i="4"/>
  <c r="F124" i="4"/>
  <c r="E124" i="4"/>
  <c r="D124" i="4"/>
  <c r="C124" i="4"/>
  <c r="O123" i="4"/>
  <c r="N123" i="4"/>
  <c r="M123" i="4"/>
  <c r="L123" i="4"/>
  <c r="K123" i="4"/>
  <c r="J123" i="4"/>
  <c r="I123" i="4"/>
  <c r="H123" i="4"/>
  <c r="G123" i="4"/>
  <c r="F123" i="4"/>
  <c r="E123" i="4"/>
  <c r="D123" i="4"/>
  <c r="C123" i="4"/>
  <c r="O122" i="4"/>
  <c r="N122" i="4"/>
  <c r="M122" i="4"/>
  <c r="L122" i="4"/>
  <c r="K122" i="4"/>
  <c r="J122" i="4"/>
  <c r="I122" i="4"/>
  <c r="H122" i="4"/>
  <c r="G122" i="4"/>
  <c r="F122" i="4"/>
  <c r="E122" i="4"/>
  <c r="D122" i="4"/>
  <c r="C122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C119" i="4"/>
  <c r="O118" i="4"/>
  <c r="N118" i="4"/>
  <c r="M118" i="4"/>
  <c r="L118" i="4"/>
  <c r="K118" i="4"/>
  <c r="J118" i="4"/>
  <c r="I118" i="4"/>
  <c r="H118" i="4"/>
  <c r="G118" i="4"/>
  <c r="F118" i="4"/>
  <c r="E118" i="4"/>
  <c r="D118" i="4"/>
  <c r="C118" i="4"/>
  <c r="O117" i="4"/>
  <c r="N117" i="4"/>
  <c r="M117" i="4"/>
  <c r="L117" i="4"/>
  <c r="K117" i="4"/>
  <c r="J117" i="4"/>
  <c r="I117" i="4"/>
  <c r="H117" i="4"/>
  <c r="G117" i="4"/>
  <c r="F117" i="4"/>
  <c r="E117" i="4"/>
  <c r="D117" i="4"/>
  <c r="C117" i="4"/>
  <c r="O116" i="4"/>
  <c r="N116" i="4"/>
  <c r="M116" i="4"/>
  <c r="L116" i="4"/>
  <c r="K116" i="4"/>
  <c r="J116" i="4"/>
  <c r="I116" i="4"/>
  <c r="H116" i="4"/>
  <c r="G116" i="4"/>
  <c r="F116" i="4"/>
  <c r="E116" i="4"/>
  <c r="D116" i="4"/>
  <c r="C116" i="4"/>
  <c r="O115" i="4"/>
  <c r="N115" i="4"/>
  <c r="M115" i="4"/>
  <c r="L115" i="4"/>
  <c r="K115" i="4"/>
  <c r="J115" i="4"/>
  <c r="I115" i="4"/>
  <c r="H115" i="4"/>
  <c r="G115" i="4"/>
  <c r="F115" i="4"/>
  <c r="E115" i="4"/>
  <c r="D115" i="4"/>
  <c r="C115" i="4"/>
  <c r="O114" i="4"/>
  <c r="N114" i="4"/>
  <c r="M114" i="4"/>
  <c r="L114" i="4"/>
  <c r="K114" i="4"/>
  <c r="J114" i="4"/>
  <c r="I114" i="4"/>
  <c r="H114" i="4"/>
  <c r="G114" i="4"/>
  <c r="F114" i="4"/>
  <c r="E114" i="4"/>
  <c r="D114" i="4"/>
  <c r="C114" i="4"/>
  <c r="O113" i="4"/>
  <c r="N113" i="4"/>
  <c r="M113" i="4"/>
  <c r="L113" i="4"/>
  <c r="K113" i="4"/>
  <c r="J113" i="4"/>
  <c r="I113" i="4"/>
  <c r="H113" i="4"/>
  <c r="G113" i="4"/>
  <c r="F113" i="4"/>
  <c r="E113" i="4"/>
  <c r="D113" i="4"/>
  <c r="C113" i="4"/>
  <c r="O112" i="4"/>
  <c r="N112" i="4"/>
  <c r="M112" i="4"/>
  <c r="L112" i="4"/>
  <c r="K112" i="4"/>
  <c r="J112" i="4"/>
  <c r="I112" i="4"/>
  <c r="H112" i="4"/>
  <c r="G112" i="4"/>
  <c r="F112" i="4"/>
  <c r="E112" i="4"/>
  <c r="D112" i="4"/>
  <c r="C112" i="4"/>
  <c r="O111" i="4"/>
  <c r="N111" i="4"/>
  <c r="M111" i="4"/>
  <c r="L111" i="4"/>
  <c r="K111" i="4"/>
  <c r="J111" i="4"/>
  <c r="I111" i="4"/>
  <c r="H111" i="4"/>
  <c r="G111" i="4"/>
  <c r="F111" i="4"/>
  <c r="E111" i="4"/>
  <c r="D111" i="4"/>
  <c r="C111" i="4"/>
  <c r="O110" i="4"/>
  <c r="N110" i="4"/>
  <c r="M110" i="4"/>
  <c r="L110" i="4"/>
  <c r="K110" i="4"/>
  <c r="J110" i="4"/>
  <c r="I110" i="4"/>
  <c r="H110" i="4"/>
  <c r="G110" i="4"/>
  <c r="F110" i="4"/>
  <c r="E110" i="4"/>
  <c r="D110" i="4"/>
  <c r="C110" i="4"/>
  <c r="O109" i="4"/>
  <c r="N109" i="4"/>
  <c r="M109" i="4"/>
  <c r="L109" i="4"/>
  <c r="K109" i="4"/>
  <c r="J109" i="4"/>
  <c r="I109" i="4"/>
  <c r="H109" i="4"/>
  <c r="G109" i="4"/>
  <c r="F109" i="4"/>
  <c r="E109" i="4"/>
  <c r="D109" i="4"/>
  <c r="C109" i="4"/>
  <c r="O108" i="4"/>
  <c r="N108" i="4"/>
  <c r="M108" i="4"/>
  <c r="L108" i="4"/>
  <c r="K108" i="4"/>
  <c r="J108" i="4"/>
  <c r="I108" i="4"/>
  <c r="H108" i="4"/>
  <c r="G108" i="4"/>
  <c r="F108" i="4"/>
  <c r="E108" i="4"/>
  <c r="D108" i="4"/>
  <c r="C108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C107" i="4"/>
  <c r="O106" i="4"/>
  <c r="N106" i="4"/>
  <c r="M106" i="4"/>
  <c r="L106" i="4"/>
  <c r="K106" i="4"/>
  <c r="J106" i="4"/>
  <c r="I106" i="4"/>
  <c r="H106" i="4"/>
  <c r="G106" i="4"/>
  <c r="F106" i="4"/>
  <c r="E106" i="4"/>
  <c r="D106" i="4"/>
  <c r="C106" i="4"/>
  <c r="O105" i="4"/>
  <c r="N105" i="4"/>
  <c r="M105" i="4"/>
  <c r="L105" i="4"/>
  <c r="K105" i="4"/>
  <c r="J105" i="4"/>
  <c r="I105" i="4"/>
  <c r="H105" i="4"/>
  <c r="G105" i="4"/>
  <c r="F105" i="4"/>
  <c r="E105" i="4"/>
  <c r="D105" i="4"/>
  <c r="C105" i="4"/>
  <c r="O104" i="4"/>
  <c r="N104" i="4"/>
  <c r="M104" i="4"/>
  <c r="L104" i="4"/>
  <c r="K104" i="4"/>
  <c r="J104" i="4"/>
  <c r="I104" i="4"/>
  <c r="H104" i="4"/>
  <c r="G104" i="4"/>
  <c r="F104" i="4"/>
  <c r="E104" i="4"/>
  <c r="D104" i="4"/>
  <c r="C104" i="4"/>
  <c r="O103" i="4"/>
  <c r="N103" i="4"/>
  <c r="M103" i="4"/>
  <c r="L103" i="4"/>
  <c r="K103" i="4"/>
  <c r="J103" i="4"/>
  <c r="I103" i="4"/>
  <c r="H103" i="4"/>
  <c r="G103" i="4"/>
  <c r="F103" i="4"/>
  <c r="E103" i="4"/>
  <c r="D103" i="4"/>
  <c r="C103" i="4"/>
  <c r="O102" i="4"/>
  <c r="N102" i="4"/>
  <c r="M102" i="4"/>
  <c r="L102" i="4"/>
  <c r="K102" i="4"/>
  <c r="J102" i="4"/>
  <c r="I102" i="4"/>
  <c r="H102" i="4"/>
  <c r="G102" i="4"/>
  <c r="F102" i="4"/>
  <c r="E102" i="4"/>
  <c r="D102" i="4"/>
  <c r="C102" i="4"/>
  <c r="O101" i="4"/>
  <c r="N101" i="4"/>
  <c r="M101" i="4"/>
  <c r="L101" i="4"/>
  <c r="K101" i="4"/>
  <c r="J101" i="4"/>
  <c r="I101" i="4"/>
  <c r="H101" i="4"/>
  <c r="G101" i="4"/>
  <c r="F101" i="4"/>
  <c r="E101" i="4"/>
  <c r="D101" i="4"/>
  <c r="C101" i="4"/>
  <c r="O100" i="4"/>
  <c r="N100" i="4"/>
  <c r="M100" i="4"/>
  <c r="L100" i="4"/>
  <c r="K100" i="4"/>
  <c r="J100" i="4"/>
  <c r="I100" i="4"/>
  <c r="H100" i="4"/>
  <c r="G100" i="4"/>
  <c r="F100" i="4"/>
  <c r="E100" i="4"/>
  <c r="D100" i="4"/>
  <c r="C100" i="4"/>
  <c r="O99" i="4"/>
  <c r="N99" i="4"/>
  <c r="M99" i="4"/>
  <c r="L99" i="4"/>
  <c r="K99" i="4"/>
  <c r="J99" i="4"/>
  <c r="I99" i="4"/>
  <c r="H99" i="4"/>
  <c r="G99" i="4"/>
  <c r="F99" i="4"/>
  <c r="E99" i="4"/>
  <c r="D99" i="4"/>
  <c r="C99" i="4"/>
  <c r="O98" i="4"/>
  <c r="N98" i="4"/>
  <c r="M98" i="4"/>
  <c r="L98" i="4"/>
  <c r="K98" i="4"/>
  <c r="J98" i="4"/>
  <c r="I98" i="4"/>
  <c r="H98" i="4"/>
  <c r="G98" i="4"/>
  <c r="F98" i="4"/>
  <c r="E98" i="4"/>
  <c r="D98" i="4"/>
  <c r="C98" i="4"/>
  <c r="O97" i="4"/>
  <c r="N97" i="4"/>
  <c r="M97" i="4"/>
  <c r="L97" i="4"/>
  <c r="K97" i="4"/>
  <c r="J97" i="4"/>
  <c r="I97" i="4"/>
  <c r="H97" i="4"/>
  <c r="G97" i="4"/>
  <c r="F97" i="4"/>
  <c r="E97" i="4"/>
  <c r="D97" i="4"/>
  <c r="C97" i="4"/>
  <c r="O96" i="4"/>
  <c r="N96" i="4"/>
  <c r="M96" i="4"/>
  <c r="L96" i="4"/>
  <c r="K96" i="4"/>
  <c r="J96" i="4"/>
  <c r="I96" i="4"/>
  <c r="H96" i="4"/>
  <c r="G96" i="4"/>
  <c r="F96" i="4"/>
  <c r="E96" i="4"/>
  <c r="D96" i="4"/>
  <c r="C96" i="4"/>
  <c r="O95" i="4"/>
  <c r="N95" i="4"/>
  <c r="M95" i="4"/>
  <c r="L95" i="4"/>
  <c r="K95" i="4"/>
  <c r="J95" i="4"/>
  <c r="I95" i="4"/>
  <c r="H95" i="4"/>
  <c r="G95" i="4"/>
  <c r="F95" i="4"/>
  <c r="E95" i="4"/>
  <c r="D95" i="4"/>
  <c r="C95" i="4"/>
  <c r="O94" i="4"/>
  <c r="N94" i="4"/>
  <c r="M94" i="4"/>
  <c r="L94" i="4"/>
  <c r="K94" i="4"/>
  <c r="J94" i="4"/>
  <c r="I94" i="4"/>
  <c r="H94" i="4"/>
  <c r="G94" i="4"/>
  <c r="F94" i="4"/>
  <c r="E94" i="4"/>
  <c r="D94" i="4"/>
  <c r="C94" i="4"/>
  <c r="O93" i="4"/>
  <c r="N93" i="4"/>
  <c r="M93" i="4"/>
  <c r="L93" i="4"/>
  <c r="K93" i="4"/>
  <c r="J93" i="4"/>
  <c r="I93" i="4"/>
  <c r="H93" i="4"/>
  <c r="G93" i="4"/>
  <c r="F93" i="4"/>
  <c r="E93" i="4"/>
  <c r="D93" i="4"/>
  <c r="C93" i="4"/>
  <c r="O92" i="4"/>
  <c r="N92" i="4"/>
  <c r="M92" i="4"/>
  <c r="L92" i="4"/>
  <c r="K92" i="4"/>
  <c r="J92" i="4"/>
  <c r="I92" i="4"/>
  <c r="H92" i="4"/>
  <c r="G92" i="4"/>
  <c r="F92" i="4"/>
  <c r="E92" i="4"/>
  <c r="D92" i="4"/>
  <c r="C92" i="4"/>
  <c r="N88" i="4"/>
  <c r="M88" i="4"/>
  <c r="L88" i="4"/>
  <c r="K88" i="4"/>
  <c r="J88" i="4"/>
  <c r="I88" i="4"/>
  <c r="H88" i="4"/>
  <c r="G88" i="4"/>
  <c r="F88" i="4"/>
  <c r="E88" i="4"/>
  <c r="D88" i="4"/>
  <c r="C88" i="4"/>
  <c r="N87" i="4"/>
  <c r="M87" i="4"/>
  <c r="L87" i="4"/>
  <c r="K87" i="4"/>
  <c r="J87" i="4"/>
  <c r="I87" i="4"/>
  <c r="H87" i="4"/>
  <c r="G87" i="4"/>
  <c r="F87" i="4"/>
  <c r="E87" i="4"/>
  <c r="D87" i="4"/>
  <c r="C87" i="4"/>
  <c r="N86" i="4"/>
  <c r="M86" i="4"/>
  <c r="L86" i="4"/>
  <c r="K86" i="4"/>
  <c r="J86" i="4"/>
  <c r="I86" i="4"/>
  <c r="H86" i="4"/>
  <c r="G86" i="4"/>
  <c r="F86" i="4"/>
  <c r="E86" i="4"/>
  <c r="D86" i="4"/>
  <c r="C86" i="4"/>
  <c r="N85" i="4"/>
  <c r="M85" i="4"/>
  <c r="L85" i="4"/>
  <c r="K85" i="4"/>
  <c r="J85" i="4"/>
  <c r="I85" i="4"/>
  <c r="H85" i="4"/>
  <c r="G85" i="4"/>
  <c r="F85" i="4"/>
  <c r="E85" i="4"/>
  <c r="D85" i="4"/>
  <c r="C85" i="4"/>
  <c r="N84" i="4"/>
  <c r="M84" i="4"/>
  <c r="L84" i="4"/>
  <c r="K84" i="4"/>
  <c r="J84" i="4"/>
  <c r="I84" i="4"/>
  <c r="H84" i="4"/>
  <c r="G84" i="4"/>
  <c r="F84" i="4"/>
  <c r="E84" i="4"/>
  <c r="D84" i="4"/>
  <c r="C84" i="4"/>
  <c r="N83" i="4"/>
  <c r="M83" i="4"/>
  <c r="L83" i="4"/>
  <c r="K83" i="4"/>
  <c r="J83" i="4"/>
  <c r="I83" i="4"/>
  <c r="H83" i="4"/>
  <c r="G83" i="4"/>
  <c r="F83" i="4"/>
  <c r="E83" i="4"/>
  <c r="D83" i="4"/>
  <c r="C83" i="4"/>
  <c r="N82" i="4"/>
  <c r="M82" i="4"/>
  <c r="L82" i="4"/>
  <c r="K82" i="4"/>
  <c r="J82" i="4"/>
  <c r="I82" i="4"/>
  <c r="H82" i="4"/>
  <c r="G82" i="4"/>
  <c r="F82" i="4"/>
  <c r="E82" i="4"/>
  <c r="D82" i="4"/>
  <c r="C82" i="4"/>
  <c r="N81" i="4"/>
  <c r="M81" i="4"/>
  <c r="L81" i="4"/>
  <c r="K81" i="4"/>
  <c r="J81" i="4"/>
  <c r="I81" i="4"/>
  <c r="H81" i="4"/>
  <c r="G81" i="4"/>
  <c r="F81" i="4"/>
  <c r="E81" i="4"/>
  <c r="D81" i="4"/>
  <c r="C81" i="4"/>
  <c r="N80" i="4"/>
  <c r="M80" i="4"/>
  <c r="L80" i="4"/>
  <c r="K80" i="4"/>
  <c r="J80" i="4"/>
  <c r="I80" i="4"/>
  <c r="H80" i="4"/>
  <c r="G80" i="4"/>
  <c r="F80" i="4"/>
  <c r="E80" i="4"/>
  <c r="D80" i="4"/>
  <c r="C80" i="4"/>
  <c r="N79" i="4"/>
  <c r="M79" i="4"/>
  <c r="L79" i="4"/>
  <c r="K79" i="4"/>
  <c r="J79" i="4"/>
  <c r="I79" i="4"/>
  <c r="H79" i="4"/>
  <c r="G79" i="4"/>
  <c r="F79" i="4"/>
  <c r="E79" i="4"/>
  <c r="D79" i="4"/>
  <c r="C79" i="4"/>
  <c r="N78" i="4"/>
  <c r="M78" i="4"/>
  <c r="L78" i="4"/>
  <c r="K78" i="4"/>
  <c r="J78" i="4"/>
  <c r="I78" i="4"/>
  <c r="H78" i="4"/>
  <c r="G78" i="4"/>
  <c r="F78" i="4"/>
  <c r="E78" i="4"/>
  <c r="D78" i="4"/>
  <c r="C78" i="4"/>
  <c r="N77" i="4"/>
  <c r="M77" i="4"/>
  <c r="L77" i="4"/>
  <c r="K77" i="4"/>
  <c r="J77" i="4"/>
  <c r="I77" i="4"/>
  <c r="H77" i="4"/>
  <c r="G77" i="4"/>
  <c r="F77" i="4"/>
  <c r="E77" i="4"/>
  <c r="D77" i="4"/>
  <c r="C77" i="4"/>
  <c r="N76" i="4"/>
  <c r="M76" i="4"/>
  <c r="L76" i="4"/>
  <c r="K76" i="4"/>
  <c r="J76" i="4"/>
  <c r="I76" i="4"/>
  <c r="H76" i="4"/>
  <c r="G76" i="4"/>
  <c r="F76" i="4"/>
  <c r="E76" i="4"/>
  <c r="D76" i="4"/>
  <c r="C76" i="4"/>
  <c r="N75" i="4"/>
  <c r="M75" i="4"/>
  <c r="L75" i="4"/>
  <c r="K75" i="4"/>
  <c r="J75" i="4"/>
  <c r="I75" i="4"/>
  <c r="H75" i="4"/>
  <c r="G75" i="4"/>
  <c r="F75" i="4"/>
  <c r="E75" i="4"/>
  <c r="D75" i="4"/>
  <c r="C75" i="4"/>
  <c r="N74" i="4"/>
  <c r="M74" i="4"/>
  <c r="L74" i="4"/>
  <c r="K74" i="4"/>
  <c r="J74" i="4"/>
  <c r="I74" i="4"/>
  <c r="H74" i="4"/>
  <c r="G74" i="4"/>
  <c r="F74" i="4"/>
  <c r="E74" i="4"/>
  <c r="D74" i="4"/>
  <c r="C74" i="4"/>
  <c r="N73" i="4"/>
  <c r="M73" i="4"/>
  <c r="L73" i="4"/>
  <c r="K73" i="4"/>
  <c r="J73" i="4"/>
  <c r="I73" i="4"/>
  <c r="H73" i="4"/>
  <c r="G73" i="4"/>
  <c r="F73" i="4"/>
  <c r="E73" i="4"/>
  <c r="D73" i="4"/>
  <c r="C73" i="4"/>
  <c r="N72" i="4"/>
  <c r="M72" i="4"/>
  <c r="L72" i="4"/>
  <c r="K72" i="4"/>
  <c r="J72" i="4"/>
  <c r="I72" i="4"/>
  <c r="H72" i="4"/>
  <c r="G72" i="4"/>
  <c r="F72" i="4"/>
  <c r="E72" i="4"/>
  <c r="D72" i="4"/>
  <c r="C72" i="4"/>
  <c r="N71" i="4"/>
  <c r="M71" i="4"/>
  <c r="L71" i="4"/>
  <c r="K71" i="4"/>
  <c r="J71" i="4"/>
  <c r="I71" i="4"/>
  <c r="H71" i="4"/>
  <c r="G71" i="4"/>
  <c r="F71" i="4"/>
  <c r="E71" i="4"/>
  <c r="D71" i="4"/>
  <c r="C71" i="4"/>
  <c r="N70" i="4"/>
  <c r="M70" i="4"/>
  <c r="L70" i="4"/>
  <c r="K70" i="4"/>
  <c r="J70" i="4"/>
  <c r="I70" i="4"/>
  <c r="H70" i="4"/>
  <c r="G70" i="4"/>
  <c r="F70" i="4"/>
  <c r="E70" i="4"/>
  <c r="D70" i="4"/>
  <c r="C70" i="4"/>
  <c r="N69" i="4"/>
  <c r="M69" i="4"/>
  <c r="L69" i="4"/>
  <c r="K69" i="4"/>
  <c r="J69" i="4"/>
  <c r="I69" i="4"/>
  <c r="H69" i="4"/>
  <c r="G69" i="4"/>
  <c r="F69" i="4"/>
  <c r="E69" i="4"/>
  <c r="D69" i="4"/>
  <c r="C69" i="4"/>
  <c r="N68" i="4"/>
  <c r="M68" i="4"/>
  <c r="L68" i="4"/>
  <c r="K68" i="4"/>
  <c r="J68" i="4"/>
  <c r="I68" i="4"/>
  <c r="H68" i="4"/>
  <c r="G68" i="4"/>
  <c r="F68" i="4"/>
  <c r="E68" i="4"/>
  <c r="D68" i="4"/>
  <c r="C68" i="4"/>
  <c r="N67" i="4"/>
  <c r="M67" i="4"/>
  <c r="L67" i="4"/>
  <c r="K67" i="4"/>
  <c r="J67" i="4"/>
  <c r="I67" i="4"/>
  <c r="H67" i="4"/>
  <c r="G67" i="4"/>
  <c r="F67" i="4"/>
  <c r="E67" i="4"/>
  <c r="D67" i="4"/>
  <c r="C67" i="4"/>
  <c r="N66" i="4"/>
  <c r="M66" i="4"/>
  <c r="L66" i="4"/>
  <c r="K66" i="4"/>
  <c r="J66" i="4"/>
  <c r="I66" i="4"/>
  <c r="H66" i="4"/>
  <c r="G66" i="4"/>
  <c r="F66" i="4"/>
  <c r="E66" i="4"/>
  <c r="D66" i="4"/>
  <c r="C66" i="4"/>
  <c r="N65" i="4"/>
  <c r="M65" i="4"/>
  <c r="L65" i="4"/>
  <c r="K65" i="4"/>
  <c r="J65" i="4"/>
  <c r="I65" i="4"/>
  <c r="H65" i="4"/>
  <c r="G65" i="4"/>
  <c r="F65" i="4"/>
  <c r="E65" i="4"/>
  <c r="D65" i="4"/>
  <c r="C65" i="4"/>
  <c r="N64" i="4"/>
  <c r="M64" i="4"/>
  <c r="L64" i="4"/>
  <c r="K64" i="4"/>
  <c r="J64" i="4"/>
  <c r="I64" i="4"/>
  <c r="H64" i="4"/>
  <c r="G64" i="4"/>
  <c r="F64" i="4"/>
  <c r="E64" i="4"/>
  <c r="D64" i="4"/>
  <c r="C64" i="4"/>
  <c r="N63" i="4"/>
  <c r="M63" i="4"/>
  <c r="L63" i="4"/>
  <c r="K63" i="4"/>
  <c r="J63" i="4"/>
  <c r="I63" i="4"/>
  <c r="H63" i="4"/>
  <c r="G63" i="4"/>
  <c r="F63" i="4"/>
  <c r="E63" i="4"/>
  <c r="D63" i="4"/>
  <c r="C63" i="4"/>
  <c r="N62" i="4"/>
  <c r="N89" i="4" s="1"/>
  <c r="M62" i="4"/>
  <c r="M89" i="4" s="1"/>
  <c r="L62" i="4"/>
  <c r="L89" i="4" s="1"/>
  <c r="K62" i="4"/>
  <c r="K89" i="4" s="1"/>
  <c r="J62" i="4"/>
  <c r="I62" i="4"/>
  <c r="I89" i="4" s="1"/>
  <c r="H62" i="4"/>
  <c r="G62" i="4"/>
  <c r="G89" i="4" s="1"/>
  <c r="F62" i="4"/>
  <c r="E62" i="4"/>
  <c r="D62" i="4"/>
  <c r="D89" i="4" s="1"/>
  <c r="C62" i="4"/>
  <c r="C89" i="4" s="1"/>
  <c r="N58" i="4"/>
  <c r="M58" i="4"/>
  <c r="L58" i="4"/>
  <c r="K58" i="4"/>
  <c r="J58" i="4"/>
  <c r="I58" i="4"/>
  <c r="H58" i="4"/>
  <c r="G58" i="4"/>
  <c r="F58" i="4"/>
  <c r="E58" i="4"/>
  <c r="D58" i="4"/>
  <c r="C58" i="4"/>
  <c r="N57" i="4"/>
  <c r="M57" i="4"/>
  <c r="L57" i="4"/>
  <c r="K57" i="4"/>
  <c r="J57" i="4"/>
  <c r="I57" i="4"/>
  <c r="H57" i="4"/>
  <c r="G57" i="4"/>
  <c r="F57" i="4"/>
  <c r="E57" i="4"/>
  <c r="D57" i="4"/>
  <c r="C57" i="4"/>
  <c r="N56" i="4"/>
  <c r="M56" i="4"/>
  <c r="L56" i="4"/>
  <c r="K56" i="4"/>
  <c r="J56" i="4"/>
  <c r="I56" i="4"/>
  <c r="H56" i="4"/>
  <c r="G56" i="4"/>
  <c r="F56" i="4"/>
  <c r="E56" i="4"/>
  <c r="D56" i="4"/>
  <c r="C56" i="4"/>
  <c r="N55" i="4"/>
  <c r="M55" i="4"/>
  <c r="L55" i="4"/>
  <c r="K55" i="4"/>
  <c r="J55" i="4"/>
  <c r="I55" i="4"/>
  <c r="H55" i="4"/>
  <c r="G55" i="4"/>
  <c r="F55" i="4"/>
  <c r="E55" i="4"/>
  <c r="D55" i="4"/>
  <c r="C55" i="4"/>
  <c r="N54" i="4"/>
  <c r="M54" i="4"/>
  <c r="L54" i="4"/>
  <c r="K54" i="4"/>
  <c r="J54" i="4"/>
  <c r="I54" i="4"/>
  <c r="H54" i="4"/>
  <c r="G54" i="4"/>
  <c r="F54" i="4"/>
  <c r="E54" i="4"/>
  <c r="D54" i="4"/>
  <c r="C54" i="4"/>
  <c r="N53" i="4"/>
  <c r="M53" i="4"/>
  <c r="L53" i="4"/>
  <c r="K53" i="4"/>
  <c r="J53" i="4"/>
  <c r="I53" i="4"/>
  <c r="H53" i="4"/>
  <c r="G53" i="4"/>
  <c r="F53" i="4"/>
  <c r="E53" i="4"/>
  <c r="D53" i="4"/>
  <c r="C53" i="4"/>
  <c r="N52" i="4"/>
  <c r="M52" i="4"/>
  <c r="L52" i="4"/>
  <c r="K52" i="4"/>
  <c r="J52" i="4"/>
  <c r="I52" i="4"/>
  <c r="H52" i="4"/>
  <c r="G52" i="4"/>
  <c r="F52" i="4"/>
  <c r="E52" i="4"/>
  <c r="D52" i="4"/>
  <c r="C52" i="4"/>
  <c r="N51" i="4"/>
  <c r="M51" i="4"/>
  <c r="L51" i="4"/>
  <c r="K51" i="4"/>
  <c r="J51" i="4"/>
  <c r="I51" i="4"/>
  <c r="H51" i="4"/>
  <c r="G51" i="4"/>
  <c r="F51" i="4"/>
  <c r="E51" i="4"/>
  <c r="D51" i="4"/>
  <c r="C51" i="4"/>
  <c r="N50" i="4"/>
  <c r="M50" i="4"/>
  <c r="L50" i="4"/>
  <c r="K50" i="4"/>
  <c r="J50" i="4"/>
  <c r="I50" i="4"/>
  <c r="H50" i="4"/>
  <c r="G50" i="4"/>
  <c r="F50" i="4"/>
  <c r="E50" i="4"/>
  <c r="D50" i="4"/>
  <c r="C50" i="4"/>
  <c r="N49" i="4"/>
  <c r="M49" i="4"/>
  <c r="L49" i="4"/>
  <c r="K49" i="4"/>
  <c r="J49" i="4"/>
  <c r="I49" i="4"/>
  <c r="H49" i="4"/>
  <c r="G49" i="4"/>
  <c r="F49" i="4"/>
  <c r="E49" i="4"/>
  <c r="D49" i="4"/>
  <c r="C49" i="4"/>
  <c r="N48" i="4"/>
  <c r="M48" i="4"/>
  <c r="L48" i="4"/>
  <c r="K48" i="4"/>
  <c r="J48" i="4"/>
  <c r="I48" i="4"/>
  <c r="H48" i="4"/>
  <c r="G48" i="4"/>
  <c r="F48" i="4"/>
  <c r="E48" i="4"/>
  <c r="D48" i="4"/>
  <c r="C48" i="4"/>
  <c r="N47" i="4"/>
  <c r="M47" i="4"/>
  <c r="L47" i="4"/>
  <c r="K47" i="4"/>
  <c r="J47" i="4"/>
  <c r="I47" i="4"/>
  <c r="H47" i="4"/>
  <c r="G47" i="4"/>
  <c r="F47" i="4"/>
  <c r="E47" i="4"/>
  <c r="D47" i="4"/>
  <c r="C47" i="4"/>
  <c r="N46" i="4"/>
  <c r="M46" i="4"/>
  <c r="L46" i="4"/>
  <c r="K46" i="4"/>
  <c r="J46" i="4"/>
  <c r="I46" i="4"/>
  <c r="H46" i="4"/>
  <c r="G46" i="4"/>
  <c r="F46" i="4"/>
  <c r="E46" i="4"/>
  <c r="D46" i="4"/>
  <c r="C46" i="4"/>
  <c r="N45" i="4"/>
  <c r="M45" i="4"/>
  <c r="L45" i="4"/>
  <c r="K45" i="4"/>
  <c r="J45" i="4"/>
  <c r="I45" i="4"/>
  <c r="H45" i="4"/>
  <c r="G45" i="4"/>
  <c r="F45" i="4"/>
  <c r="E45" i="4"/>
  <c r="D45" i="4"/>
  <c r="C45" i="4"/>
  <c r="N44" i="4"/>
  <c r="M44" i="4"/>
  <c r="L44" i="4"/>
  <c r="K44" i="4"/>
  <c r="J44" i="4"/>
  <c r="I44" i="4"/>
  <c r="H44" i="4"/>
  <c r="G44" i="4"/>
  <c r="F44" i="4"/>
  <c r="E44" i="4"/>
  <c r="D44" i="4"/>
  <c r="C44" i="4"/>
  <c r="N43" i="4"/>
  <c r="M43" i="4"/>
  <c r="L43" i="4"/>
  <c r="K43" i="4"/>
  <c r="J43" i="4"/>
  <c r="I43" i="4"/>
  <c r="H43" i="4"/>
  <c r="G43" i="4"/>
  <c r="F43" i="4"/>
  <c r="E43" i="4"/>
  <c r="D43" i="4"/>
  <c r="C43" i="4"/>
  <c r="N42" i="4"/>
  <c r="M42" i="4"/>
  <c r="L42" i="4"/>
  <c r="K42" i="4"/>
  <c r="J42" i="4"/>
  <c r="I42" i="4"/>
  <c r="H42" i="4"/>
  <c r="G42" i="4"/>
  <c r="F42" i="4"/>
  <c r="E42" i="4"/>
  <c r="D42" i="4"/>
  <c r="C42" i="4"/>
  <c r="N41" i="4"/>
  <c r="M41" i="4"/>
  <c r="L41" i="4"/>
  <c r="K41" i="4"/>
  <c r="J41" i="4"/>
  <c r="I41" i="4"/>
  <c r="H41" i="4"/>
  <c r="G41" i="4"/>
  <c r="F41" i="4"/>
  <c r="E41" i="4"/>
  <c r="D41" i="4"/>
  <c r="C41" i="4"/>
  <c r="N40" i="4"/>
  <c r="M40" i="4"/>
  <c r="L40" i="4"/>
  <c r="K40" i="4"/>
  <c r="J40" i="4"/>
  <c r="I40" i="4"/>
  <c r="H40" i="4"/>
  <c r="G40" i="4"/>
  <c r="F40" i="4"/>
  <c r="E40" i="4"/>
  <c r="D40" i="4"/>
  <c r="C40" i="4"/>
  <c r="N39" i="4"/>
  <c r="M39" i="4"/>
  <c r="L39" i="4"/>
  <c r="K39" i="4"/>
  <c r="J39" i="4"/>
  <c r="I39" i="4"/>
  <c r="H39" i="4"/>
  <c r="G39" i="4"/>
  <c r="F39" i="4"/>
  <c r="E39" i="4"/>
  <c r="D39" i="4"/>
  <c r="C39" i="4"/>
  <c r="N38" i="4"/>
  <c r="M38" i="4"/>
  <c r="L38" i="4"/>
  <c r="K38" i="4"/>
  <c r="J38" i="4"/>
  <c r="I38" i="4"/>
  <c r="H38" i="4"/>
  <c r="G38" i="4"/>
  <c r="F38" i="4"/>
  <c r="E38" i="4"/>
  <c r="D38" i="4"/>
  <c r="C38" i="4"/>
  <c r="N37" i="4"/>
  <c r="M37" i="4"/>
  <c r="L37" i="4"/>
  <c r="K37" i="4"/>
  <c r="J37" i="4"/>
  <c r="I37" i="4"/>
  <c r="H37" i="4"/>
  <c r="G37" i="4"/>
  <c r="F37" i="4"/>
  <c r="E37" i="4"/>
  <c r="D37" i="4"/>
  <c r="C37" i="4"/>
  <c r="N36" i="4"/>
  <c r="M36" i="4"/>
  <c r="L36" i="4"/>
  <c r="K36" i="4"/>
  <c r="J36" i="4"/>
  <c r="I36" i="4"/>
  <c r="H36" i="4"/>
  <c r="G36" i="4"/>
  <c r="F36" i="4"/>
  <c r="E36" i="4"/>
  <c r="D36" i="4"/>
  <c r="C36" i="4"/>
  <c r="N35" i="4"/>
  <c r="M35" i="4"/>
  <c r="L35" i="4"/>
  <c r="K35" i="4"/>
  <c r="J35" i="4"/>
  <c r="I35" i="4"/>
  <c r="H35" i="4"/>
  <c r="G35" i="4"/>
  <c r="F35" i="4"/>
  <c r="E35" i="4"/>
  <c r="D35" i="4"/>
  <c r="C35" i="4"/>
  <c r="N34" i="4"/>
  <c r="M34" i="4"/>
  <c r="L34" i="4"/>
  <c r="K34" i="4"/>
  <c r="J34" i="4"/>
  <c r="I34" i="4"/>
  <c r="H34" i="4"/>
  <c r="G34" i="4"/>
  <c r="F34" i="4"/>
  <c r="E34" i="4"/>
  <c r="D34" i="4"/>
  <c r="C34" i="4"/>
  <c r="N33" i="4"/>
  <c r="M33" i="4"/>
  <c r="L33" i="4"/>
  <c r="K33" i="4"/>
  <c r="J33" i="4"/>
  <c r="I33" i="4"/>
  <c r="H33" i="4"/>
  <c r="G33" i="4"/>
  <c r="F33" i="4"/>
  <c r="E33" i="4"/>
  <c r="D33" i="4"/>
  <c r="C33" i="4"/>
  <c r="N32" i="4"/>
  <c r="N59" i="4" s="1"/>
  <c r="M32" i="4"/>
  <c r="L32" i="4"/>
  <c r="L59" i="4" s="1"/>
  <c r="K32" i="4"/>
  <c r="J32" i="4"/>
  <c r="J59" i="4" s="1"/>
  <c r="I32" i="4"/>
  <c r="H32" i="4"/>
  <c r="H59" i="4" s="1"/>
  <c r="G32" i="4"/>
  <c r="F32" i="4"/>
  <c r="F59" i="4" s="1"/>
  <c r="E32" i="4"/>
  <c r="D32" i="4"/>
  <c r="C32" i="4"/>
  <c r="C59" i="4" s="1"/>
  <c r="N28" i="4"/>
  <c r="M28" i="4"/>
  <c r="L28" i="4"/>
  <c r="K28" i="4"/>
  <c r="J28" i="4"/>
  <c r="I28" i="4"/>
  <c r="H28" i="4"/>
  <c r="G28" i="4"/>
  <c r="F28" i="4"/>
  <c r="E28" i="4"/>
  <c r="D28" i="4"/>
  <c r="C28" i="4"/>
  <c r="N27" i="4"/>
  <c r="M27" i="4"/>
  <c r="L27" i="4"/>
  <c r="K27" i="4"/>
  <c r="J27" i="4"/>
  <c r="I27" i="4"/>
  <c r="H27" i="4"/>
  <c r="G27" i="4"/>
  <c r="F27" i="4"/>
  <c r="E27" i="4"/>
  <c r="D27" i="4"/>
  <c r="C27" i="4"/>
  <c r="N26" i="4"/>
  <c r="M26" i="4"/>
  <c r="L26" i="4"/>
  <c r="K26" i="4"/>
  <c r="J26" i="4"/>
  <c r="I26" i="4"/>
  <c r="H26" i="4"/>
  <c r="G26" i="4"/>
  <c r="F26" i="4"/>
  <c r="E26" i="4"/>
  <c r="D26" i="4"/>
  <c r="C26" i="4"/>
  <c r="N25" i="4"/>
  <c r="M25" i="4"/>
  <c r="L25" i="4"/>
  <c r="K25" i="4"/>
  <c r="J25" i="4"/>
  <c r="I25" i="4"/>
  <c r="H25" i="4"/>
  <c r="G25" i="4"/>
  <c r="F25" i="4"/>
  <c r="E25" i="4"/>
  <c r="D25" i="4"/>
  <c r="C25" i="4"/>
  <c r="N24" i="4"/>
  <c r="M24" i="4"/>
  <c r="L24" i="4"/>
  <c r="K24" i="4"/>
  <c r="J24" i="4"/>
  <c r="I24" i="4"/>
  <c r="H24" i="4"/>
  <c r="G24" i="4"/>
  <c r="F24" i="4"/>
  <c r="E24" i="4"/>
  <c r="D24" i="4"/>
  <c r="C24" i="4"/>
  <c r="N23" i="4"/>
  <c r="M23" i="4"/>
  <c r="L23" i="4"/>
  <c r="K23" i="4"/>
  <c r="J23" i="4"/>
  <c r="I23" i="4"/>
  <c r="H23" i="4"/>
  <c r="G23" i="4"/>
  <c r="F23" i="4"/>
  <c r="E23" i="4"/>
  <c r="D23" i="4"/>
  <c r="C23" i="4"/>
  <c r="N22" i="4"/>
  <c r="M22" i="4"/>
  <c r="L22" i="4"/>
  <c r="K22" i="4"/>
  <c r="J22" i="4"/>
  <c r="I22" i="4"/>
  <c r="H22" i="4"/>
  <c r="G22" i="4"/>
  <c r="F22" i="4"/>
  <c r="E22" i="4"/>
  <c r="D22" i="4"/>
  <c r="C22" i="4"/>
  <c r="N21" i="4"/>
  <c r="M21" i="4"/>
  <c r="L21" i="4"/>
  <c r="K21" i="4"/>
  <c r="J21" i="4"/>
  <c r="I21" i="4"/>
  <c r="H21" i="4"/>
  <c r="G21" i="4"/>
  <c r="F21" i="4"/>
  <c r="E21" i="4"/>
  <c r="D21" i="4"/>
  <c r="C21" i="4"/>
  <c r="N20" i="4"/>
  <c r="M20" i="4"/>
  <c r="L20" i="4"/>
  <c r="K20" i="4"/>
  <c r="J20" i="4"/>
  <c r="I20" i="4"/>
  <c r="H20" i="4"/>
  <c r="G20" i="4"/>
  <c r="F20" i="4"/>
  <c r="E20" i="4"/>
  <c r="D20" i="4"/>
  <c r="C20" i="4"/>
  <c r="N19" i="4"/>
  <c r="M19" i="4"/>
  <c r="L19" i="4"/>
  <c r="K19" i="4"/>
  <c r="J19" i="4"/>
  <c r="I19" i="4"/>
  <c r="H19" i="4"/>
  <c r="G19" i="4"/>
  <c r="F19" i="4"/>
  <c r="E19" i="4"/>
  <c r="D19" i="4"/>
  <c r="C19" i="4"/>
  <c r="N18" i="4"/>
  <c r="M18" i="4"/>
  <c r="L18" i="4"/>
  <c r="K18" i="4"/>
  <c r="J18" i="4"/>
  <c r="I18" i="4"/>
  <c r="H18" i="4"/>
  <c r="G18" i="4"/>
  <c r="F18" i="4"/>
  <c r="E18" i="4"/>
  <c r="D18" i="4"/>
  <c r="C18" i="4"/>
  <c r="N17" i="4"/>
  <c r="M17" i="4"/>
  <c r="L17" i="4"/>
  <c r="K17" i="4"/>
  <c r="J17" i="4"/>
  <c r="I17" i="4"/>
  <c r="H17" i="4"/>
  <c r="G17" i="4"/>
  <c r="F17" i="4"/>
  <c r="E17" i="4"/>
  <c r="D17" i="4"/>
  <c r="C17" i="4"/>
  <c r="N16" i="4"/>
  <c r="M16" i="4"/>
  <c r="L16" i="4"/>
  <c r="K16" i="4"/>
  <c r="J16" i="4"/>
  <c r="I16" i="4"/>
  <c r="H16" i="4"/>
  <c r="G16" i="4"/>
  <c r="F16" i="4"/>
  <c r="E16" i="4"/>
  <c r="D16" i="4"/>
  <c r="C16" i="4"/>
  <c r="N15" i="4"/>
  <c r="M15" i="4"/>
  <c r="L15" i="4"/>
  <c r="K15" i="4"/>
  <c r="J15" i="4"/>
  <c r="I15" i="4"/>
  <c r="H15" i="4"/>
  <c r="G15" i="4"/>
  <c r="F15" i="4"/>
  <c r="E15" i="4"/>
  <c r="D15" i="4"/>
  <c r="C15" i="4"/>
  <c r="N14" i="4"/>
  <c r="M14" i="4"/>
  <c r="L14" i="4"/>
  <c r="K14" i="4"/>
  <c r="J14" i="4"/>
  <c r="I14" i="4"/>
  <c r="H14" i="4"/>
  <c r="G14" i="4"/>
  <c r="F14" i="4"/>
  <c r="E14" i="4"/>
  <c r="D14" i="4"/>
  <c r="C14" i="4"/>
  <c r="N13" i="4"/>
  <c r="M13" i="4"/>
  <c r="L13" i="4"/>
  <c r="K13" i="4"/>
  <c r="J13" i="4"/>
  <c r="I13" i="4"/>
  <c r="H13" i="4"/>
  <c r="G13" i="4"/>
  <c r="F13" i="4"/>
  <c r="E13" i="4"/>
  <c r="D13" i="4"/>
  <c r="C13" i="4"/>
  <c r="N12" i="4"/>
  <c r="M12" i="4"/>
  <c r="L12" i="4"/>
  <c r="K12" i="4"/>
  <c r="J12" i="4"/>
  <c r="I12" i="4"/>
  <c r="H12" i="4"/>
  <c r="G12" i="4"/>
  <c r="F12" i="4"/>
  <c r="E12" i="4"/>
  <c r="D12" i="4"/>
  <c r="C12" i="4"/>
  <c r="N11" i="4"/>
  <c r="M11" i="4"/>
  <c r="L11" i="4"/>
  <c r="K11" i="4"/>
  <c r="J11" i="4"/>
  <c r="I11" i="4"/>
  <c r="H11" i="4"/>
  <c r="G11" i="4"/>
  <c r="F11" i="4"/>
  <c r="E11" i="4"/>
  <c r="D11" i="4"/>
  <c r="C11" i="4"/>
  <c r="N10" i="4"/>
  <c r="M10" i="4"/>
  <c r="L10" i="4"/>
  <c r="K10" i="4"/>
  <c r="J10" i="4"/>
  <c r="I10" i="4"/>
  <c r="H10" i="4"/>
  <c r="G10" i="4"/>
  <c r="F10" i="4"/>
  <c r="E10" i="4"/>
  <c r="D10" i="4"/>
  <c r="C10" i="4"/>
  <c r="N9" i="4"/>
  <c r="M9" i="4"/>
  <c r="L9" i="4"/>
  <c r="K9" i="4"/>
  <c r="J9" i="4"/>
  <c r="I9" i="4"/>
  <c r="H9" i="4"/>
  <c r="G9" i="4"/>
  <c r="F9" i="4"/>
  <c r="E9" i="4"/>
  <c r="D9" i="4"/>
  <c r="C9" i="4"/>
  <c r="N8" i="4"/>
  <c r="M8" i="4"/>
  <c r="L8" i="4"/>
  <c r="K8" i="4"/>
  <c r="J8" i="4"/>
  <c r="I8" i="4"/>
  <c r="H8" i="4"/>
  <c r="G8" i="4"/>
  <c r="F8" i="4"/>
  <c r="E8" i="4"/>
  <c r="D8" i="4"/>
  <c r="C8" i="4"/>
  <c r="N7" i="4"/>
  <c r="M7" i="4"/>
  <c r="L7" i="4"/>
  <c r="K7" i="4"/>
  <c r="J7" i="4"/>
  <c r="I7" i="4"/>
  <c r="H7" i="4"/>
  <c r="G7" i="4"/>
  <c r="F7" i="4"/>
  <c r="E7" i="4"/>
  <c r="D7" i="4"/>
  <c r="C7" i="4"/>
  <c r="N6" i="4"/>
  <c r="M6" i="4"/>
  <c r="L6" i="4"/>
  <c r="K6" i="4"/>
  <c r="J6" i="4"/>
  <c r="I6" i="4"/>
  <c r="H6" i="4"/>
  <c r="G6" i="4"/>
  <c r="F6" i="4"/>
  <c r="E6" i="4"/>
  <c r="D6" i="4"/>
  <c r="C6" i="4"/>
  <c r="N5" i="4"/>
  <c r="M5" i="4"/>
  <c r="L5" i="4"/>
  <c r="K5" i="4"/>
  <c r="J5" i="4"/>
  <c r="I5" i="4"/>
  <c r="H5" i="4"/>
  <c r="G5" i="4"/>
  <c r="F5" i="4"/>
  <c r="E5" i="4"/>
  <c r="D5" i="4"/>
  <c r="C5" i="4"/>
  <c r="N4" i="4"/>
  <c r="M4" i="4"/>
  <c r="L4" i="4"/>
  <c r="K4" i="4"/>
  <c r="J4" i="4"/>
  <c r="I4" i="4"/>
  <c r="H4" i="4"/>
  <c r="G4" i="4"/>
  <c r="F4" i="4"/>
  <c r="E4" i="4"/>
  <c r="D4" i="4"/>
  <c r="C4" i="4"/>
  <c r="N3" i="4"/>
  <c r="M3" i="4"/>
  <c r="L3" i="4"/>
  <c r="K3" i="4"/>
  <c r="J3" i="4"/>
  <c r="I3" i="4"/>
  <c r="H3" i="4"/>
  <c r="G3" i="4"/>
  <c r="F3" i="4"/>
  <c r="E3" i="4"/>
  <c r="D3" i="4"/>
  <c r="C3" i="4"/>
  <c r="N2" i="4"/>
  <c r="N29" i="4" s="1"/>
  <c r="M2" i="4"/>
  <c r="M29" i="4" s="1"/>
  <c r="L2" i="4"/>
  <c r="K2" i="4"/>
  <c r="K29" i="4" s="1"/>
  <c r="J2" i="4"/>
  <c r="I2" i="4"/>
  <c r="H2" i="4"/>
  <c r="G2" i="4"/>
  <c r="F2" i="4"/>
  <c r="E2" i="4"/>
  <c r="D2" i="4"/>
  <c r="D29" i="4" s="1"/>
  <c r="C2" i="4"/>
  <c r="C29" i="4" s="1"/>
  <c r="N210" i="3"/>
  <c r="M210" i="3"/>
  <c r="L210" i="3"/>
  <c r="K210" i="3"/>
  <c r="J210" i="3"/>
  <c r="I210" i="3"/>
  <c r="H210" i="3"/>
  <c r="G210" i="3"/>
  <c r="F210" i="3"/>
  <c r="E210" i="3"/>
  <c r="D210" i="3"/>
  <c r="C210" i="3"/>
  <c r="N209" i="3"/>
  <c r="M209" i="3"/>
  <c r="L209" i="3"/>
  <c r="K209" i="3"/>
  <c r="J209" i="3"/>
  <c r="I209" i="3"/>
  <c r="H209" i="3"/>
  <c r="G209" i="3"/>
  <c r="F209" i="3"/>
  <c r="E209" i="3"/>
  <c r="D209" i="3"/>
  <c r="C209" i="3"/>
  <c r="N208" i="3"/>
  <c r="M208" i="3"/>
  <c r="L208" i="3"/>
  <c r="K208" i="3"/>
  <c r="J208" i="3"/>
  <c r="I208" i="3"/>
  <c r="H208" i="3"/>
  <c r="G208" i="3"/>
  <c r="F208" i="3"/>
  <c r="E208" i="3"/>
  <c r="D208" i="3"/>
  <c r="C208" i="3"/>
  <c r="N207" i="3"/>
  <c r="M207" i="3"/>
  <c r="L207" i="3"/>
  <c r="K207" i="3"/>
  <c r="J207" i="3"/>
  <c r="I207" i="3"/>
  <c r="H207" i="3"/>
  <c r="G207" i="3"/>
  <c r="F207" i="3"/>
  <c r="E207" i="3"/>
  <c r="D207" i="3"/>
  <c r="C207" i="3"/>
  <c r="N206" i="3"/>
  <c r="M206" i="3"/>
  <c r="L206" i="3"/>
  <c r="K206" i="3"/>
  <c r="J206" i="3"/>
  <c r="I206" i="3"/>
  <c r="H206" i="3"/>
  <c r="G206" i="3"/>
  <c r="F206" i="3"/>
  <c r="E206" i="3"/>
  <c r="D206" i="3"/>
  <c r="C206" i="3"/>
  <c r="N205" i="3"/>
  <c r="M205" i="3"/>
  <c r="L205" i="3"/>
  <c r="K205" i="3"/>
  <c r="J205" i="3"/>
  <c r="I205" i="3"/>
  <c r="H205" i="3"/>
  <c r="G205" i="3"/>
  <c r="F205" i="3"/>
  <c r="E205" i="3"/>
  <c r="D205" i="3"/>
  <c r="C205" i="3"/>
  <c r="N204" i="3"/>
  <c r="M204" i="3"/>
  <c r="L204" i="3"/>
  <c r="K204" i="3"/>
  <c r="J204" i="3"/>
  <c r="I204" i="3"/>
  <c r="H204" i="3"/>
  <c r="G204" i="3"/>
  <c r="F204" i="3"/>
  <c r="E204" i="3"/>
  <c r="D204" i="3"/>
  <c r="C204" i="3"/>
  <c r="N203" i="3"/>
  <c r="M203" i="3"/>
  <c r="L203" i="3"/>
  <c r="K203" i="3"/>
  <c r="J203" i="3"/>
  <c r="I203" i="3"/>
  <c r="H203" i="3"/>
  <c r="G203" i="3"/>
  <c r="F203" i="3"/>
  <c r="E203" i="3"/>
  <c r="D203" i="3"/>
  <c r="C203" i="3"/>
  <c r="N202" i="3"/>
  <c r="M202" i="3"/>
  <c r="L202" i="3"/>
  <c r="K202" i="3"/>
  <c r="J202" i="3"/>
  <c r="I202" i="3"/>
  <c r="H202" i="3"/>
  <c r="G202" i="3"/>
  <c r="F202" i="3"/>
  <c r="E202" i="3"/>
  <c r="D202" i="3"/>
  <c r="C202" i="3"/>
  <c r="N201" i="3"/>
  <c r="M201" i="3"/>
  <c r="L201" i="3"/>
  <c r="K201" i="3"/>
  <c r="J201" i="3"/>
  <c r="I201" i="3"/>
  <c r="H201" i="3"/>
  <c r="G201" i="3"/>
  <c r="F201" i="3"/>
  <c r="E201" i="3"/>
  <c r="D201" i="3"/>
  <c r="C201" i="3"/>
  <c r="N200" i="3"/>
  <c r="M200" i="3"/>
  <c r="L200" i="3"/>
  <c r="K200" i="3"/>
  <c r="J200" i="3"/>
  <c r="I200" i="3"/>
  <c r="H200" i="3"/>
  <c r="G200" i="3"/>
  <c r="F200" i="3"/>
  <c r="E200" i="3"/>
  <c r="D200" i="3"/>
  <c r="C200" i="3"/>
  <c r="N199" i="3"/>
  <c r="M199" i="3"/>
  <c r="L199" i="3"/>
  <c r="K199" i="3"/>
  <c r="J199" i="3"/>
  <c r="I199" i="3"/>
  <c r="H199" i="3"/>
  <c r="G199" i="3"/>
  <c r="F199" i="3"/>
  <c r="E199" i="3"/>
  <c r="D199" i="3"/>
  <c r="C199" i="3"/>
  <c r="N198" i="3"/>
  <c r="M198" i="3"/>
  <c r="L198" i="3"/>
  <c r="K198" i="3"/>
  <c r="J198" i="3"/>
  <c r="I198" i="3"/>
  <c r="H198" i="3"/>
  <c r="G198" i="3"/>
  <c r="F198" i="3"/>
  <c r="E198" i="3"/>
  <c r="D198" i="3"/>
  <c r="C198" i="3"/>
  <c r="N197" i="3"/>
  <c r="M197" i="3"/>
  <c r="L197" i="3"/>
  <c r="K197" i="3"/>
  <c r="J197" i="3"/>
  <c r="I197" i="3"/>
  <c r="H197" i="3"/>
  <c r="G197" i="3"/>
  <c r="F197" i="3"/>
  <c r="E197" i="3"/>
  <c r="D197" i="3"/>
  <c r="C197" i="3"/>
  <c r="N196" i="3"/>
  <c r="M196" i="3"/>
  <c r="L196" i="3"/>
  <c r="K196" i="3"/>
  <c r="J196" i="3"/>
  <c r="I196" i="3"/>
  <c r="H196" i="3"/>
  <c r="G196" i="3"/>
  <c r="F196" i="3"/>
  <c r="E196" i="3"/>
  <c r="D196" i="3"/>
  <c r="C196" i="3"/>
  <c r="N195" i="3"/>
  <c r="M195" i="3"/>
  <c r="L195" i="3"/>
  <c r="K195" i="3"/>
  <c r="J195" i="3"/>
  <c r="I195" i="3"/>
  <c r="H195" i="3"/>
  <c r="G195" i="3"/>
  <c r="F195" i="3"/>
  <c r="E195" i="3"/>
  <c r="D195" i="3"/>
  <c r="C195" i="3"/>
  <c r="N194" i="3"/>
  <c r="M194" i="3"/>
  <c r="L194" i="3"/>
  <c r="K194" i="3"/>
  <c r="J194" i="3"/>
  <c r="I194" i="3"/>
  <c r="H194" i="3"/>
  <c r="G194" i="3"/>
  <c r="F194" i="3"/>
  <c r="E194" i="3"/>
  <c r="D194" i="3"/>
  <c r="C194" i="3"/>
  <c r="N193" i="3"/>
  <c r="M193" i="3"/>
  <c r="L193" i="3"/>
  <c r="K193" i="3"/>
  <c r="J193" i="3"/>
  <c r="I193" i="3"/>
  <c r="H193" i="3"/>
  <c r="G193" i="3"/>
  <c r="F193" i="3"/>
  <c r="E193" i="3"/>
  <c r="D193" i="3"/>
  <c r="C193" i="3"/>
  <c r="N192" i="3"/>
  <c r="M192" i="3"/>
  <c r="L192" i="3"/>
  <c r="K192" i="3"/>
  <c r="J192" i="3"/>
  <c r="I192" i="3"/>
  <c r="H192" i="3"/>
  <c r="G192" i="3"/>
  <c r="F192" i="3"/>
  <c r="E192" i="3"/>
  <c r="D192" i="3"/>
  <c r="C192" i="3"/>
  <c r="N191" i="3"/>
  <c r="M191" i="3"/>
  <c r="L191" i="3"/>
  <c r="K191" i="3"/>
  <c r="J191" i="3"/>
  <c r="I191" i="3"/>
  <c r="H191" i="3"/>
  <c r="G191" i="3"/>
  <c r="F191" i="3"/>
  <c r="E191" i="3"/>
  <c r="D191" i="3"/>
  <c r="C191" i="3"/>
  <c r="N190" i="3"/>
  <c r="M190" i="3"/>
  <c r="L190" i="3"/>
  <c r="K190" i="3"/>
  <c r="J190" i="3"/>
  <c r="I190" i="3"/>
  <c r="H190" i="3"/>
  <c r="G190" i="3"/>
  <c r="F190" i="3"/>
  <c r="E190" i="3"/>
  <c r="D190" i="3"/>
  <c r="C190" i="3"/>
  <c r="N189" i="3"/>
  <c r="M189" i="3"/>
  <c r="L189" i="3"/>
  <c r="K189" i="3"/>
  <c r="J189" i="3"/>
  <c r="I189" i="3"/>
  <c r="H189" i="3"/>
  <c r="G189" i="3"/>
  <c r="F189" i="3"/>
  <c r="E189" i="3"/>
  <c r="D189" i="3"/>
  <c r="C189" i="3"/>
  <c r="N188" i="3"/>
  <c r="M188" i="3"/>
  <c r="L188" i="3"/>
  <c r="K188" i="3"/>
  <c r="J188" i="3"/>
  <c r="I188" i="3"/>
  <c r="H188" i="3"/>
  <c r="G188" i="3"/>
  <c r="F188" i="3"/>
  <c r="E188" i="3"/>
  <c r="D188" i="3"/>
  <c r="C188" i="3"/>
  <c r="N187" i="3"/>
  <c r="M187" i="3"/>
  <c r="L187" i="3"/>
  <c r="K187" i="3"/>
  <c r="J187" i="3"/>
  <c r="I187" i="3"/>
  <c r="H187" i="3"/>
  <c r="G187" i="3"/>
  <c r="F187" i="3"/>
  <c r="E187" i="3"/>
  <c r="D187" i="3"/>
  <c r="C187" i="3"/>
  <c r="N186" i="3"/>
  <c r="M186" i="3"/>
  <c r="L186" i="3"/>
  <c r="K186" i="3"/>
  <c r="J186" i="3"/>
  <c r="I186" i="3"/>
  <c r="H186" i="3"/>
  <c r="G186" i="3"/>
  <c r="F186" i="3"/>
  <c r="E186" i="3"/>
  <c r="D186" i="3"/>
  <c r="C186" i="3"/>
  <c r="N185" i="3"/>
  <c r="M185" i="3"/>
  <c r="L185" i="3"/>
  <c r="K185" i="3"/>
  <c r="J185" i="3"/>
  <c r="I185" i="3"/>
  <c r="H185" i="3"/>
  <c r="G185" i="3"/>
  <c r="F185" i="3"/>
  <c r="E185" i="3"/>
  <c r="D185" i="3"/>
  <c r="C185" i="3"/>
  <c r="N184" i="3"/>
  <c r="M184" i="3"/>
  <c r="L184" i="3"/>
  <c r="K184" i="3"/>
  <c r="J184" i="3"/>
  <c r="I184" i="3"/>
  <c r="H184" i="3"/>
  <c r="G184" i="3"/>
  <c r="F184" i="3"/>
  <c r="E184" i="3"/>
  <c r="D184" i="3"/>
  <c r="C184" i="3"/>
  <c r="N183" i="3"/>
  <c r="N211" i="3" s="1"/>
  <c r="M183" i="3"/>
  <c r="M211" i="3" s="1"/>
  <c r="L183" i="3"/>
  <c r="K183" i="3"/>
  <c r="K211" i="3" s="1"/>
  <c r="J183" i="3"/>
  <c r="J211" i="3" s="1"/>
  <c r="I183" i="3"/>
  <c r="H183" i="3"/>
  <c r="G183" i="3"/>
  <c r="F183" i="3"/>
  <c r="E183" i="3"/>
  <c r="D183" i="3"/>
  <c r="C183" i="3"/>
  <c r="C211" i="3" s="1"/>
  <c r="N179" i="3"/>
  <c r="M179" i="3"/>
  <c r="L179" i="3"/>
  <c r="L241" i="3" s="1"/>
  <c r="K179" i="3"/>
  <c r="K241" i="3" s="1"/>
  <c r="J179" i="3"/>
  <c r="I179" i="3"/>
  <c r="H179" i="3"/>
  <c r="G179" i="3"/>
  <c r="G241" i="3" s="1"/>
  <c r="F179" i="3"/>
  <c r="E179" i="3"/>
  <c r="D179" i="3"/>
  <c r="C179" i="3"/>
  <c r="C241" i="3" s="1"/>
  <c r="N178" i="3"/>
  <c r="M178" i="3"/>
  <c r="M240" i="3" s="1"/>
  <c r="L178" i="3"/>
  <c r="K178" i="3"/>
  <c r="J178" i="3"/>
  <c r="I178" i="3"/>
  <c r="H178" i="3"/>
  <c r="G178" i="3"/>
  <c r="F178" i="3"/>
  <c r="E178" i="3"/>
  <c r="D178" i="3"/>
  <c r="C178" i="3"/>
  <c r="N177" i="3"/>
  <c r="M177" i="3"/>
  <c r="L177" i="3"/>
  <c r="K177" i="3"/>
  <c r="J177" i="3"/>
  <c r="I177" i="3"/>
  <c r="H177" i="3"/>
  <c r="G177" i="3"/>
  <c r="F177" i="3"/>
  <c r="E177" i="3"/>
  <c r="D177" i="3"/>
  <c r="C177" i="3"/>
  <c r="C239" i="3" s="1"/>
  <c r="N176" i="3"/>
  <c r="M176" i="3"/>
  <c r="L176" i="3"/>
  <c r="K176" i="3"/>
  <c r="J176" i="3"/>
  <c r="I176" i="3"/>
  <c r="H176" i="3"/>
  <c r="G176" i="3"/>
  <c r="F176" i="3"/>
  <c r="E176" i="3"/>
  <c r="D176" i="3"/>
  <c r="C176" i="3"/>
  <c r="C238" i="3" s="1"/>
  <c r="N175" i="3"/>
  <c r="M175" i="3"/>
  <c r="L175" i="3"/>
  <c r="K175" i="3"/>
  <c r="J175" i="3"/>
  <c r="I175" i="3"/>
  <c r="H175" i="3"/>
  <c r="G175" i="3"/>
  <c r="F175" i="3"/>
  <c r="E175" i="3"/>
  <c r="D175" i="3"/>
  <c r="C175" i="3"/>
  <c r="N174" i="3"/>
  <c r="M174" i="3"/>
  <c r="L174" i="3"/>
  <c r="K174" i="3"/>
  <c r="J174" i="3"/>
  <c r="I174" i="3"/>
  <c r="H174" i="3"/>
  <c r="G174" i="3"/>
  <c r="F174" i="3"/>
  <c r="E174" i="3"/>
  <c r="D174" i="3"/>
  <c r="C174" i="3"/>
  <c r="N173" i="3"/>
  <c r="M173" i="3"/>
  <c r="L173" i="3"/>
  <c r="K173" i="3"/>
  <c r="J173" i="3"/>
  <c r="I173" i="3"/>
  <c r="H173" i="3"/>
  <c r="G173" i="3"/>
  <c r="F173" i="3"/>
  <c r="E173" i="3"/>
  <c r="D173" i="3"/>
  <c r="C173" i="3"/>
  <c r="N172" i="3"/>
  <c r="M172" i="3"/>
  <c r="L172" i="3"/>
  <c r="K172" i="3"/>
  <c r="J172" i="3"/>
  <c r="I172" i="3"/>
  <c r="H172" i="3"/>
  <c r="G172" i="3"/>
  <c r="F172" i="3"/>
  <c r="E172" i="3"/>
  <c r="D172" i="3"/>
  <c r="C172" i="3"/>
  <c r="C234" i="3" s="1"/>
  <c r="N171" i="3"/>
  <c r="M171" i="3"/>
  <c r="L171" i="3"/>
  <c r="K171" i="3"/>
  <c r="J171" i="3"/>
  <c r="I171" i="3"/>
  <c r="H171" i="3"/>
  <c r="G171" i="3"/>
  <c r="F171" i="3"/>
  <c r="E171" i="3"/>
  <c r="D171" i="3"/>
  <c r="C171" i="3"/>
  <c r="N170" i="3"/>
  <c r="M170" i="3"/>
  <c r="L170" i="3"/>
  <c r="K170" i="3"/>
  <c r="J170" i="3"/>
  <c r="I170" i="3"/>
  <c r="H170" i="3"/>
  <c r="G170" i="3"/>
  <c r="F170" i="3"/>
  <c r="E170" i="3"/>
  <c r="D170" i="3"/>
  <c r="C170" i="3"/>
  <c r="N169" i="3"/>
  <c r="M169" i="3"/>
  <c r="L169" i="3"/>
  <c r="K169" i="3"/>
  <c r="J169" i="3"/>
  <c r="I169" i="3"/>
  <c r="H169" i="3"/>
  <c r="G169" i="3"/>
  <c r="F169" i="3"/>
  <c r="E169" i="3"/>
  <c r="D169" i="3"/>
  <c r="C169" i="3"/>
  <c r="C231" i="3" s="1"/>
  <c r="N168" i="3"/>
  <c r="M168" i="3"/>
  <c r="L168" i="3"/>
  <c r="K168" i="3"/>
  <c r="J168" i="3"/>
  <c r="I168" i="3"/>
  <c r="H168" i="3"/>
  <c r="G168" i="3"/>
  <c r="F168" i="3"/>
  <c r="E168" i="3"/>
  <c r="D168" i="3"/>
  <c r="C168" i="3"/>
  <c r="C230" i="3" s="1"/>
  <c r="N167" i="3"/>
  <c r="M167" i="3"/>
  <c r="L167" i="3"/>
  <c r="K167" i="3"/>
  <c r="J167" i="3"/>
  <c r="I167" i="3"/>
  <c r="H167" i="3"/>
  <c r="G167" i="3"/>
  <c r="F167" i="3"/>
  <c r="E167" i="3"/>
  <c r="D167" i="3"/>
  <c r="C167" i="3"/>
  <c r="N166" i="3"/>
  <c r="M166" i="3"/>
  <c r="L166" i="3"/>
  <c r="K166" i="3"/>
  <c r="J166" i="3"/>
  <c r="I166" i="3"/>
  <c r="H166" i="3"/>
  <c r="G166" i="3"/>
  <c r="F166" i="3"/>
  <c r="E166" i="3"/>
  <c r="D166" i="3"/>
  <c r="C166" i="3"/>
  <c r="N165" i="3"/>
  <c r="M165" i="3"/>
  <c r="L165" i="3"/>
  <c r="K165" i="3"/>
  <c r="J165" i="3"/>
  <c r="I165" i="3"/>
  <c r="H165" i="3"/>
  <c r="G165" i="3"/>
  <c r="F165" i="3"/>
  <c r="E165" i="3"/>
  <c r="D165" i="3"/>
  <c r="C165" i="3"/>
  <c r="N164" i="3"/>
  <c r="M164" i="3"/>
  <c r="L164" i="3"/>
  <c r="K164" i="3"/>
  <c r="J164" i="3"/>
  <c r="I164" i="3"/>
  <c r="H164" i="3"/>
  <c r="G164" i="3"/>
  <c r="F164" i="3"/>
  <c r="E164" i="3"/>
  <c r="D164" i="3"/>
  <c r="C164" i="3"/>
  <c r="C226" i="3" s="1"/>
  <c r="N163" i="3"/>
  <c r="M163" i="3"/>
  <c r="L163" i="3"/>
  <c r="K163" i="3"/>
  <c r="J163" i="3"/>
  <c r="I163" i="3"/>
  <c r="H163" i="3"/>
  <c r="G163" i="3"/>
  <c r="F163" i="3"/>
  <c r="E163" i="3"/>
  <c r="D163" i="3"/>
  <c r="C163" i="3"/>
  <c r="N162" i="3"/>
  <c r="M162" i="3"/>
  <c r="L162" i="3"/>
  <c r="K162" i="3"/>
  <c r="J162" i="3"/>
  <c r="I162" i="3"/>
  <c r="H162" i="3"/>
  <c r="G162" i="3"/>
  <c r="F162" i="3"/>
  <c r="E162" i="3"/>
  <c r="D162" i="3"/>
  <c r="C162" i="3"/>
  <c r="N161" i="3"/>
  <c r="M161" i="3"/>
  <c r="L161" i="3"/>
  <c r="K161" i="3"/>
  <c r="J161" i="3"/>
  <c r="I161" i="3"/>
  <c r="H161" i="3"/>
  <c r="G161" i="3"/>
  <c r="F161" i="3"/>
  <c r="E161" i="3"/>
  <c r="D161" i="3"/>
  <c r="C161" i="3"/>
  <c r="C223" i="3" s="1"/>
  <c r="N160" i="3"/>
  <c r="M160" i="3"/>
  <c r="L160" i="3"/>
  <c r="K160" i="3"/>
  <c r="J160" i="3"/>
  <c r="I160" i="3"/>
  <c r="H160" i="3"/>
  <c r="G160" i="3"/>
  <c r="F160" i="3"/>
  <c r="E160" i="3"/>
  <c r="D160" i="3"/>
  <c r="C160" i="3"/>
  <c r="C222" i="3" s="1"/>
  <c r="N159" i="3"/>
  <c r="M159" i="3"/>
  <c r="L159" i="3"/>
  <c r="K159" i="3"/>
  <c r="J159" i="3"/>
  <c r="I159" i="3"/>
  <c r="H159" i="3"/>
  <c r="G159" i="3"/>
  <c r="F159" i="3"/>
  <c r="E159" i="3"/>
  <c r="D159" i="3"/>
  <c r="C159" i="3"/>
  <c r="N158" i="3"/>
  <c r="M158" i="3"/>
  <c r="L158" i="3"/>
  <c r="K158" i="3"/>
  <c r="J158" i="3"/>
  <c r="I158" i="3"/>
  <c r="H158" i="3"/>
  <c r="G158" i="3"/>
  <c r="F158" i="3"/>
  <c r="E158" i="3"/>
  <c r="D158" i="3"/>
  <c r="C158" i="3"/>
  <c r="N157" i="3"/>
  <c r="M157" i="3"/>
  <c r="L157" i="3"/>
  <c r="K157" i="3"/>
  <c r="J157" i="3"/>
  <c r="J219" i="3" s="1"/>
  <c r="I157" i="3"/>
  <c r="H157" i="3"/>
  <c r="G157" i="3"/>
  <c r="F157" i="3"/>
  <c r="F219" i="3" s="1"/>
  <c r="E157" i="3"/>
  <c r="D157" i="3"/>
  <c r="C157" i="3"/>
  <c r="C219" i="3" s="1"/>
  <c r="N156" i="3"/>
  <c r="N218" i="3" s="1"/>
  <c r="M156" i="3"/>
  <c r="L156" i="3"/>
  <c r="K156" i="3"/>
  <c r="J156" i="3"/>
  <c r="J218" i="3" s="1"/>
  <c r="I156" i="3"/>
  <c r="H156" i="3"/>
  <c r="G156" i="3"/>
  <c r="F156" i="3"/>
  <c r="F218" i="3" s="1"/>
  <c r="E156" i="3"/>
  <c r="D156" i="3"/>
  <c r="C156" i="3"/>
  <c r="C218" i="3" s="1"/>
  <c r="N155" i="3"/>
  <c r="N217" i="3" s="1"/>
  <c r="M155" i="3"/>
  <c r="L155" i="3"/>
  <c r="K155" i="3"/>
  <c r="J155" i="3"/>
  <c r="J217" i="3" s="1"/>
  <c r="I155" i="3"/>
  <c r="H155" i="3"/>
  <c r="G155" i="3"/>
  <c r="F155" i="3"/>
  <c r="E155" i="3"/>
  <c r="D155" i="3"/>
  <c r="C155" i="3"/>
  <c r="N154" i="3"/>
  <c r="M154" i="3"/>
  <c r="L154" i="3"/>
  <c r="K154" i="3"/>
  <c r="J154" i="3"/>
  <c r="I154" i="3"/>
  <c r="H154" i="3"/>
  <c r="G154" i="3"/>
  <c r="F154" i="3"/>
  <c r="E154" i="3"/>
  <c r="D154" i="3"/>
  <c r="C154" i="3"/>
  <c r="N153" i="3"/>
  <c r="M153" i="3"/>
  <c r="L153" i="3"/>
  <c r="K153" i="3"/>
  <c r="J153" i="3"/>
  <c r="I153" i="3"/>
  <c r="H153" i="3"/>
  <c r="G153" i="3"/>
  <c r="F153" i="3"/>
  <c r="E153" i="3"/>
  <c r="D153" i="3"/>
  <c r="C153" i="3"/>
  <c r="C215" i="3" s="1"/>
  <c r="N152" i="3"/>
  <c r="N180" i="3" s="1"/>
  <c r="M152" i="3"/>
  <c r="M180" i="3" s="1"/>
  <c r="L152" i="3"/>
  <c r="L214" i="3" s="1"/>
  <c r="K152" i="3"/>
  <c r="K214" i="3" s="1"/>
  <c r="J152" i="3"/>
  <c r="J180" i="3" s="1"/>
  <c r="I152" i="3"/>
  <c r="I180" i="3" s="1"/>
  <c r="H152" i="3"/>
  <c r="H214" i="3" s="1"/>
  <c r="G152" i="3"/>
  <c r="G214" i="3" s="1"/>
  <c r="F152" i="3"/>
  <c r="E152" i="3"/>
  <c r="E180" i="3" s="1"/>
  <c r="D152" i="3"/>
  <c r="D214" i="3" s="1"/>
  <c r="C152" i="3"/>
  <c r="C214" i="3" s="1"/>
  <c r="O149" i="3"/>
  <c r="N149" i="3"/>
  <c r="M149" i="3"/>
  <c r="L149" i="3"/>
  <c r="K149" i="3"/>
  <c r="J149" i="3"/>
  <c r="I149" i="3"/>
  <c r="H149" i="3"/>
  <c r="G149" i="3"/>
  <c r="F149" i="3"/>
  <c r="E149" i="3"/>
  <c r="D149" i="3"/>
  <c r="C149" i="3"/>
  <c r="O148" i="3"/>
  <c r="N148" i="3"/>
  <c r="M148" i="3"/>
  <c r="L148" i="3"/>
  <c r="K148" i="3"/>
  <c r="J148" i="3"/>
  <c r="I148" i="3"/>
  <c r="H148" i="3"/>
  <c r="G148" i="3"/>
  <c r="F148" i="3"/>
  <c r="E148" i="3"/>
  <c r="D148" i="3"/>
  <c r="C148" i="3"/>
  <c r="O147" i="3"/>
  <c r="N147" i="3"/>
  <c r="M147" i="3"/>
  <c r="L147" i="3"/>
  <c r="K147" i="3"/>
  <c r="J147" i="3"/>
  <c r="I147" i="3"/>
  <c r="H147" i="3"/>
  <c r="G147" i="3"/>
  <c r="F147" i="3"/>
  <c r="E147" i="3"/>
  <c r="D147" i="3"/>
  <c r="C147" i="3"/>
  <c r="O146" i="3"/>
  <c r="N146" i="3"/>
  <c r="M146" i="3"/>
  <c r="L146" i="3"/>
  <c r="K146" i="3"/>
  <c r="J146" i="3"/>
  <c r="I146" i="3"/>
  <c r="H146" i="3"/>
  <c r="G146" i="3"/>
  <c r="F146" i="3"/>
  <c r="E146" i="3"/>
  <c r="D146" i="3"/>
  <c r="C146" i="3"/>
  <c r="O145" i="3"/>
  <c r="N145" i="3"/>
  <c r="M145" i="3"/>
  <c r="L145" i="3"/>
  <c r="K145" i="3"/>
  <c r="J145" i="3"/>
  <c r="I145" i="3"/>
  <c r="H145" i="3"/>
  <c r="G145" i="3"/>
  <c r="F145" i="3"/>
  <c r="E145" i="3"/>
  <c r="D145" i="3"/>
  <c r="C145" i="3"/>
  <c r="O144" i="3"/>
  <c r="N144" i="3"/>
  <c r="M144" i="3"/>
  <c r="L144" i="3"/>
  <c r="K144" i="3"/>
  <c r="J144" i="3"/>
  <c r="I144" i="3"/>
  <c r="H144" i="3"/>
  <c r="G144" i="3"/>
  <c r="F144" i="3"/>
  <c r="E144" i="3"/>
  <c r="D144" i="3"/>
  <c r="C144" i="3"/>
  <c r="O143" i="3"/>
  <c r="N143" i="3"/>
  <c r="M143" i="3"/>
  <c r="L143" i="3"/>
  <c r="K143" i="3"/>
  <c r="J143" i="3"/>
  <c r="I143" i="3"/>
  <c r="H143" i="3"/>
  <c r="G143" i="3"/>
  <c r="F143" i="3"/>
  <c r="E143" i="3"/>
  <c r="D143" i="3"/>
  <c r="C143" i="3"/>
  <c r="O142" i="3"/>
  <c r="N142" i="3"/>
  <c r="M142" i="3"/>
  <c r="L142" i="3"/>
  <c r="K142" i="3"/>
  <c r="J142" i="3"/>
  <c r="I142" i="3"/>
  <c r="H142" i="3"/>
  <c r="G142" i="3"/>
  <c r="F142" i="3"/>
  <c r="E142" i="3"/>
  <c r="D142" i="3"/>
  <c r="C142" i="3"/>
  <c r="O141" i="3"/>
  <c r="N141" i="3"/>
  <c r="M141" i="3"/>
  <c r="L141" i="3"/>
  <c r="K141" i="3"/>
  <c r="J141" i="3"/>
  <c r="I141" i="3"/>
  <c r="H141" i="3"/>
  <c r="G141" i="3"/>
  <c r="F141" i="3"/>
  <c r="E141" i="3"/>
  <c r="D141" i="3"/>
  <c r="C141" i="3"/>
  <c r="O140" i="3"/>
  <c r="N140" i="3"/>
  <c r="M140" i="3"/>
  <c r="L140" i="3"/>
  <c r="K140" i="3"/>
  <c r="J140" i="3"/>
  <c r="I140" i="3"/>
  <c r="H140" i="3"/>
  <c r="G140" i="3"/>
  <c r="F140" i="3"/>
  <c r="E140" i="3"/>
  <c r="D140" i="3"/>
  <c r="C140" i="3"/>
  <c r="O139" i="3"/>
  <c r="N139" i="3"/>
  <c r="M139" i="3"/>
  <c r="L139" i="3"/>
  <c r="K139" i="3"/>
  <c r="J139" i="3"/>
  <c r="I139" i="3"/>
  <c r="H139" i="3"/>
  <c r="G139" i="3"/>
  <c r="F139" i="3"/>
  <c r="E139" i="3"/>
  <c r="D139" i="3"/>
  <c r="C139" i="3"/>
  <c r="O138" i="3"/>
  <c r="N138" i="3"/>
  <c r="M138" i="3"/>
  <c r="L138" i="3"/>
  <c r="K138" i="3"/>
  <c r="J138" i="3"/>
  <c r="I138" i="3"/>
  <c r="H138" i="3"/>
  <c r="G138" i="3"/>
  <c r="F138" i="3"/>
  <c r="E138" i="3"/>
  <c r="D138" i="3"/>
  <c r="C138" i="3"/>
  <c r="O137" i="3"/>
  <c r="N137" i="3"/>
  <c r="M137" i="3"/>
  <c r="L137" i="3"/>
  <c r="K137" i="3"/>
  <c r="J137" i="3"/>
  <c r="I137" i="3"/>
  <c r="H137" i="3"/>
  <c r="G137" i="3"/>
  <c r="F137" i="3"/>
  <c r="E137" i="3"/>
  <c r="D137" i="3"/>
  <c r="C137" i="3"/>
  <c r="O136" i="3"/>
  <c r="N136" i="3"/>
  <c r="M136" i="3"/>
  <c r="L136" i="3"/>
  <c r="K136" i="3"/>
  <c r="J136" i="3"/>
  <c r="I136" i="3"/>
  <c r="H136" i="3"/>
  <c r="G136" i="3"/>
  <c r="F136" i="3"/>
  <c r="E136" i="3"/>
  <c r="D136" i="3"/>
  <c r="C136" i="3"/>
  <c r="O135" i="3"/>
  <c r="N135" i="3"/>
  <c r="M135" i="3"/>
  <c r="L135" i="3"/>
  <c r="K135" i="3"/>
  <c r="J135" i="3"/>
  <c r="I135" i="3"/>
  <c r="H135" i="3"/>
  <c r="G135" i="3"/>
  <c r="F135" i="3"/>
  <c r="E135" i="3"/>
  <c r="D135" i="3"/>
  <c r="C135" i="3"/>
  <c r="O134" i="3"/>
  <c r="N134" i="3"/>
  <c r="M134" i="3"/>
  <c r="L134" i="3"/>
  <c r="K134" i="3"/>
  <c r="J134" i="3"/>
  <c r="I134" i="3"/>
  <c r="H134" i="3"/>
  <c r="G134" i="3"/>
  <c r="F134" i="3"/>
  <c r="E134" i="3"/>
  <c r="D134" i="3"/>
  <c r="C134" i="3"/>
  <c r="O133" i="3"/>
  <c r="N133" i="3"/>
  <c r="M133" i="3"/>
  <c r="L133" i="3"/>
  <c r="K133" i="3"/>
  <c r="J133" i="3"/>
  <c r="I133" i="3"/>
  <c r="H133" i="3"/>
  <c r="G133" i="3"/>
  <c r="F133" i="3"/>
  <c r="E133" i="3"/>
  <c r="D133" i="3"/>
  <c r="C133" i="3"/>
  <c r="O132" i="3"/>
  <c r="N132" i="3"/>
  <c r="M132" i="3"/>
  <c r="L132" i="3"/>
  <c r="K132" i="3"/>
  <c r="J132" i="3"/>
  <c r="I132" i="3"/>
  <c r="H132" i="3"/>
  <c r="G132" i="3"/>
  <c r="F132" i="3"/>
  <c r="E132" i="3"/>
  <c r="D132" i="3"/>
  <c r="C132" i="3"/>
  <c r="O131" i="3"/>
  <c r="N131" i="3"/>
  <c r="M131" i="3"/>
  <c r="L131" i="3"/>
  <c r="K131" i="3"/>
  <c r="J131" i="3"/>
  <c r="I131" i="3"/>
  <c r="H131" i="3"/>
  <c r="G131" i="3"/>
  <c r="F131" i="3"/>
  <c r="E131" i="3"/>
  <c r="D131" i="3"/>
  <c r="C131" i="3"/>
  <c r="O130" i="3"/>
  <c r="N130" i="3"/>
  <c r="M130" i="3"/>
  <c r="L130" i="3"/>
  <c r="K130" i="3"/>
  <c r="J130" i="3"/>
  <c r="I130" i="3"/>
  <c r="H130" i="3"/>
  <c r="G130" i="3"/>
  <c r="F130" i="3"/>
  <c r="E130" i="3"/>
  <c r="D130" i="3"/>
  <c r="C130" i="3"/>
  <c r="O129" i="3"/>
  <c r="N129" i="3"/>
  <c r="M129" i="3"/>
  <c r="L129" i="3"/>
  <c r="K129" i="3"/>
  <c r="J129" i="3"/>
  <c r="I129" i="3"/>
  <c r="H129" i="3"/>
  <c r="G129" i="3"/>
  <c r="F129" i="3"/>
  <c r="E129" i="3"/>
  <c r="D129" i="3"/>
  <c r="C129" i="3"/>
  <c r="O128" i="3"/>
  <c r="N128" i="3"/>
  <c r="M128" i="3"/>
  <c r="L128" i="3"/>
  <c r="K128" i="3"/>
  <c r="J128" i="3"/>
  <c r="I128" i="3"/>
  <c r="H128" i="3"/>
  <c r="G128" i="3"/>
  <c r="F128" i="3"/>
  <c r="E128" i="3"/>
  <c r="D128" i="3"/>
  <c r="C128" i="3"/>
  <c r="O127" i="3"/>
  <c r="N127" i="3"/>
  <c r="M127" i="3"/>
  <c r="L127" i="3"/>
  <c r="K127" i="3"/>
  <c r="J127" i="3"/>
  <c r="I127" i="3"/>
  <c r="H127" i="3"/>
  <c r="G127" i="3"/>
  <c r="F127" i="3"/>
  <c r="E127" i="3"/>
  <c r="D127" i="3"/>
  <c r="C127" i="3"/>
  <c r="O126" i="3"/>
  <c r="N126" i="3"/>
  <c r="M126" i="3"/>
  <c r="L126" i="3"/>
  <c r="K126" i="3"/>
  <c r="J126" i="3"/>
  <c r="I126" i="3"/>
  <c r="H126" i="3"/>
  <c r="G126" i="3"/>
  <c r="F126" i="3"/>
  <c r="E126" i="3"/>
  <c r="D126" i="3"/>
  <c r="C126" i="3"/>
  <c r="O125" i="3"/>
  <c r="N125" i="3"/>
  <c r="M125" i="3"/>
  <c r="L125" i="3"/>
  <c r="K125" i="3"/>
  <c r="J125" i="3"/>
  <c r="I125" i="3"/>
  <c r="H125" i="3"/>
  <c r="G125" i="3"/>
  <c r="F125" i="3"/>
  <c r="E125" i="3"/>
  <c r="D125" i="3"/>
  <c r="C125" i="3"/>
  <c r="O124" i="3"/>
  <c r="N124" i="3"/>
  <c r="M124" i="3"/>
  <c r="L124" i="3"/>
  <c r="K124" i="3"/>
  <c r="J124" i="3"/>
  <c r="I124" i="3"/>
  <c r="H124" i="3"/>
  <c r="G124" i="3"/>
  <c r="F124" i="3"/>
  <c r="E124" i="3"/>
  <c r="D124" i="3"/>
  <c r="C124" i="3"/>
  <c r="O123" i="3"/>
  <c r="N123" i="3"/>
  <c r="M123" i="3"/>
  <c r="L123" i="3"/>
  <c r="K123" i="3"/>
  <c r="J123" i="3"/>
  <c r="I123" i="3"/>
  <c r="H123" i="3"/>
  <c r="G123" i="3"/>
  <c r="F123" i="3"/>
  <c r="E123" i="3"/>
  <c r="D123" i="3"/>
  <c r="C123" i="3"/>
  <c r="O122" i="3"/>
  <c r="N122" i="3"/>
  <c r="M122" i="3"/>
  <c r="L122" i="3"/>
  <c r="K122" i="3"/>
  <c r="J122" i="3"/>
  <c r="I122" i="3"/>
  <c r="H122" i="3"/>
  <c r="G122" i="3"/>
  <c r="F122" i="3"/>
  <c r="E122" i="3"/>
  <c r="D122" i="3"/>
  <c r="C122" i="3"/>
  <c r="O119" i="3"/>
  <c r="N119" i="3"/>
  <c r="M119" i="3"/>
  <c r="L119" i="3"/>
  <c r="K119" i="3"/>
  <c r="J119" i="3"/>
  <c r="I119" i="3"/>
  <c r="H119" i="3"/>
  <c r="G119" i="3"/>
  <c r="F119" i="3"/>
  <c r="E119" i="3"/>
  <c r="D119" i="3"/>
  <c r="C119" i="3"/>
  <c r="O118" i="3"/>
  <c r="N118" i="3"/>
  <c r="M118" i="3"/>
  <c r="L118" i="3"/>
  <c r="K118" i="3"/>
  <c r="J118" i="3"/>
  <c r="I118" i="3"/>
  <c r="H118" i="3"/>
  <c r="G118" i="3"/>
  <c r="F118" i="3"/>
  <c r="E118" i="3"/>
  <c r="D118" i="3"/>
  <c r="C118" i="3"/>
  <c r="O117" i="3"/>
  <c r="N117" i="3"/>
  <c r="M117" i="3"/>
  <c r="L117" i="3"/>
  <c r="K117" i="3"/>
  <c r="J117" i="3"/>
  <c r="I117" i="3"/>
  <c r="H117" i="3"/>
  <c r="G117" i="3"/>
  <c r="F117" i="3"/>
  <c r="E117" i="3"/>
  <c r="D117" i="3"/>
  <c r="C117" i="3"/>
  <c r="O116" i="3"/>
  <c r="N116" i="3"/>
  <c r="M116" i="3"/>
  <c r="L116" i="3"/>
  <c r="K116" i="3"/>
  <c r="J116" i="3"/>
  <c r="I116" i="3"/>
  <c r="H116" i="3"/>
  <c r="G116" i="3"/>
  <c r="F116" i="3"/>
  <c r="E116" i="3"/>
  <c r="D116" i="3"/>
  <c r="C116" i="3"/>
  <c r="O115" i="3"/>
  <c r="N115" i="3"/>
  <c r="M115" i="3"/>
  <c r="L115" i="3"/>
  <c r="K115" i="3"/>
  <c r="J115" i="3"/>
  <c r="I115" i="3"/>
  <c r="H115" i="3"/>
  <c r="G115" i="3"/>
  <c r="F115" i="3"/>
  <c r="E115" i="3"/>
  <c r="D115" i="3"/>
  <c r="C115" i="3"/>
  <c r="O114" i="3"/>
  <c r="N114" i="3"/>
  <c r="M114" i="3"/>
  <c r="L114" i="3"/>
  <c r="K114" i="3"/>
  <c r="J114" i="3"/>
  <c r="I114" i="3"/>
  <c r="H114" i="3"/>
  <c r="G114" i="3"/>
  <c r="F114" i="3"/>
  <c r="E114" i="3"/>
  <c r="D114" i="3"/>
  <c r="C114" i="3"/>
  <c r="O113" i="3"/>
  <c r="N113" i="3"/>
  <c r="M113" i="3"/>
  <c r="L113" i="3"/>
  <c r="K113" i="3"/>
  <c r="J113" i="3"/>
  <c r="I113" i="3"/>
  <c r="H113" i="3"/>
  <c r="G113" i="3"/>
  <c r="F113" i="3"/>
  <c r="E113" i="3"/>
  <c r="D113" i="3"/>
  <c r="C113" i="3"/>
  <c r="O112" i="3"/>
  <c r="N112" i="3"/>
  <c r="M112" i="3"/>
  <c r="L112" i="3"/>
  <c r="K112" i="3"/>
  <c r="J112" i="3"/>
  <c r="I112" i="3"/>
  <c r="H112" i="3"/>
  <c r="G112" i="3"/>
  <c r="F112" i="3"/>
  <c r="E112" i="3"/>
  <c r="D112" i="3"/>
  <c r="C112" i="3"/>
  <c r="O111" i="3"/>
  <c r="N111" i="3"/>
  <c r="M111" i="3"/>
  <c r="L111" i="3"/>
  <c r="K111" i="3"/>
  <c r="J111" i="3"/>
  <c r="I111" i="3"/>
  <c r="H111" i="3"/>
  <c r="G111" i="3"/>
  <c r="F111" i="3"/>
  <c r="E111" i="3"/>
  <c r="D111" i="3"/>
  <c r="C111" i="3"/>
  <c r="O110" i="3"/>
  <c r="N110" i="3"/>
  <c r="M110" i="3"/>
  <c r="L110" i="3"/>
  <c r="K110" i="3"/>
  <c r="J110" i="3"/>
  <c r="I110" i="3"/>
  <c r="H110" i="3"/>
  <c r="G110" i="3"/>
  <c r="F110" i="3"/>
  <c r="E110" i="3"/>
  <c r="D110" i="3"/>
  <c r="C110" i="3"/>
  <c r="O109" i="3"/>
  <c r="N109" i="3"/>
  <c r="M109" i="3"/>
  <c r="L109" i="3"/>
  <c r="K109" i="3"/>
  <c r="J109" i="3"/>
  <c r="I109" i="3"/>
  <c r="H109" i="3"/>
  <c r="G109" i="3"/>
  <c r="F109" i="3"/>
  <c r="E109" i="3"/>
  <c r="D109" i="3"/>
  <c r="C109" i="3"/>
  <c r="O108" i="3"/>
  <c r="N108" i="3"/>
  <c r="M108" i="3"/>
  <c r="L108" i="3"/>
  <c r="K108" i="3"/>
  <c r="J108" i="3"/>
  <c r="I108" i="3"/>
  <c r="H108" i="3"/>
  <c r="G108" i="3"/>
  <c r="F108" i="3"/>
  <c r="E108" i="3"/>
  <c r="D108" i="3"/>
  <c r="C108" i="3"/>
  <c r="O107" i="3"/>
  <c r="N107" i="3"/>
  <c r="M107" i="3"/>
  <c r="L107" i="3"/>
  <c r="K107" i="3"/>
  <c r="J107" i="3"/>
  <c r="I107" i="3"/>
  <c r="H107" i="3"/>
  <c r="G107" i="3"/>
  <c r="F107" i="3"/>
  <c r="E107" i="3"/>
  <c r="D107" i="3"/>
  <c r="C107" i="3"/>
  <c r="O106" i="3"/>
  <c r="N106" i="3"/>
  <c r="M106" i="3"/>
  <c r="L106" i="3"/>
  <c r="K106" i="3"/>
  <c r="J106" i="3"/>
  <c r="I106" i="3"/>
  <c r="H106" i="3"/>
  <c r="G106" i="3"/>
  <c r="F106" i="3"/>
  <c r="E106" i="3"/>
  <c r="D106" i="3"/>
  <c r="C106" i="3"/>
  <c r="O105" i="3"/>
  <c r="N105" i="3"/>
  <c r="M105" i="3"/>
  <c r="L105" i="3"/>
  <c r="K105" i="3"/>
  <c r="J105" i="3"/>
  <c r="I105" i="3"/>
  <c r="H105" i="3"/>
  <c r="G105" i="3"/>
  <c r="F105" i="3"/>
  <c r="E105" i="3"/>
  <c r="D105" i="3"/>
  <c r="C105" i="3"/>
  <c r="O104" i="3"/>
  <c r="N104" i="3"/>
  <c r="M104" i="3"/>
  <c r="L104" i="3"/>
  <c r="K104" i="3"/>
  <c r="J104" i="3"/>
  <c r="I104" i="3"/>
  <c r="H104" i="3"/>
  <c r="G104" i="3"/>
  <c r="F104" i="3"/>
  <c r="E104" i="3"/>
  <c r="D104" i="3"/>
  <c r="C104" i="3"/>
  <c r="O103" i="3"/>
  <c r="N103" i="3"/>
  <c r="M103" i="3"/>
  <c r="L103" i="3"/>
  <c r="K103" i="3"/>
  <c r="J103" i="3"/>
  <c r="I103" i="3"/>
  <c r="H103" i="3"/>
  <c r="G103" i="3"/>
  <c r="F103" i="3"/>
  <c r="E103" i="3"/>
  <c r="D103" i="3"/>
  <c r="C103" i="3"/>
  <c r="O102" i="3"/>
  <c r="N102" i="3"/>
  <c r="M102" i="3"/>
  <c r="L102" i="3"/>
  <c r="K102" i="3"/>
  <c r="J102" i="3"/>
  <c r="I102" i="3"/>
  <c r="H102" i="3"/>
  <c r="G102" i="3"/>
  <c r="F102" i="3"/>
  <c r="E102" i="3"/>
  <c r="D102" i="3"/>
  <c r="C102" i="3"/>
  <c r="O101" i="3"/>
  <c r="N101" i="3"/>
  <c r="M101" i="3"/>
  <c r="L101" i="3"/>
  <c r="K101" i="3"/>
  <c r="J101" i="3"/>
  <c r="I101" i="3"/>
  <c r="H101" i="3"/>
  <c r="G101" i="3"/>
  <c r="F101" i="3"/>
  <c r="E101" i="3"/>
  <c r="D101" i="3"/>
  <c r="C101" i="3"/>
  <c r="O100" i="3"/>
  <c r="N100" i="3"/>
  <c r="M100" i="3"/>
  <c r="L100" i="3"/>
  <c r="K100" i="3"/>
  <c r="J100" i="3"/>
  <c r="I100" i="3"/>
  <c r="H100" i="3"/>
  <c r="G100" i="3"/>
  <c r="F100" i="3"/>
  <c r="E100" i="3"/>
  <c r="D100" i="3"/>
  <c r="C100" i="3"/>
  <c r="O99" i="3"/>
  <c r="N99" i="3"/>
  <c r="M99" i="3"/>
  <c r="L99" i="3"/>
  <c r="K99" i="3"/>
  <c r="J99" i="3"/>
  <c r="I99" i="3"/>
  <c r="H99" i="3"/>
  <c r="G99" i="3"/>
  <c r="F99" i="3"/>
  <c r="E99" i="3"/>
  <c r="D99" i="3"/>
  <c r="C99" i="3"/>
  <c r="O98" i="3"/>
  <c r="N98" i="3"/>
  <c r="M98" i="3"/>
  <c r="L98" i="3"/>
  <c r="K98" i="3"/>
  <c r="J98" i="3"/>
  <c r="I98" i="3"/>
  <c r="H98" i="3"/>
  <c r="G98" i="3"/>
  <c r="F98" i="3"/>
  <c r="E98" i="3"/>
  <c r="D98" i="3"/>
  <c r="C98" i="3"/>
  <c r="O97" i="3"/>
  <c r="N97" i="3"/>
  <c r="M97" i="3"/>
  <c r="L97" i="3"/>
  <c r="K97" i="3"/>
  <c r="J97" i="3"/>
  <c r="I97" i="3"/>
  <c r="H97" i="3"/>
  <c r="G97" i="3"/>
  <c r="F97" i="3"/>
  <c r="E97" i="3"/>
  <c r="D97" i="3"/>
  <c r="C97" i="3"/>
  <c r="O96" i="3"/>
  <c r="N96" i="3"/>
  <c r="M96" i="3"/>
  <c r="L96" i="3"/>
  <c r="K96" i="3"/>
  <c r="J96" i="3"/>
  <c r="I96" i="3"/>
  <c r="H96" i="3"/>
  <c r="G96" i="3"/>
  <c r="F96" i="3"/>
  <c r="E96" i="3"/>
  <c r="D96" i="3"/>
  <c r="C96" i="3"/>
  <c r="O95" i="3"/>
  <c r="N95" i="3"/>
  <c r="M95" i="3"/>
  <c r="L95" i="3"/>
  <c r="K95" i="3"/>
  <c r="J95" i="3"/>
  <c r="I95" i="3"/>
  <c r="H95" i="3"/>
  <c r="G95" i="3"/>
  <c r="F95" i="3"/>
  <c r="E95" i="3"/>
  <c r="D95" i="3"/>
  <c r="C95" i="3"/>
  <c r="O94" i="3"/>
  <c r="N94" i="3"/>
  <c r="M94" i="3"/>
  <c r="L94" i="3"/>
  <c r="K94" i="3"/>
  <c r="J94" i="3"/>
  <c r="I94" i="3"/>
  <c r="H94" i="3"/>
  <c r="G94" i="3"/>
  <c r="F94" i="3"/>
  <c r="E94" i="3"/>
  <c r="D94" i="3"/>
  <c r="C94" i="3"/>
  <c r="O93" i="3"/>
  <c r="N93" i="3"/>
  <c r="M93" i="3"/>
  <c r="L93" i="3"/>
  <c r="K93" i="3"/>
  <c r="J93" i="3"/>
  <c r="I93" i="3"/>
  <c r="H93" i="3"/>
  <c r="G93" i="3"/>
  <c r="F93" i="3"/>
  <c r="E93" i="3"/>
  <c r="D93" i="3"/>
  <c r="C93" i="3"/>
  <c r="O92" i="3"/>
  <c r="N92" i="3"/>
  <c r="M92" i="3"/>
  <c r="L92" i="3"/>
  <c r="K92" i="3"/>
  <c r="J92" i="3"/>
  <c r="I92" i="3"/>
  <c r="H92" i="3"/>
  <c r="G92" i="3"/>
  <c r="F92" i="3"/>
  <c r="E92" i="3"/>
  <c r="D92" i="3"/>
  <c r="C92" i="3"/>
  <c r="N88" i="3"/>
  <c r="M88" i="3"/>
  <c r="L88" i="3"/>
  <c r="K88" i="3"/>
  <c r="J88" i="3"/>
  <c r="I88" i="3"/>
  <c r="H88" i="3"/>
  <c r="G88" i="3"/>
  <c r="F88" i="3"/>
  <c r="E88" i="3"/>
  <c r="D88" i="3"/>
  <c r="C88" i="3"/>
  <c r="N87" i="3"/>
  <c r="M87" i="3"/>
  <c r="L87" i="3"/>
  <c r="K87" i="3"/>
  <c r="J87" i="3"/>
  <c r="I87" i="3"/>
  <c r="H87" i="3"/>
  <c r="G87" i="3"/>
  <c r="F87" i="3"/>
  <c r="E87" i="3"/>
  <c r="D87" i="3"/>
  <c r="C87" i="3"/>
  <c r="N86" i="3"/>
  <c r="M86" i="3"/>
  <c r="L86" i="3"/>
  <c r="K86" i="3"/>
  <c r="J86" i="3"/>
  <c r="I86" i="3"/>
  <c r="H86" i="3"/>
  <c r="G86" i="3"/>
  <c r="F86" i="3"/>
  <c r="E86" i="3"/>
  <c r="D86" i="3"/>
  <c r="C86" i="3"/>
  <c r="N85" i="3"/>
  <c r="M85" i="3"/>
  <c r="L85" i="3"/>
  <c r="K85" i="3"/>
  <c r="J85" i="3"/>
  <c r="I85" i="3"/>
  <c r="H85" i="3"/>
  <c r="G85" i="3"/>
  <c r="F85" i="3"/>
  <c r="E85" i="3"/>
  <c r="D85" i="3"/>
  <c r="C85" i="3"/>
  <c r="N84" i="3"/>
  <c r="M84" i="3"/>
  <c r="L84" i="3"/>
  <c r="K84" i="3"/>
  <c r="J84" i="3"/>
  <c r="I84" i="3"/>
  <c r="H84" i="3"/>
  <c r="G84" i="3"/>
  <c r="F84" i="3"/>
  <c r="E84" i="3"/>
  <c r="D84" i="3"/>
  <c r="C84" i="3"/>
  <c r="N83" i="3"/>
  <c r="M83" i="3"/>
  <c r="L83" i="3"/>
  <c r="K83" i="3"/>
  <c r="J83" i="3"/>
  <c r="I83" i="3"/>
  <c r="H83" i="3"/>
  <c r="G83" i="3"/>
  <c r="F83" i="3"/>
  <c r="E83" i="3"/>
  <c r="D83" i="3"/>
  <c r="C83" i="3"/>
  <c r="N82" i="3"/>
  <c r="M82" i="3"/>
  <c r="L82" i="3"/>
  <c r="K82" i="3"/>
  <c r="J82" i="3"/>
  <c r="I82" i="3"/>
  <c r="H82" i="3"/>
  <c r="G82" i="3"/>
  <c r="F82" i="3"/>
  <c r="E82" i="3"/>
  <c r="D82" i="3"/>
  <c r="C82" i="3"/>
  <c r="N81" i="3"/>
  <c r="M81" i="3"/>
  <c r="L81" i="3"/>
  <c r="K81" i="3"/>
  <c r="J81" i="3"/>
  <c r="I81" i="3"/>
  <c r="H81" i="3"/>
  <c r="G81" i="3"/>
  <c r="F81" i="3"/>
  <c r="E81" i="3"/>
  <c r="D81" i="3"/>
  <c r="C81" i="3"/>
  <c r="N80" i="3"/>
  <c r="M80" i="3"/>
  <c r="L80" i="3"/>
  <c r="K80" i="3"/>
  <c r="J80" i="3"/>
  <c r="I80" i="3"/>
  <c r="H80" i="3"/>
  <c r="G80" i="3"/>
  <c r="F80" i="3"/>
  <c r="E80" i="3"/>
  <c r="D80" i="3"/>
  <c r="C80" i="3"/>
  <c r="N79" i="3"/>
  <c r="M79" i="3"/>
  <c r="L79" i="3"/>
  <c r="K79" i="3"/>
  <c r="J79" i="3"/>
  <c r="I79" i="3"/>
  <c r="H79" i="3"/>
  <c r="G79" i="3"/>
  <c r="F79" i="3"/>
  <c r="E79" i="3"/>
  <c r="D79" i="3"/>
  <c r="C79" i="3"/>
  <c r="N78" i="3"/>
  <c r="M78" i="3"/>
  <c r="L78" i="3"/>
  <c r="K78" i="3"/>
  <c r="J78" i="3"/>
  <c r="I78" i="3"/>
  <c r="H78" i="3"/>
  <c r="G78" i="3"/>
  <c r="F78" i="3"/>
  <c r="E78" i="3"/>
  <c r="D78" i="3"/>
  <c r="C78" i="3"/>
  <c r="N77" i="3"/>
  <c r="M77" i="3"/>
  <c r="L77" i="3"/>
  <c r="K77" i="3"/>
  <c r="J77" i="3"/>
  <c r="I77" i="3"/>
  <c r="H77" i="3"/>
  <c r="G77" i="3"/>
  <c r="F77" i="3"/>
  <c r="E77" i="3"/>
  <c r="D77" i="3"/>
  <c r="C77" i="3"/>
  <c r="N76" i="3"/>
  <c r="M76" i="3"/>
  <c r="L76" i="3"/>
  <c r="K76" i="3"/>
  <c r="J76" i="3"/>
  <c r="I76" i="3"/>
  <c r="H76" i="3"/>
  <c r="G76" i="3"/>
  <c r="F76" i="3"/>
  <c r="E76" i="3"/>
  <c r="D76" i="3"/>
  <c r="C76" i="3"/>
  <c r="N75" i="3"/>
  <c r="M75" i="3"/>
  <c r="L75" i="3"/>
  <c r="K75" i="3"/>
  <c r="J75" i="3"/>
  <c r="I75" i="3"/>
  <c r="H75" i="3"/>
  <c r="G75" i="3"/>
  <c r="F75" i="3"/>
  <c r="E75" i="3"/>
  <c r="D75" i="3"/>
  <c r="C75" i="3"/>
  <c r="N74" i="3"/>
  <c r="M74" i="3"/>
  <c r="L74" i="3"/>
  <c r="K74" i="3"/>
  <c r="J74" i="3"/>
  <c r="I74" i="3"/>
  <c r="H74" i="3"/>
  <c r="G74" i="3"/>
  <c r="F74" i="3"/>
  <c r="E74" i="3"/>
  <c r="D74" i="3"/>
  <c r="C74" i="3"/>
  <c r="N73" i="3"/>
  <c r="M73" i="3"/>
  <c r="L73" i="3"/>
  <c r="K73" i="3"/>
  <c r="J73" i="3"/>
  <c r="I73" i="3"/>
  <c r="H73" i="3"/>
  <c r="G73" i="3"/>
  <c r="F73" i="3"/>
  <c r="E73" i="3"/>
  <c r="D73" i="3"/>
  <c r="C73" i="3"/>
  <c r="N72" i="3"/>
  <c r="M72" i="3"/>
  <c r="L72" i="3"/>
  <c r="K72" i="3"/>
  <c r="J72" i="3"/>
  <c r="I72" i="3"/>
  <c r="H72" i="3"/>
  <c r="G72" i="3"/>
  <c r="F72" i="3"/>
  <c r="E72" i="3"/>
  <c r="D72" i="3"/>
  <c r="C72" i="3"/>
  <c r="N71" i="3"/>
  <c r="M71" i="3"/>
  <c r="L71" i="3"/>
  <c r="K71" i="3"/>
  <c r="J71" i="3"/>
  <c r="I71" i="3"/>
  <c r="H71" i="3"/>
  <c r="G71" i="3"/>
  <c r="F71" i="3"/>
  <c r="E71" i="3"/>
  <c r="D71" i="3"/>
  <c r="C71" i="3"/>
  <c r="N70" i="3"/>
  <c r="M70" i="3"/>
  <c r="L70" i="3"/>
  <c r="K70" i="3"/>
  <c r="J70" i="3"/>
  <c r="I70" i="3"/>
  <c r="H70" i="3"/>
  <c r="G70" i="3"/>
  <c r="F70" i="3"/>
  <c r="E70" i="3"/>
  <c r="D70" i="3"/>
  <c r="C70" i="3"/>
  <c r="N69" i="3"/>
  <c r="M69" i="3"/>
  <c r="L69" i="3"/>
  <c r="K69" i="3"/>
  <c r="J69" i="3"/>
  <c r="I69" i="3"/>
  <c r="H69" i="3"/>
  <c r="G69" i="3"/>
  <c r="F69" i="3"/>
  <c r="E69" i="3"/>
  <c r="D69" i="3"/>
  <c r="C69" i="3"/>
  <c r="N68" i="3"/>
  <c r="M68" i="3"/>
  <c r="L68" i="3"/>
  <c r="K68" i="3"/>
  <c r="J68" i="3"/>
  <c r="I68" i="3"/>
  <c r="H68" i="3"/>
  <c r="G68" i="3"/>
  <c r="F68" i="3"/>
  <c r="E68" i="3"/>
  <c r="D68" i="3"/>
  <c r="C68" i="3"/>
  <c r="N67" i="3"/>
  <c r="M67" i="3"/>
  <c r="L67" i="3"/>
  <c r="K67" i="3"/>
  <c r="J67" i="3"/>
  <c r="I67" i="3"/>
  <c r="H67" i="3"/>
  <c r="G67" i="3"/>
  <c r="F67" i="3"/>
  <c r="E67" i="3"/>
  <c r="D67" i="3"/>
  <c r="C67" i="3"/>
  <c r="N66" i="3"/>
  <c r="M66" i="3"/>
  <c r="L66" i="3"/>
  <c r="K66" i="3"/>
  <c r="J66" i="3"/>
  <c r="I66" i="3"/>
  <c r="H66" i="3"/>
  <c r="G66" i="3"/>
  <c r="F66" i="3"/>
  <c r="E66" i="3"/>
  <c r="D66" i="3"/>
  <c r="C66" i="3"/>
  <c r="N65" i="3"/>
  <c r="M65" i="3"/>
  <c r="L65" i="3"/>
  <c r="K65" i="3"/>
  <c r="J65" i="3"/>
  <c r="I65" i="3"/>
  <c r="H65" i="3"/>
  <c r="G65" i="3"/>
  <c r="F65" i="3"/>
  <c r="E65" i="3"/>
  <c r="D65" i="3"/>
  <c r="C65" i="3"/>
  <c r="N64" i="3"/>
  <c r="M64" i="3"/>
  <c r="L64" i="3"/>
  <c r="K64" i="3"/>
  <c r="J64" i="3"/>
  <c r="I64" i="3"/>
  <c r="H64" i="3"/>
  <c r="G64" i="3"/>
  <c r="F64" i="3"/>
  <c r="E64" i="3"/>
  <c r="D64" i="3"/>
  <c r="C64" i="3"/>
  <c r="N63" i="3"/>
  <c r="M63" i="3"/>
  <c r="L63" i="3"/>
  <c r="K63" i="3"/>
  <c r="J63" i="3"/>
  <c r="I63" i="3"/>
  <c r="H63" i="3"/>
  <c r="G63" i="3"/>
  <c r="F63" i="3"/>
  <c r="E63" i="3"/>
  <c r="D63" i="3"/>
  <c r="C63" i="3"/>
  <c r="N62" i="3"/>
  <c r="N89" i="3" s="1"/>
  <c r="M62" i="3"/>
  <c r="M89" i="3" s="1"/>
  <c r="L62" i="3"/>
  <c r="L89" i="3" s="1"/>
  <c r="K62" i="3"/>
  <c r="J62" i="3"/>
  <c r="J89" i="3" s="1"/>
  <c r="I62" i="3"/>
  <c r="I89" i="3" s="1"/>
  <c r="H62" i="3"/>
  <c r="H89" i="3" s="1"/>
  <c r="G62" i="3"/>
  <c r="F62" i="3"/>
  <c r="E62" i="3"/>
  <c r="E89" i="3" s="1"/>
  <c r="D62" i="3"/>
  <c r="D89" i="3" s="1"/>
  <c r="C62" i="3"/>
  <c r="C89" i="3" s="1"/>
  <c r="N58" i="3"/>
  <c r="M58" i="3"/>
  <c r="L58" i="3"/>
  <c r="K58" i="3"/>
  <c r="J58" i="3"/>
  <c r="I58" i="3"/>
  <c r="H58" i="3"/>
  <c r="G58" i="3"/>
  <c r="F58" i="3"/>
  <c r="E58" i="3"/>
  <c r="D58" i="3"/>
  <c r="C58" i="3"/>
  <c r="N57" i="3"/>
  <c r="M57" i="3"/>
  <c r="L57" i="3"/>
  <c r="K57" i="3"/>
  <c r="J57" i="3"/>
  <c r="I57" i="3"/>
  <c r="H57" i="3"/>
  <c r="G57" i="3"/>
  <c r="F57" i="3"/>
  <c r="E57" i="3"/>
  <c r="D57" i="3"/>
  <c r="C57" i="3"/>
  <c r="N56" i="3"/>
  <c r="M56" i="3"/>
  <c r="L56" i="3"/>
  <c r="K56" i="3"/>
  <c r="J56" i="3"/>
  <c r="I56" i="3"/>
  <c r="H56" i="3"/>
  <c r="G56" i="3"/>
  <c r="F56" i="3"/>
  <c r="E56" i="3"/>
  <c r="D56" i="3"/>
  <c r="C56" i="3"/>
  <c r="N55" i="3"/>
  <c r="M55" i="3"/>
  <c r="L55" i="3"/>
  <c r="K55" i="3"/>
  <c r="J55" i="3"/>
  <c r="I55" i="3"/>
  <c r="H55" i="3"/>
  <c r="G55" i="3"/>
  <c r="F55" i="3"/>
  <c r="E55" i="3"/>
  <c r="D55" i="3"/>
  <c r="C55" i="3"/>
  <c r="N54" i="3"/>
  <c r="M54" i="3"/>
  <c r="L54" i="3"/>
  <c r="K54" i="3"/>
  <c r="J54" i="3"/>
  <c r="I54" i="3"/>
  <c r="H54" i="3"/>
  <c r="G54" i="3"/>
  <c r="F54" i="3"/>
  <c r="E54" i="3"/>
  <c r="D54" i="3"/>
  <c r="C54" i="3"/>
  <c r="N53" i="3"/>
  <c r="M53" i="3"/>
  <c r="L53" i="3"/>
  <c r="K53" i="3"/>
  <c r="J53" i="3"/>
  <c r="I53" i="3"/>
  <c r="H53" i="3"/>
  <c r="G53" i="3"/>
  <c r="F53" i="3"/>
  <c r="E53" i="3"/>
  <c r="D53" i="3"/>
  <c r="C53" i="3"/>
  <c r="N52" i="3"/>
  <c r="M52" i="3"/>
  <c r="L52" i="3"/>
  <c r="K52" i="3"/>
  <c r="J52" i="3"/>
  <c r="I52" i="3"/>
  <c r="H52" i="3"/>
  <c r="G52" i="3"/>
  <c r="F52" i="3"/>
  <c r="E52" i="3"/>
  <c r="D52" i="3"/>
  <c r="C52" i="3"/>
  <c r="N51" i="3"/>
  <c r="M51" i="3"/>
  <c r="L51" i="3"/>
  <c r="K51" i="3"/>
  <c r="J51" i="3"/>
  <c r="I51" i="3"/>
  <c r="H51" i="3"/>
  <c r="G51" i="3"/>
  <c r="F51" i="3"/>
  <c r="E51" i="3"/>
  <c r="D51" i="3"/>
  <c r="C51" i="3"/>
  <c r="N50" i="3"/>
  <c r="M50" i="3"/>
  <c r="L50" i="3"/>
  <c r="K50" i="3"/>
  <c r="J50" i="3"/>
  <c r="I50" i="3"/>
  <c r="H50" i="3"/>
  <c r="G50" i="3"/>
  <c r="F50" i="3"/>
  <c r="E50" i="3"/>
  <c r="D50" i="3"/>
  <c r="C50" i="3"/>
  <c r="N49" i="3"/>
  <c r="M49" i="3"/>
  <c r="L49" i="3"/>
  <c r="K49" i="3"/>
  <c r="J49" i="3"/>
  <c r="I49" i="3"/>
  <c r="H49" i="3"/>
  <c r="G49" i="3"/>
  <c r="F49" i="3"/>
  <c r="E49" i="3"/>
  <c r="D49" i="3"/>
  <c r="C49" i="3"/>
  <c r="N48" i="3"/>
  <c r="M48" i="3"/>
  <c r="L48" i="3"/>
  <c r="K48" i="3"/>
  <c r="J48" i="3"/>
  <c r="I48" i="3"/>
  <c r="H48" i="3"/>
  <c r="G48" i="3"/>
  <c r="F48" i="3"/>
  <c r="E48" i="3"/>
  <c r="D48" i="3"/>
  <c r="C48" i="3"/>
  <c r="N47" i="3"/>
  <c r="M47" i="3"/>
  <c r="L47" i="3"/>
  <c r="K47" i="3"/>
  <c r="J47" i="3"/>
  <c r="I47" i="3"/>
  <c r="H47" i="3"/>
  <c r="G47" i="3"/>
  <c r="F47" i="3"/>
  <c r="E47" i="3"/>
  <c r="D47" i="3"/>
  <c r="C47" i="3"/>
  <c r="N46" i="3"/>
  <c r="M46" i="3"/>
  <c r="L46" i="3"/>
  <c r="K46" i="3"/>
  <c r="J46" i="3"/>
  <c r="I46" i="3"/>
  <c r="H46" i="3"/>
  <c r="G46" i="3"/>
  <c r="F46" i="3"/>
  <c r="E46" i="3"/>
  <c r="D46" i="3"/>
  <c r="C46" i="3"/>
  <c r="N45" i="3"/>
  <c r="M45" i="3"/>
  <c r="L45" i="3"/>
  <c r="K45" i="3"/>
  <c r="J45" i="3"/>
  <c r="I45" i="3"/>
  <c r="H45" i="3"/>
  <c r="G45" i="3"/>
  <c r="F45" i="3"/>
  <c r="E45" i="3"/>
  <c r="D45" i="3"/>
  <c r="C45" i="3"/>
  <c r="N44" i="3"/>
  <c r="M44" i="3"/>
  <c r="L44" i="3"/>
  <c r="K44" i="3"/>
  <c r="J44" i="3"/>
  <c r="I44" i="3"/>
  <c r="H44" i="3"/>
  <c r="G44" i="3"/>
  <c r="F44" i="3"/>
  <c r="E44" i="3"/>
  <c r="D44" i="3"/>
  <c r="C44" i="3"/>
  <c r="N43" i="3"/>
  <c r="M43" i="3"/>
  <c r="L43" i="3"/>
  <c r="K43" i="3"/>
  <c r="J43" i="3"/>
  <c r="I43" i="3"/>
  <c r="H43" i="3"/>
  <c r="G43" i="3"/>
  <c r="F43" i="3"/>
  <c r="E43" i="3"/>
  <c r="D43" i="3"/>
  <c r="C43" i="3"/>
  <c r="N42" i="3"/>
  <c r="M42" i="3"/>
  <c r="L42" i="3"/>
  <c r="K42" i="3"/>
  <c r="J42" i="3"/>
  <c r="I42" i="3"/>
  <c r="H42" i="3"/>
  <c r="G42" i="3"/>
  <c r="F42" i="3"/>
  <c r="E42" i="3"/>
  <c r="D42" i="3"/>
  <c r="C42" i="3"/>
  <c r="N41" i="3"/>
  <c r="M41" i="3"/>
  <c r="L41" i="3"/>
  <c r="K41" i="3"/>
  <c r="J41" i="3"/>
  <c r="I41" i="3"/>
  <c r="H41" i="3"/>
  <c r="G41" i="3"/>
  <c r="F41" i="3"/>
  <c r="E41" i="3"/>
  <c r="D41" i="3"/>
  <c r="C41" i="3"/>
  <c r="N40" i="3"/>
  <c r="M40" i="3"/>
  <c r="L40" i="3"/>
  <c r="K40" i="3"/>
  <c r="J40" i="3"/>
  <c r="I40" i="3"/>
  <c r="H40" i="3"/>
  <c r="G40" i="3"/>
  <c r="F40" i="3"/>
  <c r="E40" i="3"/>
  <c r="D40" i="3"/>
  <c r="C40" i="3"/>
  <c r="N39" i="3"/>
  <c r="M39" i="3"/>
  <c r="L39" i="3"/>
  <c r="K39" i="3"/>
  <c r="J39" i="3"/>
  <c r="I39" i="3"/>
  <c r="H39" i="3"/>
  <c r="G39" i="3"/>
  <c r="F39" i="3"/>
  <c r="E39" i="3"/>
  <c r="D39" i="3"/>
  <c r="C39" i="3"/>
  <c r="N38" i="3"/>
  <c r="M38" i="3"/>
  <c r="L38" i="3"/>
  <c r="K38" i="3"/>
  <c r="J38" i="3"/>
  <c r="I38" i="3"/>
  <c r="H38" i="3"/>
  <c r="G38" i="3"/>
  <c r="F38" i="3"/>
  <c r="E38" i="3"/>
  <c r="D38" i="3"/>
  <c r="C38" i="3"/>
  <c r="N37" i="3"/>
  <c r="M37" i="3"/>
  <c r="L37" i="3"/>
  <c r="K37" i="3"/>
  <c r="J37" i="3"/>
  <c r="I37" i="3"/>
  <c r="H37" i="3"/>
  <c r="G37" i="3"/>
  <c r="F37" i="3"/>
  <c r="E37" i="3"/>
  <c r="D37" i="3"/>
  <c r="C37" i="3"/>
  <c r="N36" i="3"/>
  <c r="M36" i="3"/>
  <c r="L36" i="3"/>
  <c r="K36" i="3"/>
  <c r="J36" i="3"/>
  <c r="I36" i="3"/>
  <c r="H36" i="3"/>
  <c r="G36" i="3"/>
  <c r="F36" i="3"/>
  <c r="E36" i="3"/>
  <c r="D36" i="3"/>
  <c r="C36" i="3"/>
  <c r="N35" i="3"/>
  <c r="M35" i="3"/>
  <c r="L35" i="3"/>
  <c r="K35" i="3"/>
  <c r="J35" i="3"/>
  <c r="I35" i="3"/>
  <c r="H35" i="3"/>
  <c r="G35" i="3"/>
  <c r="F35" i="3"/>
  <c r="E35" i="3"/>
  <c r="D35" i="3"/>
  <c r="C35" i="3"/>
  <c r="N34" i="3"/>
  <c r="M34" i="3"/>
  <c r="L34" i="3"/>
  <c r="K34" i="3"/>
  <c r="J34" i="3"/>
  <c r="I34" i="3"/>
  <c r="H34" i="3"/>
  <c r="G34" i="3"/>
  <c r="F34" i="3"/>
  <c r="E34" i="3"/>
  <c r="D34" i="3"/>
  <c r="C34" i="3"/>
  <c r="N33" i="3"/>
  <c r="M33" i="3"/>
  <c r="L33" i="3"/>
  <c r="K33" i="3"/>
  <c r="J33" i="3"/>
  <c r="I33" i="3"/>
  <c r="H33" i="3"/>
  <c r="G33" i="3"/>
  <c r="F33" i="3"/>
  <c r="E33" i="3"/>
  <c r="D33" i="3"/>
  <c r="C33" i="3"/>
  <c r="N32" i="3"/>
  <c r="N59" i="3" s="1"/>
  <c r="M32" i="3"/>
  <c r="M59" i="3" s="1"/>
  <c r="L32" i="3"/>
  <c r="K32" i="3"/>
  <c r="J32" i="3"/>
  <c r="J59" i="3" s="1"/>
  <c r="I32" i="3"/>
  <c r="I59" i="3" s="1"/>
  <c r="H32" i="3"/>
  <c r="G32" i="3"/>
  <c r="F32" i="3"/>
  <c r="F59" i="3" s="1"/>
  <c r="E32" i="3"/>
  <c r="E59" i="3" s="1"/>
  <c r="D32" i="3"/>
  <c r="C32" i="3"/>
  <c r="N28" i="3"/>
  <c r="M28" i="3"/>
  <c r="L28" i="3"/>
  <c r="K28" i="3"/>
  <c r="J28" i="3"/>
  <c r="I28" i="3"/>
  <c r="H28" i="3"/>
  <c r="G28" i="3"/>
  <c r="F28" i="3"/>
  <c r="E28" i="3"/>
  <c r="D28" i="3"/>
  <c r="C28" i="3"/>
  <c r="N27" i="3"/>
  <c r="M27" i="3"/>
  <c r="L27" i="3"/>
  <c r="K27" i="3"/>
  <c r="J27" i="3"/>
  <c r="I27" i="3"/>
  <c r="H27" i="3"/>
  <c r="G27" i="3"/>
  <c r="F27" i="3"/>
  <c r="E27" i="3"/>
  <c r="D27" i="3"/>
  <c r="C27" i="3"/>
  <c r="N26" i="3"/>
  <c r="M26" i="3"/>
  <c r="L26" i="3"/>
  <c r="K26" i="3"/>
  <c r="J26" i="3"/>
  <c r="I26" i="3"/>
  <c r="H26" i="3"/>
  <c r="G26" i="3"/>
  <c r="F26" i="3"/>
  <c r="E26" i="3"/>
  <c r="D26" i="3"/>
  <c r="C26" i="3"/>
  <c r="N25" i="3"/>
  <c r="M25" i="3"/>
  <c r="L25" i="3"/>
  <c r="K25" i="3"/>
  <c r="J25" i="3"/>
  <c r="I25" i="3"/>
  <c r="H25" i="3"/>
  <c r="G25" i="3"/>
  <c r="F25" i="3"/>
  <c r="E25" i="3"/>
  <c r="D25" i="3"/>
  <c r="C25" i="3"/>
  <c r="N24" i="3"/>
  <c r="M24" i="3"/>
  <c r="L24" i="3"/>
  <c r="K24" i="3"/>
  <c r="J24" i="3"/>
  <c r="I24" i="3"/>
  <c r="H24" i="3"/>
  <c r="G24" i="3"/>
  <c r="F24" i="3"/>
  <c r="E24" i="3"/>
  <c r="D24" i="3"/>
  <c r="C24" i="3"/>
  <c r="N23" i="3"/>
  <c r="M23" i="3"/>
  <c r="L23" i="3"/>
  <c r="K23" i="3"/>
  <c r="J23" i="3"/>
  <c r="I23" i="3"/>
  <c r="H23" i="3"/>
  <c r="G23" i="3"/>
  <c r="F23" i="3"/>
  <c r="E23" i="3"/>
  <c r="D23" i="3"/>
  <c r="C23" i="3"/>
  <c r="N22" i="3"/>
  <c r="M22" i="3"/>
  <c r="L22" i="3"/>
  <c r="K22" i="3"/>
  <c r="J22" i="3"/>
  <c r="I22" i="3"/>
  <c r="H22" i="3"/>
  <c r="G22" i="3"/>
  <c r="F22" i="3"/>
  <c r="E22" i="3"/>
  <c r="D22" i="3"/>
  <c r="C22" i="3"/>
  <c r="N21" i="3"/>
  <c r="M21" i="3"/>
  <c r="L21" i="3"/>
  <c r="K21" i="3"/>
  <c r="J21" i="3"/>
  <c r="I21" i="3"/>
  <c r="H21" i="3"/>
  <c r="G21" i="3"/>
  <c r="F21" i="3"/>
  <c r="E21" i="3"/>
  <c r="D21" i="3"/>
  <c r="C21" i="3"/>
  <c r="N20" i="3"/>
  <c r="M20" i="3"/>
  <c r="L20" i="3"/>
  <c r="K20" i="3"/>
  <c r="J20" i="3"/>
  <c r="I20" i="3"/>
  <c r="H20" i="3"/>
  <c r="G20" i="3"/>
  <c r="F20" i="3"/>
  <c r="E20" i="3"/>
  <c r="D20" i="3"/>
  <c r="C20" i="3"/>
  <c r="N19" i="3"/>
  <c r="M19" i="3"/>
  <c r="L19" i="3"/>
  <c r="K19" i="3"/>
  <c r="J19" i="3"/>
  <c r="I19" i="3"/>
  <c r="H19" i="3"/>
  <c r="G19" i="3"/>
  <c r="F19" i="3"/>
  <c r="E19" i="3"/>
  <c r="D19" i="3"/>
  <c r="C19" i="3"/>
  <c r="N18" i="3"/>
  <c r="M18" i="3"/>
  <c r="L18" i="3"/>
  <c r="K18" i="3"/>
  <c r="J18" i="3"/>
  <c r="I18" i="3"/>
  <c r="H18" i="3"/>
  <c r="G18" i="3"/>
  <c r="F18" i="3"/>
  <c r="E18" i="3"/>
  <c r="D18" i="3"/>
  <c r="C18" i="3"/>
  <c r="N17" i="3"/>
  <c r="M17" i="3"/>
  <c r="L17" i="3"/>
  <c r="K17" i="3"/>
  <c r="J17" i="3"/>
  <c r="I17" i="3"/>
  <c r="H17" i="3"/>
  <c r="G17" i="3"/>
  <c r="F17" i="3"/>
  <c r="E17" i="3"/>
  <c r="D17" i="3"/>
  <c r="C17" i="3"/>
  <c r="N16" i="3"/>
  <c r="M16" i="3"/>
  <c r="L16" i="3"/>
  <c r="K16" i="3"/>
  <c r="J16" i="3"/>
  <c r="I16" i="3"/>
  <c r="H16" i="3"/>
  <c r="G16" i="3"/>
  <c r="F16" i="3"/>
  <c r="E16" i="3"/>
  <c r="D16" i="3"/>
  <c r="C16" i="3"/>
  <c r="N15" i="3"/>
  <c r="M15" i="3"/>
  <c r="L15" i="3"/>
  <c r="K15" i="3"/>
  <c r="J15" i="3"/>
  <c r="I15" i="3"/>
  <c r="H15" i="3"/>
  <c r="G15" i="3"/>
  <c r="F15" i="3"/>
  <c r="E15" i="3"/>
  <c r="D15" i="3"/>
  <c r="C15" i="3"/>
  <c r="N14" i="3"/>
  <c r="M14" i="3"/>
  <c r="L14" i="3"/>
  <c r="K14" i="3"/>
  <c r="J14" i="3"/>
  <c r="I14" i="3"/>
  <c r="H14" i="3"/>
  <c r="G14" i="3"/>
  <c r="F14" i="3"/>
  <c r="E14" i="3"/>
  <c r="D14" i="3"/>
  <c r="C14" i="3"/>
  <c r="N13" i="3"/>
  <c r="M13" i="3"/>
  <c r="L13" i="3"/>
  <c r="K13" i="3"/>
  <c r="J13" i="3"/>
  <c r="I13" i="3"/>
  <c r="H13" i="3"/>
  <c r="G13" i="3"/>
  <c r="F13" i="3"/>
  <c r="E13" i="3"/>
  <c r="D13" i="3"/>
  <c r="C13" i="3"/>
  <c r="N12" i="3"/>
  <c r="M12" i="3"/>
  <c r="L12" i="3"/>
  <c r="K12" i="3"/>
  <c r="J12" i="3"/>
  <c r="I12" i="3"/>
  <c r="H12" i="3"/>
  <c r="G12" i="3"/>
  <c r="F12" i="3"/>
  <c r="E12" i="3"/>
  <c r="D12" i="3"/>
  <c r="C12" i="3"/>
  <c r="N11" i="3"/>
  <c r="M11" i="3"/>
  <c r="L11" i="3"/>
  <c r="K11" i="3"/>
  <c r="J11" i="3"/>
  <c r="I11" i="3"/>
  <c r="H11" i="3"/>
  <c r="G11" i="3"/>
  <c r="F11" i="3"/>
  <c r="E11" i="3"/>
  <c r="D11" i="3"/>
  <c r="C11" i="3"/>
  <c r="N10" i="3"/>
  <c r="M10" i="3"/>
  <c r="L10" i="3"/>
  <c r="K10" i="3"/>
  <c r="J10" i="3"/>
  <c r="I10" i="3"/>
  <c r="H10" i="3"/>
  <c r="G10" i="3"/>
  <c r="F10" i="3"/>
  <c r="E10" i="3"/>
  <c r="D10" i="3"/>
  <c r="C10" i="3"/>
  <c r="N9" i="3"/>
  <c r="M9" i="3"/>
  <c r="L9" i="3"/>
  <c r="K9" i="3"/>
  <c r="J9" i="3"/>
  <c r="I9" i="3"/>
  <c r="H9" i="3"/>
  <c r="G9" i="3"/>
  <c r="F9" i="3"/>
  <c r="E9" i="3"/>
  <c r="D9" i="3"/>
  <c r="C9" i="3"/>
  <c r="N8" i="3"/>
  <c r="M8" i="3"/>
  <c r="L8" i="3"/>
  <c r="K8" i="3"/>
  <c r="J8" i="3"/>
  <c r="I8" i="3"/>
  <c r="H8" i="3"/>
  <c r="G8" i="3"/>
  <c r="F8" i="3"/>
  <c r="E8" i="3"/>
  <c r="D8" i="3"/>
  <c r="C8" i="3"/>
  <c r="N7" i="3"/>
  <c r="M7" i="3"/>
  <c r="L7" i="3"/>
  <c r="K7" i="3"/>
  <c r="J7" i="3"/>
  <c r="I7" i="3"/>
  <c r="H7" i="3"/>
  <c r="G7" i="3"/>
  <c r="F7" i="3"/>
  <c r="E7" i="3"/>
  <c r="D7" i="3"/>
  <c r="C7" i="3"/>
  <c r="N6" i="3"/>
  <c r="M6" i="3"/>
  <c r="L6" i="3"/>
  <c r="K6" i="3"/>
  <c r="J6" i="3"/>
  <c r="I6" i="3"/>
  <c r="H6" i="3"/>
  <c r="G6" i="3"/>
  <c r="F6" i="3"/>
  <c r="E6" i="3"/>
  <c r="D6" i="3"/>
  <c r="C6" i="3"/>
  <c r="N5" i="3"/>
  <c r="M5" i="3"/>
  <c r="L5" i="3"/>
  <c r="K5" i="3"/>
  <c r="J5" i="3"/>
  <c r="I5" i="3"/>
  <c r="H5" i="3"/>
  <c r="G5" i="3"/>
  <c r="F5" i="3"/>
  <c r="E5" i="3"/>
  <c r="D5" i="3"/>
  <c r="C5" i="3"/>
  <c r="N4" i="3"/>
  <c r="M4" i="3"/>
  <c r="L4" i="3"/>
  <c r="K4" i="3"/>
  <c r="J4" i="3"/>
  <c r="I4" i="3"/>
  <c r="H4" i="3"/>
  <c r="G4" i="3"/>
  <c r="F4" i="3"/>
  <c r="E4" i="3"/>
  <c r="D4" i="3"/>
  <c r="C4" i="3"/>
  <c r="N3" i="3"/>
  <c r="M3" i="3"/>
  <c r="L3" i="3"/>
  <c r="K3" i="3"/>
  <c r="J3" i="3"/>
  <c r="I3" i="3"/>
  <c r="H3" i="3"/>
  <c r="G3" i="3"/>
  <c r="F3" i="3"/>
  <c r="E3" i="3"/>
  <c r="D3" i="3"/>
  <c r="C3" i="3"/>
  <c r="N2" i="3"/>
  <c r="N29" i="3" s="1"/>
  <c r="M2" i="3"/>
  <c r="M29" i="3" s="1"/>
  <c r="L2" i="3"/>
  <c r="L29" i="3" s="1"/>
  <c r="K2" i="3"/>
  <c r="K29" i="3" s="1"/>
  <c r="J2" i="3"/>
  <c r="J29" i="3" s="1"/>
  <c r="I2" i="3"/>
  <c r="I29" i="3" s="1"/>
  <c r="H2" i="3"/>
  <c r="H29" i="3" s="1"/>
  <c r="G2" i="3"/>
  <c r="G29" i="3" s="1"/>
  <c r="F2" i="3"/>
  <c r="E2" i="3"/>
  <c r="E29" i="3" s="1"/>
  <c r="D2" i="3"/>
  <c r="D29" i="3" s="1"/>
  <c r="C2" i="3"/>
  <c r="C29" i="3" s="1"/>
  <c r="N210" i="2"/>
  <c r="M210" i="2"/>
  <c r="L210" i="2"/>
  <c r="K210" i="2"/>
  <c r="J210" i="2"/>
  <c r="I210" i="2"/>
  <c r="H210" i="2"/>
  <c r="G210" i="2"/>
  <c r="F210" i="2"/>
  <c r="E210" i="2"/>
  <c r="D210" i="2"/>
  <c r="C210" i="2"/>
  <c r="N209" i="2"/>
  <c r="M209" i="2"/>
  <c r="L209" i="2"/>
  <c r="K209" i="2"/>
  <c r="J209" i="2"/>
  <c r="I209" i="2"/>
  <c r="H209" i="2"/>
  <c r="G209" i="2"/>
  <c r="F209" i="2"/>
  <c r="E209" i="2"/>
  <c r="D209" i="2"/>
  <c r="C209" i="2"/>
  <c r="N208" i="2"/>
  <c r="M208" i="2"/>
  <c r="L208" i="2"/>
  <c r="K208" i="2"/>
  <c r="J208" i="2"/>
  <c r="I208" i="2"/>
  <c r="H208" i="2"/>
  <c r="G208" i="2"/>
  <c r="F208" i="2"/>
  <c r="E208" i="2"/>
  <c r="D208" i="2"/>
  <c r="C208" i="2"/>
  <c r="N207" i="2"/>
  <c r="M207" i="2"/>
  <c r="L207" i="2"/>
  <c r="K207" i="2"/>
  <c r="J207" i="2"/>
  <c r="I207" i="2"/>
  <c r="H207" i="2"/>
  <c r="G207" i="2"/>
  <c r="F207" i="2"/>
  <c r="E207" i="2"/>
  <c r="D207" i="2"/>
  <c r="C207" i="2"/>
  <c r="N206" i="2"/>
  <c r="M206" i="2"/>
  <c r="L206" i="2"/>
  <c r="K206" i="2"/>
  <c r="J206" i="2"/>
  <c r="I206" i="2"/>
  <c r="H206" i="2"/>
  <c r="G206" i="2"/>
  <c r="F206" i="2"/>
  <c r="E206" i="2"/>
  <c r="D206" i="2"/>
  <c r="C206" i="2"/>
  <c r="N205" i="2"/>
  <c r="M205" i="2"/>
  <c r="L205" i="2"/>
  <c r="K205" i="2"/>
  <c r="J205" i="2"/>
  <c r="I205" i="2"/>
  <c r="H205" i="2"/>
  <c r="G205" i="2"/>
  <c r="F205" i="2"/>
  <c r="E205" i="2"/>
  <c r="D205" i="2"/>
  <c r="C205" i="2"/>
  <c r="N204" i="2"/>
  <c r="M204" i="2"/>
  <c r="L204" i="2"/>
  <c r="K204" i="2"/>
  <c r="J204" i="2"/>
  <c r="I204" i="2"/>
  <c r="H204" i="2"/>
  <c r="G204" i="2"/>
  <c r="F204" i="2"/>
  <c r="E204" i="2"/>
  <c r="D204" i="2"/>
  <c r="C204" i="2"/>
  <c r="N203" i="2"/>
  <c r="M203" i="2"/>
  <c r="L203" i="2"/>
  <c r="K203" i="2"/>
  <c r="J203" i="2"/>
  <c r="I203" i="2"/>
  <c r="H203" i="2"/>
  <c r="G203" i="2"/>
  <c r="F203" i="2"/>
  <c r="E203" i="2"/>
  <c r="D203" i="2"/>
  <c r="C203" i="2"/>
  <c r="N202" i="2"/>
  <c r="M202" i="2"/>
  <c r="L202" i="2"/>
  <c r="K202" i="2"/>
  <c r="J202" i="2"/>
  <c r="I202" i="2"/>
  <c r="H202" i="2"/>
  <c r="G202" i="2"/>
  <c r="F202" i="2"/>
  <c r="E202" i="2"/>
  <c r="D202" i="2"/>
  <c r="C202" i="2"/>
  <c r="N201" i="2"/>
  <c r="M201" i="2"/>
  <c r="L201" i="2"/>
  <c r="K201" i="2"/>
  <c r="J201" i="2"/>
  <c r="I201" i="2"/>
  <c r="H201" i="2"/>
  <c r="G201" i="2"/>
  <c r="F201" i="2"/>
  <c r="E201" i="2"/>
  <c r="D201" i="2"/>
  <c r="C201" i="2"/>
  <c r="N200" i="2"/>
  <c r="M200" i="2"/>
  <c r="L200" i="2"/>
  <c r="K200" i="2"/>
  <c r="J200" i="2"/>
  <c r="I200" i="2"/>
  <c r="H200" i="2"/>
  <c r="G200" i="2"/>
  <c r="F200" i="2"/>
  <c r="E200" i="2"/>
  <c r="D200" i="2"/>
  <c r="C200" i="2"/>
  <c r="N199" i="2"/>
  <c r="M199" i="2"/>
  <c r="L199" i="2"/>
  <c r="K199" i="2"/>
  <c r="J199" i="2"/>
  <c r="I199" i="2"/>
  <c r="H199" i="2"/>
  <c r="G199" i="2"/>
  <c r="F199" i="2"/>
  <c r="E199" i="2"/>
  <c r="D199" i="2"/>
  <c r="C199" i="2"/>
  <c r="N198" i="2"/>
  <c r="M198" i="2"/>
  <c r="L198" i="2"/>
  <c r="K198" i="2"/>
  <c r="J198" i="2"/>
  <c r="I198" i="2"/>
  <c r="H198" i="2"/>
  <c r="G198" i="2"/>
  <c r="F198" i="2"/>
  <c r="E198" i="2"/>
  <c r="D198" i="2"/>
  <c r="C198" i="2"/>
  <c r="N197" i="2"/>
  <c r="M197" i="2"/>
  <c r="L197" i="2"/>
  <c r="K197" i="2"/>
  <c r="J197" i="2"/>
  <c r="I197" i="2"/>
  <c r="H197" i="2"/>
  <c r="G197" i="2"/>
  <c r="F197" i="2"/>
  <c r="E197" i="2"/>
  <c r="D197" i="2"/>
  <c r="C197" i="2"/>
  <c r="N196" i="2"/>
  <c r="M196" i="2"/>
  <c r="L196" i="2"/>
  <c r="K196" i="2"/>
  <c r="J196" i="2"/>
  <c r="I196" i="2"/>
  <c r="H196" i="2"/>
  <c r="G196" i="2"/>
  <c r="F196" i="2"/>
  <c r="E196" i="2"/>
  <c r="D196" i="2"/>
  <c r="C196" i="2"/>
  <c r="N195" i="2"/>
  <c r="M195" i="2"/>
  <c r="L195" i="2"/>
  <c r="K195" i="2"/>
  <c r="J195" i="2"/>
  <c r="I195" i="2"/>
  <c r="H195" i="2"/>
  <c r="G195" i="2"/>
  <c r="F195" i="2"/>
  <c r="E195" i="2"/>
  <c r="D195" i="2"/>
  <c r="C195" i="2"/>
  <c r="N194" i="2"/>
  <c r="M194" i="2"/>
  <c r="L194" i="2"/>
  <c r="K194" i="2"/>
  <c r="J194" i="2"/>
  <c r="I194" i="2"/>
  <c r="H194" i="2"/>
  <c r="G194" i="2"/>
  <c r="F194" i="2"/>
  <c r="E194" i="2"/>
  <c r="D194" i="2"/>
  <c r="C194" i="2"/>
  <c r="N193" i="2"/>
  <c r="M193" i="2"/>
  <c r="L193" i="2"/>
  <c r="K193" i="2"/>
  <c r="J193" i="2"/>
  <c r="I193" i="2"/>
  <c r="H193" i="2"/>
  <c r="G193" i="2"/>
  <c r="F193" i="2"/>
  <c r="E193" i="2"/>
  <c r="D193" i="2"/>
  <c r="C193" i="2"/>
  <c r="N192" i="2"/>
  <c r="M192" i="2"/>
  <c r="L192" i="2"/>
  <c r="K192" i="2"/>
  <c r="J192" i="2"/>
  <c r="I192" i="2"/>
  <c r="H192" i="2"/>
  <c r="G192" i="2"/>
  <c r="F192" i="2"/>
  <c r="E192" i="2"/>
  <c r="D192" i="2"/>
  <c r="C192" i="2"/>
  <c r="N191" i="2"/>
  <c r="M191" i="2"/>
  <c r="L191" i="2"/>
  <c r="K191" i="2"/>
  <c r="J191" i="2"/>
  <c r="I191" i="2"/>
  <c r="H191" i="2"/>
  <c r="G191" i="2"/>
  <c r="F191" i="2"/>
  <c r="E191" i="2"/>
  <c r="D191" i="2"/>
  <c r="C191" i="2"/>
  <c r="N190" i="2"/>
  <c r="M190" i="2"/>
  <c r="L190" i="2"/>
  <c r="K190" i="2"/>
  <c r="J190" i="2"/>
  <c r="I190" i="2"/>
  <c r="H190" i="2"/>
  <c r="G190" i="2"/>
  <c r="F190" i="2"/>
  <c r="E190" i="2"/>
  <c r="D190" i="2"/>
  <c r="C190" i="2"/>
  <c r="N189" i="2"/>
  <c r="M189" i="2"/>
  <c r="L189" i="2"/>
  <c r="K189" i="2"/>
  <c r="J189" i="2"/>
  <c r="I189" i="2"/>
  <c r="H189" i="2"/>
  <c r="G189" i="2"/>
  <c r="F189" i="2"/>
  <c r="E189" i="2"/>
  <c r="D189" i="2"/>
  <c r="C189" i="2"/>
  <c r="N188" i="2"/>
  <c r="M188" i="2"/>
  <c r="L188" i="2"/>
  <c r="K188" i="2"/>
  <c r="J188" i="2"/>
  <c r="I188" i="2"/>
  <c r="H188" i="2"/>
  <c r="G188" i="2"/>
  <c r="F188" i="2"/>
  <c r="E188" i="2"/>
  <c r="D188" i="2"/>
  <c r="C188" i="2"/>
  <c r="N187" i="2"/>
  <c r="M187" i="2"/>
  <c r="L187" i="2"/>
  <c r="K187" i="2"/>
  <c r="J187" i="2"/>
  <c r="I187" i="2"/>
  <c r="H187" i="2"/>
  <c r="G187" i="2"/>
  <c r="F187" i="2"/>
  <c r="E187" i="2"/>
  <c r="D187" i="2"/>
  <c r="C187" i="2"/>
  <c r="N186" i="2"/>
  <c r="M186" i="2"/>
  <c r="L186" i="2"/>
  <c r="K186" i="2"/>
  <c r="J186" i="2"/>
  <c r="I186" i="2"/>
  <c r="H186" i="2"/>
  <c r="G186" i="2"/>
  <c r="F186" i="2"/>
  <c r="E186" i="2"/>
  <c r="D186" i="2"/>
  <c r="C186" i="2"/>
  <c r="N185" i="2"/>
  <c r="M185" i="2"/>
  <c r="L185" i="2"/>
  <c r="K185" i="2"/>
  <c r="J185" i="2"/>
  <c r="I185" i="2"/>
  <c r="H185" i="2"/>
  <c r="G185" i="2"/>
  <c r="F185" i="2"/>
  <c r="E185" i="2"/>
  <c r="D185" i="2"/>
  <c r="C185" i="2"/>
  <c r="N184" i="2"/>
  <c r="M184" i="2"/>
  <c r="L184" i="2"/>
  <c r="K184" i="2"/>
  <c r="J184" i="2"/>
  <c r="I184" i="2"/>
  <c r="H184" i="2"/>
  <c r="G184" i="2"/>
  <c r="F184" i="2"/>
  <c r="E184" i="2"/>
  <c r="D184" i="2"/>
  <c r="C184" i="2"/>
  <c r="N183" i="2"/>
  <c r="N211" i="2" s="1"/>
  <c r="M183" i="2"/>
  <c r="M211" i="2" s="1"/>
  <c r="L183" i="2"/>
  <c r="L211" i="2" s="1"/>
  <c r="K183" i="2"/>
  <c r="K211" i="2" s="1"/>
  <c r="J183" i="2"/>
  <c r="J211" i="2" s="1"/>
  <c r="I183" i="2"/>
  <c r="I211" i="2" s="1"/>
  <c r="H183" i="2"/>
  <c r="H211" i="2" s="1"/>
  <c r="G183" i="2"/>
  <c r="G211" i="2" s="1"/>
  <c r="F183" i="2"/>
  <c r="E183" i="2"/>
  <c r="E211" i="2" s="1"/>
  <c r="D183" i="2"/>
  <c r="C183" i="2"/>
  <c r="N179" i="2"/>
  <c r="N240" i="2" s="1"/>
  <c r="M179" i="2"/>
  <c r="L179" i="2"/>
  <c r="K179" i="2"/>
  <c r="K240" i="2" s="1"/>
  <c r="J179" i="2"/>
  <c r="J240" i="2" s="1"/>
  <c r="I179" i="2"/>
  <c r="I240" i="2" s="1"/>
  <c r="H179" i="2"/>
  <c r="H240" i="2" s="1"/>
  <c r="G179" i="2"/>
  <c r="F179" i="2"/>
  <c r="F240" i="2" s="1"/>
  <c r="E179" i="2"/>
  <c r="D179" i="2"/>
  <c r="D240" i="2" s="1"/>
  <c r="C179" i="2"/>
  <c r="N178" i="2"/>
  <c r="N239" i="2" s="1"/>
  <c r="M178" i="2"/>
  <c r="L178" i="2"/>
  <c r="K178" i="2"/>
  <c r="K239" i="2" s="1"/>
  <c r="J178" i="2"/>
  <c r="J239" i="2" s="1"/>
  <c r="I178" i="2"/>
  <c r="H178" i="2"/>
  <c r="G178" i="2"/>
  <c r="G239" i="2" s="1"/>
  <c r="F178" i="2"/>
  <c r="F239" i="2" s="1"/>
  <c r="E178" i="2"/>
  <c r="D178" i="2"/>
  <c r="D239" i="2" s="1"/>
  <c r="C178" i="2"/>
  <c r="C239" i="2" s="1"/>
  <c r="N177" i="2"/>
  <c r="N238" i="2" s="1"/>
  <c r="M177" i="2"/>
  <c r="L177" i="2"/>
  <c r="L238" i="2" s="1"/>
  <c r="K177" i="2"/>
  <c r="K238" i="2" s="1"/>
  <c r="J177" i="2"/>
  <c r="J238" i="2" s="1"/>
  <c r="I177" i="2"/>
  <c r="I238" i="2" s="1"/>
  <c r="H177" i="2"/>
  <c r="G177" i="2"/>
  <c r="F177" i="2"/>
  <c r="E177" i="2"/>
  <c r="D177" i="2"/>
  <c r="C177" i="2"/>
  <c r="N176" i="2"/>
  <c r="M176" i="2"/>
  <c r="L176" i="2"/>
  <c r="K176" i="2"/>
  <c r="J176" i="2"/>
  <c r="I176" i="2"/>
  <c r="H176" i="2"/>
  <c r="G176" i="2"/>
  <c r="F176" i="2"/>
  <c r="E176" i="2"/>
  <c r="D176" i="2"/>
  <c r="C176" i="2"/>
  <c r="C237" i="2" s="1"/>
  <c r="N175" i="2"/>
  <c r="M175" i="2"/>
  <c r="L175" i="2"/>
  <c r="K175" i="2"/>
  <c r="J175" i="2"/>
  <c r="I175" i="2"/>
  <c r="H175" i="2"/>
  <c r="G175" i="2"/>
  <c r="F175" i="2"/>
  <c r="E175" i="2"/>
  <c r="D175" i="2"/>
  <c r="C175" i="2"/>
  <c r="N174" i="2"/>
  <c r="M174" i="2"/>
  <c r="L174" i="2"/>
  <c r="K174" i="2"/>
  <c r="J174" i="2"/>
  <c r="I174" i="2"/>
  <c r="H174" i="2"/>
  <c r="G174" i="2"/>
  <c r="F174" i="2"/>
  <c r="E174" i="2"/>
  <c r="D174" i="2"/>
  <c r="C174" i="2"/>
  <c r="N173" i="2"/>
  <c r="M173" i="2"/>
  <c r="L173" i="2"/>
  <c r="K173" i="2"/>
  <c r="J173" i="2"/>
  <c r="I173" i="2"/>
  <c r="H173" i="2"/>
  <c r="G173" i="2"/>
  <c r="F173" i="2"/>
  <c r="E173" i="2"/>
  <c r="D173" i="2"/>
  <c r="C173" i="2"/>
  <c r="N172" i="2"/>
  <c r="M172" i="2"/>
  <c r="L172" i="2"/>
  <c r="K172" i="2"/>
  <c r="J172" i="2"/>
  <c r="I172" i="2"/>
  <c r="H172" i="2"/>
  <c r="G172" i="2"/>
  <c r="F172" i="2"/>
  <c r="E172" i="2"/>
  <c r="D172" i="2"/>
  <c r="C172" i="2"/>
  <c r="C233" i="2" s="1"/>
  <c r="N171" i="2"/>
  <c r="M171" i="2"/>
  <c r="L171" i="2"/>
  <c r="K171" i="2"/>
  <c r="J171" i="2"/>
  <c r="I171" i="2"/>
  <c r="H171" i="2"/>
  <c r="G171" i="2"/>
  <c r="F171" i="2"/>
  <c r="E171" i="2"/>
  <c r="D171" i="2"/>
  <c r="C171" i="2"/>
  <c r="N170" i="2"/>
  <c r="M170" i="2"/>
  <c r="L170" i="2"/>
  <c r="K170" i="2"/>
  <c r="J170" i="2"/>
  <c r="I170" i="2"/>
  <c r="H170" i="2"/>
  <c r="G170" i="2"/>
  <c r="F170" i="2"/>
  <c r="E170" i="2"/>
  <c r="D170" i="2"/>
  <c r="C170" i="2"/>
  <c r="N169" i="2"/>
  <c r="M169" i="2"/>
  <c r="L169" i="2"/>
  <c r="K169" i="2"/>
  <c r="J169" i="2"/>
  <c r="I169" i="2"/>
  <c r="H169" i="2"/>
  <c r="G169" i="2"/>
  <c r="F169" i="2"/>
  <c r="E169" i="2"/>
  <c r="D169" i="2"/>
  <c r="C169" i="2"/>
  <c r="N168" i="2"/>
  <c r="M168" i="2"/>
  <c r="L168" i="2"/>
  <c r="K168" i="2"/>
  <c r="J168" i="2"/>
  <c r="I168" i="2"/>
  <c r="H168" i="2"/>
  <c r="G168" i="2"/>
  <c r="F168" i="2"/>
  <c r="E168" i="2"/>
  <c r="D168" i="2"/>
  <c r="C168" i="2"/>
  <c r="C229" i="2" s="1"/>
  <c r="N167" i="2"/>
  <c r="M167" i="2"/>
  <c r="L167" i="2"/>
  <c r="K167" i="2"/>
  <c r="J167" i="2"/>
  <c r="I167" i="2"/>
  <c r="H167" i="2"/>
  <c r="G167" i="2"/>
  <c r="F167" i="2"/>
  <c r="E167" i="2"/>
  <c r="D167" i="2"/>
  <c r="C167" i="2"/>
  <c r="N166" i="2"/>
  <c r="M166" i="2"/>
  <c r="L166" i="2"/>
  <c r="K166" i="2"/>
  <c r="J166" i="2"/>
  <c r="I166" i="2"/>
  <c r="H166" i="2"/>
  <c r="G166" i="2"/>
  <c r="F166" i="2"/>
  <c r="E166" i="2"/>
  <c r="D166" i="2"/>
  <c r="C166" i="2"/>
  <c r="N165" i="2"/>
  <c r="M165" i="2"/>
  <c r="L165" i="2"/>
  <c r="K165" i="2"/>
  <c r="J165" i="2"/>
  <c r="I165" i="2"/>
  <c r="H165" i="2"/>
  <c r="G165" i="2"/>
  <c r="F165" i="2"/>
  <c r="E165" i="2"/>
  <c r="D165" i="2"/>
  <c r="C165" i="2"/>
  <c r="N164" i="2"/>
  <c r="M164" i="2"/>
  <c r="L164" i="2"/>
  <c r="K164" i="2"/>
  <c r="J164" i="2"/>
  <c r="I164" i="2"/>
  <c r="H164" i="2"/>
  <c r="H225" i="2" s="1"/>
  <c r="G164" i="2"/>
  <c r="F164" i="2"/>
  <c r="E164" i="2"/>
  <c r="D164" i="2"/>
  <c r="C164" i="2"/>
  <c r="C225" i="2" s="1"/>
  <c r="N163" i="2"/>
  <c r="M163" i="2"/>
  <c r="L163" i="2"/>
  <c r="K163" i="2"/>
  <c r="J163" i="2"/>
  <c r="I163" i="2"/>
  <c r="H163" i="2"/>
  <c r="G163" i="2"/>
  <c r="F163" i="2"/>
  <c r="E163" i="2"/>
  <c r="D163" i="2"/>
  <c r="C163" i="2"/>
  <c r="N162" i="2"/>
  <c r="M162" i="2"/>
  <c r="L162" i="2"/>
  <c r="K162" i="2"/>
  <c r="J162" i="2"/>
  <c r="I162" i="2"/>
  <c r="H162" i="2"/>
  <c r="G162" i="2"/>
  <c r="F162" i="2"/>
  <c r="E162" i="2"/>
  <c r="D162" i="2"/>
  <c r="C162" i="2"/>
  <c r="N161" i="2"/>
  <c r="M161" i="2"/>
  <c r="L161" i="2"/>
  <c r="K161" i="2"/>
  <c r="J161" i="2"/>
  <c r="I161" i="2"/>
  <c r="H161" i="2"/>
  <c r="G161" i="2"/>
  <c r="F161" i="2"/>
  <c r="E161" i="2"/>
  <c r="D161" i="2"/>
  <c r="C161" i="2"/>
  <c r="N160" i="2"/>
  <c r="M160" i="2"/>
  <c r="L160" i="2"/>
  <c r="K160" i="2"/>
  <c r="J160" i="2"/>
  <c r="I160" i="2"/>
  <c r="H160" i="2"/>
  <c r="G160" i="2"/>
  <c r="F160" i="2"/>
  <c r="E160" i="2"/>
  <c r="D160" i="2"/>
  <c r="C160" i="2"/>
  <c r="C221" i="2" s="1"/>
  <c r="N159" i="2"/>
  <c r="M159" i="2"/>
  <c r="L159" i="2"/>
  <c r="K159" i="2"/>
  <c r="J159" i="2"/>
  <c r="I159" i="2"/>
  <c r="H159" i="2"/>
  <c r="G159" i="2"/>
  <c r="F159" i="2"/>
  <c r="E159" i="2"/>
  <c r="D159" i="2"/>
  <c r="C159" i="2"/>
  <c r="C241" i="2" s="1"/>
  <c r="N158" i="2"/>
  <c r="M158" i="2"/>
  <c r="L158" i="2"/>
  <c r="K158" i="2"/>
  <c r="J158" i="2"/>
  <c r="I158" i="2"/>
  <c r="H158" i="2"/>
  <c r="G158" i="2"/>
  <c r="F158" i="2"/>
  <c r="E158" i="2"/>
  <c r="D158" i="2"/>
  <c r="C158" i="2"/>
  <c r="N157" i="2"/>
  <c r="M157" i="2"/>
  <c r="L157" i="2"/>
  <c r="K157" i="2"/>
  <c r="J157" i="2"/>
  <c r="I157" i="2"/>
  <c r="H157" i="2"/>
  <c r="G157" i="2"/>
  <c r="F157" i="2"/>
  <c r="E157" i="2"/>
  <c r="D157" i="2"/>
  <c r="C157" i="2"/>
  <c r="N156" i="2"/>
  <c r="M156" i="2"/>
  <c r="L156" i="2"/>
  <c r="K156" i="2"/>
  <c r="J156" i="2"/>
  <c r="I156" i="2"/>
  <c r="I218" i="2" s="1"/>
  <c r="H156" i="2"/>
  <c r="G156" i="2"/>
  <c r="F156" i="2"/>
  <c r="E156" i="2"/>
  <c r="E218" i="2" s="1"/>
  <c r="D156" i="2"/>
  <c r="C156" i="2"/>
  <c r="C218" i="2" s="1"/>
  <c r="N155" i="2"/>
  <c r="M155" i="2"/>
  <c r="M217" i="2" s="1"/>
  <c r="L155" i="2"/>
  <c r="K155" i="2"/>
  <c r="J155" i="2"/>
  <c r="I155" i="2"/>
  <c r="I217" i="2" s="1"/>
  <c r="H155" i="2"/>
  <c r="G155" i="2"/>
  <c r="F155" i="2"/>
  <c r="E155" i="2"/>
  <c r="E217" i="2" s="1"/>
  <c r="D155" i="2"/>
  <c r="C155" i="2"/>
  <c r="C217" i="2" s="1"/>
  <c r="N154" i="2"/>
  <c r="M154" i="2"/>
  <c r="M216" i="2" s="1"/>
  <c r="L154" i="2"/>
  <c r="K154" i="2"/>
  <c r="J154" i="2"/>
  <c r="I154" i="2"/>
  <c r="I216" i="2" s="1"/>
  <c r="H154" i="2"/>
  <c r="G154" i="2"/>
  <c r="F154" i="2"/>
  <c r="E154" i="2"/>
  <c r="E216" i="2" s="1"/>
  <c r="D154" i="2"/>
  <c r="C154" i="2"/>
  <c r="N153" i="2"/>
  <c r="M153" i="2"/>
  <c r="M215" i="2" s="1"/>
  <c r="L153" i="2"/>
  <c r="K153" i="2"/>
  <c r="J153" i="2"/>
  <c r="I153" i="2"/>
  <c r="I215" i="2" s="1"/>
  <c r="H153" i="2"/>
  <c r="G153" i="2"/>
  <c r="F153" i="2"/>
  <c r="E153" i="2"/>
  <c r="E215" i="2" s="1"/>
  <c r="D153" i="2"/>
  <c r="C153" i="2"/>
  <c r="N152" i="2"/>
  <c r="M152" i="2"/>
  <c r="M214" i="2" s="1"/>
  <c r="L152" i="2"/>
  <c r="K152" i="2"/>
  <c r="K214" i="2" s="1"/>
  <c r="J152" i="2"/>
  <c r="J214" i="2" s="1"/>
  <c r="I152" i="2"/>
  <c r="I214" i="2" s="1"/>
  <c r="H152" i="2"/>
  <c r="H180" i="2" s="1"/>
  <c r="G152" i="2"/>
  <c r="G214" i="2" s="1"/>
  <c r="F152" i="2"/>
  <c r="F214" i="2" s="1"/>
  <c r="E152" i="2"/>
  <c r="E214" i="2" s="1"/>
  <c r="D152" i="2"/>
  <c r="C152" i="2"/>
  <c r="C214" i="2" s="1"/>
  <c r="O149" i="2"/>
  <c r="N149" i="2"/>
  <c r="M149" i="2"/>
  <c r="L149" i="2"/>
  <c r="K149" i="2"/>
  <c r="J149" i="2"/>
  <c r="I149" i="2"/>
  <c r="H149" i="2"/>
  <c r="G149" i="2"/>
  <c r="F149" i="2"/>
  <c r="E149" i="2"/>
  <c r="D149" i="2"/>
  <c r="C149" i="2"/>
  <c r="O148" i="2"/>
  <c r="N148" i="2"/>
  <c r="M148" i="2"/>
  <c r="L148" i="2"/>
  <c r="K148" i="2"/>
  <c r="J148" i="2"/>
  <c r="I148" i="2"/>
  <c r="H148" i="2"/>
  <c r="G148" i="2"/>
  <c r="F148" i="2"/>
  <c r="E148" i="2"/>
  <c r="D148" i="2"/>
  <c r="C148" i="2"/>
  <c r="O147" i="2"/>
  <c r="N147" i="2"/>
  <c r="M147" i="2"/>
  <c r="L147" i="2"/>
  <c r="K147" i="2"/>
  <c r="J147" i="2"/>
  <c r="I147" i="2"/>
  <c r="H147" i="2"/>
  <c r="G147" i="2"/>
  <c r="F147" i="2"/>
  <c r="E147" i="2"/>
  <c r="D147" i="2"/>
  <c r="C147" i="2"/>
  <c r="O146" i="2"/>
  <c r="N146" i="2"/>
  <c r="M146" i="2"/>
  <c r="L146" i="2"/>
  <c r="K146" i="2"/>
  <c r="J146" i="2"/>
  <c r="I146" i="2"/>
  <c r="H146" i="2"/>
  <c r="G146" i="2"/>
  <c r="F146" i="2"/>
  <c r="E146" i="2"/>
  <c r="D146" i="2"/>
  <c r="C146" i="2"/>
  <c r="O145" i="2"/>
  <c r="N145" i="2"/>
  <c r="M145" i="2"/>
  <c r="L145" i="2"/>
  <c r="K145" i="2"/>
  <c r="J145" i="2"/>
  <c r="I145" i="2"/>
  <c r="H145" i="2"/>
  <c r="G145" i="2"/>
  <c r="F145" i="2"/>
  <c r="E145" i="2"/>
  <c r="D145" i="2"/>
  <c r="C145" i="2"/>
  <c r="O144" i="2"/>
  <c r="N144" i="2"/>
  <c r="M144" i="2"/>
  <c r="L144" i="2"/>
  <c r="K144" i="2"/>
  <c r="J144" i="2"/>
  <c r="I144" i="2"/>
  <c r="H144" i="2"/>
  <c r="G144" i="2"/>
  <c r="F144" i="2"/>
  <c r="E144" i="2"/>
  <c r="D144" i="2"/>
  <c r="C144" i="2"/>
  <c r="O143" i="2"/>
  <c r="N143" i="2"/>
  <c r="M143" i="2"/>
  <c r="L143" i="2"/>
  <c r="K143" i="2"/>
  <c r="J143" i="2"/>
  <c r="I143" i="2"/>
  <c r="H143" i="2"/>
  <c r="G143" i="2"/>
  <c r="F143" i="2"/>
  <c r="E143" i="2"/>
  <c r="D143" i="2"/>
  <c r="C143" i="2"/>
  <c r="O142" i="2"/>
  <c r="N142" i="2"/>
  <c r="M142" i="2"/>
  <c r="L142" i="2"/>
  <c r="K142" i="2"/>
  <c r="J142" i="2"/>
  <c r="I142" i="2"/>
  <c r="H142" i="2"/>
  <c r="G142" i="2"/>
  <c r="F142" i="2"/>
  <c r="E142" i="2"/>
  <c r="D142" i="2"/>
  <c r="C142" i="2"/>
  <c r="O141" i="2"/>
  <c r="N141" i="2"/>
  <c r="M141" i="2"/>
  <c r="L141" i="2"/>
  <c r="K141" i="2"/>
  <c r="J141" i="2"/>
  <c r="I141" i="2"/>
  <c r="H141" i="2"/>
  <c r="G141" i="2"/>
  <c r="F141" i="2"/>
  <c r="E141" i="2"/>
  <c r="D141" i="2"/>
  <c r="C141" i="2"/>
  <c r="O140" i="2"/>
  <c r="N140" i="2"/>
  <c r="M140" i="2"/>
  <c r="L140" i="2"/>
  <c r="K140" i="2"/>
  <c r="J140" i="2"/>
  <c r="I140" i="2"/>
  <c r="H140" i="2"/>
  <c r="G140" i="2"/>
  <c r="F140" i="2"/>
  <c r="E140" i="2"/>
  <c r="D140" i="2"/>
  <c r="C140" i="2"/>
  <c r="O139" i="2"/>
  <c r="N139" i="2"/>
  <c r="M139" i="2"/>
  <c r="L139" i="2"/>
  <c r="K139" i="2"/>
  <c r="J139" i="2"/>
  <c r="I139" i="2"/>
  <c r="H139" i="2"/>
  <c r="G139" i="2"/>
  <c r="F139" i="2"/>
  <c r="E139" i="2"/>
  <c r="D139" i="2"/>
  <c r="C139" i="2"/>
  <c r="O138" i="2"/>
  <c r="N138" i="2"/>
  <c r="M138" i="2"/>
  <c r="L138" i="2"/>
  <c r="K138" i="2"/>
  <c r="J138" i="2"/>
  <c r="I138" i="2"/>
  <c r="H138" i="2"/>
  <c r="G138" i="2"/>
  <c r="F138" i="2"/>
  <c r="E138" i="2"/>
  <c r="D138" i="2"/>
  <c r="C138" i="2"/>
  <c r="O137" i="2"/>
  <c r="N137" i="2"/>
  <c r="M137" i="2"/>
  <c r="L137" i="2"/>
  <c r="K137" i="2"/>
  <c r="J137" i="2"/>
  <c r="I137" i="2"/>
  <c r="H137" i="2"/>
  <c r="G137" i="2"/>
  <c r="F137" i="2"/>
  <c r="E137" i="2"/>
  <c r="D137" i="2"/>
  <c r="C137" i="2"/>
  <c r="O136" i="2"/>
  <c r="N136" i="2"/>
  <c r="M136" i="2"/>
  <c r="L136" i="2"/>
  <c r="K136" i="2"/>
  <c r="J136" i="2"/>
  <c r="I136" i="2"/>
  <c r="H136" i="2"/>
  <c r="G136" i="2"/>
  <c r="F136" i="2"/>
  <c r="E136" i="2"/>
  <c r="D136" i="2"/>
  <c r="C136" i="2"/>
  <c r="O135" i="2"/>
  <c r="N135" i="2"/>
  <c r="M135" i="2"/>
  <c r="L135" i="2"/>
  <c r="K135" i="2"/>
  <c r="J135" i="2"/>
  <c r="I135" i="2"/>
  <c r="H135" i="2"/>
  <c r="G135" i="2"/>
  <c r="F135" i="2"/>
  <c r="E135" i="2"/>
  <c r="D135" i="2"/>
  <c r="C135" i="2"/>
  <c r="O134" i="2"/>
  <c r="N134" i="2"/>
  <c r="M134" i="2"/>
  <c r="L134" i="2"/>
  <c r="K134" i="2"/>
  <c r="J134" i="2"/>
  <c r="I134" i="2"/>
  <c r="H134" i="2"/>
  <c r="G134" i="2"/>
  <c r="F134" i="2"/>
  <c r="E134" i="2"/>
  <c r="D134" i="2"/>
  <c r="C134" i="2"/>
  <c r="O133" i="2"/>
  <c r="N133" i="2"/>
  <c r="M133" i="2"/>
  <c r="L133" i="2"/>
  <c r="K133" i="2"/>
  <c r="J133" i="2"/>
  <c r="I133" i="2"/>
  <c r="H133" i="2"/>
  <c r="G133" i="2"/>
  <c r="F133" i="2"/>
  <c r="E133" i="2"/>
  <c r="D133" i="2"/>
  <c r="C133" i="2"/>
  <c r="O132" i="2"/>
  <c r="N132" i="2"/>
  <c r="M132" i="2"/>
  <c r="L132" i="2"/>
  <c r="K132" i="2"/>
  <c r="J132" i="2"/>
  <c r="I132" i="2"/>
  <c r="H132" i="2"/>
  <c r="G132" i="2"/>
  <c r="F132" i="2"/>
  <c r="E132" i="2"/>
  <c r="D132" i="2"/>
  <c r="C132" i="2"/>
  <c r="O131" i="2"/>
  <c r="N131" i="2"/>
  <c r="M131" i="2"/>
  <c r="L131" i="2"/>
  <c r="K131" i="2"/>
  <c r="J131" i="2"/>
  <c r="I131" i="2"/>
  <c r="H131" i="2"/>
  <c r="G131" i="2"/>
  <c r="F131" i="2"/>
  <c r="E131" i="2"/>
  <c r="D131" i="2"/>
  <c r="C131" i="2"/>
  <c r="O130" i="2"/>
  <c r="N130" i="2"/>
  <c r="M130" i="2"/>
  <c r="L130" i="2"/>
  <c r="K130" i="2"/>
  <c r="J130" i="2"/>
  <c r="I130" i="2"/>
  <c r="H130" i="2"/>
  <c r="G130" i="2"/>
  <c r="F130" i="2"/>
  <c r="E130" i="2"/>
  <c r="D130" i="2"/>
  <c r="C130" i="2"/>
  <c r="O129" i="2"/>
  <c r="N129" i="2"/>
  <c r="M129" i="2"/>
  <c r="L129" i="2"/>
  <c r="K129" i="2"/>
  <c r="J129" i="2"/>
  <c r="I129" i="2"/>
  <c r="H129" i="2"/>
  <c r="G129" i="2"/>
  <c r="F129" i="2"/>
  <c r="E129" i="2"/>
  <c r="D129" i="2"/>
  <c r="C129" i="2"/>
  <c r="O128" i="2"/>
  <c r="N128" i="2"/>
  <c r="M128" i="2"/>
  <c r="L128" i="2"/>
  <c r="K128" i="2"/>
  <c r="J128" i="2"/>
  <c r="I128" i="2"/>
  <c r="H128" i="2"/>
  <c r="G128" i="2"/>
  <c r="F128" i="2"/>
  <c r="E128" i="2"/>
  <c r="D128" i="2"/>
  <c r="C128" i="2"/>
  <c r="O127" i="2"/>
  <c r="N127" i="2"/>
  <c r="M127" i="2"/>
  <c r="L127" i="2"/>
  <c r="K127" i="2"/>
  <c r="J127" i="2"/>
  <c r="I127" i="2"/>
  <c r="H127" i="2"/>
  <c r="G127" i="2"/>
  <c r="F127" i="2"/>
  <c r="E127" i="2"/>
  <c r="D127" i="2"/>
  <c r="C127" i="2"/>
  <c r="O126" i="2"/>
  <c r="N126" i="2"/>
  <c r="M126" i="2"/>
  <c r="L126" i="2"/>
  <c r="K126" i="2"/>
  <c r="J126" i="2"/>
  <c r="I126" i="2"/>
  <c r="H126" i="2"/>
  <c r="G126" i="2"/>
  <c r="F126" i="2"/>
  <c r="E126" i="2"/>
  <c r="D126" i="2"/>
  <c r="C126" i="2"/>
  <c r="O125" i="2"/>
  <c r="N125" i="2"/>
  <c r="M125" i="2"/>
  <c r="L125" i="2"/>
  <c r="K125" i="2"/>
  <c r="J125" i="2"/>
  <c r="I125" i="2"/>
  <c r="H125" i="2"/>
  <c r="G125" i="2"/>
  <c r="F125" i="2"/>
  <c r="E125" i="2"/>
  <c r="D125" i="2"/>
  <c r="C125" i="2"/>
  <c r="O124" i="2"/>
  <c r="N124" i="2"/>
  <c r="M124" i="2"/>
  <c r="L124" i="2"/>
  <c r="K124" i="2"/>
  <c r="J124" i="2"/>
  <c r="I124" i="2"/>
  <c r="H124" i="2"/>
  <c r="G124" i="2"/>
  <c r="F124" i="2"/>
  <c r="E124" i="2"/>
  <c r="D124" i="2"/>
  <c r="C124" i="2"/>
  <c r="O123" i="2"/>
  <c r="N123" i="2"/>
  <c r="M123" i="2"/>
  <c r="L123" i="2"/>
  <c r="K123" i="2"/>
  <c r="J123" i="2"/>
  <c r="I123" i="2"/>
  <c r="H123" i="2"/>
  <c r="G123" i="2"/>
  <c r="F123" i="2"/>
  <c r="E123" i="2"/>
  <c r="D123" i="2"/>
  <c r="C123" i="2"/>
  <c r="O122" i="2"/>
  <c r="N122" i="2"/>
  <c r="M122" i="2"/>
  <c r="L122" i="2"/>
  <c r="K122" i="2"/>
  <c r="J122" i="2"/>
  <c r="I122" i="2"/>
  <c r="H122" i="2"/>
  <c r="G122" i="2"/>
  <c r="F122" i="2"/>
  <c r="E122" i="2"/>
  <c r="D122" i="2"/>
  <c r="C122" i="2"/>
  <c r="O119" i="2"/>
  <c r="N119" i="2"/>
  <c r="M119" i="2"/>
  <c r="L119" i="2"/>
  <c r="K119" i="2"/>
  <c r="J119" i="2"/>
  <c r="I119" i="2"/>
  <c r="H119" i="2"/>
  <c r="G119" i="2"/>
  <c r="F119" i="2"/>
  <c r="E119" i="2"/>
  <c r="D119" i="2"/>
  <c r="C119" i="2"/>
  <c r="O118" i="2"/>
  <c r="N118" i="2"/>
  <c r="M118" i="2"/>
  <c r="L118" i="2"/>
  <c r="K118" i="2"/>
  <c r="J118" i="2"/>
  <c r="I118" i="2"/>
  <c r="H118" i="2"/>
  <c r="G118" i="2"/>
  <c r="F118" i="2"/>
  <c r="E118" i="2"/>
  <c r="D118" i="2"/>
  <c r="C118" i="2"/>
  <c r="O117" i="2"/>
  <c r="N117" i="2"/>
  <c r="M117" i="2"/>
  <c r="L117" i="2"/>
  <c r="K117" i="2"/>
  <c r="J117" i="2"/>
  <c r="I117" i="2"/>
  <c r="H117" i="2"/>
  <c r="G117" i="2"/>
  <c r="F117" i="2"/>
  <c r="E117" i="2"/>
  <c r="D117" i="2"/>
  <c r="C117" i="2"/>
  <c r="O116" i="2"/>
  <c r="N116" i="2"/>
  <c r="M116" i="2"/>
  <c r="L116" i="2"/>
  <c r="K116" i="2"/>
  <c r="J116" i="2"/>
  <c r="I116" i="2"/>
  <c r="H116" i="2"/>
  <c r="G116" i="2"/>
  <c r="F116" i="2"/>
  <c r="E116" i="2"/>
  <c r="D116" i="2"/>
  <c r="C116" i="2"/>
  <c r="O115" i="2"/>
  <c r="N115" i="2"/>
  <c r="M115" i="2"/>
  <c r="L115" i="2"/>
  <c r="K115" i="2"/>
  <c r="J115" i="2"/>
  <c r="I115" i="2"/>
  <c r="H115" i="2"/>
  <c r="G115" i="2"/>
  <c r="F115" i="2"/>
  <c r="E115" i="2"/>
  <c r="D115" i="2"/>
  <c r="C115" i="2"/>
  <c r="O114" i="2"/>
  <c r="N114" i="2"/>
  <c r="M114" i="2"/>
  <c r="L114" i="2"/>
  <c r="K114" i="2"/>
  <c r="J114" i="2"/>
  <c r="I114" i="2"/>
  <c r="H114" i="2"/>
  <c r="G114" i="2"/>
  <c r="F114" i="2"/>
  <c r="E114" i="2"/>
  <c r="D114" i="2"/>
  <c r="C114" i="2"/>
  <c r="O113" i="2"/>
  <c r="N113" i="2"/>
  <c r="M113" i="2"/>
  <c r="L113" i="2"/>
  <c r="K113" i="2"/>
  <c r="J113" i="2"/>
  <c r="I113" i="2"/>
  <c r="H113" i="2"/>
  <c r="G113" i="2"/>
  <c r="F113" i="2"/>
  <c r="E113" i="2"/>
  <c r="D113" i="2"/>
  <c r="C113" i="2"/>
  <c r="O112" i="2"/>
  <c r="N112" i="2"/>
  <c r="M112" i="2"/>
  <c r="L112" i="2"/>
  <c r="K112" i="2"/>
  <c r="J112" i="2"/>
  <c r="I112" i="2"/>
  <c r="H112" i="2"/>
  <c r="G112" i="2"/>
  <c r="F112" i="2"/>
  <c r="E112" i="2"/>
  <c r="D112" i="2"/>
  <c r="C112" i="2"/>
  <c r="O111" i="2"/>
  <c r="N111" i="2"/>
  <c r="M111" i="2"/>
  <c r="L111" i="2"/>
  <c r="K111" i="2"/>
  <c r="J111" i="2"/>
  <c r="I111" i="2"/>
  <c r="H111" i="2"/>
  <c r="G111" i="2"/>
  <c r="F111" i="2"/>
  <c r="E111" i="2"/>
  <c r="D111" i="2"/>
  <c r="C111" i="2"/>
  <c r="O110" i="2"/>
  <c r="N110" i="2"/>
  <c r="M110" i="2"/>
  <c r="L110" i="2"/>
  <c r="K110" i="2"/>
  <c r="J110" i="2"/>
  <c r="I110" i="2"/>
  <c r="H110" i="2"/>
  <c r="G110" i="2"/>
  <c r="F110" i="2"/>
  <c r="E110" i="2"/>
  <c r="D110" i="2"/>
  <c r="C110" i="2"/>
  <c r="O109" i="2"/>
  <c r="N109" i="2"/>
  <c r="M109" i="2"/>
  <c r="L109" i="2"/>
  <c r="K109" i="2"/>
  <c r="J109" i="2"/>
  <c r="I109" i="2"/>
  <c r="H109" i="2"/>
  <c r="G109" i="2"/>
  <c r="F109" i="2"/>
  <c r="E109" i="2"/>
  <c r="D109" i="2"/>
  <c r="C109" i="2"/>
  <c r="O108" i="2"/>
  <c r="N108" i="2"/>
  <c r="M108" i="2"/>
  <c r="L108" i="2"/>
  <c r="K108" i="2"/>
  <c r="J108" i="2"/>
  <c r="I108" i="2"/>
  <c r="H108" i="2"/>
  <c r="G108" i="2"/>
  <c r="F108" i="2"/>
  <c r="E108" i="2"/>
  <c r="D108" i="2"/>
  <c r="C108" i="2"/>
  <c r="O107" i="2"/>
  <c r="N107" i="2"/>
  <c r="M107" i="2"/>
  <c r="L107" i="2"/>
  <c r="K107" i="2"/>
  <c r="J107" i="2"/>
  <c r="I107" i="2"/>
  <c r="H107" i="2"/>
  <c r="G107" i="2"/>
  <c r="F107" i="2"/>
  <c r="E107" i="2"/>
  <c r="D107" i="2"/>
  <c r="C107" i="2"/>
  <c r="O106" i="2"/>
  <c r="N106" i="2"/>
  <c r="M106" i="2"/>
  <c r="L106" i="2"/>
  <c r="K106" i="2"/>
  <c r="J106" i="2"/>
  <c r="I106" i="2"/>
  <c r="H106" i="2"/>
  <c r="G106" i="2"/>
  <c r="F106" i="2"/>
  <c r="E106" i="2"/>
  <c r="D106" i="2"/>
  <c r="C106" i="2"/>
  <c r="O105" i="2"/>
  <c r="N105" i="2"/>
  <c r="M105" i="2"/>
  <c r="L105" i="2"/>
  <c r="K105" i="2"/>
  <c r="J105" i="2"/>
  <c r="I105" i="2"/>
  <c r="H105" i="2"/>
  <c r="G105" i="2"/>
  <c r="F105" i="2"/>
  <c r="E105" i="2"/>
  <c r="D105" i="2"/>
  <c r="C105" i="2"/>
  <c r="O104" i="2"/>
  <c r="N104" i="2"/>
  <c r="M104" i="2"/>
  <c r="L104" i="2"/>
  <c r="K104" i="2"/>
  <c r="J104" i="2"/>
  <c r="I104" i="2"/>
  <c r="H104" i="2"/>
  <c r="G104" i="2"/>
  <c r="F104" i="2"/>
  <c r="E104" i="2"/>
  <c r="D104" i="2"/>
  <c r="C104" i="2"/>
  <c r="O103" i="2"/>
  <c r="N103" i="2"/>
  <c r="M103" i="2"/>
  <c r="L103" i="2"/>
  <c r="K103" i="2"/>
  <c r="J103" i="2"/>
  <c r="I103" i="2"/>
  <c r="H103" i="2"/>
  <c r="G103" i="2"/>
  <c r="F103" i="2"/>
  <c r="E103" i="2"/>
  <c r="D103" i="2"/>
  <c r="C103" i="2"/>
  <c r="O102" i="2"/>
  <c r="N102" i="2"/>
  <c r="M102" i="2"/>
  <c r="L102" i="2"/>
  <c r="K102" i="2"/>
  <c r="J102" i="2"/>
  <c r="I102" i="2"/>
  <c r="H102" i="2"/>
  <c r="G102" i="2"/>
  <c r="F102" i="2"/>
  <c r="E102" i="2"/>
  <c r="D102" i="2"/>
  <c r="C102" i="2"/>
  <c r="O101" i="2"/>
  <c r="N101" i="2"/>
  <c r="M101" i="2"/>
  <c r="L101" i="2"/>
  <c r="K101" i="2"/>
  <c r="J101" i="2"/>
  <c r="I101" i="2"/>
  <c r="H101" i="2"/>
  <c r="G101" i="2"/>
  <c r="F101" i="2"/>
  <c r="E101" i="2"/>
  <c r="D101" i="2"/>
  <c r="C101" i="2"/>
  <c r="O100" i="2"/>
  <c r="N100" i="2"/>
  <c r="M100" i="2"/>
  <c r="L100" i="2"/>
  <c r="K100" i="2"/>
  <c r="J100" i="2"/>
  <c r="I100" i="2"/>
  <c r="H100" i="2"/>
  <c r="G100" i="2"/>
  <c r="F100" i="2"/>
  <c r="E100" i="2"/>
  <c r="D100" i="2"/>
  <c r="C100" i="2"/>
  <c r="O99" i="2"/>
  <c r="N99" i="2"/>
  <c r="M99" i="2"/>
  <c r="L99" i="2"/>
  <c r="K99" i="2"/>
  <c r="J99" i="2"/>
  <c r="I99" i="2"/>
  <c r="H99" i="2"/>
  <c r="G99" i="2"/>
  <c r="F99" i="2"/>
  <c r="E99" i="2"/>
  <c r="D99" i="2"/>
  <c r="C99" i="2"/>
  <c r="O98" i="2"/>
  <c r="N98" i="2"/>
  <c r="M98" i="2"/>
  <c r="L98" i="2"/>
  <c r="K98" i="2"/>
  <c r="J98" i="2"/>
  <c r="I98" i="2"/>
  <c r="H98" i="2"/>
  <c r="G98" i="2"/>
  <c r="F98" i="2"/>
  <c r="E98" i="2"/>
  <c r="D98" i="2"/>
  <c r="C98" i="2"/>
  <c r="O97" i="2"/>
  <c r="N97" i="2"/>
  <c r="M97" i="2"/>
  <c r="L97" i="2"/>
  <c r="K97" i="2"/>
  <c r="J97" i="2"/>
  <c r="I97" i="2"/>
  <c r="H97" i="2"/>
  <c r="G97" i="2"/>
  <c r="F97" i="2"/>
  <c r="E97" i="2"/>
  <c r="D97" i="2"/>
  <c r="C97" i="2"/>
  <c r="O96" i="2"/>
  <c r="N96" i="2"/>
  <c r="M96" i="2"/>
  <c r="L96" i="2"/>
  <c r="K96" i="2"/>
  <c r="J96" i="2"/>
  <c r="I96" i="2"/>
  <c r="H96" i="2"/>
  <c r="G96" i="2"/>
  <c r="F96" i="2"/>
  <c r="E96" i="2"/>
  <c r="D96" i="2"/>
  <c r="C96" i="2"/>
  <c r="O95" i="2"/>
  <c r="N95" i="2"/>
  <c r="M95" i="2"/>
  <c r="L95" i="2"/>
  <c r="K95" i="2"/>
  <c r="J95" i="2"/>
  <c r="I95" i="2"/>
  <c r="H95" i="2"/>
  <c r="G95" i="2"/>
  <c r="F95" i="2"/>
  <c r="E95" i="2"/>
  <c r="D95" i="2"/>
  <c r="C95" i="2"/>
  <c r="O94" i="2"/>
  <c r="N94" i="2"/>
  <c r="M94" i="2"/>
  <c r="L94" i="2"/>
  <c r="K94" i="2"/>
  <c r="J94" i="2"/>
  <c r="I94" i="2"/>
  <c r="H94" i="2"/>
  <c r="G94" i="2"/>
  <c r="F94" i="2"/>
  <c r="E94" i="2"/>
  <c r="D94" i="2"/>
  <c r="C94" i="2"/>
  <c r="O93" i="2"/>
  <c r="N93" i="2"/>
  <c r="M93" i="2"/>
  <c r="L93" i="2"/>
  <c r="K93" i="2"/>
  <c r="J93" i="2"/>
  <c r="I93" i="2"/>
  <c r="H93" i="2"/>
  <c r="G93" i="2"/>
  <c r="F93" i="2"/>
  <c r="E93" i="2"/>
  <c r="D93" i="2"/>
  <c r="C93" i="2"/>
  <c r="O92" i="2"/>
  <c r="N92" i="2"/>
  <c r="M92" i="2"/>
  <c r="L92" i="2"/>
  <c r="K92" i="2"/>
  <c r="J92" i="2"/>
  <c r="I92" i="2"/>
  <c r="H92" i="2"/>
  <c r="G92" i="2"/>
  <c r="F92" i="2"/>
  <c r="E92" i="2"/>
  <c r="D92" i="2"/>
  <c r="C92" i="2"/>
  <c r="N88" i="2"/>
  <c r="M88" i="2"/>
  <c r="L88" i="2"/>
  <c r="K88" i="2"/>
  <c r="J88" i="2"/>
  <c r="I88" i="2"/>
  <c r="H88" i="2"/>
  <c r="G88" i="2"/>
  <c r="F88" i="2"/>
  <c r="E88" i="2"/>
  <c r="D88" i="2"/>
  <c r="C88" i="2"/>
  <c r="N87" i="2"/>
  <c r="M87" i="2"/>
  <c r="L87" i="2"/>
  <c r="K87" i="2"/>
  <c r="J87" i="2"/>
  <c r="I87" i="2"/>
  <c r="H87" i="2"/>
  <c r="G87" i="2"/>
  <c r="F87" i="2"/>
  <c r="E87" i="2"/>
  <c r="D87" i="2"/>
  <c r="C87" i="2"/>
  <c r="N86" i="2"/>
  <c r="M86" i="2"/>
  <c r="L86" i="2"/>
  <c r="K86" i="2"/>
  <c r="J86" i="2"/>
  <c r="I86" i="2"/>
  <c r="H86" i="2"/>
  <c r="G86" i="2"/>
  <c r="F86" i="2"/>
  <c r="E86" i="2"/>
  <c r="D86" i="2"/>
  <c r="C86" i="2"/>
  <c r="N85" i="2"/>
  <c r="M85" i="2"/>
  <c r="L85" i="2"/>
  <c r="K85" i="2"/>
  <c r="J85" i="2"/>
  <c r="I85" i="2"/>
  <c r="H85" i="2"/>
  <c r="G85" i="2"/>
  <c r="F85" i="2"/>
  <c r="E85" i="2"/>
  <c r="D85" i="2"/>
  <c r="C85" i="2"/>
  <c r="N84" i="2"/>
  <c r="M84" i="2"/>
  <c r="L84" i="2"/>
  <c r="K84" i="2"/>
  <c r="J84" i="2"/>
  <c r="I84" i="2"/>
  <c r="H84" i="2"/>
  <c r="G84" i="2"/>
  <c r="F84" i="2"/>
  <c r="E84" i="2"/>
  <c r="D84" i="2"/>
  <c r="C84" i="2"/>
  <c r="N83" i="2"/>
  <c r="M83" i="2"/>
  <c r="L83" i="2"/>
  <c r="K83" i="2"/>
  <c r="J83" i="2"/>
  <c r="I83" i="2"/>
  <c r="H83" i="2"/>
  <c r="G83" i="2"/>
  <c r="F83" i="2"/>
  <c r="E83" i="2"/>
  <c r="D83" i="2"/>
  <c r="C83" i="2"/>
  <c r="N82" i="2"/>
  <c r="M82" i="2"/>
  <c r="L82" i="2"/>
  <c r="K82" i="2"/>
  <c r="J82" i="2"/>
  <c r="I82" i="2"/>
  <c r="H82" i="2"/>
  <c r="G82" i="2"/>
  <c r="F82" i="2"/>
  <c r="E82" i="2"/>
  <c r="D82" i="2"/>
  <c r="C82" i="2"/>
  <c r="N81" i="2"/>
  <c r="M81" i="2"/>
  <c r="L81" i="2"/>
  <c r="K81" i="2"/>
  <c r="J81" i="2"/>
  <c r="I81" i="2"/>
  <c r="H81" i="2"/>
  <c r="G81" i="2"/>
  <c r="F81" i="2"/>
  <c r="E81" i="2"/>
  <c r="D81" i="2"/>
  <c r="C81" i="2"/>
  <c r="N80" i="2"/>
  <c r="M80" i="2"/>
  <c r="L80" i="2"/>
  <c r="K80" i="2"/>
  <c r="J80" i="2"/>
  <c r="I80" i="2"/>
  <c r="H80" i="2"/>
  <c r="G80" i="2"/>
  <c r="F80" i="2"/>
  <c r="E80" i="2"/>
  <c r="D80" i="2"/>
  <c r="C80" i="2"/>
  <c r="N79" i="2"/>
  <c r="M79" i="2"/>
  <c r="L79" i="2"/>
  <c r="K79" i="2"/>
  <c r="J79" i="2"/>
  <c r="I79" i="2"/>
  <c r="H79" i="2"/>
  <c r="G79" i="2"/>
  <c r="F79" i="2"/>
  <c r="E79" i="2"/>
  <c r="D79" i="2"/>
  <c r="C79" i="2"/>
  <c r="N78" i="2"/>
  <c r="M78" i="2"/>
  <c r="L78" i="2"/>
  <c r="K78" i="2"/>
  <c r="J78" i="2"/>
  <c r="I78" i="2"/>
  <c r="H78" i="2"/>
  <c r="G78" i="2"/>
  <c r="F78" i="2"/>
  <c r="E78" i="2"/>
  <c r="D78" i="2"/>
  <c r="C78" i="2"/>
  <c r="N77" i="2"/>
  <c r="M77" i="2"/>
  <c r="L77" i="2"/>
  <c r="K77" i="2"/>
  <c r="J77" i="2"/>
  <c r="I77" i="2"/>
  <c r="H77" i="2"/>
  <c r="G77" i="2"/>
  <c r="F77" i="2"/>
  <c r="E77" i="2"/>
  <c r="D77" i="2"/>
  <c r="C77" i="2"/>
  <c r="N76" i="2"/>
  <c r="M76" i="2"/>
  <c r="L76" i="2"/>
  <c r="K76" i="2"/>
  <c r="J76" i="2"/>
  <c r="I76" i="2"/>
  <c r="H76" i="2"/>
  <c r="G76" i="2"/>
  <c r="F76" i="2"/>
  <c r="E76" i="2"/>
  <c r="D76" i="2"/>
  <c r="C76" i="2"/>
  <c r="N75" i="2"/>
  <c r="M75" i="2"/>
  <c r="L75" i="2"/>
  <c r="K75" i="2"/>
  <c r="J75" i="2"/>
  <c r="I75" i="2"/>
  <c r="H75" i="2"/>
  <c r="G75" i="2"/>
  <c r="F75" i="2"/>
  <c r="E75" i="2"/>
  <c r="D75" i="2"/>
  <c r="C75" i="2"/>
  <c r="N74" i="2"/>
  <c r="M74" i="2"/>
  <c r="L74" i="2"/>
  <c r="K74" i="2"/>
  <c r="J74" i="2"/>
  <c r="I74" i="2"/>
  <c r="H74" i="2"/>
  <c r="G74" i="2"/>
  <c r="F74" i="2"/>
  <c r="E74" i="2"/>
  <c r="D74" i="2"/>
  <c r="C74" i="2"/>
  <c r="N73" i="2"/>
  <c r="M73" i="2"/>
  <c r="L73" i="2"/>
  <c r="K73" i="2"/>
  <c r="J73" i="2"/>
  <c r="I73" i="2"/>
  <c r="H73" i="2"/>
  <c r="G73" i="2"/>
  <c r="F73" i="2"/>
  <c r="E73" i="2"/>
  <c r="D73" i="2"/>
  <c r="C73" i="2"/>
  <c r="N72" i="2"/>
  <c r="M72" i="2"/>
  <c r="L72" i="2"/>
  <c r="K72" i="2"/>
  <c r="J72" i="2"/>
  <c r="I72" i="2"/>
  <c r="H72" i="2"/>
  <c r="G72" i="2"/>
  <c r="F72" i="2"/>
  <c r="E72" i="2"/>
  <c r="D72" i="2"/>
  <c r="C72" i="2"/>
  <c r="N71" i="2"/>
  <c r="M71" i="2"/>
  <c r="L71" i="2"/>
  <c r="K71" i="2"/>
  <c r="J71" i="2"/>
  <c r="I71" i="2"/>
  <c r="H71" i="2"/>
  <c r="G71" i="2"/>
  <c r="F71" i="2"/>
  <c r="E71" i="2"/>
  <c r="D71" i="2"/>
  <c r="C71" i="2"/>
  <c r="N70" i="2"/>
  <c r="M70" i="2"/>
  <c r="L70" i="2"/>
  <c r="K70" i="2"/>
  <c r="J70" i="2"/>
  <c r="I70" i="2"/>
  <c r="H70" i="2"/>
  <c r="G70" i="2"/>
  <c r="F70" i="2"/>
  <c r="E70" i="2"/>
  <c r="D70" i="2"/>
  <c r="C70" i="2"/>
  <c r="N69" i="2"/>
  <c r="M69" i="2"/>
  <c r="L69" i="2"/>
  <c r="K69" i="2"/>
  <c r="J69" i="2"/>
  <c r="I69" i="2"/>
  <c r="H69" i="2"/>
  <c r="G69" i="2"/>
  <c r="F69" i="2"/>
  <c r="E69" i="2"/>
  <c r="D69" i="2"/>
  <c r="C69" i="2"/>
  <c r="N68" i="2"/>
  <c r="M68" i="2"/>
  <c r="L68" i="2"/>
  <c r="K68" i="2"/>
  <c r="J68" i="2"/>
  <c r="I68" i="2"/>
  <c r="H68" i="2"/>
  <c r="G68" i="2"/>
  <c r="F68" i="2"/>
  <c r="E68" i="2"/>
  <c r="D68" i="2"/>
  <c r="C68" i="2"/>
  <c r="N67" i="2"/>
  <c r="M67" i="2"/>
  <c r="L67" i="2"/>
  <c r="K67" i="2"/>
  <c r="J67" i="2"/>
  <c r="I67" i="2"/>
  <c r="H67" i="2"/>
  <c r="G67" i="2"/>
  <c r="F67" i="2"/>
  <c r="E67" i="2"/>
  <c r="D67" i="2"/>
  <c r="C67" i="2"/>
  <c r="N66" i="2"/>
  <c r="M66" i="2"/>
  <c r="L66" i="2"/>
  <c r="K66" i="2"/>
  <c r="J66" i="2"/>
  <c r="I66" i="2"/>
  <c r="H66" i="2"/>
  <c r="G66" i="2"/>
  <c r="F66" i="2"/>
  <c r="E66" i="2"/>
  <c r="D66" i="2"/>
  <c r="C66" i="2"/>
  <c r="N65" i="2"/>
  <c r="M65" i="2"/>
  <c r="L65" i="2"/>
  <c r="K65" i="2"/>
  <c r="J65" i="2"/>
  <c r="I65" i="2"/>
  <c r="H65" i="2"/>
  <c r="G65" i="2"/>
  <c r="F65" i="2"/>
  <c r="E65" i="2"/>
  <c r="D65" i="2"/>
  <c r="C65" i="2"/>
  <c r="N64" i="2"/>
  <c r="M64" i="2"/>
  <c r="L64" i="2"/>
  <c r="K64" i="2"/>
  <c r="J64" i="2"/>
  <c r="I64" i="2"/>
  <c r="H64" i="2"/>
  <c r="G64" i="2"/>
  <c r="F64" i="2"/>
  <c r="E64" i="2"/>
  <c r="D64" i="2"/>
  <c r="C64" i="2"/>
  <c r="N63" i="2"/>
  <c r="M63" i="2"/>
  <c r="L63" i="2"/>
  <c r="K63" i="2"/>
  <c r="J63" i="2"/>
  <c r="I63" i="2"/>
  <c r="H63" i="2"/>
  <c r="G63" i="2"/>
  <c r="F63" i="2"/>
  <c r="E63" i="2"/>
  <c r="D63" i="2"/>
  <c r="C63" i="2"/>
  <c r="N62" i="2"/>
  <c r="N89" i="2" s="1"/>
  <c r="M62" i="2"/>
  <c r="M89" i="2" s="1"/>
  <c r="L62" i="2"/>
  <c r="L89" i="2" s="1"/>
  <c r="K62" i="2"/>
  <c r="K89" i="2" s="1"/>
  <c r="J62" i="2"/>
  <c r="I62" i="2"/>
  <c r="I89" i="2" s="1"/>
  <c r="H62" i="2"/>
  <c r="H89" i="2" s="1"/>
  <c r="G62" i="2"/>
  <c r="F62" i="2"/>
  <c r="F89" i="2" s="1"/>
  <c r="E62" i="2"/>
  <c r="E89" i="2" s="1"/>
  <c r="D62" i="2"/>
  <c r="D89" i="2" s="1"/>
  <c r="C62" i="2"/>
  <c r="C89" i="2" s="1"/>
  <c r="N58" i="2"/>
  <c r="M58" i="2"/>
  <c r="L58" i="2"/>
  <c r="K58" i="2"/>
  <c r="J58" i="2"/>
  <c r="I58" i="2"/>
  <c r="H58" i="2"/>
  <c r="G58" i="2"/>
  <c r="F58" i="2"/>
  <c r="E58" i="2"/>
  <c r="D58" i="2"/>
  <c r="C58" i="2"/>
  <c r="N57" i="2"/>
  <c r="M57" i="2"/>
  <c r="L57" i="2"/>
  <c r="K57" i="2"/>
  <c r="J57" i="2"/>
  <c r="I57" i="2"/>
  <c r="H57" i="2"/>
  <c r="G57" i="2"/>
  <c r="F57" i="2"/>
  <c r="E57" i="2"/>
  <c r="D57" i="2"/>
  <c r="C57" i="2"/>
  <c r="N56" i="2"/>
  <c r="M56" i="2"/>
  <c r="L56" i="2"/>
  <c r="K56" i="2"/>
  <c r="J56" i="2"/>
  <c r="I56" i="2"/>
  <c r="H56" i="2"/>
  <c r="G56" i="2"/>
  <c r="F56" i="2"/>
  <c r="E56" i="2"/>
  <c r="D56" i="2"/>
  <c r="C56" i="2"/>
  <c r="N55" i="2"/>
  <c r="M55" i="2"/>
  <c r="L55" i="2"/>
  <c r="K55" i="2"/>
  <c r="J55" i="2"/>
  <c r="I55" i="2"/>
  <c r="H55" i="2"/>
  <c r="G55" i="2"/>
  <c r="F55" i="2"/>
  <c r="E55" i="2"/>
  <c r="D55" i="2"/>
  <c r="C55" i="2"/>
  <c r="N54" i="2"/>
  <c r="M54" i="2"/>
  <c r="L54" i="2"/>
  <c r="K54" i="2"/>
  <c r="J54" i="2"/>
  <c r="I54" i="2"/>
  <c r="H54" i="2"/>
  <c r="G54" i="2"/>
  <c r="F54" i="2"/>
  <c r="E54" i="2"/>
  <c r="D54" i="2"/>
  <c r="C54" i="2"/>
  <c r="N53" i="2"/>
  <c r="M53" i="2"/>
  <c r="L53" i="2"/>
  <c r="K53" i="2"/>
  <c r="J53" i="2"/>
  <c r="I53" i="2"/>
  <c r="H53" i="2"/>
  <c r="G53" i="2"/>
  <c r="F53" i="2"/>
  <c r="E53" i="2"/>
  <c r="D53" i="2"/>
  <c r="C53" i="2"/>
  <c r="N52" i="2"/>
  <c r="M52" i="2"/>
  <c r="L52" i="2"/>
  <c r="K52" i="2"/>
  <c r="J52" i="2"/>
  <c r="I52" i="2"/>
  <c r="H52" i="2"/>
  <c r="G52" i="2"/>
  <c r="F52" i="2"/>
  <c r="E52" i="2"/>
  <c r="D52" i="2"/>
  <c r="C52" i="2"/>
  <c r="N51" i="2"/>
  <c r="M51" i="2"/>
  <c r="L51" i="2"/>
  <c r="K51" i="2"/>
  <c r="J51" i="2"/>
  <c r="I51" i="2"/>
  <c r="H51" i="2"/>
  <c r="G51" i="2"/>
  <c r="F51" i="2"/>
  <c r="E51" i="2"/>
  <c r="D51" i="2"/>
  <c r="C51" i="2"/>
  <c r="N50" i="2"/>
  <c r="M50" i="2"/>
  <c r="L50" i="2"/>
  <c r="K50" i="2"/>
  <c r="J50" i="2"/>
  <c r="I50" i="2"/>
  <c r="H50" i="2"/>
  <c r="G50" i="2"/>
  <c r="F50" i="2"/>
  <c r="E50" i="2"/>
  <c r="D50" i="2"/>
  <c r="C50" i="2"/>
  <c r="N49" i="2"/>
  <c r="M49" i="2"/>
  <c r="L49" i="2"/>
  <c r="K49" i="2"/>
  <c r="J49" i="2"/>
  <c r="I49" i="2"/>
  <c r="H49" i="2"/>
  <c r="G49" i="2"/>
  <c r="F49" i="2"/>
  <c r="E49" i="2"/>
  <c r="D49" i="2"/>
  <c r="C49" i="2"/>
  <c r="N48" i="2"/>
  <c r="M48" i="2"/>
  <c r="L48" i="2"/>
  <c r="K48" i="2"/>
  <c r="J48" i="2"/>
  <c r="I48" i="2"/>
  <c r="H48" i="2"/>
  <c r="G48" i="2"/>
  <c r="F48" i="2"/>
  <c r="E48" i="2"/>
  <c r="D48" i="2"/>
  <c r="C48" i="2"/>
  <c r="N47" i="2"/>
  <c r="M47" i="2"/>
  <c r="L47" i="2"/>
  <c r="K47" i="2"/>
  <c r="J47" i="2"/>
  <c r="I47" i="2"/>
  <c r="H47" i="2"/>
  <c r="G47" i="2"/>
  <c r="F47" i="2"/>
  <c r="E47" i="2"/>
  <c r="D47" i="2"/>
  <c r="C47" i="2"/>
  <c r="N46" i="2"/>
  <c r="M46" i="2"/>
  <c r="L46" i="2"/>
  <c r="K46" i="2"/>
  <c r="J46" i="2"/>
  <c r="I46" i="2"/>
  <c r="H46" i="2"/>
  <c r="G46" i="2"/>
  <c r="F46" i="2"/>
  <c r="E46" i="2"/>
  <c r="D46" i="2"/>
  <c r="C46" i="2"/>
  <c r="N45" i="2"/>
  <c r="M45" i="2"/>
  <c r="L45" i="2"/>
  <c r="K45" i="2"/>
  <c r="J45" i="2"/>
  <c r="I45" i="2"/>
  <c r="H45" i="2"/>
  <c r="G45" i="2"/>
  <c r="F45" i="2"/>
  <c r="E45" i="2"/>
  <c r="D45" i="2"/>
  <c r="C45" i="2"/>
  <c r="N44" i="2"/>
  <c r="M44" i="2"/>
  <c r="L44" i="2"/>
  <c r="K44" i="2"/>
  <c r="J44" i="2"/>
  <c r="I44" i="2"/>
  <c r="H44" i="2"/>
  <c r="G44" i="2"/>
  <c r="F44" i="2"/>
  <c r="E44" i="2"/>
  <c r="D44" i="2"/>
  <c r="C44" i="2"/>
  <c r="N43" i="2"/>
  <c r="M43" i="2"/>
  <c r="L43" i="2"/>
  <c r="K43" i="2"/>
  <c r="J43" i="2"/>
  <c r="I43" i="2"/>
  <c r="H43" i="2"/>
  <c r="G43" i="2"/>
  <c r="F43" i="2"/>
  <c r="E43" i="2"/>
  <c r="D43" i="2"/>
  <c r="C43" i="2"/>
  <c r="N42" i="2"/>
  <c r="M42" i="2"/>
  <c r="L42" i="2"/>
  <c r="K42" i="2"/>
  <c r="J42" i="2"/>
  <c r="I42" i="2"/>
  <c r="H42" i="2"/>
  <c r="G42" i="2"/>
  <c r="F42" i="2"/>
  <c r="E42" i="2"/>
  <c r="D42" i="2"/>
  <c r="C42" i="2"/>
  <c r="N41" i="2"/>
  <c r="M41" i="2"/>
  <c r="L41" i="2"/>
  <c r="K41" i="2"/>
  <c r="J41" i="2"/>
  <c r="I41" i="2"/>
  <c r="H41" i="2"/>
  <c r="G41" i="2"/>
  <c r="F41" i="2"/>
  <c r="E41" i="2"/>
  <c r="D41" i="2"/>
  <c r="C41" i="2"/>
  <c r="N40" i="2"/>
  <c r="M40" i="2"/>
  <c r="L40" i="2"/>
  <c r="K40" i="2"/>
  <c r="J40" i="2"/>
  <c r="I40" i="2"/>
  <c r="H40" i="2"/>
  <c r="G40" i="2"/>
  <c r="F40" i="2"/>
  <c r="E40" i="2"/>
  <c r="D40" i="2"/>
  <c r="C40" i="2"/>
  <c r="N39" i="2"/>
  <c r="M39" i="2"/>
  <c r="L39" i="2"/>
  <c r="K39" i="2"/>
  <c r="J39" i="2"/>
  <c r="I39" i="2"/>
  <c r="H39" i="2"/>
  <c r="G39" i="2"/>
  <c r="F39" i="2"/>
  <c r="E39" i="2"/>
  <c r="D39" i="2"/>
  <c r="C39" i="2"/>
  <c r="N38" i="2"/>
  <c r="M38" i="2"/>
  <c r="L38" i="2"/>
  <c r="K38" i="2"/>
  <c r="J38" i="2"/>
  <c r="I38" i="2"/>
  <c r="H38" i="2"/>
  <c r="G38" i="2"/>
  <c r="F38" i="2"/>
  <c r="E38" i="2"/>
  <c r="D38" i="2"/>
  <c r="C38" i="2"/>
  <c r="N37" i="2"/>
  <c r="M37" i="2"/>
  <c r="L37" i="2"/>
  <c r="K37" i="2"/>
  <c r="J37" i="2"/>
  <c r="I37" i="2"/>
  <c r="H37" i="2"/>
  <c r="G37" i="2"/>
  <c r="F37" i="2"/>
  <c r="E37" i="2"/>
  <c r="D37" i="2"/>
  <c r="C37" i="2"/>
  <c r="N36" i="2"/>
  <c r="M36" i="2"/>
  <c r="L36" i="2"/>
  <c r="K36" i="2"/>
  <c r="J36" i="2"/>
  <c r="I36" i="2"/>
  <c r="H36" i="2"/>
  <c r="G36" i="2"/>
  <c r="F36" i="2"/>
  <c r="E36" i="2"/>
  <c r="D36" i="2"/>
  <c r="C36" i="2"/>
  <c r="N35" i="2"/>
  <c r="M35" i="2"/>
  <c r="L35" i="2"/>
  <c r="K35" i="2"/>
  <c r="J35" i="2"/>
  <c r="I35" i="2"/>
  <c r="H35" i="2"/>
  <c r="G35" i="2"/>
  <c r="F35" i="2"/>
  <c r="E35" i="2"/>
  <c r="D35" i="2"/>
  <c r="C35" i="2"/>
  <c r="N34" i="2"/>
  <c r="M34" i="2"/>
  <c r="L34" i="2"/>
  <c r="K34" i="2"/>
  <c r="J34" i="2"/>
  <c r="I34" i="2"/>
  <c r="H34" i="2"/>
  <c r="G34" i="2"/>
  <c r="F34" i="2"/>
  <c r="E34" i="2"/>
  <c r="D34" i="2"/>
  <c r="C34" i="2"/>
  <c r="N33" i="2"/>
  <c r="M33" i="2"/>
  <c r="L33" i="2"/>
  <c r="K33" i="2"/>
  <c r="J33" i="2"/>
  <c r="I33" i="2"/>
  <c r="H33" i="2"/>
  <c r="G33" i="2"/>
  <c r="F33" i="2"/>
  <c r="E33" i="2"/>
  <c r="D33" i="2"/>
  <c r="C33" i="2"/>
  <c r="N32" i="2"/>
  <c r="N59" i="2" s="1"/>
  <c r="M32" i="2"/>
  <c r="L32" i="2"/>
  <c r="L59" i="2" s="1"/>
  <c r="K32" i="2"/>
  <c r="K59" i="2" s="1"/>
  <c r="J32" i="2"/>
  <c r="J59" i="2" s="1"/>
  <c r="I32" i="2"/>
  <c r="I59" i="2" s="1"/>
  <c r="H32" i="2"/>
  <c r="H59" i="2" s="1"/>
  <c r="G32" i="2"/>
  <c r="G59" i="2" s="1"/>
  <c r="F32" i="2"/>
  <c r="E32" i="2"/>
  <c r="E59" i="2" s="1"/>
  <c r="D32" i="2"/>
  <c r="D59" i="2" s="1"/>
  <c r="C32" i="2"/>
  <c r="N28" i="2"/>
  <c r="M28" i="2"/>
  <c r="L28" i="2"/>
  <c r="K28" i="2"/>
  <c r="J28" i="2"/>
  <c r="I28" i="2"/>
  <c r="H28" i="2"/>
  <c r="G28" i="2"/>
  <c r="F28" i="2"/>
  <c r="E28" i="2"/>
  <c r="D28" i="2"/>
  <c r="C28" i="2"/>
  <c r="N27" i="2"/>
  <c r="M27" i="2"/>
  <c r="L27" i="2"/>
  <c r="K27" i="2"/>
  <c r="J27" i="2"/>
  <c r="I27" i="2"/>
  <c r="H27" i="2"/>
  <c r="G27" i="2"/>
  <c r="F27" i="2"/>
  <c r="E27" i="2"/>
  <c r="D27" i="2"/>
  <c r="C27" i="2"/>
  <c r="N26" i="2"/>
  <c r="M26" i="2"/>
  <c r="L26" i="2"/>
  <c r="K26" i="2"/>
  <c r="J26" i="2"/>
  <c r="I26" i="2"/>
  <c r="H26" i="2"/>
  <c r="G26" i="2"/>
  <c r="F26" i="2"/>
  <c r="E26" i="2"/>
  <c r="D26" i="2"/>
  <c r="C26" i="2"/>
  <c r="N25" i="2"/>
  <c r="M25" i="2"/>
  <c r="L25" i="2"/>
  <c r="K25" i="2"/>
  <c r="J25" i="2"/>
  <c r="I25" i="2"/>
  <c r="H25" i="2"/>
  <c r="G25" i="2"/>
  <c r="F25" i="2"/>
  <c r="E25" i="2"/>
  <c r="D25" i="2"/>
  <c r="C25" i="2"/>
  <c r="N24" i="2"/>
  <c r="M24" i="2"/>
  <c r="L24" i="2"/>
  <c r="K24" i="2"/>
  <c r="J24" i="2"/>
  <c r="I24" i="2"/>
  <c r="H24" i="2"/>
  <c r="G24" i="2"/>
  <c r="F24" i="2"/>
  <c r="E24" i="2"/>
  <c r="D24" i="2"/>
  <c r="C24" i="2"/>
  <c r="N23" i="2"/>
  <c r="M23" i="2"/>
  <c r="L23" i="2"/>
  <c r="K23" i="2"/>
  <c r="J23" i="2"/>
  <c r="I23" i="2"/>
  <c r="H23" i="2"/>
  <c r="G23" i="2"/>
  <c r="F23" i="2"/>
  <c r="E23" i="2"/>
  <c r="D23" i="2"/>
  <c r="C23" i="2"/>
  <c r="N22" i="2"/>
  <c r="M22" i="2"/>
  <c r="L22" i="2"/>
  <c r="K22" i="2"/>
  <c r="J22" i="2"/>
  <c r="I22" i="2"/>
  <c r="H22" i="2"/>
  <c r="G22" i="2"/>
  <c r="F22" i="2"/>
  <c r="E22" i="2"/>
  <c r="D22" i="2"/>
  <c r="C22" i="2"/>
  <c r="N21" i="2"/>
  <c r="M21" i="2"/>
  <c r="L21" i="2"/>
  <c r="K21" i="2"/>
  <c r="J21" i="2"/>
  <c r="I21" i="2"/>
  <c r="H21" i="2"/>
  <c r="G21" i="2"/>
  <c r="F21" i="2"/>
  <c r="E21" i="2"/>
  <c r="D21" i="2"/>
  <c r="C21" i="2"/>
  <c r="N20" i="2"/>
  <c r="M20" i="2"/>
  <c r="L20" i="2"/>
  <c r="K20" i="2"/>
  <c r="J20" i="2"/>
  <c r="I20" i="2"/>
  <c r="H20" i="2"/>
  <c r="G20" i="2"/>
  <c r="F20" i="2"/>
  <c r="E20" i="2"/>
  <c r="D20" i="2"/>
  <c r="C20" i="2"/>
  <c r="N19" i="2"/>
  <c r="M19" i="2"/>
  <c r="L19" i="2"/>
  <c r="K19" i="2"/>
  <c r="J19" i="2"/>
  <c r="I19" i="2"/>
  <c r="H19" i="2"/>
  <c r="G19" i="2"/>
  <c r="F19" i="2"/>
  <c r="E19" i="2"/>
  <c r="D19" i="2"/>
  <c r="C19" i="2"/>
  <c r="N18" i="2"/>
  <c r="M18" i="2"/>
  <c r="L18" i="2"/>
  <c r="K18" i="2"/>
  <c r="J18" i="2"/>
  <c r="I18" i="2"/>
  <c r="H18" i="2"/>
  <c r="G18" i="2"/>
  <c r="F18" i="2"/>
  <c r="E18" i="2"/>
  <c r="D18" i="2"/>
  <c r="C18" i="2"/>
  <c r="N17" i="2"/>
  <c r="M17" i="2"/>
  <c r="L17" i="2"/>
  <c r="K17" i="2"/>
  <c r="J17" i="2"/>
  <c r="I17" i="2"/>
  <c r="H17" i="2"/>
  <c r="G17" i="2"/>
  <c r="F17" i="2"/>
  <c r="E17" i="2"/>
  <c r="D17" i="2"/>
  <c r="C17" i="2"/>
  <c r="N16" i="2"/>
  <c r="M16" i="2"/>
  <c r="L16" i="2"/>
  <c r="K16" i="2"/>
  <c r="J16" i="2"/>
  <c r="I16" i="2"/>
  <c r="H16" i="2"/>
  <c r="G16" i="2"/>
  <c r="F16" i="2"/>
  <c r="E16" i="2"/>
  <c r="D16" i="2"/>
  <c r="C16" i="2"/>
  <c r="N15" i="2"/>
  <c r="M15" i="2"/>
  <c r="L15" i="2"/>
  <c r="K15" i="2"/>
  <c r="J15" i="2"/>
  <c r="I15" i="2"/>
  <c r="H15" i="2"/>
  <c r="G15" i="2"/>
  <c r="F15" i="2"/>
  <c r="E15" i="2"/>
  <c r="D15" i="2"/>
  <c r="C15" i="2"/>
  <c r="N14" i="2"/>
  <c r="M14" i="2"/>
  <c r="L14" i="2"/>
  <c r="K14" i="2"/>
  <c r="J14" i="2"/>
  <c r="I14" i="2"/>
  <c r="H14" i="2"/>
  <c r="G14" i="2"/>
  <c r="F14" i="2"/>
  <c r="E14" i="2"/>
  <c r="D14" i="2"/>
  <c r="C14" i="2"/>
  <c r="N13" i="2"/>
  <c r="M13" i="2"/>
  <c r="L13" i="2"/>
  <c r="K13" i="2"/>
  <c r="J13" i="2"/>
  <c r="I13" i="2"/>
  <c r="H13" i="2"/>
  <c r="G13" i="2"/>
  <c r="F13" i="2"/>
  <c r="E13" i="2"/>
  <c r="D13" i="2"/>
  <c r="C13" i="2"/>
  <c r="N12" i="2"/>
  <c r="M12" i="2"/>
  <c r="L12" i="2"/>
  <c r="K12" i="2"/>
  <c r="J12" i="2"/>
  <c r="I12" i="2"/>
  <c r="H12" i="2"/>
  <c r="G12" i="2"/>
  <c r="F12" i="2"/>
  <c r="E12" i="2"/>
  <c r="D12" i="2"/>
  <c r="C12" i="2"/>
  <c r="N11" i="2"/>
  <c r="M11" i="2"/>
  <c r="L11" i="2"/>
  <c r="K11" i="2"/>
  <c r="J11" i="2"/>
  <c r="I11" i="2"/>
  <c r="H11" i="2"/>
  <c r="G11" i="2"/>
  <c r="F11" i="2"/>
  <c r="E11" i="2"/>
  <c r="D11" i="2"/>
  <c r="C11" i="2"/>
  <c r="N10" i="2"/>
  <c r="M10" i="2"/>
  <c r="L10" i="2"/>
  <c r="K10" i="2"/>
  <c r="J10" i="2"/>
  <c r="I10" i="2"/>
  <c r="H10" i="2"/>
  <c r="G10" i="2"/>
  <c r="F10" i="2"/>
  <c r="E10" i="2"/>
  <c r="D10" i="2"/>
  <c r="C10" i="2"/>
  <c r="N9" i="2"/>
  <c r="M9" i="2"/>
  <c r="L9" i="2"/>
  <c r="K9" i="2"/>
  <c r="J9" i="2"/>
  <c r="I9" i="2"/>
  <c r="H9" i="2"/>
  <c r="G9" i="2"/>
  <c r="F9" i="2"/>
  <c r="E9" i="2"/>
  <c r="D9" i="2"/>
  <c r="C9" i="2"/>
  <c r="N8" i="2"/>
  <c r="M8" i="2"/>
  <c r="L8" i="2"/>
  <c r="K8" i="2"/>
  <c r="J8" i="2"/>
  <c r="I8" i="2"/>
  <c r="H8" i="2"/>
  <c r="G8" i="2"/>
  <c r="F8" i="2"/>
  <c r="E8" i="2"/>
  <c r="D8" i="2"/>
  <c r="C8" i="2"/>
  <c r="N7" i="2"/>
  <c r="M7" i="2"/>
  <c r="L7" i="2"/>
  <c r="K7" i="2"/>
  <c r="J7" i="2"/>
  <c r="I7" i="2"/>
  <c r="H7" i="2"/>
  <c r="G7" i="2"/>
  <c r="F7" i="2"/>
  <c r="E7" i="2"/>
  <c r="D7" i="2"/>
  <c r="C7" i="2"/>
  <c r="N6" i="2"/>
  <c r="M6" i="2"/>
  <c r="L6" i="2"/>
  <c r="K6" i="2"/>
  <c r="J6" i="2"/>
  <c r="I6" i="2"/>
  <c r="H6" i="2"/>
  <c r="G6" i="2"/>
  <c r="F6" i="2"/>
  <c r="E6" i="2"/>
  <c r="D6" i="2"/>
  <c r="C6" i="2"/>
  <c r="N5" i="2"/>
  <c r="M5" i="2"/>
  <c r="L5" i="2"/>
  <c r="K5" i="2"/>
  <c r="J5" i="2"/>
  <c r="I5" i="2"/>
  <c r="H5" i="2"/>
  <c r="G5" i="2"/>
  <c r="F5" i="2"/>
  <c r="E5" i="2"/>
  <c r="D5" i="2"/>
  <c r="C5" i="2"/>
  <c r="N4" i="2"/>
  <c r="M4" i="2"/>
  <c r="L4" i="2"/>
  <c r="K4" i="2"/>
  <c r="J4" i="2"/>
  <c r="I4" i="2"/>
  <c r="H4" i="2"/>
  <c r="G4" i="2"/>
  <c r="F4" i="2"/>
  <c r="E4" i="2"/>
  <c r="D4" i="2"/>
  <c r="C4" i="2"/>
  <c r="N3" i="2"/>
  <c r="M3" i="2"/>
  <c r="L3" i="2"/>
  <c r="K3" i="2"/>
  <c r="J3" i="2"/>
  <c r="I3" i="2"/>
  <c r="H3" i="2"/>
  <c r="G3" i="2"/>
  <c r="F3" i="2"/>
  <c r="E3" i="2"/>
  <c r="D3" i="2"/>
  <c r="C3" i="2"/>
  <c r="N2" i="2"/>
  <c r="N29" i="2" s="1"/>
  <c r="M2" i="2"/>
  <c r="M29" i="2" s="1"/>
  <c r="L2" i="2"/>
  <c r="L29" i="2" s="1"/>
  <c r="K2" i="2"/>
  <c r="K29" i="2" s="1"/>
  <c r="J2" i="2"/>
  <c r="J29" i="2" s="1"/>
  <c r="I2" i="2"/>
  <c r="I29" i="2" s="1"/>
  <c r="H2" i="2"/>
  <c r="H29" i="2" s="1"/>
  <c r="G2" i="2"/>
  <c r="G29" i="2" s="1"/>
  <c r="F2" i="2"/>
  <c r="F29" i="2" s="1"/>
  <c r="E2" i="2"/>
  <c r="E29" i="2" s="1"/>
  <c r="D2" i="2"/>
  <c r="D29" i="2" s="1"/>
  <c r="C2" i="2"/>
  <c r="C29" i="2" s="1"/>
  <c r="N210" i="1"/>
  <c r="M210" i="1"/>
  <c r="L210" i="1"/>
  <c r="K210" i="1"/>
  <c r="J210" i="1"/>
  <c r="I210" i="1"/>
  <c r="H210" i="1"/>
  <c r="G210" i="1"/>
  <c r="F210" i="1"/>
  <c r="E210" i="1"/>
  <c r="D210" i="1"/>
  <c r="C210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N183" i="1"/>
  <c r="N211" i="1" s="1"/>
  <c r="M183" i="1"/>
  <c r="M211" i="1" s="1"/>
  <c r="L183" i="1"/>
  <c r="K183" i="1"/>
  <c r="J183" i="1"/>
  <c r="I183" i="1"/>
  <c r="H183" i="1"/>
  <c r="H211" i="1" s="1"/>
  <c r="G183" i="1"/>
  <c r="F183" i="1"/>
  <c r="F211" i="1" s="1"/>
  <c r="E183" i="1"/>
  <c r="D183" i="1"/>
  <c r="C183" i="1"/>
  <c r="N179" i="1"/>
  <c r="N240" i="1" s="1"/>
  <c r="M179" i="1"/>
  <c r="M240" i="1" s="1"/>
  <c r="L179" i="1"/>
  <c r="K179" i="1"/>
  <c r="J179" i="1"/>
  <c r="I179" i="1"/>
  <c r="H179" i="1"/>
  <c r="H240" i="1" s="1"/>
  <c r="G179" i="1"/>
  <c r="F179" i="1"/>
  <c r="E179" i="1"/>
  <c r="E240" i="1" s="1"/>
  <c r="D179" i="1"/>
  <c r="D240" i="1" s="1"/>
  <c r="C179" i="1"/>
  <c r="C240" i="1" s="1"/>
  <c r="N178" i="1"/>
  <c r="M178" i="1"/>
  <c r="M239" i="1" s="1"/>
  <c r="L178" i="1"/>
  <c r="K178" i="1"/>
  <c r="J178" i="1"/>
  <c r="I178" i="1"/>
  <c r="I239" i="1" s="1"/>
  <c r="H178" i="1"/>
  <c r="G178" i="1"/>
  <c r="F178" i="1"/>
  <c r="E178" i="1"/>
  <c r="E239" i="1" s="1"/>
  <c r="D178" i="1"/>
  <c r="C178" i="1"/>
  <c r="N177" i="1"/>
  <c r="M177" i="1"/>
  <c r="M238" i="1" s="1"/>
  <c r="L177" i="1"/>
  <c r="K177" i="1"/>
  <c r="J177" i="1"/>
  <c r="I177" i="1"/>
  <c r="I238" i="1" s="1"/>
  <c r="H177" i="1"/>
  <c r="G177" i="1"/>
  <c r="F177" i="1"/>
  <c r="E177" i="1"/>
  <c r="E238" i="1" s="1"/>
  <c r="D177" i="1"/>
  <c r="C177" i="1"/>
  <c r="N176" i="1"/>
  <c r="M176" i="1"/>
  <c r="M237" i="1" s="1"/>
  <c r="L176" i="1"/>
  <c r="K176" i="1"/>
  <c r="J176" i="1"/>
  <c r="I176" i="1"/>
  <c r="I237" i="1" s="1"/>
  <c r="H176" i="1"/>
  <c r="G176" i="1"/>
  <c r="F176" i="1"/>
  <c r="E176" i="1"/>
  <c r="E237" i="1" s="1"/>
  <c r="D176" i="1"/>
  <c r="C176" i="1"/>
  <c r="N175" i="1"/>
  <c r="M175" i="1"/>
  <c r="M236" i="1" s="1"/>
  <c r="L175" i="1"/>
  <c r="K175" i="1"/>
  <c r="J175" i="1"/>
  <c r="I175" i="1"/>
  <c r="I236" i="1" s="1"/>
  <c r="H175" i="1"/>
  <c r="G175" i="1"/>
  <c r="F175" i="1"/>
  <c r="E175" i="1"/>
  <c r="E236" i="1" s="1"/>
  <c r="D175" i="1"/>
  <c r="C175" i="1"/>
  <c r="N174" i="1"/>
  <c r="M174" i="1"/>
  <c r="M235" i="1" s="1"/>
  <c r="L174" i="1"/>
  <c r="K174" i="1"/>
  <c r="J174" i="1"/>
  <c r="I174" i="1"/>
  <c r="I235" i="1" s="1"/>
  <c r="H174" i="1"/>
  <c r="H235" i="1" s="1"/>
  <c r="G174" i="1"/>
  <c r="F174" i="1"/>
  <c r="E174" i="1"/>
  <c r="E235" i="1" s="1"/>
  <c r="D174" i="1"/>
  <c r="C174" i="1"/>
  <c r="N173" i="1"/>
  <c r="M173" i="1"/>
  <c r="M234" i="1" s="1"/>
  <c r="L173" i="1"/>
  <c r="L234" i="1" s="1"/>
  <c r="K173" i="1"/>
  <c r="J173" i="1"/>
  <c r="I173" i="1"/>
  <c r="I234" i="1" s="1"/>
  <c r="H173" i="1"/>
  <c r="H234" i="1" s="1"/>
  <c r="G173" i="1"/>
  <c r="F173" i="1"/>
  <c r="E173" i="1"/>
  <c r="E234" i="1" s="1"/>
  <c r="D173" i="1"/>
  <c r="D234" i="1" s="1"/>
  <c r="C173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N170" i="1"/>
  <c r="N231" i="1" s="1"/>
  <c r="M170" i="1"/>
  <c r="L170" i="1"/>
  <c r="K170" i="1"/>
  <c r="J170" i="1"/>
  <c r="J231" i="1" s="1"/>
  <c r="I170" i="1"/>
  <c r="H170" i="1"/>
  <c r="G170" i="1"/>
  <c r="F170" i="1"/>
  <c r="F231" i="1" s="1"/>
  <c r="E170" i="1"/>
  <c r="D170" i="1"/>
  <c r="C170" i="1"/>
  <c r="N169" i="1"/>
  <c r="N230" i="1" s="1"/>
  <c r="M169" i="1"/>
  <c r="L169" i="1"/>
  <c r="K169" i="1"/>
  <c r="J169" i="1"/>
  <c r="J230" i="1" s="1"/>
  <c r="I169" i="1"/>
  <c r="H169" i="1"/>
  <c r="G169" i="1"/>
  <c r="F169" i="1"/>
  <c r="F230" i="1" s="1"/>
  <c r="E169" i="1"/>
  <c r="D169" i="1"/>
  <c r="C169" i="1"/>
  <c r="N168" i="1"/>
  <c r="N229" i="1" s="1"/>
  <c r="M168" i="1"/>
  <c r="L168" i="1"/>
  <c r="K168" i="1"/>
  <c r="J168" i="1"/>
  <c r="J229" i="1" s="1"/>
  <c r="I168" i="1"/>
  <c r="H168" i="1"/>
  <c r="G168" i="1"/>
  <c r="F168" i="1"/>
  <c r="F229" i="1" s="1"/>
  <c r="E168" i="1"/>
  <c r="D168" i="1"/>
  <c r="C168" i="1"/>
  <c r="N167" i="1"/>
  <c r="N228" i="1" s="1"/>
  <c r="M167" i="1"/>
  <c r="L167" i="1"/>
  <c r="K167" i="1"/>
  <c r="J167" i="1"/>
  <c r="J228" i="1" s="1"/>
  <c r="I167" i="1"/>
  <c r="H167" i="1"/>
  <c r="G167" i="1"/>
  <c r="F167" i="1"/>
  <c r="F228" i="1" s="1"/>
  <c r="E167" i="1"/>
  <c r="D167" i="1"/>
  <c r="C167" i="1"/>
  <c r="N166" i="1"/>
  <c r="M166" i="1"/>
  <c r="L166" i="1"/>
  <c r="K166" i="1"/>
  <c r="J166" i="1"/>
  <c r="I166" i="1"/>
  <c r="H166" i="1"/>
  <c r="G166" i="1"/>
  <c r="F166" i="1"/>
  <c r="E166" i="1"/>
  <c r="D166" i="1"/>
  <c r="C166" i="1"/>
  <c r="N165" i="1"/>
  <c r="M165" i="1"/>
  <c r="L165" i="1"/>
  <c r="K165" i="1"/>
  <c r="J165" i="1"/>
  <c r="I165" i="1"/>
  <c r="H165" i="1"/>
  <c r="G165" i="1"/>
  <c r="F165" i="1"/>
  <c r="E165" i="1"/>
  <c r="D165" i="1"/>
  <c r="C165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N163" i="1"/>
  <c r="M163" i="1"/>
  <c r="L163" i="1"/>
  <c r="K163" i="1"/>
  <c r="J163" i="1"/>
  <c r="I163" i="1"/>
  <c r="H163" i="1"/>
  <c r="G163" i="1"/>
  <c r="F163" i="1"/>
  <c r="E163" i="1"/>
  <c r="D163" i="1"/>
  <c r="C163" i="1"/>
  <c r="C224" i="1" s="1"/>
  <c r="N162" i="1"/>
  <c r="N223" i="1" s="1"/>
  <c r="M162" i="1"/>
  <c r="L162" i="1"/>
  <c r="K162" i="1"/>
  <c r="J162" i="1"/>
  <c r="J223" i="1" s="1"/>
  <c r="I162" i="1"/>
  <c r="H162" i="1"/>
  <c r="G162" i="1"/>
  <c r="F162" i="1"/>
  <c r="F223" i="1" s="1"/>
  <c r="E162" i="1"/>
  <c r="D162" i="1"/>
  <c r="C162" i="1"/>
  <c r="N161" i="1"/>
  <c r="N222" i="1" s="1"/>
  <c r="M161" i="1"/>
  <c r="L161" i="1"/>
  <c r="K161" i="1"/>
  <c r="J161" i="1"/>
  <c r="J222" i="1" s="1"/>
  <c r="I161" i="1"/>
  <c r="H161" i="1"/>
  <c r="G161" i="1"/>
  <c r="F161" i="1"/>
  <c r="F222" i="1" s="1"/>
  <c r="E161" i="1"/>
  <c r="D161" i="1"/>
  <c r="C161" i="1"/>
  <c r="N160" i="1"/>
  <c r="N221" i="1" s="1"/>
  <c r="M160" i="1"/>
  <c r="L160" i="1"/>
  <c r="K160" i="1"/>
  <c r="J160" i="1"/>
  <c r="J221" i="1" s="1"/>
  <c r="I160" i="1"/>
  <c r="H160" i="1"/>
  <c r="G160" i="1"/>
  <c r="F160" i="1"/>
  <c r="F221" i="1" s="1"/>
  <c r="E160" i="1"/>
  <c r="D160" i="1"/>
  <c r="C160" i="1"/>
  <c r="N159" i="1"/>
  <c r="N241" i="1" s="1"/>
  <c r="M159" i="1"/>
  <c r="L159" i="1"/>
  <c r="K159" i="1"/>
  <c r="J159" i="1"/>
  <c r="J241" i="1" s="1"/>
  <c r="I159" i="1"/>
  <c r="H159" i="1"/>
  <c r="G159" i="1"/>
  <c r="F159" i="1"/>
  <c r="F241" i="1" s="1"/>
  <c r="E159" i="1"/>
  <c r="D159" i="1"/>
  <c r="C159" i="1"/>
  <c r="N158" i="1"/>
  <c r="N220" i="1" s="1"/>
  <c r="M158" i="1"/>
  <c r="L158" i="1"/>
  <c r="K158" i="1"/>
  <c r="J158" i="1"/>
  <c r="I158" i="1"/>
  <c r="H158" i="1"/>
  <c r="G158" i="1"/>
  <c r="F158" i="1"/>
  <c r="F220" i="1" s="1"/>
  <c r="E158" i="1"/>
  <c r="D158" i="1"/>
  <c r="C158" i="1"/>
  <c r="N157" i="1"/>
  <c r="N219" i="1" s="1"/>
  <c r="M157" i="1"/>
  <c r="L157" i="1"/>
  <c r="K157" i="1"/>
  <c r="J157" i="1"/>
  <c r="J219" i="1" s="1"/>
  <c r="I157" i="1"/>
  <c r="H157" i="1"/>
  <c r="G157" i="1"/>
  <c r="F157" i="1"/>
  <c r="F219" i="1" s="1"/>
  <c r="E157" i="1"/>
  <c r="D157" i="1"/>
  <c r="C157" i="1"/>
  <c r="N156" i="1"/>
  <c r="N218" i="1" s="1"/>
  <c r="M156" i="1"/>
  <c r="L156" i="1"/>
  <c r="K156" i="1"/>
  <c r="J156" i="1"/>
  <c r="J218" i="1" s="1"/>
  <c r="I156" i="1"/>
  <c r="H156" i="1"/>
  <c r="G156" i="1"/>
  <c r="F156" i="1"/>
  <c r="F218" i="1" s="1"/>
  <c r="E156" i="1"/>
  <c r="D156" i="1"/>
  <c r="C156" i="1"/>
  <c r="N155" i="1"/>
  <c r="N217" i="1" s="1"/>
  <c r="M155" i="1"/>
  <c r="L155" i="1"/>
  <c r="K155" i="1"/>
  <c r="J155" i="1"/>
  <c r="I155" i="1"/>
  <c r="H155" i="1"/>
  <c r="G155" i="1"/>
  <c r="F155" i="1"/>
  <c r="E155" i="1"/>
  <c r="D155" i="1"/>
  <c r="C155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N152" i="1"/>
  <c r="M152" i="1"/>
  <c r="L152" i="1"/>
  <c r="K152" i="1"/>
  <c r="J152" i="1"/>
  <c r="J214" i="1" s="1"/>
  <c r="I152" i="1"/>
  <c r="I214" i="1" s="1"/>
  <c r="H152" i="1"/>
  <c r="G152" i="1"/>
  <c r="G180" i="1" s="1"/>
  <c r="F152" i="1"/>
  <c r="F214" i="1" s="1"/>
  <c r="E152" i="1"/>
  <c r="E214" i="1" s="1"/>
  <c r="D152" i="1"/>
  <c r="C152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N88" i="1"/>
  <c r="M88" i="1"/>
  <c r="L88" i="1"/>
  <c r="K88" i="1"/>
  <c r="J88" i="1"/>
  <c r="I88" i="1"/>
  <c r="H88" i="1"/>
  <c r="G88" i="1"/>
  <c r="F88" i="1"/>
  <c r="E88" i="1"/>
  <c r="D88" i="1"/>
  <c r="C88" i="1"/>
  <c r="N87" i="1"/>
  <c r="M87" i="1"/>
  <c r="L87" i="1"/>
  <c r="K87" i="1"/>
  <c r="J87" i="1"/>
  <c r="I87" i="1"/>
  <c r="H87" i="1"/>
  <c r="G87" i="1"/>
  <c r="F87" i="1"/>
  <c r="E87" i="1"/>
  <c r="D87" i="1"/>
  <c r="C87" i="1"/>
  <c r="N86" i="1"/>
  <c r="M86" i="1"/>
  <c r="L86" i="1"/>
  <c r="K86" i="1"/>
  <c r="J86" i="1"/>
  <c r="I86" i="1"/>
  <c r="H86" i="1"/>
  <c r="G86" i="1"/>
  <c r="F86" i="1"/>
  <c r="E86" i="1"/>
  <c r="D86" i="1"/>
  <c r="C86" i="1"/>
  <c r="N85" i="1"/>
  <c r="M85" i="1"/>
  <c r="L85" i="1"/>
  <c r="K85" i="1"/>
  <c r="J85" i="1"/>
  <c r="I85" i="1"/>
  <c r="H85" i="1"/>
  <c r="G85" i="1"/>
  <c r="F85" i="1"/>
  <c r="E85" i="1"/>
  <c r="D85" i="1"/>
  <c r="C85" i="1"/>
  <c r="N84" i="1"/>
  <c r="M84" i="1"/>
  <c r="L84" i="1"/>
  <c r="K84" i="1"/>
  <c r="J84" i="1"/>
  <c r="I84" i="1"/>
  <c r="H84" i="1"/>
  <c r="G84" i="1"/>
  <c r="F84" i="1"/>
  <c r="E84" i="1"/>
  <c r="D84" i="1"/>
  <c r="C84" i="1"/>
  <c r="N83" i="1"/>
  <c r="M83" i="1"/>
  <c r="L83" i="1"/>
  <c r="K83" i="1"/>
  <c r="J83" i="1"/>
  <c r="I83" i="1"/>
  <c r="H83" i="1"/>
  <c r="G83" i="1"/>
  <c r="F83" i="1"/>
  <c r="E83" i="1"/>
  <c r="D83" i="1"/>
  <c r="C83" i="1"/>
  <c r="N82" i="1"/>
  <c r="M82" i="1"/>
  <c r="L82" i="1"/>
  <c r="K82" i="1"/>
  <c r="J82" i="1"/>
  <c r="I82" i="1"/>
  <c r="H82" i="1"/>
  <c r="G82" i="1"/>
  <c r="F82" i="1"/>
  <c r="E82" i="1"/>
  <c r="D82" i="1"/>
  <c r="C82" i="1"/>
  <c r="N81" i="1"/>
  <c r="M81" i="1"/>
  <c r="L81" i="1"/>
  <c r="K81" i="1"/>
  <c r="J81" i="1"/>
  <c r="I81" i="1"/>
  <c r="H81" i="1"/>
  <c r="G81" i="1"/>
  <c r="F81" i="1"/>
  <c r="E81" i="1"/>
  <c r="D81" i="1"/>
  <c r="C81" i="1"/>
  <c r="N80" i="1"/>
  <c r="M80" i="1"/>
  <c r="L80" i="1"/>
  <c r="K80" i="1"/>
  <c r="J80" i="1"/>
  <c r="I80" i="1"/>
  <c r="H80" i="1"/>
  <c r="G80" i="1"/>
  <c r="F80" i="1"/>
  <c r="E80" i="1"/>
  <c r="D80" i="1"/>
  <c r="C80" i="1"/>
  <c r="N79" i="1"/>
  <c r="M79" i="1"/>
  <c r="L79" i="1"/>
  <c r="K79" i="1"/>
  <c r="J79" i="1"/>
  <c r="I79" i="1"/>
  <c r="H79" i="1"/>
  <c r="G79" i="1"/>
  <c r="F79" i="1"/>
  <c r="E79" i="1"/>
  <c r="D79" i="1"/>
  <c r="C79" i="1"/>
  <c r="N78" i="1"/>
  <c r="M78" i="1"/>
  <c r="L78" i="1"/>
  <c r="K78" i="1"/>
  <c r="J78" i="1"/>
  <c r="I78" i="1"/>
  <c r="H78" i="1"/>
  <c r="G78" i="1"/>
  <c r="F78" i="1"/>
  <c r="E78" i="1"/>
  <c r="D78" i="1"/>
  <c r="C78" i="1"/>
  <c r="N77" i="1"/>
  <c r="M77" i="1"/>
  <c r="L77" i="1"/>
  <c r="K77" i="1"/>
  <c r="J77" i="1"/>
  <c r="I77" i="1"/>
  <c r="H77" i="1"/>
  <c r="G77" i="1"/>
  <c r="F77" i="1"/>
  <c r="E77" i="1"/>
  <c r="D77" i="1"/>
  <c r="C77" i="1"/>
  <c r="N76" i="1"/>
  <c r="M76" i="1"/>
  <c r="L76" i="1"/>
  <c r="K76" i="1"/>
  <c r="J76" i="1"/>
  <c r="I76" i="1"/>
  <c r="H76" i="1"/>
  <c r="G76" i="1"/>
  <c r="F76" i="1"/>
  <c r="E76" i="1"/>
  <c r="D76" i="1"/>
  <c r="C76" i="1"/>
  <c r="N75" i="1"/>
  <c r="M75" i="1"/>
  <c r="L75" i="1"/>
  <c r="K75" i="1"/>
  <c r="J75" i="1"/>
  <c r="I75" i="1"/>
  <c r="H75" i="1"/>
  <c r="G75" i="1"/>
  <c r="F75" i="1"/>
  <c r="E75" i="1"/>
  <c r="D75" i="1"/>
  <c r="C75" i="1"/>
  <c r="N74" i="1"/>
  <c r="M74" i="1"/>
  <c r="L74" i="1"/>
  <c r="K74" i="1"/>
  <c r="J74" i="1"/>
  <c r="I74" i="1"/>
  <c r="H74" i="1"/>
  <c r="G74" i="1"/>
  <c r="F74" i="1"/>
  <c r="E74" i="1"/>
  <c r="D74" i="1"/>
  <c r="C74" i="1"/>
  <c r="N73" i="1"/>
  <c r="M73" i="1"/>
  <c r="L73" i="1"/>
  <c r="K73" i="1"/>
  <c r="J73" i="1"/>
  <c r="I73" i="1"/>
  <c r="H73" i="1"/>
  <c r="G73" i="1"/>
  <c r="F73" i="1"/>
  <c r="E73" i="1"/>
  <c r="D73" i="1"/>
  <c r="C73" i="1"/>
  <c r="N72" i="1"/>
  <c r="M72" i="1"/>
  <c r="L72" i="1"/>
  <c r="K72" i="1"/>
  <c r="J72" i="1"/>
  <c r="I72" i="1"/>
  <c r="H72" i="1"/>
  <c r="G72" i="1"/>
  <c r="F72" i="1"/>
  <c r="E72" i="1"/>
  <c r="D72" i="1"/>
  <c r="C72" i="1"/>
  <c r="N71" i="1"/>
  <c r="M71" i="1"/>
  <c r="L71" i="1"/>
  <c r="K71" i="1"/>
  <c r="J71" i="1"/>
  <c r="I71" i="1"/>
  <c r="H71" i="1"/>
  <c r="G71" i="1"/>
  <c r="F71" i="1"/>
  <c r="E71" i="1"/>
  <c r="D71" i="1"/>
  <c r="C71" i="1"/>
  <c r="N70" i="1"/>
  <c r="M70" i="1"/>
  <c r="L70" i="1"/>
  <c r="K70" i="1"/>
  <c r="J70" i="1"/>
  <c r="I70" i="1"/>
  <c r="H70" i="1"/>
  <c r="G70" i="1"/>
  <c r="F70" i="1"/>
  <c r="E70" i="1"/>
  <c r="D70" i="1"/>
  <c r="C70" i="1"/>
  <c r="N69" i="1"/>
  <c r="M69" i="1"/>
  <c r="L69" i="1"/>
  <c r="K69" i="1"/>
  <c r="J69" i="1"/>
  <c r="I69" i="1"/>
  <c r="H69" i="1"/>
  <c r="G69" i="1"/>
  <c r="F69" i="1"/>
  <c r="E69" i="1"/>
  <c r="D69" i="1"/>
  <c r="C69" i="1"/>
  <c r="N68" i="1"/>
  <c r="M68" i="1"/>
  <c r="L68" i="1"/>
  <c r="K68" i="1"/>
  <c r="J68" i="1"/>
  <c r="I68" i="1"/>
  <c r="H68" i="1"/>
  <c r="G68" i="1"/>
  <c r="F68" i="1"/>
  <c r="E68" i="1"/>
  <c r="D68" i="1"/>
  <c r="C68" i="1"/>
  <c r="N67" i="1"/>
  <c r="M67" i="1"/>
  <c r="L67" i="1"/>
  <c r="K67" i="1"/>
  <c r="J67" i="1"/>
  <c r="I67" i="1"/>
  <c r="H67" i="1"/>
  <c r="G67" i="1"/>
  <c r="F67" i="1"/>
  <c r="E67" i="1"/>
  <c r="D67" i="1"/>
  <c r="C67" i="1"/>
  <c r="N66" i="1"/>
  <c r="M66" i="1"/>
  <c r="L66" i="1"/>
  <c r="K66" i="1"/>
  <c r="J66" i="1"/>
  <c r="I66" i="1"/>
  <c r="H66" i="1"/>
  <c r="G66" i="1"/>
  <c r="F66" i="1"/>
  <c r="E66" i="1"/>
  <c r="D66" i="1"/>
  <c r="C66" i="1"/>
  <c r="N65" i="1"/>
  <c r="M65" i="1"/>
  <c r="L65" i="1"/>
  <c r="K65" i="1"/>
  <c r="J65" i="1"/>
  <c r="I65" i="1"/>
  <c r="H65" i="1"/>
  <c r="G65" i="1"/>
  <c r="F65" i="1"/>
  <c r="E65" i="1"/>
  <c r="D65" i="1"/>
  <c r="C65" i="1"/>
  <c r="N64" i="1"/>
  <c r="M64" i="1"/>
  <c r="L64" i="1"/>
  <c r="K64" i="1"/>
  <c r="J64" i="1"/>
  <c r="I64" i="1"/>
  <c r="H64" i="1"/>
  <c r="G64" i="1"/>
  <c r="F64" i="1"/>
  <c r="E64" i="1"/>
  <c r="D64" i="1"/>
  <c r="C64" i="1"/>
  <c r="N63" i="1"/>
  <c r="M63" i="1"/>
  <c r="L63" i="1"/>
  <c r="K63" i="1"/>
  <c r="J63" i="1"/>
  <c r="I63" i="1"/>
  <c r="H63" i="1"/>
  <c r="G63" i="1"/>
  <c r="F63" i="1"/>
  <c r="E63" i="1"/>
  <c r="D63" i="1"/>
  <c r="C63" i="1"/>
  <c r="N62" i="1"/>
  <c r="N89" i="1" s="1"/>
  <c r="M62" i="1"/>
  <c r="L62" i="1"/>
  <c r="L89" i="1" s="1"/>
  <c r="K62" i="1"/>
  <c r="K89" i="1" s="1"/>
  <c r="J62" i="1"/>
  <c r="I62" i="1"/>
  <c r="I89" i="1" s="1"/>
  <c r="H62" i="1"/>
  <c r="G62" i="1"/>
  <c r="F62" i="1"/>
  <c r="E62" i="1"/>
  <c r="D62" i="1"/>
  <c r="C62" i="1"/>
  <c r="N58" i="1"/>
  <c r="M58" i="1"/>
  <c r="L58" i="1"/>
  <c r="K58" i="1"/>
  <c r="J58" i="1"/>
  <c r="I58" i="1"/>
  <c r="H58" i="1"/>
  <c r="G58" i="1"/>
  <c r="F58" i="1"/>
  <c r="E58" i="1"/>
  <c r="D58" i="1"/>
  <c r="C58" i="1"/>
  <c r="N57" i="1"/>
  <c r="M57" i="1"/>
  <c r="L57" i="1"/>
  <c r="K57" i="1"/>
  <c r="J57" i="1"/>
  <c r="I57" i="1"/>
  <c r="H57" i="1"/>
  <c r="G57" i="1"/>
  <c r="F57" i="1"/>
  <c r="E57" i="1"/>
  <c r="D57" i="1"/>
  <c r="C57" i="1"/>
  <c r="N56" i="1"/>
  <c r="M56" i="1"/>
  <c r="L56" i="1"/>
  <c r="K56" i="1"/>
  <c r="J56" i="1"/>
  <c r="I56" i="1"/>
  <c r="H56" i="1"/>
  <c r="G56" i="1"/>
  <c r="F56" i="1"/>
  <c r="E56" i="1"/>
  <c r="D56" i="1"/>
  <c r="C56" i="1"/>
  <c r="N55" i="1"/>
  <c r="M55" i="1"/>
  <c r="L55" i="1"/>
  <c r="K55" i="1"/>
  <c r="J55" i="1"/>
  <c r="I55" i="1"/>
  <c r="H55" i="1"/>
  <c r="G55" i="1"/>
  <c r="F55" i="1"/>
  <c r="E55" i="1"/>
  <c r="D55" i="1"/>
  <c r="C55" i="1"/>
  <c r="N54" i="1"/>
  <c r="M54" i="1"/>
  <c r="L54" i="1"/>
  <c r="K54" i="1"/>
  <c r="J54" i="1"/>
  <c r="I54" i="1"/>
  <c r="H54" i="1"/>
  <c r="G54" i="1"/>
  <c r="F54" i="1"/>
  <c r="E54" i="1"/>
  <c r="D54" i="1"/>
  <c r="C54" i="1"/>
  <c r="N53" i="1"/>
  <c r="M53" i="1"/>
  <c r="L53" i="1"/>
  <c r="K53" i="1"/>
  <c r="J53" i="1"/>
  <c r="I53" i="1"/>
  <c r="H53" i="1"/>
  <c r="G53" i="1"/>
  <c r="F53" i="1"/>
  <c r="E53" i="1"/>
  <c r="D53" i="1"/>
  <c r="C53" i="1"/>
  <c r="N52" i="1"/>
  <c r="M52" i="1"/>
  <c r="L52" i="1"/>
  <c r="K52" i="1"/>
  <c r="J52" i="1"/>
  <c r="I52" i="1"/>
  <c r="H52" i="1"/>
  <c r="G52" i="1"/>
  <c r="F52" i="1"/>
  <c r="E52" i="1"/>
  <c r="D52" i="1"/>
  <c r="C52" i="1"/>
  <c r="N51" i="1"/>
  <c r="M51" i="1"/>
  <c r="L51" i="1"/>
  <c r="K51" i="1"/>
  <c r="J51" i="1"/>
  <c r="I51" i="1"/>
  <c r="H51" i="1"/>
  <c r="G51" i="1"/>
  <c r="F51" i="1"/>
  <c r="E51" i="1"/>
  <c r="D51" i="1"/>
  <c r="C51" i="1"/>
  <c r="N50" i="1"/>
  <c r="M50" i="1"/>
  <c r="L50" i="1"/>
  <c r="K50" i="1"/>
  <c r="J50" i="1"/>
  <c r="I50" i="1"/>
  <c r="H50" i="1"/>
  <c r="G50" i="1"/>
  <c r="F50" i="1"/>
  <c r="E50" i="1"/>
  <c r="D50" i="1"/>
  <c r="C50" i="1"/>
  <c r="N49" i="1"/>
  <c r="M49" i="1"/>
  <c r="L49" i="1"/>
  <c r="K49" i="1"/>
  <c r="J49" i="1"/>
  <c r="I49" i="1"/>
  <c r="H49" i="1"/>
  <c r="G49" i="1"/>
  <c r="F49" i="1"/>
  <c r="E49" i="1"/>
  <c r="D49" i="1"/>
  <c r="C49" i="1"/>
  <c r="N48" i="1"/>
  <c r="M48" i="1"/>
  <c r="L48" i="1"/>
  <c r="K48" i="1"/>
  <c r="J48" i="1"/>
  <c r="I48" i="1"/>
  <c r="H48" i="1"/>
  <c r="G48" i="1"/>
  <c r="F48" i="1"/>
  <c r="E48" i="1"/>
  <c r="D48" i="1"/>
  <c r="C48" i="1"/>
  <c r="N47" i="1"/>
  <c r="M47" i="1"/>
  <c r="L47" i="1"/>
  <c r="K47" i="1"/>
  <c r="J47" i="1"/>
  <c r="I47" i="1"/>
  <c r="H47" i="1"/>
  <c r="G47" i="1"/>
  <c r="F47" i="1"/>
  <c r="E47" i="1"/>
  <c r="D47" i="1"/>
  <c r="C47" i="1"/>
  <c r="N46" i="1"/>
  <c r="M46" i="1"/>
  <c r="L46" i="1"/>
  <c r="K46" i="1"/>
  <c r="J46" i="1"/>
  <c r="I46" i="1"/>
  <c r="H46" i="1"/>
  <c r="G46" i="1"/>
  <c r="F46" i="1"/>
  <c r="E46" i="1"/>
  <c r="D46" i="1"/>
  <c r="C46" i="1"/>
  <c r="N45" i="1"/>
  <c r="M45" i="1"/>
  <c r="L45" i="1"/>
  <c r="K45" i="1"/>
  <c r="J45" i="1"/>
  <c r="I45" i="1"/>
  <c r="H45" i="1"/>
  <c r="G45" i="1"/>
  <c r="F45" i="1"/>
  <c r="E45" i="1"/>
  <c r="D45" i="1"/>
  <c r="C45" i="1"/>
  <c r="N44" i="1"/>
  <c r="M44" i="1"/>
  <c r="L44" i="1"/>
  <c r="K44" i="1"/>
  <c r="J44" i="1"/>
  <c r="I44" i="1"/>
  <c r="H44" i="1"/>
  <c r="G44" i="1"/>
  <c r="F44" i="1"/>
  <c r="E44" i="1"/>
  <c r="D44" i="1"/>
  <c r="C44" i="1"/>
  <c r="N43" i="1"/>
  <c r="M43" i="1"/>
  <c r="L43" i="1"/>
  <c r="K43" i="1"/>
  <c r="J43" i="1"/>
  <c r="I43" i="1"/>
  <c r="H43" i="1"/>
  <c r="G43" i="1"/>
  <c r="F43" i="1"/>
  <c r="E43" i="1"/>
  <c r="D43" i="1"/>
  <c r="C43" i="1"/>
  <c r="N42" i="1"/>
  <c r="M42" i="1"/>
  <c r="L42" i="1"/>
  <c r="K42" i="1"/>
  <c r="J42" i="1"/>
  <c r="I42" i="1"/>
  <c r="H42" i="1"/>
  <c r="G42" i="1"/>
  <c r="F42" i="1"/>
  <c r="E42" i="1"/>
  <c r="D42" i="1"/>
  <c r="C42" i="1"/>
  <c r="N41" i="1"/>
  <c r="M41" i="1"/>
  <c r="L41" i="1"/>
  <c r="K41" i="1"/>
  <c r="J41" i="1"/>
  <c r="I41" i="1"/>
  <c r="H41" i="1"/>
  <c r="G41" i="1"/>
  <c r="F41" i="1"/>
  <c r="E41" i="1"/>
  <c r="D41" i="1"/>
  <c r="C41" i="1"/>
  <c r="N40" i="1"/>
  <c r="M40" i="1"/>
  <c r="L40" i="1"/>
  <c r="K40" i="1"/>
  <c r="J40" i="1"/>
  <c r="I40" i="1"/>
  <c r="H40" i="1"/>
  <c r="G40" i="1"/>
  <c r="F40" i="1"/>
  <c r="E40" i="1"/>
  <c r="D40" i="1"/>
  <c r="C40" i="1"/>
  <c r="N39" i="1"/>
  <c r="M39" i="1"/>
  <c r="L39" i="1"/>
  <c r="K39" i="1"/>
  <c r="J39" i="1"/>
  <c r="I39" i="1"/>
  <c r="H39" i="1"/>
  <c r="G39" i="1"/>
  <c r="F39" i="1"/>
  <c r="E39" i="1"/>
  <c r="D39" i="1"/>
  <c r="C39" i="1"/>
  <c r="N38" i="1"/>
  <c r="M38" i="1"/>
  <c r="L38" i="1"/>
  <c r="K38" i="1"/>
  <c r="J38" i="1"/>
  <c r="I38" i="1"/>
  <c r="H38" i="1"/>
  <c r="G38" i="1"/>
  <c r="F38" i="1"/>
  <c r="E38" i="1"/>
  <c r="D38" i="1"/>
  <c r="C38" i="1"/>
  <c r="N37" i="1"/>
  <c r="M37" i="1"/>
  <c r="L37" i="1"/>
  <c r="K37" i="1"/>
  <c r="J37" i="1"/>
  <c r="I37" i="1"/>
  <c r="H37" i="1"/>
  <c r="G37" i="1"/>
  <c r="F37" i="1"/>
  <c r="E37" i="1"/>
  <c r="D37" i="1"/>
  <c r="C37" i="1"/>
  <c r="N36" i="1"/>
  <c r="M36" i="1"/>
  <c r="L36" i="1"/>
  <c r="K36" i="1"/>
  <c r="J36" i="1"/>
  <c r="I36" i="1"/>
  <c r="H36" i="1"/>
  <c r="G36" i="1"/>
  <c r="F36" i="1"/>
  <c r="E36" i="1"/>
  <c r="D36" i="1"/>
  <c r="C36" i="1"/>
  <c r="N35" i="1"/>
  <c r="M35" i="1"/>
  <c r="L35" i="1"/>
  <c r="K35" i="1"/>
  <c r="J35" i="1"/>
  <c r="I35" i="1"/>
  <c r="H35" i="1"/>
  <c r="G35" i="1"/>
  <c r="F35" i="1"/>
  <c r="E35" i="1"/>
  <c r="D35" i="1"/>
  <c r="C35" i="1"/>
  <c r="N34" i="1"/>
  <c r="M34" i="1"/>
  <c r="L34" i="1"/>
  <c r="K34" i="1"/>
  <c r="J34" i="1"/>
  <c r="I34" i="1"/>
  <c r="H34" i="1"/>
  <c r="G34" i="1"/>
  <c r="F34" i="1"/>
  <c r="E34" i="1"/>
  <c r="D34" i="1"/>
  <c r="C34" i="1"/>
  <c r="N33" i="1"/>
  <c r="M33" i="1"/>
  <c r="L33" i="1"/>
  <c r="K33" i="1"/>
  <c r="J33" i="1"/>
  <c r="I33" i="1"/>
  <c r="H33" i="1"/>
  <c r="G33" i="1"/>
  <c r="F33" i="1"/>
  <c r="E33" i="1"/>
  <c r="D33" i="1"/>
  <c r="C33" i="1"/>
  <c r="N32" i="1"/>
  <c r="N59" i="1" s="1"/>
  <c r="M32" i="1"/>
  <c r="M59" i="1" s="1"/>
  <c r="L32" i="1"/>
  <c r="K32" i="1"/>
  <c r="J32" i="1"/>
  <c r="J59" i="1" s="1"/>
  <c r="I32" i="1"/>
  <c r="H32" i="1"/>
  <c r="H59" i="1" s="1"/>
  <c r="G32" i="1"/>
  <c r="F32" i="1"/>
  <c r="F59" i="1" s="1"/>
  <c r="E32" i="1"/>
  <c r="E59" i="1" s="1"/>
  <c r="D32" i="1"/>
  <c r="C32" i="1"/>
  <c r="C59" i="1" s="1"/>
  <c r="N28" i="1"/>
  <c r="M28" i="1"/>
  <c r="L28" i="1"/>
  <c r="K28" i="1"/>
  <c r="J28" i="1"/>
  <c r="I28" i="1"/>
  <c r="H28" i="1"/>
  <c r="G28" i="1"/>
  <c r="F28" i="1"/>
  <c r="E28" i="1"/>
  <c r="D28" i="1"/>
  <c r="C28" i="1"/>
  <c r="N27" i="1"/>
  <c r="M27" i="1"/>
  <c r="L27" i="1"/>
  <c r="K27" i="1"/>
  <c r="J27" i="1"/>
  <c r="I27" i="1"/>
  <c r="H27" i="1"/>
  <c r="G27" i="1"/>
  <c r="F27" i="1"/>
  <c r="E27" i="1"/>
  <c r="D27" i="1"/>
  <c r="C27" i="1"/>
  <c r="N26" i="1"/>
  <c r="M26" i="1"/>
  <c r="L26" i="1"/>
  <c r="K26" i="1"/>
  <c r="J26" i="1"/>
  <c r="I26" i="1"/>
  <c r="H26" i="1"/>
  <c r="G26" i="1"/>
  <c r="F26" i="1"/>
  <c r="E26" i="1"/>
  <c r="D26" i="1"/>
  <c r="C26" i="1"/>
  <c r="N25" i="1"/>
  <c r="M25" i="1"/>
  <c r="L25" i="1"/>
  <c r="K25" i="1"/>
  <c r="J25" i="1"/>
  <c r="I25" i="1"/>
  <c r="H25" i="1"/>
  <c r="G25" i="1"/>
  <c r="F25" i="1"/>
  <c r="E25" i="1"/>
  <c r="D25" i="1"/>
  <c r="C25" i="1"/>
  <c r="N24" i="1"/>
  <c r="M24" i="1"/>
  <c r="L24" i="1"/>
  <c r="K24" i="1"/>
  <c r="J24" i="1"/>
  <c r="I24" i="1"/>
  <c r="H24" i="1"/>
  <c r="G24" i="1"/>
  <c r="F24" i="1"/>
  <c r="E24" i="1"/>
  <c r="D24" i="1"/>
  <c r="C24" i="1"/>
  <c r="N23" i="1"/>
  <c r="M23" i="1"/>
  <c r="L23" i="1"/>
  <c r="K23" i="1"/>
  <c r="J23" i="1"/>
  <c r="I23" i="1"/>
  <c r="H23" i="1"/>
  <c r="G23" i="1"/>
  <c r="F23" i="1"/>
  <c r="E23" i="1"/>
  <c r="D23" i="1"/>
  <c r="C23" i="1"/>
  <c r="N22" i="1"/>
  <c r="M22" i="1"/>
  <c r="L22" i="1"/>
  <c r="K22" i="1"/>
  <c r="J22" i="1"/>
  <c r="I22" i="1"/>
  <c r="H22" i="1"/>
  <c r="G22" i="1"/>
  <c r="F22" i="1"/>
  <c r="E22" i="1"/>
  <c r="D22" i="1"/>
  <c r="C22" i="1"/>
  <c r="N21" i="1"/>
  <c r="M21" i="1"/>
  <c r="L21" i="1"/>
  <c r="K21" i="1"/>
  <c r="J21" i="1"/>
  <c r="I21" i="1"/>
  <c r="H21" i="1"/>
  <c r="G21" i="1"/>
  <c r="F21" i="1"/>
  <c r="E21" i="1"/>
  <c r="D21" i="1"/>
  <c r="C21" i="1"/>
  <c r="N20" i="1"/>
  <c r="M20" i="1"/>
  <c r="L20" i="1"/>
  <c r="K20" i="1"/>
  <c r="J20" i="1"/>
  <c r="I20" i="1"/>
  <c r="H20" i="1"/>
  <c r="G20" i="1"/>
  <c r="F20" i="1"/>
  <c r="E20" i="1"/>
  <c r="D20" i="1"/>
  <c r="C20" i="1"/>
  <c r="N19" i="1"/>
  <c r="M19" i="1"/>
  <c r="L19" i="1"/>
  <c r="K19" i="1"/>
  <c r="J19" i="1"/>
  <c r="I19" i="1"/>
  <c r="H19" i="1"/>
  <c r="G19" i="1"/>
  <c r="F19" i="1"/>
  <c r="E19" i="1"/>
  <c r="D19" i="1"/>
  <c r="C19" i="1"/>
  <c r="N18" i="1"/>
  <c r="M18" i="1"/>
  <c r="L18" i="1"/>
  <c r="K18" i="1"/>
  <c r="J18" i="1"/>
  <c r="I18" i="1"/>
  <c r="H18" i="1"/>
  <c r="G18" i="1"/>
  <c r="F18" i="1"/>
  <c r="E18" i="1"/>
  <c r="D18" i="1"/>
  <c r="C18" i="1"/>
  <c r="N17" i="1"/>
  <c r="M17" i="1"/>
  <c r="L17" i="1"/>
  <c r="K17" i="1"/>
  <c r="J17" i="1"/>
  <c r="I17" i="1"/>
  <c r="H17" i="1"/>
  <c r="G17" i="1"/>
  <c r="F17" i="1"/>
  <c r="E17" i="1"/>
  <c r="D17" i="1"/>
  <c r="C17" i="1"/>
  <c r="N16" i="1"/>
  <c r="M16" i="1"/>
  <c r="L16" i="1"/>
  <c r="K16" i="1"/>
  <c r="J16" i="1"/>
  <c r="I16" i="1"/>
  <c r="H16" i="1"/>
  <c r="G16" i="1"/>
  <c r="F16" i="1"/>
  <c r="E16" i="1"/>
  <c r="D16" i="1"/>
  <c r="C16" i="1"/>
  <c r="N15" i="1"/>
  <c r="M15" i="1"/>
  <c r="L15" i="1"/>
  <c r="K15" i="1"/>
  <c r="J15" i="1"/>
  <c r="I15" i="1"/>
  <c r="H15" i="1"/>
  <c r="G15" i="1"/>
  <c r="F15" i="1"/>
  <c r="E15" i="1"/>
  <c r="D15" i="1"/>
  <c r="C15" i="1"/>
  <c r="N14" i="1"/>
  <c r="M14" i="1"/>
  <c r="L14" i="1"/>
  <c r="K14" i="1"/>
  <c r="J14" i="1"/>
  <c r="I14" i="1"/>
  <c r="H14" i="1"/>
  <c r="G14" i="1"/>
  <c r="F14" i="1"/>
  <c r="E14" i="1"/>
  <c r="D14" i="1"/>
  <c r="C14" i="1"/>
  <c r="N13" i="1"/>
  <c r="M13" i="1"/>
  <c r="L13" i="1"/>
  <c r="K13" i="1"/>
  <c r="J13" i="1"/>
  <c r="I13" i="1"/>
  <c r="H13" i="1"/>
  <c r="G13" i="1"/>
  <c r="F13" i="1"/>
  <c r="E13" i="1"/>
  <c r="D13" i="1"/>
  <c r="C13" i="1"/>
  <c r="N12" i="1"/>
  <c r="M12" i="1"/>
  <c r="L12" i="1"/>
  <c r="K12" i="1"/>
  <c r="J12" i="1"/>
  <c r="I12" i="1"/>
  <c r="H12" i="1"/>
  <c r="G12" i="1"/>
  <c r="F12" i="1"/>
  <c r="E12" i="1"/>
  <c r="D12" i="1"/>
  <c r="C12" i="1"/>
  <c r="N11" i="1"/>
  <c r="M11" i="1"/>
  <c r="L11" i="1"/>
  <c r="K11" i="1"/>
  <c r="J11" i="1"/>
  <c r="I11" i="1"/>
  <c r="H11" i="1"/>
  <c r="G11" i="1"/>
  <c r="F11" i="1"/>
  <c r="E11" i="1"/>
  <c r="D11" i="1"/>
  <c r="C11" i="1"/>
  <c r="N10" i="1"/>
  <c r="M10" i="1"/>
  <c r="L10" i="1"/>
  <c r="K10" i="1"/>
  <c r="J10" i="1"/>
  <c r="I10" i="1"/>
  <c r="H10" i="1"/>
  <c r="G10" i="1"/>
  <c r="F10" i="1"/>
  <c r="E10" i="1"/>
  <c r="D10" i="1"/>
  <c r="C10" i="1"/>
  <c r="N9" i="1"/>
  <c r="M9" i="1"/>
  <c r="L9" i="1"/>
  <c r="K9" i="1"/>
  <c r="J9" i="1"/>
  <c r="I9" i="1"/>
  <c r="H9" i="1"/>
  <c r="G9" i="1"/>
  <c r="F9" i="1"/>
  <c r="E9" i="1"/>
  <c r="D9" i="1"/>
  <c r="C9" i="1"/>
  <c r="N8" i="1"/>
  <c r="M8" i="1"/>
  <c r="L8" i="1"/>
  <c r="K8" i="1"/>
  <c r="J8" i="1"/>
  <c r="I8" i="1"/>
  <c r="H8" i="1"/>
  <c r="G8" i="1"/>
  <c r="F8" i="1"/>
  <c r="E8" i="1"/>
  <c r="D8" i="1"/>
  <c r="C8" i="1"/>
  <c r="N7" i="1"/>
  <c r="M7" i="1"/>
  <c r="L7" i="1"/>
  <c r="K7" i="1"/>
  <c r="J7" i="1"/>
  <c r="I7" i="1"/>
  <c r="H7" i="1"/>
  <c r="G7" i="1"/>
  <c r="F7" i="1"/>
  <c r="E7" i="1"/>
  <c r="D7" i="1"/>
  <c r="C7" i="1"/>
  <c r="N6" i="1"/>
  <c r="M6" i="1"/>
  <c r="L6" i="1"/>
  <c r="K6" i="1"/>
  <c r="J6" i="1"/>
  <c r="I6" i="1"/>
  <c r="H6" i="1"/>
  <c r="G6" i="1"/>
  <c r="F6" i="1"/>
  <c r="E6" i="1"/>
  <c r="D6" i="1"/>
  <c r="C6" i="1"/>
  <c r="N5" i="1"/>
  <c r="M5" i="1"/>
  <c r="L5" i="1"/>
  <c r="K5" i="1"/>
  <c r="J5" i="1"/>
  <c r="I5" i="1"/>
  <c r="H5" i="1"/>
  <c r="G5" i="1"/>
  <c r="F5" i="1"/>
  <c r="E5" i="1"/>
  <c r="D5" i="1"/>
  <c r="C5" i="1"/>
  <c r="N4" i="1"/>
  <c r="M4" i="1"/>
  <c r="L4" i="1"/>
  <c r="K4" i="1"/>
  <c r="J4" i="1"/>
  <c r="I4" i="1"/>
  <c r="H4" i="1"/>
  <c r="G4" i="1"/>
  <c r="F4" i="1"/>
  <c r="E4" i="1"/>
  <c r="D4" i="1"/>
  <c r="C4" i="1"/>
  <c r="N3" i="1"/>
  <c r="M3" i="1"/>
  <c r="L3" i="1"/>
  <c r="K3" i="1"/>
  <c r="J3" i="1"/>
  <c r="I3" i="1"/>
  <c r="H3" i="1"/>
  <c r="G3" i="1"/>
  <c r="F3" i="1"/>
  <c r="E3" i="1"/>
  <c r="D3" i="1"/>
  <c r="C3" i="1"/>
  <c r="N2" i="1"/>
  <c r="N29" i="1" s="1"/>
  <c r="M2" i="1"/>
  <c r="L2" i="1"/>
  <c r="K2" i="1"/>
  <c r="J2" i="1"/>
  <c r="J29" i="1" s="1"/>
  <c r="I2" i="1"/>
  <c r="H2" i="1"/>
  <c r="G2" i="1"/>
  <c r="F2" i="1"/>
  <c r="E2" i="1"/>
  <c r="E29" i="1" s="1"/>
  <c r="D2" i="1"/>
  <c r="C2" i="1"/>
  <c r="AV107" i="13"/>
  <c r="O89" i="14"/>
  <c r="BE107" i="13"/>
  <c r="BT139" i="13"/>
  <c r="BI139" i="13"/>
  <c r="BM139" i="13"/>
  <c r="BU139" i="13"/>
  <c r="BV139" i="13" s="1"/>
  <c r="BE22" i="13"/>
  <c r="BE108" i="13"/>
  <c r="O29" i="14"/>
  <c r="O59" i="14"/>
  <c r="O187" i="11"/>
  <c r="O194" i="11"/>
  <c r="O199" i="11"/>
  <c r="O204" i="11"/>
  <c r="C215" i="4"/>
  <c r="G180" i="5"/>
  <c r="L215" i="5"/>
  <c r="E218" i="5"/>
  <c r="M230" i="5"/>
  <c r="L231" i="5"/>
  <c r="D235" i="5"/>
  <c r="M29" i="6"/>
  <c r="X46" i="13" s="1"/>
  <c r="H180" i="6"/>
  <c r="CU3" i="13" s="1"/>
  <c r="M215" i="6"/>
  <c r="H220" i="6"/>
  <c r="E223" i="6"/>
  <c r="G225" i="6"/>
  <c r="I227" i="6"/>
  <c r="D228" i="6"/>
  <c r="L232" i="6"/>
  <c r="D236" i="6"/>
  <c r="E180" i="7"/>
  <c r="CR4" i="13" s="1"/>
  <c r="M216" i="7"/>
  <c r="H221" i="7"/>
  <c r="G222" i="7"/>
  <c r="L225" i="7"/>
  <c r="M229" i="7"/>
  <c r="H231" i="7"/>
  <c r="D235" i="7"/>
  <c r="D180" i="5"/>
  <c r="J218" i="5"/>
  <c r="D224" i="5"/>
  <c r="M231" i="5"/>
  <c r="H236" i="5"/>
  <c r="F59" i="6"/>
  <c r="AG46" i="13" s="1"/>
  <c r="I180" i="6"/>
  <c r="CV3" i="13" s="1"/>
  <c r="J215" i="6"/>
  <c r="I216" i="6"/>
  <c r="H221" i="6"/>
  <c r="F227" i="6"/>
  <c r="I228" i="6"/>
  <c r="D229" i="6"/>
  <c r="M232" i="6"/>
  <c r="L233" i="6"/>
  <c r="D241" i="6"/>
  <c r="G59" i="7"/>
  <c r="AH47" i="13" s="1"/>
  <c r="L224" i="7"/>
  <c r="D228" i="7"/>
  <c r="I231" i="7"/>
  <c r="L232" i="7"/>
  <c r="M235" i="7"/>
  <c r="D236" i="7"/>
  <c r="G241" i="7"/>
  <c r="D214" i="7"/>
  <c r="G215" i="7"/>
  <c r="H218" i="7"/>
  <c r="E221" i="7"/>
  <c r="L223" i="7"/>
  <c r="E226" i="7"/>
  <c r="L230" i="7"/>
  <c r="I236" i="7"/>
  <c r="D217" i="5"/>
  <c r="N223" i="5"/>
  <c r="H229" i="5"/>
  <c r="N231" i="5"/>
  <c r="D241" i="5"/>
  <c r="G215" i="6"/>
  <c r="J216" i="6"/>
  <c r="D218" i="6"/>
  <c r="E221" i="6"/>
  <c r="L222" i="6"/>
  <c r="J224" i="6"/>
  <c r="E225" i="6"/>
  <c r="H230" i="6"/>
  <c r="J232" i="6"/>
  <c r="L234" i="6"/>
  <c r="D29" i="7"/>
  <c r="O47" i="13" s="1"/>
  <c r="H59" i="7"/>
  <c r="AI47" i="13" s="1"/>
  <c r="L89" i="7"/>
  <c r="BS47" i="13" s="1"/>
  <c r="D215" i="7"/>
  <c r="N217" i="7"/>
  <c r="E218" i="7"/>
  <c r="H219" i="7"/>
  <c r="N221" i="7"/>
  <c r="I222" i="7"/>
  <c r="D225" i="7"/>
  <c r="E229" i="7"/>
  <c r="F233" i="7"/>
  <c r="M234" i="7"/>
  <c r="J220" i="5"/>
  <c r="L222" i="5"/>
  <c r="H226" i="5"/>
  <c r="E233" i="5"/>
  <c r="H29" i="6"/>
  <c r="S46" i="13" s="1"/>
  <c r="D89" i="6"/>
  <c r="BK46" i="13" s="1"/>
  <c r="H215" i="6"/>
  <c r="N221" i="6"/>
  <c r="I222" i="6"/>
  <c r="D223" i="6"/>
  <c r="N225" i="6"/>
  <c r="E226" i="6"/>
  <c r="H227" i="6"/>
  <c r="N229" i="6"/>
  <c r="L231" i="6"/>
  <c r="N233" i="6"/>
  <c r="N241" i="6"/>
  <c r="E29" i="7"/>
  <c r="P47" i="13" s="1"/>
  <c r="E89" i="7"/>
  <c r="BL47" i="13" s="1"/>
  <c r="L234" i="7"/>
  <c r="F236" i="7"/>
  <c r="N236" i="7"/>
  <c r="E215" i="7"/>
  <c r="L216" i="7"/>
  <c r="F218" i="7"/>
  <c r="J218" i="7"/>
  <c r="N218" i="7"/>
  <c r="M219" i="7"/>
  <c r="H220" i="7"/>
  <c r="F222" i="7"/>
  <c r="J222" i="7"/>
  <c r="N222" i="7"/>
  <c r="J223" i="7"/>
  <c r="J225" i="7"/>
  <c r="F227" i="7"/>
  <c r="N228" i="7"/>
  <c r="F229" i="7"/>
  <c r="L229" i="7"/>
  <c r="J232" i="7"/>
  <c r="J235" i="7"/>
  <c r="G29" i="8"/>
  <c r="R48" i="13" s="1"/>
  <c r="G89" i="8"/>
  <c r="BN48" i="13" s="1"/>
  <c r="F180" i="8"/>
  <c r="CS5" i="13" s="1"/>
  <c r="J180" i="8"/>
  <c r="CW5" i="13" s="1"/>
  <c r="N180" i="8"/>
  <c r="DA5" i="13" s="1"/>
  <c r="D214" i="8"/>
  <c r="F216" i="8"/>
  <c r="J216" i="8"/>
  <c r="N216" i="8"/>
  <c r="F220" i="8"/>
  <c r="J220" i="8"/>
  <c r="N220" i="8"/>
  <c r="I221" i="8"/>
  <c r="L222" i="8"/>
  <c r="F224" i="8"/>
  <c r="J224" i="8"/>
  <c r="N224" i="8"/>
  <c r="M225" i="8"/>
  <c r="H226" i="8"/>
  <c r="F228" i="8"/>
  <c r="J228" i="8"/>
  <c r="N228" i="8"/>
  <c r="D230" i="8"/>
  <c r="F232" i="8"/>
  <c r="J232" i="8"/>
  <c r="N232" i="8"/>
  <c r="E233" i="8"/>
  <c r="F236" i="8"/>
  <c r="J236" i="8"/>
  <c r="N236" i="8"/>
  <c r="M241" i="8"/>
  <c r="I29" i="11"/>
  <c r="S78" i="13" s="1"/>
  <c r="E89" i="11"/>
  <c r="BK78" i="13" s="1"/>
  <c r="E218" i="11"/>
  <c r="I222" i="11"/>
  <c r="M226" i="11"/>
  <c r="E234" i="11"/>
  <c r="O40" i="8"/>
  <c r="I214" i="8"/>
  <c r="D215" i="8"/>
  <c r="F217" i="8"/>
  <c r="J217" i="8"/>
  <c r="N217" i="8"/>
  <c r="M218" i="8"/>
  <c r="F221" i="8"/>
  <c r="J221" i="8"/>
  <c r="N221" i="8"/>
  <c r="E222" i="8"/>
  <c r="L223" i="8"/>
  <c r="F225" i="8"/>
  <c r="J225" i="8"/>
  <c r="N225" i="8"/>
  <c r="I226" i="8"/>
  <c r="H227" i="8"/>
  <c r="F229" i="8"/>
  <c r="J229" i="8"/>
  <c r="N229" i="8"/>
  <c r="M230" i="8"/>
  <c r="D231" i="8"/>
  <c r="F233" i="8"/>
  <c r="J233" i="8"/>
  <c r="N233" i="8"/>
  <c r="F241" i="8"/>
  <c r="J241" i="8"/>
  <c r="N241" i="8"/>
  <c r="F29" i="11"/>
  <c r="J59" i="11"/>
  <c r="AJ78" i="13" s="1"/>
  <c r="J211" i="11"/>
  <c r="F217" i="11"/>
  <c r="J217" i="11"/>
  <c r="N217" i="11"/>
  <c r="F221" i="11"/>
  <c r="J221" i="11"/>
  <c r="N221" i="11"/>
  <c r="F225" i="11"/>
  <c r="J225" i="11"/>
  <c r="N225" i="11"/>
  <c r="F229" i="11"/>
  <c r="J229" i="11"/>
  <c r="N229" i="11"/>
  <c r="F233" i="11"/>
  <c r="N233" i="11"/>
  <c r="J237" i="11"/>
  <c r="N237" i="11"/>
  <c r="F241" i="11"/>
  <c r="J241" i="11"/>
  <c r="N241" i="11"/>
  <c r="I59" i="8"/>
  <c r="AJ48" i="13" s="1"/>
  <c r="E215" i="8"/>
  <c r="H216" i="8"/>
  <c r="F218" i="8"/>
  <c r="J218" i="8"/>
  <c r="N218" i="8"/>
  <c r="I219" i="8"/>
  <c r="D220" i="8"/>
  <c r="C221" i="8"/>
  <c r="F222" i="8"/>
  <c r="J222" i="8"/>
  <c r="N222" i="8"/>
  <c r="I223" i="8"/>
  <c r="L224" i="8"/>
  <c r="F226" i="8"/>
  <c r="J226" i="8"/>
  <c r="N226" i="8"/>
  <c r="M227" i="8"/>
  <c r="H228" i="8"/>
  <c r="C229" i="8"/>
  <c r="F230" i="8"/>
  <c r="J230" i="8"/>
  <c r="N230" i="8"/>
  <c r="M231" i="8"/>
  <c r="F234" i="8"/>
  <c r="J234" i="8"/>
  <c r="N234" i="8"/>
  <c r="E235" i="8"/>
  <c r="L236" i="8"/>
  <c r="C241" i="8"/>
  <c r="O3" i="11"/>
  <c r="O7" i="11"/>
  <c r="O11" i="11"/>
  <c r="O15" i="11"/>
  <c r="O19" i="11"/>
  <c r="O23" i="11"/>
  <c r="O27" i="11"/>
  <c r="K59" i="11"/>
  <c r="AK78" i="13" s="1"/>
  <c r="O36" i="11"/>
  <c r="O40" i="11"/>
  <c r="O44" i="11"/>
  <c r="O48" i="11"/>
  <c r="O52" i="11"/>
  <c r="O56" i="11"/>
  <c r="O62" i="11"/>
  <c r="G89" i="11"/>
  <c r="BM78" i="13" s="1"/>
  <c r="O63" i="11"/>
  <c r="O64" i="11"/>
  <c r="O65" i="11"/>
  <c r="O67" i="11"/>
  <c r="O68" i="11"/>
  <c r="O69" i="11"/>
  <c r="O71" i="11"/>
  <c r="O72" i="11"/>
  <c r="O73" i="11"/>
  <c r="O75" i="11"/>
  <c r="O76" i="11"/>
  <c r="O77" i="11"/>
  <c r="O79" i="11"/>
  <c r="O80" i="11"/>
  <c r="O81" i="11"/>
  <c r="O83" i="11"/>
  <c r="O84" i="11"/>
  <c r="O85" i="11"/>
  <c r="C216" i="11"/>
  <c r="G220" i="11"/>
  <c r="K224" i="11"/>
  <c r="C232" i="11"/>
  <c r="C240" i="11"/>
  <c r="F29" i="8"/>
  <c r="Q48" i="13" s="1"/>
  <c r="J29" i="8"/>
  <c r="U48" i="13" s="1"/>
  <c r="N29" i="8"/>
  <c r="Y48" i="13" s="1"/>
  <c r="F59" i="8"/>
  <c r="AG48" i="13" s="1"/>
  <c r="J59" i="8"/>
  <c r="AK48" i="13" s="1"/>
  <c r="N59" i="8"/>
  <c r="AO48" i="13" s="1"/>
  <c r="F89" i="8"/>
  <c r="BM48" i="13" s="1"/>
  <c r="J89" i="8"/>
  <c r="BQ48" i="13" s="1"/>
  <c r="N89" i="8"/>
  <c r="BU48" i="13" s="1"/>
  <c r="F215" i="8"/>
  <c r="J215" i="8"/>
  <c r="N215" i="8"/>
  <c r="L217" i="8"/>
  <c r="K218" i="8"/>
  <c r="F219" i="8"/>
  <c r="J219" i="8"/>
  <c r="N219" i="8"/>
  <c r="D221" i="8"/>
  <c r="K222" i="8"/>
  <c r="F223" i="8"/>
  <c r="J223" i="8"/>
  <c r="N223" i="8"/>
  <c r="L225" i="8"/>
  <c r="K226" i="8"/>
  <c r="F227" i="8"/>
  <c r="J227" i="8"/>
  <c r="N227" i="8"/>
  <c r="D229" i="8"/>
  <c r="K230" i="8"/>
  <c r="F231" i="8"/>
  <c r="J231" i="8"/>
  <c r="N231" i="8"/>
  <c r="L233" i="8"/>
  <c r="K234" i="8"/>
  <c r="F235" i="8"/>
  <c r="J235" i="8"/>
  <c r="N235" i="8"/>
  <c r="D241" i="8"/>
  <c r="D29" i="11"/>
  <c r="N78" i="13" s="1"/>
  <c r="L59" i="11"/>
  <c r="AL78" i="13" s="1"/>
  <c r="D89" i="11"/>
  <c r="BJ78" i="13" s="1"/>
  <c r="H89" i="11"/>
  <c r="BN78" i="13" s="1"/>
  <c r="L89" i="11"/>
  <c r="BR78" i="13" s="1"/>
  <c r="D215" i="11"/>
  <c r="H215" i="11"/>
  <c r="L215" i="11"/>
  <c r="D219" i="11"/>
  <c r="H219" i="11"/>
  <c r="L219" i="11"/>
  <c r="D223" i="11"/>
  <c r="H223" i="11"/>
  <c r="L223" i="11"/>
  <c r="D227" i="11"/>
  <c r="H227" i="11"/>
  <c r="L227" i="11"/>
  <c r="H231" i="11"/>
  <c r="L231" i="11"/>
  <c r="D235" i="11"/>
  <c r="H235" i="11"/>
  <c r="L235" i="11"/>
  <c r="D239" i="11"/>
  <c r="H239" i="11"/>
  <c r="E180" i="11"/>
  <c r="C217" i="11"/>
  <c r="G217" i="11"/>
  <c r="K217" i="11"/>
  <c r="F218" i="11"/>
  <c r="J218" i="11"/>
  <c r="N218" i="11"/>
  <c r="E219" i="11"/>
  <c r="I219" i="11"/>
  <c r="M219" i="11"/>
  <c r="D220" i="11"/>
  <c r="H220" i="11"/>
  <c r="L220" i="11"/>
  <c r="H221" i="11"/>
  <c r="C222" i="11"/>
  <c r="G222" i="11"/>
  <c r="K222" i="11"/>
  <c r="E224" i="11"/>
  <c r="I224" i="11"/>
  <c r="M224" i="11"/>
  <c r="D231" i="11"/>
  <c r="G232" i="11"/>
  <c r="C233" i="11"/>
  <c r="G233" i="11"/>
  <c r="K233" i="11"/>
  <c r="F234" i="11"/>
  <c r="J234" i="11"/>
  <c r="N234" i="11"/>
  <c r="E235" i="11"/>
  <c r="I235" i="11"/>
  <c r="M235" i="11"/>
  <c r="D236" i="11"/>
  <c r="H236" i="11"/>
  <c r="L236" i="11"/>
  <c r="C238" i="11"/>
  <c r="G238" i="11"/>
  <c r="K238" i="11"/>
  <c r="J239" i="11"/>
  <c r="E240" i="11"/>
  <c r="I240" i="11"/>
  <c r="M240" i="11"/>
  <c r="O193" i="11"/>
  <c r="C29" i="11"/>
  <c r="M78" i="13" s="1"/>
  <c r="C89" i="11"/>
  <c r="BI78" i="13" s="1"/>
  <c r="O183" i="11"/>
  <c r="O185" i="11"/>
  <c r="K33" i="9"/>
  <c r="K3" i="9"/>
  <c r="K34" i="9"/>
  <c r="K4" i="9"/>
  <c r="K35" i="9"/>
  <c r="K5" i="9"/>
  <c r="K36" i="9"/>
  <c r="K6" i="9"/>
  <c r="K37" i="9"/>
  <c r="K7" i="9"/>
  <c r="K58" i="9"/>
  <c r="K28" i="9"/>
  <c r="K38" i="9"/>
  <c r="K8" i="9"/>
  <c r="K39" i="9"/>
  <c r="K9" i="9"/>
  <c r="K40" i="9"/>
  <c r="K10" i="9"/>
  <c r="K41" i="9"/>
  <c r="K11" i="9"/>
  <c r="K42" i="9"/>
  <c r="K12" i="9"/>
  <c r="K43" i="9"/>
  <c r="K13" i="9"/>
  <c r="K44" i="9"/>
  <c r="K14" i="9"/>
  <c r="K45" i="9"/>
  <c r="K15" i="9"/>
  <c r="K46" i="9"/>
  <c r="K16" i="9"/>
  <c r="K47" i="9"/>
  <c r="K17" i="9"/>
  <c r="K48" i="9"/>
  <c r="K18" i="9"/>
  <c r="K49" i="9"/>
  <c r="K19" i="9"/>
  <c r="K50" i="9"/>
  <c r="K20" i="9"/>
  <c r="K51" i="9"/>
  <c r="K21" i="9"/>
  <c r="K52" i="9"/>
  <c r="K22" i="9"/>
  <c r="K53" i="9"/>
  <c r="K23" i="9"/>
  <c r="K54" i="9"/>
  <c r="K24" i="9"/>
  <c r="K55" i="9"/>
  <c r="K25" i="9"/>
  <c r="K56" i="9"/>
  <c r="K26" i="9"/>
  <c r="K57" i="9"/>
  <c r="K27" i="9"/>
  <c r="K32" i="9"/>
  <c r="K2" i="9"/>
  <c r="AS178" i="9"/>
  <c r="N57" i="9"/>
  <c r="M57" i="9"/>
  <c r="L57" i="9"/>
  <c r="J57" i="9"/>
  <c r="I57" i="9"/>
  <c r="H57" i="9"/>
  <c r="G57" i="9"/>
  <c r="F57" i="9"/>
  <c r="E57" i="9"/>
  <c r="D57" i="9"/>
  <c r="C57" i="9"/>
  <c r="N27" i="9"/>
  <c r="M27" i="9"/>
  <c r="L27" i="9"/>
  <c r="J27" i="9"/>
  <c r="I27" i="9"/>
  <c r="H27" i="9"/>
  <c r="G27" i="9"/>
  <c r="F27" i="9"/>
  <c r="E27" i="9"/>
  <c r="D27" i="9"/>
  <c r="C27" i="9"/>
  <c r="AP177" i="9"/>
  <c r="M56" i="9"/>
  <c r="J56" i="9"/>
  <c r="G56" i="9"/>
  <c r="F56" i="9"/>
  <c r="E56" i="9"/>
  <c r="D56" i="9"/>
  <c r="C56" i="9"/>
  <c r="N26" i="9"/>
  <c r="M26" i="9"/>
  <c r="L26" i="9"/>
  <c r="J26" i="9"/>
  <c r="I26" i="9"/>
  <c r="H26" i="9"/>
  <c r="G26" i="9"/>
  <c r="F26" i="9"/>
  <c r="E26" i="9"/>
  <c r="D26" i="9"/>
  <c r="C26" i="9"/>
  <c r="AT176" i="9"/>
  <c r="N55" i="9"/>
  <c r="L55" i="9"/>
  <c r="J55" i="9"/>
  <c r="H55" i="9"/>
  <c r="F55" i="9"/>
  <c r="E55" i="9"/>
  <c r="D55" i="9"/>
  <c r="C55" i="9"/>
  <c r="N25" i="9"/>
  <c r="M25" i="9"/>
  <c r="L25" i="9"/>
  <c r="J25" i="9"/>
  <c r="I25" i="9"/>
  <c r="H25" i="9"/>
  <c r="G25" i="9"/>
  <c r="F25" i="9"/>
  <c r="E25" i="9"/>
  <c r="D25" i="9"/>
  <c r="C25" i="9"/>
  <c r="AI175" i="9"/>
  <c r="I54" i="9"/>
  <c r="F54" i="9"/>
  <c r="E54" i="9"/>
  <c r="D54" i="9"/>
  <c r="C54" i="9"/>
  <c r="N24" i="9"/>
  <c r="M24" i="9"/>
  <c r="L24" i="9"/>
  <c r="J24" i="9"/>
  <c r="I24" i="9"/>
  <c r="H24" i="9"/>
  <c r="G24" i="9"/>
  <c r="F24" i="9"/>
  <c r="E24" i="9"/>
  <c r="D24" i="9"/>
  <c r="C24" i="9"/>
  <c r="AQ174" i="9"/>
  <c r="N53" i="9"/>
  <c r="M53" i="9"/>
  <c r="L53" i="9"/>
  <c r="H53" i="9"/>
  <c r="G53" i="9"/>
  <c r="F53" i="9"/>
  <c r="E53" i="9"/>
  <c r="D53" i="9"/>
  <c r="C53" i="9"/>
  <c r="N23" i="9"/>
  <c r="M23" i="9"/>
  <c r="L23" i="9"/>
  <c r="J23" i="9"/>
  <c r="I23" i="9"/>
  <c r="H23" i="9"/>
  <c r="G23" i="9"/>
  <c r="F23" i="9"/>
  <c r="E23" i="9"/>
  <c r="D23" i="9"/>
  <c r="C23" i="9"/>
  <c r="AT173" i="9"/>
  <c r="AI173" i="9"/>
  <c r="F52" i="9"/>
  <c r="E52" i="9"/>
  <c r="D52" i="9"/>
  <c r="C52" i="9"/>
  <c r="N22" i="9"/>
  <c r="M22" i="9"/>
  <c r="L22" i="9"/>
  <c r="J22" i="9"/>
  <c r="I22" i="9"/>
  <c r="H22" i="9"/>
  <c r="G22" i="9"/>
  <c r="F22" i="9"/>
  <c r="E22" i="9"/>
  <c r="D22" i="9"/>
  <c r="C22" i="9"/>
  <c r="AS172" i="9"/>
  <c r="M51" i="9"/>
  <c r="J51" i="9"/>
  <c r="G51" i="9"/>
  <c r="F51" i="9"/>
  <c r="E51" i="9"/>
  <c r="D51" i="9"/>
  <c r="C51" i="9"/>
  <c r="N21" i="9"/>
  <c r="M21" i="9"/>
  <c r="L21" i="9"/>
  <c r="J21" i="9"/>
  <c r="I21" i="9"/>
  <c r="H21" i="9"/>
  <c r="G21" i="9"/>
  <c r="F21" i="9"/>
  <c r="E21" i="9"/>
  <c r="D21" i="9"/>
  <c r="C21" i="9"/>
  <c r="AK171" i="9"/>
  <c r="N50" i="9"/>
  <c r="M50" i="9"/>
  <c r="L50" i="9"/>
  <c r="J50" i="9"/>
  <c r="I50" i="9"/>
  <c r="F50" i="9"/>
  <c r="E50" i="9"/>
  <c r="C50" i="9"/>
  <c r="N20" i="9"/>
  <c r="M20" i="9"/>
  <c r="L20" i="9"/>
  <c r="J20" i="9"/>
  <c r="I20" i="9"/>
  <c r="H20" i="9"/>
  <c r="G20" i="9"/>
  <c r="F20" i="9"/>
  <c r="E20" i="9"/>
  <c r="D20" i="9"/>
  <c r="C20" i="9"/>
  <c r="M49" i="9"/>
  <c r="L49" i="9"/>
  <c r="H49" i="9"/>
  <c r="G49" i="9"/>
  <c r="F49" i="9"/>
  <c r="E49" i="9"/>
  <c r="D49" i="9"/>
  <c r="C49" i="9"/>
  <c r="N19" i="9"/>
  <c r="M19" i="9"/>
  <c r="L19" i="9"/>
  <c r="J19" i="9"/>
  <c r="I19" i="9"/>
  <c r="H19" i="9"/>
  <c r="G19" i="9"/>
  <c r="F19" i="9"/>
  <c r="E19" i="9"/>
  <c r="D19" i="9"/>
  <c r="C19" i="9"/>
  <c r="N48" i="9"/>
  <c r="M48" i="9"/>
  <c r="L48" i="9"/>
  <c r="J48" i="9"/>
  <c r="I48" i="9"/>
  <c r="H48" i="9"/>
  <c r="G48" i="9"/>
  <c r="F48" i="9"/>
  <c r="E48" i="9"/>
  <c r="D48" i="9"/>
  <c r="C48" i="9"/>
  <c r="N18" i="9"/>
  <c r="M18" i="9"/>
  <c r="L18" i="9"/>
  <c r="J18" i="9"/>
  <c r="I18" i="9"/>
  <c r="H18" i="9"/>
  <c r="G18" i="9"/>
  <c r="F18" i="9"/>
  <c r="E18" i="9"/>
  <c r="D18" i="9"/>
  <c r="C18" i="9"/>
  <c r="AQ169" i="9"/>
  <c r="AQ168" i="9"/>
  <c r="N47" i="9"/>
  <c r="M47" i="9"/>
  <c r="J47" i="9"/>
  <c r="H47" i="9"/>
  <c r="G47" i="9"/>
  <c r="F47" i="9"/>
  <c r="E47" i="9"/>
  <c r="D47" i="9"/>
  <c r="C47" i="9"/>
  <c r="N17" i="9"/>
  <c r="M17" i="9"/>
  <c r="L17" i="9"/>
  <c r="J17" i="9"/>
  <c r="I17" i="9"/>
  <c r="H17" i="9"/>
  <c r="G17" i="9"/>
  <c r="F17" i="9"/>
  <c r="E17" i="9"/>
  <c r="D17" i="9"/>
  <c r="C17" i="9"/>
  <c r="AR168" i="9"/>
  <c r="AT167" i="9"/>
  <c r="AP167" i="9"/>
  <c r="AL167" i="9"/>
  <c r="AI167" i="9"/>
  <c r="N46" i="9"/>
  <c r="M46" i="9"/>
  <c r="L46" i="9"/>
  <c r="K76" i="9"/>
  <c r="J46" i="9"/>
  <c r="I46" i="9"/>
  <c r="H46" i="9"/>
  <c r="G46" i="9"/>
  <c r="F46" i="9"/>
  <c r="E46" i="9"/>
  <c r="D46" i="9"/>
  <c r="C46" i="9"/>
  <c r="N16" i="9"/>
  <c r="M16" i="9"/>
  <c r="L16" i="9"/>
  <c r="J16" i="9"/>
  <c r="I16" i="9"/>
  <c r="H16" i="9"/>
  <c r="G16" i="9"/>
  <c r="F16" i="9"/>
  <c r="E16" i="9"/>
  <c r="D16" i="9"/>
  <c r="C16" i="9"/>
  <c r="AR167" i="9"/>
  <c r="AQ167" i="9"/>
  <c r="AN167" i="9"/>
  <c r="AM167" i="9"/>
  <c r="AJ167" i="9"/>
  <c r="AJ166" i="9"/>
  <c r="AI166" i="9"/>
  <c r="N45" i="9"/>
  <c r="L45" i="9"/>
  <c r="J45" i="9"/>
  <c r="I45" i="9"/>
  <c r="F45" i="9"/>
  <c r="E45" i="9"/>
  <c r="D45" i="9"/>
  <c r="C45" i="9"/>
  <c r="N15" i="9"/>
  <c r="M15" i="9"/>
  <c r="L15" i="9"/>
  <c r="J15" i="9"/>
  <c r="I15" i="9"/>
  <c r="H15" i="9"/>
  <c r="G15" i="9"/>
  <c r="F15" i="9"/>
  <c r="E15" i="9"/>
  <c r="D15" i="9"/>
  <c r="C15" i="9"/>
  <c r="AQ166" i="9"/>
  <c r="AL166" i="9"/>
  <c r="N44" i="9"/>
  <c r="M44" i="9"/>
  <c r="J44" i="9"/>
  <c r="I44" i="9"/>
  <c r="H44" i="9"/>
  <c r="G44" i="9"/>
  <c r="F44" i="9"/>
  <c r="E44" i="9"/>
  <c r="D44" i="9"/>
  <c r="C44" i="9"/>
  <c r="N14" i="9"/>
  <c r="M14" i="9"/>
  <c r="L14" i="9"/>
  <c r="J14" i="9"/>
  <c r="I14" i="9"/>
  <c r="H14" i="9"/>
  <c r="G14" i="9"/>
  <c r="F14" i="9"/>
  <c r="E14" i="9"/>
  <c r="D14" i="9"/>
  <c r="C14" i="9"/>
  <c r="AN164" i="9"/>
  <c r="N43" i="9"/>
  <c r="M43" i="9"/>
  <c r="J43" i="9"/>
  <c r="H43" i="9"/>
  <c r="G43" i="9"/>
  <c r="F43" i="9"/>
  <c r="E43" i="9"/>
  <c r="D43" i="9"/>
  <c r="C43" i="9"/>
  <c r="N13" i="9"/>
  <c r="M13" i="9"/>
  <c r="L13" i="9"/>
  <c r="J13" i="9"/>
  <c r="I13" i="9"/>
  <c r="H13" i="9"/>
  <c r="G13" i="9"/>
  <c r="F13" i="9"/>
  <c r="E13" i="9"/>
  <c r="D13" i="9"/>
  <c r="C13" i="9"/>
  <c r="AL163" i="9"/>
  <c r="N42" i="9"/>
  <c r="M42" i="9"/>
  <c r="L42" i="9"/>
  <c r="J42" i="9"/>
  <c r="I42" i="9"/>
  <c r="H42" i="9"/>
  <c r="F42" i="9"/>
  <c r="E42" i="9"/>
  <c r="D42" i="9"/>
  <c r="C42" i="9"/>
  <c r="N12" i="9"/>
  <c r="M12" i="9"/>
  <c r="L12" i="9"/>
  <c r="J12" i="9"/>
  <c r="I12" i="9"/>
  <c r="H12" i="9"/>
  <c r="G12" i="9"/>
  <c r="F12" i="9"/>
  <c r="E12" i="9"/>
  <c r="D12" i="9"/>
  <c r="C12" i="9"/>
  <c r="AM163" i="9"/>
  <c r="C87" i="9"/>
  <c r="F87" i="9"/>
  <c r="I87" i="9"/>
  <c r="L87" i="9"/>
  <c r="L86" i="9"/>
  <c r="N86" i="9"/>
  <c r="L116" i="9"/>
  <c r="J85" i="9"/>
  <c r="AI176" i="9"/>
  <c r="AL176" i="9"/>
  <c r="AO176" i="9"/>
  <c r="AR176" i="9"/>
  <c r="N84" i="9"/>
  <c r="N114" i="9"/>
  <c r="AJ175" i="9"/>
  <c r="AM175" i="9"/>
  <c r="AP175" i="9"/>
  <c r="AS175" i="9"/>
  <c r="BH175" i="9"/>
  <c r="K83" i="9"/>
  <c r="N83" i="9"/>
  <c r="N113" i="9"/>
  <c r="E82" i="9"/>
  <c r="E112" i="9"/>
  <c r="G81" i="9"/>
  <c r="M81" i="9"/>
  <c r="L81" i="9"/>
  <c r="E79" i="9"/>
  <c r="E109" i="9"/>
  <c r="H79" i="9"/>
  <c r="H109" i="9"/>
  <c r="K79" i="9"/>
  <c r="K109" i="9"/>
  <c r="J78" i="9"/>
  <c r="BC169" i="9"/>
  <c r="N77" i="9"/>
  <c r="N107" i="9"/>
  <c r="K106" i="9"/>
  <c r="I76" i="9"/>
  <c r="L76" i="9"/>
  <c r="L106" i="9"/>
  <c r="I75" i="9"/>
  <c r="L75" i="9"/>
  <c r="H75" i="9"/>
  <c r="E74" i="9"/>
  <c r="F73" i="9"/>
  <c r="L73" i="9"/>
  <c r="AI164" i="9"/>
  <c r="AL164" i="9"/>
  <c r="AO164" i="9"/>
  <c r="AR164" i="9"/>
  <c r="AA164" i="9"/>
  <c r="F41" i="9"/>
  <c r="E41" i="9"/>
  <c r="D41" i="9"/>
  <c r="C41" i="9"/>
  <c r="N11" i="9"/>
  <c r="M11" i="9"/>
  <c r="L11" i="9"/>
  <c r="J11" i="9"/>
  <c r="I11" i="9"/>
  <c r="H11" i="9"/>
  <c r="G11" i="9"/>
  <c r="F11" i="9"/>
  <c r="E11" i="9"/>
  <c r="D11" i="9"/>
  <c r="C11" i="9"/>
  <c r="AS161" i="9"/>
  <c r="L40" i="9"/>
  <c r="G40" i="9"/>
  <c r="F40" i="9"/>
  <c r="E40" i="9"/>
  <c r="D40" i="9"/>
  <c r="C40" i="9"/>
  <c r="N10" i="9"/>
  <c r="M10" i="9"/>
  <c r="L10" i="9"/>
  <c r="J10" i="9"/>
  <c r="I10" i="9"/>
  <c r="H10" i="9"/>
  <c r="G10" i="9"/>
  <c r="F10" i="9"/>
  <c r="E10" i="9"/>
  <c r="D10" i="9"/>
  <c r="C10" i="9"/>
  <c r="AR160" i="9"/>
  <c r="AQ160" i="9"/>
  <c r="M39" i="9"/>
  <c r="G39" i="9"/>
  <c r="F39" i="9"/>
  <c r="E39" i="9"/>
  <c r="D39" i="9"/>
  <c r="C39" i="9"/>
  <c r="N9" i="9"/>
  <c r="M9" i="9"/>
  <c r="L9" i="9"/>
  <c r="J9" i="9"/>
  <c r="I9" i="9"/>
  <c r="H9" i="9"/>
  <c r="G9" i="9"/>
  <c r="F9" i="9"/>
  <c r="E9" i="9"/>
  <c r="D9" i="9"/>
  <c r="C9" i="9"/>
  <c r="AS159" i="9"/>
  <c r="AO159" i="9"/>
  <c r="J38" i="9"/>
  <c r="F38" i="9"/>
  <c r="E38" i="9"/>
  <c r="D38" i="9"/>
  <c r="C38" i="9"/>
  <c r="N8" i="9"/>
  <c r="M8" i="9"/>
  <c r="L8" i="9"/>
  <c r="J8" i="9"/>
  <c r="I8" i="9"/>
  <c r="H8" i="9"/>
  <c r="G8" i="9"/>
  <c r="F8" i="9"/>
  <c r="E8" i="9"/>
  <c r="D8" i="9"/>
  <c r="C8" i="9"/>
  <c r="AS179" i="9"/>
  <c r="AK179" i="9"/>
  <c r="L58" i="9"/>
  <c r="I58" i="9"/>
  <c r="G58" i="9"/>
  <c r="F58" i="9"/>
  <c r="E58" i="9"/>
  <c r="D58" i="9"/>
  <c r="C58" i="9"/>
  <c r="N28" i="9"/>
  <c r="M28" i="9"/>
  <c r="L28" i="9"/>
  <c r="J28" i="9"/>
  <c r="I28" i="9"/>
  <c r="H28" i="9"/>
  <c r="G28" i="9"/>
  <c r="F28" i="9"/>
  <c r="E28" i="9"/>
  <c r="D28" i="9"/>
  <c r="C28" i="9"/>
  <c r="AT158" i="9"/>
  <c r="N37" i="9"/>
  <c r="M37" i="9"/>
  <c r="L37" i="9"/>
  <c r="I37" i="9"/>
  <c r="H37" i="9"/>
  <c r="G37" i="9"/>
  <c r="F37" i="9"/>
  <c r="E37" i="9"/>
  <c r="D37" i="9"/>
  <c r="C37" i="9"/>
  <c r="N7" i="9"/>
  <c r="M7" i="9"/>
  <c r="L7" i="9"/>
  <c r="J7" i="9"/>
  <c r="I7" i="9"/>
  <c r="H7" i="9"/>
  <c r="G7" i="9"/>
  <c r="F7" i="9"/>
  <c r="E7" i="9"/>
  <c r="D7" i="9"/>
  <c r="C7" i="9"/>
  <c r="AL157" i="9"/>
  <c r="N36" i="9"/>
  <c r="L36" i="9"/>
  <c r="J36" i="9"/>
  <c r="I36" i="9"/>
  <c r="H36" i="9"/>
  <c r="G36" i="9"/>
  <c r="F36" i="9"/>
  <c r="E36" i="9"/>
  <c r="D36" i="9"/>
  <c r="C36" i="9"/>
  <c r="N6" i="9"/>
  <c r="M6" i="9"/>
  <c r="L6" i="9"/>
  <c r="J6" i="9"/>
  <c r="I6" i="9"/>
  <c r="H6" i="9"/>
  <c r="G6" i="9"/>
  <c r="F6" i="9"/>
  <c r="E6" i="9"/>
  <c r="D6" i="9"/>
  <c r="C6" i="9"/>
  <c r="L35" i="9"/>
  <c r="F35" i="9"/>
  <c r="E35" i="9"/>
  <c r="D35" i="9"/>
  <c r="C35" i="9"/>
  <c r="N5" i="9"/>
  <c r="M5" i="9"/>
  <c r="L5" i="9"/>
  <c r="J5" i="9"/>
  <c r="I5" i="9"/>
  <c r="H5" i="9"/>
  <c r="G5" i="9"/>
  <c r="F5" i="9"/>
  <c r="E5" i="9"/>
  <c r="D5" i="9"/>
  <c r="C5" i="9"/>
  <c r="AS155" i="9"/>
  <c r="AQ155" i="9"/>
  <c r="M34" i="9"/>
  <c r="L34" i="9"/>
  <c r="J34" i="9"/>
  <c r="I34" i="9"/>
  <c r="H34" i="9"/>
  <c r="G34" i="9"/>
  <c r="F34" i="9"/>
  <c r="E34" i="9"/>
  <c r="D34" i="9"/>
  <c r="C34" i="9"/>
  <c r="N4" i="9"/>
  <c r="M4" i="9"/>
  <c r="L4" i="9"/>
  <c r="J4" i="9"/>
  <c r="I4" i="9"/>
  <c r="H4" i="9"/>
  <c r="G4" i="9"/>
  <c r="F4" i="9"/>
  <c r="E4" i="9"/>
  <c r="D4" i="9"/>
  <c r="C4" i="9"/>
  <c r="AN154" i="9"/>
  <c r="AK154" i="9"/>
  <c r="I33" i="9"/>
  <c r="G33" i="9"/>
  <c r="F33" i="9"/>
  <c r="E33" i="9"/>
  <c r="D33" i="9"/>
  <c r="C33" i="9"/>
  <c r="N3" i="9"/>
  <c r="M3" i="9"/>
  <c r="L3" i="9"/>
  <c r="J3" i="9"/>
  <c r="I3" i="9"/>
  <c r="H3" i="9"/>
  <c r="G3" i="9"/>
  <c r="F3" i="9"/>
  <c r="E3" i="9"/>
  <c r="D3" i="9"/>
  <c r="C3" i="9"/>
  <c r="AT153" i="9"/>
  <c r="N32" i="9"/>
  <c r="J32" i="9"/>
  <c r="H32" i="9"/>
  <c r="F32" i="9"/>
  <c r="E32" i="9"/>
  <c r="D32" i="9"/>
  <c r="C32" i="9"/>
  <c r="N2" i="9"/>
  <c r="M2" i="9"/>
  <c r="L2" i="9"/>
  <c r="J2" i="9"/>
  <c r="I2" i="9"/>
  <c r="H2" i="9"/>
  <c r="G2" i="9"/>
  <c r="F2" i="9"/>
  <c r="E2" i="9"/>
  <c r="D2" i="9"/>
  <c r="C2" i="9"/>
  <c r="G63" i="9"/>
  <c r="M63" i="9"/>
  <c r="M93" i="9"/>
  <c r="AI153" i="9"/>
  <c r="AM153" i="9"/>
  <c r="AJ153" i="9"/>
  <c r="AR153" i="9"/>
  <c r="BJ169" i="9"/>
  <c r="AZ169" i="9"/>
  <c r="BF169" i="9"/>
  <c r="BI165" i="9"/>
  <c r="BF165" i="9"/>
  <c r="I71" i="9"/>
  <c r="L71" i="9"/>
  <c r="G71" i="9"/>
  <c r="J71" i="9"/>
  <c r="M71" i="9"/>
  <c r="BA161" i="9"/>
  <c r="L70" i="9"/>
  <c r="AJ161" i="9"/>
  <c r="AJ160" i="9"/>
  <c r="L69" i="9"/>
  <c r="E69" i="9"/>
  <c r="I69" i="9"/>
  <c r="AS160" i="9"/>
  <c r="E68" i="9"/>
  <c r="K68" i="9"/>
  <c r="AR159" i="9"/>
  <c r="L68" i="9"/>
  <c r="L98" i="9"/>
  <c r="AK159" i="9"/>
  <c r="AN159" i="9"/>
  <c r="AQ159" i="9"/>
  <c r="AT159" i="9"/>
  <c r="BH159" i="9"/>
  <c r="J88" i="9"/>
  <c r="BG179" i="9"/>
  <c r="E67" i="9"/>
  <c r="E97" i="9"/>
  <c r="BF158" i="9"/>
  <c r="BI158" i="9"/>
  <c r="I66" i="9"/>
  <c r="K65" i="9"/>
  <c r="N65" i="9"/>
  <c r="BB156" i="9"/>
  <c r="BE156" i="9"/>
  <c r="BH156" i="9"/>
  <c r="BF156" i="9"/>
  <c r="AI156" i="9"/>
  <c r="AL156" i="9"/>
  <c r="AO156" i="9"/>
  <c r="AR156" i="9"/>
  <c r="F64" i="9"/>
  <c r="BG152" i="9"/>
  <c r="AQ152" i="9"/>
  <c r="L63" i="9"/>
  <c r="AJ154" i="9"/>
  <c r="AY154" i="9"/>
  <c r="BG154" i="9"/>
  <c r="AJ156" i="9"/>
  <c r="AN156" i="9"/>
  <c r="BF154" i="9"/>
  <c r="BI154" i="9"/>
  <c r="K95" i="9"/>
  <c r="AQ156" i="9"/>
  <c r="AP156" i="9"/>
  <c r="BJ156" i="9"/>
  <c r="BA156" i="9"/>
  <c r="BI156" i="9"/>
  <c r="BE155" i="9"/>
  <c r="AZ155" i="9"/>
  <c r="BF155" i="9"/>
  <c r="AZ154" i="9"/>
  <c r="BA154" i="9"/>
  <c r="BJ154" i="9"/>
  <c r="AR155" i="9"/>
  <c r="I65" i="9"/>
  <c r="N95" i="9"/>
  <c r="AD156" i="9"/>
  <c r="AT156" i="9"/>
  <c r="AY156" i="9"/>
  <c r="AZ156" i="9"/>
  <c r="BD156" i="9"/>
  <c r="BE154" i="9"/>
  <c r="BJ161" i="9"/>
  <c r="E119" i="9"/>
  <c r="BK137" i="13" s="1"/>
  <c r="AL152" i="9"/>
  <c r="AJ152" i="9"/>
  <c r="BD152" i="9"/>
  <c r="AS152" i="9"/>
  <c r="AR152" i="9"/>
  <c r="AK152" i="9"/>
  <c r="BA152" i="9"/>
  <c r="N74" i="9"/>
  <c r="AN163" i="9"/>
  <c r="AR163" i="9"/>
  <c r="BE163" i="9"/>
  <c r="BI163" i="9"/>
  <c r="BH163" i="9"/>
  <c r="AY163" i="9"/>
  <c r="BF152" i="9"/>
  <c r="BI152" i="9"/>
  <c r="AO152" i="9"/>
  <c r="AT152" i="9"/>
  <c r="AZ152" i="9"/>
  <c r="AZ174" i="9"/>
  <c r="BE152" i="9"/>
  <c r="BC170" i="9"/>
  <c r="AI170" i="9"/>
  <c r="BD170" i="9"/>
  <c r="AL170" i="9"/>
  <c r="AP170" i="9"/>
  <c r="AT170" i="9"/>
  <c r="BF170" i="9"/>
  <c r="C84" i="9"/>
  <c r="I201" i="9"/>
  <c r="AL171" i="9"/>
  <c r="D82" i="9"/>
  <c r="AN173" i="9"/>
  <c r="AR173" i="9"/>
  <c r="BA173" i="9"/>
  <c r="BD173" i="9"/>
  <c r="BG173" i="9"/>
  <c r="BF173" i="9"/>
  <c r="AJ172" i="9"/>
  <c r="AZ172" i="9"/>
  <c r="AP172" i="9"/>
  <c r="BC174" i="9"/>
  <c r="BA179" i="9"/>
  <c r="BE159" i="9"/>
  <c r="J119" i="9"/>
  <c r="BP137" i="13" s="1"/>
  <c r="BH152" i="9"/>
  <c r="I83" i="9"/>
  <c r="BB155" i="9"/>
  <c r="BD155" i="9"/>
  <c r="AN152" i="9"/>
  <c r="AT171" i="9"/>
  <c r="AJ173" i="9"/>
  <c r="L80" i="9"/>
  <c r="BF171" i="9"/>
  <c r="AT172" i="9"/>
  <c r="BA172" i="9"/>
  <c r="BH172" i="9"/>
  <c r="AO172" i="9"/>
  <c r="AO174" i="9"/>
  <c r="AS174" i="9"/>
  <c r="BH174" i="9"/>
  <c r="AY174" i="9"/>
  <c r="BA174" i="9"/>
  <c r="AZ171" i="9"/>
  <c r="BF163" i="9"/>
  <c r="BI155" i="9"/>
  <c r="AD152" i="9"/>
  <c r="AO166" i="9"/>
  <c r="AM170" i="9"/>
  <c r="AY155" i="9"/>
  <c r="AY170" i="9"/>
  <c r="AJ171" i="9"/>
  <c r="I119" i="9"/>
  <c r="BO137" i="13" s="1"/>
  <c r="K119" i="9"/>
  <c r="BQ137" i="13" s="1"/>
  <c r="BE179" i="9"/>
  <c r="AI179" i="9"/>
  <c r="AM179" i="9"/>
  <c r="AB179" i="9"/>
  <c r="AZ179" i="9"/>
  <c r="AY179" i="9"/>
  <c r="BB179" i="9"/>
  <c r="AL159" i="9"/>
  <c r="AP159" i="9"/>
  <c r="AZ159" i="9"/>
  <c r="BG159" i="9"/>
  <c r="BB159" i="9"/>
  <c r="BF159" i="9"/>
  <c r="AS176" i="9"/>
  <c r="BD176" i="9"/>
  <c r="BJ176" i="9"/>
  <c r="AO154" i="9"/>
  <c r="T154" i="9"/>
  <c r="AK155" i="9"/>
  <c r="BG155" i="9"/>
  <c r="AM156" i="9"/>
  <c r="AP155" i="9"/>
  <c r="AY164" i="9"/>
  <c r="BG164" i="9"/>
  <c r="BA164" i="9"/>
  <c r="BA163" i="9"/>
  <c r="AI165" i="9"/>
  <c r="AL165" i="9"/>
  <c r="BH165" i="9"/>
  <c r="Y166" i="9"/>
  <c r="BJ166" i="9"/>
  <c r="AS166" i="9"/>
  <c r="D79" i="9"/>
  <c r="D109" i="9"/>
  <c r="BE172" i="9"/>
  <c r="BE173" i="9"/>
  <c r="BD169" i="9"/>
  <c r="BG170" i="9"/>
  <c r="AO171" i="9"/>
  <c r="BD171" i="9"/>
  <c r="AD174" i="9"/>
  <c r="AL174" i="9"/>
  <c r="AP174" i="9"/>
  <c r="BE174" i="9"/>
  <c r="BF175" i="9"/>
  <c r="AZ176" i="9"/>
  <c r="AN177" i="9"/>
  <c r="AY177" i="9"/>
  <c r="BJ177" i="9"/>
  <c r="AR178" i="9"/>
  <c r="AQ177" i="9"/>
  <c r="BD163" i="9"/>
  <c r="M183" i="9"/>
  <c r="AY166" i="9"/>
  <c r="BD159" i="9"/>
  <c r="BF179" i="9"/>
  <c r="AY165" i="9"/>
  <c r="BG177" i="9"/>
  <c r="BA171" i="9"/>
  <c r="AZ173" i="9"/>
  <c r="BJ164" i="9"/>
  <c r="BG158" i="9"/>
  <c r="AZ177" i="9"/>
  <c r="BA169" i="9"/>
  <c r="BB167" i="9"/>
  <c r="BI164" i="9"/>
  <c r="BF164" i="9"/>
  <c r="AP152" i="9"/>
  <c r="E183" i="9"/>
  <c r="H62" i="9"/>
  <c r="BG153" i="9"/>
  <c r="AQ153" i="9"/>
  <c r="BB173" i="9"/>
  <c r="BE169" i="9"/>
  <c r="BJ170" i="9"/>
  <c r="BC171" i="9"/>
  <c r="BH170" i="9"/>
  <c r="BJ163" i="9"/>
  <c r="BG156" i="9"/>
  <c r="BH154" i="9"/>
  <c r="H87" i="9"/>
  <c r="BC173" i="9"/>
  <c r="BI173" i="9"/>
  <c r="BI179" i="9"/>
  <c r="BI159" i="9"/>
  <c r="BC156" i="9"/>
  <c r="AN155" i="9"/>
  <c r="BJ172" i="9"/>
  <c r="M204" i="9"/>
  <c r="T174" i="9"/>
  <c r="F205" i="9"/>
  <c r="BA175" i="9"/>
  <c r="BE175" i="9"/>
  <c r="AT175" i="9"/>
  <c r="BC175" i="9"/>
  <c r="AK160" i="9"/>
  <c r="BB160" i="9"/>
  <c r="BJ160" i="9"/>
  <c r="AK162" i="9"/>
  <c r="AO162" i="9"/>
  <c r="AS162" i="9"/>
  <c r="BJ162" i="9"/>
  <c r="N70" i="9"/>
  <c r="K70" i="9"/>
  <c r="AI161" i="9"/>
  <c r="BG161" i="9"/>
  <c r="BE161" i="9"/>
  <c r="AY160" i="9"/>
  <c r="AN172" i="9"/>
  <c r="BC172" i="9"/>
  <c r="I113" i="9"/>
  <c r="X172" i="9"/>
  <c r="Y173" i="9"/>
  <c r="AR174" i="9"/>
  <c r="AY161" i="9"/>
  <c r="BD162" i="9"/>
  <c r="Y152" i="9"/>
  <c r="E98" i="9"/>
  <c r="BF161" i="9"/>
  <c r="AM164" i="9"/>
  <c r="AL173" i="9"/>
  <c r="AJ176" i="9"/>
  <c r="S155" i="9"/>
  <c r="BI174" i="9"/>
  <c r="BB152" i="9"/>
  <c r="AL155" i="9"/>
  <c r="L93" i="9"/>
  <c r="L187" i="9"/>
  <c r="AR154" i="9"/>
  <c r="X155" i="9"/>
  <c r="AN157" i="9"/>
  <c r="AR157" i="9"/>
  <c r="BJ158" i="9"/>
  <c r="L99" i="9"/>
  <c r="AZ157" i="9"/>
  <c r="AO179" i="9"/>
  <c r="AA160" i="9"/>
  <c r="BG157" i="9"/>
  <c r="BA160" i="9"/>
  <c r="BI162" i="9"/>
  <c r="AJ162" i="9"/>
  <c r="AS163" i="9"/>
  <c r="AO163" i="9"/>
  <c r="W165" i="9"/>
  <c r="AC171" i="9"/>
  <c r="Z171" i="9"/>
  <c r="BB171" i="9"/>
  <c r="M202" i="9"/>
  <c r="AP171" i="9"/>
  <c r="BG171" i="9"/>
  <c r="AM174" i="9"/>
  <c r="BH176" i="9"/>
  <c r="AJ178" i="9"/>
  <c r="AY162" i="9"/>
  <c r="BH157" i="9"/>
  <c r="AZ161" i="9"/>
  <c r="BF157" i="9"/>
  <c r="T155" i="9"/>
  <c r="AO153" i="9"/>
  <c r="T153" i="9"/>
  <c r="BC153" i="9"/>
  <c r="AY158" i="9"/>
  <c r="V159" i="9"/>
  <c r="U152" i="9"/>
  <c r="BI160" i="9"/>
  <c r="V178" i="9"/>
  <c r="BC163" i="9"/>
  <c r="T165" i="9"/>
  <c r="BI171" i="9"/>
  <c r="S177" i="9"/>
  <c r="BC177" i="9"/>
  <c r="BI177" i="9"/>
  <c r="BG178" i="9"/>
  <c r="AC152" i="9"/>
  <c r="E63" i="9"/>
  <c r="AZ153" i="9"/>
  <c r="BF153" i="9"/>
  <c r="BI153" i="9"/>
  <c r="D72" i="9"/>
  <c r="I72" i="9"/>
  <c r="T163" i="9"/>
  <c r="BF176" i="9"/>
  <c r="F94" i="9"/>
  <c r="AQ163" i="9"/>
  <c r="BA178" i="9"/>
  <c r="J86" i="9"/>
  <c r="J116" i="9"/>
  <c r="AA178" i="9"/>
  <c r="U178" i="9"/>
  <c r="F117" i="9"/>
  <c r="BB158" i="9"/>
  <c r="BD154" i="9"/>
  <c r="BC165" i="9"/>
  <c r="BA176" i="9"/>
  <c r="BE176" i="9"/>
  <c r="AB176" i="9"/>
  <c r="AC155" i="9"/>
  <c r="L119" i="9"/>
  <c r="BR137" i="13" s="1"/>
  <c r="BC162" i="9"/>
  <c r="AL162" i="9"/>
  <c r="AR175" i="9"/>
  <c r="D119" i="9"/>
  <c r="BJ137" i="13" s="1"/>
  <c r="H183" i="9"/>
  <c r="BB163" i="9"/>
  <c r="AY178" i="9"/>
  <c r="BH161" i="9"/>
  <c r="BH160" i="9"/>
  <c r="BE160" i="9"/>
  <c r="AZ162" i="9"/>
  <c r="N206" i="9"/>
  <c r="BI178" i="9"/>
  <c r="AQ161" i="9"/>
  <c r="BB162" i="9"/>
  <c r="N100" i="9"/>
  <c r="BD161" i="9"/>
  <c r="AY157" i="9"/>
  <c r="BA157" i="9"/>
  <c r="AC154" i="9"/>
  <c r="AD155" i="9"/>
  <c r="M187" i="9"/>
  <c r="G66" i="9"/>
  <c r="G96" i="9"/>
  <c r="AQ157" i="9"/>
  <c r="W156" i="9"/>
  <c r="AK157" i="9"/>
  <c r="BB157" i="9"/>
  <c r="BH162" i="9"/>
  <c r="BG162" i="9"/>
  <c r="BG163" i="9"/>
  <c r="S170" i="9"/>
  <c r="X170" i="9"/>
  <c r="AQ175" i="9"/>
  <c r="BC160" i="9"/>
  <c r="F202" i="9"/>
  <c r="AK170" i="9"/>
  <c r="AQ170" i="9"/>
  <c r="AC170" i="9"/>
  <c r="BH177" i="9"/>
  <c r="X153" i="9"/>
  <c r="BA177" i="9"/>
  <c r="BE178" i="9"/>
  <c r="AY173" i="9"/>
  <c r="AZ163" i="9"/>
  <c r="T152" i="9"/>
  <c r="AA152" i="9"/>
  <c r="BE177" i="9"/>
  <c r="BC178" i="9"/>
  <c r="BI170" i="9"/>
  <c r="BJ155" i="9"/>
  <c r="V179" i="9"/>
  <c r="AI168" i="9"/>
  <c r="C205" i="9"/>
  <c r="V153" i="9"/>
  <c r="L184" i="9"/>
  <c r="M186" i="9"/>
  <c r="AT157" i="9"/>
  <c r="W157" i="9"/>
  <c r="AA157" i="9"/>
  <c r="W177" i="9"/>
  <c r="AY176" i="9"/>
  <c r="AC177" i="9"/>
  <c r="AM178" i="9"/>
  <c r="U154" i="9"/>
  <c r="BD160" i="9"/>
  <c r="U162" i="9"/>
  <c r="Z155" i="9"/>
  <c r="X154" i="9"/>
  <c r="E187" i="9"/>
  <c r="AS157" i="9"/>
  <c r="W153" i="9"/>
  <c r="Z153" i="9"/>
  <c r="AL153" i="9"/>
  <c r="AP154" i="9"/>
  <c r="K187" i="9"/>
  <c r="X157" i="9"/>
  <c r="S154" i="9"/>
  <c r="AA155" i="9"/>
  <c r="AM155" i="9"/>
  <c r="AT155" i="9"/>
  <c r="J66" i="9"/>
  <c r="W179" i="9"/>
  <c r="F210" i="9"/>
  <c r="X161" i="9"/>
  <c r="AP158" i="9"/>
  <c r="X179" i="9"/>
  <c r="N210" i="9"/>
  <c r="W159" i="9"/>
  <c r="AC159" i="9"/>
  <c r="AO160" i="9"/>
  <c r="AL161" i="9"/>
  <c r="L192" i="9"/>
  <c r="AT162" i="9"/>
  <c r="AK158" i="9"/>
  <c r="AN158" i="9"/>
  <c r="AR158" i="9"/>
  <c r="Z179" i="9"/>
  <c r="X160" i="9"/>
  <c r="AL160" i="9"/>
  <c r="AM161" i="9"/>
  <c r="AT161" i="9"/>
  <c r="W162" i="9"/>
  <c r="Z163" i="9"/>
  <c r="AD163" i="9"/>
  <c r="D73" i="9"/>
  <c r="AP164" i="9"/>
  <c r="Y163" i="9"/>
  <c r="AT163" i="9"/>
  <c r="Z165" i="9"/>
  <c r="BJ167" i="9"/>
  <c r="AM168" i="9"/>
  <c r="BI169" i="9"/>
  <c r="AT166" i="9"/>
  <c r="T173" i="9"/>
  <c r="U175" i="9"/>
  <c r="AS171" i="9"/>
  <c r="M171" i="9"/>
  <c r="AM172" i="9"/>
  <c r="N204" i="9"/>
  <c r="AT174" i="9"/>
  <c r="V176" i="9"/>
  <c r="Y176" i="9"/>
  <c r="T176" i="9"/>
  <c r="AK177" i="9"/>
  <c r="BH178" i="9"/>
  <c r="Z176" i="9"/>
  <c r="AD176" i="9"/>
  <c r="AJ177" i="9"/>
  <c r="AI177" i="9"/>
  <c r="AZ170" i="9"/>
  <c r="BJ173" i="9"/>
  <c r="BB170" i="9"/>
  <c r="BJ179" i="9"/>
  <c r="U171" i="9"/>
  <c r="U170" i="9"/>
  <c r="T158" i="9"/>
  <c r="D210" i="9"/>
  <c r="AA158" i="9"/>
  <c r="AP179" i="9"/>
  <c r="BD177" i="9"/>
  <c r="BD165" i="9"/>
  <c r="AZ160" i="9"/>
  <c r="BB161" i="9"/>
  <c r="BF178" i="9"/>
  <c r="BB174" i="9"/>
  <c r="BJ159" i="9"/>
  <c r="BB154" i="9"/>
  <c r="BF177" i="9"/>
  <c r="BH158" i="9"/>
  <c r="BG172" i="9"/>
  <c r="BB178" i="9"/>
  <c r="BB165" i="9"/>
  <c r="AY152" i="9"/>
  <c r="BB153" i="9"/>
  <c r="I159" i="9"/>
  <c r="H119" i="9"/>
  <c r="BN137" i="13" s="1"/>
  <c r="H92" i="9"/>
  <c r="AP160" i="9"/>
  <c r="C191" i="9"/>
  <c r="U160" i="9"/>
  <c r="W170" i="9"/>
  <c r="F78" i="9"/>
  <c r="AB169" i="9"/>
  <c r="AJ169" i="9"/>
  <c r="H117" i="9"/>
  <c r="O101" i="9"/>
  <c r="BJ175" i="9"/>
  <c r="AI162" i="9"/>
  <c r="AP162" i="9"/>
  <c r="I193" i="9"/>
  <c r="AC162" i="9"/>
  <c r="M86" i="9"/>
  <c r="E171" i="9"/>
  <c r="F159" i="9"/>
  <c r="BJ165" i="9"/>
  <c r="BF160" i="9"/>
  <c r="N193" i="9"/>
  <c r="N192" i="9"/>
  <c r="BD157" i="9"/>
  <c r="S158" i="9"/>
  <c r="BE158" i="9"/>
  <c r="BC154" i="9"/>
  <c r="BJ178" i="9"/>
  <c r="F201" i="9"/>
  <c r="AZ178" i="9"/>
  <c r="BB176" i="9"/>
  <c r="BB175" i="9"/>
  <c r="W161" i="9"/>
  <c r="T162" i="9"/>
  <c r="Y161" i="9"/>
  <c r="AC174" i="9"/>
  <c r="AB162" i="9"/>
  <c r="AM154" i="9"/>
  <c r="F185" i="9"/>
  <c r="AS156" i="9"/>
  <c r="M156" i="9"/>
  <c r="X158" i="9"/>
  <c r="AL158" i="9"/>
  <c r="J210" i="9"/>
  <c r="V157" i="9"/>
  <c r="AB158" i="9"/>
  <c r="T159" i="9"/>
  <c r="AT154" i="9"/>
  <c r="AO155" i="9"/>
  <c r="J187" i="9"/>
  <c r="S157" i="9"/>
  <c r="AJ157" i="9"/>
  <c r="AJ179" i="9"/>
  <c r="AI152" i="9"/>
  <c r="BC155" i="9"/>
  <c r="L188" i="9"/>
  <c r="AO158" i="9"/>
  <c r="AD159" i="9"/>
  <c r="X159" i="9"/>
  <c r="AN160" i="9"/>
  <c r="AB161" i="9"/>
  <c r="S161" i="9"/>
  <c r="M192" i="9"/>
  <c r="AA162" i="9"/>
  <c r="Z164" i="9"/>
  <c r="K190" i="9"/>
  <c r="M69" i="9"/>
  <c r="K191" i="9"/>
  <c r="BC161" i="9"/>
  <c r="L196" i="9"/>
  <c r="H196" i="9"/>
  <c r="BF166" i="9"/>
  <c r="AK167" i="9"/>
  <c r="BI167" i="9"/>
  <c r="AZ167" i="9"/>
  <c r="AL168" i="9"/>
  <c r="G196" i="9"/>
  <c r="K196" i="9"/>
  <c r="J75" i="9"/>
  <c r="I105" i="9"/>
  <c r="AA167" i="9"/>
  <c r="AT165" i="9"/>
  <c r="F196" i="9"/>
  <c r="BI166" i="9"/>
  <c r="N202" i="9"/>
  <c r="AL169" i="9"/>
  <c r="L201" i="9"/>
  <c r="AI171" i="9"/>
  <c r="AT169" i="9"/>
  <c r="AS169" i="9"/>
  <c r="N201" i="9"/>
  <c r="D201" i="9"/>
  <c r="AB174" i="9"/>
  <c r="AK169" i="9"/>
  <c r="AO170" i="9"/>
  <c r="AA170" i="9"/>
  <c r="Z172" i="9"/>
  <c r="W173" i="9"/>
  <c r="F204" i="9"/>
  <c r="T172" i="9"/>
  <c r="J205" i="9"/>
  <c r="BF172" i="9"/>
  <c r="K203" i="9"/>
  <c r="F203" i="9"/>
  <c r="U173" i="9"/>
  <c r="AB175" i="9"/>
  <c r="AO175" i="9"/>
  <c r="AM176" i="9"/>
  <c r="BD175" i="9"/>
  <c r="H209" i="9"/>
  <c r="AN174" i="9"/>
  <c r="AC175" i="9"/>
  <c r="M116" i="9"/>
  <c r="K205" i="9"/>
  <c r="AK175" i="9"/>
  <c r="AA177" i="9"/>
  <c r="X177" i="9"/>
  <c r="AS177" i="9"/>
  <c r="AQ176" i="9"/>
  <c r="AD177" i="9"/>
  <c r="V177" i="9"/>
  <c r="AP178" i="9"/>
  <c r="AN178" i="9"/>
  <c r="AQ178" i="9"/>
  <c r="Z154" i="9"/>
  <c r="J118" i="9"/>
  <c r="D191" i="9"/>
  <c r="AQ164" i="9"/>
  <c r="K202" i="9"/>
  <c r="AN171" i="9"/>
  <c r="T175" i="9"/>
  <c r="Z175" i="9"/>
  <c r="AA175" i="9"/>
  <c r="AY175" i="9"/>
  <c r="AZ165" i="9"/>
  <c r="AY159" i="9"/>
  <c r="O103" i="9"/>
  <c r="BF168" i="9"/>
  <c r="U161" i="9"/>
  <c r="BI157" i="9"/>
  <c r="BE164" i="9"/>
  <c r="BH171" i="9"/>
  <c r="J192" i="9"/>
  <c r="W168" i="9"/>
  <c r="BB168" i="9"/>
  <c r="AY168" i="9"/>
  <c r="T169" i="9"/>
  <c r="BH155" i="9"/>
  <c r="C186" i="9"/>
  <c r="AD171" i="9"/>
  <c r="Y155" i="9"/>
  <c r="F186" i="9"/>
  <c r="AP157" i="9"/>
  <c r="E188" i="9"/>
  <c r="N191" i="9"/>
  <c r="AQ154" i="9"/>
  <c r="W155" i="9"/>
  <c r="H186" i="9"/>
  <c r="C187" i="9"/>
  <c r="AC157" i="9"/>
  <c r="AI158" i="9"/>
  <c r="AM158" i="9"/>
  <c r="AQ158" i="9"/>
  <c r="V160" i="9"/>
  <c r="AI154" i="9"/>
  <c r="AS154" i="9"/>
  <c r="I185" i="9"/>
  <c r="D185" i="9"/>
  <c r="AB155" i="9"/>
  <c r="T156" i="9"/>
  <c r="F191" i="9"/>
  <c r="J189" i="9"/>
  <c r="BC179" i="9"/>
  <c r="C192" i="9"/>
  <c r="K189" i="9"/>
  <c r="AC160" i="9"/>
  <c r="AT160" i="9"/>
  <c r="Y158" i="9"/>
  <c r="AQ179" i="9"/>
  <c r="M210" i="9"/>
  <c r="AJ159" i="9"/>
  <c r="AA161" i="9"/>
  <c r="AK161" i="9"/>
  <c r="H192" i="9"/>
  <c r="AM162" i="9"/>
  <c r="AQ162" i="9"/>
  <c r="AN161" i="9"/>
  <c r="F192" i="9"/>
  <c r="AR162" i="9"/>
  <c r="J193" i="9"/>
  <c r="X167" i="9"/>
  <c r="AZ164" i="9"/>
  <c r="AM166" i="9"/>
  <c r="AK163" i="9"/>
  <c r="W164" i="9"/>
  <c r="AA166" i="9"/>
  <c r="AK166" i="9"/>
  <c r="BA166" i="9"/>
  <c r="BC166" i="9"/>
  <c r="G76" i="9"/>
  <c r="U167" i="9"/>
  <c r="U169" i="9"/>
  <c r="Z170" i="9"/>
  <c r="AI172" i="9"/>
  <c r="AQ172" i="9"/>
  <c r="AJ168" i="9"/>
  <c r="C199" i="9"/>
  <c r="Z169" i="9"/>
  <c r="AD169" i="9"/>
  <c r="AJ170" i="9"/>
  <c r="AN170" i="9"/>
  <c r="AR170" i="9"/>
  <c r="AA171" i="9"/>
  <c r="AM171" i="9"/>
  <c r="AQ171" i="9"/>
  <c r="W172" i="9"/>
  <c r="AO168" i="9"/>
  <c r="AA172" i="9"/>
  <c r="M154" i="9"/>
  <c r="Y169" i="9"/>
  <c r="BE153" i="9"/>
  <c r="BA165" i="9"/>
  <c r="AZ158" i="9"/>
  <c r="W154" i="9"/>
  <c r="AK153" i="9"/>
  <c r="AN179" i="9"/>
  <c r="AN162" i="9"/>
  <c r="D186" i="9"/>
  <c r="AO157" i="9"/>
  <c r="M188" i="9"/>
  <c r="AJ158" i="9"/>
  <c r="BC158" i="9"/>
  <c r="AI159" i="9"/>
  <c r="AM159" i="9"/>
  <c r="AP161" i="9"/>
  <c r="K194" i="9"/>
  <c r="X164" i="9"/>
  <c r="AD158" i="9"/>
  <c r="L190" i="9"/>
  <c r="AI157" i="9"/>
  <c r="AM157" i="9"/>
  <c r="M193" i="9"/>
  <c r="W163" i="9"/>
  <c r="H194" i="9"/>
  <c r="D197" i="9"/>
  <c r="L105" i="9"/>
  <c r="T166" i="9"/>
  <c r="AN166" i="9"/>
  <c r="AZ166" i="9"/>
  <c r="BD166" i="9"/>
  <c r="K197" i="9"/>
  <c r="E197" i="9"/>
  <c r="AS165" i="9"/>
  <c r="V168" i="9"/>
  <c r="AD165" i="9"/>
  <c r="AQ165" i="9"/>
  <c r="C75" i="9"/>
  <c r="AP166" i="9"/>
  <c r="U166" i="9"/>
  <c r="AY167" i="9"/>
  <c r="BG167" i="9"/>
  <c r="AT168" i="9"/>
  <c r="BD167" i="9"/>
  <c r="K198" i="9"/>
  <c r="AK168" i="9"/>
  <c r="AO167" i="9"/>
  <c r="AS167" i="9"/>
  <c r="Z168" i="9"/>
  <c r="AS168" i="9"/>
  <c r="AZ168" i="9"/>
  <c r="E199" i="9"/>
  <c r="AB170" i="9"/>
  <c r="K201" i="9"/>
  <c r="AP169" i="9"/>
  <c r="X171" i="9"/>
  <c r="AK174" i="9"/>
  <c r="D205" i="9"/>
  <c r="Z178" i="9"/>
  <c r="AD178" i="9"/>
  <c r="E208" i="9"/>
  <c r="AM177" i="9"/>
  <c r="AT178" i="9"/>
  <c r="AP176" i="9"/>
  <c r="AB177" i="9"/>
  <c r="AR177" i="9"/>
  <c r="D162" i="9"/>
  <c r="BI168" i="9"/>
  <c r="N203" i="9"/>
  <c r="D198" i="9"/>
  <c r="AC166" i="9"/>
  <c r="F119" i="9"/>
  <c r="BL137" i="13" s="1"/>
  <c r="AC158" i="9"/>
  <c r="AD179" i="9"/>
  <c r="V152" i="9"/>
  <c r="V155" i="9"/>
  <c r="Z152" i="9"/>
  <c r="AB156" i="9"/>
  <c r="AA154" i="9"/>
  <c r="N185" i="9"/>
  <c r="AS158" i="9"/>
  <c r="T179" i="9"/>
  <c r="S159" i="9"/>
  <c r="T160" i="9"/>
  <c r="M66" i="9"/>
  <c r="AO165" i="9"/>
  <c r="D194" i="9"/>
  <c r="Y168" i="9"/>
  <c r="X168" i="9"/>
  <c r="AB168" i="9"/>
  <c r="D202" i="9"/>
  <c r="BE168" i="9"/>
  <c r="BD168" i="9"/>
  <c r="AC172" i="9"/>
  <c r="AA168" i="9"/>
  <c r="T170" i="9"/>
  <c r="AD167" i="9"/>
  <c r="C198" i="9"/>
  <c r="F198" i="9"/>
  <c r="N198" i="9"/>
  <c r="M200" i="9"/>
  <c r="L200" i="9"/>
  <c r="L202" i="9"/>
  <c r="AB172" i="9"/>
  <c r="T171" i="9"/>
  <c r="AB171" i="9"/>
  <c r="C202" i="9"/>
  <c r="AL172" i="9"/>
  <c r="J202" i="9"/>
  <c r="C204" i="9"/>
  <c r="G204" i="9"/>
  <c r="K204" i="9"/>
  <c r="W175" i="9"/>
  <c r="I208" i="9"/>
  <c r="U174" i="9"/>
  <c r="AN175" i="9"/>
  <c r="AO177" i="9"/>
  <c r="E206" i="9"/>
  <c r="AL177" i="9"/>
  <c r="AT177" i="9"/>
  <c r="Z177" i="9"/>
  <c r="AC178" i="9"/>
  <c r="I209" i="9"/>
  <c r="C209" i="9"/>
  <c r="T177" i="9"/>
  <c r="K209" i="9"/>
  <c r="BG174" i="9"/>
  <c r="V175" i="9"/>
  <c r="BC157" i="9"/>
  <c r="D209" i="9"/>
  <c r="E157" i="9"/>
  <c r="E219" i="9" s="1"/>
  <c r="H155" i="9"/>
  <c r="BD164" i="9"/>
  <c r="AR166" i="9"/>
  <c r="L203" i="9"/>
  <c r="H203" i="9"/>
  <c r="D203" i="9"/>
  <c r="I204" i="9"/>
  <c r="AZ175" i="9"/>
  <c r="AL178" i="9"/>
  <c r="F193" i="9"/>
  <c r="G186" i="9"/>
  <c r="E210" i="9"/>
  <c r="BC168" i="9"/>
  <c r="AY169" i="9"/>
  <c r="BG166" i="9"/>
  <c r="D135" i="9"/>
  <c r="BJ168" i="9"/>
  <c r="F155" i="9"/>
  <c r="F217" i="9" s="1"/>
  <c r="L189" i="9"/>
  <c r="K152" i="9"/>
  <c r="K155" i="9"/>
  <c r="BH169" i="9"/>
  <c r="I106" i="9"/>
  <c r="D132" i="9"/>
  <c r="BE157" i="9"/>
  <c r="K207" i="9"/>
  <c r="G119" i="9"/>
  <c r="BM137" i="13" s="1"/>
  <c r="J105" i="9"/>
  <c r="J179" i="9"/>
  <c r="C154" i="9"/>
  <c r="H160" i="9"/>
  <c r="L176" i="9"/>
  <c r="AI174" i="9"/>
  <c r="D152" i="9"/>
  <c r="BI175" i="9"/>
  <c r="M205" i="9"/>
  <c r="AC165" i="9"/>
  <c r="D141" i="9"/>
  <c r="AM160" i="9"/>
  <c r="BG168" i="9"/>
  <c r="AY172" i="9"/>
  <c r="E189" i="9"/>
  <c r="BH168" i="9"/>
  <c r="D207" i="9"/>
  <c r="BB172" i="9"/>
  <c r="J201" i="9"/>
  <c r="D133" i="9"/>
  <c r="AR179" i="9"/>
  <c r="BC164" i="9"/>
  <c r="J156" i="9"/>
  <c r="O108" i="9"/>
  <c r="U163" i="9"/>
  <c r="AR171" i="9"/>
  <c r="V171" i="9"/>
  <c r="E175" i="9"/>
  <c r="N163" i="9"/>
  <c r="I176" i="9"/>
  <c r="F176" i="9"/>
  <c r="D173" i="9"/>
  <c r="D122" i="9"/>
  <c r="O92" i="9"/>
  <c r="F153" i="9"/>
  <c r="H170" i="9"/>
  <c r="C170" i="9"/>
  <c r="G156" i="9"/>
  <c r="O112" i="9"/>
  <c r="V165" i="9"/>
  <c r="AS164" i="9"/>
  <c r="D190" i="9"/>
  <c r="C68" i="9"/>
  <c r="I191" i="9"/>
  <c r="H204" i="9"/>
  <c r="M96" i="9"/>
  <c r="AB163" i="9"/>
  <c r="C195" i="9"/>
  <c r="S172" i="9"/>
  <c r="I205" i="9"/>
  <c r="I206" i="9"/>
  <c r="L206" i="9"/>
  <c r="G177" i="9"/>
  <c r="C200" i="9"/>
  <c r="J200" i="9"/>
  <c r="F152" i="9"/>
  <c r="BH167" i="9"/>
  <c r="AY153" i="9"/>
  <c r="BG175" i="9"/>
  <c r="L162" i="9"/>
  <c r="BH153" i="9"/>
  <c r="H190" i="9"/>
  <c r="AC164" i="9"/>
  <c r="K163" i="9"/>
  <c r="G153" i="9"/>
  <c r="K186" i="9"/>
  <c r="BG165" i="9"/>
  <c r="BE165" i="9"/>
  <c r="N156" i="9"/>
  <c r="AA176" i="9"/>
  <c r="BI161" i="9"/>
  <c r="BH179" i="9"/>
  <c r="V172" i="9"/>
  <c r="AC161" i="9"/>
  <c r="V161" i="9"/>
  <c r="Y153" i="9"/>
  <c r="H187" i="9"/>
  <c r="Z157" i="9"/>
  <c r="Z158" i="9"/>
  <c r="AC179" i="9"/>
  <c r="H191" i="9"/>
  <c r="AB159" i="9"/>
  <c r="AR161" i="9"/>
  <c r="V162" i="9"/>
  <c r="AJ163" i="9"/>
  <c r="AI163" i="9"/>
  <c r="F194" i="9"/>
  <c r="AT164" i="9"/>
  <c r="D195" i="9"/>
  <c r="L195" i="9"/>
  <c r="Z166" i="9"/>
  <c r="BA167" i="9"/>
  <c r="D196" i="9"/>
  <c r="X166" i="9"/>
  <c r="AK165" i="9"/>
  <c r="S166" i="9"/>
  <c r="E198" i="9"/>
  <c r="X175" i="9"/>
  <c r="AM173" i="9"/>
  <c r="W174" i="9"/>
  <c r="V174" i="9"/>
  <c r="F208" i="9"/>
  <c r="D129" i="9"/>
  <c r="AB178" i="9"/>
  <c r="W152" i="9"/>
  <c r="BE167" i="9"/>
  <c r="BF167" i="9"/>
  <c r="G195" i="9"/>
  <c r="BJ153" i="9"/>
  <c r="BD153" i="9"/>
  <c r="M161" i="9"/>
  <c r="G203" i="9"/>
  <c r="D199" i="9"/>
  <c r="E132" i="9"/>
  <c r="F165" i="9"/>
  <c r="C193" i="9"/>
  <c r="T168" i="9"/>
  <c r="BD158" i="9"/>
  <c r="AB166" i="9"/>
  <c r="D149" i="9"/>
  <c r="AU49" i="13" s="1"/>
  <c r="O99" i="9"/>
  <c r="N159" i="9"/>
  <c r="G157" i="9"/>
  <c r="G206" i="9"/>
  <c r="C185" i="9"/>
  <c r="N200" i="9"/>
  <c r="E190" i="9"/>
  <c r="L193" i="9"/>
  <c r="AB153" i="9"/>
  <c r="H184" i="9"/>
  <c r="AD153" i="9"/>
  <c r="W158" i="9"/>
  <c r="V158" i="9"/>
  <c r="I190" i="9"/>
  <c r="Z160" i="9"/>
  <c r="S162" i="9"/>
  <c r="AD161" i="9"/>
  <c r="S165" i="9"/>
  <c r="AK164" i="9"/>
  <c r="F195" i="9"/>
  <c r="U165" i="9"/>
  <c r="Y165" i="9"/>
  <c r="J196" i="9"/>
  <c r="AD166" i="9"/>
  <c r="C197" i="9"/>
  <c r="U168" i="9"/>
  <c r="AI169" i="9"/>
  <c r="M198" i="9"/>
  <c r="AP168" i="9"/>
  <c r="AC169" i="9"/>
  <c r="AN168" i="9"/>
  <c r="AK173" i="9"/>
  <c r="Y175" i="9"/>
  <c r="S174" i="9"/>
  <c r="U172" i="9"/>
  <c r="AR172" i="9"/>
  <c r="S173" i="9"/>
  <c r="G161" i="9"/>
  <c r="I163" i="9"/>
  <c r="L197" i="9"/>
  <c r="N189" i="9"/>
  <c r="BC167" i="9"/>
  <c r="O93" i="9"/>
  <c r="F163" i="9"/>
  <c r="K161" i="9"/>
  <c r="J154" i="9"/>
  <c r="Y157" i="9"/>
  <c r="S160" i="9"/>
  <c r="W160" i="9"/>
  <c r="AB160" i="9"/>
  <c r="G191" i="9"/>
  <c r="H195" i="9"/>
  <c r="AK172" i="9"/>
  <c r="I200" i="9"/>
  <c r="G154" i="9"/>
  <c r="G172" i="9"/>
  <c r="G234" i="9" s="1"/>
  <c r="N168" i="9"/>
  <c r="D171" i="9"/>
  <c r="E169" i="9"/>
  <c r="E166" i="9"/>
  <c r="N169" i="9"/>
  <c r="H167" i="9"/>
  <c r="J186" i="9"/>
  <c r="AC163" i="9"/>
  <c r="E195" i="9"/>
  <c r="C203" i="9"/>
  <c r="H200" i="9"/>
  <c r="M165" i="9"/>
  <c r="O110" i="9"/>
  <c r="L178" i="9"/>
  <c r="C196" i="9"/>
  <c r="D147" i="9"/>
  <c r="L179" i="9"/>
  <c r="E130" i="9"/>
  <c r="N167" i="9"/>
  <c r="K165" i="9"/>
  <c r="D136" i="9"/>
  <c r="J199" i="9"/>
  <c r="BF174" i="9"/>
  <c r="BA168" i="9"/>
  <c r="E192" i="9"/>
  <c r="BH166" i="9"/>
  <c r="E161" i="9"/>
  <c r="D146" i="9"/>
  <c r="BD179" i="9"/>
  <c r="W169" i="9"/>
  <c r="G192" i="9"/>
  <c r="BG169" i="9"/>
  <c r="O118" i="9"/>
  <c r="N104" i="9"/>
  <c r="O107" i="9"/>
  <c r="O100" i="9"/>
  <c r="D179" i="9"/>
  <c r="D241" i="9" s="1"/>
  <c r="L156" i="9"/>
  <c r="D166" i="9"/>
  <c r="I158" i="9"/>
  <c r="D172" i="9"/>
  <c r="M160" i="9"/>
  <c r="D139" i="9"/>
  <c r="K167" i="9"/>
  <c r="F162" i="9"/>
  <c r="H171" i="9"/>
  <c r="J168" i="9"/>
  <c r="K171" i="9"/>
  <c r="K233" i="9" s="1"/>
  <c r="K177" i="9"/>
  <c r="M178" i="9"/>
  <c r="J177" i="9"/>
  <c r="I168" i="9"/>
  <c r="E149" i="9"/>
  <c r="AV49" i="13" s="1"/>
  <c r="AB164" i="9"/>
  <c r="G197" i="9"/>
  <c r="S167" i="9"/>
  <c r="AC167" i="9"/>
  <c r="F132" i="9"/>
  <c r="F149" i="9"/>
  <c r="AW49" i="13" s="1"/>
  <c r="O98" i="9"/>
  <c r="E133" i="9"/>
  <c r="O104" i="9"/>
  <c r="J172" i="9"/>
  <c r="E147" i="9"/>
  <c r="O97" i="9"/>
  <c r="F157" i="9"/>
  <c r="J198" i="9"/>
  <c r="F133" i="9"/>
  <c r="E146" i="9"/>
  <c r="L155" i="9"/>
  <c r="H168" i="9"/>
  <c r="N165" i="9"/>
  <c r="D175" i="9"/>
  <c r="D126" i="9"/>
  <c r="I164" i="9"/>
  <c r="E124" i="9"/>
  <c r="BH164" i="9"/>
  <c r="D138" i="9"/>
  <c r="O117" i="9"/>
  <c r="F130" i="9"/>
  <c r="O111" i="9"/>
  <c r="D145" i="9"/>
  <c r="G132" i="9"/>
  <c r="N119" i="9"/>
  <c r="BT137" i="13" s="1"/>
  <c r="M157" i="9"/>
  <c r="H158" i="9"/>
  <c r="D134" i="9"/>
  <c r="L172" i="9"/>
  <c r="L174" i="9"/>
  <c r="M166" i="9"/>
  <c r="J170" i="9"/>
  <c r="J232" i="9" s="1"/>
  <c r="C157" i="9"/>
  <c r="D128" i="9"/>
  <c r="O102" i="9"/>
  <c r="E134" i="9"/>
  <c r="H132" i="9"/>
  <c r="D137" i="9"/>
  <c r="E138" i="9"/>
  <c r="C167" i="9"/>
  <c r="J191" i="9"/>
  <c r="C188" i="9"/>
  <c r="E145" i="9"/>
  <c r="D123" i="9"/>
  <c r="G187" i="9"/>
  <c r="M184" i="9"/>
  <c r="D192" i="9"/>
  <c r="C169" i="9"/>
  <c r="C190" i="9"/>
  <c r="M119" i="9"/>
  <c r="BS137" i="13" s="1"/>
  <c r="O113" i="9"/>
  <c r="G207" i="9"/>
  <c r="AD172" i="9"/>
  <c r="E204" i="9"/>
  <c r="G179" i="9"/>
  <c r="D143" i="9"/>
  <c r="AB157" i="9"/>
  <c r="M159" i="9"/>
  <c r="I196" i="9"/>
  <c r="S176" i="9"/>
  <c r="AI178" i="9"/>
  <c r="AO178" i="9"/>
  <c r="L157" i="9"/>
  <c r="E139" i="9"/>
  <c r="G130" i="9"/>
  <c r="N172" i="9"/>
  <c r="F139" i="9"/>
  <c r="E165" i="9"/>
  <c r="F134" i="9"/>
  <c r="F145" i="9"/>
  <c r="I132" i="9"/>
  <c r="E128" i="9"/>
  <c r="E172" i="9"/>
  <c r="C174" i="9"/>
  <c r="M169" i="9"/>
  <c r="N153" i="9"/>
  <c r="G146" i="9"/>
  <c r="C173" i="9"/>
  <c r="E168" i="9"/>
  <c r="J164" i="9"/>
  <c r="F146" i="9"/>
  <c r="E136" i="9"/>
  <c r="D157" i="9"/>
  <c r="H164" i="9"/>
  <c r="AA169" i="9"/>
  <c r="D140" i="9"/>
  <c r="F147" i="9"/>
  <c r="O109" i="9"/>
  <c r="D208" i="9"/>
  <c r="G149" i="9"/>
  <c r="AX49" i="13" s="1"/>
  <c r="F128" i="9"/>
  <c r="E140" i="9"/>
  <c r="G145" i="9"/>
  <c r="O133" i="9"/>
  <c r="M167" i="9"/>
  <c r="F158" i="9"/>
  <c r="C166" i="9"/>
  <c r="L159" i="9"/>
  <c r="F171" i="9"/>
  <c r="H166" i="9"/>
  <c r="M179" i="9"/>
  <c r="J157" i="9"/>
  <c r="D125" i="9"/>
  <c r="M164" i="9"/>
  <c r="M163" i="9"/>
  <c r="O137" i="9"/>
  <c r="J166" i="9"/>
  <c r="J158" i="9"/>
  <c r="J220" i="9" s="1"/>
  <c r="E160" i="9"/>
  <c r="M162" i="9"/>
  <c r="N176" i="9"/>
  <c r="D176" i="9"/>
  <c r="S152" i="9"/>
  <c r="AM152" i="9"/>
  <c r="Y167" i="9"/>
  <c r="E129" i="9"/>
  <c r="G134" i="9"/>
  <c r="H146" i="9"/>
  <c r="H134" i="9"/>
  <c r="O131" i="9"/>
  <c r="F136" i="9"/>
  <c r="D127" i="9"/>
  <c r="E135" i="9"/>
  <c r="H208" i="9"/>
  <c r="G133" i="9"/>
  <c r="AD154" i="9"/>
  <c r="Z159" i="9"/>
  <c r="Y156" i="9"/>
  <c r="AI155" i="9"/>
  <c r="D112" i="9"/>
  <c r="D200" i="9"/>
  <c r="G185" i="9"/>
  <c r="G208" i="9"/>
  <c r="J209" i="9"/>
  <c r="K184" i="9"/>
  <c r="E209" i="9"/>
  <c r="E237" i="9"/>
  <c r="D130" i="9"/>
  <c r="BA158" i="9"/>
  <c r="E93" i="9"/>
  <c r="M111" i="9"/>
  <c r="I184" i="9"/>
  <c r="D189" i="9"/>
  <c r="E152" i="9"/>
  <c r="AI160" i="9"/>
  <c r="L191" i="9"/>
  <c r="I99" i="9"/>
  <c r="E202" i="9"/>
  <c r="G190" i="9"/>
  <c r="BD178" i="9"/>
  <c r="V173" i="9"/>
  <c r="Y160" i="9"/>
  <c r="X165" i="9"/>
  <c r="N184" i="9"/>
  <c r="G210" i="9"/>
  <c r="W176" i="9"/>
  <c r="G106" i="9"/>
  <c r="M101" i="9"/>
  <c r="L110" i="9"/>
  <c r="L103" i="9"/>
  <c r="J108" i="9"/>
  <c r="G111" i="9"/>
  <c r="M185" i="9"/>
  <c r="I192" i="9"/>
  <c r="N197" i="9"/>
  <c r="U179" i="9"/>
  <c r="K200" i="9"/>
  <c r="M99" i="9"/>
  <c r="F108" i="9"/>
  <c r="L101" i="9"/>
  <c r="G93" i="9"/>
  <c r="I95" i="9"/>
  <c r="G101" i="9"/>
  <c r="AN176" i="9"/>
  <c r="F103" i="9"/>
  <c r="L117" i="9"/>
  <c r="O148" i="9"/>
  <c r="D167" i="9"/>
  <c r="J173" i="9"/>
  <c r="AP173" i="9"/>
  <c r="G174" i="9"/>
  <c r="M153" i="9"/>
  <c r="AS153" i="9"/>
  <c r="D159" i="9"/>
  <c r="L175" i="9"/>
  <c r="L237" i="9" s="1"/>
  <c r="J175" i="9"/>
  <c r="L168" i="9"/>
  <c r="H177" i="9"/>
  <c r="L161" i="9"/>
  <c r="L223" i="9" s="1"/>
  <c r="K195" i="9"/>
  <c r="N194" i="9"/>
  <c r="J185" i="9"/>
  <c r="C183" i="9"/>
  <c r="L163" i="9"/>
  <c r="AN153" i="9"/>
  <c r="F172" i="9"/>
  <c r="C161" i="9"/>
  <c r="F168" i="9"/>
  <c r="E174" i="9"/>
  <c r="M175" i="9"/>
  <c r="K162" i="9"/>
  <c r="L158" i="9"/>
  <c r="X176" i="9"/>
  <c r="N188" i="9"/>
  <c r="T167" i="9"/>
  <c r="G169" i="9"/>
  <c r="AM169" i="9"/>
  <c r="BD174" i="9"/>
  <c r="C131" i="9"/>
  <c r="S131" i="9"/>
  <c r="G168" i="9"/>
  <c r="H159" i="9"/>
  <c r="K170" i="9"/>
  <c r="K232" i="9" s="1"/>
  <c r="BA170" i="9"/>
  <c r="S164" i="9"/>
  <c r="I175" i="9"/>
  <c r="L166" i="9"/>
  <c r="L228" i="9" s="1"/>
  <c r="N208" i="9"/>
  <c r="C178" i="9"/>
  <c r="C240" i="9" s="1"/>
  <c r="J188" i="9"/>
  <c r="D169" i="9"/>
  <c r="N158" i="9"/>
  <c r="J197" i="9"/>
  <c r="G175" i="9"/>
  <c r="AD175" i="9"/>
  <c r="C210" i="9"/>
  <c r="I183" i="9"/>
  <c r="T157" i="9"/>
  <c r="I153" i="9"/>
  <c r="BA162" i="9"/>
  <c r="BG176" i="9"/>
  <c r="L198" i="9"/>
  <c r="K174" i="9"/>
  <c r="G184" i="9"/>
  <c r="D170" i="9"/>
  <c r="D177" i="9"/>
  <c r="H202" i="9"/>
  <c r="D160" i="9"/>
  <c r="E167" i="9"/>
  <c r="C159" i="9"/>
  <c r="BB164" i="9"/>
  <c r="C206" i="9"/>
  <c r="AO173" i="9"/>
  <c r="AR165" i="9"/>
  <c r="H165" i="9"/>
  <c r="AN165" i="9"/>
  <c r="D168" i="9"/>
  <c r="E191" i="9"/>
  <c r="AS173" i="9"/>
  <c r="S126" i="9"/>
  <c r="C126" i="9"/>
  <c r="S125" i="9"/>
  <c r="C125" i="9"/>
  <c r="J178" i="9"/>
  <c r="H199" i="9"/>
  <c r="AC153" i="9"/>
  <c r="M177" i="9"/>
  <c r="AP165" i="9"/>
  <c r="G205" i="9"/>
  <c r="X162" i="9"/>
  <c r="V166" i="9"/>
  <c r="S169" i="9"/>
  <c r="S149" i="9"/>
  <c r="C149" i="9"/>
  <c r="AT49" i="13" s="1"/>
  <c r="N157" i="9"/>
  <c r="BJ157" i="9"/>
  <c r="H154" i="9"/>
  <c r="H178" i="9"/>
  <c r="D153" i="9"/>
  <c r="F183" i="9"/>
  <c r="M189" i="9"/>
  <c r="M194" i="9"/>
  <c r="F209" i="9"/>
  <c r="E186" i="9"/>
  <c r="W178" i="9"/>
  <c r="K208" i="9"/>
  <c r="S178" i="9"/>
  <c r="S171" i="9"/>
  <c r="I202" i="9"/>
  <c r="C135" i="9"/>
  <c r="S135" i="9"/>
  <c r="H206" i="9"/>
  <c r="I107" i="9"/>
  <c r="I77" i="9"/>
  <c r="F197" i="9"/>
  <c r="S163" i="9"/>
  <c r="AD164" i="9"/>
  <c r="C179" i="9"/>
  <c r="AA179" i="9"/>
  <c r="X156" i="9"/>
  <c r="I210" i="9"/>
  <c r="L108" i="9"/>
  <c r="L78" i="9"/>
  <c r="BE171" i="9"/>
  <c r="AA159" i="9"/>
  <c r="AK156" i="9"/>
  <c r="S133" i="9"/>
  <c r="C133" i="9"/>
  <c r="L209" i="9"/>
  <c r="F156" i="9"/>
  <c r="E201" i="9"/>
  <c r="J155" i="9"/>
  <c r="M97" i="9"/>
  <c r="M67" i="9"/>
  <c r="Y179" i="9"/>
  <c r="AC176" i="9"/>
  <c r="J113" i="9"/>
  <c r="J83" i="9"/>
  <c r="Z156" i="9"/>
  <c r="D154" i="9"/>
  <c r="C79" i="9"/>
  <c r="L153" i="9"/>
  <c r="L215" i="9" s="1"/>
  <c r="G198" i="9"/>
  <c r="D158" i="9"/>
  <c r="G164" i="9"/>
  <c r="K172" i="9"/>
  <c r="L170" i="9"/>
  <c r="E163" i="9"/>
  <c r="BG160" i="9"/>
  <c r="M206" i="9"/>
  <c r="S137" i="9"/>
  <c r="C137" i="9"/>
  <c r="N195" i="9"/>
  <c r="E95" i="9"/>
  <c r="E65" i="9"/>
  <c r="D165" i="9"/>
  <c r="AJ165" i="9"/>
  <c r="C123" i="9"/>
  <c r="S123" i="9"/>
  <c r="N190" i="9"/>
  <c r="S138" i="9"/>
  <c r="C138" i="9"/>
  <c r="E177" i="9"/>
  <c r="U177" i="9"/>
  <c r="N106" i="9"/>
  <c r="N76" i="9"/>
  <c r="D155" i="9"/>
  <c r="AJ155" i="9"/>
  <c r="Z161" i="9"/>
  <c r="N183" i="9"/>
  <c r="M98" i="9"/>
  <c r="M68" i="9"/>
  <c r="BH173" i="9"/>
  <c r="K178" i="9"/>
  <c r="M199" i="9"/>
  <c r="Y164" i="9"/>
  <c r="J106" i="9"/>
  <c r="J76" i="9"/>
  <c r="BF162" i="9"/>
  <c r="K158" i="9"/>
  <c r="C147" i="9"/>
  <c r="S147" i="9"/>
  <c r="J171" i="9"/>
  <c r="AO161" i="9"/>
  <c r="G162" i="9"/>
  <c r="BI176" i="9"/>
  <c r="BB169" i="9"/>
  <c r="J208" i="9"/>
  <c r="BD172" i="9"/>
  <c r="F184" i="9"/>
  <c r="H210" i="9"/>
  <c r="C143" i="9"/>
  <c r="S143" i="9"/>
  <c r="E194" i="9"/>
  <c r="M152" i="9"/>
  <c r="C208" i="9"/>
  <c r="BE170" i="9"/>
  <c r="AC168" i="9"/>
  <c r="H94" i="9"/>
  <c r="H64" i="9"/>
  <c r="S153" i="9"/>
  <c r="G201" i="9"/>
  <c r="AD168" i="9"/>
  <c r="C105" i="9"/>
  <c r="S105" i="9"/>
  <c r="G194" i="9"/>
  <c r="AS170" i="9"/>
  <c r="W171" i="9"/>
  <c r="Y172" i="9"/>
  <c r="J183" i="9"/>
  <c r="AA163" i="9"/>
  <c r="M174" i="9"/>
  <c r="U159" i="9"/>
  <c r="D114" i="9"/>
  <c r="D84" i="9"/>
  <c r="C81" i="9"/>
  <c r="AQ173" i="9"/>
  <c r="W167" i="9"/>
  <c r="D106" i="9"/>
  <c r="D76" i="9"/>
  <c r="J97" i="9"/>
  <c r="J67" i="9"/>
  <c r="U153" i="9"/>
  <c r="D193" i="9"/>
  <c r="K210" i="9"/>
  <c r="H152" i="9"/>
  <c r="L210" i="9"/>
  <c r="V170" i="9"/>
  <c r="M108" i="9"/>
  <c r="M78" i="9"/>
  <c r="H100" i="9"/>
  <c r="H70" i="9"/>
  <c r="S145" i="9"/>
  <c r="C145" i="9"/>
  <c r="I189" i="9"/>
  <c r="F112" i="9"/>
  <c r="F82" i="9"/>
  <c r="V164" i="9"/>
  <c r="AA165" i="9"/>
  <c r="D103" i="9"/>
  <c r="J96" i="9"/>
  <c r="H185" i="9"/>
  <c r="L185" i="9"/>
  <c r="D204" i="9"/>
  <c r="C139" i="9"/>
  <c r="S139" i="9"/>
  <c r="N199" i="9"/>
  <c r="G173" i="9"/>
  <c r="G155" i="9"/>
  <c r="L177" i="9"/>
  <c r="G189" i="9"/>
  <c r="N160" i="9"/>
  <c r="AY171" i="9"/>
  <c r="N162" i="9"/>
  <c r="S140" i="9"/>
  <c r="C140" i="9"/>
  <c r="K166" i="9"/>
  <c r="G163" i="9"/>
  <c r="N178" i="9"/>
  <c r="K154" i="9"/>
  <c r="J195" i="9"/>
  <c r="BA153" i="9"/>
  <c r="L194" i="9"/>
  <c r="H198" i="9"/>
  <c r="J161" i="9"/>
  <c r="F161" i="9"/>
  <c r="AK178" i="9"/>
  <c r="D174" i="9"/>
  <c r="AJ174" i="9"/>
  <c r="S124" i="9"/>
  <c r="C124" i="9"/>
  <c r="BJ171" i="9"/>
  <c r="K193" i="9"/>
  <c r="S129" i="9"/>
  <c r="C129" i="9"/>
  <c r="S98" i="9"/>
  <c r="C98" i="9"/>
  <c r="K157" i="9"/>
  <c r="AL175" i="9"/>
  <c r="D97" i="9"/>
  <c r="D67" i="9"/>
  <c r="S136" i="9"/>
  <c r="C136" i="9"/>
  <c r="K206" i="9"/>
  <c r="AD162" i="9"/>
  <c r="H157" i="9"/>
  <c r="S132" i="9"/>
  <c r="C132" i="9"/>
  <c r="H161" i="9"/>
  <c r="I152" i="9"/>
  <c r="J203" i="9"/>
  <c r="F190" i="9"/>
  <c r="S128" i="9"/>
  <c r="C128" i="9"/>
  <c r="J206" i="9"/>
  <c r="AK176" i="9"/>
  <c r="D105" i="9"/>
  <c r="D75" i="9"/>
  <c r="K199" i="9"/>
  <c r="M106" i="9"/>
  <c r="M76" i="9"/>
  <c r="H189" i="9"/>
  <c r="AD160" i="9"/>
  <c r="D116" i="9"/>
  <c r="D86" i="9"/>
  <c r="L107" i="9"/>
  <c r="L77" i="9"/>
  <c r="K110" i="9"/>
  <c r="K80" i="9"/>
  <c r="M195" i="9"/>
  <c r="AM165" i="9"/>
  <c r="AL154" i="9"/>
  <c r="S130" i="9"/>
  <c r="C130" i="9"/>
  <c r="J194" i="9"/>
  <c r="H193" i="9"/>
  <c r="I188" i="9"/>
  <c r="C63" i="9"/>
  <c r="E154" i="9"/>
  <c r="AA156" i="9"/>
  <c r="D187" i="9"/>
  <c r="J152" i="9"/>
  <c r="E173" i="9"/>
  <c r="K175" i="9"/>
  <c r="J169" i="9"/>
  <c r="N177" i="9"/>
  <c r="I155" i="9"/>
  <c r="D156" i="9"/>
  <c r="G209" i="9"/>
  <c r="H188" i="9"/>
  <c r="BA155" i="9"/>
  <c r="G171" i="9"/>
  <c r="K192" i="9"/>
  <c r="D206" i="9"/>
  <c r="C127" i="9"/>
  <c r="S127" i="9"/>
  <c r="BC159" i="9"/>
  <c r="H201" i="9"/>
  <c r="D188" i="9"/>
  <c r="K168" i="9"/>
  <c r="E193" i="9"/>
  <c r="J163" i="9"/>
  <c r="AP163" i="9"/>
  <c r="I172" i="9"/>
  <c r="BC176" i="9"/>
  <c r="M155" i="9"/>
  <c r="N164" i="9"/>
  <c r="M191" i="9"/>
  <c r="J153" i="9"/>
  <c r="AP153" i="9"/>
  <c r="J176" i="9"/>
  <c r="G103" i="9"/>
  <c r="G73" i="9"/>
  <c r="BA159" i="9"/>
  <c r="N154" i="9"/>
  <c r="V163" i="9"/>
  <c r="S122" i="9"/>
  <c r="C122" i="9"/>
  <c r="K153" i="9"/>
  <c r="G200" i="9"/>
  <c r="E203" i="9"/>
  <c r="C177" i="9"/>
  <c r="N155" i="9"/>
  <c r="E116" i="9"/>
  <c r="E86" i="9"/>
  <c r="H205" i="9"/>
  <c r="K185" i="9"/>
  <c r="E106" i="9"/>
  <c r="E76" i="9"/>
  <c r="I199" i="9"/>
  <c r="AA174" i="9"/>
  <c r="M190" i="9"/>
  <c r="X163" i="9"/>
  <c r="J99" i="9"/>
  <c r="J69" i="9"/>
  <c r="C62" i="9"/>
  <c r="T178" i="9"/>
  <c r="U157" i="9"/>
  <c r="G193" i="9"/>
  <c r="S134" i="9"/>
  <c r="C134" i="9"/>
  <c r="C194" i="9"/>
  <c r="L186" i="9"/>
  <c r="AC173" i="9"/>
  <c r="I207" i="9"/>
  <c r="H102" i="9"/>
  <c r="H72" i="9"/>
  <c r="AD170" i="9"/>
  <c r="AD157" i="9"/>
  <c r="K118" i="9"/>
  <c r="K88" i="9"/>
  <c r="C71" i="9"/>
  <c r="L204" i="9"/>
  <c r="U156" i="9"/>
  <c r="V156" i="9"/>
  <c r="L109" i="9"/>
  <c r="L79" i="9"/>
  <c r="E92" i="9"/>
  <c r="E62" i="9"/>
  <c r="E94" i="9"/>
  <c r="E64" i="9"/>
  <c r="X169" i="9"/>
  <c r="Y170" i="9"/>
  <c r="J102" i="9"/>
  <c r="J72" i="9"/>
  <c r="Y171" i="9"/>
  <c r="H110" i="9"/>
  <c r="H80" i="9"/>
  <c r="E118" i="9"/>
  <c r="E88" i="9"/>
  <c r="L95" i="9"/>
  <c r="L65" i="9"/>
  <c r="E205" i="9"/>
  <c r="E236" i="9" s="1"/>
  <c r="AA173" i="9"/>
  <c r="N118" i="9"/>
  <c r="N88" i="9"/>
  <c r="C70" i="9"/>
  <c r="F113" i="9"/>
  <c r="F83" i="9"/>
  <c r="AB152" i="9"/>
  <c r="K92" i="9"/>
  <c r="K62" i="9"/>
  <c r="F93" i="9"/>
  <c r="F63" i="9"/>
  <c r="U176" i="9"/>
  <c r="M103" i="9"/>
  <c r="M73" i="9"/>
  <c r="M104" i="9"/>
  <c r="M74" i="9"/>
  <c r="E115" i="9"/>
  <c r="E85" i="9"/>
  <c r="C80" i="9"/>
  <c r="F109" i="9"/>
  <c r="F79" i="9"/>
  <c r="C82" i="9"/>
  <c r="V169" i="9"/>
  <c r="J104" i="9"/>
  <c r="J74" i="9"/>
  <c r="F95" i="9"/>
  <c r="F65" i="9"/>
  <c r="K94" i="9"/>
  <c r="K64" i="9"/>
  <c r="C65" i="9"/>
  <c r="N94" i="9"/>
  <c r="N64" i="9"/>
  <c r="I94" i="9"/>
  <c r="I64" i="9"/>
  <c r="J94" i="9"/>
  <c r="J64" i="9"/>
  <c r="C64" i="9"/>
  <c r="G95" i="9"/>
  <c r="G65" i="9"/>
  <c r="L96" i="9"/>
  <c r="L66" i="9"/>
  <c r="N96" i="9"/>
  <c r="N66" i="9"/>
  <c r="H96" i="9"/>
  <c r="H66" i="9"/>
  <c r="C67" i="9"/>
  <c r="N97" i="9"/>
  <c r="N67" i="9"/>
  <c r="M118" i="9"/>
  <c r="M88" i="9"/>
  <c r="C88" i="9"/>
  <c r="J98" i="9"/>
  <c r="J68" i="9"/>
  <c r="N99" i="9"/>
  <c r="N69" i="9"/>
  <c r="K99" i="9"/>
  <c r="K69" i="9"/>
  <c r="G100" i="9"/>
  <c r="G70" i="9"/>
  <c r="J101" i="9"/>
  <c r="I101" i="9"/>
  <c r="N101" i="9"/>
  <c r="N71" i="9"/>
  <c r="L92" i="9"/>
  <c r="L62" i="9"/>
  <c r="D92" i="9"/>
  <c r="D62" i="9"/>
  <c r="M32" i="9"/>
  <c r="J33" i="9"/>
  <c r="N33" i="9"/>
  <c r="H118" i="9"/>
  <c r="H88" i="9"/>
  <c r="Z173" i="9"/>
  <c r="G109" i="9"/>
  <c r="G79" i="9"/>
  <c r="I110" i="9"/>
  <c r="I80" i="9"/>
  <c r="D101" i="9"/>
  <c r="D71" i="9"/>
  <c r="N117" i="9"/>
  <c r="N87" i="9"/>
  <c r="L115" i="9"/>
  <c r="L85" i="9"/>
  <c r="I102" i="9"/>
  <c r="D102" i="9"/>
  <c r="F92" i="9"/>
  <c r="F62" i="9"/>
  <c r="N187" i="9"/>
  <c r="I104" i="9"/>
  <c r="I74" i="9"/>
  <c r="D99" i="9"/>
  <c r="D69" i="9"/>
  <c r="G97" i="9"/>
  <c r="G67" i="9"/>
  <c r="C85" i="9"/>
  <c r="K100" i="9"/>
  <c r="C83" i="9"/>
  <c r="X173" i="9"/>
  <c r="S119" i="9"/>
  <c r="C119" i="9"/>
  <c r="BI137" i="13" s="1"/>
  <c r="X152" i="9"/>
  <c r="G105" i="9"/>
  <c r="G75" i="9"/>
  <c r="K117" i="9"/>
  <c r="K87" i="9"/>
  <c r="I109" i="9"/>
  <c r="I79" i="9"/>
  <c r="D118" i="9"/>
  <c r="D88" i="9"/>
  <c r="N110" i="9"/>
  <c r="N80" i="9"/>
  <c r="D113" i="9"/>
  <c r="D83" i="9"/>
  <c r="D111" i="9"/>
  <c r="D81" i="9"/>
  <c r="F110" i="9"/>
  <c r="F80" i="9"/>
  <c r="F114" i="9"/>
  <c r="F84" i="9"/>
  <c r="C74" i="9"/>
  <c r="H97" i="9"/>
  <c r="H67" i="9"/>
  <c r="I97" i="9"/>
  <c r="I67" i="9"/>
  <c r="G98" i="9"/>
  <c r="G68" i="9"/>
  <c r="H98" i="9"/>
  <c r="H68" i="9"/>
  <c r="F99" i="9"/>
  <c r="F69" i="9"/>
  <c r="H99" i="9"/>
  <c r="H69" i="9"/>
  <c r="G99" i="9"/>
  <c r="G69" i="9"/>
  <c r="L100" i="9"/>
  <c r="D100" i="9"/>
  <c r="D70" i="9"/>
  <c r="K101" i="9"/>
  <c r="K71" i="9"/>
  <c r="I92" i="9"/>
  <c r="I62" i="9"/>
  <c r="M92" i="9"/>
  <c r="M62" i="9"/>
  <c r="N93" i="9"/>
  <c r="N63" i="9"/>
  <c r="D93" i="9"/>
  <c r="D63" i="9"/>
  <c r="G32" i="9"/>
  <c r="H33" i="9"/>
  <c r="N34" i="9"/>
  <c r="H35" i="9"/>
  <c r="F102" i="9"/>
  <c r="F72" i="9"/>
  <c r="S146" i="9"/>
  <c r="C146" i="9"/>
  <c r="I108" i="9"/>
  <c r="I78" i="9"/>
  <c r="Y162" i="9"/>
  <c r="D96" i="9"/>
  <c r="D66" i="9"/>
  <c r="L113" i="9"/>
  <c r="L83" i="9"/>
  <c r="S179" i="9"/>
  <c r="F187" i="9"/>
  <c r="M109" i="9"/>
  <c r="M79" i="9"/>
  <c r="M105" i="9"/>
  <c r="M75" i="9"/>
  <c r="J103" i="9"/>
  <c r="J73" i="9"/>
  <c r="Y159" i="9"/>
  <c r="F98" i="9"/>
  <c r="F68" i="9"/>
  <c r="E110" i="9"/>
  <c r="E80" i="9"/>
  <c r="S114" i="9"/>
  <c r="C114" i="9"/>
  <c r="AB165" i="9"/>
  <c r="K104" i="9"/>
  <c r="K74" i="9"/>
  <c r="F104" i="9"/>
  <c r="F74" i="9"/>
  <c r="M95" i="9"/>
  <c r="M65" i="9"/>
  <c r="H95" i="9"/>
  <c r="H65" i="9"/>
  <c r="F96" i="9"/>
  <c r="F66" i="9"/>
  <c r="K96" i="9"/>
  <c r="K66" i="9"/>
  <c r="E96" i="9"/>
  <c r="E66" i="9"/>
  <c r="K97" i="9"/>
  <c r="K67" i="9"/>
  <c r="F97" i="9"/>
  <c r="F67" i="9"/>
  <c r="L118" i="9"/>
  <c r="L88" i="9"/>
  <c r="G118" i="9"/>
  <c r="G88" i="9"/>
  <c r="N98" i="9"/>
  <c r="N68" i="9"/>
  <c r="C69" i="9"/>
  <c r="M100" i="9"/>
  <c r="M70" i="9"/>
  <c r="H101" i="9"/>
  <c r="H71" i="9"/>
  <c r="J92" i="9"/>
  <c r="J62" i="9"/>
  <c r="K93" i="9"/>
  <c r="K63" i="9"/>
  <c r="J93" i="9"/>
  <c r="J63" i="9"/>
  <c r="L33" i="9"/>
  <c r="K183" i="9"/>
  <c r="AC156" i="9"/>
  <c r="F100" i="9"/>
  <c r="F70" i="9"/>
  <c r="E100" i="9"/>
  <c r="E70" i="9"/>
  <c r="F101" i="9"/>
  <c r="F71" i="9"/>
  <c r="L183" i="9"/>
  <c r="F115" i="9"/>
  <c r="F85" i="9"/>
  <c r="I194" i="9"/>
  <c r="M102" i="9"/>
  <c r="M72" i="9"/>
  <c r="N92" i="9"/>
  <c r="N62" i="9"/>
  <c r="E117" i="9"/>
  <c r="E87" i="9"/>
  <c r="AA153" i="9"/>
  <c r="V154" i="9"/>
  <c r="L102" i="9"/>
  <c r="L72" i="9"/>
  <c r="S141" i="9"/>
  <c r="C141" i="9"/>
  <c r="BJ152" i="9"/>
  <c r="I156" i="9"/>
  <c r="G116" i="9"/>
  <c r="G86" i="9"/>
  <c r="I115" i="9"/>
  <c r="I85" i="9"/>
  <c r="D98" i="9"/>
  <c r="D68" i="9"/>
  <c r="G113" i="9"/>
  <c r="G83" i="9"/>
  <c r="J109" i="9"/>
  <c r="J79" i="9"/>
  <c r="G104" i="9"/>
  <c r="G74" i="9"/>
  <c r="I93" i="9"/>
  <c r="I63" i="9"/>
  <c r="G94" i="9"/>
  <c r="G64" i="9"/>
  <c r="L94" i="9"/>
  <c r="L64" i="9"/>
  <c r="M94" i="9"/>
  <c r="M64" i="9"/>
  <c r="D94" i="9"/>
  <c r="D64" i="9"/>
  <c r="J95" i="9"/>
  <c r="J65" i="9"/>
  <c r="D95" i="9"/>
  <c r="D65" i="9"/>
  <c r="I96" i="9"/>
  <c r="C66" i="9"/>
  <c r="L97" i="9"/>
  <c r="L67" i="9"/>
  <c r="I118" i="9"/>
  <c r="I88" i="9"/>
  <c r="F118" i="9"/>
  <c r="F88" i="9"/>
  <c r="I98" i="9"/>
  <c r="I68" i="9"/>
  <c r="K98" i="9"/>
  <c r="E99" i="9"/>
  <c r="I100" i="9"/>
  <c r="I70" i="9"/>
  <c r="J100" i="9"/>
  <c r="J70" i="9"/>
  <c r="E101" i="9"/>
  <c r="E71" i="9"/>
  <c r="G92" i="9"/>
  <c r="G62" i="9"/>
  <c r="H93" i="9"/>
  <c r="H63" i="9"/>
  <c r="I32" i="9"/>
  <c r="L32" i="9"/>
  <c r="M33" i="9"/>
  <c r="I35" i="9"/>
  <c r="M38" i="9"/>
  <c r="L39" i="9"/>
  <c r="J40" i="9"/>
  <c r="N40" i="9"/>
  <c r="G41" i="9"/>
  <c r="L41" i="9"/>
  <c r="C72" i="9"/>
  <c r="K102" i="9"/>
  <c r="K72" i="9"/>
  <c r="D104" i="9"/>
  <c r="D74" i="9"/>
  <c r="E104" i="9"/>
  <c r="N105" i="9"/>
  <c r="N75" i="9"/>
  <c r="E105" i="9"/>
  <c r="E75" i="9"/>
  <c r="C76" i="9"/>
  <c r="G107" i="9"/>
  <c r="G77" i="9"/>
  <c r="N108" i="9"/>
  <c r="N78" i="9"/>
  <c r="H108" i="9"/>
  <c r="H78" i="9"/>
  <c r="D110" i="9"/>
  <c r="D80" i="9"/>
  <c r="H111" i="9"/>
  <c r="H81" i="9"/>
  <c r="L111" i="9"/>
  <c r="G112" i="9"/>
  <c r="G82" i="9"/>
  <c r="H112" i="9"/>
  <c r="H82" i="9"/>
  <c r="K113" i="9"/>
  <c r="J114" i="9"/>
  <c r="J84" i="9"/>
  <c r="K114" i="9"/>
  <c r="K84" i="9"/>
  <c r="H115" i="9"/>
  <c r="H85" i="9"/>
  <c r="H116" i="9"/>
  <c r="H86" i="9"/>
  <c r="F116" i="9"/>
  <c r="F86" i="9"/>
  <c r="I47" i="9"/>
  <c r="I49" i="9"/>
  <c r="L51" i="9"/>
  <c r="G52" i="9"/>
  <c r="M54" i="9"/>
  <c r="G55" i="9"/>
  <c r="L56" i="9"/>
  <c r="J35" i="9"/>
  <c r="M35" i="9"/>
  <c r="J37" i="9"/>
  <c r="H58" i="9"/>
  <c r="M58" i="9"/>
  <c r="G38" i="9"/>
  <c r="N38" i="9"/>
  <c r="H39" i="9"/>
  <c r="H41" i="9"/>
  <c r="M41" i="9"/>
  <c r="N103" i="9"/>
  <c r="N73" i="9"/>
  <c r="H104" i="9"/>
  <c r="H74" i="9"/>
  <c r="K105" i="9"/>
  <c r="K75" i="9"/>
  <c r="D107" i="9"/>
  <c r="D77" i="9"/>
  <c r="J107" i="9"/>
  <c r="J77" i="9"/>
  <c r="F107" i="9"/>
  <c r="F77" i="9"/>
  <c r="M110" i="9"/>
  <c r="M80" i="9"/>
  <c r="K111" i="9"/>
  <c r="K81" i="9"/>
  <c r="M113" i="9"/>
  <c r="M83" i="9"/>
  <c r="E113" i="9"/>
  <c r="E83" i="9"/>
  <c r="G114" i="9"/>
  <c r="G84" i="9"/>
  <c r="L114" i="9"/>
  <c r="L84" i="9"/>
  <c r="H114" i="9"/>
  <c r="H84" i="9"/>
  <c r="G115" i="9"/>
  <c r="G85" i="9"/>
  <c r="N116" i="9"/>
  <c r="C86" i="9"/>
  <c r="M117" i="9"/>
  <c r="M87" i="9"/>
  <c r="G117" i="9"/>
  <c r="G87" i="9"/>
  <c r="I117" i="9"/>
  <c r="C117" i="9"/>
  <c r="S117" i="9"/>
  <c r="I43" i="9"/>
  <c r="L44" i="9"/>
  <c r="G45" i="9"/>
  <c r="J49" i="9"/>
  <c r="N49" i="9"/>
  <c r="H51" i="9"/>
  <c r="H52" i="9"/>
  <c r="L52" i="9"/>
  <c r="J54" i="9"/>
  <c r="N54" i="9"/>
  <c r="H56" i="9"/>
  <c r="G35" i="9"/>
  <c r="N35" i="9"/>
  <c r="N58" i="9"/>
  <c r="H38" i="9"/>
  <c r="I39" i="9"/>
  <c r="N39" i="9"/>
  <c r="H40" i="9"/>
  <c r="I41" i="9"/>
  <c r="N41" i="9"/>
  <c r="N102" i="9"/>
  <c r="N72" i="9"/>
  <c r="K103" i="9"/>
  <c r="K73" i="9"/>
  <c r="C73" i="9"/>
  <c r="E103" i="9"/>
  <c r="E73" i="9"/>
  <c r="L104" i="9"/>
  <c r="L74" i="9"/>
  <c r="H105" i="9"/>
  <c r="F105" i="9"/>
  <c r="F75" i="9"/>
  <c r="H106" i="9"/>
  <c r="H76" i="9"/>
  <c r="K107" i="9"/>
  <c r="K77" i="9"/>
  <c r="E107" i="9"/>
  <c r="E77" i="9"/>
  <c r="D108" i="9"/>
  <c r="D78" i="9"/>
  <c r="K108" i="9"/>
  <c r="K78" i="9"/>
  <c r="E108" i="9"/>
  <c r="E78" i="9"/>
  <c r="N109" i="9"/>
  <c r="N79" i="9"/>
  <c r="J110" i="9"/>
  <c r="J80" i="9"/>
  <c r="F111" i="9"/>
  <c r="F81" i="9"/>
  <c r="N111" i="9"/>
  <c r="N81" i="9"/>
  <c r="E111" i="9"/>
  <c r="E81" i="9"/>
  <c r="M112" i="9"/>
  <c r="M82" i="9"/>
  <c r="L112" i="9"/>
  <c r="L82" i="9"/>
  <c r="N112" i="9"/>
  <c r="N82" i="9"/>
  <c r="I114" i="9"/>
  <c r="I84" i="9"/>
  <c r="E114" i="9"/>
  <c r="E84" i="9"/>
  <c r="N115" i="9"/>
  <c r="N85" i="9"/>
  <c r="M115" i="9"/>
  <c r="M85" i="9"/>
  <c r="D115" i="9"/>
  <c r="D85" i="9"/>
  <c r="H45" i="9"/>
  <c r="L47" i="9"/>
  <c r="G50" i="9"/>
  <c r="I51" i="9"/>
  <c r="N51" i="9"/>
  <c r="I52" i="9"/>
  <c r="M52" i="9"/>
  <c r="I53" i="9"/>
  <c r="G54" i="9"/>
  <c r="I55" i="9"/>
  <c r="M55" i="9"/>
  <c r="I56" i="9"/>
  <c r="N56" i="9"/>
  <c r="M36" i="9"/>
  <c r="J58" i="9"/>
  <c r="I38" i="9"/>
  <c r="L38" i="9"/>
  <c r="J39" i="9"/>
  <c r="I40" i="9"/>
  <c r="M40" i="9"/>
  <c r="J41" i="9"/>
  <c r="G102" i="9"/>
  <c r="G72" i="9"/>
  <c r="E102" i="9"/>
  <c r="E72" i="9"/>
  <c r="H103" i="9"/>
  <c r="H73" i="9"/>
  <c r="I103" i="9"/>
  <c r="I73" i="9"/>
  <c r="F106" i="9"/>
  <c r="F76" i="9"/>
  <c r="H107" i="9"/>
  <c r="H77" i="9"/>
  <c r="C77" i="9"/>
  <c r="M107" i="9"/>
  <c r="M77" i="9"/>
  <c r="G110" i="9"/>
  <c r="G80" i="9"/>
  <c r="I111" i="9"/>
  <c r="I81" i="9"/>
  <c r="J111" i="9"/>
  <c r="J81" i="9"/>
  <c r="J112" i="9"/>
  <c r="J82" i="9"/>
  <c r="I112" i="9"/>
  <c r="I82" i="9"/>
  <c r="K112" i="9"/>
  <c r="K82" i="9"/>
  <c r="H113" i="9"/>
  <c r="H83" i="9"/>
  <c r="M114" i="9"/>
  <c r="M84" i="9"/>
  <c r="K115" i="9"/>
  <c r="K85" i="9"/>
  <c r="J115" i="9"/>
  <c r="K116" i="9"/>
  <c r="K86" i="9"/>
  <c r="I116" i="9"/>
  <c r="I86" i="9"/>
  <c r="J117" i="9"/>
  <c r="J87" i="9"/>
  <c r="D117" i="9"/>
  <c r="D87" i="9"/>
  <c r="G42" i="9"/>
  <c r="L43" i="9"/>
  <c r="M45" i="9"/>
  <c r="D50" i="9"/>
  <c r="H50" i="9"/>
  <c r="J52" i="9"/>
  <c r="N52" i="9"/>
  <c r="J53" i="9"/>
  <c r="H54" i="9"/>
  <c r="L54" i="9"/>
  <c r="E125" i="9"/>
  <c r="F129" i="9"/>
  <c r="O116" i="9"/>
  <c r="G136" i="9"/>
  <c r="H149" i="9"/>
  <c r="AY49" i="13" s="1"/>
  <c r="F160" i="9"/>
  <c r="G167" i="9"/>
  <c r="D124" i="9"/>
  <c r="C155" i="9"/>
  <c r="U164" i="9"/>
  <c r="M196" i="9"/>
  <c r="V167" i="9"/>
  <c r="L207" i="9"/>
  <c r="O143" i="9"/>
  <c r="I167" i="9"/>
  <c r="O130" i="9"/>
  <c r="G183" i="9"/>
  <c r="E123" i="9"/>
  <c r="O147" i="9"/>
  <c r="H145" i="9"/>
  <c r="K169" i="9"/>
  <c r="F123" i="9"/>
  <c r="E137" i="9"/>
  <c r="F174" i="9"/>
  <c r="D131" i="9"/>
  <c r="M207" i="9"/>
  <c r="E126" i="9"/>
  <c r="O144" i="9"/>
  <c r="H197" i="9"/>
  <c r="C158" i="9"/>
  <c r="L171" i="9"/>
  <c r="M197" i="9"/>
  <c r="AB167" i="9"/>
  <c r="M158" i="9"/>
  <c r="S156" i="9"/>
  <c r="AJ164" i="9"/>
  <c r="N196" i="9"/>
  <c r="S168" i="9"/>
  <c r="Z167" i="9"/>
  <c r="J207" i="9"/>
  <c r="C152" i="9"/>
  <c r="O128" i="9"/>
  <c r="O138" i="9"/>
  <c r="O142" i="9"/>
  <c r="O136" i="9"/>
  <c r="J134" i="9"/>
  <c r="O122" i="9"/>
  <c r="O127" i="9"/>
  <c r="G160" i="9"/>
  <c r="J160" i="9"/>
  <c r="I134" i="9"/>
  <c r="I146" i="9"/>
  <c r="O105" i="9"/>
  <c r="O141" i="9"/>
  <c r="C160" i="9"/>
  <c r="I157" i="9"/>
  <c r="E122" i="9"/>
  <c r="G158" i="9"/>
  <c r="J132" i="9"/>
  <c r="I165" i="9"/>
  <c r="H175" i="9"/>
  <c r="C172" i="9"/>
  <c r="O140" i="9"/>
  <c r="L164" i="9"/>
  <c r="O145" i="9"/>
  <c r="L160" i="9"/>
  <c r="N166" i="9"/>
  <c r="C165" i="9"/>
  <c r="N161" i="9"/>
  <c r="C162" i="9"/>
  <c r="G170" i="9"/>
  <c r="Y174" i="9"/>
  <c r="M209" i="9"/>
  <c r="G202" i="9"/>
  <c r="E184" i="9"/>
  <c r="G199" i="9"/>
  <c r="F124" i="9"/>
  <c r="H133" i="9"/>
  <c r="X178" i="9"/>
  <c r="BB177" i="9"/>
  <c r="O114" i="9"/>
  <c r="W166" i="9"/>
  <c r="AD173" i="9"/>
  <c r="BI172" i="9"/>
  <c r="I197" i="9"/>
  <c r="L199" i="9"/>
  <c r="N205" i="9"/>
  <c r="F199" i="9"/>
  <c r="I149" i="9"/>
  <c r="AZ49" i="13" s="1"/>
  <c r="C189" i="9"/>
  <c r="L205" i="9"/>
  <c r="F206" i="9"/>
  <c r="K188" i="9"/>
  <c r="O94" i="9"/>
  <c r="BB166" i="9"/>
  <c r="F207" i="9"/>
  <c r="O125" i="9"/>
  <c r="F200" i="9"/>
  <c r="BE162" i="9"/>
  <c r="U158" i="9"/>
  <c r="H207" i="9"/>
  <c r="C184" i="9"/>
  <c r="BJ174" i="9"/>
  <c r="C207" i="9"/>
  <c r="N186" i="9"/>
  <c r="C163" i="9"/>
  <c r="I198" i="9"/>
  <c r="D178" i="9"/>
  <c r="I160" i="9"/>
  <c r="H179" i="9"/>
  <c r="C78" i="9"/>
  <c r="F173" i="9"/>
  <c r="G78" i="9"/>
  <c r="G108" i="9"/>
  <c r="K164" i="9"/>
  <c r="AB154" i="9"/>
  <c r="Y154" i="9"/>
  <c r="T164" i="9"/>
  <c r="D164" i="9"/>
  <c r="N209" i="9"/>
  <c r="I187" i="9"/>
  <c r="F188" i="9"/>
  <c r="E179" i="9"/>
  <c r="E200" i="9"/>
  <c r="S175" i="9"/>
  <c r="U155" i="9"/>
  <c r="J162" i="9"/>
  <c r="M203" i="9"/>
  <c r="S116" i="9"/>
  <c r="C116" i="9"/>
  <c r="E185" i="9"/>
  <c r="N152" i="9"/>
  <c r="X174" i="9"/>
  <c r="S104" i="9"/>
  <c r="C104" i="9"/>
  <c r="S115" i="9"/>
  <c r="C115" i="9"/>
  <c r="M201" i="9"/>
  <c r="S118" i="9"/>
  <c r="C118" i="9"/>
  <c r="S94" i="9"/>
  <c r="C94" i="9"/>
  <c r="S110" i="9"/>
  <c r="C110" i="9"/>
  <c r="G176" i="9"/>
  <c r="G159" i="9"/>
  <c r="D163" i="9"/>
  <c r="E153" i="9"/>
  <c r="K173" i="9"/>
  <c r="C109" i="9"/>
  <c r="S109" i="9"/>
  <c r="I171" i="9"/>
  <c r="G178" i="9"/>
  <c r="H162" i="9"/>
  <c r="J165" i="9"/>
  <c r="F164" i="9"/>
  <c r="H176" i="9"/>
  <c r="Y178" i="9"/>
  <c r="N179" i="9"/>
  <c r="AT179" i="9"/>
  <c r="F179" i="9"/>
  <c r="AL179" i="9"/>
  <c r="S148" i="9"/>
  <c r="C148" i="9"/>
  <c r="E196" i="9"/>
  <c r="H169" i="9"/>
  <c r="AN169" i="9"/>
  <c r="L169" i="9"/>
  <c r="AR169" i="9"/>
  <c r="S102" i="9"/>
  <c r="C102" i="9"/>
  <c r="E141" i="9"/>
  <c r="T161" i="9"/>
  <c r="D183" i="9"/>
  <c r="S92" i="9"/>
  <c r="C92" i="9"/>
  <c r="E159" i="9"/>
  <c r="F154" i="9"/>
  <c r="E178" i="9"/>
  <c r="C171" i="9"/>
  <c r="M170" i="9"/>
  <c r="I170" i="9"/>
  <c r="I161" i="9"/>
  <c r="K159" i="9"/>
  <c r="M173" i="9"/>
  <c r="L165" i="9"/>
  <c r="I173" i="9"/>
  <c r="E170" i="9"/>
  <c r="H153" i="9"/>
  <c r="AO169" i="9"/>
  <c r="S103" i="9"/>
  <c r="C103" i="9"/>
  <c r="S106" i="9"/>
  <c r="C106" i="9"/>
  <c r="S96" i="9"/>
  <c r="C96" i="9"/>
  <c r="AB173" i="9"/>
  <c r="Y177" i="9"/>
  <c r="BE166" i="9"/>
  <c r="C113" i="9"/>
  <c r="S113" i="9"/>
  <c r="S97" i="9"/>
  <c r="C97" i="9"/>
  <c r="C95" i="9"/>
  <c r="S95" i="9"/>
  <c r="G188" i="9"/>
  <c r="H163" i="9"/>
  <c r="E176" i="9"/>
  <c r="F170" i="9"/>
  <c r="S111" i="9"/>
  <c r="C111" i="9"/>
  <c r="M168" i="9"/>
  <c r="H172" i="9"/>
  <c r="F169" i="9"/>
  <c r="M176" i="9"/>
  <c r="E156" i="9"/>
  <c r="N175" i="9"/>
  <c r="M208" i="9"/>
  <c r="Z174" i="9"/>
  <c r="C176" i="9"/>
  <c r="S107" i="9"/>
  <c r="C107" i="9"/>
  <c r="S99" i="9"/>
  <c r="C99" i="9"/>
  <c r="J159" i="9"/>
  <c r="H173" i="9"/>
  <c r="Z162" i="9"/>
  <c r="S112" i="9"/>
  <c r="C112" i="9"/>
  <c r="L152" i="9"/>
  <c r="S100" i="9"/>
  <c r="C100" i="9"/>
  <c r="C101" i="9"/>
  <c r="S101" i="9"/>
  <c r="N170" i="9"/>
  <c r="K156" i="9"/>
  <c r="S93" i="9"/>
  <c r="C93" i="9"/>
  <c r="G165" i="9"/>
  <c r="F175" i="9"/>
  <c r="N171" i="9"/>
  <c r="C153" i="9"/>
  <c r="K160" i="9"/>
  <c r="I186" i="9"/>
  <c r="I179" i="9"/>
  <c r="H156" i="9"/>
  <c r="K179" i="9"/>
  <c r="F178" i="9"/>
  <c r="K176" i="9"/>
  <c r="E162" i="9"/>
  <c r="C164" i="9"/>
  <c r="F167" i="9"/>
  <c r="E164" i="9"/>
  <c r="I203" i="9"/>
  <c r="J190" i="9"/>
  <c r="F140" i="9"/>
  <c r="G128" i="9"/>
  <c r="F189" i="9"/>
  <c r="C168" i="9"/>
  <c r="O134" i="9"/>
  <c r="L208" i="9"/>
  <c r="E207" i="9"/>
  <c r="C156" i="9"/>
  <c r="L167" i="9"/>
  <c r="D148" i="9"/>
  <c r="O139" i="9"/>
  <c r="F135" i="9"/>
  <c r="G129" i="9"/>
  <c r="O124" i="9"/>
  <c r="I178" i="9"/>
  <c r="E143" i="9"/>
  <c r="G147" i="9"/>
  <c r="J167" i="9"/>
  <c r="J174" i="9"/>
  <c r="F126" i="9"/>
  <c r="I174" i="9"/>
  <c r="O96" i="9"/>
  <c r="O126" i="9"/>
  <c r="N207" i="9"/>
  <c r="G140" i="9"/>
  <c r="G139" i="9"/>
  <c r="F122" i="9"/>
  <c r="O123" i="9"/>
  <c r="I145" i="9"/>
  <c r="S142" i="9"/>
  <c r="C142" i="9"/>
  <c r="F177" i="9"/>
  <c r="F138" i="9"/>
  <c r="N173" i="9"/>
  <c r="D142" i="9"/>
  <c r="E127" i="9"/>
  <c r="G166" i="9"/>
  <c r="M172" i="9"/>
  <c r="H130" i="9"/>
  <c r="F166" i="9"/>
  <c r="O115" i="9"/>
  <c r="N174" i="9"/>
  <c r="E158" i="9"/>
  <c r="I162" i="9"/>
  <c r="C201" i="9"/>
  <c r="L154" i="9"/>
  <c r="I154" i="9"/>
  <c r="S108" i="9"/>
  <c r="C108" i="9"/>
  <c r="J204" i="9"/>
  <c r="E131" i="9"/>
  <c r="I195" i="9"/>
  <c r="O95" i="9"/>
  <c r="E155" i="9"/>
  <c r="C175" i="9"/>
  <c r="G152" i="9"/>
  <c r="BC152" i="9"/>
  <c r="I177" i="9"/>
  <c r="I169" i="9"/>
  <c r="D144" i="9"/>
  <c r="L173" i="9"/>
  <c r="I166" i="9"/>
  <c r="D161" i="9"/>
  <c r="F141" i="9"/>
  <c r="S144" i="9"/>
  <c r="C144" i="9"/>
  <c r="J184" i="9"/>
  <c r="D184" i="9"/>
  <c r="H174" i="9"/>
  <c r="H136" i="9"/>
  <c r="H128" i="9"/>
  <c r="J146" i="9"/>
  <c r="F137" i="9"/>
  <c r="O132" i="9"/>
  <c r="F125" i="9"/>
  <c r="E148" i="9"/>
  <c r="O146" i="9"/>
  <c r="O106" i="9"/>
  <c r="O135" i="9"/>
  <c r="H139" i="9"/>
  <c r="K132" i="9"/>
  <c r="I133" i="9"/>
  <c r="G124" i="9"/>
  <c r="O119" i="9"/>
  <c r="BU137" i="13" s="1"/>
  <c r="BP23" i="13" s="1"/>
  <c r="J149" i="9"/>
  <c r="BA49" i="13" s="1"/>
  <c r="K134" i="9"/>
  <c r="F143" i="9"/>
  <c r="G123" i="9"/>
  <c r="O129" i="9"/>
  <c r="G125" i="9"/>
  <c r="G135" i="9"/>
  <c r="G126" i="9"/>
  <c r="F131" i="9"/>
  <c r="H129" i="9"/>
  <c r="G137" i="9"/>
  <c r="G122" i="9"/>
  <c r="J145" i="9"/>
  <c r="H140" i="9"/>
  <c r="I130" i="9"/>
  <c r="E142" i="9"/>
  <c r="F127" i="9"/>
  <c r="K149" i="9"/>
  <c r="BB49" i="13" s="1"/>
  <c r="G138" i="9"/>
  <c r="O149" i="9"/>
  <c r="BF49" i="13" s="1"/>
  <c r="BA22" i="13" s="1"/>
  <c r="G141" i="9"/>
  <c r="I136" i="9"/>
  <c r="H147" i="9"/>
  <c r="K146" i="9"/>
  <c r="H135" i="9"/>
  <c r="I139" i="9"/>
  <c r="L132" i="9"/>
  <c r="K145" i="9"/>
  <c r="G127" i="9"/>
  <c r="H124" i="9"/>
  <c r="E144" i="9"/>
  <c r="H123" i="9"/>
  <c r="L146" i="9"/>
  <c r="I128" i="9"/>
  <c r="G131" i="9"/>
  <c r="H126" i="9"/>
  <c r="G143" i="9"/>
  <c r="H125" i="9"/>
  <c r="F148" i="9"/>
  <c r="H122" i="9"/>
  <c r="L134" i="9"/>
  <c r="F142" i="9"/>
  <c r="J133" i="9"/>
  <c r="I129" i="9"/>
  <c r="J130" i="9"/>
  <c r="H138" i="9"/>
  <c r="I147" i="9"/>
  <c r="J128" i="9"/>
  <c r="H137" i="9"/>
  <c r="J136" i="9"/>
  <c r="H143" i="9"/>
  <c r="G148" i="9"/>
  <c r="I123" i="9"/>
  <c r="L145" i="9"/>
  <c r="M132" i="9"/>
  <c r="I140" i="9"/>
  <c r="M134" i="9"/>
  <c r="J139" i="9"/>
  <c r="I124" i="9"/>
  <c r="K133" i="9"/>
  <c r="K130" i="9"/>
  <c r="L149" i="9"/>
  <c r="BC49" i="13" s="1"/>
  <c r="I138" i="9"/>
  <c r="H141" i="9"/>
  <c r="F144" i="9"/>
  <c r="K136" i="9"/>
  <c r="M146" i="9"/>
  <c r="I135" i="9"/>
  <c r="J147" i="9"/>
  <c r="J124" i="9"/>
  <c r="G142" i="9"/>
  <c r="H127" i="9"/>
  <c r="K128" i="9"/>
  <c r="I126" i="9"/>
  <c r="I137" i="9"/>
  <c r="H131" i="9"/>
  <c r="I125" i="9"/>
  <c r="H148" i="9"/>
  <c r="J129" i="9"/>
  <c r="J140" i="9"/>
  <c r="I122" i="9"/>
  <c r="L133" i="9"/>
  <c r="M149" i="9"/>
  <c r="BD49" i="13" s="1"/>
  <c r="J135" i="9"/>
  <c r="I141" i="9"/>
  <c r="G144" i="9"/>
  <c r="M145" i="9"/>
  <c r="K139" i="9"/>
  <c r="I143" i="9"/>
  <c r="N134" i="9"/>
  <c r="L136" i="9"/>
  <c r="N132" i="9"/>
  <c r="J123" i="9"/>
  <c r="K140" i="9"/>
  <c r="L130" i="9"/>
  <c r="I127" i="9"/>
  <c r="H142" i="9"/>
  <c r="N146" i="9"/>
  <c r="J138" i="9"/>
  <c r="H144" i="9"/>
  <c r="J141" i="9"/>
  <c r="L128" i="9"/>
  <c r="J126" i="9"/>
  <c r="J125" i="9"/>
  <c r="K147" i="9"/>
  <c r="K123" i="9"/>
  <c r="J137" i="9"/>
  <c r="I131" i="9"/>
  <c r="K129" i="9"/>
  <c r="J122" i="9"/>
  <c r="M130" i="9"/>
  <c r="M133" i="9"/>
  <c r="N149" i="9"/>
  <c r="BE49" i="13" s="1"/>
  <c r="K124" i="9"/>
  <c r="K138" i="9"/>
  <c r="K135" i="9"/>
  <c r="I148" i="9"/>
  <c r="M136" i="9"/>
  <c r="L129" i="9"/>
  <c r="N145" i="9"/>
  <c r="K125" i="9"/>
  <c r="L147" i="9"/>
  <c r="J143" i="9"/>
  <c r="L139" i="9"/>
  <c r="L140" i="9"/>
  <c r="K122" i="9"/>
  <c r="L124" i="9"/>
  <c r="J127" i="9"/>
  <c r="J131" i="9"/>
  <c r="M128" i="9"/>
  <c r="L123" i="9"/>
  <c r="J148" i="9"/>
  <c r="K143" i="9"/>
  <c r="K137" i="9"/>
  <c r="K126" i="9"/>
  <c r="M139" i="9"/>
  <c r="K127" i="9"/>
  <c r="N130" i="9"/>
  <c r="N133" i="9"/>
  <c r="I142" i="9"/>
  <c r="L135" i="9"/>
  <c r="K141" i="9"/>
  <c r="I144" i="9"/>
  <c r="M129" i="9"/>
  <c r="M147" i="9"/>
  <c r="L126" i="9"/>
  <c r="L125" i="9"/>
  <c r="M124" i="9"/>
  <c r="J142" i="9"/>
  <c r="K131" i="9"/>
  <c r="L138" i="9"/>
  <c r="N136" i="9"/>
  <c r="L141" i="9"/>
  <c r="J144" i="9"/>
  <c r="M140" i="9"/>
  <c r="L137" i="9"/>
  <c r="L122" i="9"/>
  <c r="L127" i="9"/>
  <c r="M138" i="9"/>
  <c r="M135" i="9"/>
  <c r="N128" i="9"/>
  <c r="L131" i="9"/>
  <c r="K148" i="9"/>
  <c r="L143" i="9"/>
  <c r="M123" i="9"/>
  <c r="M126" i="9"/>
  <c r="N139" i="9"/>
  <c r="N129" i="9"/>
  <c r="M122" i="9"/>
  <c r="M137" i="9"/>
  <c r="N147" i="9"/>
  <c r="M143" i="9"/>
  <c r="M125" i="9"/>
  <c r="N140" i="9"/>
  <c r="M127" i="9"/>
  <c r="N124" i="9"/>
  <c r="K142" i="9"/>
  <c r="N135" i="9"/>
  <c r="K144" i="9"/>
  <c r="M141" i="9"/>
  <c r="N123" i="9"/>
  <c r="N125" i="9"/>
  <c r="L148" i="9"/>
  <c r="N138" i="9"/>
  <c r="N126" i="9"/>
  <c r="L144" i="9"/>
  <c r="N137" i="9"/>
  <c r="M148" i="9"/>
  <c r="M131" i="9"/>
  <c r="N122" i="9"/>
  <c r="L142" i="9"/>
  <c r="N141" i="9"/>
  <c r="N143" i="9"/>
  <c r="N127" i="9"/>
  <c r="M142" i="9"/>
  <c r="M144" i="9"/>
  <c r="N131" i="9"/>
  <c r="N148" i="9"/>
  <c r="N142" i="9"/>
  <c r="N144" i="9"/>
  <c r="N59" i="12"/>
  <c r="L59" i="12"/>
  <c r="AM50" i="13" s="1"/>
  <c r="K59" i="12"/>
  <c r="AL50" i="13" s="1"/>
  <c r="J59" i="12"/>
  <c r="AJ77" i="13" s="1"/>
  <c r="G59" i="12"/>
  <c r="F59" i="12"/>
  <c r="AG50" i="13" s="1"/>
  <c r="AD272" i="12"/>
  <c r="AC272" i="12"/>
  <c r="AB272" i="12"/>
  <c r="Y272" i="12"/>
  <c r="X272" i="12"/>
  <c r="V272" i="12"/>
  <c r="U272" i="12"/>
  <c r="T272" i="12"/>
  <c r="N29" i="12"/>
  <c r="Y50" i="13" s="1"/>
  <c r="L29" i="12"/>
  <c r="V77" i="13" s="1"/>
  <c r="K29" i="12"/>
  <c r="V50" i="13" s="1"/>
  <c r="J29" i="12"/>
  <c r="U50" i="13" s="1"/>
  <c r="H29" i="12"/>
  <c r="S50" i="13" s="1"/>
  <c r="G29" i="12"/>
  <c r="Q77" i="13" s="1"/>
  <c r="F29" i="12"/>
  <c r="P77" i="13" s="1"/>
  <c r="D29" i="12"/>
  <c r="N77" i="13" s="1"/>
  <c r="S140" i="12"/>
  <c r="S133" i="12"/>
  <c r="S132" i="12"/>
  <c r="S130" i="12"/>
  <c r="S129" i="12"/>
  <c r="S142" i="12"/>
  <c r="S144" i="12"/>
  <c r="S147" i="12"/>
  <c r="S138" i="12"/>
  <c r="S143" i="12"/>
  <c r="S137" i="12"/>
  <c r="S146" i="12"/>
  <c r="S126" i="12"/>
  <c r="S139" i="12"/>
  <c r="S127" i="12"/>
  <c r="S145" i="12"/>
  <c r="S124" i="12"/>
  <c r="S125" i="12"/>
  <c r="S128" i="12"/>
  <c r="S134" i="12"/>
  <c r="S135" i="12"/>
  <c r="S141" i="12"/>
  <c r="S136" i="12"/>
  <c r="S131" i="12"/>
  <c r="S148" i="12"/>
  <c r="S122" i="12"/>
  <c r="Z272" i="12"/>
  <c r="O38" i="12"/>
  <c r="O41" i="12"/>
  <c r="O12" i="12"/>
  <c r="O13" i="12"/>
  <c r="O43" i="12"/>
  <c r="O44" i="12"/>
  <c r="O16" i="12"/>
  <c r="O46" i="12"/>
  <c r="O17" i="12"/>
  <c r="AU166" i="12"/>
  <c r="L89" i="12"/>
  <c r="BS50" i="13" s="1"/>
  <c r="O10" i="12"/>
  <c r="O21" i="12"/>
  <c r="O51" i="12"/>
  <c r="O52" i="12"/>
  <c r="O25" i="12"/>
  <c r="O55" i="12"/>
  <c r="O27" i="12"/>
  <c r="O28" i="12"/>
  <c r="O58" i="12"/>
  <c r="AU177" i="12"/>
  <c r="BK169" i="12"/>
  <c r="AU173" i="12"/>
  <c r="AU164" i="12"/>
  <c r="AU159" i="12"/>
  <c r="O26" i="12"/>
  <c r="O7" i="12"/>
  <c r="O50" i="12"/>
  <c r="O48" i="12"/>
  <c r="BH180" i="12"/>
  <c r="BK160" i="12"/>
  <c r="BK158" i="12"/>
  <c r="BK179" i="12"/>
  <c r="BK177" i="12"/>
  <c r="BK165" i="12"/>
  <c r="BK153" i="12"/>
  <c r="BK172" i="12"/>
  <c r="BK175" i="12"/>
  <c r="BK166" i="12"/>
  <c r="AU153" i="12"/>
  <c r="BK171" i="12"/>
  <c r="O80" i="12"/>
  <c r="O84" i="12"/>
  <c r="M89" i="12"/>
  <c r="BT50" i="13" s="1"/>
  <c r="O86" i="12"/>
  <c r="AU176" i="12"/>
  <c r="O62" i="12"/>
  <c r="BU50" i="13"/>
  <c r="O68" i="12"/>
  <c r="O73" i="12"/>
  <c r="BK173" i="12"/>
  <c r="AI180" i="12"/>
  <c r="AU152" i="12"/>
  <c r="AM180" i="12"/>
  <c r="AQ180" i="12"/>
  <c r="AJ180" i="12"/>
  <c r="AR180" i="12"/>
  <c r="BE180" i="12"/>
  <c r="BI180" i="12"/>
  <c r="AU175" i="12"/>
  <c r="AK180" i="12"/>
  <c r="AO180" i="12"/>
  <c r="AS180" i="12"/>
  <c r="BJ180" i="12"/>
  <c r="BK178" i="12"/>
  <c r="AL180" i="12"/>
  <c r="AT180" i="12"/>
  <c r="BK152" i="12"/>
  <c r="AU178" i="12"/>
  <c r="AU170" i="12"/>
  <c r="BK168" i="12"/>
  <c r="AU172" i="12"/>
  <c r="AU169" i="12"/>
  <c r="AU163" i="12"/>
  <c r="AU174" i="12"/>
  <c r="AU171" i="12"/>
  <c r="AU168" i="12"/>
  <c r="AU167" i="12"/>
  <c r="AU165" i="12"/>
  <c r="AU162" i="12"/>
  <c r="BK164" i="12"/>
  <c r="BK162" i="12"/>
  <c r="BK159" i="12"/>
  <c r="AU161" i="12"/>
  <c r="AU179" i="12"/>
  <c r="AU156" i="12"/>
  <c r="BK156" i="12"/>
  <c r="BK161" i="12"/>
  <c r="C59" i="12"/>
  <c r="AC77" i="13" s="1"/>
  <c r="O32" i="12"/>
  <c r="AU160" i="12"/>
  <c r="AU158" i="12"/>
  <c r="BK157" i="12"/>
  <c r="AU157" i="12"/>
  <c r="BK155" i="12"/>
  <c r="AN180" i="12"/>
  <c r="O2" i="12"/>
  <c r="C29" i="12"/>
  <c r="M77" i="13" s="1"/>
  <c r="O33" i="12"/>
  <c r="O4" i="12"/>
  <c r="AE248" i="12"/>
  <c r="C248" i="12"/>
  <c r="D248" i="12" s="1"/>
  <c r="E248" i="12" s="1"/>
  <c r="F248" i="12" s="1"/>
  <c r="G248" i="12" s="1"/>
  <c r="H248" i="12" s="1"/>
  <c r="I248" i="12" s="1"/>
  <c r="J248" i="12" s="1"/>
  <c r="K248" i="12" s="1"/>
  <c r="L248" i="12" s="1"/>
  <c r="M248" i="12" s="1"/>
  <c r="N248" i="12" s="1"/>
  <c r="O35" i="12"/>
  <c r="C249" i="12"/>
  <c r="D249" i="12" s="1"/>
  <c r="E249" i="12" s="1"/>
  <c r="F249" i="12" s="1"/>
  <c r="G249" i="12" s="1"/>
  <c r="H249" i="12" s="1"/>
  <c r="I249" i="12" s="1"/>
  <c r="J249" i="12" s="1"/>
  <c r="K249" i="12" s="1"/>
  <c r="L249" i="12" s="1"/>
  <c r="M249" i="12" s="1"/>
  <c r="N249" i="12" s="1"/>
  <c r="AE249" i="12"/>
  <c r="O8" i="12"/>
  <c r="C252" i="12"/>
  <c r="D252" i="12" s="1"/>
  <c r="E252" i="12" s="1"/>
  <c r="F252" i="12" s="1"/>
  <c r="G252" i="12" s="1"/>
  <c r="H252" i="12" s="1"/>
  <c r="I252" i="12" s="1"/>
  <c r="J252" i="12" s="1"/>
  <c r="K252" i="12" s="1"/>
  <c r="L252" i="12" s="1"/>
  <c r="M252" i="12" s="1"/>
  <c r="N252" i="12" s="1"/>
  <c r="AE252" i="12"/>
  <c r="O11" i="12"/>
  <c r="O42" i="12"/>
  <c r="AE257" i="12"/>
  <c r="C257" i="12"/>
  <c r="D257" i="12" s="1"/>
  <c r="E257" i="12" s="1"/>
  <c r="F257" i="12" s="1"/>
  <c r="G257" i="12" s="1"/>
  <c r="H257" i="12" s="1"/>
  <c r="I257" i="12" s="1"/>
  <c r="J257" i="12" s="1"/>
  <c r="K257" i="12" s="1"/>
  <c r="L257" i="12" s="1"/>
  <c r="M257" i="12" s="1"/>
  <c r="N257" i="12" s="1"/>
  <c r="O18" i="12"/>
  <c r="O49" i="12"/>
  <c r="AE263" i="12"/>
  <c r="C263" i="12"/>
  <c r="D263" i="12" s="1"/>
  <c r="E263" i="12" s="1"/>
  <c r="F263" i="12" s="1"/>
  <c r="G263" i="12" s="1"/>
  <c r="H263" i="12" s="1"/>
  <c r="I263" i="12" s="1"/>
  <c r="J263" i="12" s="1"/>
  <c r="K263" i="12" s="1"/>
  <c r="L263" i="12" s="1"/>
  <c r="M263" i="12" s="1"/>
  <c r="N263" i="12" s="1"/>
  <c r="O22" i="12"/>
  <c r="O53" i="12"/>
  <c r="O54" i="12"/>
  <c r="C268" i="12"/>
  <c r="D268" i="12" s="1"/>
  <c r="E268" i="12" s="1"/>
  <c r="F268" i="12" s="1"/>
  <c r="G268" i="12" s="1"/>
  <c r="H268" i="12" s="1"/>
  <c r="I268" i="12" s="1"/>
  <c r="J268" i="12" s="1"/>
  <c r="K268" i="12" s="1"/>
  <c r="L268" i="12" s="1"/>
  <c r="M268" i="12" s="1"/>
  <c r="N268" i="12" s="1"/>
  <c r="AE268" i="12"/>
  <c r="C271" i="12"/>
  <c r="D271" i="12" s="1"/>
  <c r="E271" i="12" s="1"/>
  <c r="F271" i="12" s="1"/>
  <c r="G271" i="12" s="1"/>
  <c r="H271" i="12" s="1"/>
  <c r="I271" i="12" s="1"/>
  <c r="J271" i="12" s="1"/>
  <c r="K271" i="12" s="1"/>
  <c r="L271" i="12" s="1"/>
  <c r="M271" i="12" s="1"/>
  <c r="N271" i="12" s="1"/>
  <c r="AE271" i="12"/>
  <c r="C246" i="12"/>
  <c r="AE246" i="12"/>
  <c r="AE255" i="12"/>
  <c r="C255" i="12"/>
  <c r="D255" i="12" s="1"/>
  <c r="E255" i="12" s="1"/>
  <c r="F255" i="12" s="1"/>
  <c r="G255" i="12" s="1"/>
  <c r="H255" i="12" s="1"/>
  <c r="I255" i="12" s="1"/>
  <c r="J255" i="12" s="1"/>
  <c r="K255" i="12" s="1"/>
  <c r="L255" i="12" s="1"/>
  <c r="M255" i="12" s="1"/>
  <c r="N255" i="12" s="1"/>
  <c r="C256" i="12"/>
  <c r="D256" i="12" s="1"/>
  <c r="E256" i="12" s="1"/>
  <c r="F256" i="12" s="1"/>
  <c r="G256" i="12" s="1"/>
  <c r="H256" i="12" s="1"/>
  <c r="I256" i="12" s="1"/>
  <c r="J256" i="12" s="1"/>
  <c r="K256" i="12" s="1"/>
  <c r="L256" i="12" s="1"/>
  <c r="M256" i="12" s="1"/>
  <c r="N256" i="12" s="1"/>
  <c r="AE256" i="12"/>
  <c r="O15" i="12"/>
  <c r="C262" i="12"/>
  <c r="D262" i="12" s="1"/>
  <c r="E262" i="12" s="1"/>
  <c r="F262" i="12" s="1"/>
  <c r="G262" i="12" s="1"/>
  <c r="H262" i="12" s="1"/>
  <c r="I262" i="12" s="1"/>
  <c r="J262" i="12" s="1"/>
  <c r="K262" i="12" s="1"/>
  <c r="L262" i="12" s="1"/>
  <c r="M262" i="12" s="1"/>
  <c r="N262" i="12" s="1"/>
  <c r="AE262" i="12"/>
  <c r="AE264" i="12"/>
  <c r="C264" i="12"/>
  <c r="D264" i="12" s="1"/>
  <c r="E264" i="12" s="1"/>
  <c r="F264" i="12" s="1"/>
  <c r="G264" i="12" s="1"/>
  <c r="H264" i="12" s="1"/>
  <c r="I264" i="12" s="1"/>
  <c r="J264" i="12" s="1"/>
  <c r="K264" i="12" s="1"/>
  <c r="L264" i="12" s="1"/>
  <c r="M264" i="12" s="1"/>
  <c r="N264" i="12" s="1"/>
  <c r="C266" i="12"/>
  <c r="D266" i="12" s="1"/>
  <c r="E266" i="12" s="1"/>
  <c r="F266" i="12" s="1"/>
  <c r="AE266" i="12"/>
  <c r="C267" i="12"/>
  <c r="D267" i="12" s="1"/>
  <c r="E267" i="12" s="1"/>
  <c r="F267" i="12" s="1"/>
  <c r="G267" i="12" s="1"/>
  <c r="H267" i="12" s="1"/>
  <c r="I267" i="12" s="1"/>
  <c r="J267" i="12" s="1"/>
  <c r="K267" i="12" s="1"/>
  <c r="L267" i="12" s="1"/>
  <c r="M267" i="12" s="1"/>
  <c r="N267" i="12" s="1"/>
  <c r="AE267" i="12"/>
  <c r="AU155" i="12"/>
  <c r="E29" i="12"/>
  <c r="O77" i="13" s="1"/>
  <c r="I29" i="12"/>
  <c r="S77" i="13" s="1"/>
  <c r="M29" i="12"/>
  <c r="X50" i="13" s="1"/>
  <c r="S272" i="12"/>
  <c r="E245" i="12"/>
  <c r="F245" i="12" s="1"/>
  <c r="G245" i="12" s="1"/>
  <c r="AE245" i="12"/>
  <c r="W272" i="12"/>
  <c r="AA272" i="12"/>
  <c r="D59" i="12"/>
  <c r="AE50" i="13" s="1"/>
  <c r="H59" i="12"/>
  <c r="AH77" i="13" s="1"/>
  <c r="AE247" i="12"/>
  <c r="C247" i="12"/>
  <c r="D247" i="12" s="1"/>
  <c r="E247" i="12" s="1"/>
  <c r="F247" i="12" s="1"/>
  <c r="G247" i="12" s="1"/>
  <c r="H247" i="12" s="1"/>
  <c r="I247" i="12" s="1"/>
  <c r="J247" i="12" s="1"/>
  <c r="K247" i="12" s="1"/>
  <c r="L247" i="12" s="1"/>
  <c r="M247" i="12" s="1"/>
  <c r="N247" i="12" s="1"/>
  <c r="O5" i="12"/>
  <c r="O6" i="12"/>
  <c r="O37" i="12"/>
  <c r="C251" i="12"/>
  <c r="D251" i="12" s="1"/>
  <c r="E251" i="12" s="1"/>
  <c r="F251" i="12" s="1"/>
  <c r="G251" i="12" s="1"/>
  <c r="H251" i="12" s="1"/>
  <c r="I251" i="12" s="1"/>
  <c r="J251" i="12" s="1"/>
  <c r="K251" i="12" s="1"/>
  <c r="L251" i="12" s="1"/>
  <c r="M251" i="12" s="1"/>
  <c r="N251" i="12" s="1"/>
  <c r="AE251" i="12"/>
  <c r="O9" i="12"/>
  <c r="O40" i="12"/>
  <c r="AE254" i="12"/>
  <c r="C254" i="12"/>
  <c r="D254" i="12" s="1"/>
  <c r="E254" i="12" s="1"/>
  <c r="F254" i="12" s="1"/>
  <c r="G254" i="12" s="1"/>
  <c r="H254" i="12" s="1"/>
  <c r="I254" i="12" s="1"/>
  <c r="J254" i="12" s="1"/>
  <c r="K254" i="12" s="1"/>
  <c r="L254" i="12" s="1"/>
  <c r="M254" i="12" s="1"/>
  <c r="N254" i="12" s="1"/>
  <c r="O14" i="12"/>
  <c r="O45" i="12"/>
  <c r="AE259" i="12"/>
  <c r="C259" i="12"/>
  <c r="D259" i="12" s="1"/>
  <c r="E259" i="12" s="1"/>
  <c r="F259" i="12" s="1"/>
  <c r="G259" i="12" s="1"/>
  <c r="H259" i="12" s="1"/>
  <c r="I259" i="12" s="1"/>
  <c r="J259" i="12" s="1"/>
  <c r="K259" i="12" s="1"/>
  <c r="L259" i="12" s="1"/>
  <c r="M259" i="12" s="1"/>
  <c r="N259" i="12" s="1"/>
  <c r="O47" i="12"/>
  <c r="AE261" i="12"/>
  <c r="C261" i="12"/>
  <c r="D261" i="12" s="1"/>
  <c r="E261" i="12" s="1"/>
  <c r="F261" i="12" s="1"/>
  <c r="G261" i="12" s="1"/>
  <c r="H261" i="12" s="1"/>
  <c r="I261" i="12" s="1"/>
  <c r="J261" i="12" s="1"/>
  <c r="K261" i="12" s="1"/>
  <c r="L261" i="12" s="1"/>
  <c r="M261" i="12" s="1"/>
  <c r="N261" i="12" s="1"/>
  <c r="O20" i="12"/>
  <c r="AE265" i="12"/>
  <c r="C265" i="12"/>
  <c r="D265" i="12" s="1"/>
  <c r="E265" i="12" s="1"/>
  <c r="F265" i="12" s="1"/>
  <c r="G265" i="12" s="1"/>
  <c r="H265" i="12" s="1"/>
  <c r="I265" i="12" s="1"/>
  <c r="J265" i="12" s="1"/>
  <c r="K265" i="12" s="1"/>
  <c r="L265" i="12" s="1"/>
  <c r="M265" i="12" s="1"/>
  <c r="N265" i="12" s="1"/>
  <c r="O56" i="12"/>
  <c r="O57" i="12"/>
  <c r="E59" i="12"/>
  <c r="AF50" i="13" s="1"/>
  <c r="I59" i="12"/>
  <c r="AI77" i="13" s="1"/>
  <c r="M59" i="12"/>
  <c r="AM77" i="13" s="1"/>
  <c r="O3" i="12"/>
  <c r="AP180" i="12"/>
  <c r="O34" i="12"/>
  <c r="O36" i="12"/>
  <c r="AE250" i="12"/>
  <c r="C250" i="12"/>
  <c r="D250" i="12" s="1"/>
  <c r="E250" i="12" s="1"/>
  <c r="F250" i="12" s="1"/>
  <c r="G250" i="12" s="1"/>
  <c r="H250" i="12" s="1"/>
  <c r="I250" i="12" s="1"/>
  <c r="J250" i="12" s="1"/>
  <c r="K250" i="12" s="1"/>
  <c r="L250" i="12" s="1"/>
  <c r="M250" i="12" s="1"/>
  <c r="N250" i="12" s="1"/>
  <c r="O39" i="12"/>
  <c r="AE253" i="12"/>
  <c r="C253" i="12"/>
  <c r="D253" i="12" s="1"/>
  <c r="E253" i="12" s="1"/>
  <c r="F253" i="12" s="1"/>
  <c r="G253" i="12" s="1"/>
  <c r="H253" i="12" s="1"/>
  <c r="I253" i="12" s="1"/>
  <c r="J253" i="12" s="1"/>
  <c r="K253" i="12" s="1"/>
  <c r="L253" i="12" s="1"/>
  <c r="M253" i="12" s="1"/>
  <c r="N253" i="12" s="1"/>
  <c r="AE258" i="12"/>
  <c r="C258" i="12"/>
  <c r="D258" i="12" s="1"/>
  <c r="E258" i="12" s="1"/>
  <c r="F258" i="12" s="1"/>
  <c r="G258" i="12" s="1"/>
  <c r="H258" i="12" s="1"/>
  <c r="I258" i="12" s="1"/>
  <c r="J258" i="12" s="1"/>
  <c r="K258" i="12" s="1"/>
  <c r="L258" i="12" s="1"/>
  <c r="M258" i="12" s="1"/>
  <c r="N258" i="12" s="1"/>
  <c r="C260" i="12"/>
  <c r="D260" i="12" s="1"/>
  <c r="E260" i="12" s="1"/>
  <c r="F260" i="12" s="1"/>
  <c r="G260" i="12" s="1"/>
  <c r="H260" i="12" s="1"/>
  <c r="I260" i="12" s="1"/>
  <c r="J260" i="12" s="1"/>
  <c r="K260" i="12" s="1"/>
  <c r="L260" i="12" s="1"/>
  <c r="M260" i="12" s="1"/>
  <c r="N260" i="12" s="1"/>
  <c r="AE260" i="12"/>
  <c r="O19" i="12"/>
  <c r="O23" i="12"/>
  <c r="O24" i="12"/>
  <c r="AE269" i="12"/>
  <c r="C269" i="12"/>
  <c r="D269" i="12" s="1"/>
  <c r="E269" i="12" s="1"/>
  <c r="F269" i="12" s="1"/>
  <c r="G269" i="12" s="1"/>
  <c r="H269" i="12" s="1"/>
  <c r="I269" i="12" s="1"/>
  <c r="J269" i="12" s="1"/>
  <c r="K269" i="12" s="1"/>
  <c r="L269" i="12" s="1"/>
  <c r="M269" i="12" s="1"/>
  <c r="N269" i="12" s="1"/>
  <c r="AE270" i="12"/>
  <c r="C270" i="12"/>
  <c r="D270" i="12" s="1"/>
  <c r="E270" i="12" s="1"/>
  <c r="F270" i="12" s="1"/>
  <c r="G270" i="12" s="1"/>
  <c r="H270" i="12" s="1"/>
  <c r="I270" i="12" s="1"/>
  <c r="J270" i="12" s="1"/>
  <c r="K270" i="12" s="1"/>
  <c r="L270" i="12" s="1"/>
  <c r="M270" i="12" s="1"/>
  <c r="N270" i="12" s="1"/>
  <c r="O184" i="12"/>
  <c r="AT50" i="13"/>
  <c r="AS77" i="13"/>
  <c r="BQ23" i="13"/>
  <c r="O195" i="12"/>
  <c r="BF180" i="12"/>
  <c r="AE172" i="12"/>
  <c r="BK176" i="12"/>
  <c r="BK170" i="12"/>
  <c r="J89" i="12"/>
  <c r="BQ50" i="13" s="1"/>
  <c r="BK167" i="12"/>
  <c r="O204" i="12"/>
  <c r="O187" i="12"/>
  <c r="BB180" i="12"/>
  <c r="BK174" i="12"/>
  <c r="O193" i="12"/>
  <c r="AE166" i="12"/>
  <c r="AE155" i="12"/>
  <c r="AY180" i="12"/>
  <c r="AE169" i="12"/>
  <c r="AZ180" i="12"/>
  <c r="O78" i="12"/>
  <c r="O64" i="12"/>
  <c r="O70" i="12"/>
  <c r="AE173" i="12"/>
  <c r="AE171" i="12"/>
  <c r="AE168" i="12"/>
  <c r="O82" i="12"/>
  <c r="BD180" i="12"/>
  <c r="O206" i="12"/>
  <c r="BK163" i="12"/>
  <c r="O207" i="12"/>
  <c r="O210" i="12"/>
  <c r="O77" i="12"/>
  <c r="O76" i="12"/>
  <c r="O192" i="12"/>
  <c r="AE178" i="12"/>
  <c r="O72" i="12"/>
  <c r="AE176" i="12"/>
  <c r="AE179" i="12"/>
  <c r="O69" i="12"/>
  <c r="D89" i="12"/>
  <c r="BJ77" i="13" s="1"/>
  <c r="O88" i="12"/>
  <c r="O66" i="12"/>
  <c r="AE175" i="12"/>
  <c r="O79" i="12"/>
  <c r="O196" i="12"/>
  <c r="O209" i="12"/>
  <c r="V180" i="12"/>
  <c r="AE160" i="12"/>
  <c r="O197" i="12"/>
  <c r="O87" i="12"/>
  <c r="O81" i="12"/>
  <c r="O71" i="12"/>
  <c r="S180" i="12"/>
  <c r="AE161" i="12"/>
  <c r="AE174" i="12"/>
  <c r="AE163" i="12"/>
  <c r="F89" i="12"/>
  <c r="BM50" i="13" s="1"/>
  <c r="E89" i="12"/>
  <c r="BL50" i="13" s="1"/>
  <c r="O205" i="12"/>
  <c r="I89" i="12"/>
  <c r="BO77" i="13" s="1"/>
  <c r="O198" i="12"/>
  <c r="O186" i="12"/>
  <c r="H89" i="12"/>
  <c r="BO50" i="13" s="1"/>
  <c r="K89" i="12"/>
  <c r="BR50" i="13" s="1"/>
  <c r="Y180" i="12"/>
  <c r="U180" i="12"/>
  <c r="AE153" i="12"/>
  <c r="S123" i="12"/>
  <c r="W180" i="12"/>
  <c r="K211" i="12"/>
  <c r="CX15" i="13" s="1"/>
  <c r="Z180" i="12"/>
  <c r="M211" i="12"/>
  <c r="CZ15" i="13" s="1"/>
  <c r="BC180" i="12"/>
  <c r="AU154" i="12"/>
  <c r="O65" i="12"/>
  <c r="O188" i="12"/>
  <c r="O203" i="12"/>
  <c r="AA180" i="12"/>
  <c r="G89" i="12"/>
  <c r="BM77" i="13" s="1"/>
  <c r="AB180" i="12"/>
  <c r="O190" i="12"/>
  <c r="J211" i="12"/>
  <c r="CW15" i="13" s="1"/>
  <c r="O74" i="12"/>
  <c r="AE159" i="12"/>
  <c r="X180" i="12"/>
  <c r="O194" i="12"/>
  <c r="O202" i="12"/>
  <c r="AE157" i="12"/>
  <c r="AE177" i="12"/>
  <c r="AE164" i="12"/>
  <c r="C211" i="12"/>
  <c r="CP15" i="13" s="1"/>
  <c r="O183" i="12"/>
  <c r="N211" i="12"/>
  <c r="DA15" i="13" s="1"/>
  <c r="O191" i="12"/>
  <c r="C89" i="12"/>
  <c r="BJ50" i="13" s="1"/>
  <c r="O67" i="12"/>
  <c r="O189" i="12"/>
  <c r="O199" i="12"/>
  <c r="E211" i="12"/>
  <c r="CR15" i="13" s="1"/>
  <c r="AC180" i="12"/>
  <c r="AE152" i="12"/>
  <c r="AE158" i="12"/>
  <c r="I211" i="12"/>
  <c r="CV15" i="13" s="1"/>
  <c r="O201" i="12"/>
  <c r="T180" i="12"/>
  <c r="G211" i="12"/>
  <c r="CT15" i="13" s="1"/>
  <c r="BG180" i="12"/>
  <c r="O200" i="12"/>
  <c r="O85" i="12"/>
  <c r="O75" i="12"/>
  <c r="O83" i="12"/>
  <c r="AE165" i="12"/>
  <c r="AE167" i="12"/>
  <c r="AE156" i="12"/>
  <c r="O63" i="12"/>
  <c r="AE170" i="12"/>
  <c r="S149" i="12"/>
  <c r="AT107" i="13" s="1"/>
  <c r="AD180" i="12"/>
  <c r="AE162" i="12"/>
  <c r="O170" i="12"/>
  <c r="O173" i="12"/>
  <c r="O208" i="12"/>
  <c r="H211" i="12"/>
  <c r="CU15" i="13" s="1"/>
  <c r="O158" i="12"/>
  <c r="AE154" i="12"/>
  <c r="L211" i="12"/>
  <c r="CY15" i="13" s="1"/>
  <c r="O171" i="12"/>
  <c r="D180" i="12"/>
  <c r="CQ7" i="13" s="1"/>
  <c r="O164" i="12"/>
  <c r="C180" i="12"/>
  <c r="CP7" i="13" s="1"/>
  <c r="I180" i="12"/>
  <c r="CV7" i="13" s="1"/>
  <c r="O163" i="12"/>
  <c r="O177" i="12"/>
  <c r="M180" i="12"/>
  <c r="CZ7" i="13" s="1"/>
  <c r="O174" i="12"/>
  <c r="O179" i="12"/>
  <c r="O168" i="12"/>
  <c r="O153" i="12"/>
  <c r="O172" i="12"/>
  <c r="O176" i="12"/>
  <c r="O167" i="12"/>
  <c r="O152" i="12"/>
  <c r="O175" i="12"/>
  <c r="O166" i="12"/>
  <c r="O155" i="12"/>
  <c r="O156" i="12"/>
  <c r="O157" i="12"/>
  <c r="O159" i="12"/>
  <c r="O178" i="12"/>
  <c r="O161" i="12"/>
  <c r="O169" i="12"/>
  <c r="J180" i="12"/>
  <c r="CW7" i="13" s="1"/>
  <c r="O165" i="12"/>
  <c r="AU50" i="13"/>
  <c r="AT77" i="13"/>
  <c r="L180" i="12"/>
  <c r="CY7" i="13" s="1"/>
  <c r="O160" i="12"/>
  <c r="N180" i="12"/>
  <c r="DA7" i="13" s="1"/>
  <c r="O162" i="12"/>
  <c r="F180" i="12"/>
  <c r="CS7" i="13" s="1"/>
  <c r="H180" i="12"/>
  <c r="CU7" i="13" s="1"/>
  <c r="BA180" i="12"/>
  <c r="BK154" i="12"/>
  <c r="O185" i="12"/>
  <c r="D211" i="12"/>
  <c r="CQ15" i="13" s="1"/>
  <c r="F211" i="12"/>
  <c r="CS15" i="13" s="1"/>
  <c r="AU77" i="13"/>
  <c r="AV50" i="13"/>
  <c r="G180" i="12"/>
  <c r="CT7" i="13" s="1"/>
  <c r="K180" i="12"/>
  <c r="CX7" i="13" s="1"/>
  <c r="E180" i="12"/>
  <c r="CR7" i="13" s="1"/>
  <c r="O154" i="12"/>
  <c r="BF50" i="13"/>
  <c r="BC22" i="13" s="1"/>
  <c r="AV77" i="13"/>
  <c r="AW50" i="13"/>
  <c r="AX50" i="13"/>
  <c r="AW77" i="13"/>
  <c r="AY50" i="13"/>
  <c r="AX77" i="13"/>
  <c r="AY77" i="13"/>
  <c r="AZ50" i="13"/>
  <c r="AZ77" i="13"/>
  <c r="BA50" i="13"/>
  <c r="BB50" i="13"/>
  <c r="BA77" i="13"/>
  <c r="BC50" i="13"/>
  <c r="BB77" i="13"/>
  <c r="BC77" i="13"/>
  <c r="BD50" i="13"/>
  <c r="BD77" i="13"/>
  <c r="BE50" i="13"/>
  <c r="AT108" i="13"/>
  <c r="AS78" i="13"/>
  <c r="AT78" i="13"/>
  <c r="AU78" i="13"/>
  <c r="AU108" i="13"/>
  <c r="AV78" i="13"/>
  <c r="AW78" i="13"/>
  <c r="AX108" i="13"/>
  <c r="AX78" i="13"/>
  <c r="AY108" i="13"/>
  <c r="AY78" i="13"/>
  <c r="AZ108" i="13"/>
  <c r="AZ78" i="13"/>
  <c r="BA78" i="13"/>
  <c r="BA108" i="13"/>
  <c r="BB78" i="13"/>
  <c r="BC78" i="13"/>
  <c r="BB108" i="13"/>
  <c r="BC108" i="13"/>
  <c r="BD78" i="13"/>
  <c r="BD108" i="13"/>
  <c r="D180" i="2" l="1"/>
  <c r="L59" i="1"/>
  <c r="D235" i="1"/>
  <c r="L235" i="1"/>
  <c r="D211" i="1"/>
  <c r="L211" i="1"/>
  <c r="O14" i="8"/>
  <c r="O66" i="8"/>
  <c r="O194" i="8"/>
  <c r="O204" i="8"/>
  <c r="E180" i="6"/>
  <c r="CR3" i="13" s="1"/>
  <c r="E214" i="5"/>
  <c r="M180" i="6"/>
  <c r="CZ3" i="13" s="1"/>
  <c r="J214" i="9"/>
  <c r="M59" i="2"/>
  <c r="M214" i="5"/>
  <c r="O199" i="7"/>
  <c r="O12" i="8"/>
  <c r="O23" i="8"/>
  <c r="O33" i="8"/>
  <c r="O50" i="8"/>
  <c r="O80" i="8"/>
  <c r="O158" i="8"/>
  <c r="O184" i="8"/>
  <c r="L180" i="6"/>
  <c r="CY3" i="13" s="1"/>
  <c r="O193" i="6"/>
  <c r="O23" i="7"/>
  <c r="O33" i="7"/>
  <c r="O53" i="7"/>
  <c r="O63" i="7"/>
  <c r="O83" i="7"/>
  <c r="O171" i="7"/>
  <c r="O175" i="7"/>
  <c r="O177" i="7"/>
  <c r="O187" i="7"/>
  <c r="O194" i="7"/>
  <c r="O195" i="7"/>
  <c r="O201" i="7"/>
  <c r="O203" i="7"/>
  <c r="O207" i="7"/>
  <c r="O3" i="8"/>
  <c r="O4" i="8"/>
  <c r="O5" i="8"/>
  <c r="O6" i="8"/>
  <c r="O7" i="8"/>
  <c r="O9" i="8"/>
  <c r="O10" i="8"/>
  <c r="O11" i="8"/>
  <c r="O13" i="8"/>
  <c r="O15" i="8"/>
  <c r="O16" i="8"/>
  <c r="O17" i="8"/>
  <c r="O18" i="8"/>
  <c r="O19" i="8"/>
  <c r="O20" i="8"/>
  <c r="O21" i="8"/>
  <c r="O22" i="8"/>
  <c r="O28" i="8"/>
  <c r="O34" i="8"/>
  <c r="O35" i="8"/>
  <c r="O36" i="8"/>
  <c r="O37" i="8"/>
  <c r="O38" i="8"/>
  <c r="O39" i="8"/>
  <c r="O41" i="8"/>
  <c r="O42" i="8"/>
  <c r="O43" i="8"/>
  <c r="O44" i="8"/>
  <c r="O45" i="8"/>
  <c r="O46" i="8"/>
  <c r="O47" i="8"/>
  <c r="O48" i="8"/>
  <c r="O49" i="8"/>
  <c r="O51" i="8"/>
  <c r="O52" i="8"/>
  <c r="O53" i="8"/>
  <c r="O58" i="8"/>
  <c r="O63" i="8"/>
  <c r="O64" i="8"/>
  <c r="O65" i="8"/>
  <c r="O67" i="8"/>
  <c r="O68" i="8"/>
  <c r="O69" i="8"/>
  <c r="O70" i="8"/>
  <c r="O71" i="8"/>
  <c r="O72" i="8"/>
  <c r="O73" i="8"/>
  <c r="O74" i="8"/>
  <c r="O75" i="8"/>
  <c r="O76" i="8"/>
  <c r="O77" i="8"/>
  <c r="O78" i="8"/>
  <c r="O79" i="8"/>
  <c r="O81" i="8"/>
  <c r="O82" i="8"/>
  <c r="O83" i="8"/>
  <c r="O88" i="8"/>
  <c r="O155" i="8"/>
  <c r="O156" i="8"/>
  <c r="O159" i="8"/>
  <c r="O160" i="8"/>
  <c r="O163" i="8"/>
  <c r="O164" i="8"/>
  <c r="O167" i="8"/>
  <c r="O168" i="8"/>
  <c r="O171" i="8"/>
  <c r="O172" i="8"/>
  <c r="O175" i="8"/>
  <c r="O179" i="8"/>
  <c r="O183" i="8"/>
  <c r="O185" i="8"/>
  <c r="O186" i="8"/>
  <c r="O187" i="8"/>
  <c r="O188" i="8"/>
  <c r="O189" i="8"/>
  <c r="O190" i="8"/>
  <c r="O191" i="8"/>
  <c r="O192" i="8"/>
  <c r="O193" i="8"/>
  <c r="O195" i="8"/>
  <c r="O196" i="8"/>
  <c r="O197" i="8"/>
  <c r="O198" i="8"/>
  <c r="O199" i="8"/>
  <c r="O200" i="8"/>
  <c r="O201" i="8"/>
  <c r="O202" i="8"/>
  <c r="O203" i="8"/>
  <c r="O205" i="8"/>
  <c r="O206" i="8"/>
  <c r="O210" i="8"/>
  <c r="C214" i="7"/>
  <c r="O152" i="7"/>
  <c r="C180" i="7"/>
  <c r="CP4" i="13" s="1"/>
  <c r="C223" i="7"/>
  <c r="O161" i="7"/>
  <c r="O162" i="7"/>
  <c r="C224" i="7"/>
  <c r="C227" i="7"/>
  <c r="O165" i="7"/>
  <c r="O2" i="8"/>
  <c r="C29" i="8"/>
  <c r="N48" i="13" s="1"/>
  <c r="C215" i="8"/>
  <c r="O153" i="8"/>
  <c r="O154" i="8"/>
  <c r="C216" i="8"/>
  <c r="O216" i="8" s="1"/>
  <c r="C219" i="8"/>
  <c r="O219" i="8" s="1"/>
  <c r="O157" i="8"/>
  <c r="O170" i="8"/>
  <c r="C232" i="8"/>
  <c r="O174" i="8"/>
  <c r="O168" i="7"/>
  <c r="C230" i="7"/>
  <c r="O230" i="7" s="1"/>
  <c r="O173" i="7"/>
  <c r="C235" i="7"/>
  <c r="O235" i="7" s="1"/>
  <c r="O179" i="7"/>
  <c r="C241" i="7"/>
  <c r="O241" i="7" s="1"/>
  <c r="C211" i="7"/>
  <c r="CP12" i="13" s="1"/>
  <c r="O183" i="7"/>
  <c r="O32" i="8"/>
  <c r="C59" i="8"/>
  <c r="AD48" i="13" s="1"/>
  <c r="C231" i="8"/>
  <c r="O169" i="8"/>
  <c r="C235" i="8"/>
  <c r="O173" i="8"/>
  <c r="C234" i="8"/>
  <c r="O234" i="8" s="1"/>
  <c r="C230" i="8"/>
  <c r="O230" i="8" s="1"/>
  <c r="C226" i="8"/>
  <c r="C222" i="8"/>
  <c r="C218" i="8"/>
  <c r="O218" i="8" s="1"/>
  <c r="O166" i="8"/>
  <c r="C233" i="8"/>
  <c r="C225" i="8"/>
  <c r="O225" i="8" s="1"/>
  <c r="C217" i="8"/>
  <c r="O217" i="8" s="1"/>
  <c r="O153" i="7"/>
  <c r="K180" i="7"/>
  <c r="CX4" i="13" s="1"/>
  <c r="G214" i="7"/>
  <c r="G180" i="7"/>
  <c r="CT4" i="13" s="1"/>
  <c r="CT20" i="13" s="1"/>
  <c r="C231" i="7"/>
  <c r="O231" i="7" s="1"/>
  <c r="O169" i="7"/>
  <c r="O8" i="8"/>
  <c r="C89" i="8"/>
  <c r="BJ48" i="13" s="1"/>
  <c r="BV48" i="13" s="1"/>
  <c r="BO22" i="13" s="1"/>
  <c r="O62" i="8"/>
  <c r="C227" i="8"/>
  <c r="O165" i="8"/>
  <c r="C238" i="8"/>
  <c r="O176" i="8"/>
  <c r="O162" i="8"/>
  <c r="O161" i="8"/>
  <c r="O152" i="8"/>
  <c r="C233" i="7"/>
  <c r="O204" i="5"/>
  <c r="O78" i="6"/>
  <c r="O164" i="6"/>
  <c r="L29" i="1"/>
  <c r="O183" i="4"/>
  <c r="C226" i="6"/>
  <c r="C242" i="6" s="1"/>
  <c r="O73" i="5"/>
  <c r="O74" i="5"/>
  <c r="O75" i="5"/>
  <c r="O77" i="5"/>
  <c r="O78" i="5"/>
  <c r="O79" i="5"/>
  <c r="O80" i="5"/>
  <c r="O81" i="5"/>
  <c r="O84" i="5"/>
  <c r="O85" i="5"/>
  <c r="O86" i="5"/>
  <c r="O88" i="5"/>
  <c r="O154" i="5"/>
  <c r="O170" i="5"/>
  <c r="O172" i="5"/>
  <c r="O176" i="5"/>
  <c r="O177" i="5"/>
  <c r="O178" i="5"/>
  <c r="O183" i="5"/>
  <c r="O184" i="5"/>
  <c r="O185" i="5"/>
  <c r="O186" i="5"/>
  <c r="O187" i="5"/>
  <c r="O188" i="5"/>
  <c r="O189" i="5"/>
  <c r="O190" i="5"/>
  <c r="O192" i="5"/>
  <c r="O193" i="5"/>
  <c r="O195" i="5"/>
  <c r="O198" i="5"/>
  <c r="O199" i="5"/>
  <c r="O200" i="5"/>
  <c r="O201" i="5"/>
  <c r="O202" i="5"/>
  <c r="O203" i="5"/>
  <c r="O205" i="5"/>
  <c r="O206" i="5"/>
  <c r="O208" i="5"/>
  <c r="O209" i="5"/>
  <c r="O210" i="5"/>
  <c r="O3" i="6"/>
  <c r="O4" i="6"/>
  <c r="O6" i="6"/>
  <c r="O7" i="6"/>
  <c r="O8" i="6"/>
  <c r="O9" i="6"/>
  <c r="O10" i="6"/>
  <c r="O11" i="6"/>
  <c r="O12" i="6"/>
  <c r="O13" i="6"/>
  <c r="O14" i="6"/>
  <c r="O17" i="6"/>
  <c r="O19" i="6"/>
  <c r="O20" i="6"/>
  <c r="O22" i="6"/>
  <c r="O23" i="6"/>
  <c r="O24" i="6"/>
  <c r="O26" i="6"/>
  <c r="O27" i="6"/>
  <c r="O28" i="6"/>
  <c r="O32" i="6"/>
  <c r="O33" i="6"/>
  <c r="O34" i="6"/>
  <c r="O36" i="6"/>
  <c r="O37" i="6"/>
  <c r="O38" i="6"/>
  <c r="O39" i="6"/>
  <c r="O40" i="6"/>
  <c r="O43" i="6"/>
  <c r="O44" i="6"/>
  <c r="O45" i="6"/>
  <c r="O46" i="6"/>
  <c r="O47" i="6"/>
  <c r="O48" i="6"/>
  <c r="O49" i="6"/>
  <c r="O50" i="6"/>
  <c r="O51" i="6"/>
  <c r="O52" i="6"/>
  <c r="O53" i="6"/>
  <c r="O54" i="6"/>
  <c r="O56" i="6"/>
  <c r="O57" i="6"/>
  <c r="O58" i="6"/>
  <c r="O63" i="6"/>
  <c r="O64" i="6"/>
  <c r="O65" i="6"/>
  <c r="O66" i="6"/>
  <c r="O69" i="6"/>
  <c r="O70" i="6"/>
  <c r="O71" i="6"/>
  <c r="O72" i="6"/>
  <c r="O73" i="6"/>
  <c r="O74" i="6"/>
  <c r="O75" i="6"/>
  <c r="O76" i="6"/>
  <c r="O77" i="6"/>
  <c r="O79" i="6"/>
  <c r="O80" i="6"/>
  <c r="O81" i="6"/>
  <c r="O82" i="6"/>
  <c r="O84" i="6"/>
  <c r="O86" i="6"/>
  <c r="O87" i="6"/>
  <c r="O88" i="6"/>
  <c r="O152" i="6"/>
  <c r="O163" i="6"/>
  <c r="O165" i="6"/>
  <c r="O167" i="6"/>
  <c r="O175" i="6"/>
  <c r="O176" i="6"/>
  <c r="O177" i="6"/>
  <c r="O178" i="6"/>
  <c r="O179" i="6"/>
  <c r="O183" i="6"/>
  <c r="O184" i="6"/>
  <c r="O185" i="6"/>
  <c r="O186" i="6"/>
  <c r="O187" i="6"/>
  <c r="O188" i="6"/>
  <c r="O189" i="6"/>
  <c r="O190" i="6"/>
  <c r="O191" i="6"/>
  <c r="O192" i="6"/>
  <c r="O194" i="6"/>
  <c r="O195" i="6"/>
  <c r="O196" i="6"/>
  <c r="O197" i="6"/>
  <c r="O198" i="6"/>
  <c r="O199" i="6"/>
  <c r="O200" i="6"/>
  <c r="O201" i="6"/>
  <c r="O202" i="6"/>
  <c r="O203" i="6"/>
  <c r="O204" i="6"/>
  <c r="O205" i="6"/>
  <c r="O206" i="6"/>
  <c r="O207" i="6"/>
  <c r="O208" i="6"/>
  <c r="O209" i="6"/>
  <c r="O210" i="6"/>
  <c r="O3" i="7"/>
  <c r="O4" i="7"/>
  <c r="O5" i="7"/>
  <c r="O6" i="7"/>
  <c r="O7" i="7"/>
  <c r="O8" i="7"/>
  <c r="O9" i="7"/>
  <c r="O10" i="7"/>
  <c r="O11" i="7"/>
  <c r="O12" i="7"/>
  <c r="O13" i="7"/>
  <c r="O14" i="7"/>
  <c r="O15" i="7"/>
  <c r="O16" i="7"/>
  <c r="O17" i="7"/>
  <c r="O18" i="7"/>
  <c r="O19" i="7"/>
  <c r="O20" i="7"/>
  <c r="O21" i="7"/>
  <c r="O22" i="7"/>
  <c r="O24" i="7"/>
  <c r="O25" i="7"/>
  <c r="O26" i="7"/>
  <c r="O27" i="7"/>
  <c r="O43" i="7"/>
  <c r="O44" i="7"/>
  <c r="O45" i="7"/>
  <c r="O46" i="7"/>
  <c r="O47" i="7"/>
  <c r="O48" i="7"/>
  <c r="O49" i="7"/>
  <c r="O50" i="7"/>
  <c r="O51" i="7"/>
  <c r="O52" i="7"/>
  <c r="O54" i="7"/>
  <c r="O55" i="7"/>
  <c r="O56" i="7"/>
  <c r="O57" i="7"/>
  <c r="O58" i="7"/>
  <c r="O64" i="7"/>
  <c r="O65" i="7"/>
  <c r="O66" i="7"/>
  <c r="O67" i="7"/>
  <c r="O68" i="7"/>
  <c r="O69" i="7"/>
  <c r="O70" i="7"/>
  <c r="O71" i="7"/>
  <c r="O72" i="7"/>
  <c r="O73" i="7"/>
  <c r="O74" i="7"/>
  <c r="O75" i="7"/>
  <c r="O76" i="7"/>
  <c r="O77" i="7"/>
  <c r="O78" i="7"/>
  <c r="O79" i="7"/>
  <c r="O80" i="7"/>
  <c r="O81" i="7"/>
  <c r="O82" i="7"/>
  <c r="O84" i="7"/>
  <c r="O85" i="7"/>
  <c r="O86" i="7"/>
  <c r="O87" i="7"/>
  <c r="O88" i="7"/>
  <c r="O156" i="7"/>
  <c r="O160" i="7"/>
  <c r="O74" i="4"/>
  <c r="O167" i="7"/>
  <c r="O83" i="3"/>
  <c r="O174" i="7"/>
  <c r="O176" i="7"/>
  <c r="O178" i="7"/>
  <c r="O184" i="7"/>
  <c r="O185" i="7"/>
  <c r="O186" i="7"/>
  <c r="O188" i="7"/>
  <c r="O189" i="7"/>
  <c r="O190" i="7"/>
  <c r="O191" i="7"/>
  <c r="O192" i="7"/>
  <c r="O193" i="7"/>
  <c r="O196" i="7"/>
  <c r="O197" i="7"/>
  <c r="O198" i="7"/>
  <c r="O200" i="7"/>
  <c r="O202" i="7"/>
  <c r="O204" i="7"/>
  <c r="O205" i="7"/>
  <c r="O206" i="7"/>
  <c r="O208" i="7"/>
  <c r="O209" i="7"/>
  <c r="O210" i="7"/>
  <c r="O24" i="8"/>
  <c r="O25" i="8"/>
  <c r="O26" i="8"/>
  <c r="O27" i="8"/>
  <c r="O54" i="8"/>
  <c r="O55" i="8"/>
  <c r="O56" i="8"/>
  <c r="O57" i="8"/>
  <c r="O84" i="8"/>
  <c r="O85" i="8"/>
  <c r="O86" i="8"/>
  <c r="O177" i="8"/>
  <c r="O178" i="8"/>
  <c r="O207" i="8"/>
  <c r="O208" i="8"/>
  <c r="O209" i="8"/>
  <c r="M233" i="9"/>
  <c r="O28" i="7"/>
  <c r="O34" i="7"/>
  <c r="O35" i="7"/>
  <c r="O36" i="7"/>
  <c r="O37" i="7"/>
  <c r="O38" i="7"/>
  <c r="O39" i="7"/>
  <c r="O40" i="7"/>
  <c r="O41" i="7"/>
  <c r="O42" i="7"/>
  <c r="O87" i="8"/>
  <c r="O154" i="4"/>
  <c r="O161" i="4"/>
  <c r="O164" i="4"/>
  <c r="O179" i="4"/>
  <c r="O191" i="4"/>
  <c r="O198" i="4"/>
  <c r="O201" i="4"/>
  <c r="O204" i="4"/>
  <c r="O209" i="4"/>
  <c r="O3" i="5"/>
  <c r="O5" i="5"/>
  <c r="O6" i="5"/>
  <c r="O7" i="5"/>
  <c r="O8" i="5"/>
  <c r="O10" i="5"/>
  <c r="O11" i="5"/>
  <c r="O12" i="5"/>
  <c r="O13" i="5"/>
  <c r="O16" i="5"/>
  <c r="O17" i="5"/>
  <c r="O19" i="5"/>
  <c r="O21" i="5"/>
  <c r="O23" i="5"/>
  <c r="O25" i="5"/>
  <c r="O28" i="5"/>
  <c r="O33" i="5"/>
  <c r="O34" i="5"/>
  <c r="O35" i="5"/>
  <c r="O36" i="5"/>
  <c r="O37" i="5"/>
  <c r="O38" i="5"/>
  <c r="O42" i="5"/>
  <c r="O43" i="5"/>
  <c r="O45" i="5"/>
  <c r="O47" i="5"/>
  <c r="O48" i="5"/>
  <c r="O49" i="5"/>
  <c r="O50" i="5"/>
  <c r="O51" i="5"/>
  <c r="O52" i="5"/>
  <c r="O53" i="5"/>
  <c r="O55" i="5"/>
  <c r="O56" i="5"/>
  <c r="O58" i="5"/>
  <c r="O63" i="5"/>
  <c r="O64" i="5"/>
  <c r="O65" i="5"/>
  <c r="O68" i="5"/>
  <c r="O70" i="5"/>
  <c r="O71" i="5"/>
  <c r="O155" i="5"/>
  <c r="O154" i="6"/>
  <c r="F234" i="5"/>
  <c r="O234" i="5" s="1"/>
  <c r="F214" i="6"/>
  <c r="O177" i="4"/>
  <c r="O62" i="5"/>
  <c r="F89" i="5"/>
  <c r="J89" i="5"/>
  <c r="N89" i="5"/>
  <c r="O76" i="5"/>
  <c r="O156" i="5"/>
  <c r="F218" i="5"/>
  <c r="O218" i="5" s="1"/>
  <c r="O157" i="5"/>
  <c r="F219" i="5"/>
  <c r="O160" i="5"/>
  <c r="F222" i="5"/>
  <c r="O222" i="5" s="1"/>
  <c r="O161" i="5"/>
  <c r="F223" i="5"/>
  <c r="F224" i="5"/>
  <c r="O224" i="5" s="1"/>
  <c r="O162" i="5"/>
  <c r="F225" i="5"/>
  <c r="O225" i="5" s="1"/>
  <c r="O163" i="5"/>
  <c r="F226" i="5"/>
  <c r="O226" i="5" s="1"/>
  <c r="O164" i="5"/>
  <c r="F227" i="5"/>
  <c r="O165" i="5"/>
  <c r="O166" i="5"/>
  <c r="F228" i="5"/>
  <c r="O228" i="5" s="1"/>
  <c r="O167" i="5"/>
  <c r="F229" i="5"/>
  <c r="F233" i="5"/>
  <c r="O233" i="5" s="1"/>
  <c r="O171" i="5"/>
  <c r="O173" i="5"/>
  <c r="F235" i="5"/>
  <c r="N180" i="6"/>
  <c r="DA3" i="13" s="1"/>
  <c r="CK75" i="13" s="1"/>
  <c r="N214" i="6"/>
  <c r="O153" i="6"/>
  <c r="F215" i="6"/>
  <c r="F218" i="6"/>
  <c r="O218" i="6" s="1"/>
  <c r="O156" i="6"/>
  <c r="O157" i="6"/>
  <c r="F219" i="6"/>
  <c r="O158" i="6"/>
  <c r="F220" i="6"/>
  <c r="O220" i="6" s="1"/>
  <c r="F221" i="6"/>
  <c r="O221" i="6" s="1"/>
  <c r="O159" i="6"/>
  <c r="F222" i="6"/>
  <c r="O222" i="6" s="1"/>
  <c r="O160" i="6"/>
  <c r="O161" i="6"/>
  <c r="F223" i="6"/>
  <c r="O162" i="6"/>
  <c r="F224" i="6"/>
  <c r="O224" i="6" s="1"/>
  <c r="O166" i="6"/>
  <c r="F228" i="6"/>
  <c r="F230" i="6"/>
  <c r="O230" i="6" s="1"/>
  <c r="O168" i="6"/>
  <c r="O169" i="6"/>
  <c r="F231" i="6"/>
  <c r="F232" i="6"/>
  <c r="O232" i="6" s="1"/>
  <c r="O170" i="6"/>
  <c r="F234" i="6"/>
  <c r="O234" i="6" s="1"/>
  <c r="O172" i="6"/>
  <c r="O173" i="6"/>
  <c r="F235" i="6"/>
  <c r="O235" i="6" s="1"/>
  <c r="O174" i="6"/>
  <c r="F236" i="6"/>
  <c r="O236" i="6" s="1"/>
  <c r="F29" i="7"/>
  <c r="Q47" i="13" s="1"/>
  <c r="Z47" i="13" s="1"/>
  <c r="Q22" i="13" s="1"/>
  <c r="O2" i="7"/>
  <c r="F59" i="7"/>
  <c r="AG47" i="13" s="1"/>
  <c r="AP47" i="13" s="1"/>
  <c r="AG22" i="13" s="1"/>
  <c r="O32" i="7"/>
  <c r="F89" i="7"/>
  <c r="BM47" i="13" s="1"/>
  <c r="O62" i="7"/>
  <c r="O154" i="7"/>
  <c r="F216" i="7"/>
  <c r="O155" i="7"/>
  <c r="F217" i="7"/>
  <c r="O217" i="7" s="1"/>
  <c r="F219" i="7"/>
  <c r="O219" i="7" s="1"/>
  <c r="O157" i="7"/>
  <c r="O158" i="7"/>
  <c r="F220" i="7"/>
  <c r="O159" i="7"/>
  <c r="F221" i="7"/>
  <c r="F225" i="7"/>
  <c r="O225" i="7" s="1"/>
  <c r="O163" i="7"/>
  <c r="F226" i="7"/>
  <c r="O226" i="7" s="1"/>
  <c r="O164" i="7"/>
  <c r="F228" i="7"/>
  <c r="O228" i="7" s="1"/>
  <c r="O166" i="7"/>
  <c r="O170" i="7"/>
  <c r="F232" i="7"/>
  <c r="O232" i="7" s="1"/>
  <c r="F234" i="7"/>
  <c r="O234" i="7" s="1"/>
  <c r="O172" i="7"/>
  <c r="F29" i="1"/>
  <c r="F214" i="3"/>
  <c r="F180" i="3"/>
  <c r="F238" i="4"/>
  <c r="O176" i="4"/>
  <c r="O62" i="6"/>
  <c r="F216" i="5"/>
  <c r="O216" i="5" s="1"/>
  <c r="O171" i="6"/>
  <c r="F241" i="6"/>
  <c r="O241" i="6" s="1"/>
  <c r="F229" i="6"/>
  <c r="F225" i="6"/>
  <c r="O225" i="6" s="1"/>
  <c r="F232" i="5"/>
  <c r="O232" i="5" s="1"/>
  <c r="O155" i="6"/>
  <c r="C233" i="9"/>
  <c r="O197" i="2"/>
  <c r="O161" i="3"/>
  <c r="O174" i="3"/>
  <c r="O175" i="3"/>
  <c r="O5" i="4"/>
  <c r="O27" i="4"/>
  <c r="O55" i="4"/>
  <c r="O78" i="4"/>
  <c r="O153" i="4"/>
  <c r="O159" i="4"/>
  <c r="O160" i="4"/>
  <c r="O163" i="4"/>
  <c r="O166" i="4"/>
  <c r="O174" i="4"/>
  <c r="O185" i="4"/>
  <c r="O186" i="4"/>
  <c r="O187" i="4"/>
  <c r="O190" i="4"/>
  <c r="O194" i="4"/>
  <c r="O195" i="4"/>
  <c r="O200" i="4"/>
  <c r="O205" i="4"/>
  <c r="O208" i="4"/>
  <c r="O4" i="5"/>
  <c r="O9" i="5"/>
  <c r="O15" i="5"/>
  <c r="O20" i="5"/>
  <c r="O22" i="5"/>
  <c r="O26" i="5"/>
  <c r="O32" i="5"/>
  <c r="O39" i="5"/>
  <c r="O41" i="5"/>
  <c r="O46" i="5"/>
  <c r="O66" i="5"/>
  <c r="O67" i="5"/>
  <c r="O69" i="5"/>
  <c r="O72" i="5"/>
  <c r="O82" i="5"/>
  <c r="O83" i="5"/>
  <c r="O87" i="5"/>
  <c r="O152" i="5"/>
  <c r="O153" i="5"/>
  <c r="O158" i="5"/>
  <c r="O159" i="5"/>
  <c r="O168" i="5"/>
  <c r="O169" i="5"/>
  <c r="O174" i="5"/>
  <c r="O175" i="5"/>
  <c r="O179" i="5"/>
  <c r="O191" i="5"/>
  <c r="O194" i="5"/>
  <c r="O196" i="5"/>
  <c r="O197" i="5"/>
  <c r="O207" i="5"/>
  <c r="O2" i="6"/>
  <c r="O5" i="6"/>
  <c r="O15" i="6"/>
  <c r="O16" i="6"/>
  <c r="O18" i="6"/>
  <c r="O21" i="6"/>
  <c r="O25" i="6"/>
  <c r="O35" i="6"/>
  <c r="O41" i="6"/>
  <c r="O42" i="6"/>
  <c r="O55" i="6"/>
  <c r="O67" i="6"/>
  <c r="O68" i="6"/>
  <c r="O83" i="6"/>
  <c r="O85" i="6"/>
  <c r="AE179" i="18"/>
  <c r="O187" i="18"/>
  <c r="O189" i="18"/>
  <c r="O201" i="18"/>
  <c r="O207" i="18"/>
  <c r="O209" i="18"/>
  <c r="O195" i="18"/>
  <c r="O174" i="1"/>
  <c r="O175" i="4"/>
  <c r="O62" i="4"/>
  <c r="O158" i="4"/>
  <c r="AQ183" i="12"/>
  <c r="AP211" i="12"/>
  <c r="D240" i="9"/>
  <c r="F236" i="9"/>
  <c r="O20" i="9"/>
  <c r="O22" i="9"/>
  <c r="O169" i="4"/>
  <c r="L231" i="9"/>
  <c r="I235" i="9"/>
  <c r="D230" i="5"/>
  <c r="O230" i="5" s="1"/>
  <c r="D59" i="5"/>
  <c r="O7" i="2"/>
  <c r="O55" i="2"/>
  <c r="O155" i="2"/>
  <c r="O169" i="2"/>
  <c r="O175" i="2"/>
  <c r="O206" i="2"/>
  <c r="O5" i="3"/>
  <c r="O21" i="3"/>
  <c r="O32" i="3"/>
  <c r="O40" i="3"/>
  <c r="O48" i="3"/>
  <c r="O56" i="3"/>
  <c r="O67" i="3"/>
  <c r="O75" i="3"/>
  <c r="O88" i="3"/>
  <c r="O158" i="3"/>
  <c r="O159" i="3"/>
  <c r="O165" i="3"/>
  <c r="O173" i="3"/>
  <c r="O186" i="3"/>
  <c r="O190" i="3"/>
  <c r="O194" i="3"/>
  <c r="O198" i="3"/>
  <c r="O202" i="3"/>
  <c r="O204" i="3"/>
  <c r="O209" i="3"/>
  <c r="O4" i="4"/>
  <c r="O14" i="4"/>
  <c r="O16" i="4"/>
  <c r="O22" i="4"/>
  <c r="O25" i="4"/>
  <c r="O36" i="4"/>
  <c r="O38" i="4"/>
  <c r="O42" i="4"/>
  <c r="O46" i="4"/>
  <c r="O51" i="4"/>
  <c r="BU152" i="12"/>
  <c r="BT180" i="12"/>
  <c r="Y214" i="12"/>
  <c r="X242" i="12"/>
  <c r="X29" i="12"/>
  <c r="Y2" i="12"/>
  <c r="X29" i="17"/>
  <c r="H234" i="9"/>
  <c r="G240" i="9"/>
  <c r="M240" i="9"/>
  <c r="F235" i="9"/>
  <c r="L226" i="9"/>
  <c r="I227" i="9"/>
  <c r="M228" i="9"/>
  <c r="C235" i="3"/>
  <c r="N232" i="9"/>
  <c r="C239" i="9"/>
  <c r="K234" i="9"/>
  <c r="O183" i="3"/>
  <c r="O166" i="2"/>
  <c r="O185" i="2"/>
  <c r="O13" i="3"/>
  <c r="C217" i="1"/>
  <c r="C211" i="1"/>
  <c r="G211" i="1"/>
  <c r="O66" i="4"/>
  <c r="O70" i="4"/>
  <c r="O82" i="4"/>
  <c r="O86" i="4"/>
  <c r="O157" i="4"/>
  <c r="O162" i="4"/>
  <c r="O165" i="4"/>
  <c r="O167" i="4"/>
  <c r="O168" i="4"/>
  <c r="O170" i="4"/>
  <c r="O172" i="4"/>
  <c r="O173" i="4"/>
  <c r="O178" i="4"/>
  <c r="O184" i="4"/>
  <c r="O188" i="4"/>
  <c r="O189" i="4"/>
  <c r="O192" i="4"/>
  <c r="O193" i="4"/>
  <c r="O196" i="4"/>
  <c r="O197" i="4"/>
  <c r="O199" i="4"/>
  <c r="O202" i="4"/>
  <c r="O203" i="4"/>
  <c r="O206" i="4"/>
  <c r="O207" i="4"/>
  <c r="O210" i="4"/>
  <c r="O2" i="5"/>
  <c r="O14" i="5"/>
  <c r="O18" i="5"/>
  <c r="O24" i="5"/>
  <c r="O27" i="5"/>
  <c r="O40" i="5"/>
  <c r="O44" i="5"/>
  <c r="O54" i="5"/>
  <c r="O57" i="5"/>
  <c r="H214" i="9"/>
  <c r="C180" i="1"/>
  <c r="K240" i="9"/>
  <c r="I239" i="9"/>
  <c r="L216" i="9"/>
  <c r="F232" i="9"/>
  <c r="C224" i="9"/>
  <c r="F29" i="9"/>
  <c r="Q49" i="13" s="1"/>
  <c r="L29" i="9"/>
  <c r="W49" i="13" s="1"/>
  <c r="K29" i="9"/>
  <c r="V49" i="13" s="1"/>
  <c r="C240" i="4"/>
  <c r="C224" i="4"/>
  <c r="K180" i="4"/>
  <c r="O156" i="4"/>
  <c r="C227" i="3"/>
  <c r="C227" i="4"/>
  <c r="O171" i="4"/>
  <c r="O155" i="4"/>
  <c r="F29" i="3"/>
  <c r="O29" i="3" s="1"/>
  <c r="K218" i="9"/>
  <c r="AE161" i="9"/>
  <c r="AR180" i="9"/>
  <c r="F241" i="9"/>
  <c r="C217" i="9"/>
  <c r="C59" i="3"/>
  <c r="O161" i="1"/>
  <c r="O203" i="1"/>
  <c r="O18" i="2"/>
  <c r="O65" i="2"/>
  <c r="O81" i="2"/>
  <c r="O162" i="2"/>
  <c r="O163" i="2"/>
  <c r="O165" i="2"/>
  <c r="O168" i="2"/>
  <c r="O178" i="2"/>
  <c r="O179" i="2"/>
  <c r="O184" i="2"/>
  <c r="O189" i="2"/>
  <c r="O192" i="2"/>
  <c r="O193" i="2"/>
  <c r="O200" i="2"/>
  <c r="O201" i="2"/>
  <c r="O204" i="2"/>
  <c r="O209" i="2"/>
  <c r="O210" i="2"/>
  <c r="O4" i="3"/>
  <c r="O8" i="3"/>
  <c r="O9" i="3"/>
  <c r="O12" i="3"/>
  <c r="O16" i="3"/>
  <c r="O17" i="3"/>
  <c r="O20" i="3"/>
  <c r="O24" i="3"/>
  <c r="O25" i="3"/>
  <c r="O28" i="3"/>
  <c r="O35" i="3"/>
  <c r="O36" i="3"/>
  <c r="O39" i="3"/>
  <c r="O43" i="3"/>
  <c r="O44" i="3"/>
  <c r="O47" i="3"/>
  <c r="O51" i="3"/>
  <c r="O52" i="3"/>
  <c r="O55" i="3"/>
  <c r="O63" i="3"/>
  <c r="O66" i="3"/>
  <c r="O70" i="3"/>
  <c r="O71" i="3"/>
  <c r="O74" i="3"/>
  <c r="O78" i="3"/>
  <c r="O79" i="3"/>
  <c r="O82" i="3"/>
  <c r="O84" i="3"/>
  <c r="O86" i="3"/>
  <c r="O87" i="3"/>
  <c r="O153" i="3"/>
  <c r="O154" i="3"/>
  <c r="O155" i="3"/>
  <c r="O156" i="3"/>
  <c r="O157" i="3"/>
  <c r="O160" i="3"/>
  <c r="O162" i="3"/>
  <c r="O163" i="3"/>
  <c r="O164" i="3"/>
  <c r="O166" i="3"/>
  <c r="O167" i="3"/>
  <c r="O168" i="3"/>
  <c r="O169" i="3"/>
  <c r="O170" i="3"/>
  <c r="O171" i="3"/>
  <c r="O172" i="3"/>
  <c r="O176" i="3"/>
  <c r="O177" i="3"/>
  <c r="O178" i="3"/>
  <c r="O179" i="3"/>
  <c r="O184" i="3"/>
  <c r="O185" i="3"/>
  <c r="O187" i="3"/>
  <c r="O188" i="3"/>
  <c r="O189" i="3"/>
  <c r="O191" i="3"/>
  <c r="O192" i="3"/>
  <c r="O193" i="3"/>
  <c r="O195" i="3"/>
  <c r="O196" i="3"/>
  <c r="O197" i="3"/>
  <c r="O199" i="3"/>
  <c r="O200" i="3"/>
  <c r="O201" i="3"/>
  <c r="O203" i="3"/>
  <c r="O205" i="3"/>
  <c r="O206" i="3"/>
  <c r="O207" i="3"/>
  <c r="O208" i="3"/>
  <c r="O210" i="3"/>
  <c r="O2" i="4"/>
  <c r="O3" i="4"/>
  <c r="O6" i="4"/>
  <c r="O7" i="4"/>
  <c r="O8" i="4"/>
  <c r="O9" i="4"/>
  <c r="O10" i="4"/>
  <c r="O11" i="4"/>
  <c r="O12" i="4"/>
  <c r="O13" i="4"/>
  <c r="O15" i="4"/>
  <c r="O17" i="4"/>
  <c r="O18" i="4"/>
  <c r="O19" i="4"/>
  <c r="O20" i="4"/>
  <c r="O21" i="4"/>
  <c r="O23" i="4"/>
  <c r="O24" i="4"/>
  <c r="O26" i="4"/>
  <c r="O28" i="4"/>
  <c r="O32" i="4"/>
  <c r="O33" i="4"/>
  <c r="O34" i="4"/>
  <c r="O35" i="4"/>
  <c r="O37" i="4"/>
  <c r="O39" i="4"/>
  <c r="O40" i="4"/>
  <c r="O41" i="4"/>
  <c r="O43" i="4"/>
  <c r="O44" i="4"/>
  <c r="O45" i="4"/>
  <c r="O47" i="4"/>
  <c r="O48" i="4"/>
  <c r="O49" i="4"/>
  <c r="O50" i="4"/>
  <c r="O52" i="4"/>
  <c r="O53" i="4"/>
  <c r="O54" i="4"/>
  <c r="O56" i="4"/>
  <c r="O57" i="4"/>
  <c r="O58" i="4"/>
  <c r="O63" i="4"/>
  <c r="O64" i="4"/>
  <c r="O65" i="4"/>
  <c r="O67" i="4"/>
  <c r="O68" i="4"/>
  <c r="O69" i="4"/>
  <c r="I234" i="9"/>
  <c r="M29" i="9"/>
  <c r="X49" i="13" s="1"/>
  <c r="O12" i="9"/>
  <c r="K59" i="9"/>
  <c r="AL49" i="13" s="1"/>
  <c r="O34" i="2"/>
  <c r="O78" i="2"/>
  <c r="O71" i="4"/>
  <c r="O72" i="4"/>
  <c r="O73" i="4"/>
  <c r="O75" i="4"/>
  <c r="O76" i="4"/>
  <c r="O77" i="4"/>
  <c r="O79" i="4"/>
  <c r="O80" i="4"/>
  <c r="O81" i="4"/>
  <c r="O83" i="4"/>
  <c r="O84" i="4"/>
  <c r="O85" i="4"/>
  <c r="O87" i="4"/>
  <c r="O88" i="4"/>
  <c r="O152" i="4"/>
  <c r="K241" i="9"/>
  <c r="F230" i="9"/>
  <c r="I219" i="9"/>
  <c r="M29" i="1"/>
  <c r="N235" i="9"/>
  <c r="N237" i="9"/>
  <c r="E221" i="9"/>
  <c r="D214" i="9"/>
  <c r="H231" i="9"/>
  <c r="O178" i="1"/>
  <c r="E214" i="4"/>
  <c r="O62" i="3"/>
  <c r="O156" i="2"/>
  <c r="E29" i="4"/>
  <c r="O164" i="1"/>
  <c r="O26" i="2"/>
  <c r="O73" i="2"/>
  <c r="E240" i="9"/>
  <c r="C227" i="9"/>
  <c r="O152" i="2"/>
  <c r="I180" i="2"/>
  <c r="E59" i="4"/>
  <c r="K222" i="9"/>
  <c r="H225" i="9"/>
  <c r="I223" i="9"/>
  <c r="E231" i="9"/>
  <c r="F238" i="9"/>
  <c r="J215" i="9"/>
  <c r="D223" i="9"/>
  <c r="E220" i="9"/>
  <c r="E224" i="9"/>
  <c r="G219" i="9"/>
  <c r="C222" i="9"/>
  <c r="O34" i="9"/>
  <c r="D235" i="9"/>
  <c r="AU152" i="9"/>
  <c r="C235" i="9"/>
  <c r="BK179" i="9"/>
  <c r="H222" i="9"/>
  <c r="O152" i="3"/>
  <c r="E180" i="2"/>
  <c r="D215" i="9"/>
  <c r="O167" i="1"/>
  <c r="O79" i="1"/>
  <c r="AK77" i="13"/>
  <c r="L214" i="9"/>
  <c r="M225" i="9"/>
  <c r="K225" i="9"/>
  <c r="Z180" i="9"/>
  <c r="E234" i="9"/>
  <c r="G217" i="9"/>
  <c r="H230" i="9"/>
  <c r="O194" i="9"/>
  <c r="F218" i="9"/>
  <c r="AU157" i="9"/>
  <c r="O168" i="1"/>
  <c r="O171" i="1"/>
  <c r="O187" i="9"/>
  <c r="BK154" i="9"/>
  <c r="AP180" i="9"/>
  <c r="N29" i="9"/>
  <c r="Y49" i="13" s="1"/>
  <c r="O6" i="9"/>
  <c r="O9" i="9"/>
  <c r="O16" i="9"/>
  <c r="O25" i="9"/>
  <c r="O27" i="9"/>
  <c r="J235" i="9"/>
  <c r="I241" i="9"/>
  <c r="AE155" i="9"/>
  <c r="F219" i="9"/>
  <c r="G233" i="9"/>
  <c r="C234" i="9"/>
  <c r="L217" i="9"/>
  <c r="D219" i="9"/>
  <c r="J237" i="9"/>
  <c r="N219" i="9"/>
  <c r="CJ76" i="13"/>
  <c r="E226" i="9"/>
  <c r="H235" i="9"/>
  <c r="M239" i="9"/>
  <c r="I232" i="9"/>
  <c r="K219" i="9"/>
  <c r="H223" i="9"/>
  <c r="O162" i="1"/>
  <c r="O195" i="1"/>
  <c r="O10" i="2"/>
  <c r="O41" i="2"/>
  <c r="O70" i="2"/>
  <c r="O82" i="2"/>
  <c r="BK175" i="9"/>
  <c r="AU153" i="9"/>
  <c r="N214" i="9"/>
  <c r="BK177" i="9"/>
  <c r="E225" i="9"/>
  <c r="O13" i="9"/>
  <c r="AK180" i="9"/>
  <c r="H236" i="9"/>
  <c r="F237" i="9"/>
  <c r="K221" i="9"/>
  <c r="D225" i="9"/>
  <c r="O44" i="9"/>
  <c r="E235" i="9"/>
  <c r="AM180" i="9"/>
  <c r="G231" i="9"/>
  <c r="F233" i="9"/>
  <c r="L219" i="9"/>
  <c r="L218" i="9"/>
  <c r="I221" i="9"/>
  <c r="O21" i="9"/>
  <c r="O57" i="9"/>
  <c r="AO180" i="9"/>
  <c r="BK159" i="9"/>
  <c r="F215" i="9"/>
  <c r="C241" i="9"/>
  <c r="L221" i="9"/>
  <c r="N234" i="9"/>
  <c r="H238" i="9"/>
  <c r="L239" i="9"/>
  <c r="M230" i="9"/>
  <c r="L222" i="9"/>
  <c r="J226" i="9"/>
  <c r="AU173" i="9"/>
  <c r="M216" i="9"/>
  <c r="E217" i="9"/>
  <c r="I224" i="9"/>
  <c r="F228" i="9"/>
  <c r="G228" i="9"/>
  <c r="K238" i="9"/>
  <c r="M238" i="9"/>
  <c r="F216" i="9"/>
  <c r="N241" i="9"/>
  <c r="O78" i="9"/>
  <c r="W180" i="9"/>
  <c r="N223" i="9"/>
  <c r="G222" i="9"/>
  <c r="K231" i="9"/>
  <c r="O42" i="9"/>
  <c r="O37" i="9"/>
  <c r="AE152" i="9"/>
  <c r="D224" i="9"/>
  <c r="H240" i="9"/>
  <c r="L224" i="9"/>
  <c r="J240" i="5"/>
  <c r="D237" i="7"/>
  <c r="H237" i="7"/>
  <c r="L237" i="7"/>
  <c r="L239" i="7"/>
  <c r="D240" i="7"/>
  <c r="E238" i="9"/>
  <c r="E215" i="9"/>
  <c r="N226" i="9"/>
  <c r="O84" i="1"/>
  <c r="O154" i="1"/>
  <c r="BR77" i="13"/>
  <c r="O196" i="9"/>
  <c r="H224" i="9"/>
  <c r="AE168" i="9"/>
  <c r="AC180" i="9"/>
  <c r="N239" i="9"/>
  <c r="F214" i="9"/>
  <c r="E229" i="9"/>
  <c r="C220" i="9"/>
  <c r="AZ180" i="9"/>
  <c r="G29" i="9"/>
  <c r="R49" i="13" s="1"/>
  <c r="O17" i="9"/>
  <c r="O19" i="9"/>
  <c r="O24" i="9"/>
  <c r="M227" i="9"/>
  <c r="AU162" i="9"/>
  <c r="AU168" i="9"/>
  <c r="BN77" i="13"/>
  <c r="J221" i="9"/>
  <c r="C238" i="9"/>
  <c r="AS180" i="9"/>
  <c r="O165" i="1"/>
  <c r="O192" i="1"/>
  <c r="O22" i="2"/>
  <c r="O42" i="2"/>
  <c r="O62" i="2"/>
  <c r="O74" i="2"/>
  <c r="O86" i="2"/>
  <c r="BK171" i="9"/>
  <c r="M237" i="9"/>
  <c r="J240" i="9"/>
  <c r="M229" i="9"/>
  <c r="G223" i="9"/>
  <c r="AU172" i="9"/>
  <c r="K211" i="5"/>
  <c r="O199" i="9"/>
  <c r="O192" i="9"/>
  <c r="J29" i="9"/>
  <c r="U49" i="13" s="1"/>
  <c r="O3" i="9"/>
  <c r="O4" i="9"/>
  <c r="O10" i="9"/>
  <c r="O14" i="9"/>
  <c r="O46" i="9"/>
  <c r="O18" i="9"/>
  <c r="O220" i="7"/>
  <c r="O49" i="9"/>
  <c r="O58" i="9"/>
  <c r="L89" i="9"/>
  <c r="BS49" i="13" s="1"/>
  <c r="BJ180" i="9"/>
  <c r="AN180" i="9"/>
  <c r="AU165" i="9"/>
  <c r="F59" i="9"/>
  <c r="AG49" i="13" s="1"/>
  <c r="AU176" i="9"/>
  <c r="J236" i="9"/>
  <c r="G227" i="9"/>
  <c r="AE162" i="9"/>
  <c r="H215" i="9"/>
  <c r="L233" i="9"/>
  <c r="AE157" i="9"/>
  <c r="I230" i="9"/>
  <c r="M217" i="9"/>
  <c r="J225" i="9"/>
  <c r="H232" i="9"/>
  <c r="D237" i="9"/>
  <c r="I214" i="9"/>
  <c r="N224" i="9"/>
  <c r="I220" i="9"/>
  <c r="L241" i="9"/>
  <c r="M236" i="9"/>
  <c r="BK170" i="9"/>
  <c r="G226" i="9"/>
  <c r="L220" i="9"/>
  <c r="M215" i="9"/>
  <c r="D229" i="9"/>
  <c r="F89" i="1"/>
  <c r="N180" i="11"/>
  <c r="M180" i="11"/>
  <c r="I180" i="11"/>
  <c r="O210" i="11"/>
  <c r="O208" i="11"/>
  <c r="O207" i="11"/>
  <c r="O206" i="11"/>
  <c r="O203" i="11"/>
  <c r="O202" i="11"/>
  <c r="O200" i="11"/>
  <c r="O198" i="11"/>
  <c r="O196" i="11"/>
  <c r="O195" i="11"/>
  <c r="O192" i="11"/>
  <c r="O191" i="11"/>
  <c r="O190" i="11"/>
  <c r="O188" i="11"/>
  <c r="O186" i="11"/>
  <c r="N211" i="11"/>
  <c r="O184" i="11"/>
  <c r="I211" i="11"/>
  <c r="O58" i="11"/>
  <c r="O57" i="11"/>
  <c r="O55" i="11"/>
  <c r="O54" i="11"/>
  <c r="O53" i="11"/>
  <c r="O51" i="11"/>
  <c r="O50" i="11"/>
  <c r="O49" i="11"/>
  <c r="O47" i="11"/>
  <c r="O46" i="11"/>
  <c r="O45" i="11"/>
  <c r="O43" i="11"/>
  <c r="O42" i="11"/>
  <c r="O41" i="11"/>
  <c r="O39" i="11"/>
  <c r="O38" i="11"/>
  <c r="O37" i="11"/>
  <c r="G59" i="11"/>
  <c r="AG78" i="13" s="1"/>
  <c r="O34" i="11"/>
  <c r="M59" i="11"/>
  <c r="AM78" i="13" s="1"/>
  <c r="O33" i="11"/>
  <c r="N59" i="11"/>
  <c r="AN78" i="13" s="1"/>
  <c r="O32" i="11"/>
  <c r="O28" i="11"/>
  <c r="O25" i="11"/>
  <c r="O24" i="11"/>
  <c r="O21" i="11"/>
  <c r="O20" i="11"/>
  <c r="O17" i="11"/>
  <c r="O16" i="11"/>
  <c r="O13" i="11"/>
  <c r="O12" i="11"/>
  <c r="O9" i="11"/>
  <c r="O8" i="11"/>
  <c r="K29" i="11"/>
  <c r="U78" i="13" s="1"/>
  <c r="G29" i="11"/>
  <c r="Q78" i="13" s="1"/>
  <c r="N29" i="11"/>
  <c r="X78" i="13" s="1"/>
  <c r="J29" i="11"/>
  <c r="T78" i="13" s="1"/>
  <c r="O4" i="11"/>
  <c r="M29" i="11"/>
  <c r="W78" i="13" s="1"/>
  <c r="E29" i="11"/>
  <c r="O78" i="13" s="1"/>
  <c r="L29" i="11"/>
  <c r="V78" i="13" s="1"/>
  <c r="H29" i="11"/>
  <c r="R78" i="13" s="1"/>
  <c r="O2" i="11"/>
  <c r="O88" i="11"/>
  <c r="J89" i="11"/>
  <c r="BP78" i="13" s="1"/>
  <c r="F89" i="11"/>
  <c r="BL78" i="13" s="1"/>
  <c r="M89" i="11"/>
  <c r="BS78" i="13" s="1"/>
  <c r="I89" i="11"/>
  <c r="BO78" i="13" s="1"/>
  <c r="O17" i="1"/>
  <c r="O34" i="1"/>
  <c r="O72" i="1"/>
  <c r="H211" i="5"/>
  <c r="O177" i="1"/>
  <c r="O187" i="1"/>
  <c r="O15" i="2"/>
  <c r="O33" i="2"/>
  <c r="O43" i="2"/>
  <c r="O47" i="2"/>
  <c r="O54" i="2"/>
  <c r="O66" i="2"/>
  <c r="O77" i="2"/>
  <c r="O85" i="2"/>
  <c r="O153" i="2"/>
  <c r="O164" i="2"/>
  <c r="O188" i="2"/>
  <c r="O196" i="2"/>
  <c r="G217" i="3"/>
  <c r="K239" i="3"/>
  <c r="F226" i="9"/>
  <c r="I222" i="9"/>
  <c r="BK162" i="9"/>
  <c r="BB180" i="9"/>
  <c r="L236" i="9"/>
  <c r="C214" i="9"/>
  <c r="O36" i="9"/>
  <c r="D236" i="9"/>
  <c r="G236" i="9"/>
  <c r="E222" i="9"/>
  <c r="G237" i="9"/>
  <c r="BZ76" i="13"/>
  <c r="O2" i="2"/>
  <c r="O37" i="2"/>
  <c r="O52" i="2"/>
  <c r="O58" i="2"/>
  <c r="I217" i="3"/>
  <c r="M217" i="3"/>
  <c r="E218" i="3"/>
  <c r="E219" i="3"/>
  <c r="I219" i="3"/>
  <c r="I220" i="3"/>
  <c r="M220" i="3"/>
  <c r="E223" i="3"/>
  <c r="M225" i="3"/>
  <c r="E226" i="3"/>
  <c r="I226" i="3"/>
  <c r="E231" i="3"/>
  <c r="I231" i="3"/>
  <c r="E240" i="3"/>
  <c r="L214" i="5"/>
  <c r="L242" i="5" s="1"/>
  <c r="D237" i="5"/>
  <c r="K237" i="5"/>
  <c r="G238" i="5"/>
  <c r="G240" i="5"/>
  <c r="L225" i="18"/>
  <c r="H226" i="18"/>
  <c r="L226" i="18"/>
  <c r="D227" i="18"/>
  <c r="H228" i="18"/>
  <c r="D229" i="18"/>
  <c r="L229" i="18"/>
  <c r="L231" i="18"/>
  <c r="D233" i="18"/>
  <c r="H234" i="18"/>
  <c r="AE177" i="18"/>
  <c r="BK179" i="18"/>
  <c r="O185" i="18"/>
  <c r="O186" i="18"/>
  <c r="O190" i="18"/>
  <c r="O191" i="18"/>
  <c r="O192" i="18"/>
  <c r="O193" i="18"/>
  <c r="O196" i="18"/>
  <c r="O197" i="18"/>
  <c r="O198" i="18"/>
  <c r="O200" i="18"/>
  <c r="O202" i="18"/>
  <c r="O204" i="18"/>
  <c r="O206" i="18"/>
  <c r="O210" i="18"/>
  <c r="BR23" i="13"/>
  <c r="L180" i="11"/>
  <c r="K180" i="11"/>
  <c r="M214" i="11"/>
  <c r="M242" i="11" s="1"/>
  <c r="CI108" i="13" s="1"/>
  <c r="H59" i="11"/>
  <c r="AH78" i="13" s="1"/>
  <c r="O35" i="11"/>
  <c r="F59" i="11"/>
  <c r="AF78" i="13" s="1"/>
  <c r="I214" i="11"/>
  <c r="I242" i="11" s="1"/>
  <c r="CE108" i="13" s="1"/>
  <c r="N215" i="11"/>
  <c r="O215" i="11" s="1"/>
  <c r="O99" i="11"/>
  <c r="K111" i="11"/>
  <c r="H103" i="11"/>
  <c r="M115" i="11"/>
  <c r="G180" i="11"/>
  <c r="F180" i="11"/>
  <c r="J180" i="11"/>
  <c r="O5" i="11"/>
  <c r="I59" i="11"/>
  <c r="AI78" i="13" s="1"/>
  <c r="H180" i="11"/>
  <c r="D180" i="11"/>
  <c r="M103" i="11"/>
  <c r="AD107" i="13"/>
  <c r="O70" i="9"/>
  <c r="CE79" i="13"/>
  <c r="AD50" i="13"/>
  <c r="S180" i="9"/>
  <c r="O50" i="9"/>
  <c r="I59" i="9"/>
  <c r="AJ49" i="13" s="1"/>
  <c r="O52" i="9"/>
  <c r="O83" i="9"/>
  <c r="D89" i="9"/>
  <c r="BK49" i="13" s="1"/>
  <c r="O32" i="9"/>
  <c r="K211" i="9"/>
  <c r="CX14" i="13" s="1"/>
  <c r="BG180" i="9"/>
  <c r="BK77" i="13"/>
  <c r="P50" i="13"/>
  <c r="X77" i="13"/>
  <c r="O208" i="9"/>
  <c r="C215" i="9"/>
  <c r="E216" i="9"/>
  <c r="N240" i="9"/>
  <c r="AE174" i="9"/>
  <c r="G220" i="9"/>
  <c r="O87" i="9"/>
  <c r="O79" i="9"/>
  <c r="K223" i="9"/>
  <c r="O86" i="9"/>
  <c r="AU174" i="9"/>
  <c r="J223" i="9"/>
  <c r="K228" i="9"/>
  <c r="K220" i="9"/>
  <c r="AU155" i="9"/>
  <c r="D227" i="9"/>
  <c r="C223" i="9"/>
  <c r="AW108" i="13"/>
  <c r="AL77" i="13"/>
  <c r="BK166" i="9"/>
  <c r="AU179" i="9"/>
  <c r="G221" i="9"/>
  <c r="C225" i="9"/>
  <c r="G230" i="9"/>
  <c r="O66" i="9"/>
  <c r="V180" i="9"/>
  <c r="M221" i="9"/>
  <c r="M222" i="9"/>
  <c r="D218" i="9"/>
  <c r="F221" i="9"/>
  <c r="K216" i="9"/>
  <c r="M214" i="9"/>
  <c r="AE163" i="9"/>
  <c r="G242" i="6"/>
  <c r="O73" i="18"/>
  <c r="G219" i="18"/>
  <c r="O69" i="2"/>
  <c r="AU164" i="18"/>
  <c r="AE165" i="18"/>
  <c r="AU166" i="18"/>
  <c r="BK167" i="18"/>
  <c r="O168" i="18"/>
  <c r="AE168" i="18"/>
  <c r="AU169" i="18"/>
  <c r="BK170" i="18"/>
  <c r="BK171" i="18"/>
  <c r="AE172" i="18"/>
  <c r="O173" i="18"/>
  <c r="AU173" i="18"/>
  <c r="BK173" i="18"/>
  <c r="AE174" i="18"/>
  <c r="BK174" i="18"/>
  <c r="AU175" i="18"/>
  <c r="D211" i="5"/>
  <c r="AE158" i="18"/>
  <c r="AU158" i="18"/>
  <c r="AU159" i="18"/>
  <c r="D238" i="9"/>
  <c r="H226" i="9"/>
  <c r="C231" i="9"/>
  <c r="C229" i="9"/>
  <c r="D228" i="9"/>
  <c r="AI180" i="9"/>
  <c r="F225" i="9"/>
  <c r="AU161" i="9"/>
  <c r="AU177" i="9"/>
  <c r="E228" i="9"/>
  <c r="BK164" i="9"/>
  <c r="AU171" i="9"/>
  <c r="O152" i="1"/>
  <c r="D180" i="1"/>
  <c r="D215" i="1"/>
  <c r="H215" i="1"/>
  <c r="L215" i="1"/>
  <c r="D216" i="1"/>
  <c r="H216" i="1"/>
  <c r="L216" i="1"/>
  <c r="D217" i="1"/>
  <c r="H217" i="1"/>
  <c r="L217" i="1"/>
  <c r="H220" i="1"/>
  <c r="L220" i="1"/>
  <c r="D241" i="1"/>
  <c r="H241" i="1"/>
  <c r="L241" i="1"/>
  <c r="D221" i="1"/>
  <c r="H221" i="1"/>
  <c r="L221" i="1"/>
  <c r="D222" i="1"/>
  <c r="H222" i="1"/>
  <c r="L222" i="1"/>
  <c r="D223" i="1"/>
  <c r="H223" i="1"/>
  <c r="L223" i="1"/>
  <c r="D224" i="1"/>
  <c r="L224" i="1"/>
  <c r="D225" i="1"/>
  <c r="L225" i="1"/>
  <c r="D226" i="1"/>
  <c r="H226" i="1"/>
  <c r="L226" i="1"/>
  <c r="L227" i="1"/>
  <c r="H233" i="1"/>
  <c r="L233" i="1"/>
  <c r="O184" i="1"/>
  <c r="O200" i="1"/>
  <c r="O208" i="1"/>
  <c r="O14" i="2"/>
  <c r="O23" i="2"/>
  <c r="I180" i="5"/>
  <c r="BF46" i="13"/>
  <c r="AU22" i="13" s="1"/>
  <c r="E214" i="7"/>
  <c r="I214" i="7"/>
  <c r="I238" i="7"/>
  <c r="M238" i="7"/>
  <c r="AU152" i="18"/>
  <c r="O156" i="18"/>
  <c r="AE163" i="11"/>
  <c r="BK154" i="11"/>
  <c r="AI50" i="13"/>
  <c r="R77" i="13"/>
  <c r="O155" i="9"/>
  <c r="O163" i="9"/>
  <c r="J227" i="9"/>
  <c r="I233" i="9"/>
  <c r="G238" i="9"/>
  <c r="AE175" i="9"/>
  <c r="N217" i="9"/>
  <c r="N228" i="9"/>
  <c r="J238" i="9"/>
  <c r="AJ180" i="9"/>
  <c r="O71" i="9"/>
  <c r="BK160" i="9"/>
  <c r="J231" i="9"/>
  <c r="H220" i="9"/>
  <c r="F223" i="9"/>
  <c r="BK153" i="9"/>
  <c r="G225" i="9"/>
  <c r="AQ180" i="9"/>
  <c r="BK169" i="9"/>
  <c r="J233" i="9"/>
  <c r="D217" i="9"/>
  <c r="E239" i="9"/>
  <c r="L232" i="9"/>
  <c r="J217" i="9"/>
  <c r="H227" i="9"/>
  <c r="D222" i="9"/>
  <c r="G215" i="9"/>
  <c r="N225" i="9"/>
  <c r="G241" i="9"/>
  <c r="E214" i="9"/>
  <c r="G216" i="9"/>
  <c r="M241" i="9"/>
  <c r="K229" i="9"/>
  <c r="M214" i="1"/>
  <c r="M226" i="1"/>
  <c r="E232" i="1"/>
  <c r="I232" i="1"/>
  <c r="M232" i="1"/>
  <c r="E233" i="1"/>
  <c r="I233" i="1"/>
  <c r="O82" i="9"/>
  <c r="O45" i="9"/>
  <c r="E229" i="18"/>
  <c r="O167" i="18"/>
  <c r="E231" i="18"/>
  <c r="O169" i="18"/>
  <c r="E233" i="18"/>
  <c r="O171" i="18"/>
  <c r="N107" i="13"/>
  <c r="O107" i="13" s="1"/>
  <c r="P107" i="13" s="1"/>
  <c r="Q107" i="13" s="1"/>
  <c r="R107" i="13" s="1"/>
  <c r="AU169" i="9"/>
  <c r="I237" i="9"/>
  <c r="M231" i="9"/>
  <c r="J230" i="9"/>
  <c r="J241" i="9"/>
  <c r="O236" i="5"/>
  <c r="O164" i="18"/>
  <c r="O160" i="9"/>
  <c r="M234" i="9"/>
  <c r="O153" i="9"/>
  <c r="D59" i="9"/>
  <c r="AE49" i="13" s="1"/>
  <c r="O206" i="9"/>
  <c r="I225" i="9"/>
  <c r="M226" i="9"/>
  <c r="AE160" i="9"/>
  <c r="J234" i="9"/>
  <c r="J239" i="9"/>
  <c r="D216" i="9"/>
  <c r="AU156" i="9"/>
  <c r="D232" i="9"/>
  <c r="J228" i="9"/>
  <c r="F234" i="9"/>
  <c r="F224" i="9"/>
  <c r="D234" i="9"/>
  <c r="N231" i="9"/>
  <c r="AU167" i="9"/>
  <c r="AU166" i="9"/>
  <c r="D29" i="9"/>
  <c r="O49" i="13" s="1"/>
  <c r="H29" i="9"/>
  <c r="S49" i="13" s="1"/>
  <c r="I29" i="9"/>
  <c r="T49" i="13" s="1"/>
  <c r="O11" i="9"/>
  <c r="O241" i="5"/>
  <c r="O221" i="5"/>
  <c r="O29" i="5"/>
  <c r="H89" i="1"/>
  <c r="O185" i="1"/>
  <c r="O186" i="1"/>
  <c r="O188" i="1"/>
  <c r="O189" i="1"/>
  <c r="O190" i="1"/>
  <c r="O191" i="1"/>
  <c r="O193" i="1"/>
  <c r="O194" i="1"/>
  <c r="O196" i="1"/>
  <c r="O197" i="1"/>
  <c r="O198" i="1"/>
  <c r="O199" i="1"/>
  <c r="O201" i="1"/>
  <c r="O202" i="1"/>
  <c r="G233" i="1"/>
  <c r="O204" i="1"/>
  <c r="O205" i="1"/>
  <c r="O207" i="1"/>
  <c r="O209" i="1"/>
  <c r="O210" i="1"/>
  <c r="O29" i="2"/>
  <c r="O3" i="2"/>
  <c r="O4" i="2"/>
  <c r="O5" i="2"/>
  <c r="O6" i="2"/>
  <c r="O8" i="2"/>
  <c r="O9" i="2"/>
  <c r="O11" i="2"/>
  <c r="O12" i="2"/>
  <c r="O13" i="2"/>
  <c r="O16" i="2"/>
  <c r="O17" i="2"/>
  <c r="O19" i="2"/>
  <c r="O20" i="2"/>
  <c r="O21" i="2"/>
  <c r="O24" i="2"/>
  <c r="O25" i="2"/>
  <c r="O27" i="2"/>
  <c r="O28" i="2"/>
  <c r="O35" i="2"/>
  <c r="O36" i="2"/>
  <c r="O38" i="2"/>
  <c r="O39" i="2"/>
  <c r="O40" i="2"/>
  <c r="O44" i="2"/>
  <c r="O45" i="2"/>
  <c r="O46" i="2"/>
  <c r="O48" i="2"/>
  <c r="O49" i="2"/>
  <c r="O50" i="2"/>
  <c r="O51" i="2"/>
  <c r="O53" i="2"/>
  <c r="O56" i="2"/>
  <c r="O57" i="2"/>
  <c r="O63" i="2"/>
  <c r="O64" i="2"/>
  <c r="O67" i="2"/>
  <c r="O68" i="2"/>
  <c r="O71" i="2"/>
  <c r="O72" i="2"/>
  <c r="O75" i="2"/>
  <c r="O76" i="2"/>
  <c r="O79" i="2"/>
  <c r="O80" i="2"/>
  <c r="O83" i="2"/>
  <c r="O84" i="2"/>
  <c r="O87" i="2"/>
  <c r="O88" i="2"/>
  <c r="G215" i="3"/>
  <c r="K215" i="3"/>
  <c r="C216" i="3"/>
  <c r="G216" i="3"/>
  <c r="K216" i="3"/>
  <c r="C217" i="3"/>
  <c r="M218" i="2"/>
  <c r="E219" i="2"/>
  <c r="I219" i="2"/>
  <c r="M219" i="2"/>
  <c r="E220" i="2"/>
  <c r="I220" i="2"/>
  <c r="I241" i="2"/>
  <c r="M241" i="2"/>
  <c r="E221" i="2"/>
  <c r="I221" i="2"/>
  <c r="M221" i="2"/>
  <c r="E222" i="2"/>
  <c r="I222" i="2"/>
  <c r="M222" i="2"/>
  <c r="E223" i="2"/>
  <c r="I223" i="2"/>
  <c r="M223" i="2"/>
  <c r="E224" i="2"/>
  <c r="I224" i="2"/>
  <c r="M224" i="2"/>
  <c r="E225" i="2"/>
  <c r="I225" i="2"/>
  <c r="M225" i="2"/>
  <c r="E226" i="2"/>
  <c r="I226" i="2"/>
  <c r="M226" i="2"/>
  <c r="E227" i="2"/>
  <c r="I227" i="2"/>
  <c r="M227" i="2"/>
  <c r="E228" i="2"/>
  <c r="I228" i="2"/>
  <c r="M228" i="2"/>
  <c r="E229" i="2"/>
  <c r="I229" i="2"/>
  <c r="M229" i="2"/>
  <c r="E230" i="2"/>
  <c r="I230" i="2"/>
  <c r="E232" i="2"/>
  <c r="I232" i="2"/>
  <c r="M232" i="2"/>
  <c r="E233" i="2"/>
  <c r="I233" i="2"/>
  <c r="M233" i="2"/>
  <c r="E234" i="2"/>
  <c r="I234" i="2"/>
  <c r="M234" i="2"/>
  <c r="E235" i="2"/>
  <c r="I235" i="2"/>
  <c r="M235" i="2"/>
  <c r="E236" i="2"/>
  <c r="I236" i="2"/>
  <c r="M236" i="2"/>
  <c r="E237" i="2"/>
  <c r="I237" i="2"/>
  <c r="E238" i="2"/>
  <c r="C225" i="3"/>
  <c r="G225" i="3"/>
  <c r="K225" i="3"/>
  <c r="K226" i="3"/>
  <c r="K227" i="3"/>
  <c r="G228" i="3"/>
  <c r="K229" i="3"/>
  <c r="G230" i="3"/>
  <c r="K230" i="3"/>
  <c r="G231" i="3"/>
  <c r="K231" i="3"/>
  <c r="C232" i="3"/>
  <c r="C233" i="3"/>
  <c r="G233" i="3"/>
  <c r="K233" i="3"/>
  <c r="G234" i="3"/>
  <c r="K235" i="3"/>
  <c r="G236" i="3"/>
  <c r="K237" i="3"/>
  <c r="G238" i="3"/>
  <c r="K238" i="3"/>
  <c r="G239" i="3"/>
  <c r="AE256" i="11"/>
  <c r="AE245" i="11"/>
  <c r="G115" i="11"/>
  <c r="D115" i="11"/>
  <c r="J115" i="11"/>
  <c r="I115" i="11"/>
  <c r="E115" i="11"/>
  <c r="F115" i="11"/>
  <c r="O115" i="11"/>
  <c r="L115" i="11"/>
  <c r="K115" i="11"/>
  <c r="G111" i="11"/>
  <c r="D111" i="11"/>
  <c r="L111" i="11"/>
  <c r="N111" i="11"/>
  <c r="H111" i="11"/>
  <c r="M111" i="11"/>
  <c r="I111" i="11"/>
  <c r="J111" i="11"/>
  <c r="E111" i="11"/>
  <c r="O111" i="11"/>
  <c r="G107" i="11"/>
  <c r="N107" i="11"/>
  <c r="M107" i="11"/>
  <c r="L107" i="11"/>
  <c r="O107" i="11"/>
  <c r="D107" i="11"/>
  <c r="J107" i="11"/>
  <c r="I107" i="11"/>
  <c r="H107" i="11"/>
  <c r="K107" i="11"/>
  <c r="F107" i="11"/>
  <c r="E107" i="11"/>
  <c r="G103" i="11"/>
  <c r="I103" i="11"/>
  <c r="O103" i="11"/>
  <c r="D103" i="11"/>
  <c r="N103" i="11"/>
  <c r="E103" i="11"/>
  <c r="K103" i="11"/>
  <c r="J103" i="11"/>
  <c r="L103" i="11"/>
  <c r="G99" i="11"/>
  <c r="J99" i="11"/>
  <c r="I99" i="11"/>
  <c r="K99" i="11"/>
  <c r="F99" i="11"/>
  <c r="E99" i="11"/>
  <c r="D99" i="11"/>
  <c r="L99" i="11"/>
  <c r="G95" i="11"/>
  <c r="L95" i="11"/>
  <c r="O95" i="11"/>
  <c r="N95" i="11"/>
  <c r="M95" i="11"/>
  <c r="H95" i="11"/>
  <c r="K95" i="11"/>
  <c r="J95" i="11"/>
  <c r="I95" i="11"/>
  <c r="L92" i="11"/>
  <c r="N92" i="11"/>
  <c r="E92" i="11"/>
  <c r="J92" i="11"/>
  <c r="K92" i="11"/>
  <c r="I92" i="11"/>
  <c r="L219" i="3"/>
  <c r="D220" i="3"/>
  <c r="H220" i="3"/>
  <c r="L220" i="3"/>
  <c r="D221" i="3"/>
  <c r="H221" i="3"/>
  <c r="H222" i="3"/>
  <c r="D227" i="3"/>
  <c r="H227" i="3"/>
  <c r="L228" i="3"/>
  <c r="H229" i="3"/>
  <c r="L229" i="3"/>
  <c r="G240" i="3"/>
  <c r="J217" i="4"/>
  <c r="N217" i="4"/>
  <c r="F218" i="4"/>
  <c r="J219" i="4"/>
  <c r="N219" i="4"/>
  <c r="F220" i="4"/>
  <c r="J220" i="4"/>
  <c r="N220" i="4"/>
  <c r="F221" i="4"/>
  <c r="N221" i="4"/>
  <c r="C214" i="18"/>
  <c r="O152" i="18"/>
  <c r="G214" i="18"/>
  <c r="G215" i="18"/>
  <c r="K215" i="18"/>
  <c r="C216" i="18"/>
  <c r="G216" i="18"/>
  <c r="K216" i="18"/>
  <c r="G217" i="18"/>
  <c r="H99" i="11"/>
  <c r="D92" i="11"/>
  <c r="D95" i="11"/>
  <c r="C241" i="18"/>
  <c r="O179" i="18"/>
  <c r="O183" i="18"/>
  <c r="C211" i="18"/>
  <c r="E95" i="11"/>
  <c r="M99" i="11"/>
  <c r="G92" i="11"/>
  <c r="D248" i="11"/>
  <c r="E248" i="11" s="1"/>
  <c r="F248" i="11" s="1"/>
  <c r="G248" i="11" s="1"/>
  <c r="H248" i="11" s="1"/>
  <c r="I248" i="11" s="1"/>
  <c r="J248" i="11" s="1"/>
  <c r="K248" i="11" s="1"/>
  <c r="L248" i="11" s="1"/>
  <c r="M248" i="11" s="1"/>
  <c r="N248" i="11" s="1"/>
  <c r="D252" i="11"/>
  <c r="E252" i="11" s="1"/>
  <c r="F252" i="11" s="1"/>
  <c r="G252" i="11" s="1"/>
  <c r="H252" i="11" s="1"/>
  <c r="I252" i="11" s="1"/>
  <c r="J252" i="11" s="1"/>
  <c r="K252" i="11" s="1"/>
  <c r="L252" i="11" s="1"/>
  <c r="M252" i="11" s="1"/>
  <c r="N252" i="11" s="1"/>
  <c r="D256" i="11"/>
  <c r="E256" i="11" s="1"/>
  <c r="F256" i="11" s="1"/>
  <c r="G256" i="11" s="1"/>
  <c r="H256" i="11" s="1"/>
  <c r="I256" i="11" s="1"/>
  <c r="J256" i="11" s="1"/>
  <c r="K256" i="11" s="1"/>
  <c r="L256" i="11" s="1"/>
  <c r="M256" i="11" s="1"/>
  <c r="N256" i="11" s="1"/>
  <c r="D260" i="11"/>
  <c r="E260" i="11" s="1"/>
  <c r="F260" i="11" s="1"/>
  <c r="G260" i="11" s="1"/>
  <c r="H260" i="11" s="1"/>
  <c r="I260" i="11" s="1"/>
  <c r="J260" i="11" s="1"/>
  <c r="K260" i="11" s="1"/>
  <c r="L260" i="11" s="1"/>
  <c r="M260" i="11" s="1"/>
  <c r="N260" i="11" s="1"/>
  <c r="D264" i="11"/>
  <c r="E264" i="11" s="1"/>
  <c r="F264" i="11" s="1"/>
  <c r="G264" i="11" s="1"/>
  <c r="H264" i="11" s="1"/>
  <c r="I264" i="11" s="1"/>
  <c r="J264" i="11" s="1"/>
  <c r="K264" i="11" s="1"/>
  <c r="L264" i="11" s="1"/>
  <c r="M264" i="11" s="1"/>
  <c r="N264" i="11" s="1"/>
  <c r="AE154" i="18"/>
  <c r="K217" i="18"/>
  <c r="C218" i="18"/>
  <c r="G218" i="18"/>
  <c r="K218" i="18"/>
  <c r="C225" i="18"/>
  <c r="G225" i="18"/>
  <c r="K225" i="18"/>
  <c r="C226" i="18"/>
  <c r="G226" i="18"/>
  <c r="K226" i="18"/>
  <c r="E249" i="11"/>
  <c r="F249" i="11" s="1"/>
  <c r="G249" i="11" s="1"/>
  <c r="H249" i="11" s="1"/>
  <c r="I249" i="11" s="1"/>
  <c r="J249" i="11" s="1"/>
  <c r="K249" i="11" s="1"/>
  <c r="L249" i="11" s="1"/>
  <c r="M249" i="11" s="1"/>
  <c r="N249" i="11" s="1"/>
  <c r="E253" i="11"/>
  <c r="F253" i="11" s="1"/>
  <c r="G253" i="11" s="1"/>
  <c r="H253" i="11" s="1"/>
  <c r="I253" i="11" s="1"/>
  <c r="J253" i="11" s="1"/>
  <c r="K253" i="11" s="1"/>
  <c r="L253" i="11" s="1"/>
  <c r="M253" i="11" s="1"/>
  <c r="N253" i="11" s="1"/>
  <c r="E257" i="11"/>
  <c r="F257" i="11" s="1"/>
  <c r="G257" i="11" s="1"/>
  <c r="H257" i="11" s="1"/>
  <c r="I257" i="11" s="1"/>
  <c r="J257" i="11" s="1"/>
  <c r="K257" i="11" s="1"/>
  <c r="L257" i="11" s="1"/>
  <c r="M257" i="11" s="1"/>
  <c r="N257" i="11" s="1"/>
  <c r="E261" i="11"/>
  <c r="F261" i="11" s="1"/>
  <c r="G261" i="11" s="1"/>
  <c r="H261" i="11" s="1"/>
  <c r="I261" i="11" s="1"/>
  <c r="J261" i="11" s="1"/>
  <c r="K261" i="11" s="1"/>
  <c r="L261" i="11" s="1"/>
  <c r="M261" i="11" s="1"/>
  <c r="N261" i="11" s="1"/>
  <c r="K219" i="18"/>
  <c r="C220" i="18"/>
  <c r="G227" i="18"/>
  <c r="K227" i="18"/>
  <c r="C228" i="18"/>
  <c r="G228" i="18"/>
  <c r="K228" i="18"/>
  <c r="C229" i="18"/>
  <c r="G229" i="18"/>
  <c r="K229" i="18"/>
  <c r="C230" i="18"/>
  <c r="G230" i="18"/>
  <c r="K230" i="18"/>
  <c r="C231" i="18"/>
  <c r="G231" i="18"/>
  <c r="K231" i="18"/>
  <c r="C232" i="18"/>
  <c r="G232" i="18"/>
  <c r="K232" i="18"/>
  <c r="C233" i="18"/>
  <c r="G233" i="18"/>
  <c r="K233" i="18"/>
  <c r="G234" i="18"/>
  <c r="AE176" i="18"/>
  <c r="AU176" i="18"/>
  <c r="BK176" i="18"/>
  <c r="AU177" i="18"/>
  <c r="BK177" i="18"/>
  <c r="AE178" i="18"/>
  <c r="AU178" i="18"/>
  <c r="BK178" i="18"/>
  <c r="C240" i="3"/>
  <c r="D268" i="11"/>
  <c r="E268" i="11" s="1"/>
  <c r="F268" i="11" s="1"/>
  <c r="G268" i="11" s="1"/>
  <c r="H268" i="11" s="1"/>
  <c r="I268" i="11" s="1"/>
  <c r="J268" i="11" s="1"/>
  <c r="K268" i="11" s="1"/>
  <c r="L268" i="11" s="1"/>
  <c r="M268" i="11" s="1"/>
  <c r="N268" i="11" s="1"/>
  <c r="D89" i="18"/>
  <c r="H89" i="18"/>
  <c r="G220" i="18"/>
  <c r="K220" i="18"/>
  <c r="C221" i="18"/>
  <c r="G221" i="18"/>
  <c r="AU161" i="18"/>
  <c r="BK161" i="18"/>
  <c r="K234" i="18"/>
  <c r="C235" i="18"/>
  <c r="G235" i="18"/>
  <c r="K235" i="18"/>
  <c r="C236" i="18"/>
  <c r="G236" i="18"/>
  <c r="K236" i="18"/>
  <c r="C237" i="18"/>
  <c r="G237" i="18"/>
  <c r="K237" i="18"/>
  <c r="BK175" i="18"/>
  <c r="G238" i="18"/>
  <c r="K238" i="18"/>
  <c r="H211" i="11"/>
  <c r="D211" i="11"/>
  <c r="E271" i="11"/>
  <c r="F271" i="11" s="1"/>
  <c r="G271" i="11" s="1"/>
  <c r="H271" i="11" s="1"/>
  <c r="I271" i="11" s="1"/>
  <c r="J271" i="11" s="1"/>
  <c r="K271" i="11" s="1"/>
  <c r="L271" i="11" s="1"/>
  <c r="M271" i="11" s="1"/>
  <c r="N271" i="11" s="1"/>
  <c r="E267" i="11"/>
  <c r="F267" i="11" s="1"/>
  <c r="G267" i="11" s="1"/>
  <c r="H267" i="11" s="1"/>
  <c r="I267" i="11" s="1"/>
  <c r="J267" i="11" s="1"/>
  <c r="K267" i="11" s="1"/>
  <c r="L267" i="11" s="1"/>
  <c r="M267" i="11" s="1"/>
  <c r="N267" i="11" s="1"/>
  <c r="AE251" i="11"/>
  <c r="AE262" i="11"/>
  <c r="Y272" i="11"/>
  <c r="AA272" i="11"/>
  <c r="G266" i="12"/>
  <c r="H266" i="12" s="1"/>
  <c r="I266" i="12" s="1"/>
  <c r="J266" i="12" s="1"/>
  <c r="K266" i="12" s="1"/>
  <c r="L266" i="12" s="1"/>
  <c r="M266" i="12" s="1"/>
  <c r="N266" i="12" s="1"/>
  <c r="D180" i="9"/>
  <c r="CQ6" i="13" s="1"/>
  <c r="AE154" i="9"/>
  <c r="O53" i="9"/>
  <c r="O73" i="9"/>
  <c r="O39" i="9"/>
  <c r="O35" i="9"/>
  <c r="O80" i="9"/>
  <c r="O76" i="9"/>
  <c r="O41" i="9"/>
  <c r="O68" i="9"/>
  <c r="O33" i="9"/>
  <c r="O84" i="9"/>
  <c r="O88" i="9"/>
  <c r="N89" i="9"/>
  <c r="BU49" i="13" s="1"/>
  <c r="F89" i="9"/>
  <c r="BM49" i="13" s="1"/>
  <c r="H219" i="9"/>
  <c r="O63" i="9"/>
  <c r="K230" i="9"/>
  <c r="K237" i="9"/>
  <c r="L211" i="9"/>
  <c r="CY14" i="13" s="1"/>
  <c r="U180" i="9"/>
  <c r="G232" i="9"/>
  <c r="E232" i="9"/>
  <c r="O154" i="9"/>
  <c r="O210" i="9"/>
  <c r="N220" i="9"/>
  <c r="O168" i="9"/>
  <c r="AE179" i="9"/>
  <c r="H239" i="9"/>
  <c r="O180" i="12"/>
  <c r="L180" i="9"/>
  <c r="CY6" i="13" s="1"/>
  <c r="J211" i="9"/>
  <c r="CW14" i="13" s="1"/>
  <c r="O171" i="9"/>
  <c r="O72" i="9"/>
  <c r="O38" i="9"/>
  <c r="O55" i="9"/>
  <c r="O56" i="9"/>
  <c r="O47" i="9"/>
  <c r="L59" i="9"/>
  <c r="AM49" i="13" s="1"/>
  <c r="J89" i="9"/>
  <c r="BQ49" i="13" s="1"/>
  <c r="M89" i="9"/>
  <c r="BT49" i="13" s="1"/>
  <c r="O64" i="9"/>
  <c r="O74" i="9"/>
  <c r="O69" i="9"/>
  <c r="O67" i="9"/>
  <c r="I89" i="9"/>
  <c r="BP49" i="13" s="1"/>
  <c r="O65" i="9"/>
  <c r="O75" i="9"/>
  <c r="AE153" i="9"/>
  <c r="AE177" i="9"/>
  <c r="AE171" i="9"/>
  <c r="E211" i="9"/>
  <c r="CR14" i="13" s="1"/>
  <c r="I215" i="9"/>
  <c r="K224" i="9"/>
  <c r="L225" i="9"/>
  <c r="K215" i="9"/>
  <c r="D231" i="9"/>
  <c r="C228" i="9"/>
  <c r="O190" i="9"/>
  <c r="O157" i="9"/>
  <c r="L234" i="9"/>
  <c r="O203" i="9"/>
  <c r="AE165" i="9"/>
  <c r="AY180" i="9"/>
  <c r="O200" i="9"/>
  <c r="G218" i="9"/>
  <c r="BK172" i="9"/>
  <c r="BE180" i="9"/>
  <c r="K217" i="9"/>
  <c r="H217" i="9"/>
  <c r="O209" i="9"/>
  <c r="AE170" i="9"/>
  <c r="N211" i="9"/>
  <c r="DA14" i="13" s="1"/>
  <c r="BI180" i="9"/>
  <c r="AU158" i="9"/>
  <c r="AE169" i="9"/>
  <c r="O191" i="9"/>
  <c r="BK167" i="9"/>
  <c r="T180" i="9"/>
  <c r="AL180" i="9"/>
  <c r="BK176" i="9"/>
  <c r="O159" i="9"/>
  <c r="AA180" i="9"/>
  <c r="BK178" i="9"/>
  <c r="BK165" i="9"/>
  <c r="BK173" i="9"/>
  <c r="AU170" i="9"/>
  <c r="E89" i="9"/>
  <c r="BL49" i="13" s="1"/>
  <c r="O62" i="9"/>
  <c r="AE178" i="9"/>
  <c r="F220" i="9"/>
  <c r="E227" i="9"/>
  <c r="AE176" i="9"/>
  <c r="AE173" i="9"/>
  <c r="AB180" i="9"/>
  <c r="O185" i="9"/>
  <c r="O198" i="9"/>
  <c r="AE172" i="9"/>
  <c r="K214" i="9"/>
  <c r="AE159" i="9"/>
  <c r="BK168" i="9"/>
  <c r="C236" i="9"/>
  <c r="BK161" i="9"/>
  <c r="AU159" i="9"/>
  <c r="BH180" i="9"/>
  <c r="BK163" i="9"/>
  <c r="AE77" i="13"/>
  <c r="D246" i="12"/>
  <c r="E246" i="12" s="1"/>
  <c r="X180" i="9"/>
  <c r="I229" i="9"/>
  <c r="O85" i="9"/>
  <c r="O81" i="9"/>
  <c r="O40" i="9"/>
  <c r="O51" i="9"/>
  <c r="K89" i="9"/>
  <c r="BR49" i="13" s="1"/>
  <c r="G224" i="9"/>
  <c r="G229" i="9"/>
  <c r="O29" i="6"/>
  <c r="O216" i="6"/>
  <c r="O32" i="1"/>
  <c r="O65" i="1"/>
  <c r="O82" i="1"/>
  <c r="O88" i="1"/>
  <c r="H180" i="1"/>
  <c r="M180" i="2"/>
  <c r="O183" i="2"/>
  <c r="O186" i="2"/>
  <c r="O187" i="2"/>
  <c r="O190" i="2"/>
  <c r="O191" i="2"/>
  <c r="O194" i="2"/>
  <c r="O195" i="2"/>
  <c r="O198" i="2"/>
  <c r="O199" i="2"/>
  <c r="O202" i="2"/>
  <c r="O203" i="2"/>
  <c r="O205" i="2"/>
  <c r="O207" i="2"/>
  <c r="O208" i="2"/>
  <c r="O3" i="3"/>
  <c r="O6" i="3"/>
  <c r="O7" i="3"/>
  <c r="O10" i="3"/>
  <c r="O11" i="3"/>
  <c r="O14" i="3"/>
  <c r="O15" i="3"/>
  <c r="O18" i="3"/>
  <c r="O19" i="3"/>
  <c r="O22" i="3"/>
  <c r="O23" i="3"/>
  <c r="O26" i="3"/>
  <c r="O27" i="3"/>
  <c r="O33" i="3"/>
  <c r="O34" i="3"/>
  <c r="O37" i="3"/>
  <c r="O38" i="3"/>
  <c r="O41" i="3"/>
  <c r="O42" i="3"/>
  <c r="O45" i="3"/>
  <c r="O46" i="3"/>
  <c r="O49" i="3"/>
  <c r="O50" i="3"/>
  <c r="O53" i="3"/>
  <c r="O54" i="3"/>
  <c r="O57" i="3"/>
  <c r="O58" i="3"/>
  <c r="O64" i="3"/>
  <c r="O65" i="3"/>
  <c r="O68" i="3"/>
  <c r="O69" i="3"/>
  <c r="O72" i="3"/>
  <c r="O73" i="3"/>
  <c r="O76" i="3"/>
  <c r="O77" i="3"/>
  <c r="O80" i="3"/>
  <c r="O81" i="3"/>
  <c r="O85" i="3"/>
  <c r="K217" i="3"/>
  <c r="G218" i="3"/>
  <c r="K218" i="3"/>
  <c r="BF180" i="9"/>
  <c r="BA180" i="9"/>
  <c r="BD180" i="9"/>
  <c r="BK156" i="9"/>
  <c r="AU160" i="9"/>
  <c r="O2" i="9"/>
  <c r="C59" i="9"/>
  <c r="AD49" i="13" s="1"/>
  <c r="C29" i="9"/>
  <c r="N49" i="13" s="1"/>
  <c r="E59" i="9"/>
  <c r="AF49" i="13" s="1"/>
  <c r="O5" i="9"/>
  <c r="O7" i="9"/>
  <c r="O28" i="9"/>
  <c r="O8" i="9"/>
  <c r="O15" i="9"/>
  <c r="O48" i="9"/>
  <c r="O23" i="9"/>
  <c r="O26" i="9"/>
  <c r="O229" i="6"/>
  <c r="O229" i="5"/>
  <c r="E215" i="1"/>
  <c r="I215" i="1"/>
  <c r="M215" i="1"/>
  <c r="E216" i="1"/>
  <c r="I216" i="1"/>
  <c r="M216" i="1"/>
  <c r="E217" i="1"/>
  <c r="I217" i="1"/>
  <c r="M217" i="1"/>
  <c r="E218" i="1"/>
  <c r="I218" i="1"/>
  <c r="M218" i="1"/>
  <c r="E219" i="1"/>
  <c r="I219" i="1"/>
  <c r="M219" i="1"/>
  <c r="E220" i="1"/>
  <c r="M220" i="1"/>
  <c r="E224" i="1"/>
  <c r="I224" i="1"/>
  <c r="M224" i="1"/>
  <c r="M225" i="1"/>
  <c r="E226" i="1"/>
  <c r="I226" i="1"/>
  <c r="O166" i="1"/>
  <c r="H227" i="1"/>
  <c r="N214" i="1"/>
  <c r="J180" i="2"/>
  <c r="N214" i="2"/>
  <c r="O154" i="2"/>
  <c r="O157" i="2"/>
  <c r="O158" i="2"/>
  <c r="F241" i="2"/>
  <c r="J241" i="2"/>
  <c r="N241" i="2"/>
  <c r="F221" i="2"/>
  <c r="J221" i="2"/>
  <c r="F222" i="2"/>
  <c r="J222" i="2"/>
  <c r="N222" i="2"/>
  <c r="J223" i="2"/>
  <c r="N223" i="2"/>
  <c r="F224" i="2"/>
  <c r="N224" i="2"/>
  <c r="F225" i="2"/>
  <c r="O167" i="2"/>
  <c r="J230" i="2"/>
  <c r="N230" i="2"/>
  <c r="F231" i="2"/>
  <c r="J231" i="2"/>
  <c r="N231" i="2"/>
  <c r="F232" i="2"/>
  <c r="J232" i="2"/>
  <c r="N232" i="2"/>
  <c r="F233" i="2"/>
  <c r="O215" i="6"/>
  <c r="O215" i="5"/>
  <c r="G234" i="1"/>
  <c r="O232" i="8"/>
  <c r="O229" i="7"/>
  <c r="O233" i="7"/>
  <c r="O224" i="7"/>
  <c r="D235" i="3"/>
  <c r="H235" i="3"/>
  <c r="L236" i="3"/>
  <c r="H237" i="3"/>
  <c r="L237" i="3"/>
  <c r="D238" i="3"/>
  <c r="H238" i="3"/>
  <c r="L238" i="3"/>
  <c r="D239" i="3"/>
  <c r="I215" i="4"/>
  <c r="I222" i="4"/>
  <c r="J89" i="18"/>
  <c r="O163" i="18"/>
  <c r="AE163" i="18"/>
  <c r="M211" i="6"/>
  <c r="CZ11" i="13" s="1"/>
  <c r="CZ19" i="13" s="1"/>
  <c r="I238" i="6"/>
  <c r="N224" i="4"/>
  <c r="F225" i="4"/>
  <c r="J225" i="4"/>
  <c r="D29" i="18"/>
  <c r="BK152" i="18"/>
  <c r="BK169" i="18"/>
  <c r="O170" i="18"/>
  <c r="AE173" i="18"/>
  <c r="AU174" i="18"/>
  <c r="J233" i="2"/>
  <c r="F234" i="2"/>
  <c r="J234" i="2"/>
  <c r="N234" i="2"/>
  <c r="O174" i="2"/>
  <c r="J235" i="2"/>
  <c r="N235" i="2"/>
  <c r="F236" i="2"/>
  <c r="N236" i="2"/>
  <c r="F237" i="2"/>
  <c r="J237" i="2"/>
  <c r="M214" i="3"/>
  <c r="E215" i="3"/>
  <c r="I215" i="3"/>
  <c r="M215" i="3"/>
  <c r="E216" i="3"/>
  <c r="I216" i="3"/>
  <c r="G220" i="3"/>
  <c r="C221" i="3"/>
  <c r="G221" i="3"/>
  <c r="K221" i="3"/>
  <c r="G222" i="3"/>
  <c r="K222" i="3"/>
  <c r="G223" i="3"/>
  <c r="K223" i="3"/>
  <c r="C224" i="3"/>
  <c r="G224" i="3"/>
  <c r="K224" i="3"/>
  <c r="M232" i="3"/>
  <c r="M233" i="3"/>
  <c r="E234" i="3"/>
  <c r="D240" i="3"/>
  <c r="F229" i="3"/>
  <c r="N215" i="4"/>
  <c r="F216" i="4"/>
  <c r="J216" i="4"/>
  <c r="F217" i="4"/>
  <c r="G224" i="4"/>
  <c r="K224" i="4"/>
  <c r="G225" i="4"/>
  <c r="F226" i="4"/>
  <c r="J226" i="4"/>
  <c r="F227" i="4"/>
  <c r="J229" i="4"/>
  <c r="F230" i="4"/>
  <c r="J230" i="4"/>
  <c r="N230" i="4"/>
  <c r="N231" i="4"/>
  <c r="H214" i="5"/>
  <c r="K214" i="5"/>
  <c r="J237" i="5"/>
  <c r="N237" i="5"/>
  <c r="F238" i="5"/>
  <c r="J238" i="5"/>
  <c r="N238" i="5"/>
  <c r="F239" i="5"/>
  <c r="J239" i="5"/>
  <c r="N239" i="5"/>
  <c r="K240" i="5"/>
  <c r="D214" i="6"/>
  <c r="BK166" i="18"/>
  <c r="AU179" i="18"/>
  <c r="O184" i="18"/>
  <c r="O188" i="18"/>
  <c r="O194" i="18"/>
  <c r="N228" i="18"/>
  <c r="O199" i="18"/>
  <c r="O203" i="18"/>
  <c r="O205" i="18"/>
  <c r="O208" i="18"/>
  <c r="F240" i="18"/>
  <c r="J241" i="18"/>
  <c r="O230" i="11"/>
  <c r="BK159" i="11"/>
  <c r="G270" i="11"/>
  <c r="H270" i="11" s="1"/>
  <c r="I270" i="11" s="1"/>
  <c r="J270" i="11" s="1"/>
  <c r="K270" i="11" s="1"/>
  <c r="L270" i="11" s="1"/>
  <c r="M270" i="11" s="1"/>
  <c r="N270" i="11" s="1"/>
  <c r="L100" i="11"/>
  <c r="L108" i="11"/>
  <c r="L116" i="11"/>
  <c r="F100" i="11"/>
  <c r="N108" i="11"/>
  <c r="N116" i="11"/>
  <c r="M119" i="11"/>
  <c r="BS139" i="13" s="1"/>
  <c r="O100" i="11"/>
  <c r="G108" i="11"/>
  <c r="G116" i="11"/>
  <c r="D104" i="11"/>
  <c r="D119" i="11"/>
  <c r="BJ139" i="13" s="1"/>
  <c r="BK164" i="11"/>
  <c r="AU179" i="11"/>
  <c r="AU178" i="11"/>
  <c r="BK160" i="11"/>
  <c r="BK168" i="11"/>
  <c r="BK152" i="11"/>
  <c r="O226" i="11"/>
  <c r="AE267" i="11"/>
  <c r="E100" i="11"/>
  <c r="E108" i="11"/>
  <c r="E116" i="11"/>
  <c r="H119" i="11"/>
  <c r="BN139" i="13" s="1"/>
  <c r="J100" i="11"/>
  <c r="K108" i="11"/>
  <c r="K116" i="11"/>
  <c r="F119" i="11"/>
  <c r="BL139" i="13" s="1"/>
  <c r="D108" i="11"/>
  <c r="C211" i="11"/>
  <c r="K211" i="11"/>
  <c r="G211" i="11"/>
  <c r="F211" i="11"/>
  <c r="E211" i="11"/>
  <c r="L211" i="11"/>
  <c r="AE261" i="11"/>
  <c r="AE257" i="11"/>
  <c r="AE253" i="11"/>
  <c r="AE249" i="11"/>
  <c r="AE271" i="11"/>
  <c r="AE270" i="11"/>
  <c r="AE268" i="11"/>
  <c r="AE266" i="11"/>
  <c r="AE264" i="11"/>
  <c r="AE263" i="11"/>
  <c r="AE260" i="11"/>
  <c r="AE259" i="11"/>
  <c r="AE258" i="11"/>
  <c r="AE255" i="11"/>
  <c r="AE254" i="11"/>
  <c r="AE252" i="11"/>
  <c r="AE250" i="11"/>
  <c r="AD272" i="11"/>
  <c r="V272" i="11"/>
  <c r="AC272" i="11"/>
  <c r="AE246" i="11"/>
  <c r="AB272" i="11"/>
  <c r="X272" i="11"/>
  <c r="T272" i="11"/>
  <c r="AE160" i="11"/>
  <c r="AU156" i="11"/>
  <c r="BK162" i="11"/>
  <c r="AU158" i="11"/>
  <c r="AU166" i="11"/>
  <c r="K119" i="11"/>
  <c r="BQ139" i="13" s="1"/>
  <c r="I100" i="11"/>
  <c r="I108" i="11"/>
  <c r="I116" i="11"/>
  <c r="L119" i="11"/>
  <c r="BR139" i="13" s="1"/>
  <c r="N100" i="11"/>
  <c r="F108" i="11"/>
  <c r="N112" i="11"/>
  <c r="F116" i="11"/>
  <c r="E119" i="11"/>
  <c r="BK139" i="13" s="1"/>
  <c r="G100" i="11"/>
  <c r="K104" i="11"/>
  <c r="O108" i="11"/>
  <c r="O116" i="11"/>
  <c r="J119" i="11"/>
  <c r="BP139" i="13" s="1"/>
  <c r="D116" i="11"/>
  <c r="O241" i="11"/>
  <c r="BP50" i="13"/>
  <c r="BK50" i="13"/>
  <c r="AF77" i="13"/>
  <c r="T77" i="13"/>
  <c r="N50" i="13"/>
  <c r="U77" i="13"/>
  <c r="AR180" i="11"/>
  <c r="BK174" i="11"/>
  <c r="AL180" i="11"/>
  <c r="BK176" i="11"/>
  <c r="BK180" i="12"/>
  <c r="H242" i="12"/>
  <c r="CD107" i="13" s="1"/>
  <c r="CW23" i="13"/>
  <c r="BL77" i="13"/>
  <c r="O234" i="12"/>
  <c r="AU159" i="11"/>
  <c r="O231" i="12"/>
  <c r="O217" i="12"/>
  <c r="O152" i="9"/>
  <c r="G180" i="9"/>
  <c r="CT6" i="13" s="1"/>
  <c r="AE161" i="11"/>
  <c r="AE179" i="11"/>
  <c r="BK167" i="11"/>
  <c r="O211" i="12"/>
  <c r="O29" i="12"/>
  <c r="Q50" i="13"/>
  <c r="AH50" i="13"/>
  <c r="AG77" i="13"/>
  <c r="AN77" i="13"/>
  <c r="AO50" i="13"/>
  <c r="AM180" i="11"/>
  <c r="AK180" i="11"/>
  <c r="AU155" i="11"/>
  <c r="AI180" i="11"/>
  <c r="BK172" i="11"/>
  <c r="BK166" i="11"/>
  <c r="O227" i="12"/>
  <c r="AE272" i="12"/>
  <c r="O161" i="9"/>
  <c r="AU171" i="11"/>
  <c r="AP180" i="11"/>
  <c r="BC180" i="11"/>
  <c r="AZ180" i="11"/>
  <c r="BK177" i="11"/>
  <c r="AU180" i="12"/>
  <c r="W77" i="13"/>
  <c r="BT77" i="13"/>
  <c r="BS77" i="13"/>
  <c r="O204" i="9"/>
  <c r="O162" i="9"/>
  <c r="K180" i="9"/>
  <c r="CX6" i="13" s="1"/>
  <c r="F211" i="9"/>
  <c r="CS14" i="13" s="1"/>
  <c r="I180" i="9"/>
  <c r="CV6" i="13" s="1"/>
  <c r="I231" i="9"/>
  <c r="BC180" i="9"/>
  <c r="O176" i="9"/>
  <c r="I216" i="9"/>
  <c r="N180" i="9"/>
  <c r="DA6" i="13" s="1"/>
  <c r="O202" i="9"/>
  <c r="O205" i="9"/>
  <c r="G89" i="9"/>
  <c r="BN49" i="13" s="1"/>
  <c r="I236" i="9"/>
  <c r="J180" i="9"/>
  <c r="CW6" i="13" s="1"/>
  <c r="O178" i="9"/>
  <c r="O189" i="9"/>
  <c r="N233" i="9"/>
  <c r="G59" i="9"/>
  <c r="AH49" i="13" s="1"/>
  <c r="F231" i="9"/>
  <c r="H216" i="9"/>
  <c r="O183" i="9"/>
  <c r="AT180" i="9"/>
  <c r="C221" i="9"/>
  <c r="J224" i="9"/>
  <c r="E241" i="9"/>
  <c r="AE164" i="9"/>
  <c r="AE158" i="9"/>
  <c r="L230" i="9"/>
  <c r="AE166" i="9"/>
  <c r="H237" i="9"/>
  <c r="N227" i="9"/>
  <c r="H228" i="9"/>
  <c r="L238" i="9"/>
  <c r="F222" i="9"/>
  <c r="E29" i="9"/>
  <c r="P49" i="13" s="1"/>
  <c r="I238" i="9"/>
  <c r="N216" i="9"/>
  <c r="AU163" i="9"/>
  <c r="BK155" i="9"/>
  <c r="AU178" i="9"/>
  <c r="N230" i="9"/>
  <c r="D220" i="9"/>
  <c r="C216" i="9"/>
  <c r="D230" i="9"/>
  <c r="D239" i="9"/>
  <c r="J216" i="9"/>
  <c r="D221" i="9"/>
  <c r="N215" i="9"/>
  <c r="G239" i="9"/>
  <c r="M219" i="9"/>
  <c r="N229" i="9"/>
  <c r="F227" i="9"/>
  <c r="M223" i="9"/>
  <c r="J218" i="9"/>
  <c r="O229" i="8"/>
  <c r="O236" i="7"/>
  <c r="O228" i="6"/>
  <c r="O227" i="6"/>
  <c r="H242" i="6"/>
  <c r="O235" i="5"/>
  <c r="O219" i="5"/>
  <c r="O59" i="5"/>
  <c r="O216" i="7"/>
  <c r="BJ46" i="13"/>
  <c r="BV46" i="13" s="1"/>
  <c r="BM22" i="13" s="1"/>
  <c r="O89" i="6"/>
  <c r="AD46" i="13"/>
  <c r="AP46" i="13" s="1"/>
  <c r="AE22" i="13" s="1"/>
  <c r="O59" i="6"/>
  <c r="O217" i="5"/>
  <c r="C241" i="1"/>
  <c r="O183" i="1"/>
  <c r="C228" i="1"/>
  <c r="O159" i="1"/>
  <c r="O19" i="1"/>
  <c r="O28" i="1"/>
  <c r="O68" i="1"/>
  <c r="O70" i="1"/>
  <c r="O75" i="1"/>
  <c r="O76" i="1"/>
  <c r="O85" i="1"/>
  <c r="O87" i="1"/>
  <c r="K180" i="1"/>
  <c r="O153" i="1"/>
  <c r="C216" i="1"/>
  <c r="O155" i="1"/>
  <c r="G217" i="1"/>
  <c r="K217" i="1"/>
  <c r="C218" i="1"/>
  <c r="O156" i="1"/>
  <c r="G218" i="1"/>
  <c r="K218" i="1"/>
  <c r="C219" i="1"/>
  <c r="O157" i="1"/>
  <c r="G219" i="1"/>
  <c r="K219" i="1"/>
  <c r="O158" i="1"/>
  <c r="C220" i="1"/>
  <c r="G224" i="1"/>
  <c r="O223" i="6"/>
  <c r="O231" i="5"/>
  <c r="O227" i="5"/>
  <c r="O220" i="5"/>
  <c r="L214" i="1"/>
  <c r="L180" i="1"/>
  <c r="O206" i="1"/>
  <c r="C236" i="1"/>
  <c r="O32" i="2"/>
  <c r="C59" i="2"/>
  <c r="Y180" i="9"/>
  <c r="O188" i="9"/>
  <c r="M211" i="9"/>
  <c r="CZ14" i="13" s="1"/>
  <c r="O165" i="9"/>
  <c r="M59" i="9"/>
  <c r="AN49" i="13" s="1"/>
  <c r="H59" i="9"/>
  <c r="AI49" i="13" s="1"/>
  <c r="N59" i="9"/>
  <c r="AO49" i="13" s="1"/>
  <c r="I218" i="9"/>
  <c r="C89" i="9"/>
  <c r="BJ49" i="13" s="1"/>
  <c r="AE156" i="9"/>
  <c r="N221" i="9"/>
  <c r="L240" i="9"/>
  <c r="H221" i="9"/>
  <c r="BK158" i="9"/>
  <c r="O217" i="6"/>
  <c r="E180" i="1"/>
  <c r="O160" i="1"/>
  <c r="G228" i="1"/>
  <c r="K228" i="1"/>
  <c r="C229" i="1"/>
  <c r="G229" i="1"/>
  <c r="K229" i="1"/>
  <c r="C230" i="1"/>
  <c r="O169" i="1"/>
  <c r="G230" i="1"/>
  <c r="K230" i="1"/>
  <c r="C231" i="1"/>
  <c r="O170" i="1"/>
  <c r="G231" i="1"/>
  <c r="K231" i="1"/>
  <c r="C232" i="1"/>
  <c r="G232" i="1"/>
  <c r="C233" i="1"/>
  <c r="O172" i="1"/>
  <c r="O175" i="1"/>
  <c r="O176" i="1"/>
  <c r="AE155" i="11"/>
  <c r="AU174" i="11"/>
  <c r="BK175" i="11"/>
  <c r="BK173" i="11"/>
  <c r="BK156" i="11"/>
  <c r="AE162" i="11"/>
  <c r="BH180" i="11"/>
  <c r="AU169" i="11"/>
  <c r="BK171" i="11"/>
  <c r="BB180" i="11"/>
  <c r="J242" i="12"/>
  <c r="CF107" i="13" s="1"/>
  <c r="I242" i="12"/>
  <c r="CE107" i="13" s="1"/>
  <c r="E180" i="9"/>
  <c r="CR6" i="13" s="1"/>
  <c r="CB78" i="13" s="1"/>
  <c r="O170" i="9"/>
  <c r="O179" i="9"/>
  <c r="O175" i="9"/>
  <c r="O195" i="9"/>
  <c r="O201" i="9"/>
  <c r="N236" i="9"/>
  <c r="F239" i="9"/>
  <c r="G211" i="9"/>
  <c r="CT14" i="13" s="1"/>
  <c r="J229" i="9"/>
  <c r="I240" i="9"/>
  <c r="C218" i="9"/>
  <c r="C230" i="9"/>
  <c r="F229" i="9"/>
  <c r="H218" i="9"/>
  <c r="O186" i="9"/>
  <c r="M235" i="9"/>
  <c r="K235" i="9"/>
  <c r="O193" i="9"/>
  <c r="D226" i="9"/>
  <c r="K226" i="9"/>
  <c r="H241" i="9"/>
  <c r="BK174" i="9"/>
  <c r="AD180" i="9"/>
  <c r="J222" i="9"/>
  <c r="M220" i="9"/>
  <c r="N218" i="9"/>
  <c r="AU154" i="9"/>
  <c r="AU175" i="9"/>
  <c r="H229" i="9"/>
  <c r="N222" i="9"/>
  <c r="G235" i="9"/>
  <c r="K239" i="9"/>
  <c r="BK157" i="9"/>
  <c r="H233" i="9"/>
  <c r="K236" i="9"/>
  <c r="E233" i="9"/>
  <c r="M224" i="9"/>
  <c r="E230" i="9"/>
  <c r="K227" i="9"/>
  <c r="M218" i="9"/>
  <c r="O227" i="7"/>
  <c r="O222" i="7"/>
  <c r="O170" i="2"/>
  <c r="L180" i="2"/>
  <c r="O173" i="2"/>
  <c r="O2" i="3"/>
  <c r="O172" i="2"/>
  <c r="O159" i="2"/>
  <c r="O163" i="1"/>
  <c r="C89" i="1"/>
  <c r="G89" i="1"/>
  <c r="O64" i="1"/>
  <c r="F216" i="1"/>
  <c r="J216" i="1"/>
  <c r="N216" i="1"/>
  <c r="C225" i="1"/>
  <c r="G225" i="1"/>
  <c r="K225" i="1"/>
  <c r="C226" i="1"/>
  <c r="G226" i="1"/>
  <c r="K226" i="1"/>
  <c r="K233" i="1"/>
  <c r="K234" i="1"/>
  <c r="C235" i="1"/>
  <c r="K235" i="1"/>
  <c r="G236" i="1"/>
  <c r="K236" i="1"/>
  <c r="C237" i="1"/>
  <c r="G237" i="1"/>
  <c r="K237" i="1"/>
  <c r="C238" i="1"/>
  <c r="G238" i="1"/>
  <c r="K238" i="1"/>
  <c r="C239" i="1"/>
  <c r="G239" i="1"/>
  <c r="K239" i="1"/>
  <c r="G240" i="1"/>
  <c r="J240" i="1"/>
  <c r="L214" i="2"/>
  <c r="D217" i="2"/>
  <c r="H217" i="2"/>
  <c r="L217" i="2"/>
  <c r="D218" i="2"/>
  <c r="H218" i="2"/>
  <c r="H219" i="2"/>
  <c r="L219" i="2"/>
  <c r="H224" i="2"/>
  <c r="D226" i="2"/>
  <c r="H226" i="2"/>
  <c r="H227" i="2"/>
  <c r="L227" i="2"/>
  <c r="L228" i="2"/>
  <c r="D236" i="2"/>
  <c r="H236" i="2"/>
  <c r="H237" i="2"/>
  <c r="L237" i="2"/>
  <c r="C238" i="2"/>
  <c r="G238" i="2"/>
  <c r="J214" i="3"/>
  <c r="N214" i="3"/>
  <c r="F215" i="3"/>
  <c r="J215" i="3"/>
  <c r="N215" i="3"/>
  <c r="N216" i="3"/>
  <c r="F217" i="3"/>
  <c r="F233" i="3"/>
  <c r="J233" i="3"/>
  <c r="K240" i="3"/>
  <c r="F211" i="3"/>
  <c r="E233" i="3"/>
  <c r="E235" i="4"/>
  <c r="I235" i="4"/>
  <c r="M235" i="4"/>
  <c r="E236" i="4"/>
  <c r="I236" i="4"/>
  <c r="M236" i="4"/>
  <c r="O5" i="1"/>
  <c r="O9" i="1"/>
  <c r="O10" i="1"/>
  <c r="O16" i="1"/>
  <c r="O22" i="1"/>
  <c r="O26" i="1"/>
  <c r="O27" i="1"/>
  <c r="O37" i="1"/>
  <c r="O42" i="1"/>
  <c r="O53" i="1"/>
  <c r="O55" i="1"/>
  <c r="D89" i="1"/>
  <c r="O69" i="1"/>
  <c r="O71" i="1"/>
  <c r="O77" i="1"/>
  <c r="O83" i="1"/>
  <c r="O86" i="1"/>
  <c r="C214" i="1"/>
  <c r="G214" i="1"/>
  <c r="K214" i="1"/>
  <c r="C215" i="1"/>
  <c r="G215" i="1"/>
  <c r="K215" i="1"/>
  <c r="C227" i="1"/>
  <c r="K227" i="1"/>
  <c r="C234" i="1"/>
  <c r="K240" i="1"/>
  <c r="F180" i="2"/>
  <c r="M237" i="2"/>
  <c r="D238" i="2"/>
  <c r="H238" i="2"/>
  <c r="F237" i="3"/>
  <c r="E237" i="4"/>
  <c r="J221" i="3"/>
  <c r="N221" i="3"/>
  <c r="F222" i="3"/>
  <c r="N222" i="3"/>
  <c r="F223" i="3"/>
  <c r="J223" i="3"/>
  <c r="N223" i="3"/>
  <c r="F224" i="3"/>
  <c r="N239" i="3"/>
  <c r="F240" i="3"/>
  <c r="M217" i="4"/>
  <c r="E218" i="4"/>
  <c r="H222" i="4"/>
  <c r="O171" i="2"/>
  <c r="O173" i="1"/>
  <c r="O177" i="2"/>
  <c r="O161" i="2"/>
  <c r="O176" i="2"/>
  <c r="O160" i="2"/>
  <c r="O179" i="1"/>
  <c r="G220" i="1"/>
  <c r="K220" i="1"/>
  <c r="F240" i="1"/>
  <c r="D214" i="2"/>
  <c r="K217" i="2"/>
  <c r="G218" i="2"/>
  <c r="K218" i="2"/>
  <c r="C219" i="2"/>
  <c r="G219" i="2"/>
  <c r="K219" i="2"/>
  <c r="C220" i="2"/>
  <c r="G220" i="2"/>
  <c r="K220" i="2"/>
  <c r="C223" i="2"/>
  <c r="G224" i="2"/>
  <c r="K224" i="2"/>
  <c r="G225" i="2"/>
  <c r="K225" i="2"/>
  <c r="C226" i="2"/>
  <c r="G227" i="2"/>
  <c r="K227" i="2"/>
  <c r="C228" i="2"/>
  <c r="G228" i="2"/>
  <c r="K228" i="2"/>
  <c r="K229" i="2"/>
  <c r="C230" i="2"/>
  <c r="G232" i="2"/>
  <c r="K232" i="2"/>
  <c r="C234" i="2"/>
  <c r="G234" i="2"/>
  <c r="K234" i="2"/>
  <c r="K235" i="2"/>
  <c r="C236" i="2"/>
  <c r="G236" i="2"/>
  <c r="K219" i="3"/>
  <c r="C220" i="3"/>
  <c r="F225" i="3"/>
  <c r="J225" i="3"/>
  <c r="J226" i="3"/>
  <c r="N226" i="3"/>
  <c r="F227" i="3"/>
  <c r="J227" i="3"/>
  <c r="N227" i="3"/>
  <c r="F228" i="3"/>
  <c r="J228" i="3"/>
  <c r="N229" i="3"/>
  <c r="F230" i="3"/>
  <c r="J230" i="3"/>
  <c r="H211" i="3"/>
  <c r="D226" i="3"/>
  <c r="H226" i="3"/>
  <c r="L230" i="3"/>
  <c r="H215" i="4"/>
  <c r="L215" i="4"/>
  <c r="L222" i="4"/>
  <c r="F237" i="6"/>
  <c r="J237" i="6"/>
  <c r="N237" i="6"/>
  <c r="F238" i="6"/>
  <c r="J238" i="6"/>
  <c r="N238" i="6"/>
  <c r="F239" i="6"/>
  <c r="J239" i="6"/>
  <c r="N239" i="6"/>
  <c r="F240" i="6"/>
  <c r="J240" i="6"/>
  <c r="N240" i="6"/>
  <c r="F211" i="6"/>
  <c r="CS11" i="13" s="1"/>
  <c r="J211" i="6"/>
  <c r="CW11" i="13" s="1"/>
  <c r="G238" i="7"/>
  <c r="C239" i="7"/>
  <c r="K239" i="7"/>
  <c r="H180" i="8"/>
  <c r="CU5" i="13" s="1"/>
  <c r="L180" i="8"/>
  <c r="CY5" i="13" s="1"/>
  <c r="E238" i="8"/>
  <c r="O175" i="18"/>
  <c r="O161" i="18"/>
  <c r="I228" i="18"/>
  <c r="O166" i="18"/>
  <c r="N110" i="11"/>
  <c r="L106" i="11"/>
  <c r="H220" i="18"/>
  <c r="O158" i="18"/>
  <c r="C238" i="18"/>
  <c r="O176" i="18"/>
  <c r="M211" i="11"/>
  <c r="C269" i="11"/>
  <c r="D269" i="11" s="1"/>
  <c r="E269" i="11" s="1"/>
  <c r="F269" i="11" s="1"/>
  <c r="G269" i="11" s="1"/>
  <c r="H269" i="11" s="1"/>
  <c r="I269" i="11" s="1"/>
  <c r="J269" i="11" s="1"/>
  <c r="K269" i="11" s="1"/>
  <c r="L269" i="11" s="1"/>
  <c r="M269" i="11" s="1"/>
  <c r="N269" i="11" s="1"/>
  <c r="AE269" i="11"/>
  <c r="C265" i="11"/>
  <c r="D265" i="11" s="1"/>
  <c r="E265" i="11" s="1"/>
  <c r="F265" i="11" s="1"/>
  <c r="G265" i="11" s="1"/>
  <c r="H265" i="11" s="1"/>
  <c r="I265" i="11" s="1"/>
  <c r="J265" i="11" s="1"/>
  <c r="K265" i="11" s="1"/>
  <c r="L265" i="11" s="1"/>
  <c r="M265" i="11" s="1"/>
  <c r="N265" i="11" s="1"/>
  <c r="AE265" i="11"/>
  <c r="W272" i="11"/>
  <c r="Z272" i="11"/>
  <c r="U272" i="11"/>
  <c r="F118" i="11"/>
  <c r="G118" i="11"/>
  <c r="L118" i="11"/>
  <c r="K118" i="11"/>
  <c r="H118" i="11"/>
  <c r="E118" i="11"/>
  <c r="N118" i="11"/>
  <c r="O118" i="11"/>
  <c r="D118" i="11"/>
  <c r="I118" i="11"/>
  <c r="F114" i="11"/>
  <c r="M114" i="11"/>
  <c r="G114" i="11"/>
  <c r="J114" i="11"/>
  <c r="L114" i="11"/>
  <c r="I114" i="11"/>
  <c r="D114" i="11"/>
  <c r="K114" i="11"/>
  <c r="N114" i="11"/>
  <c r="F110" i="11"/>
  <c r="D110" i="11"/>
  <c r="M110" i="11"/>
  <c r="K110" i="11"/>
  <c r="I110" i="11"/>
  <c r="G110" i="11"/>
  <c r="H110" i="11"/>
  <c r="O110" i="11"/>
  <c r="J110" i="11"/>
  <c r="F106" i="11"/>
  <c r="D106" i="11"/>
  <c r="O106" i="11"/>
  <c r="J106" i="11"/>
  <c r="M106" i="11"/>
  <c r="K106" i="11"/>
  <c r="E106" i="11"/>
  <c r="H106" i="11"/>
  <c r="N106" i="11"/>
  <c r="F102" i="11"/>
  <c r="E102" i="11"/>
  <c r="H102" i="11"/>
  <c r="D102" i="11"/>
  <c r="O102" i="11"/>
  <c r="N102" i="11"/>
  <c r="I102" i="11"/>
  <c r="L102" i="11"/>
  <c r="G102" i="11"/>
  <c r="F98" i="11"/>
  <c r="M98" i="11"/>
  <c r="L98" i="11"/>
  <c r="G98" i="11"/>
  <c r="J98" i="11"/>
  <c r="D98" i="11"/>
  <c r="I98" i="11"/>
  <c r="H98" i="11"/>
  <c r="K98" i="11"/>
  <c r="N98" i="11"/>
  <c r="F94" i="11"/>
  <c r="M94" i="11"/>
  <c r="L94" i="11"/>
  <c r="K94" i="11"/>
  <c r="I94" i="11"/>
  <c r="H94" i="11"/>
  <c r="G94" i="11"/>
  <c r="O94" i="11"/>
  <c r="J94" i="11"/>
  <c r="E237" i="5"/>
  <c r="C237" i="7"/>
  <c r="N214" i="8"/>
  <c r="F237" i="8"/>
  <c r="J237" i="8"/>
  <c r="AE247" i="11"/>
  <c r="E266" i="11"/>
  <c r="F266" i="11" s="1"/>
  <c r="G266" i="11" s="1"/>
  <c r="H266" i="11" s="1"/>
  <c r="I266" i="11" s="1"/>
  <c r="J266" i="11" s="1"/>
  <c r="K266" i="11" s="1"/>
  <c r="L266" i="11" s="1"/>
  <c r="M266" i="11" s="1"/>
  <c r="N266" i="11" s="1"/>
  <c r="O178" i="18"/>
  <c r="N94" i="11"/>
  <c r="J118" i="11"/>
  <c r="G106" i="11"/>
  <c r="D227" i="4"/>
  <c r="H227" i="4"/>
  <c r="D228" i="4"/>
  <c r="H228" i="4"/>
  <c r="D229" i="4"/>
  <c r="J233" i="4"/>
  <c r="N233" i="4"/>
  <c r="J234" i="4"/>
  <c r="D235" i="4"/>
  <c r="H235" i="4"/>
  <c r="L235" i="4"/>
  <c r="H236" i="4"/>
  <c r="L236" i="4"/>
  <c r="C214" i="5"/>
  <c r="G214" i="5"/>
  <c r="N240" i="5"/>
  <c r="K237" i="7"/>
  <c r="C214" i="8"/>
  <c r="K214" i="8"/>
  <c r="C237" i="8"/>
  <c r="G237" i="8"/>
  <c r="K237" i="8"/>
  <c r="F238" i="8"/>
  <c r="J238" i="8"/>
  <c r="N238" i="8"/>
  <c r="F239" i="8"/>
  <c r="N239" i="8"/>
  <c r="F240" i="8"/>
  <c r="M240" i="8"/>
  <c r="AE248" i="11"/>
  <c r="F251" i="11"/>
  <c r="G251" i="11" s="1"/>
  <c r="H251" i="11" s="1"/>
  <c r="I251" i="11" s="1"/>
  <c r="J251" i="11" s="1"/>
  <c r="K251" i="11" s="1"/>
  <c r="L251" i="11" s="1"/>
  <c r="M251" i="11" s="1"/>
  <c r="N251" i="11" s="1"/>
  <c r="F255" i="11"/>
  <c r="G255" i="11" s="1"/>
  <c r="H255" i="11" s="1"/>
  <c r="I255" i="11" s="1"/>
  <c r="J255" i="11" s="1"/>
  <c r="K255" i="11" s="1"/>
  <c r="L255" i="11" s="1"/>
  <c r="M255" i="11" s="1"/>
  <c r="N255" i="11" s="1"/>
  <c r="F259" i="11"/>
  <c r="G259" i="11" s="1"/>
  <c r="H259" i="11" s="1"/>
  <c r="I259" i="11" s="1"/>
  <c r="J259" i="11" s="1"/>
  <c r="K259" i="11" s="1"/>
  <c r="L259" i="11" s="1"/>
  <c r="M259" i="11" s="1"/>
  <c r="N259" i="11" s="1"/>
  <c r="F263" i="11"/>
  <c r="G263" i="11" s="1"/>
  <c r="H263" i="11" s="1"/>
  <c r="I263" i="11" s="1"/>
  <c r="J263" i="11" s="1"/>
  <c r="K263" i="11" s="1"/>
  <c r="L263" i="11" s="1"/>
  <c r="M263" i="11" s="1"/>
  <c r="N263" i="11" s="1"/>
  <c r="O177" i="18"/>
  <c r="J29" i="18"/>
  <c r="K102" i="11"/>
  <c r="O114" i="11"/>
  <c r="E94" i="11"/>
  <c r="E110" i="11"/>
  <c r="D94" i="11"/>
  <c r="F247" i="11"/>
  <c r="G247" i="11" s="1"/>
  <c r="H247" i="11" s="1"/>
  <c r="I247" i="11" s="1"/>
  <c r="J247" i="11" s="1"/>
  <c r="K247" i="11" s="1"/>
  <c r="L247" i="11" s="1"/>
  <c r="M247" i="11" s="1"/>
  <c r="N247" i="11" s="1"/>
  <c r="E250" i="11"/>
  <c r="F250" i="11" s="1"/>
  <c r="G250" i="11" s="1"/>
  <c r="H250" i="11" s="1"/>
  <c r="I250" i="11" s="1"/>
  <c r="J250" i="11" s="1"/>
  <c r="K250" i="11" s="1"/>
  <c r="L250" i="11" s="1"/>
  <c r="M250" i="11" s="1"/>
  <c r="N250" i="11" s="1"/>
  <c r="E254" i="11"/>
  <c r="F254" i="11" s="1"/>
  <c r="G254" i="11" s="1"/>
  <c r="H254" i="11" s="1"/>
  <c r="I254" i="11" s="1"/>
  <c r="J254" i="11" s="1"/>
  <c r="K254" i="11" s="1"/>
  <c r="L254" i="11" s="1"/>
  <c r="M254" i="11" s="1"/>
  <c r="N254" i="11" s="1"/>
  <c r="E258" i="11"/>
  <c r="F258" i="11" s="1"/>
  <c r="G258" i="11" s="1"/>
  <c r="H258" i="11" s="1"/>
  <c r="I258" i="11" s="1"/>
  <c r="J258" i="11" s="1"/>
  <c r="K258" i="11" s="1"/>
  <c r="L258" i="11" s="1"/>
  <c r="M258" i="11" s="1"/>
  <c r="N258" i="11" s="1"/>
  <c r="E262" i="11"/>
  <c r="F262" i="11" s="1"/>
  <c r="G262" i="11" s="1"/>
  <c r="H262" i="11" s="1"/>
  <c r="I262" i="11" s="1"/>
  <c r="J262" i="11" s="1"/>
  <c r="K262" i="11" s="1"/>
  <c r="L262" i="11" s="1"/>
  <c r="M262" i="11" s="1"/>
  <c r="N262" i="11" s="1"/>
  <c r="G29" i="18"/>
  <c r="O34" i="18"/>
  <c r="J217" i="18"/>
  <c r="N217" i="18"/>
  <c r="F218" i="18"/>
  <c r="J218" i="18"/>
  <c r="J221" i="18"/>
  <c r="N221" i="18"/>
  <c r="F222" i="18"/>
  <c r="J222" i="18"/>
  <c r="N226" i="18"/>
  <c r="F227" i="18"/>
  <c r="F231" i="18"/>
  <c r="J231" i="18"/>
  <c r="N237" i="18"/>
  <c r="H240" i="18"/>
  <c r="G241" i="18"/>
  <c r="F216" i="18"/>
  <c r="J216" i="18"/>
  <c r="AU155" i="18"/>
  <c r="J219" i="18"/>
  <c r="N219" i="18"/>
  <c r="F224" i="18"/>
  <c r="J224" i="18"/>
  <c r="J228" i="18"/>
  <c r="F234" i="18"/>
  <c r="E245" i="11"/>
  <c r="F245" i="11" s="1"/>
  <c r="G245" i="11" s="1"/>
  <c r="H245" i="11" s="1"/>
  <c r="I245" i="11" s="1"/>
  <c r="F59" i="18"/>
  <c r="N216" i="18"/>
  <c r="F217" i="18"/>
  <c r="F220" i="18"/>
  <c r="J220" i="18"/>
  <c r="N220" i="18"/>
  <c r="F221" i="18"/>
  <c r="N224" i="18"/>
  <c r="F225" i="18"/>
  <c r="J225" i="18"/>
  <c r="N225" i="18"/>
  <c r="J229" i="18"/>
  <c r="N229" i="18"/>
  <c r="F230" i="18"/>
  <c r="J230" i="18"/>
  <c r="N230" i="18"/>
  <c r="J235" i="18"/>
  <c r="F241" i="18"/>
  <c r="D228" i="18"/>
  <c r="CK76" i="13"/>
  <c r="CF79" i="13"/>
  <c r="DA20" i="13"/>
  <c r="AE170" i="11"/>
  <c r="AE167" i="11"/>
  <c r="AU168" i="11"/>
  <c r="AU167" i="11"/>
  <c r="AU153" i="11"/>
  <c r="AU165" i="11"/>
  <c r="AU172" i="11"/>
  <c r="BF180" i="11"/>
  <c r="AU152" i="11"/>
  <c r="BK161" i="11"/>
  <c r="AU161" i="11"/>
  <c r="AU176" i="11"/>
  <c r="E242" i="12"/>
  <c r="CA107" i="13" s="1"/>
  <c r="G242" i="12"/>
  <c r="CC107" i="13" s="1"/>
  <c r="D242" i="12"/>
  <c r="BZ107" i="13" s="1"/>
  <c r="C272" i="12"/>
  <c r="O48" i="13"/>
  <c r="O223" i="5"/>
  <c r="O223" i="7"/>
  <c r="BK158" i="11"/>
  <c r="AU157" i="11"/>
  <c r="BK178" i="11"/>
  <c r="AU154" i="11"/>
  <c r="BK169" i="11"/>
  <c r="BK157" i="11"/>
  <c r="BE180" i="11"/>
  <c r="AJ50" i="13"/>
  <c r="C237" i="9"/>
  <c r="O231" i="6"/>
  <c r="O219" i="6"/>
  <c r="O50" i="13"/>
  <c r="O54" i="9"/>
  <c r="H89" i="9"/>
  <c r="BO49" i="13" s="1"/>
  <c r="E223" i="9"/>
  <c r="O228" i="11"/>
  <c r="O221" i="7"/>
  <c r="AE169" i="11"/>
  <c r="AU162" i="11"/>
  <c r="AU163" i="11"/>
  <c r="BK165" i="11"/>
  <c r="BA180" i="11"/>
  <c r="BG180" i="11"/>
  <c r="O215" i="12"/>
  <c r="O219" i="12"/>
  <c r="M242" i="12"/>
  <c r="CI107" i="13" s="1"/>
  <c r="O221" i="12"/>
  <c r="O240" i="12"/>
  <c r="CP23" i="13"/>
  <c r="O89" i="12"/>
  <c r="G214" i="9"/>
  <c r="I226" i="9"/>
  <c r="C232" i="9"/>
  <c r="O169" i="9"/>
  <c r="O224" i="11"/>
  <c r="O233" i="6"/>
  <c r="M240" i="2"/>
  <c r="I223" i="3"/>
  <c r="M223" i="3"/>
  <c r="E224" i="3"/>
  <c r="I224" i="3"/>
  <c r="M224" i="3"/>
  <c r="N228" i="3"/>
  <c r="I229" i="3"/>
  <c r="J231" i="3"/>
  <c r="N231" i="3"/>
  <c r="F232" i="3"/>
  <c r="J232" i="3"/>
  <c r="F234" i="3"/>
  <c r="J234" i="3"/>
  <c r="N234" i="3"/>
  <c r="F235" i="3"/>
  <c r="J235" i="3"/>
  <c r="N235" i="3"/>
  <c r="F236" i="3"/>
  <c r="J236" i="3"/>
  <c r="N236" i="3"/>
  <c r="I237" i="3"/>
  <c r="N240" i="3"/>
  <c r="F241" i="3"/>
  <c r="J241" i="3"/>
  <c r="N241" i="3"/>
  <c r="I211" i="3"/>
  <c r="D211" i="3"/>
  <c r="D229" i="3"/>
  <c r="H234" i="3"/>
  <c r="L234" i="3"/>
  <c r="D237" i="3"/>
  <c r="O221" i="11"/>
  <c r="O218" i="7"/>
  <c r="O226" i="6"/>
  <c r="O62" i="1"/>
  <c r="O45" i="1"/>
  <c r="O48" i="1"/>
  <c r="F217" i="1"/>
  <c r="J217" i="1"/>
  <c r="D218" i="1"/>
  <c r="D220" i="1"/>
  <c r="J220" i="1"/>
  <c r="E241" i="1"/>
  <c r="I241" i="1"/>
  <c r="M241" i="1"/>
  <c r="E221" i="1"/>
  <c r="I221" i="1"/>
  <c r="M221" i="1"/>
  <c r="E222" i="1"/>
  <c r="I222" i="1"/>
  <c r="M222" i="1"/>
  <c r="E223" i="1"/>
  <c r="I223" i="1"/>
  <c r="M223" i="1"/>
  <c r="I225" i="1"/>
  <c r="E227" i="1"/>
  <c r="I227" i="1"/>
  <c r="D228" i="1"/>
  <c r="H228" i="1"/>
  <c r="L228" i="1"/>
  <c r="D229" i="1"/>
  <c r="H229" i="1"/>
  <c r="L229" i="1"/>
  <c r="D230" i="1"/>
  <c r="H230" i="1"/>
  <c r="L230" i="1"/>
  <c r="D231" i="1"/>
  <c r="H231" i="1"/>
  <c r="L231" i="1"/>
  <c r="D232" i="1"/>
  <c r="H232" i="1"/>
  <c r="L232" i="1"/>
  <c r="D233" i="1"/>
  <c r="F236" i="1"/>
  <c r="J236" i="1"/>
  <c r="N236" i="1"/>
  <c r="F237" i="1"/>
  <c r="J237" i="1"/>
  <c r="N237" i="1"/>
  <c r="F238" i="1"/>
  <c r="J238" i="1"/>
  <c r="N238" i="1"/>
  <c r="F239" i="1"/>
  <c r="J239" i="1"/>
  <c r="N239" i="1"/>
  <c r="L240" i="1"/>
  <c r="C180" i="2"/>
  <c r="F217" i="2"/>
  <c r="J217" i="2"/>
  <c r="J218" i="2"/>
  <c r="N219" i="2"/>
  <c r="M220" i="2"/>
  <c r="E241" i="2"/>
  <c r="D221" i="2"/>
  <c r="H221" i="2"/>
  <c r="L221" i="2"/>
  <c r="H222" i="2"/>
  <c r="L222" i="2"/>
  <c r="D223" i="2"/>
  <c r="L223" i="2"/>
  <c r="D224" i="2"/>
  <c r="J226" i="2"/>
  <c r="N227" i="2"/>
  <c r="F229" i="2"/>
  <c r="J229" i="2"/>
  <c r="N229" i="2"/>
  <c r="F230" i="2"/>
  <c r="M230" i="2"/>
  <c r="E231" i="2"/>
  <c r="I231" i="2"/>
  <c r="M231" i="2"/>
  <c r="D233" i="2"/>
  <c r="H233" i="2"/>
  <c r="L233" i="2"/>
  <c r="H234" i="2"/>
  <c r="L234" i="2"/>
  <c r="D235" i="2"/>
  <c r="L235" i="2"/>
  <c r="N237" i="2"/>
  <c r="F238" i="2"/>
  <c r="M238" i="2"/>
  <c r="E239" i="2"/>
  <c r="I239" i="2"/>
  <c r="M239" i="2"/>
  <c r="E240" i="2"/>
  <c r="L240" i="2"/>
  <c r="D211" i="2"/>
  <c r="F216" i="3"/>
  <c r="J216" i="3"/>
  <c r="N220" i="3"/>
  <c r="F221" i="3"/>
  <c r="M221" i="3"/>
  <c r="N225" i="3"/>
  <c r="F226" i="3"/>
  <c r="M226" i="3"/>
  <c r="M228" i="3"/>
  <c r="E229" i="3"/>
  <c r="N230" i="3"/>
  <c r="F231" i="3"/>
  <c r="E232" i="3"/>
  <c r="I232" i="3"/>
  <c r="N233" i="3"/>
  <c r="M234" i="3"/>
  <c r="M236" i="3"/>
  <c r="E237" i="3"/>
  <c r="J240" i="3"/>
  <c r="E215" i="4"/>
  <c r="I218" i="4"/>
  <c r="M218" i="4"/>
  <c r="E219" i="4"/>
  <c r="I219" i="4"/>
  <c r="M222" i="4"/>
  <c r="E223" i="4"/>
  <c r="I223" i="4"/>
  <c r="M223" i="4"/>
  <c r="E224" i="4"/>
  <c r="I224" i="4"/>
  <c r="I227" i="4"/>
  <c r="M227" i="4"/>
  <c r="E228" i="4"/>
  <c r="I228" i="4"/>
  <c r="M228" i="4"/>
  <c r="E229" i="4"/>
  <c r="I232" i="4"/>
  <c r="M232" i="4"/>
  <c r="I240" i="4"/>
  <c r="M240" i="4"/>
  <c r="E241" i="4"/>
  <c r="I241" i="4"/>
  <c r="M241" i="4"/>
  <c r="F180" i="5"/>
  <c r="M216" i="3"/>
  <c r="E217" i="3"/>
  <c r="N219" i="3"/>
  <c r="F220" i="3"/>
  <c r="J220" i="3"/>
  <c r="L221" i="3"/>
  <c r="J222" i="3"/>
  <c r="J224" i="3"/>
  <c r="N224" i="3"/>
  <c r="E225" i="3"/>
  <c r="I225" i="3"/>
  <c r="J229" i="3"/>
  <c r="H231" i="3"/>
  <c r="N232" i="3"/>
  <c r="I233" i="3"/>
  <c r="J237" i="3"/>
  <c r="N237" i="3"/>
  <c r="F238" i="3"/>
  <c r="J238" i="3"/>
  <c r="N238" i="3"/>
  <c r="F239" i="3"/>
  <c r="J239" i="3"/>
  <c r="M239" i="3"/>
  <c r="E241" i="3"/>
  <c r="E211" i="3"/>
  <c r="G211" i="3"/>
  <c r="F214" i="4"/>
  <c r="J214" i="4"/>
  <c r="N214" i="4"/>
  <c r="M215" i="4"/>
  <c r="E216" i="4"/>
  <c r="I216" i="4"/>
  <c r="M216" i="4"/>
  <c r="E217" i="4"/>
  <c r="N218" i="4"/>
  <c r="F219" i="4"/>
  <c r="M219" i="4"/>
  <c r="E220" i="4"/>
  <c r="I220" i="4"/>
  <c r="L220" i="4"/>
  <c r="L221" i="4"/>
  <c r="D222" i="4"/>
  <c r="J222" i="4"/>
  <c r="N222" i="4"/>
  <c r="F223" i="4"/>
  <c r="J223" i="4"/>
  <c r="J224" i="4"/>
  <c r="M224" i="4"/>
  <c r="J227" i="4"/>
  <c r="N227" i="4"/>
  <c r="F228" i="4"/>
  <c r="J228" i="4"/>
  <c r="N228" i="4"/>
  <c r="F229" i="4"/>
  <c r="I229" i="4"/>
  <c r="M229" i="4"/>
  <c r="J232" i="4"/>
  <c r="N232" i="4"/>
  <c r="E233" i="4"/>
  <c r="I233" i="4"/>
  <c r="M233" i="4"/>
  <c r="E234" i="4"/>
  <c r="I234" i="4"/>
  <c r="I237" i="4"/>
  <c r="M237" i="4"/>
  <c r="D238" i="4"/>
  <c r="D239" i="4"/>
  <c r="H239" i="4"/>
  <c r="L239" i="4"/>
  <c r="N240" i="4"/>
  <c r="F241" i="4"/>
  <c r="N241" i="4"/>
  <c r="E211" i="4"/>
  <c r="I211" i="4"/>
  <c r="F237" i="7"/>
  <c r="J237" i="7"/>
  <c r="D59" i="4"/>
  <c r="C214" i="4"/>
  <c r="I217" i="4"/>
  <c r="M220" i="4"/>
  <c r="E221" i="4"/>
  <c r="I221" i="4"/>
  <c r="M221" i="4"/>
  <c r="E222" i="4"/>
  <c r="E225" i="4"/>
  <c r="I225" i="4"/>
  <c r="M234" i="4"/>
  <c r="E238" i="4"/>
  <c r="I238" i="4"/>
  <c r="M238" i="4"/>
  <c r="E239" i="4"/>
  <c r="I239" i="4"/>
  <c r="M238" i="5"/>
  <c r="I239" i="5"/>
  <c r="M239" i="5"/>
  <c r="F211" i="5"/>
  <c r="J211" i="7"/>
  <c r="CW12" i="13" s="1"/>
  <c r="CW20" i="13" s="1"/>
  <c r="J214" i="7"/>
  <c r="H211" i="18"/>
  <c r="L228" i="18"/>
  <c r="H229" i="18"/>
  <c r="D230" i="18"/>
  <c r="N237" i="7"/>
  <c r="F238" i="7"/>
  <c r="J238" i="7"/>
  <c r="N238" i="7"/>
  <c r="O16" i="18"/>
  <c r="O43" i="18"/>
  <c r="O56" i="18"/>
  <c r="F89" i="18"/>
  <c r="AE152" i="18"/>
  <c r="Y180" i="18"/>
  <c r="AS180" i="18"/>
  <c r="BE180" i="18"/>
  <c r="F214" i="7"/>
  <c r="N239" i="7"/>
  <c r="F240" i="7"/>
  <c r="I180" i="8"/>
  <c r="CV5" i="13" s="1"/>
  <c r="D239" i="8"/>
  <c r="L239" i="8"/>
  <c r="D240" i="8"/>
  <c r="K240" i="8"/>
  <c r="E29" i="18"/>
  <c r="M29" i="18"/>
  <c r="O4" i="18"/>
  <c r="O24" i="18"/>
  <c r="O25" i="18"/>
  <c r="O32" i="18"/>
  <c r="D59" i="18"/>
  <c r="L59" i="18"/>
  <c r="O41" i="18"/>
  <c r="O44" i="18"/>
  <c r="O55" i="18"/>
  <c r="O58" i="18"/>
  <c r="O65" i="18"/>
  <c r="O67" i="18"/>
  <c r="O68" i="18"/>
  <c r="O69" i="18"/>
  <c r="O70" i="18"/>
  <c r="O74" i="18"/>
  <c r="O76" i="18"/>
  <c r="O78" i="18"/>
  <c r="O80" i="18"/>
  <c r="O81" i="18"/>
  <c r="O84" i="18"/>
  <c r="O85" i="18"/>
  <c r="O86" i="18"/>
  <c r="O88" i="18"/>
  <c r="AD180" i="18"/>
  <c r="AL180" i="18"/>
  <c r="BF180" i="18"/>
  <c r="BK153" i="18"/>
  <c r="BI180" i="18"/>
  <c r="G215" i="4"/>
  <c r="K220" i="4"/>
  <c r="G222" i="4"/>
  <c r="K229" i="4"/>
  <c r="K230" i="4"/>
  <c r="C237" i="4"/>
  <c r="C238" i="4"/>
  <c r="K239" i="4"/>
  <c r="N180" i="5"/>
  <c r="F237" i="5"/>
  <c r="M237" i="5"/>
  <c r="C239" i="5"/>
  <c r="K239" i="5"/>
  <c r="F240" i="5"/>
  <c r="J211" i="5"/>
  <c r="E237" i="6"/>
  <c r="I237" i="6"/>
  <c r="M237" i="6"/>
  <c r="H238" i="7"/>
  <c r="L238" i="7"/>
  <c r="D239" i="7"/>
  <c r="H239" i="7"/>
  <c r="G240" i="7"/>
  <c r="J240" i="7"/>
  <c r="N240" i="7"/>
  <c r="F214" i="8"/>
  <c r="I238" i="8"/>
  <c r="M180" i="8"/>
  <c r="CZ5" i="13" s="1"/>
  <c r="E239" i="8"/>
  <c r="L240" i="8"/>
  <c r="C211" i="8"/>
  <c r="CP13" i="13" s="1"/>
  <c r="CP21" i="13" s="1"/>
  <c r="G211" i="8"/>
  <c r="CT13" i="13" s="1"/>
  <c r="CD77" i="13" s="1"/>
  <c r="O159" i="18"/>
  <c r="H180" i="18"/>
  <c r="K29" i="18"/>
  <c r="J59" i="18"/>
  <c r="BG180" i="18"/>
  <c r="C180" i="18"/>
  <c r="I224" i="18"/>
  <c r="D225" i="18"/>
  <c r="H225" i="18"/>
  <c r="F226" i="18"/>
  <c r="J226" i="18"/>
  <c r="E227" i="18"/>
  <c r="L227" i="18"/>
  <c r="F229" i="18"/>
  <c r="M229" i="18"/>
  <c r="E230" i="18"/>
  <c r="H230" i="18"/>
  <c r="N231" i="18"/>
  <c r="F232" i="18"/>
  <c r="I232" i="18"/>
  <c r="M232" i="18"/>
  <c r="N234" i="18"/>
  <c r="E235" i="18"/>
  <c r="I235" i="18"/>
  <c r="I238" i="18"/>
  <c r="E241" i="18"/>
  <c r="M241" i="18"/>
  <c r="CJ79" i="13"/>
  <c r="CZ23" i="13"/>
  <c r="O214" i="12"/>
  <c r="O241" i="12"/>
  <c r="O235" i="12"/>
  <c r="O220" i="12"/>
  <c r="N242" i="12"/>
  <c r="CJ107" i="13" s="1"/>
  <c r="O228" i="12"/>
  <c r="O222" i="12"/>
  <c r="AE180" i="12"/>
  <c r="O239" i="12"/>
  <c r="O238" i="12"/>
  <c r="O232" i="12"/>
  <c r="O230" i="12"/>
  <c r="O231" i="11"/>
  <c r="O227" i="11"/>
  <c r="H242" i="11"/>
  <c r="CD108" i="13" s="1"/>
  <c r="O220" i="8"/>
  <c r="AE177" i="11"/>
  <c r="AE168" i="11"/>
  <c r="AE172" i="11"/>
  <c r="AB180" i="11"/>
  <c r="AE165" i="11"/>
  <c r="AE164" i="11"/>
  <c r="AU173" i="11"/>
  <c r="AT180" i="11"/>
  <c r="BD180" i="11"/>
  <c r="BK153" i="11"/>
  <c r="F242" i="12"/>
  <c r="CB107" i="13" s="1"/>
  <c r="O224" i="12"/>
  <c r="O226" i="12"/>
  <c r="AN50" i="13"/>
  <c r="T50" i="13"/>
  <c r="I228" i="9"/>
  <c r="O207" i="9"/>
  <c r="J219" i="9"/>
  <c r="O222" i="11"/>
  <c r="O217" i="11"/>
  <c r="O235" i="8"/>
  <c r="O225" i="11"/>
  <c r="AE159" i="11"/>
  <c r="AE154" i="11"/>
  <c r="T180" i="11"/>
  <c r="AE153" i="11"/>
  <c r="AE171" i="11"/>
  <c r="K242" i="12"/>
  <c r="CG107" i="13" s="1"/>
  <c r="O225" i="12"/>
  <c r="O233" i="12"/>
  <c r="R50" i="13"/>
  <c r="L235" i="9"/>
  <c r="H180" i="9"/>
  <c r="CU6" i="13" s="1"/>
  <c r="O174" i="9"/>
  <c r="O167" i="9"/>
  <c r="O164" i="9"/>
  <c r="AE167" i="9"/>
  <c r="O240" i="11"/>
  <c r="CS21" i="13"/>
  <c r="CC77" i="13"/>
  <c r="O215" i="7"/>
  <c r="I29" i="1"/>
  <c r="J89" i="1"/>
  <c r="O63" i="1"/>
  <c r="O66" i="1"/>
  <c r="O67" i="1"/>
  <c r="O73" i="1"/>
  <c r="O74" i="1"/>
  <c r="O78" i="1"/>
  <c r="O80" i="1"/>
  <c r="O81" i="1"/>
  <c r="C211" i="2"/>
  <c r="I214" i="3"/>
  <c r="D219" i="3"/>
  <c r="H219" i="3"/>
  <c r="D230" i="3"/>
  <c r="H230" i="3"/>
  <c r="G89" i="3"/>
  <c r="O2" i="1"/>
  <c r="O33" i="1"/>
  <c r="K59" i="1"/>
  <c r="O35" i="1"/>
  <c r="O36" i="1"/>
  <c r="O38" i="1"/>
  <c r="O39" i="1"/>
  <c r="O40" i="1"/>
  <c r="O41" i="1"/>
  <c r="O43" i="1"/>
  <c r="O44" i="1"/>
  <c r="O46" i="1"/>
  <c r="O47" i="1"/>
  <c r="O49" i="1"/>
  <c r="O50" i="1"/>
  <c r="O51" i="1"/>
  <c r="O52" i="1"/>
  <c r="O54" i="1"/>
  <c r="O56" i="1"/>
  <c r="O57" i="1"/>
  <c r="O58" i="1"/>
  <c r="C29" i="1"/>
  <c r="G29" i="1"/>
  <c r="K29" i="1"/>
  <c r="O4" i="1"/>
  <c r="O6" i="1"/>
  <c r="O7" i="1"/>
  <c r="O8" i="1"/>
  <c r="O11" i="1"/>
  <c r="O12" i="1"/>
  <c r="O13" i="1"/>
  <c r="O14" i="1"/>
  <c r="O15" i="1"/>
  <c r="O18" i="1"/>
  <c r="O20" i="1"/>
  <c r="O21" i="1"/>
  <c r="O23" i="1"/>
  <c r="O24" i="1"/>
  <c r="O25" i="1"/>
  <c r="I59" i="1"/>
  <c r="D59" i="1"/>
  <c r="M89" i="1"/>
  <c r="D214" i="1"/>
  <c r="H214" i="1"/>
  <c r="G216" i="1"/>
  <c r="K216" i="1"/>
  <c r="H218" i="1"/>
  <c r="L218" i="1"/>
  <c r="D219" i="1"/>
  <c r="H219" i="1"/>
  <c r="L219" i="1"/>
  <c r="I220" i="1"/>
  <c r="H224" i="1"/>
  <c r="K224" i="1"/>
  <c r="E225" i="1"/>
  <c r="H225" i="1"/>
  <c r="D227" i="1"/>
  <c r="G227" i="1"/>
  <c r="M227" i="1"/>
  <c r="E228" i="1"/>
  <c r="I228" i="1"/>
  <c r="M228" i="1"/>
  <c r="E229" i="1"/>
  <c r="I229" i="1"/>
  <c r="M229" i="1"/>
  <c r="E230" i="1"/>
  <c r="I230" i="1"/>
  <c r="M230" i="1"/>
  <c r="E231" i="1"/>
  <c r="I231" i="1"/>
  <c r="M231" i="1"/>
  <c r="K232" i="1"/>
  <c r="M233" i="1"/>
  <c r="G235" i="1"/>
  <c r="D236" i="1"/>
  <c r="H236" i="1"/>
  <c r="L236" i="1"/>
  <c r="D237" i="1"/>
  <c r="H237" i="1"/>
  <c r="L237" i="1"/>
  <c r="D238" i="1"/>
  <c r="H238" i="1"/>
  <c r="L238" i="1"/>
  <c r="D239" i="1"/>
  <c r="H239" i="1"/>
  <c r="L239" i="1"/>
  <c r="I240" i="1"/>
  <c r="F232" i="1"/>
  <c r="J233" i="1"/>
  <c r="N234" i="1"/>
  <c r="F59" i="2"/>
  <c r="H214" i="2"/>
  <c r="C215" i="2"/>
  <c r="C216" i="2"/>
  <c r="G216" i="2"/>
  <c r="K216" i="2"/>
  <c r="G217" i="2"/>
  <c r="N180" i="2"/>
  <c r="L220" i="2"/>
  <c r="G241" i="2"/>
  <c r="K241" i="2"/>
  <c r="G221" i="2"/>
  <c r="G222" i="2"/>
  <c r="K222" i="2"/>
  <c r="D225" i="2"/>
  <c r="G226" i="2"/>
  <c r="K226" i="2"/>
  <c r="C227" i="2"/>
  <c r="C231" i="2"/>
  <c r="G231" i="2"/>
  <c r="D237" i="2"/>
  <c r="G237" i="2"/>
  <c r="K237" i="2"/>
  <c r="H239" i="2"/>
  <c r="L239" i="2"/>
  <c r="C240" i="2"/>
  <c r="G240" i="2"/>
  <c r="D218" i="3"/>
  <c r="H218" i="3"/>
  <c r="L218" i="3"/>
  <c r="L227" i="3"/>
  <c r="D228" i="3"/>
  <c r="H228" i="3"/>
  <c r="M231" i="3"/>
  <c r="I234" i="3"/>
  <c r="I239" i="3"/>
  <c r="I240" i="3"/>
  <c r="F29" i="4"/>
  <c r="J29" i="4"/>
  <c r="F89" i="4"/>
  <c r="D215" i="4"/>
  <c r="K217" i="4"/>
  <c r="H219" i="4"/>
  <c r="H221" i="4"/>
  <c r="C225" i="4"/>
  <c r="L229" i="4"/>
  <c r="L231" i="4"/>
  <c r="G232" i="4"/>
  <c r="D236" i="4"/>
  <c r="L238" i="4"/>
  <c r="F211" i="4"/>
  <c r="J180" i="5"/>
  <c r="I237" i="5"/>
  <c r="I238" i="5"/>
  <c r="H240" i="5"/>
  <c r="L211" i="5"/>
  <c r="G211" i="5"/>
  <c r="F180" i="6"/>
  <c r="CS3" i="13" s="1"/>
  <c r="D237" i="6"/>
  <c r="D211" i="6"/>
  <c r="CQ11" i="13" s="1"/>
  <c r="CA75" i="13" s="1"/>
  <c r="H211" i="6"/>
  <c r="CU11" i="13" s="1"/>
  <c r="CE75" i="13" s="1"/>
  <c r="L211" i="6"/>
  <c r="CY11" i="13" s="1"/>
  <c r="N214" i="7"/>
  <c r="E237" i="7"/>
  <c r="I237" i="7"/>
  <c r="D238" i="7"/>
  <c r="F239" i="7"/>
  <c r="J239" i="7"/>
  <c r="M239" i="7"/>
  <c r="L235" i="3"/>
  <c r="D236" i="3"/>
  <c r="H236" i="3"/>
  <c r="K59" i="4"/>
  <c r="C221" i="4"/>
  <c r="C222" i="4"/>
  <c r="K223" i="4"/>
  <c r="G228" i="4"/>
  <c r="G229" i="4"/>
  <c r="G231" i="4"/>
  <c r="K236" i="4"/>
  <c r="G238" i="4"/>
  <c r="J180" i="6"/>
  <c r="CW3" i="13" s="1"/>
  <c r="D180" i="7"/>
  <c r="CQ4" i="13" s="1"/>
  <c r="H180" i="7"/>
  <c r="CU4" i="13" s="1"/>
  <c r="M237" i="7"/>
  <c r="E238" i="7"/>
  <c r="I240" i="7"/>
  <c r="M240" i="7"/>
  <c r="E211" i="7"/>
  <c r="CR12" i="13" s="1"/>
  <c r="CR20" i="13" s="1"/>
  <c r="E211" i="5"/>
  <c r="M239" i="6"/>
  <c r="L180" i="7"/>
  <c r="CY4" i="13" s="1"/>
  <c r="E214" i="3"/>
  <c r="I218" i="3"/>
  <c r="M218" i="3"/>
  <c r="G219" i="3"/>
  <c r="M219" i="3"/>
  <c r="E220" i="3"/>
  <c r="K220" i="3"/>
  <c r="E221" i="3"/>
  <c r="I221" i="3"/>
  <c r="G226" i="3"/>
  <c r="E227" i="3"/>
  <c r="I227" i="3"/>
  <c r="M227" i="3"/>
  <c r="E228" i="3"/>
  <c r="I228" i="3"/>
  <c r="C229" i="3"/>
  <c r="M229" i="3"/>
  <c r="G232" i="3"/>
  <c r="K232" i="3"/>
  <c r="E235" i="3"/>
  <c r="I235" i="3"/>
  <c r="M235" i="3"/>
  <c r="E236" i="3"/>
  <c r="I236" i="3"/>
  <c r="C237" i="3"/>
  <c r="M237" i="3"/>
  <c r="E239" i="3"/>
  <c r="I241" i="3"/>
  <c r="M241" i="3"/>
  <c r="I29" i="4"/>
  <c r="L29" i="4"/>
  <c r="E89" i="4"/>
  <c r="H89" i="4"/>
  <c r="K216" i="4"/>
  <c r="N216" i="4"/>
  <c r="J218" i="4"/>
  <c r="G219" i="4"/>
  <c r="D221" i="4"/>
  <c r="J221" i="4"/>
  <c r="D223" i="4"/>
  <c r="H223" i="4"/>
  <c r="L223" i="4"/>
  <c r="F224" i="4"/>
  <c r="N225" i="4"/>
  <c r="K226" i="4"/>
  <c r="N226" i="4"/>
  <c r="L227" i="4"/>
  <c r="L228" i="4"/>
  <c r="N229" i="4"/>
  <c r="H231" i="4"/>
  <c r="F233" i="4"/>
  <c r="C234" i="4"/>
  <c r="F234" i="4"/>
  <c r="F236" i="4"/>
  <c r="H238" i="4"/>
  <c r="N238" i="4"/>
  <c r="F239" i="4"/>
  <c r="J239" i="4"/>
  <c r="J240" i="4"/>
  <c r="G241" i="4"/>
  <c r="J241" i="4"/>
  <c r="G211" i="4"/>
  <c r="D214" i="5"/>
  <c r="E238" i="5"/>
  <c r="E239" i="5"/>
  <c r="C211" i="5"/>
  <c r="L238" i="6"/>
  <c r="L242" i="6" s="1"/>
  <c r="D239" i="6"/>
  <c r="G211" i="6"/>
  <c r="CT11" i="13" s="1"/>
  <c r="K211" i="6"/>
  <c r="CX11" i="13" s="1"/>
  <c r="M214" i="7"/>
  <c r="E239" i="7"/>
  <c r="I239" i="7"/>
  <c r="M238" i="8"/>
  <c r="I240" i="8"/>
  <c r="E180" i="18"/>
  <c r="BK154" i="18"/>
  <c r="AE155" i="18"/>
  <c r="AE159" i="18"/>
  <c r="AE162" i="18"/>
  <c r="BK162" i="18"/>
  <c r="BK163" i="18"/>
  <c r="BK168" i="18"/>
  <c r="H231" i="18"/>
  <c r="L232" i="18"/>
  <c r="AE171" i="18"/>
  <c r="AU171" i="18"/>
  <c r="D234" i="18"/>
  <c r="AU172" i="18"/>
  <c r="BK172" i="18"/>
  <c r="H235" i="18"/>
  <c r="H239" i="18"/>
  <c r="L240" i="18"/>
  <c r="O154" i="11"/>
  <c r="O176" i="11"/>
  <c r="O157" i="11"/>
  <c r="C59" i="11"/>
  <c r="AC78" i="13" s="1"/>
  <c r="G214" i="8"/>
  <c r="J214" i="8"/>
  <c r="I239" i="8"/>
  <c r="E180" i="8"/>
  <c r="CR5" i="13" s="1"/>
  <c r="D211" i="8"/>
  <c r="CQ13" i="13" s="1"/>
  <c r="K16" i="13"/>
  <c r="O10" i="18"/>
  <c r="O18" i="18"/>
  <c r="E59" i="18"/>
  <c r="O36" i="18"/>
  <c r="O46" i="18"/>
  <c r="O50" i="18"/>
  <c r="O51" i="18"/>
  <c r="V180" i="18"/>
  <c r="Z180" i="18"/>
  <c r="AU153" i="18"/>
  <c r="AT180" i="18"/>
  <c r="AU156" i="18"/>
  <c r="BK156" i="18"/>
  <c r="AE157" i="18"/>
  <c r="AE160" i="18"/>
  <c r="AU160" i="18"/>
  <c r="BK160" i="18"/>
  <c r="AE164" i="18"/>
  <c r="AU165" i="18"/>
  <c r="BK165" i="18"/>
  <c r="AU167" i="18"/>
  <c r="L230" i="18"/>
  <c r="AE169" i="18"/>
  <c r="D232" i="18"/>
  <c r="AE170" i="18"/>
  <c r="AU170" i="18"/>
  <c r="H233" i="18"/>
  <c r="L234" i="18"/>
  <c r="H236" i="18"/>
  <c r="L236" i="18"/>
  <c r="D237" i="18"/>
  <c r="H237" i="18"/>
  <c r="AE175" i="18"/>
  <c r="E240" i="7"/>
  <c r="L240" i="7"/>
  <c r="D180" i="8"/>
  <c r="CQ5" i="13" s="1"/>
  <c r="N237" i="8"/>
  <c r="J239" i="8"/>
  <c r="M239" i="8"/>
  <c r="E240" i="8"/>
  <c r="H240" i="8"/>
  <c r="E211" i="8"/>
  <c r="CR13" i="13" s="1"/>
  <c r="I211" i="8"/>
  <c r="CV13" i="13" s="1"/>
  <c r="E19" i="13"/>
  <c r="E11" i="13" s="1"/>
  <c r="F16" i="13"/>
  <c r="S180" i="18"/>
  <c r="BC180" i="18"/>
  <c r="H219" i="18"/>
  <c r="L220" i="18"/>
  <c r="D222" i="18"/>
  <c r="H223" i="18"/>
  <c r="O223" i="18" s="1"/>
  <c r="L224" i="18"/>
  <c r="D226" i="18"/>
  <c r="H227" i="18"/>
  <c r="D231" i="18"/>
  <c r="H232" i="18"/>
  <c r="L233" i="18"/>
  <c r="D235" i="18"/>
  <c r="L237" i="18"/>
  <c r="H238" i="18"/>
  <c r="D239" i="18"/>
  <c r="D240" i="18"/>
  <c r="K240" i="18"/>
  <c r="F211" i="18"/>
  <c r="J211" i="18"/>
  <c r="CR23" i="13"/>
  <c r="CB79" i="13"/>
  <c r="CT23" i="13"/>
  <c r="CD79" i="13"/>
  <c r="CW21" i="13"/>
  <c r="CG77" i="13"/>
  <c r="AV108" i="13"/>
  <c r="CH79" i="13"/>
  <c r="CX23" i="13"/>
  <c r="H245" i="12"/>
  <c r="CY23" i="13"/>
  <c r="CI79" i="13"/>
  <c r="AE157" i="11"/>
  <c r="AE166" i="11"/>
  <c r="AU170" i="11"/>
  <c r="AS180" i="11"/>
  <c r="AO180" i="11"/>
  <c r="AU164" i="11"/>
  <c r="CK79" i="13"/>
  <c r="CG79" i="13"/>
  <c r="C242" i="12"/>
  <c r="BY107" i="13" s="1"/>
  <c r="L242" i="12"/>
  <c r="CH107" i="13" s="1"/>
  <c r="BN50" i="13"/>
  <c r="AK50" i="13"/>
  <c r="O184" i="9"/>
  <c r="O166" i="9"/>
  <c r="C211" i="9"/>
  <c r="CP14" i="13" s="1"/>
  <c r="M180" i="9"/>
  <c r="CZ6" i="13" s="1"/>
  <c r="O172" i="9"/>
  <c r="D211" i="9"/>
  <c r="CQ14" i="13" s="1"/>
  <c r="CQ22" i="13" s="1"/>
  <c r="C180" i="9"/>
  <c r="CP6" i="13" s="1"/>
  <c r="L227" i="9"/>
  <c r="M232" i="9"/>
  <c r="AU164" i="9"/>
  <c r="C219" i="9"/>
  <c r="O237" i="11"/>
  <c r="E242" i="11"/>
  <c r="CA108" i="13" s="1"/>
  <c r="O239" i="11"/>
  <c r="L242" i="11"/>
  <c r="CH108" i="13" s="1"/>
  <c r="O229" i="11"/>
  <c r="Z180" i="11"/>
  <c r="O156" i="9"/>
  <c r="O43" i="9"/>
  <c r="D233" i="9"/>
  <c r="AE175" i="11"/>
  <c r="AE173" i="11"/>
  <c r="V180" i="11"/>
  <c r="AY180" i="11"/>
  <c r="BK163" i="11"/>
  <c r="BK155" i="11"/>
  <c r="BK179" i="11"/>
  <c r="BJ180" i="11"/>
  <c r="AQ180" i="11"/>
  <c r="AU177" i="11"/>
  <c r="O223" i="12"/>
  <c r="O236" i="12"/>
  <c r="O218" i="12"/>
  <c r="O177" i="9"/>
  <c r="BK152" i="9"/>
  <c r="C226" i="9"/>
  <c r="O173" i="9"/>
  <c r="F180" i="9"/>
  <c r="CS6" i="13" s="1"/>
  <c r="O77" i="9"/>
  <c r="J59" i="9"/>
  <c r="AK49" i="13" s="1"/>
  <c r="O232" i="11"/>
  <c r="K242" i="11"/>
  <c r="CG108" i="13" s="1"/>
  <c r="O220" i="11"/>
  <c r="O216" i="11"/>
  <c r="O241" i="8"/>
  <c r="O226" i="8"/>
  <c r="O222" i="8"/>
  <c r="O221" i="8"/>
  <c r="AE158" i="11"/>
  <c r="Y180" i="11"/>
  <c r="U180" i="11"/>
  <c r="AA180" i="11"/>
  <c r="AE156" i="11"/>
  <c r="AD180" i="11"/>
  <c r="X180" i="11"/>
  <c r="W180" i="11"/>
  <c r="AE178" i="11"/>
  <c r="AC180" i="11"/>
  <c r="AJ180" i="11"/>
  <c r="AE174" i="11"/>
  <c r="AU175" i="11"/>
  <c r="AN180" i="11"/>
  <c r="BI180" i="11"/>
  <c r="O216" i="12"/>
  <c r="O229" i="12"/>
  <c r="BZ79" i="13"/>
  <c r="BP77" i="13"/>
  <c r="O237" i="12"/>
  <c r="O59" i="12"/>
  <c r="W50" i="13"/>
  <c r="I211" i="9"/>
  <c r="CV14" i="13" s="1"/>
  <c r="O197" i="9"/>
  <c r="N108" i="13"/>
  <c r="O108" i="13" s="1"/>
  <c r="P108" i="13" s="1"/>
  <c r="O238" i="11"/>
  <c r="O236" i="11"/>
  <c r="O234" i="11"/>
  <c r="O233" i="11"/>
  <c r="J242" i="11"/>
  <c r="CF108" i="13" s="1"/>
  <c r="O218" i="11"/>
  <c r="O235" i="11"/>
  <c r="O223" i="11"/>
  <c r="D242" i="11"/>
  <c r="BZ108" i="13" s="1"/>
  <c r="O236" i="8"/>
  <c r="O233" i="8"/>
  <c r="O231" i="8"/>
  <c r="O228" i="8"/>
  <c r="O227" i="8"/>
  <c r="O224" i="8"/>
  <c r="O223" i="8"/>
  <c r="D29" i="1"/>
  <c r="E89" i="1"/>
  <c r="G180" i="2"/>
  <c r="K180" i="2"/>
  <c r="C222" i="2"/>
  <c r="K223" i="2"/>
  <c r="C224" i="2"/>
  <c r="G229" i="2"/>
  <c r="K230" i="2"/>
  <c r="C232" i="2"/>
  <c r="K233" i="2"/>
  <c r="G235" i="2"/>
  <c r="F211" i="2"/>
  <c r="H59" i="3"/>
  <c r="F89" i="3"/>
  <c r="D222" i="3"/>
  <c r="L222" i="3"/>
  <c r="L225" i="3"/>
  <c r="L232" i="3"/>
  <c r="H240" i="3"/>
  <c r="H241" i="3"/>
  <c r="K211" i="1"/>
  <c r="F215" i="1"/>
  <c r="J215" i="1"/>
  <c r="N215" i="1"/>
  <c r="F224" i="1"/>
  <c r="J224" i="1"/>
  <c r="N224" i="1"/>
  <c r="F225" i="1"/>
  <c r="J225" i="1"/>
  <c r="N225" i="1"/>
  <c r="F226" i="1"/>
  <c r="J226" i="1"/>
  <c r="N226" i="1"/>
  <c r="F227" i="1"/>
  <c r="J227" i="1"/>
  <c r="N227" i="1"/>
  <c r="J232" i="1"/>
  <c r="N232" i="1"/>
  <c r="F233" i="1"/>
  <c r="N233" i="1"/>
  <c r="F234" i="1"/>
  <c r="J234" i="1"/>
  <c r="F235" i="1"/>
  <c r="J235" i="1"/>
  <c r="N235" i="1"/>
  <c r="F215" i="2"/>
  <c r="J215" i="2"/>
  <c r="N215" i="2"/>
  <c r="F216" i="2"/>
  <c r="J216" i="2"/>
  <c r="N216" i="2"/>
  <c r="H180" i="3"/>
  <c r="K180" i="3"/>
  <c r="H215" i="3"/>
  <c r="D216" i="3"/>
  <c r="L216" i="3"/>
  <c r="H217" i="3"/>
  <c r="D223" i="3"/>
  <c r="L223" i="3"/>
  <c r="H224" i="3"/>
  <c r="D225" i="3"/>
  <c r="D232" i="3"/>
  <c r="L239" i="3"/>
  <c r="L240" i="3"/>
  <c r="G59" i="4"/>
  <c r="O3" i="1"/>
  <c r="I180" i="1"/>
  <c r="K89" i="3"/>
  <c r="L211" i="3"/>
  <c r="L226" i="3"/>
  <c r="D234" i="3"/>
  <c r="Z46" i="13"/>
  <c r="O22" i="13" s="1"/>
  <c r="H29" i="1"/>
  <c r="G59" i="1"/>
  <c r="G241" i="1"/>
  <c r="K241" i="1"/>
  <c r="C221" i="1"/>
  <c r="G221" i="1"/>
  <c r="K221" i="1"/>
  <c r="C222" i="1"/>
  <c r="G222" i="1"/>
  <c r="K222" i="1"/>
  <c r="C223" i="1"/>
  <c r="G223" i="1"/>
  <c r="K223" i="1"/>
  <c r="E211" i="1"/>
  <c r="I211" i="1"/>
  <c r="J89" i="2"/>
  <c r="G89" i="2"/>
  <c r="K221" i="2"/>
  <c r="G223" i="2"/>
  <c r="G230" i="2"/>
  <c r="K231" i="2"/>
  <c r="G233" i="2"/>
  <c r="C235" i="2"/>
  <c r="K236" i="2"/>
  <c r="D215" i="2"/>
  <c r="H215" i="2"/>
  <c r="L215" i="2"/>
  <c r="D216" i="2"/>
  <c r="H216" i="2"/>
  <c r="L216" i="2"/>
  <c r="D241" i="2"/>
  <c r="H241" i="2"/>
  <c r="L241" i="2"/>
  <c r="D222" i="2"/>
  <c r="H223" i="2"/>
  <c r="L224" i="2"/>
  <c r="D229" i="2"/>
  <c r="H229" i="2"/>
  <c r="L229" i="2"/>
  <c r="D230" i="2"/>
  <c r="H230" i="2"/>
  <c r="L230" i="2"/>
  <c r="D231" i="2"/>
  <c r="H231" i="2"/>
  <c r="L231" i="2"/>
  <c r="D232" i="2"/>
  <c r="H232" i="2"/>
  <c r="L232" i="2"/>
  <c r="D234" i="2"/>
  <c r="H235" i="2"/>
  <c r="L236" i="2"/>
  <c r="G59" i="3"/>
  <c r="K59" i="3"/>
  <c r="D215" i="3"/>
  <c r="H216" i="3"/>
  <c r="D217" i="3"/>
  <c r="L217" i="3"/>
  <c r="C180" i="3"/>
  <c r="H223" i="3"/>
  <c r="D224" i="3"/>
  <c r="L224" i="3"/>
  <c r="H225" i="3"/>
  <c r="H233" i="3"/>
  <c r="H239" i="3"/>
  <c r="D241" i="3"/>
  <c r="G29" i="4"/>
  <c r="D180" i="4"/>
  <c r="G214" i="4"/>
  <c r="J215" i="4"/>
  <c r="K219" i="4"/>
  <c r="G227" i="4"/>
  <c r="J231" i="4"/>
  <c r="K235" i="4"/>
  <c r="G237" i="5"/>
  <c r="C238" i="5"/>
  <c r="K238" i="5"/>
  <c r="G239" i="5"/>
  <c r="H19" i="13"/>
  <c r="H11" i="13" s="1"/>
  <c r="I180" i="4"/>
  <c r="K215" i="4"/>
  <c r="G220" i="4"/>
  <c r="G221" i="4"/>
  <c r="K221" i="4"/>
  <c r="K222" i="4"/>
  <c r="G223" i="4"/>
  <c r="K228" i="4"/>
  <c r="C229" i="4"/>
  <c r="C230" i="4"/>
  <c r="G230" i="4"/>
  <c r="K231" i="4"/>
  <c r="G236" i="4"/>
  <c r="G237" i="4"/>
  <c r="K237" i="4"/>
  <c r="K238" i="4"/>
  <c r="G239" i="4"/>
  <c r="G227" i="3"/>
  <c r="C228" i="3"/>
  <c r="K228" i="3"/>
  <c r="G229" i="3"/>
  <c r="D231" i="3"/>
  <c r="L231" i="3"/>
  <c r="H232" i="3"/>
  <c r="D233" i="3"/>
  <c r="L233" i="3"/>
  <c r="K234" i="3"/>
  <c r="G235" i="3"/>
  <c r="C236" i="3"/>
  <c r="K236" i="3"/>
  <c r="G237" i="3"/>
  <c r="E222" i="3"/>
  <c r="I222" i="3"/>
  <c r="M222" i="3"/>
  <c r="E230" i="3"/>
  <c r="I230" i="3"/>
  <c r="M230" i="3"/>
  <c r="E238" i="3"/>
  <c r="I238" i="3"/>
  <c r="M238" i="3"/>
  <c r="H29" i="4"/>
  <c r="I59" i="4"/>
  <c r="M59" i="4"/>
  <c r="L180" i="4"/>
  <c r="F215" i="4"/>
  <c r="N223" i="4"/>
  <c r="F231" i="4"/>
  <c r="N239" i="4"/>
  <c r="K211" i="4"/>
  <c r="D211" i="4"/>
  <c r="H211" i="4"/>
  <c r="L211" i="4"/>
  <c r="D216" i="4"/>
  <c r="H216" i="4"/>
  <c r="L216" i="4"/>
  <c r="D217" i="4"/>
  <c r="H217" i="4"/>
  <c r="L217" i="4"/>
  <c r="D218" i="4"/>
  <c r="H218" i="4"/>
  <c r="L218" i="4"/>
  <c r="D224" i="4"/>
  <c r="H224" i="4"/>
  <c r="L224" i="4"/>
  <c r="D225" i="4"/>
  <c r="H225" i="4"/>
  <c r="L225" i="4"/>
  <c r="D226" i="4"/>
  <c r="H226" i="4"/>
  <c r="L226" i="4"/>
  <c r="D232" i="4"/>
  <c r="H232" i="4"/>
  <c r="L232" i="4"/>
  <c r="D233" i="4"/>
  <c r="H233" i="4"/>
  <c r="L233" i="4"/>
  <c r="D234" i="4"/>
  <c r="H234" i="4"/>
  <c r="L234" i="4"/>
  <c r="D240" i="4"/>
  <c r="H240" i="4"/>
  <c r="L240" i="4"/>
  <c r="D241" i="4"/>
  <c r="H241" i="4"/>
  <c r="L241" i="4"/>
  <c r="I211" i="5"/>
  <c r="M211" i="5"/>
  <c r="E240" i="5"/>
  <c r="I240" i="5"/>
  <c r="M240" i="5"/>
  <c r="H239" i="8"/>
  <c r="L211" i="8"/>
  <c r="CY13" i="13" s="1"/>
  <c r="K10" i="13"/>
  <c r="K180" i="18"/>
  <c r="K214" i="18"/>
  <c r="D236" i="18"/>
  <c r="O174" i="18"/>
  <c r="D180" i="18"/>
  <c r="H237" i="8"/>
  <c r="D238" i="8"/>
  <c r="L238" i="8"/>
  <c r="H211" i="8"/>
  <c r="CU13" i="13" s="1"/>
  <c r="O9" i="18"/>
  <c r="O155" i="18"/>
  <c r="C217" i="18"/>
  <c r="O160" i="18"/>
  <c r="G222" i="18"/>
  <c r="O172" i="18"/>
  <c r="C234" i="18"/>
  <c r="I211" i="6"/>
  <c r="CV11" i="13" s="1"/>
  <c r="CF75" i="13" s="1"/>
  <c r="E238" i="6"/>
  <c r="M238" i="6"/>
  <c r="E239" i="6"/>
  <c r="I239" i="6"/>
  <c r="E240" i="6"/>
  <c r="I240" i="6"/>
  <c r="M240" i="6"/>
  <c r="C89" i="18"/>
  <c r="O63" i="18"/>
  <c r="AB180" i="18"/>
  <c r="AN180" i="18"/>
  <c r="AZ180" i="18"/>
  <c r="C180" i="6"/>
  <c r="CP3" i="13" s="1"/>
  <c r="G180" i="6"/>
  <c r="CT3" i="13" s="1"/>
  <c r="K180" i="6"/>
  <c r="CX3" i="13" s="1"/>
  <c r="K237" i="6"/>
  <c r="K242" i="6" s="1"/>
  <c r="C211" i="6"/>
  <c r="CP11" i="13" s="1"/>
  <c r="E211" i="6"/>
  <c r="CR11" i="13" s="1"/>
  <c r="CB75" i="13" s="1"/>
  <c r="G237" i="7"/>
  <c r="C238" i="7"/>
  <c r="K238" i="7"/>
  <c r="G239" i="7"/>
  <c r="C240" i="7"/>
  <c r="K240" i="7"/>
  <c r="I211" i="7"/>
  <c r="CV12" i="13" s="1"/>
  <c r="CF76" i="13" s="1"/>
  <c r="D237" i="8"/>
  <c r="L237" i="8"/>
  <c r="H238" i="8"/>
  <c r="K13" i="13"/>
  <c r="B19" i="13"/>
  <c r="B8" i="13" s="1"/>
  <c r="O2" i="18"/>
  <c r="E89" i="18"/>
  <c r="O62" i="18"/>
  <c r="G180" i="18"/>
  <c r="N214" i="18"/>
  <c r="N180" i="18"/>
  <c r="C215" i="18"/>
  <c r="O153" i="18"/>
  <c r="C219" i="18"/>
  <c r="O157" i="18"/>
  <c r="O162" i="18"/>
  <c r="G224" i="18"/>
  <c r="O165" i="18"/>
  <c r="C227" i="18"/>
  <c r="F29" i="18"/>
  <c r="I29" i="18"/>
  <c r="I180" i="18"/>
  <c r="M180" i="18"/>
  <c r="T180" i="18"/>
  <c r="W180" i="18"/>
  <c r="AA180" i="18"/>
  <c r="AK180" i="18"/>
  <c r="AQ180" i="18"/>
  <c r="BB180" i="18"/>
  <c r="BJ180" i="18"/>
  <c r="F233" i="18"/>
  <c r="N233" i="18"/>
  <c r="J234" i="18"/>
  <c r="F235" i="18"/>
  <c r="N235" i="18"/>
  <c r="F236" i="18"/>
  <c r="J236" i="18"/>
  <c r="N236" i="18"/>
  <c r="F237" i="18"/>
  <c r="J237" i="18"/>
  <c r="F238" i="18"/>
  <c r="N238" i="18"/>
  <c r="O168" i="11"/>
  <c r="O164" i="11"/>
  <c r="O53" i="18"/>
  <c r="K89" i="18"/>
  <c r="J180" i="18"/>
  <c r="X180" i="18"/>
  <c r="AR180" i="18"/>
  <c r="BH180" i="18"/>
  <c r="BA180" i="18"/>
  <c r="AU154" i="18"/>
  <c r="O179" i="11"/>
  <c r="O175" i="11"/>
  <c r="O171" i="11"/>
  <c r="O172" i="11"/>
  <c r="O170" i="11"/>
  <c r="O167" i="11"/>
  <c r="O161" i="11"/>
  <c r="O159" i="11"/>
  <c r="O158" i="11"/>
  <c r="O156" i="11"/>
  <c r="O155" i="11"/>
  <c r="S272" i="11"/>
  <c r="N89" i="11"/>
  <c r="BT78" i="13" s="1"/>
  <c r="H29" i="18"/>
  <c r="L29" i="18"/>
  <c r="O3" i="18"/>
  <c r="O5" i="18"/>
  <c r="O6" i="18"/>
  <c r="O7" i="18"/>
  <c r="O8" i="18"/>
  <c r="O11" i="18"/>
  <c r="O12" i="18"/>
  <c r="O13" i="18"/>
  <c r="O14" i="18"/>
  <c r="O15" i="18"/>
  <c r="O17" i="18"/>
  <c r="O19" i="18"/>
  <c r="O20" i="18"/>
  <c r="O21" i="18"/>
  <c r="O22" i="18"/>
  <c r="O23" i="18"/>
  <c r="O26" i="18"/>
  <c r="O27" i="18"/>
  <c r="O28" i="18"/>
  <c r="C59" i="18"/>
  <c r="G59" i="18"/>
  <c r="K59" i="18"/>
  <c r="F180" i="18"/>
  <c r="AJ180" i="18"/>
  <c r="AP180" i="18"/>
  <c r="BD180" i="18"/>
  <c r="BK155" i="18"/>
  <c r="BK157" i="18"/>
  <c r="AU168" i="18"/>
  <c r="E59" i="11"/>
  <c r="AE78" i="13" s="1"/>
  <c r="M101" i="11"/>
  <c r="M117" i="11"/>
  <c r="D101" i="11"/>
  <c r="D117" i="11"/>
  <c r="J101" i="11"/>
  <c r="I104" i="11"/>
  <c r="J117" i="11"/>
  <c r="G93" i="11"/>
  <c r="F96" i="11"/>
  <c r="O101" i="11"/>
  <c r="N104" i="11"/>
  <c r="G109" i="11"/>
  <c r="O117" i="11"/>
  <c r="H93" i="11"/>
  <c r="G96" i="11"/>
  <c r="O104" i="11"/>
  <c r="H109" i="11"/>
  <c r="G112" i="11"/>
  <c r="O178" i="11"/>
  <c r="O174" i="11"/>
  <c r="O153" i="11"/>
  <c r="O160" i="11"/>
  <c r="I93" i="11"/>
  <c r="L104" i="11"/>
  <c r="I109" i="11"/>
  <c r="F93" i="11"/>
  <c r="E96" i="11"/>
  <c r="N101" i="11"/>
  <c r="M104" i="11"/>
  <c r="F109" i="11"/>
  <c r="E112" i="11"/>
  <c r="N117" i="11"/>
  <c r="K93" i="11"/>
  <c r="J96" i="11"/>
  <c r="K109" i="11"/>
  <c r="F112" i="11"/>
  <c r="L93" i="11"/>
  <c r="K96" i="11"/>
  <c r="L109" i="11"/>
  <c r="K112" i="11"/>
  <c r="D96" i="11"/>
  <c r="D112" i="11"/>
  <c r="O177" i="11"/>
  <c r="O173" i="11"/>
  <c r="O166" i="11"/>
  <c r="O162" i="11"/>
  <c r="D59" i="11"/>
  <c r="M93" i="11"/>
  <c r="M109" i="11"/>
  <c r="D93" i="11"/>
  <c r="D109" i="11"/>
  <c r="J93" i="11"/>
  <c r="I96" i="11"/>
  <c r="J109" i="11"/>
  <c r="I112" i="11"/>
  <c r="O93" i="11"/>
  <c r="N96" i="11"/>
  <c r="G101" i="11"/>
  <c r="F104" i="11"/>
  <c r="O109" i="11"/>
  <c r="J112" i="11"/>
  <c r="G117" i="11"/>
  <c r="O96" i="11"/>
  <c r="H101" i="11"/>
  <c r="G104" i="11"/>
  <c r="O112" i="11"/>
  <c r="H117" i="11"/>
  <c r="O152" i="11"/>
  <c r="O169" i="11"/>
  <c r="O165" i="11"/>
  <c r="O163" i="11"/>
  <c r="CS23" i="13"/>
  <c r="DB7" i="13"/>
  <c r="CC79" i="13"/>
  <c r="CQ23" i="13"/>
  <c r="CA79" i="13"/>
  <c r="DB15" i="13"/>
  <c r="CI23" i="13" s="1"/>
  <c r="AE176" i="11"/>
  <c r="AE152" i="11"/>
  <c r="AU160" i="11"/>
  <c r="DA23" i="13"/>
  <c r="CX21" i="13"/>
  <c r="CH77" i="13"/>
  <c r="CX20" i="13"/>
  <c r="CH76" i="13"/>
  <c r="BK170" i="11"/>
  <c r="CS20" i="13"/>
  <c r="CC76" i="13"/>
  <c r="CU23" i="13"/>
  <c r="CV23" i="13"/>
  <c r="DA21" i="13"/>
  <c r="CK77" i="13"/>
  <c r="BI77" i="13"/>
  <c r="BQ77" i="13"/>
  <c r="AD77" i="13"/>
  <c r="O158" i="9"/>
  <c r="N238" i="9"/>
  <c r="L229" i="9"/>
  <c r="F240" i="9"/>
  <c r="E218" i="9"/>
  <c r="H211" i="9"/>
  <c r="CU14" i="13" s="1"/>
  <c r="O215" i="8"/>
  <c r="G242" i="11"/>
  <c r="CC108" i="13" s="1"/>
  <c r="C242" i="11"/>
  <c r="BY108" i="13" s="1"/>
  <c r="AF48" i="13"/>
  <c r="P78" i="13"/>
  <c r="N180" i="1"/>
  <c r="J211" i="1"/>
  <c r="F242" i="11"/>
  <c r="CB108" i="13" s="1"/>
  <c r="O219" i="11"/>
  <c r="BJ108" i="13"/>
  <c r="BK108" i="13" s="1"/>
  <c r="BL108" i="13" s="1"/>
  <c r="F180" i="1"/>
  <c r="J180" i="1"/>
  <c r="M180" i="1"/>
  <c r="I217" i="9"/>
  <c r="G215" i="2"/>
  <c r="K215" i="2"/>
  <c r="N217" i="2"/>
  <c r="D219" i="2"/>
  <c r="D220" i="2"/>
  <c r="J220" i="2"/>
  <c r="N221" i="2"/>
  <c r="J224" i="2"/>
  <c r="N225" i="2"/>
  <c r="D227" i="2"/>
  <c r="D228" i="2"/>
  <c r="J228" i="2"/>
  <c r="F235" i="2"/>
  <c r="L218" i="2"/>
  <c r="F219" i="2"/>
  <c r="H220" i="2"/>
  <c r="F223" i="2"/>
  <c r="L225" i="2"/>
  <c r="L226" i="2"/>
  <c r="F227" i="2"/>
  <c r="H228" i="2"/>
  <c r="N233" i="2"/>
  <c r="J236" i="2"/>
  <c r="J89" i="4"/>
  <c r="F218" i="2"/>
  <c r="N218" i="2"/>
  <c r="J219" i="2"/>
  <c r="F220" i="2"/>
  <c r="N220" i="2"/>
  <c r="J225" i="2"/>
  <c r="F226" i="2"/>
  <c r="N226" i="2"/>
  <c r="J227" i="2"/>
  <c r="F228" i="2"/>
  <c r="N228" i="2"/>
  <c r="D59" i="3"/>
  <c r="D180" i="3"/>
  <c r="G180" i="3"/>
  <c r="L215" i="3"/>
  <c r="L180" i="3"/>
  <c r="L59" i="3"/>
  <c r="E180" i="4"/>
  <c r="H180" i="4"/>
  <c r="M180" i="4"/>
  <c r="J245" i="11"/>
  <c r="E246" i="11"/>
  <c r="G19" i="13"/>
  <c r="G14" i="13" s="1"/>
  <c r="D211" i="7"/>
  <c r="CQ12" i="13" s="1"/>
  <c r="H211" i="7"/>
  <c r="CU12" i="13" s="1"/>
  <c r="L211" i="7"/>
  <c r="CY12" i="13" s="1"/>
  <c r="F10" i="13"/>
  <c r="K7" i="13"/>
  <c r="J19" i="13"/>
  <c r="J11" i="13" s="1"/>
  <c r="F7" i="13"/>
  <c r="C19" i="13"/>
  <c r="C11" i="13" s="1"/>
  <c r="F13" i="13"/>
  <c r="C29" i="18"/>
  <c r="I59" i="18"/>
  <c r="O37" i="18"/>
  <c r="O39" i="18"/>
  <c r="O45" i="18"/>
  <c r="O33" i="18"/>
  <c r="M59" i="18"/>
  <c r="O35" i="18"/>
  <c r="O38" i="18"/>
  <c r="O40" i="18"/>
  <c r="O42" i="18"/>
  <c r="O47" i="18"/>
  <c r="O48" i="18"/>
  <c r="O49" i="18"/>
  <c r="O52" i="18"/>
  <c r="O54" i="18"/>
  <c r="O57" i="18"/>
  <c r="J214" i="18"/>
  <c r="AI180" i="18"/>
  <c r="O64" i="18"/>
  <c r="O66" i="18"/>
  <c r="O71" i="18"/>
  <c r="O72" i="18"/>
  <c r="O75" i="18"/>
  <c r="O77" i="18"/>
  <c r="O79" i="18"/>
  <c r="O82" i="18"/>
  <c r="O83" i="18"/>
  <c r="O87" i="18"/>
  <c r="AE153" i="18"/>
  <c r="L214" i="18"/>
  <c r="L180" i="18"/>
  <c r="AE156" i="18"/>
  <c r="AU157" i="18"/>
  <c r="BK158" i="18"/>
  <c r="BK159" i="18"/>
  <c r="AE161" i="18"/>
  <c r="AU162" i="18"/>
  <c r="AU163" i="18"/>
  <c r="BK164" i="18"/>
  <c r="AE166" i="18"/>
  <c r="AE167" i="18"/>
  <c r="O154" i="18"/>
  <c r="U180" i="18"/>
  <c r="AC180" i="18"/>
  <c r="AO180" i="18"/>
  <c r="AM180" i="18"/>
  <c r="AY180" i="18"/>
  <c r="AP77" i="13" l="1"/>
  <c r="Z78" i="13"/>
  <c r="Z77" i="13"/>
  <c r="BV78" i="13"/>
  <c r="AP50" i="13"/>
  <c r="AO77" i="13"/>
  <c r="BU77" i="13"/>
  <c r="BV77" i="13"/>
  <c r="CL107" i="13"/>
  <c r="CD76" i="13"/>
  <c r="O89" i="8"/>
  <c r="O29" i="8"/>
  <c r="Z48" i="13"/>
  <c r="S22" i="13" s="1"/>
  <c r="O214" i="6"/>
  <c r="CK107" i="13"/>
  <c r="O89" i="7"/>
  <c r="O59" i="8"/>
  <c r="CI75" i="13"/>
  <c r="CD78" i="13"/>
  <c r="BV50" i="13"/>
  <c r="BQ22" i="13" s="1"/>
  <c r="BU78" i="13"/>
  <c r="BR22" i="13" s="1"/>
  <c r="BV49" i="13"/>
  <c r="BP22" i="13" s="1"/>
  <c r="BV47" i="13"/>
  <c r="BN22" i="13" s="1"/>
  <c r="CW22" i="13"/>
  <c r="O180" i="8"/>
  <c r="CP20" i="13"/>
  <c r="O59" i="7"/>
  <c r="CY22" i="13"/>
  <c r="DA19" i="13"/>
  <c r="O180" i="3"/>
  <c r="O89" i="5"/>
  <c r="O211" i="8"/>
  <c r="O224" i="9"/>
  <c r="O211" i="4"/>
  <c r="O211" i="7"/>
  <c r="O211" i="6"/>
  <c r="O180" i="6"/>
  <c r="O211" i="5"/>
  <c r="CG78" i="13"/>
  <c r="O59" i="2"/>
  <c r="N242" i="11"/>
  <c r="CJ108" i="13" s="1"/>
  <c r="CK108" i="13" s="1"/>
  <c r="O29" i="7"/>
  <c r="M242" i="5"/>
  <c r="CF78" i="13"/>
  <c r="O29" i="11"/>
  <c r="BM108" i="13"/>
  <c r="BN108" i="13" s="1"/>
  <c r="BO108" i="13" s="1"/>
  <c r="BP108" i="13" s="1"/>
  <c r="BQ108" i="13" s="1"/>
  <c r="BR108" i="13" s="1"/>
  <c r="BS108" i="13" s="1"/>
  <c r="BT108" i="13" s="1"/>
  <c r="BU108" i="13" s="1"/>
  <c r="O180" i="5"/>
  <c r="S107" i="13"/>
  <c r="T107" i="13" s="1"/>
  <c r="U107" i="13" s="1"/>
  <c r="V107" i="13" s="1"/>
  <c r="W107" i="13" s="1"/>
  <c r="X107" i="13" s="1"/>
  <c r="Y107" i="13" s="1"/>
  <c r="CB76" i="13"/>
  <c r="D272" i="12"/>
  <c r="O180" i="4"/>
  <c r="O180" i="7"/>
  <c r="CI76" i="13"/>
  <c r="CQ19" i="13"/>
  <c r="CV22" i="13"/>
  <c r="O214" i="11"/>
  <c r="O242" i="11" s="1"/>
  <c r="CI78" i="13"/>
  <c r="Z214" i="12"/>
  <c r="Y242" i="12"/>
  <c r="AR183" i="12"/>
  <c r="AQ211" i="12"/>
  <c r="BV152" i="12"/>
  <c r="BU180" i="12"/>
  <c r="Y29" i="12"/>
  <c r="Z2" i="12"/>
  <c r="Y29" i="17"/>
  <c r="F242" i="8"/>
  <c r="CX22" i="13"/>
  <c r="O211" i="3"/>
  <c r="BZ77" i="13"/>
  <c r="AU180" i="9"/>
  <c r="O232" i="18"/>
  <c r="CH78" i="13"/>
  <c r="CJ75" i="13"/>
  <c r="O217" i="18"/>
  <c r="CI77" i="13"/>
  <c r="O233" i="9"/>
  <c r="M242" i="18"/>
  <c r="O223" i="9"/>
  <c r="O228" i="18"/>
  <c r="M242" i="9"/>
  <c r="H242" i="9"/>
  <c r="O216" i="9"/>
  <c r="CS22" i="13"/>
  <c r="CT22" i="13"/>
  <c r="DA22" i="13"/>
  <c r="K242" i="9"/>
  <c r="I242" i="2"/>
  <c r="M242" i="1"/>
  <c r="O215" i="9"/>
  <c r="O222" i="9"/>
  <c r="O214" i="9"/>
  <c r="O235" i="9"/>
  <c r="O234" i="9"/>
  <c r="O237" i="9"/>
  <c r="O219" i="18"/>
  <c r="O240" i="9"/>
  <c r="O224" i="18"/>
  <c r="O222" i="4"/>
  <c r="K242" i="5"/>
  <c r="BK180" i="9"/>
  <c r="CF77" i="13"/>
  <c r="O214" i="3"/>
  <c r="D242" i="7"/>
  <c r="CC75" i="13"/>
  <c r="O214" i="2"/>
  <c r="CQ20" i="13"/>
  <c r="O217" i="9"/>
  <c r="CC78" i="13"/>
  <c r="O215" i="18"/>
  <c r="O227" i="9"/>
  <c r="CK78" i="13"/>
  <c r="CR22" i="13"/>
  <c r="O219" i="9"/>
  <c r="N242" i="8"/>
  <c r="E242" i="1"/>
  <c r="O229" i="18"/>
  <c r="O211" i="11"/>
  <c r="CK23" i="13" s="1"/>
  <c r="CG75" i="13"/>
  <c r="H18" i="13"/>
  <c r="F246" i="12"/>
  <c r="E272" i="12"/>
  <c r="I242" i="18"/>
  <c r="F242" i="3"/>
  <c r="M242" i="2"/>
  <c r="BK180" i="11"/>
  <c r="AU180" i="11"/>
  <c r="AE180" i="11"/>
  <c r="DB6" i="13"/>
  <c r="CG22" i="13" s="1"/>
  <c r="BZ78" i="13"/>
  <c r="O230" i="9"/>
  <c r="O224" i="2"/>
  <c r="CP22" i="13"/>
  <c r="CA77" i="13"/>
  <c r="CU22" i="13"/>
  <c r="CG76" i="13"/>
  <c r="O221" i="9"/>
  <c r="O239" i="18"/>
  <c r="CA78" i="13"/>
  <c r="O240" i="18"/>
  <c r="L242" i="7"/>
  <c r="C272" i="11"/>
  <c r="N134" i="13" s="1"/>
  <c r="O230" i="18"/>
  <c r="N242" i="4"/>
  <c r="O220" i="3"/>
  <c r="O226" i="9"/>
  <c r="O240" i="1"/>
  <c r="O238" i="2"/>
  <c r="AP49" i="13"/>
  <c r="AK22" i="13" s="1"/>
  <c r="AM22" i="13"/>
  <c r="O218" i="3"/>
  <c r="L242" i="1"/>
  <c r="O220" i="1"/>
  <c r="O239" i="9"/>
  <c r="O241" i="9"/>
  <c r="O218" i="18"/>
  <c r="O211" i="18"/>
  <c r="O216" i="18"/>
  <c r="E242" i="2"/>
  <c r="I242" i="8"/>
  <c r="AD108" i="13"/>
  <c r="O217" i="1"/>
  <c r="O226" i="18"/>
  <c r="O221" i="18"/>
  <c r="N242" i="3"/>
  <c r="J242" i="3"/>
  <c r="O89" i="1"/>
  <c r="AP48" i="13"/>
  <c r="AI22" i="13" s="1"/>
  <c r="O29" i="18"/>
  <c r="F242" i="1"/>
  <c r="I242" i="3"/>
  <c r="O219" i="3"/>
  <c r="O240" i="2"/>
  <c r="O59" i="1"/>
  <c r="D242" i="9"/>
  <c r="O231" i="9"/>
  <c r="Z49" i="13"/>
  <c r="U22" i="13" s="1"/>
  <c r="O211" i="2"/>
  <c r="O236" i="9"/>
  <c r="G242" i="9"/>
  <c r="O220" i="9"/>
  <c r="O232" i="9"/>
  <c r="AE180" i="9"/>
  <c r="O225" i="9"/>
  <c r="J242" i="9"/>
  <c r="L242" i="18"/>
  <c r="CV21" i="13"/>
  <c r="O236" i="2"/>
  <c r="O221" i="2"/>
  <c r="O217" i="2"/>
  <c r="L242" i="9"/>
  <c r="O222" i="18"/>
  <c r="CU21" i="13"/>
  <c r="O239" i="8"/>
  <c r="I242" i="5"/>
  <c r="O229" i="3"/>
  <c r="O236" i="4"/>
  <c r="O227" i="4"/>
  <c r="O226" i="3"/>
  <c r="D272" i="11"/>
  <c r="O134" i="13" s="1"/>
  <c r="O233" i="2"/>
  <c r="O89" i="9"/>
  <c r="O239" i="7"/>
  <c r="CW19" i="13"/>
  <c r="O238" i="4"/>
  <c r="O228" i="4"/>
  <c r="O219" i="4"/>
  <c r="J242" i="7"/>
  <c r="O228" i="9"/>
  <c r="N242" i="5"/>
  <c r="K242" i="2"/>
  <c r="N242" i="9"/>
  <c r="O227" i="18"/>
  <c r="E242" i="5"/>
  <c r="O235" i="3"/>
  <c r="O220" i="18"/>
  <c r="CE76" i="13"/>
  <c r="O89" i="4"/>
  <c r="O223" i="2"/>
  <c r="O218" i="9"/>
  <c r="O180" i="9"/>
  <c r="O59" i="9"/>
  <c r="AE272" i="11"/>
  <c r="K242" i="7"/>
  <c r="CS19" i="13"/>
  <c r="O237" i="3"/>
  <c r="O220" i="4"/>
  <c r="O239" i="5"/>
  <c r="O235" i="4"/>
  <c r="J242" i="4"/>
  <c r="O241" i="3"/>
  <c r="O234" i="2"/>
  <c r="O89" i="2"/>
  <c r="O29" i="1"/>
  <c r="E242" i="8"/>
  <c r="H242" i="5"/>
  <c r="K242" i="8"/>
  <c r="O231" i="18"/>
  <c r="E242" i="18"/>
  <c r="O225" i="18"/>
  <c r="C242" i="8"/>
  <c r="J242" i="6"/>
  <c r="J242" i="5"/>
  <c r="H242" i="7"/>
  <c r="DB3" i="13"/>
  <c r="CA22" i="13" s="1"/>
  <c r="O215" i="1"/>
  <c r="O241" i="18"/>
  <c r="O180" i="1"/>
  <c r="O180" i="2"/>
  <c r="O242" i="12"/>
  <c r="Y77" i="13"/>
  <c r="O237" i="2"/>
  <c r="O236" i="1"/>
  <c r="O218" i="1"/>
  <c r="O29" i="9"/>
  <c r="M242" i="4"/>
  <c r="N242" i="6"/>
  <c r="O239" i="2"/>
  <c r="O237" i="1"/>
  <c r="O230" i="1"/>
  <c r="O211" i="1"/>
  <c r="I242" i="4"/>
  <c r="E242" i="4"/>
  <c r="F242" i="6"/>
  <c r="DB4" i="13"/>
  <c r="BZ134" i="13"/>
  <c r="CA134" i="13" s="1"/>
  <c r="CB134" i="13" s="1"/>
  <c r="CC134" i="13" s="1"/>
  <c r="CD134" i="13" s="1"/>
  <c r="CE134" i="13" s="1"/>
  <c r="CF134" i="13" s="1"/>
  <c r="CG134" i="13" s="1"/>
  <c r="CH134" i="13" s="1"/>
  <c r="CI134" i="13" s="1"/>
  <c r="CJ134" i="13" s="1"/>
  <c r="CK134" i="13" s="1"/>
  <c r="Z50" i="13"/>
  <c r="W22" i="13" s="1"/>
  <c r="CQ21" i="13"/>
  <c r="Q108" i="13"/>
  <c r="R108" i="13" s="1"/>
  <c r="S108" i="13" s="1"/>
  <c r="T108" i="13" s="1"/>
  <c r="U108" i="13" s="1"/>
  <c r="V108" i="13" s="1"/>
  <c r="W108" i="13" s="1"/>
  <c r="X108" i="13" s="1"/>
  <c r="Y108" i="13" s="1"/>
  <c r="DB5" i="13"/>
  <c r="H14" i="13"/>
  <c r="H8" i="13"/>
  <c r="E14" i="13"/>
  <c r="E8" i="13"/>
  <c r="E18" i="13"/>
  <c r="O239" i="4"/>
  <c r="H242" i="18"/>
  <c r="CZ21" i="13"/>
  <c r="CJ77" i="13"/>
  <c r="F242" i="7"/>
  <c r="N242" i="7"/>
  <c r="D242" i="6"/>
  <c r="O232" i="4"/>
  <c r="O231" i="4"/>
  <c r="O230" i="3"/>
  <c r="O229" i="2"/>
  <c r="D242" i="1"/>
  <c r="O228" i="1"/>
  <c r="I242" i="1"/>
  <c r="H242" i="1"/>
  <c r="F242" i="5"/>
  <c r="CT21" i="13"/>
  <c r="O180" i="18"/>
  <c r="K242" i="4"/>
  <c r="O215" i="3"/>
  <c r="O235" i="2"/>
  <c r="I242" i="6"/>
  <c r="H242" i="8"/>
  <c r="K242" i="18"/>
  <c r="M242" i="3"/>
  <c r="O239" i="3"/>
  <c r="N242" i="1"/>
  <c r="J242" i="8"/>
  <c r="O221" i="3"/>
  <c r="BK180" i="18"/>
  <c r="G18" i="13"/>
  <c r="J8" i="13"/>
  <c r="O225" i="2"/>
  <c r="O235" i="18"/>
  <c r="L242" i="8"/>
  <c r="O240" i="7"/>
  <c r="O240" i="4"/>
  <c r="E242" i="3"/>
  <c r="K242" i="3"/>
  <c r="D242" i="3"/>
  <c r="G242" i="1"/>
  <c r="O59" i="4"/>
  <c r="O225" i="3"/>
  <c r="O235" i="1"/>
  <c r="O233" i="1"/>
  <c r="O240" i="3"/>
  <c r="O211" i="9"/>
  <c r="CR21" i="13"/>
  <c r="CB77" i="13"/>
  <c r="E242" i="7"/>
  <c r="O229" i="1"/>
  <c r="O214" i="1"/>
  <c r="L242" i="4"/>
  <c r="O223" i="4"/>
  <c r="O89" i="3"/>
  <c r="O240" i="8"/>
  <c r="N242" i="18"/>
  <c r="DB11" i="13"/>
  <c r="CA23" i="13" s="1"/>
  <c r="O224" i="4"/>
  <c r="O238" i="3"/>
  <c r="G242" i="3"/>
  <c r="O224" i="3"/>
  <c r="O217" i="3"/>
  <c r="O234" i="1"/>
  <c r="O232" i="1"/>
  <c r="O224" i="1"/>
  <c r="O238" i="1"/>
  <c r="O231" i="1"/>
  <c r="O219" i="1"/>
  <c r="O216" i="1"/>
  <c r="CU19" i="13"/>
  <c r="F242" i="9"/>
  <c r="O237" i="18"/>
  <c r="CY21" i="13"/>
  <c r="O234" i="4"/>
  <c r="O225" i="4"/>
  <c r="D242" i="4"/>
  <c r="F242" i="4"/>
  <c r="O236" i="3"/>
  <c r="O233" i="3"/>
  <c r="O241" i="2"/>
  <c r="K242" i="1"/>
  <c r="O241" i="1"/>
  <c r="O234" i="3"/>
  <c r="G242" i="8"/>
  <c r="O214" i="8"/>
  <c r="M242" i="8"/>
  <c r="O214" i="7"/>
  <c r="M242" i="7"/>
  <c r="D242" i="5"/>
  <c r="O214" i="5"/>
  <c r="I242" i="7"/>
  <c r="O239" i="1"/>
  <c r="CY19" i="13"/>
  <c r="AE180" i="18"/>
  <c r="G11" i="13"/>
  <c r="J242" i="2"/>
  <c r="Y78" i="13"/>
  <c r="Y22" i="13" s="1"/>
  <c r="O238" i="18"/>
  <c r="B18" i="13"/>
  <c r="B14" i="13"/>
  <c r="B11" i="13"/>
  <c r="O237" i="8"/>
  <c r="D242" i="8"/>
  <c r="CT19" i="13"/>
  <c r="CD75" i="13"/>
  <c r="O89" i="18"/>
  <c r="O240" i="6"/>
  <c r="O238" i="6"/>
  <c r="E242" i="6"/>
  <c r="O238" i="8"/>
  <c r="O233" i="4"/>
  <c r="H242" i="4"/>
  <c r="O231" i="3"/>
  <c r="O237" i="4"/>
  <c r="O230" i="4"/>
  <c r="G242" i="5"/>
  <c r="O29" i="4"/>
  <c r="O227" i="1"/>
  <c r="O222" i="2"/>
  <c r="C242" i="2"/>
  <c r="O227" i="3"/>
  <c r="BZ75" i="13"/>
  <c r="CP19" i="13"/>
  <c r="D242" i="18"/>
  <c r="O236" i="18"/>
  <c r="O229" i="4"/>
  <c r="C242" i="4"/>
  <c r="O221" i="1"/>
  <c r="C242" i="1"/>
  <c r="CV20" i="13"/>
  <c r="O240" i="5"/>
  <c r="O222" i="3"/>
  <c r="O237" i="6"/>
  <c r="O215" i="4"/>
  <c r="O89" i="11"/>
  <c r="C242" i="9"/>
  <c r="CJ78" i="13"/>
  <c r="CZ22" i="13"/>
  <c r="G8" i="13"/>
  <c r="L242" i="2"/>
  <c r="CE78" i="13"/>
  <c r="E242" i="9"/>
  <c r="O180" i="11"/>
  <c r="CK22" i="13" s="1"/>
  <c r="O233" i="18"/>
  <c r="F242" i="18"/>
  <c r="O238" i="7"/>
  <c r="C242" i="7"/>
  <c r="C242" i="18"/>
  <c r="O239" i="6"/>
  <c r="G242" i="18"/>
  <c r="CE77" i="13"/>
  <c r="DB13" i="13"/>
  <c r="CE23" i="13" s="1"/>
  <c r="O226" i="4"/>
  <c r="O217" i="4"/>
  <c r="O221" i="4"/>
  <c r="G242" i="4"/>
  <c r="O214" i="4"/>
  <c r="O230" i="2"/>
  <c r="O216" i="2"/>
  <c r="O222" i="1"/>
  <c r="O232" i="3"/>
  <c r="O223" i="3"/>
  <c r="O216" i="3"/>
  <c r="O225" i="1"/>
  <c r="I245" i="12"/>
  <c r="O220" i="2"/>
  <c r="I242" i="9"/>
  <c r="AD78" i="13"/>
  <c r="AP78" i="13" s="1"/>
  <c r="O59" i="11"/>
  <c r="O237" i="7"/>
  <c r="G242" i="7"/>
  <c r="CX19" i="13"/>
  <c r="CH75" i="13"/>
  <c r="M242" i="6"/>
  <c r="O234" i="18"/>
  <c r="O241" i="4"/>
  <c r="O218" i="4"/>
  <c r="O228" i="3"/>
  <c r="C242" i="3"/>
  <c r="O238" i="5"/>
  <c r="C242" i="5"/>
  <c r="O231" i="2"/>
  <c r="O223" i="1"/>
  <c r="O216" i="4"/>
  <c r="H242" i="3"/>
  <c r="O226" i="1"/>
  <c r="J242" i="1"/>
  <c r="O232" i="2"/>
  <c r="CV19" i="13"/>
  <c r="O237" i="5"/>
  <c r="CR19" i="13"/>
  <c r="K19" i="13"/>
  <c r="J18" i="13"/>
  <c r="J14" i="13"/>
  <c r="O226" i="2"/>
  <c r="O227" i="2"/>
  <c r="BJ107" i="13"/>
  <c r="BK107" i="13" s="1"/>
  <c r="BL107" i="13" s="1"/>
  <c r="BM107" i="13" s="1"/>
  <c r="BN107" i="13" s="1"/>
  <c r="BO107" i="13" s="1"/>
  <c r="BP107" i="13" s="1"/>
  <c r="BQ107" i="13" s="1"/>
  <c r="BR107" i="13" s="1"/>
  <c r="BS107" i="13" s="1"/>
  <c r="BT107" i="13" s="1"/>
  <c r="BU107" i="13" s="1"/>
  <c r="O238" i="9"/>
  <c r="O229" i="9"/>
  <c r="CL79" i="13"/>
  <c r="DB23" i="13"/>
  <c r="CI22" i="13"/>
  <c r="CI24" i="13" s="1"/>
  <c r="K245" i="11"/>
  <c r="G242" i="2"/>
  <c r="O215" i="2"/>
  <c r="D242" i="2"/>
  <c r="BZ135" i="13"/>
  <c r="CA135" i="13" s="1"/>
  <c r="CB135" i="13" s="1"/>
  <c r="CC135" i="13" s="1"/>
  <c r="CD135" i="13" s="1"/>
  <c r="CE135" i="13" s="1"/>
  <c r="CF135" i="13" s="1"/>
  <c r="CG135" i="13" s="1"/>
  <c r="CH135" i="13" s="1"/>
  <c r="CI135" i="13" s="1"/>
  <c r="CJ135" i="13" s="1"/>
  <c r="DB14" i="13"/>
  <c r="CG23" i="13" s="1"/>
  <c r="AU180" i="18"/>
  <c r="J242" i="18"/>
  <c r="O214" i="18"/>
  <c r="O59" i="18"/>
  <c r="C18" i="13"/>
  <c r="C14" i="13"/>
  <c r="C8" i="13"/>
  <c r="F19" i="13"/>
  <c r="DB12" i="13"/>
  <c r="CC23" i="13" s="1"/>
  <c r="CA76" i="13"/>
  <c r="O218" i="2"/>
  <c r="F242" i="2"/>
  <c r="H242" i="2"/>
  <c r="O219" i="2"/>
  <c r="L242" i="3"/>
  <c r="AE107" i="13"/>
  <c r="AF107" i="13" s="1"/>
  <c r="AG107" i="13" s="1"/>
  <c r="AH107" i="13" s="1"/>
  <c r="AI107" i="13" s="1"/>
  <c r="AJ107" i="13" s="1"/>
  <c r="AK107" i="13" s="1"/>
  <c r="AL107" i="13" s="1"/>
  <c r="AM107" i="13" s="1"/>
  <c r="AN107" i="13" s="1"/>
  <c r="AO107" i="13" s="1"/>
  <c r="F246" i="11"/>
  <c r="E272" i="11"/>
  <c r="P134" i="13" s="1"/>
  <c r="CU20" i="13"/>
  <c r="O59" i="3"/>
  <c r="CY20" i="13"/>
  <c r="O228" i="2"/>
  <c r="N242" i="2"/>
  <c r="AO78" i="13" l="1"/>
  <c r="AO22" i="13" s="1"/>
  <c r="CL108" i="13"/>
  <c r="CC22" i="13"/>
  <c r="CC24" i="13" s="1"/>
  <c r="CL76" i="13"/>
  <c r="CK135" i="13"/>
  <c r="CK24" i="13"/>
  <c r="AS183" i="12"/>
  <c r="AR211" i="12"/>
  <c r="BV180" i="12"/>
  <c r="BW152" i="12"/>
  <c r="AA214" i="12"/>
  <c r="Z242" i="12"/>
  <c r="Z29" i="12"/>
  <c r="AA2" i="12"/>
  <c r="Z29" i="17"/>
  <c r="CL77" i="13"/>
  <c r="G246" i="12"/>
  <c r="F272" i="12"/>
  <c r="CA24" i="13"/>
  <c r="O242" i="8"/>
  <c r="DB21" i="13"/>
  <c r="CL75" i="13"/>
  <c r="CE22" i="13"/>
  <c r="CE24" i="13" s="1"/>
  <c r="DB19" i="13"/>
  <c r="O242" i="5"/>
  <c r="O242" i="7"/>
  <c r="CL78" i="13"/>
  <c r="DB20" i="13"/>
  <c r="O242" i="3"/>
  <c r="O242" i="18"/>
  <c r="DB22" i="13"/>
  <c r="O242" i="1"/>
  <c r="CG24" i="13"/>
  <c r="O242" i="9"/>
  <c r="J245" i="12"/>
  <c r="O242" i="4"/>
  <c r="O242" i="6"/>
  <c r="O242" i="2"/>
  <c r="AE108" i="13"/>
  <c r="AF108" i="13" s="1"/>
  <c r="AG108" i="13" s="1"/>
  <c r="AH108" i="13" s="1"/>
  <c r="AI108" i="13" s="1"/>
  <c r="AJ108" i="13" s="1"/>
  <c r="AK108" i="13" s="1"/>
  <c r="AL108" i="13" s="1"/>
  <c r="AM108" i="13" s="1"/>
  <c r="AN108" i="13" s="1"/>
  <c r="AO108" i="13" s="1"/>
  <c r="L245" i="11"/>
  <c r="F272" i="11"/>
  <c r="Q134" i="13" s="1"/>
  <c r="G246" i="11"/>
  <c r="BX152" i="12" l="1"/>
  <c r="BW180" i="12"/>
  <c r="AB214" i="12"/>
  <c r="AA242" i="12"/>
  <c r="AT183" i="12"/>
  <c r="AT211" i="12" s="1"/>
  <c r="AS211" i="12"/>
  <c r="AA29" i="12"/>
  <c r="AB2" i="12"/>
  <c r="AA29" i="17"/>
  <c r="H246" i="12"/>
  <c r="G272" i="12"/>
  <c r="K245" i="12"/>
  <c r="M245" i="11"/>
  <c r="G272" i="11"/>
  <c r="R134" i="13" s="1"/>
  <c r="H246" i="11"/>
  <c r="BY152" i="12" l="1"/>
  <c r="BX180" i="12"/>
  <c r="AC214" i="12"/>
  <c r="AB242" i="12"/>
  <c r="AC2" i="12"/>
  <c r="AB29" i="12"/>
  <c r="AB29" i="17"/>
  <c r="I246" i="12"/>
  <c r="H272" i="12"/>
  <c r="L245" i="12"/>
  <c r="I246" i="11"/>
  <c r="H272" i="11"/>
  <c r="S134" i="13" s="1"/>
  <c r="N245" i="11"/>
  <c r="AD214" i="12" l="1"/>
  <c r="AD242" i="12" s="1"/>
  <c r="AC242" i="12"/>
  <c r="BZ152" i="12"/>
  <c r="BZ180" i="12" s="1"/>
  <c r="BY180" i="12"/>
  <c r="AD2" i="12"/>
  <c r="AD29" i="12" s="1"/>
  <c r="AC29" i="12"/>
  <c r="AD29" i="17"/>
  <c r="AC29" i="17"/>
  <c r="J246" i="12"/>
  <c r="I272" i="12"/>
  <c r="M245" i="12"/>
  <c r="J246" i="11"/>
  <c r="I272" i="11"/>
  <c r="T134" i="13" s="1"/>
  <c r="K246" i="12" l="1"/>
  <c r="J272" i="12"/>
  <c r="N245" i="12"/>
  <c r="K246" i="11"/>
  <c r="J272" i="11"/>
  <c r="U134" i="13" s="1"/>
  <c r="L246" i="12" l="1"/>
  <c r="K272" i="12"/>
  <c r="L246" i="11"/>
  <c r="K272" i="11"/>
  <c r="V134" i="13" s="1"/>
  <c r="M246" i="12" l="1"/>
  <c r="L272" i="12"/>
  <c r="M246" i="11"/>
  <c r="L272" i="11"/>
  <c r="W134" i="13" s="1"/>
  <c r="N246" i="12" l="1"/>
  <c r="N272" i="12" s="1"/>
  <c r="M272" i="12"/>
  <c r="N246" i="11"/>
  <c r="N272" i="11" s="1"/>
  <c r="Y134" i="13" s="1"/>
  <c r="M272" i="11"/>
  <c r="X134" i="13" s="1"/>
  <c r="N57" i="17" l="1"/>
  <c r="AD270" i="17"/>
  <c r="N27" i="17"/>
  <c r="N56" i="17"/>
  <c r="AD269" i="17"/>
  <c r="N26" i="17"/>
  <c r="N55" i="17"/>
  <c r="AD268" i="17"/>
  <c r="N25" i="17"/>
  <c r="N54" i="17"/>
  <c r="AD267" i="17"/>
  <c r="N24" i="17"/>
  <c r="N53" i="17"/>
  <c r="AD266" i="17"/>
  <c r="N23" i="17"/>
  <c r="N52" i="17"/>
  <c r="AD265" i="17"/>
  <c r="N22" i="17"/>
  <c r="N51" i="17"/>
  <c r="AD264" i="17"/>
  <c r="N21" i="17"/>
  <c r="N50" i="17"/>
  <c r="AD263" i="17"/>
  <c r="N20" i="17"/>
  <c r="N49" i="17"/>
  <c r="AD262" i="17"/>
  <c r="N19" i="17"/>
  <c r="N48" i="17"/>
  <c r="AD261" i="17"/>
  <c r="N18" i="17"/>
  <c r="N47" i="17"/>
  <c r="AD260" i="17"/>
  <c r="N17" i="17"/>
  <c r="N46" i="17"/>
  <c r="AD259" i="17"/>
  <c r="N16" i="17"/>
  <c r="N45" i="17"/>
  <c r="AD258" i="17"/>
  <c r="N15" i="17"/>
  <c r="N44" i="17"/>
  <c r="AD257" i="17"/>
  <c r="N14" i="17"/>
  <c r="N43" i="17"/>
  <c r="AD256" i="17"/>
  <c r="N13" i="17"/>
  <c r="N42" i="17"/>
  <c r="AD255" i="17"/>
  <c r="N12" i="17"/>
  <c r="N41" i="17"/>
  <c r="AD254" i="17"/>
  <c r="N11" i="17"/>
  <c r="N40" i="17"/>
  <c r="AD253" i="17"/>
  <c r="N10" i="17"/>
  <c r="N39" i="17"/>
  <c r="AD252" i="17"/>
  <c r="N9" i="17"/>
  <c r="N38" i="17"/>
  <c r="AD251" i="17"/>
  <c r="N8" i="17"/>
  <c r="N58" i="17"/>
  <c r="AD271" i="17"/>
  <c r="N28" i="17"/>
  <c r="N37" i="17"/>
  <c r="AD250" i="17"/>
  <c r="N7" i="17"/>
  <c r="N36" i="17"/>
  <c r="AD249" i="17"/>
  <c r="N6" i="17"/>
  <c r="N35" i="17"/>
  <c r="AD248" i="17"/>
  <c r="N5" i="17"/>
  <c r="N34" i="17"/>
  <c r="AD247" i="17"/>
  <c r="N4" i="17"/>
  <c r="N33" i="17"/>
  <c r="AD246" i="17"/>
  <c r="N3" i="17"/>
  <c r="N32" i="17"/>
  <c r="AD245" i="17"/>
  <c r="N2" i="17"/>
  <c r="M57" i="17"/>
  <c r="AC270" i="17"/>
  <c r="M27" i="17"/>
  <c r="M56" i="17"/>
  <c r="AC269" i="17"/>
  <c r="M26" i="17"/>
  <c r="M55" i="17"/>
  <c r="AC268" i="17"/>
  <c r="M25" i="17"/>
  <c r="M54" i="17"/>
  <c r="AC267" i="17"/>
  <c r="M24" i="17"/>
  <c r="M53" i="17"/>
  <c r="AC266" i="17"/>
  <c r="M23" i="17"/>
  <c r="M52" i="17"/>
  <c r="AC265" i="17"/>
  <c r="M22" i="17"/>
  <c r="M51" i="17"/>
  <c r="AC264" i="17"/>
  <c r="M21" i="17"/>
  <c r="M50" i="17"/>
  <c r="AC263" i="17"/>
  <c r="M20" i="17"/>
  <c r="M49" i="17"/>
  <c r="AC262" i="17"/>
  <c r="M19" i="17"/>
  <c r="M48" i="17"/>
  <c r="AC261" i="17"/>
  <c r="M18" i="17"/>
  <c r="M47" i="17"/>
  <c r="AC260" i="17"/>
  <c r="M17" i="17"/>
  <c r="M46" i="17"/>
  <c r="AC259" i="17"/>
  <c r="M16" i="17"/>
  <c r="M45" i="17"/>
  <c r="AC258" i="17"/>
  <c r="M15" i="17"/>
  <c r="M44" i="17"/>
  <c r="AC257" i="17"/>
  <c r="M14" i="17"/>
  <c r="M43" i="17"/>
  <c r="AC256" i="17"/>
  <c r="M13" i="17"/>
  <c r="M42" i="17"/>
  <c r="AC255" i="17"/>
  <c r="M12" i="17"/>
  <c r="M41" i="17"/>
  <c r="AC254" i="17"/>
  <c r="M11" i="17"/>
  <c r="M40" i="17"/>
  <c r="AC253" i="17"/>
  <c r="M10" i="17"/>
  <c r="M39" i="17"/>
  <c r="AC252" i="17"/>
  <c r="M9" i="17"/>
  <c r="M38" i="17"/>
  <c r="AC251" i="17"/>
  <c r="M8" i="17"/>
  <c r="M58" i="17"/>
  <c r="AC271" i="17"/>
  <c r="M28" i="17"/>
  <c r="M37" i="17"/>
  <c r="AC250" i="17"/>
  <c r="M7" i="17"/>
  <c r="M36" i="17"/>
  <c r="AC249" i="17"/>
  <c r="M6" i="17"/>
  <c r="M35" i="17"/>
  <c r="AC248" i="17"/>
  <c r="M5" i="17"/>
  <c r="M34" i="17"/>
  <c r="AC247" i="17"/>
  <c r="M4" i="17"/>
  <c r="M33" i="17"/>
  <c r="AC246" i="17"/>
  <c r="M3" i="17"/>
  <c r="M32" i="17"/>
  <c r="AC245" i="17"/>
  <c r="M2" i="17"/>
  <c r="L57" i="17"/>
  <c r="AB270" i="17"/>
  <c r="L27" i="17"/>
  <c r="L56" i="17"/>
  <c r="AB269" i="17"/>
  <c r="L26" i="17"/>
  <c r="L55" i="17"/>
  <c r="AB268" i="17"/>
  <c r="L25" i="17"/>
  <c r="L54" i="17"/>
  <c r="AB267" i="17"/>
  <c r="L24" i="17"/>
  <c r="L53" i="17"/>
  <c r="AB266" i="17"/>
  <c r="L23" i="17"/>
  <c r="L52" i="17"/>
  <c r="AB265" i="17"/>
  <c r="L22" i="17"/>
  <c r="L51" i="17"/>
  <c r="AB264" i="17"/>
  <c r="L21" i="17"/>
  <c r="L50" i="17"/>
  <c r="AB263" i="17"/>
  <c r="L20" i="17"/>
  <c r="L49" i="17"/>
  <c r="AB262" i="17"/>
  <c r="L19" i="17"/>
  <c r="L48" i="17"/>
  <c r="AB261" i="17"/>
  <c r="L18" i="17"/>
  <c r="L47" i="17"/>
  <c r="AB260" i="17"/>
  <c r="L17" i="17"/>
  <c r="L46" i="17"/>
  <c r="AB259" i="17"/>
  <c r="L16" i="17"/>
  <c r="L45" i="17"/>
  <c r="AB258" i="17"/>
  <c r="L15" i="17"/>
  <c r="L44" i="17"/>
  <c r="AB257" i="17"/>
  <c r="L14" i="17"/>
  <c r="L43" i="17"/>
  <c r="AB256" i="17"/>
  <c r="L13" i="17"/>
  <c r="L42" i="17"/>
  <c r="AB255" i="17"/>
  <c r="L12" i="17"/>
  <c r="L41" i="17"/>
  <c r="AB254" i="17"/>
  <c r="L11" i="17"/>
  <c r="L40" i="17"/>
  <c r="AB253" i="17"/>
  <c r="L10" i="17"/>
  <c r="L39" i="17"/>
  <c r="AB252" i="17"/>
  <c r="L9" i="17"/>
  <c r="L38" i="17"/>
  <c r="AB251" i="17"/>
  <c r="L8" i="17"/>
  <c r="L58" i="17"/>
  <c r="AB271" i="17"/>
  <c r="L28" i="17"/>
  <c r="L37" i="17"/>
  <c r="AB250" i="17"/>
  <c r="L7" i="17"/>
  <c r="L36" i="17"/>
  <c r="AB249" i="17"/>
  <c r="L6" i="17"/>
  <c r="L35" i="17"/>
  <c r="AB248" i="17"/>
  <c r="L5" i="17"/>
  <c r="L34" i="17"/>
  <c r="AB247" i="17"/>
  <c r="L4" i="17"/>
  <c r="L33" i="17"/>
  <c r="AB246" i="17"/>
  <c r="L3" i="17"/>
  <c r="L32" i="17"/>
  <c r="AB245" i="17"/>
  <c r="L2" i="17"/>
  <c r="K57" i="17"/>
  <c r="AA270" i="17"/>
  <c r="K27" i="17"/>
  <c r="K56" i="17"/>
  <c r="AA269" i="17"/>
  <c r="K26" i="17"/>
  <c r="K55" i="17"/>
  <c r="AA268" i="17"/>
  <c r="K25" i="17"/>
  <c r="K54" i="17"/>
  <c r="AA267" i="17"/>
  <c r="K24" i="17"/>
  <c r="K53" i="17"/>
  <c r="AA266" i="17"/>
  <c r="K23" i="17"/>
  <c r="K52" i="17"/>
  <c r="AA265" i="17"/>
  <c r="K22" i="17"/>
  <c r="K51" i="17"/>
  <c r="AA264" i="17"/>
  <c r="K21" i="17"/>
  <c r="K50" i="17"/>
  <c r="AA263" i="17"/>
  <c r="K20" i="17"/>
  <c r="K49" i="17"/>
  <c r="AA262" i="17"/>
  <c r="K19" i="17"/>
  <c r="K48" i="17"/>
  <c r="AA261" i="17"/>
  <c r="K18" i="17"/>
  <c r="K47" i="17"/>
  <c r="AA260" i="17"/>
  <c r="K17" i="17"/>
  <c r="K46" i="17"/>
  <c r="AA259" i="17"/>
  <c r="K16" i="17"/>
  <c r="K45" i="17"/>
  <c r="AA258" i="17"/>
  <c r="K15" i="17"/>
  <c r="K44" i="17"/>
  <c r="AA257" i="17"/>
  <c r="K14" i="17"/>
  <c r="K43" i="17"/>
  <c r="AA256" i="17"/>
  <c r="K13" i="17"/>
  <c r="K42" i="17"/>
  <c r="AA255" i="17"/>
  <c r="K12" i="17"/>
  <c r="K41" i="17"/>
  <c r="AA254" i="17"/>
  <c r="K11" i="17"/>
  <c r="K40" i="17"/>
  <c r="AA253" i="17"/>
  <c r="K10" i="17"/>
  <c r="K39" i="17"/>
  <c r="AA252" i="17"/>
  <c r="K9" i="17"/>
  <c r="K38" i="17"/>
  <c r="AA251" i="17"/>
  <c r="K8" i="17"/>
  <c r="K58" i="17"/>
  <c r="AA271" i="17"/>
  <c r="K28" i="17"/>
  <c r="K37" i="17"/>
  <c r="AA250" i="17"/>
  <c r="K7" i="17"/>
  <c r="K36" i="17"/>
  <c r="AA249" i="17"/>
  <c r="K6" i="17"/>
  <c r="K35" i="17"/>
  <c r="AA248" i="17"/>
  <c r="K5" i="17"/>
  <c r="K34" i="17"/>
  <c r="AA247" i="17"/>
  <c r="K4" i="17"/>
  <c r="K33" i="17"/>
  <c r="AA246" i="17"/>
  <c r="K3" i="17"/>
  <c r="K32" i="17"/>
  <c r="AA245" i="17"/>
  <c r="K2" i="17"/>
  <c r="J57" i="17"/>
  <c r="Z270" i="17"/>
  <c r="J27" i="17"/>
  <c r="J56" i="17"/>
  <c r="Z269" i="17"/>
  <c r="J26" i="17"/>
  <c r="J55" i="17"/>
  <c r="Z268" i="17"/>
  <c r="J25" i="17"/>
  <c r="J54" i="17"/>
  <c r="Z267" i="17"/>
  <c r="J24" i="17"/>
  <c r="J53" i="17"/>
  <c r="Z266" i="17"/>
  <c r="J23" i="17"/>
  <c r="J52" i="17"/>
  <c r="Z265" i="17"/>
  <c r="J22" i="17"/>
  <c r="J51" i="17"/>
  <c r="Z264" i="17"/>
  <c r="J21" i="17"/>
  <c r="J50" i="17"/>
  <c r="Z263" i="17"/>
  <c r="J20" i="17"/>
  <c r="J49" i="17"/>
  <c r="Z262" i="17"/>
  <c r="J19" i="17"/>
  <c r="J48" i="17"/>
  <c r="Z261" i="17"/>
  <c r="J18" i="17"/>
  <c r="J47" i="17"/>
  <c r="Z260" i="17"/>
  <c r="J17" i="17"/>
  <c r="J46" i="17"/>
  <c r="Z259" i="17"/>
  <c r="J16" i="17"/>
  <c r="J45" i="17"/>
  <c r="Z258" i="17"/>
  <c r="J15" i="17"/>
  <c r="J44" i="17"/>
  <c r="Z257" i="17"/>
  <c r="J14" i="17"/>
  <c r="J43" i="17"/>
  <c r="Z256" i="17"/>
  <c r="J13" i="17"/>
  <c r="J42" i="17"/>
  <c r="Z255" i="17"/>
  <c r="J12" i="17"/>
  <c r="J41" i="17"/>
  <c r="Z254" i="17"/>
  <c r="J11" i="17"/>
  <c r="J40" i="17"/>
  <c r="Z253" i="17"/>
  <c r="J10" i="17"/>
  <c r="J39" i="17"/>
  <c r="Z252" i="17"/>
  <c r="J9" i="17"/>
  <c r="J38" i="17"/>
  <c r="Z251" i="17"/>
  <c r="J8" i="17"/>
  <c r="J58" i="17"/>
  <c r="Z271" i="17"/>
  <c r="J28" i="17"/>
  <c r="J37" i="17"/>
  <c r="Z250" i="17"/>
  <c r="J7" i="17"/>
  <c r="J36" i="17"/>
  <c r="Z249" i="17"/>
  <c r="J6" i="17"/>
  <c r="J35" i="17"/>
  <c r="Z248" i="17"/>
  <c r="J5" i="17"/>
  <c r="J34" i="17"/>
  <c r="Z247" i="17"/>
  <c r="J4" i="17"/>
  <c r="J33" i="17"/>
  <c r="Z246" i="17"/>
  <c r="J3" i="17"/>
  <c r="J32" i="17"/>
  <c r="Z245" i="17"/>
  <c r="J2" i="17"/>
  <c r="I57" i="17"/>
  <c r="Y270" i="17"/>
  <c r="I27" i="17"/>
  <c r="I56" i="17"/>
  <c r="Y269" i="17"/>
  <c r="I26" i="17"/>
  <c r="I55" i="17"/>
  <c r="Y268" i="17"/>
  <c r="I25" i="17"/>
  <c r="I54" i="17"/>
  <c r="Y267" i="17"/>
  <c r="I24" i="17"/>
  <c r="I53" i="17"/>
  <c r="Y266" i="17"/>
  <c r="I23" i="17"/>
  <c r="I52" i="17"/>
  <c r="Y265" i="17"/>
  <c r="I22" i="17"/>
  <c r="I51" i="17"/>
  <c r="Y264" i="17"/>
  <c r="I21" i="17"/>
  <c r="I50" i="17"/>
  <c r="Y263" i="17"/>
  <c r="I20" i="17"/>
  <c r="I49" i="17"/>
  <c r="Y262" i="17"/>
  <c r="I19" i="17"/>
  <c r="I48" i="17"/>
  <c r="Y261" i="17"/>
  <c r="I18" i="17"/>
  <c r="I47" i="17"/>
  <c r="Y260" i="17"/>
  <c r="I17" i="17"/>
  <c r="I46" i="17"/>
  <c r="Y259" i="17"/>
  <c r="I16" i="17"/>
  <c r="I45" i="17"/>
  <c r="Y258" i="17"/>
  <c r="I15" i="17"/>
  <c r="I44" i="17"/>
  <c r="Y257" i="17"/>
  <c r="I14" i="17"/>
  <c r="I43" i="17"/>
  <c r="Y256" i="17"/>
  <c r="I13" i="17"/>
  <c r="I42" i="17"/>
  <c r="Y255" i="17"/>
  <c r="I12" i="17"/>
  <c r="I41" i="17"/>
  <c r="Y254" i="17"/>
  <c r="I11" i="17"/>
  <c r="I40" i="17"/>
  <c r="Y253" i="17"/>
  <c r="I10" i="17"/>
  <c r="I39" i="17"/>
  <c r="Y252" i="17"/>
  <c r="I9" i="17"/>
  <c r="I38" i="17"/>
  <c r="Y251" i="17"/>
  <c r="I8" i="17"/>
  <c r="I58" i="17"/>
  <c r="Y271" i="17"/>
  <c r="I28" i="17"/>
  <c r="I37" i="17"/>
  <c r="Y250" i="17"/>
  <c r="I7" i="17"/>
  <c r="I36" i="17"/>
  <c r="Y249" i="17"/>
  <c r="I6" i="17"/>
  <c r="I35" i="17"/>
  <c r="Y248" i="17"/>
  <c r="I5" i="17"/>
  <c r="I34" i="17"/>
  <c r="Y247" i="17"/>
  <c r="I4" i="17"/>
  <c r="I33" i="17"/>
  <c r="Y246" i="17"/>
  <c r="I3" i="17"/>
  <c r="I32" i="17"/>
  <c r="Y245" i="17"/>
  <c r="I2" i="17"/>
  <c r="H57" i="17"/>
  <c r="X270" i="17"/>
  <c r="H27" i="17"/>
  <c r="H56" i="17"/>
  <c r="X269" i="17"/>
  <c r="H26" i="17"/>
  <c r="H55" i="17"/>
  <c r="X268" i="17"/>
  <c r="H25" i="17"/>
  <c r="H54" i="17"/>
  <c r="X267" i="17"/>
  <c r="H24" i="17"/>
  <c r="H53" i="17"/>
  <c r="X266" i="17"/>
  <c r="H23" i="17"/>
  <c r="H52" i="17"/>
  <c r="X265" i="17"/>
  <c r="H22" i="17"/>
  <c r="H51" i="17"/>
  <c r="X264" i="17"/>
  <c r="H21" i="17"/>
  <c r="H50" i="17"/>
  <c r="X263" i="17"/>
  <c r="H20" i="17"/>
  <c r="H49" i="17"/>
  <c r="X262" i="17"/>
  <c r="H19" i="17"/>
  <c r="H48" i="17"/>
  <c r="X261" i="17"/>
  <c r="H18" i="17"/>
  <c r="H47" i="17"/>
  <c r="X260" i="17"/>
  <c r="H17" i="17"/>
  <c r="H46" i="17"/>
  <c r="X259" i="17"/>
  <c r="H16" i="17"/>
  <c r="H45" i="17"/>
  <c r="X258" i="17"/>
  <c r="H15" i="17"/>
  <c r="H44" i="17"/>
  <c r="X257" i="17"/>
  <c r="H14" i="17"/>
  <c r="H43" i="17"/>
  <c r="X256" i="17"/>
  <c r="H13" i="17"/>
  <c r="H42" i="17"/>
  <c r="X255" i="17"/>
  <c r="H12" i="17"/>
  <c r="H41" i="17"/>
  <c r="X254" i="17"/>
  <c r="H11" i="17"/>
  <c r="H40" i="17"/>
  <c r="X253" i="17"/>
  <c r="H10" i="17"/>
  <c r="H39" i="17"/>
  <c r="X252" i="17"/>
  <c r="H9" i="17"/>
  <c r="H38" i="17"/>
  <c r="X251" i="17"/>
  <c r="H8" i="17"/>
  <c r="H58" i="17"/>
  <c r="X271" i="17"/>
  <c r="H28" i="17"/>
  <c r="H37" i="17"/>
  <c r="X250" i="17"/>
  <c r="H7" i="17"/>
  <c r="H36" i="17"/>
  <c r="X249" i="17"/>
  <c r="H6" i="17"/>
  <c r="H35" i="17"/>
  <c r="X248" i="17"/>
  <c r="H5" i="17"/>
  <c r="H34" i="17"/>
  <c r="X247" i="17"/>
  <c r="H4" i="17"/>
  <c r="H33" i="17"/>
  <c r="X246" i="17"/>
  <c r="H3" i="17"/>
  <c r="H32" i="17"/>
  <c r="X245" i="17"/>
  <c r="H2" i="17"/>
  <c r="G57" i="17"/>
  <c r="W270" i="17"/>
  <c r="G27" i="17"/>
  <c r="G56" i="17"/>
  <c r="W269" i="17"/>
  <c r="G26" i="17"/>
  <c r="G55" i="17"/>
  <c r="W268" i="17"/>
  <c r="G25" i="17"/>
  <c r="G54" i="17"/>
  <c r="W267" i="17"/>
  <c r="G24" i="17"/>
  <c r="G53" i="17"/>
  <c r="W266" i="17"/>
  <c r="G23" i="17"/>
  <c r="G52" i="17"/>
  <c r="W265" i="17"/>
  <c r="G22" i="17"/>
  <c r="G51" i="17"/>
  <c r="W264" i="17"/>
  <c r="G21" i="17"/>
  <c r="G50" i="17"/>
  <c r="W263" i="17"/>
  <c r="G20" i="17"/>
  <c r="G49" i="17"/>
  <c r="W262" i="17"/>
  <c r="G19" i="17"/>
  <c r="G48" i="17"/>
  <c r="W261" i="17"/>
  <c r="G18" i="17"/>
  <c r="G47" i="17"/>
  <c r="W260" i="17"/>
  <c r="G17" i="17"/>
  <c r="G46" i="17"/>
  <c r="W259" i="17"/>
  <c r="G16" i="17"/>
  <c r="G45" i="17"/>
  <c r="W258" i="17"/>
  <c r="G15" i="17"/>
  <c r="G44" i="17"/>
  <c r="W257" i="17"/>
  <c r="G14" i="17"/>
  <c r="G43" i="17"/>
  <c r="W256" i="17"/>
  <c r="G13" i="17"/>
  <c r="G42" i="17"/>
  <c r="W255" i="17"/>
  <c r="G12" i="17"/>
  <c r="G41" i="17"/>
  <c r="W254" i="17"/>
  <c r="G11" i="17"/>
  <c r="G40" i="17"/>
  <c r="W253" i="17"/>
  <c r="G10" i="17"/>
  <c r="G39" i="17"/>
  <c r="W252" i="17"/>
  <c r="G9" i="17"/>
  <c r="G38" i="17"/>
  <c r="W251" i="17"/>
  <c r="G8" i="17"/>
  <c r="G58" i="17"/>
  <c r="W271" i="17"/>
  <c r="G28" i="17"/>
  <c r="G37" i="17"/>
  <c r="W250" i="17"/>
  <c r="G7" i="17"/>
  <c r="G36" i="17"/>
  <c r="W249" i="17"/>
  <c r="G6" i="17"/>
  <c r="G35" i="17"/>
  <c r="W248" i="17"/>
  <c r="G5" i="17"/>
  <c r="G34" i="17"/>
  <c r="W247" i="17"/>
  <c r="G4" i="17"/>
  <c r="G33" i="17"/>
  <c r="W246" i="17"/>
  <c r="G3" i="17"/>
  <c r="G32" i="17"/>
  <c r="W245" i="17"/>
  <c r="G2" i="17"/>
  <c r="F57" i="17"/>
  <c r="V270" i="17"/>
  <c r="F27" i="17"/>
  <c r="F56" i="17"/>
  <c r="V269" i="17"/>
  <c r="F26" i="17"/>
  <c r="F55" i="17"/>
  <c r="V268" i="17"/>
  <c r="F25" i="17"/>
  <c r="F54" i="17"/>
  <c r="V267" i="17"/>
  <c r="F24" i="17"/>
  <c r="F53" i="17"/>
  <c r="V266" i="17"/>
  <c r="F23" i="17"/>
  <c r="F52" i="17"/>
  <c r="V265" i="17"/>
  <c r="F22" i="17"/>
  <c r="F51" i="17"/>
  <c r="V264" i="17"/>
  <c r="F21" i="17"/>
  <c r="F50" i="17"/>
  <c r="V263" i="17"/>
  <c r="F20" i="17"/>
  <c r="F49" i="17"/>
  <c r="V262" i="17"/>
  <c r="F19" i="17"/>
  <c r="F48" i="17"/>
  <c r="V261" i="17"/>
  <c r="F18" i="17"/>
  <c r="F47" i="17"/>
  <c r="V260" i="17"/>
  <c r="F17" i="17"/>
  <c r="F46" i="17"/>
  <c r="V259" i="17"/>
  <c r="F16" i="17"/>
  <c r="F45" i="17"/>
  <c r="V258" i="17"/>
  <c r="F15" i="17"/>
  <c r="F44" i="17"/>
  <c r="V257" i="17"/>
  <c r="F14" i="17"/>
  <c r="F43" i="17"/>
  <c r="V256" i="17"/>
  <c r="F13" i="17"/>
  <c r="F42" i="17"/>
  <c r="V255" i="17"/>
  <c r="F12" i="17"/>
  <c r="F41" i="17"/>
  <c r="V254" i="17"/>
  <c r="F11" i="17"/>
  <c r="F40" i="17"/>
  <c r="V253" i="17"/>
  <c r="F10" i="17"/>
  <c r="F39" i="17"/>
  <c r="V252" i="17"/>
  <c r="F9" i="17"/>
  <c r="F38" i="17"/>
  <c r="V251" i="17"/>
  <c r="F8" i="17"/>
  <c r="F58" i="17"/>
  <c r="V271" i="17"/>
  <c r="F28" i="17"/>
  <c r="F37" i="17"/>
  <c r="V250" i="17"/>
  <c r="F7" i="17"/>
  <c r="F36" i="17"/>
  <c r="V249" i="17"/>
  <c r="F6" i="17"/>
  <c r="F35" i="17"/>
  <c r="V248" i="17"/>
  <c r="F5" i="17"/>
  <c r="F34" i="17"/>
  <c r="V247" i="17"/>
  <c r="F4" i="17"/>
  <c r="F33" i="17"/>
  <c r="V246" i="17"/>
  <c r="F3" i="17"/>
  <c r="F32" i="17"/>
  <c r="V245" i="17"/>
  <c r="F2" i="17"/>
  <c r="E57" i="17"/>
  <c r="U270" i="17"/>
  <c r="E27" i="17"/>
  <c r="E56" i="17"/>
  <c r="U269" i="17"/>
  <c r="E26" i="17"/>
  <c r="E55" i="17"/>
  <c r="U268" i="17"/>
  <c r="E25" i="17"/>
  <c r="E54" i="17"/>
  <c r="U267" i="17"/>
  <c r="E24" i="17"/>
  <c r="E53" i="17"/>
  <c r="U266" i="17"/>
  <c r="E23" i="17"/>
  <c r="E52" i="17"/>
  <c r="U265" i="17"/>
  <c r="E22" i="17"/>
  <c r="E51" i="17"/>
  <c r="U264" i="17"/>
  <c r="E21" i="17"/>
  <c r="E50" i="17"/>
  <c r="U263" i="17"/>
  <c r="E20" i="17"/>
  <c r="E49" i="17"/>
  <c r="U262" i="17"/>
  <c r="E19" i="17"/>
  <c r="E48" i="17"/>
  <c r="U261" i="17"/>
  <c r="E18" i="17"/>
  <c r="E47" i="17"/>
  <c r="U260" i="17"/>
  <c r="E17" i="17"/>
  <c r="E46" i="17"/>
  <c r="U259" i="17"/>
  <c r="E16" i="17"/>
  <c r="E45" i="17"/>
  <c r="U258" i="17"/>
  <c r="E15" i="17"/>
  <c r="E44" i="17"/>
  <c r="U257" i="17"/>
  <c r="E14" i="17"/>
  <c r="E43" i="17"/>
  <c r="U256" i="17"/>
  <c r="E13" i="17"/>
  <c r="E42" i="17"/>
  <c r="U255" i="17"/>
  <c r="E12" i="17"/>
  <c r="E41" i="17"/>
  <c r="U254" i="17"/>
  <c r="E11" i="17"/>
  <c r="E40" i="17"/>
  <c r="U253" i="17"/>
  <c r="E10" i="17"/>
  <c r="E39" i="17"/>
  <c r="U252" i="17"/>
  <c r="E9" i="17"/>
  <c r="E38" i="17"/>
  <c r="U251" i="17"/>
  <c r="E8" i="17"/>
  <c r="E58" i="17"/>
  <c r="U271" i="17"/>
  <c r="E28" i="17"/>
  <c r="E37" i="17"/>
  <c r="U250" i="17"/>
  <c r="E7" i="17"/>
  <c r="E36" i="17"/>
  <c r="U249" i="17"/>
  <c r="E6" i="17"/>
  <c r="E35" i="17"/>
  <c r="U248" i="17"/>
  <c r="E5" i="17"/>
  <c r="E34" i="17"/>
  <c r="U247" i="17"/>
  <c r="E4" i="17"/>
  <c r="E33" i="17"/>
  <c r="U246" i="17"/>
  <c r="E3" i="17"/>
  <c r="E32" i="17"/>
  <c r="U245" i="17"/>
  <c r="E2" i="17"/>
  <c r="D57" i="17"/>
  <c r="T270" i="17"/>
  <c r="D27" i="17"/>
  <c r="D56" i="17"/>
  <c r="T269" i="17"/>
  <c r="D26" i="17"/>
  <c r="D55" i="17"/>
  <c r="T268" i="17"/>
  <c r="D25" i="17"/>
  <c r="D54" i="17"/>
  <c r="T267" i="17"/>
  <c r="D24" i="17"/>
  <c r="D53" i="17"/>
  <c r="T266" i="17"/>
  <c r="D23" i="17"/>
  <c r="D52" i="17"/>
  <c r="T265" i="17"/>
  <c r="D22" i="17"/>
  <c r="D51" i="17"/>
  <c r="T264" i="17"/>
  <c r="D21" i="17"/>
  <c r="D50" i="17"/>
  <c r="T263" i="17"/>
  <c r="D20" i="17"/>
  <c r="D49" i="17"/>
  <c r="T262" i="17"/>
  <c r="D19" i="17"/>
  <c r="D48" i="17"/>
  <c r="T261" i="17"/>
  <c r="D18" i="17"/>
  <c r="D47" i="17"/>
  <c r="T260" i="17"/>
  <c r="D17" i="17"/>
  <c r="D46" i="17"/>
  <c r="T259" i="17"/>
  <c r="D16" i="17"/>
  <c r="D45" i="17"/>
  <c r="T258" i="17"/>
  <c r="D15" i="17"/>
  <c r="D44" i="17"/>
  <c r="T257" i="17"/>
  <c r="D14" i="17"/>
  <c r="D43" i="17"/>
  <c r="T256" i="17"/>
  <c r="D13" i="17"/>
  <c r="D42" i="17"/>
  <c r="T255" i="17"/>
  <c r="D12" i="17"/>
  <c r="D41" i="17"/>
  <c r="T254" i="17"/>
  <c r="D11" i="17"/>
  <c r="D40" i="17"/>
  <c r="T253" i="17"/>
  <c r="D10" i="17"/>
  <c r="D39" i="17"/>
  <c r="T252" i="17"/>
  <c r="D9" i="17"/>
  <c r="D38" i="17"/>
  <c r="T251" i="17"/>
  <c r="D8" i="17"/>
  <c r="D58" i="17"/>
  <c r="T271" i="17"/>
  <c r="D28" i="17"/>
  <c r="D37" i="17"/>
  <c r="T250" i="17"/>
  <c r="D7" i="17"/>
  <c r="D36" i="17"/>
  <c r="T249" i="17"/>
  <c r="D6" i="17"/>
  <c r="D35" i="17"/>
  <c r="T248" i="17"/>
  <c r="D5" i="17"/>
  <c r="D34" i="17"/>
  <c r="T247" i="17"/>
  <c r="D4" i="17"/>
  <c r="D33" i="17"/>
  <c r="T246" i="17"/>
  <c r="D3" i="17"/>
  <c r="D32" i="17"/>
  <c r="T245" i="17"/>
  <c r="D2" i="17"/>
  <c r="C57" i="17"/>
  <c r="S270" i="17"/>
  <c r="C27" i="17"/>
  <c r="C56" i="17"/>
  <c r="S269" i="17"/>
  <c r="C26" i="17"/>
  <c r="C55" i="17"/>
  <c r="S268" i="17"/>
  <c r="C25" i="17"/>
  <c r="C54" i="17"/>
  <c r="S267" i="17"/>
  <c r="C24" i="17"/>
  <c r="C53" i="17"/>
  <c r="S266" i="17"/>
  <c r="C23" i="17"/>
  <c r="C52" i="17"/>
  <c r="S265" i="17"/>
  <c r="C22" i="17"/>
  <c r="C51" i="17"/>
  <c r="S264" i="17"/>
  <c r="C21" i="17"/>
  <c r="C50" i="17"/>
  <c r="S263" i="17"/>
  <c r="C20" i="17"/>
  <c r="C49" i="17"/>
  <c r="S262" i="17"/>
  <c r="C19" i="17"/>
  <c r="C48" i="17"/>
  <c r="S261" i="17"/>
  <c r="C18" i="17"/>
  <c r="C47" i="17"/>
  <c r="S260" i="17"/>
  <c r="C17" i="17"/>
  <c r="C46" i="17"/>
  <c r="S259" i="17"/>
  <c r="C16" i="17"/>
  <c r="C45" i="17"/>
  <c r="S258" i="17"/>
  <c r="C15" i="17"/>
  <c r="C44" i="17"/>
  <c r="S257" i="17"/>
  <c r="C14" i="17"/>
  <c r="C43" i="17"/>
  <c r="S256" i="17"/>
  <c r="C13" i="17"/>
  <c r="C42" i="17"/>
  <c r="S255" i="17"/>
  <c r="C12" i="17"/>
  <c r="C41" i="17"/>
  <c r="S254" i="17"/>
  <c r="C11" i="17"/>
  <c r="C40" i="17"/>
  <c r="S253" i="17"/>
  <c r="C10" i="17"/>
  <c r="C39" i="17"/>
  <c r="S252" i="17"/>
  <c r="C9" i="17"/>
  <c r="C38" i="17"/>
  <c r="S251" i="17"/>
  <c r="C8" i="17"/>
  <c r="C58" i="17"/>
  <c r="S271" i="17"/>
  <c r="C28" i="17"/>
  <c r="C37" i="17"/>
  <c r="S250" i="17"/>
  <c r="C7" i="17"/>
  <c r="C36" i="17"/>
  <c r="S249" i="17"/>
  <c r="C6" i="17"/>
  <c r="C35" i="17"/>
  <c r="S248" i="17"/>
  <c r="C5" i="17"/>
  <c r="C34" i="17"/>
  <c r="S247" i="17"/>
  <c r="C4" i="17"/>
  <c r="C33" i="17"/>
  <c r="S246" i="17"/>
  <c r="C3" i="17"/>
  <c r="C32" i="17"/>
  <c r="S245" i="17"/>
  <c r="C2" i="17"/>
  <c r="I59" i="17" l="1"/>
  <c r="E59" i="17"/>
  <c r="V272" i="17"/>
  <c r="D29" i="17"/>
  <c r="N79" i="13" s="1"/>
  <c r="F59" i="17"/>
  <c r="AG51" i="13" s="1"/>
  <c r="W272" i="17"/>
  <c r="T272" i="17"/>
  <c r="G59" i="17"/>
  <c r="AG79" i="13" s="1"/>
  <c r="X272" i="17"/>
  <c r="D59" i="17"/>
  <c r="H59" i="17"/>
  <c r="AH79" i="13" s="1"/>
  <c r="Y272" i="17"/>
  <c r="L59" i="17"/>
  <c r="AC272" i="17"/>
  <c r="N29" i="17"/>
  <c r="M59" i="17"/>
  <c r="AD272" i="17"/>
  <c r="J59" i="17"/>
  <c r="AA272" i="17"/>
  <c r="L29" i="17"/>
  <c r="N59" i="17"/>
  <c r="K59" i="17"/>
  <c r="AL51" i="13" s="1"/>
  <c r="AB272" i="17"/>
  <c r="M29" i="17"/>
  <c r="G29" i="17"/>
  <c r="R51" i="13" s="1"/>
  <c r="Z272" i="17"/>
  <c r="K29" i="17"/>
  <c r="H29" i="17"/>
  <c r="S51" i="13" s="1"/>
  <c r="E29" i="17"/>
  <c r="P51" i="13" s="1"/>
  <c r="I29" i="17"/>
  <c r="T51" i="13" s="1"/>
  <c r="U272" i="17"/>
  <c r="F29" i="17"/>
  <c r="Q51" i="13" s="1"/>
  <c r="J29" i="17"/>
  <c r="U51" i="13" s="1"/>
  <c r="S2" i="17"/>
  <c r="O2" i="17"/>
  <c r="C29" i="17"/>
  <c r="S3" i="17"/>
  <c r="O3" i="17"/>
  <c r="S4" i="17"/>
  <c r="O4" i="17"/>
  <c r="S5" i="17"/>
  <c r="O5" i="17"/>
  <c r="S6" i="17"/>
  <c r="O6" i="17"/>
  <c r="S7" i="17"/>
  <c r="O7" i="17"/>
  <c r="S28" i="17"/>
  <c r="O28" i="17"/>
  <c r="S8" i="17"/>
  <c r="O8" i="17"/>
  <c r="S9" i="17"/>
  <c r="O9" i="17"/>
  <c r="S10" i="17"/>
  <c r="O10" i="17"/>
  <c r="S11" i="17"/>
  <c r="O11" i="17"/>
  <c r="S12" i="17"/>
  <c r="O12" i="17"/>
  <c r="S13" i="17"/>
  <c r="O13" i="17"/>
  <c r="S14" i="17"/>
  <c r="O14" i="17"/>
  <c r="S15" i="17"/>
  <c r="O15" i="17"/>
  <c r="S16" i="17"/>
  <c r="O16" i="17"/>
  <c r="S17" i="17"/>
  <c r="O17" i="17"/>
  <c r="S18" i="17"/>
  <c r="O18" i="17"/>
  <c r="S19" i="17"/>
  <c r="O19" i="17"/>
  <c r="S20" i="17"/>
  <c r="O20" i="17"/>
  <c r="S21" i="17"/>
  <c r="O21" i="17"/>
  <c r="S22" i="17"/>
  <c r="O22" i="17"/>
  <c r="S23" i="17"/>
  <c r="O23" i="17"/>
  <c r="S24" i="17"/>
  <c r="O24" i="17"/>
  <c r="S25" i="17"/>
  <c r="O25" i="17"/>
  <c r="S26" i="17"/>
  <c r="O26" i="17"/>
  <c r="S27" i="17"/>
  <c r="O27" i="17"/>
  <c r="O79" i="13"/>
  <c r="Q79" i="13"/>
  <c r="S32" i="17"/>
  <c r="O32" i="17"/>
  <c r="C59" i="17"/>
  <c r="S33" i="17"/>
  <c r="O33" i="17"/>
  <c r="S34" i="17"/>
  <c r="O34" i="17"/>
  <c r="S35" i="17"/>
  <c r="O35" i="17"/>
  <c r="S36" i="17"/>
  <c r="O36" i="17"/>
  <c r="S37" i="17"/>
  <c r="O37" i="17"/>
  <c r="S58" i="17"/>
  <c r="O58" i="17"/>
  <c r="S38" i="17"/>
  <c r="O38" i="17"/>
  <c r="S39" i="17"/>
  <c r="O39" i="17"/>
  <c r="S40" i="17"/>
  <c r="O40" i="17"/>
  <c r="S41" i="17"/>
  <c r="O41" i="17"/>
  <c r="S42" i="17"/>
  <c r="O42" i="17"/>
  <c r="S43" i="17"/>
  <c r="O43" i="17"/>
  <c r="S44" i="17"/>
  <c r="O44" i="17"/>
  <c r="S45" i="17"/>
  <c r="O45" i="17"/>
  <c r="S46" i="17"/>
  <c r="O46" i="17"/>
  <c r="S47" i="17"/>
  <c r="O47" i="17"/>
  <c r="S48" i="17"/>
  <c r="O48" i="17"/>
  <c r="S49" i="17"/>
  <c r="O49" i="17"/>
  <c r="S50" i="17"/>
  <c r="O50" i="17"/>
  <c r="S51" i="17"/>
  <c r="O51" i="17"/>
  <c r="S52" i="17"/>
  <c r="O52" i="17"/>
  <c r="S53" i="17"/>
  <c r="O53" i="17"/>
  <c r="S54" i="17"/>
  <c r="O54" i="17"/>
  <c r="S55" i="17"/>
  <c r="O55" i="17"/>
  <c r="S56" i="17"/>
  <c r="O56" i="17"/>
  <c r="S57" i="17"/>
  <c r="O57" i="17"/>
  <c r="AD79" i="13"/>
  <c r="AE51" i="13"/>
  <c r="AE79" i="13"/>
  <c r="AF51" i="13"/>
  <c r="AI51" i="13"/>
  <c r="AI79" i="13"/>
  <c r="AJ51" i="13"/>
  <c r="T79" i="13"/>
  <c r="S272" i="17"/>
  <c r="AE245" i="17"/>
  <c r="C245" i="17"/>
  <c r="C246" i="17"/>
  <c r="D246" i="17" s="1"/>
  <c r="E246" i="17" s="1"/>
  <c r="F246" i="17" s="1"/>
  <c r="G246" i="17" s="1"/>
  <c r="H246" i="17" s="1"/>
  <c r="I246" i="17" s="1"/>
  <c r="J246" i="17" s="1"/>
  <c r="K246" i="17" s="1"/>
  <c r="L246" i="17" s="1"/>
  <c r="M246" i="17" s="1"/>
  <c r="N246" i="17" s="1"/>
  <c r="AE246" i="17"/>
  <c r="C247" i="17"/>
  <c r="D247" i="17" s="1"/>
  <c r="E247" i="17" s="1"/>
  <c r="F247" i="17" s="1"/>
  <c r="G247" i="17" s="1"/>
  <c r="H247" i="17" s="1"/>
  <c r="I247" i="17" s="1"/>
  <c r="J247" i="17" s="1"/>
  <c r="K247" i="17" s="1"/>
  <c r="L247" i="17" s="1"/>
  <c r="M247" i="17" s="1"/>
  <c r="N247" i="17" s="1"/>
  <c r="AE247" i="17"/>
  <c r="C248" i="17"/>
  <c r="D248" i="17" s="1"/>
  <c r="E248" i="17" s="1"/>
  <c r="F248" i="17" s="1"/>
  <c r="G248" i="17" s="1"/>
  <c r="H248" i="17" s="1"/>
  <c r="I248" i="17" s="1"/>
  <c r="J248" i="17" s="1"/>
  <c r="K248" i="17" s="1"/>
  <c r="L248" i="17" s="1"/>
  <c r="M248" i="17" s="1"/>
  <c r="N248" i="17" s="1"/>
  <c r="AE248" i="17"/>
  <c r="AE249" i="17"/>
  <c r="C249" i="17"/>
  <c r="D249" i="17" s="1"/>
  <c r="E249" i="17" s="1"/>
  <c r="F249" i="17" s="1"/>
  <c r="G249" i="17" s="1"/>
  <c r="H249" i="17" s="1"/>
  <c r="I249" i="17" s="1"/>
  <c r="J249" i="17" s="1"/>
  <c r="K249" i="17" s="1"/>
  <c r="L249" i="17" s="1"/>
  <c r="M249" i="17" s="1"/>
  <c r="N249" i="17" s="1"/>
  <c r="AE250" i="17"/>
  <c r="C250" i="17"/>
  <c r="D250" i="17" s="1"/>
  <c r="E250" i="17" s="1"/>
  <c r="F250" i="17" s="1"/>
  <c r="G250" i="17" s="1"/>
  <c r="H250" i="17" s="1"/>
  <c r="I250" i="17" s="1"/>
  <c r="J250" i="17" s="1"/>
  <c r="K250" i="17" s="1"/>
  <c r="L250" i="17" s="1"/>
  <c r="M250" i="17" s="1"/>
  <c r="N250" i="17" s="1"/>
  <c r="AE271" i="17"/>
  <c r="C271" i="17"/>
  <c r="D271" i="17" s="1"/>
  <c r="E271" i="17" s="1"/>
  <c r="F271" i="17" s="1"/>
  <c r="G271" i="17" s="1"/>
  <c r="H271" i="17" s="1"/>
  <c r="I271" i="17" s="1"/>
  <c r="J271" i="17" s="1"/>
  <c r="K271" i="17" s="1"/>
  <c r="L271" i="17" s="1"/>
  <c r="M271" i="17" s="1"/>
  <c r="N271" i="17" s="1"/>
  <c r="C251" i="17"/>
  <c r="D251" i="17" s="1"/>
  <c r="E251" i="17" s="1"/>
  <c r="F251" i="17" s="1"/>
  <c r="G251" i="17" s="1"/>
  <c r="H251" i="17" s="1"/>
  <c r="I251" i="17" s="1"/>
  <c r="J251" i="17" s="1"/>
  <c r="K251" i="17" s="1"/>
  <c r="L251" i="17" s="1"/>
  <c r="M251" i="17" s="1"/>
  <c r="N251" i="17" s="1"/>
  <c r="AE251" i="17"/>
  <c r="C252" i="17"/>
  <c r="D252" i="17" s="1"/>
  <c r="E252" i="17" s="1"/>
  <c r="F252" i="17" s="1"/>
  <c r="G252" i="17" s="1"/>
  <c r="H252" i="17" s="1"/>
  <c r="I252" i="17" s="1"/>
  <c r="J252" i="17" s="1"/>
  <c r="K252" i="17" s="1"/>
  <c r="L252" i="17" s="1"/>
  <c r="M252" i="17" s="1"/>
  <c r="N252" i="17" s="1"/>
  <c r="AE252" i="17"/>
  <c r="C253" i="17"/>
  <c r="D253" i="17" s="1"/>
  <c r="E253" i="17" s="1"/>
  <c r="F253" i="17" s="1"/>
  <c r="G253" i="17" s="1"/>
  <c r="H253" i="17" s="1"/>
  <c r="I253" i="17" s="1"/>
  <c r="J253" i="17" s="1"/>
  <c r="K253" i="17" s="1"/>
  <c r="L253" i="17" s="1"/>
  <c r="M253" i="17" s="1"/>
  <c r="N253" i="17" s="1"/>
  <c r="AE253" i="17"/>
  <c r="AE254" i="17"/>
  <c r="C254" i="17"/>
  <c r="D254" i="17" s="1"/>
  <c r="E254" i="17" s="1"/>
  <c r="F254" i="17" s="1"/>
  <c r="G254" i="17" s="1"/>
  <c r="H254" i="17" s="1"/>
  <c r="I254" i="17" s="1"/>
  <c r="J254" i="17" s="1"/>
  <c r="K254" i="17" s="1"/>
  <c r="L254" i="17" s="1"/>
  <c r="M254" i="17" s="1"/>
  <c r="N254" i="17" s="1"/>
  <c r="C255" i="17"/>
  <c r="D255" i="17" s="1"/>
  <c r="E255" i="17" s="1"/>
  <c r="F255" i="17" s="1"/>
  <c r="G255" i="17" s="1"/>
  <c r="H255" i="17" s="1"/>
  <c r="I255" i="17" s="1"/>
  <c r="J255" i="17" s="1"/>
  <c r="K255" i="17" s="1"/>
  <c r="L255" i="17" s="1"/>
  <c r="M255" i="17" s="1"/>
  <c r="N255" i="17" s="1"/>
  <c r="AE255" i="17"/>
  <c r="C256" i="17"/>
  <c r="D256" i="17" s="1"/>
  <c r="E256" i="17" s="1"/>
  <c r="F256" i="17" s="1"/>
  <c r="G256" i="17" s="1"/>
  <c r="H256" i="17" s="1"/>
  <c r="I256" i="17" s="1"/>
  <c r="J256" i="17" s="1"/>
  <c r="K256" i="17" s="1"/>
  <c r="L256" i="17" s="1"/>
  <c r="M256" i="17" s="1"/>
  <c r="N256" i="17" s="1"/>
  <c r="AE256" i="17"/>
  <c r="AE257" i="17"/>
  <c r="C257" i="17"/>
  <c r="D257" i="17" s="1"/>
  <c r="E257" i="17" s="1"/>
  <c r="F257" i="17" s="1"/>
  <c r="G257" i="17" s="1"/>
  <c r="H257" i="17" s="1"/>
  <c r="I257" i="17" s="1"/>
  <c r="J257" i="17" s="1"/>
  <c r="K257" i="17" s="1"/>
  <c r="L257" i="17" s="1"/>
  <c r="M257" i="17" s="1"/>
  <c r="N257" i="17" s="1"/>
  <c r="AE258" i="17"/>
  <c r="C258" i="17"/>
  <c r="D258" i="17" s="1"/>
  <c r="E258" i="17" s="1"/>
  <c r="F258" i="17" s="1"/>
  <c r="G258" i="17" s="1"/>
  <c r="H258" i="17" s="1"/>
  <c r="I258" i="17" s="1"/>
  <c r="J258" i="17" s="1"/>
  <c r="K258" i="17" s="1"/>
  <c r="L258" i="17" s="1"/>
  <c r="M258" i="17" s="1"/>
  <c r="N258" i="17" s="1"/>
  <c r="AE259" i="17"/>
  <c r="C259" i="17"/>
  <c r="D259" i="17" s="1"/>
  <c r="E259" i="17" s="1"/>
  <c r="F259" i="17" s="1"/>
  <c r="G259" i="17" s="1"/>
  <c r="H259" i="17" s="1"/>
  <c r="I259" i="17" s="1"/>
  <c r="J259" i="17" s="1"/>
  <c r="K259" i="17" s="1"/>
  <c r="L259" i="17" s="1"/>
  <c r="M259" i="17" s="1"/>
  <c r="N259" i="17" s="1"/>
  <c r="C260" i="17"/>
  <c r="D260" i="17" s="1"/>
  <c r="E260" i="17" s="1"/>
  <c r="F260" i="17" s="1"/>
  <c r="G260" i="17" s="1"/>
  <c r="H260" i="17" s="1"/>
  <c r="I260" i="17" s="1"/>
  <c r="J260" i="17" s="1"/>
  <c r="K260" i="17" s="1"/>
  <c r="L260" i="17" s="1"/>
  <c r="M260" i="17" s="1"/>
  <c r="N260" i="17" s="1"/>
  <c r="AE260" i="17"/>
  <c r="AE261" i="17"/>
  <c r="C261" i="17"/>
  <c r="D261" i="17" s="1"/>
  <c r="E261" i="17" s="1"/>
  <c r="F261" i="17" s="1"/>
  <c r="G261" i="17" s="1"/>
  <c r="H261" i="17" s="1"/>
  <c r="I261" i="17" s="1"/>
  <c r="J261" i="17" s="1"/>
  <c r="K261" i="17" s="1"/>
  <c r="L261" i="17" s="1"/>
  <c r="M261" i="17" s="1"/>
  <c r="N261" i="17" s="1"/>
  <c r="C262" i="17"/>
  <c r="D262" i="17" s="1"/>
  <c r="E262" i="17" s="1"/>
  <c r="F262" i="17" s="1"/>
  <c r="G262" i="17" s="1"/>
  <c r="H262" i="17" s="1"/>
  <c r="I262" i="17" s="1"/>
  <c r="J262" i="17" s="1"/>
  <c r="K262" i="17" s="1"/>
  <c r="L262" i="17" s="1"/>
  <c r="M262" i="17" s="1"/>
  <c r="N262" i="17" s="1"/>
  <c r="AE262" i="17"/>
  <c r="AE263" i="17"/>
  <c r="C263" i="17"/>
  <c r="D263" i="17" s="1"/>
  <c r="E263" i="17" s="1"/>
  <c r="F263" i="17" s="1"/>
  <c r="G263" i="17" s="1"/>
  <c r="H263" i="17" s="1"/>
  <c r="I263" i="17" s="1"/>
  <c r="J263" i="17" s="1"/>
  <c r="K263" i="17" s="1"/>
  <c r="L263" i="17" s="1"/>
  <c r="M263" i="17" s="1"/>
  <c r="N263" i="17" s="1"/>
  <c r="AE264" i="17"/>
  <c r="C264" i="17"/>
  <c r="D264" i="17" s="1"/>
  <c r="E264" i="17" s="1"/>
  <c r="F264" i="17" s="1"/>
  <c r="G264" i="17" s="1"/>
  <c r="H264" i="17" s="1"/>
  <c r="I264" i="17" s="1"/>
  <c r="J264" i="17" s="1"/>
  <c r="K264" i="17" s="1"/>
  <c r="L264" i="17" s="1"/>
  <c r="M264" i="17" s="1"/>
  <c r="N264" i="17" s="1"/>
  <c r="C265" i="17"/>
  <c r="D265" i="17" s="1"/>
  <c r="E265" i="17" s="1"/>
  <c r="F265" i="17" s="1"/>
  <c r="G265" i="17" s="1"/>
  <c r="H265" i="17" s="1"/>
  <c r="I265" i="17" s="1"/>
  <c r="J265" i="17" s="1"/>
  <c r="K265" i="17" s="1"/>
  <c r="L265" i="17" s="1"/>
  <c r="M265" i="17" s="1"/>
  <c r="N265" i="17" s="1"/>
  <c r="AE265" i="17"/>
  <c r="AE266" i="17"/>
  <c r="C266" i="17"/>
  <c r="D266" i="17" s="1"/>
  <c r="E266" i="17" s="1"/>
  <c r="F266" i="17" s="1"/>
  <c r="G266" i="17" s="1"/>
  <c r="H266" i="17" s="1"/>
  <c r="I266" i="17" s="1"/>
  <c r="J266" i="17" s="1"/>
  <c r="K266" i="17" s="1"/>
  <c r="L266" i="17" s="1"/>
  <c r="M266" i="17" s="1"/>
  <c r="N266" i="17" s="1"/>
  <c r="AE267" i="17"/>
  <c r="C267" i="17"/>
  <c r="D267" i="17" s="1"/>
  <c r="E267" i="17" s="1"/>
  <c r="F267" i="17" s="1"/>
  <c r="G267" i="17" s="1"/>
  <c r="H267" i="17" s="1"/>
  <c r="I267" i="17" s="1"/>
  <c r="J267" i="17" s="1"/>
  <c r="K267" i="17" s="1"/>
  <c r="L267" i="17" s="1"/>
  <c r="M267" i="17" s="1"/>
  <c r="N267" i="17" s="1"/>
  <c r="C268" i="17"/>
  <c r="D268" i="17" s="1"/>
  <c r="E268" i="17" s="1"/>
  <c r="F268" i="17" s="1"/>
  <c r="G268" i="17" s="1"/>
  <c r="H268" i="17" s="1"/>
  <c r="I268" i="17" s="1"/>
  <c r="J268" i="17" s="1"/>
  <c r="K268" i="17" s="1"/>
  <c r="L268" i="17" s="1"/>
  <c r="M268" i="17" s="1"/>
  <c r="N268" i="17" s="1"/>
  <c r="AE268" i="17"/>
  <c r="C269" i="17"/>
  <c r="D269" i="17" s="1"/>
  <c r="E269" i="17" s="1"/>
  <c r="F269" i="17" s="1"/>
  <c r="G269" i="17" s="1"/>
  <c r="H269" i="17" s="1"/>
  <c r="I269" i="17" s="1"/>
  <c r="J269" i="17" s="1"/>
  <c r="K269" i="17" s="1"/>
  <c r="L269" i="17" s="1"/>
  <c r="M269" i="17" s="1"/>
  <c r="N269" i="17" s="1"/>
  <c r="AE269" i="17"/>
  <c r="C270" i="17"/>
  <c r="D270" i="17" s="1"/>
  <c r="E270" i="17" s="1"/>
  <c r="F270" i="17" s="1"/>
  <c r="G270" i="17" s="1"/>
  <c r="H270" i="17" s="1"/>
  <c r="I270" i="17" s="1"/>
  <c r="J270" i="17" s="1"/>
  <c r="K270" i="17" s="1"/>
  <c r="L270" i="17" s="1"/>
  <c r="M270" i="17" s="1"/>
  <c r="N270" i="17" s="1"/>
  <c r="AE270" i="17"/>
  <c r="AJ79" i="13"/>
  <c r="AK51" i="13"/>
  <c r="S79" i="13" l="1"/>
  <c r="X79" i="13"/>
  <c r="Y51" i="13"/>
  <c r="AO51" i="13"/>
  <c r="AN79" i="13"/>
  <c r="R79" i="13"/>
  <c r="W79" i="13"/>
  <c r="X51" i="13"/>
  <c r="AM79" i="13"/>
  <c r="AN51" i="13"/>
  <c r="W51" i="13"/>
  <c r="V79" i="13"/>
  <c r="AL79" i="13"/>
  <c r="AM51" i="13"/>
  <c r="P79" i="13"/>
  <c r="O51" i="13"/>
  <c r="AH51" i="13"/>
  <c r="AK79" i="13"/>
  <c r="AF79" i="13"/>
  <c r="AE272" i="17"/>
  <c r="V51" i="13"/>
  <c r="U79" i="13"/>
  <c r="S59" i="17"/>
  <c r="D245" i="17"/>
  <c r="C272" i="17"/>
  <c r="N135" i="13" s="1"/>
  <c r="M79" i="13"/>
  <c r="N51" i="13"/>
  <c r="O29" i="17"/>
  <c r="AD51" i="13"/>
  <c r="O59" i="17"/>
  <c r="AC79" i="13"/>
  <c r="S29" i="17"/>
  <c r="AY152" i="17"/>
  <c r="AY153" i="17"/>
  <c r="AY154" i="17"/>
  <c r="AY155" i="17"/>
  <c r="AY156" i="17"/>
  <c r="AY157" i="17"/>
  <c r="AY158" i="17"/>
  <c r="AY179" i="17"/>
  <c r="AY159" i="17"/>
  <c r="AY160" i="17"/>
  <c r="AY161" i="17"/>
  <c r="AY162" i="17"/>
  <c r="AY163" i="17"/>
  <c r="AY164" i="17"/>
  <c r="AY165" i="17"/>
  <c r="AY177" i="17"/>
  <c r="AY178" i="17"/>
  <c r="BC152" i="17"/>
  <c r="BC153" i="17"/>
  <c r="BC154" i="17"/>
  <c r="BC155" i="17"/>
  <c r="BC156" i="17"/>
  <c r="BC157" i="17"/>
  <c r="BC158" i="17"/>
  <c r="BC179" i="17"/>
  <c r="BC159" i="17"/>
  <c r="BC160" i="17"/>
  <c r="BC161" i="17"/>
  <c r="BC162" i="17"/>
  <c r="BC163" i="17"/>
  <c r="BC164" i="17"/>
  <c r="BC165" i="17"/>
  <c r="BC166" i="17"/>
  <c r="BC167" i="17"/>
  <c r="BC168" i="17"/>
  <c r="BC169" i="17"/>
  <c r="BC170" i="17"/>
  <c r="BC171" i="17"/>
  <c r="BC172" i="17"/>
  <c r="BC173" i="17"/>
  <c r="BC174" i="17"/>
  <c r="BC176" i="17"/>
  <c r="BC177" i="17"/>
  <c r="BC178" i="17"/>
  <c r="BE152" i="17"/>
  <c r="BE153" i="17"/>
  <c r="BE154" i="17"/>
  <c r="BE155" i="17"/>
  <c r="BE156" i="17"/>
  <c r="BE157" i="17"/>
  <c r="AY166" i="17"/>
  <c r="AY167" i="17"/>
  <c r="AY168" i="17"/>
  <c r="AY169" i="17"/>
  <c r="AY170" i="17"/>
  <c r="AY171" i="17"/>
  <c r="AY172" i="17"/>
  <c r="AY173" i="17"/>
  <c r="AY174" i="17"/>
  <c r="AY175" i="17"/>
  <c r="AY176" i="17"/>
  <c r="BC175" i="17"/>
  <c r="BE158" i="17"/>
  <c r="BE179" i="17"/>
  <c r="BE159" i="17"/>
  <c r="BE160" i="17"/>
  <c r="BE161" i="17"/>
  <c r="BE162" i="17"/>
  <c r="BE163" i="17"/>
  <c r="BE164" i="17"/>
  <c r="BE165" i="17"/>
  <c r="BE166" i="17"/>
  <c r="BE167" i="17"/>
  <c r="BE168" i="17"/>
  <c r="BE169" i="17"/>
  <c r="BE170" i="17"/>
  <c r="BE171" i="17"/>
  <c r="BE172" i="17"/>
  <c r="BE173" i="17"/>
  <c r="BE174" i="17"/>
  <c r="BE175" i="17"/>
  <c r="BE176" i="17"/>
  <c r="BE177" i="17"/>
  <c r="BE178" i="17"/>
  <c r="BI152" i="17"/>
  <c r="BI153" i="17"/>
  <c r="BI154" i="17"/>
  <c r="BI155" i="17"/>
  <c r="BI156" i="17"/>
  <c r="BI157" i="17"/>
  <c r="BI158" i="17"/>
  <c r="BI161" i="17"/>
  <c r="BI162" i="17"/>
  <c r="BI163" i="17"/>
  <c r="BI164" i="17"/>
  <c r="BI165" i="17"/>
  <c r="BI166" i="17"/>
  <c r="BI167" i="17"/>
  <c r="BI168" i="17"/>
  <c r="BI169" i="17"/>
  <c r="BI170" i="17"/>
  <c r="BI171" i="17"/>
  <c r="BI172" i="17"/>
  <c r="BI173" i="17"/>
  <c r="BI174" i="17"/>
  <c r="BI175" i="17"/>
  <c r="BI176" i="17"/>
  <c r="BI177" i="17"/>
  <c r="BI178" i="17"/>
  <c r="AZ152" i="17"/>
  <c r="AZ153" i="17"/>
  <c r="AZ154" i="17"/>
  <c r="AZ155" i="17"/>
  <c r="AZ156" i="17"/>
  <c r="AZ157" i="17"/>
  <c r="AZ158" i="17"/>
  <c r="AZ179" i="17"/>
  <c r="AZ159" i="17"/>
  <c r="AZ160" i="17"/>
  <c r="AZ161" i="17"/>
  <c r="AZ162" i="17"/>
  <c r="AZ163" i="17"/>
  <c r="AZ164" i="17"/>
  <c r="AZ165" i="17"/>
  <c r="AZ166" i="17"/>
  <c r="AZ167" i="17"/>
  <c r="AZ168" i="17"/>
  <c r="AZ169" i="17"/>
  <c r="AZ170" i="17"/>
  <c r="AZ171" i="17"/>
  <c r="AZ172" i="17"/>
  <c r="AZ173" i="17"/>
  <c r="AZ174" i="17"/>
  <c r="AZ175" i="17"/>
  <c r="AZ176" i="17"/>
  <c r="AZ177" i="17"/>
  <c r="AZ178" i="17"/>
  <c r="BF176" i="17"/>
  <c r="BF177" i="17"/>
  <c r="BF178" i="17"/>
  <c r="BB152" i="17"/>
  <c r="BB154" i="17"/>
  <c r="BB155" i="17"/>
  <c r="BB156" i="17"/>
  <c r="BB157" i="17"/>
  <c r="BB158" i="17"/>
  <c r="BB179" i="17"/>
  <c r="BB159" i="17"/>
  <c r="BB160" i="17"/>
  <c r="BB161" i="17"/>
  <c r="BB162" i="17"/>
  <c r="BB163" i="17"/>
  <c r="BB164" i="17"/>
  <c r="BB165" i="17"/>
  <c r="BB166" i="17"/>
  <c r="BB167" i="17"/>
  <c r="BB168" i="17"/>
  <c r="BB169" i="17"/>
  <c r="BB170" i="17"/>
  <c r="BB171" i="17"/>
  <c r="BB172" i="17"/>
  <c r="BB173" i="17"/>
  <c r="BB174" i="17"/>
  <c r="BB175" i="17"/>
  <c r="BB176" i="17"/>
  <c r="BB177" i="17"/>
  <c r="BB178" i="17"/>
  <c r="BD154" i="17"/>
  <c r="BD155" i="17"/>
  <c r="BD156" i="17"/>
  <c r="BD157" i="17"/>
  <c r="BD158" i="17"/>
  <c r="BD179" i="17"/>
  <c r="BD159" i="17"/>
  <c r="BD160" i="17"/>
  <c r="BD161" i="17"/>
  <c r="BD162" i="17"/>
  <c r="BD163" i="17"/>
  <c r="BD164" i="17"/>
  <c r="BD165" i="17"/>
  <c r="BD166" i="17"/>
  <c r="BD167" i="17"/>
  <c r="BD168" i="17"/>
  <c r="BD169" i="17"/>
  <c r="BD170" i="17"/>
  <c r="BD171" i="17"/>
  <c r="BD172" i="17"/>
  <c r="BD173" i="17"/>
  <c r="BD174" i="17"/>
  <c r="BD175" i="17"/>
  <c r="BD176" i="17"/>
  <c r="BD177" i="17"/>
  <c r="BD178" i="17"/>
  <c r="BH152" i="17"/>
  <c r="BH153" i="17"/>
  <c r="BH154" i="17"/>
  <c r="BH155" i="17"/>
  <c r="BH157" i="17"/>
  <c r="BH158" i="17"/>
  <c r="BH179" i="17"/>
  <c r="BH159" i="17"/>
  <c r="BH160" i="17"/>
  <c r="BH161" i="17"/>
  <c r="BH162" i="17"/>
  <c r="BH163" i="17"/>
  <c r="BH164" i="17"/>
  <c r="BH165" i="17"/>
  <c r="BH166" i="17"/>
  <c r="BH167" i="17"/>
  <c r="BH168" i="17"/>
  <c r="BH169" i="17"/>
  <c r="BH170" i="17"/>
  <c r="BH171" i="17"/>
  <c r="BH172" i="17"/>
  <c r="BH173" i="17"/>
  <c r="BH174" i="17"/>
  <c r="BH175" i="17"/>
  <c r="BH176" i="17"/>
  <c r="BH177" i="17"/>
  <c r="BH178" i="17"/>
  <c r="BJ177" i="17"/>
  <c r="BJ178" i="17"/>
  <c r="BA152" i="17"/>
  <c r="BA153" i="17"/>
  <c r="BA154" i="17"/>
  <c r="BA155" i="17"/>
  <c r="BA156" i="17"/>
  <c r="BA157" i="17"/>
  <c r="BA158" i="17"/>
  <c r="BA179" i="17"/>
  <c r="BA159" i="17"/>
  <c r="BA160" i="17"/>
  <c r="BA161" i="17"/>
  <c r="BA162" i="17"/>
  <c r="BA163" i="17"/>
  <c r="BA164" i="17"/>
  <c r="BA165" i="17"/>
  <c r="BA166" i="17"/>
  <c r="BA167" i="17"/>
  <c r="BA168" i="17"/>
  <c r="BA169" i="17"/>
  <c r="BA170" i="17"/>
  <c r="BA171" i="17"/>
  <c r="BA172" i="17"/>
  <c r="BA173" i="17"/>
  <c r="BA174" i="17"/>
  <c r="BA175" i="17"/>
  <c r="BA176" i="17"/>
  <c r="BA177" i="17"/>
  <c r="BA178" i="17"/>
  <c r="BD152" i="17"/>
  <c r="BD153" i="17"/>
  <c r="BG152" i="17"/>
  <c r="BG153" i="17"/>
  <c r="BG154" i="17"/>
  <c r="BG155" i="17"/>
  <c r="BG156" i="17"/>
  <c r="BG157" i="17"/>
  <c r="BG158" i="17"/>
  <c r="BG179" i="17"/>
  <c r="BG159" i="17"/>
  <c r="BG160" i="17"/>
  <c r="BG161" i="17"/>
  <c r="BG162" i="17"/>
  <c r="BG163" i="17"/>
  <c r="BG164" i="17"/>
  <c r="BG165" i="17"/>
  <c r="BG166" i="17"/>
  <c r="BG167" i="17"/>
  <c r="BG168" i="17"/>
  <c r="BG169" i="17"/>
  <c r="BG170" i="17"/>
  <c r="BG171" i="17"/>
  <c r="BG172" i="17"/>
  <c r="BG173" i="17"/>
  <c r="BG174" i="17"/>
  <c r="BG175" i="17"/>
  <c r="BG176" i="17"/>
  <c r="BG177" i="17"/>
  <c r="BG178" i="17"/>
  <c r="D189" i="17"/>
  <c r="BF152" i="17"/>
  <c r="BF153" i="17"/>
  <c r="BF154" i="17"/>
  <c r="BF155" i="17"/>
  <c r="BF156" i="17"/>
  <c r="BF157" i="17"/>
  <c r="BF158" i="17"/>
  <c r="BF179" i="17"/>
  <c r="BF159" i="17"/>
  <c r="BF160" i="17"/>
  <c r="BF161" i="17"/>
  <c r="BF162" i="17"/>
  <c r="BF163" i="17"/>
  <c r="BF164" i="17"/>
  <c r="BF165" i="17"/>
  <c r="BF166" i="17"/>
  <c r="BF167" i="17"/>
  <c r="BF168" i="17"/>
  <c r="BF169" i="17"/>
  <c r="BF170" i="17"/>
  <c r="BF171" i="17"/>
  <c r="BF172" i="17"/>
  <c r="BF173" i="17"/>
  <c r="BF174" i="17"/>
  <c r="BF175" i="17"/>
  <c r="BJ152" i="17"/>
  <c r="BJ153" i="17"/>
  <c r="BJ154" i="17"/>
  <c r="BJ155" i="17"/>
  <c r="BJ156" i="17"/>
  <c r="BJ157" i="17"/>
  <c r="BJ158" i="17"/>
  <c r="BJ179" i="17"/>
  <c r="BJ159" i="17"/>
  <c r="BJ160" i="17"/>
  <c r="BJ161" i="17"/>
  <c r="BJ162" i="17"/>
  <c r="BJ163" i="17"/>
  <c r="BJ164" i="17"/>
  <c r="BJ165" i="17"/>
  <c r="BJ166" i="17"/>
  <c r="BJ167" i="17"/>
  <c r="BJ168" i="17"/>
  <c r="BJ169" i="17"/>
  <c r="BJ170" i="17"/>
  <c r="BJ171" i="17"/>
  <c r="BJ172" i="17"/>
  <c r="BJ173" i="17"/>
  <c r="BJ174" i="17"/>
  <c r="BJ175" i="17"/>
  <c r="BJ176" i="17"/>
  <c r="BI179" i="17"/>
  <c r="BI159" i="17"/>
  <c r="BI160" i="17"/>
  <c r="BB153" i="17"/>
  <c r="BH156" i="17"/>
  <c r="M209" i="17"/>
  <c r="K209" i="17"/>
  <c r="K189" i="17"/>
  <c r="H183" i="17"/>
  <c r="J195" i="17"/>
  <c r="H192" i="17"/>
  <c r="H193" i="17"/>
  <c r="E208" i="17"/>
  <c r="F207" i="17"/>
  <c r="H206" i="17"/>
  <c r="G203" i="17"/>
  <c r="G201" i="17"/>
  <c r="H195" i="17"/>
  <c r="N195" i="17"/>
  <c r="G192" i="17"/>
  <c r="M208" i="17"/>
  <c r="G206" i="17"/>
  <c r="H203" i="17"/>
  <c r="K194" i="17"/>
  <c r="J192" i="17"/>
  <c r="G209" i="17"/>
  <c r="H209" i="17"/>
  <c r="D208" i="17"/>
  <c r="K204" i="17"/>
  <c r="F202" i="17"/>
  <c r="H202" i="17"/>
  <c r="H197" i="17"/>
  <c r="G197" i="17"/>
  <c r="J196" i="17"/>
  <c r="K195" i="17"/>
  <c r="K210" i="17"/>
  <c r="H210" i="17"/>
  <c r="N189" i="17"/>
  <c r="J187" i="17"/>
  <c r="E209" i="17"/>
  <c r="H208" i="17"/>
  <c r="M207" i="17"/>
  <c r="E207" i="17"/>
  <c r="E206" i="17"/>
  <c r="J208" i="17"/>
  <c r="C207" i="17"/>
  <c r="G207" i="17"/>
  <c r="K207" i="17"/>
  <c r="K206" i="17"/>
  <c r="D206" i="17"/>
  <c r="N183" i="17"/>
  <c r="D209" i="17"/>
  <c r="G208" i="17"/>
  <c r="K208" i="17"/>
  <c r="D207" i="17"/>
  <c r="H207" i="17"/>
  <c r="M206" i="17"/>
  <c r="H204" i="17"/>
  <c r="F204" i="17"/>
  <c r="K203" i="17"/>
  <c r="G204" i="17"/>
  <c r="J204" i="17"/>
  <c r="J203" i="17"/>
  <c r="J202" i="17"/>
  <c r="N202" i="17"/>
  <c r="F203" i="17"/>
  <c r="N203" i="17"/>
  <c r="G202" i="17"/>
  <c r="K202" i="17"/>
  <c r="H200" i="17"/>
  <c r="G199" i="17"/>
  <c r="K197" i="17"/>
  <c r="D197" i="17"/>
  <c r="M197" i="17"/>
  <c r="G196" i="17"/>
  <c r="E197" i="17"/>
  <c r="D195" i="17"/>
  <c r="F196" i="17"/>
  <c r="N196" i="17"/>
  <c r="D194" i="17"/>
  <c r="C194" i="17"/>
  <c r="C195" i="17"/>
  <c r="G195" i="17"/>
  <c r="G194" i="17"/>
  <c r="H194" i="17"/>
  <c r="D192" i="17"/>
  <c r="K192" i="17"/>
  <c r="C192" i="17"/>
  <c r="N191" i="17"/>
  <c r="K193" i="17"/>
  <c r="D193" i="17"/>
  <c r="N192" i="17"/>
  <c r="J193" i="17"/>
  <c r="J190" i="17"/>
  <c r="E193" i="17"/>
  <c r="C210" i="17"/>
  <c r="N190" i="17"/>
  <c r="E191" i="17"/>
  <c r="M190" i="17"/>
  <c r="G190" i="17"/>
  <c r="C190" i="17"/>
  <c r="D190" i="17"/>
  <c r="N210" i="17"/>
  <c r="D210" i="17"/>
  <c r="G210" i="17"/>
  <c r="J210" i="17"/>
  <c r="J189" i="17"/>
  <c r="H189" i="17"/>
  <c r="C189" i="17"/>
  <c r="K188" i="17"/>
  <c r="J188" i="17"/>
  <c r="K187" i="17"/>
  <c r="G187" i="17"/>
  <c r="C187" i="17"/>
  <c r="N187" i="17"/>
  <c r="K186" i="17"/>
  <c r="G186" i="17"/>
  <c r="K184" i="17"/>
  <c r="H184" i="17"/>
  <c r="G184" i="17"/>
  <c r="J184" i="17"/>
  <c r="L184" i="17"/>
  <c r="N184" i="17"/>
  <c r="AP51" i="13" l="1"/>
  <c r="AP22" i="13" s="1"/>
  <c r="AO79" i="13"/>
  <c r="AP79" i="13"/>
  <c r="Z79" i="13"/>
  <c r="Y79" i="13"/>
  <c r="Z51" i="13"/>
  <c r="Z22" i="13" s="1"/>
  <c r="AI189" i="17"/>
  <c r="BF180" i="17"/>
  <c r="BD180" i="17"/>
  <c r="BK173" i="17"/>
  <c r="BK169" i="17"/>
  <c r="BE180" i="17"/>
  <c r="BK164" i="17"/>
  <c r="BK160" i="17"/>
  <c r="BK157" i="17"/>
  <c r="BK153" i="17"/>
  <c r="N109" i="13"/>
  <c r="O109" i="13" s="1"/>
  <c r="P109" i="13" s="1"/>
  <c r="Q109" i="13" s="1"/>
  <c r="R109" i="13" s="1"/>
  <c r="S109" i="13" s="1"/>
  <c r="T109" i="13" s="1"/>
  <c r="U109" i="13" s="1"/>
  <c r="V109" i="13" s="1"/>
  <c r="W109" i="13" s="1"/>
  <c r="X109" i="13" s="1"/>
  <c r="Y109" i="13" s="1"/>
  <c r="AI187" i="17"/>
  <c r="BA180" i="17"/>
  <c r="BH180" i="17"/>
  <c r="AZ180" i="17"/>
  <c r="BI180" i="17"/>
  <c r="BK176" i="17"/>
  <c r="BK172" i="17"/>
  <c r="BK168" i="17"/>
  <c r="BK178" i="17"/>
  <c r="BK163" i="17"/>
  <c r="BK159" i="17"/>
  <c r="BK156" i="17"/>
  <c r="AY180" i="17"/>
  <c r="BK152" i="17"/>
  <c r="AI190" i="17"/>
  <c r="AI210" i="17"/>
  <c r="AI194" i="17"/>
  <c r="BG180" i="17"/>
  <c r="BK175" i="17"/>
  <c r="BK171" i="17"/>
  <c r="BK167" i="17"/>
  <c r="BK177" i="17"/>
  <c r="BK162" i="17"/>
  <c r="BK179" i="17"/>
  <c r="BK155" i="17"/>
  <c r="E245" i="17"/>
  <c r="D272" i="17"/>
  <c r="O135" i="13" s="1"/>
  <c r="AI192" i="17"/>
  <c r="AI195" i="17"/>
  <c r="AI207" i="17"/>
  <c r="BJ180" i="17"/>
  <c r="BB180" i="17"/>
  <c r="BK174" i="17"/>
  <c r="BK170" i="17"/>
  <c r="BK166" i="17"/>
  <c r="BC180" i="17"/>
  <c r="BK165" i="17"/>
  <c r="BK161" i="17"/>
  <c r="BK158" i="17"/>
  <c r="BK154" i="17"/>
  <c r="AD109" i="13"/>
  <c r="AE109" i="13" s="1"/>
  <c r="AF109" i="13" s="1"/>
  <c r="AG109" i="13" s="1"/>
  <c r="AH109" i="13" s="1"/>
  <c r="AI109" i="13" s="1"/>
  <c r="AJ109" i="13" s="1"/>
  <c r="AK109" i="13" s="1"/>
  <c r="AL109" i="13" s="1"/>
  <c r="AM109" i="13" s="1"/>
  <c r="AN109" i="13" s="1"/>
  <c r="AO109" i="13" s="1"/>
  <c r="K198" i="17"/>
  <c r="C199" i="17"/>
  <c r="H201" i="17"/>
  <c r="G189" i="17"/>
  <c r="H190" i="17"/>
  <c r="N201" i="17"/>
  <c r="F200" i="17"/>
  <c r="C186" i="17"/>
  <c r="H188" i="17"/>
  <c r="N185" i="17"/>
  <c r="K185" i="17"/>
  <c r="D188" i="17"/>
  <c r="H187" i="17"/>
  <c r="N198" i="17"/>
  <c r="K190" i="17"/>
  <c r="D187" i="17"/>
  <c r="C184" i="17"/>
  <c r="H199" i="17"/>
  <c r="G198" i="17"/>
  <c r="M196" i="17"/>
  <c r="M195" i="17"/>
  <c r="E195" i="17"/>
  <c r="L197" i="17"/>
  <c r="E196" i="17"/>
  <c r="D196" i="17"/>
  <c r="N197" i="17"/>
  <c r="C197" i="17"/>
  <c r="K200" i="17"/>
  <c r="M200" i="17"/>
  <c r="I202" i="17"/>
  <c r="N199" i="17"/>
  <c r="D201" i="17"/>
  <c r="C202" i="17"/>
  <c r="J205" i="17"/>
  <c r="M204" i="17"/>
  <c r="D205" i="17"/>
  <c r="L208" i="17"/>
  <c r="C208" i="17"/>
  <c r="J209" i="17"/>
  <c r="N209" i="17"/>
  <c r="M192" i="17"/>
  <c r="M193" i="17"/>
  <c r="J194" i="17"/>
  <c r="K196" i="17"/>
  <c r="L196" i="17"/>
  <c r="J198" i="17"/>
  <c r="F201" i="17"/>
  <c r="H198" i="17"/>
  <c r="E198" i="17"/>
  <c r="E199" i="17"/>
  <c r="G200" i="17"/>
  <c r="D200" i="17"/>
  <c r="E201" i="17"/>
  <c r="E202" i="17"/>
  <c r="C203" i="17"/>
  <c r="E205" i="17"/>
  <c r="I208" i="17"/>
  <c r="G205" i="17"/>
  <c r="K205" i="17"/>
  <c r="F206" i="17"/>
  <c r="G193" i="17"/>
  <c r="M194" i="17"/>
  <c r="I196" i="17"/>
  <c r="C196" i="17"/>
  <c r="F198" i="17"/>
  <c r="D198" i="17"/>
  <c r="J201" i="17"/>
  <c r="K201" i="17"/>
  <c r="M203" i="17"/>
  <c r="C204" i="17"/>
  <c r="H205" i="17"/>
  <c r="L206" i="17"/>
  <c r="D204" i="17"/>
  <c r="N206" i="17"/>
  <c r="C206" i="17"/>
  <c r="F209" i="17"/>
  <c r="N194" i="17"/>
  <c r="H196" i="17"/>
  <c r="F197" i="17"/>
  <c r="L202" i="17"/>
  <c r="K199" i="17"/>
  <c r="M201" i="17"/>
  <c r="D203" i="17"/>
  <c r="L203" i="17"/>
  <c r="M205" i="17"/>
  <c r="N205" i="17"/>
  <c r="J207" i="17"/>
  <c r="F208" i="17"/>
  <c r="N208" i="17"/>
  <c r="L191" i="17"/>
  <c r="H191" i="17"/>
  <c r="F191" i="17"/>
  <c r="C191" i="17"/>
  <c r="K191" i="17"/>
  <c r="L190" i="17"/>
  <c r="E190" i="17"/>
  <c r="F190" i="17"/>
  <c r="L210" i="17"/>
  <c r="F210" i="17"/>
  <c r="E210" i="17"/>
  <c r="M210" i="17"/>
  <c r="E188" i="17"/>
  <c r="M188" i="17"/>
  <c r="E187" i="17"/>
  <c r="F187" i="17"/>
  <c r="M187" i="17"/>
  <c r="H186" i="17"/>
  <c r="I186" i="17"/>
  <c r="L186" i="17"/>
  <c r="F186" i="17"/>
  <c r="N186" i="17"/>
  <c r="J186" i="17"/>
  <c r="E186" i="17"/>
  <c r="G185" i="17"/>
  <c r="F185" i="17"/>
  <c r="H185" i="17"/>
  <c r="M185" i="17"/>
  <c r="C185" i="17"/>
  <c r="D185" i="17"/>
  <c r="J185" i="17"/>
  <c r="E185" i="17"/>
  <c r="L185" i="17"/>
  <c r="M184" i="17"/>
  <c r="D184" i="17"/>
  <c r="D183" i="17"/>
  <c r="M183" i="17"/>
  <c r="K183" i="17"/>
  <c r="F183" i="17"/>
  <c r="E183" i="17"/>
  <c r="G183" i="17"/>
  <c r="C183" i="17"/>
  <c r="I183" i="17"/>
  <c r="F184" i="17"/>
  <c r="L187" i="17"/>
  <c r="I189" i="17"/>
  <c r="E189" i="17"/>
  <c r="J191" i="17"/>
  <c r="I191" i="17"/>
  <c r="L192" i="17"/>
  <c r="C193" i="17"/>
  <c r="I194" i="17"/>
  <c r="L195" i="17"/>
  <c r="L198" i="17"/>
  <c r="J199" i="17"/>
  <c r="F199" i="17"/>
  <c r="E200" i="17"/>
  <c r="L201" i="17"/>
  <c r="E203" i="17"/>
  <c r="I207" i="17"/>
  <c r="I205" i="17"/>
  <c r="L209" i="17"/>
  <c r="I185" i="17"/>
  <c r="G188" i="17"/>
  <c r="F189" i="17"/>
  <c r="I190" i="17"/>
  <c r="G191" i="17"/>
  <c r="I192" i="17"/>
  <c r="L193" i="17"/>
  <c r="F194" i="17"/>
  <c r="L199" i="17"/>
  <c r="N200" i="17"/>
  <c r="L204" i="17"/>
  <c r="I201" i="17"/>
  <c r="M202" i="17"/>
  <c r="E204" i="17"/>
  <c r="N204" i="17"/>
  <c r="F205" i="17"/>
  <c r="C209" i="17"/>
  <c r="E184" i="17"/>
  <c r="M186" i="17"/>
  <c r="I187" i="17"/>
  <c r="M189" i="17"/>
  <c r="D191" i="17"/>
  <c r="I193" i="17"/>
  <c r="E192" i="17"/>
  <c r="F192" i="17"/>
  <c r="E194" i="17"/>
  <c r="F195" i="17"/>
  <c r="I197" i="17"/>
  <c r="J197" i="17"/>
  <c r="I199" i="17"/>
  <c r="M198" i="17"/>
  <c r="I198" i="17"/>
  <c r="D199" i="17"/>
  <c r="J200" i="17"/>
  <c r="I200" i="17"/>
  <c r="I204" i="17"/>
  <c r="L200" i="17"/>
  <c r="C201" i="17"/>
  <c r="D202" i="17"/>
  <c r="C200" i="17"/>
  <c r="C205" i="17"/>
  <c r="N207" i="17"/>
  <c r="L183" i="17"/>
  <c r="I209" i="17"/>
  <c r="I184" i="17"/>
  <c r="D186" i="17"/>
  <c r="F188" i="17"/>
  <c r="I188" i="17"/>
  <c r="L188" i="17"/>
  <c r="N188" i="17"/>
  <c r="C188" i="17"/>
  <c r="L189" i="17"/>
  <c r="I210" i="17"/>
  <c r="M191" i="17"/>
  <c r="F193" i="17"/>
  <c r="I195" i="17"/>
  <c r="N193" i="17"/>
  <c r="L194" i="17"/>
  <c r="M199" i="17"/>
  <c r="I203" i="17"/>
  <c r="C198" i="17"/>
  <c r="I206" i="17"/>
  <c r="L207" i="17"/>
  <c r="L205" i="17"/>
  <c r="J206" i="17"/>
  <c r="J183" i="17"/>
  <c r="AQ78" i="13" l="1"/>
  <c r="AQ77" i="13"/>
  <c r="H211" i="17"/>
  <c r="CU16" i="13" s="1"/>
  <c r="K211" i="17"/>
  <c r="CX16" i="13" s="1"/>
  <c r="J211" i="17"/>
  <c r="CW16" i="13" s="1"/>
  <c r="O207" i="17"/>
  <c r="O210" i="17"/>
  <c r="O187" i="17"/>
  <c r="O192" i="17"/>
  <c r="O190" i="17"/>
  <c r="O195" i="17"/>
  <c r="O189" i="17"/>
  <c r="N211" i="17"/>
  <c r="DA16" i="13" s="1"/>
  <c r="O194" i="17"/>
  <c r="AI198" i="17"/>
  <c r="O198" i="17"/>
  <c r="AI188" i="17"/>
  <c r="O188" i="17"/>
  <c r="I211" i="17"/>
  <c r="CV16" i="13" s="1"/>
  <c r="F211" i="17"/>
  <c r="CS16" i="13" s="1"/>
  <c r="D211" i="17"/>
  <c r="CQ16" i="13" s="1"/>
  <c r="AI191" i="17"/>
  <c r="O191" i="17"/>
  <c r="AI204" i="17"/>
  <c r="O204" i="17"/>
  <c r="AI196" i="17"/>
  <c r="O196" i="17"/>
  <c r="AI186" i="17"/>
  <c r="O186" i="17"/>
  <c r="BK180" i="17"/>
  <c r="AI205" i="17"/>
  <c r="O205" i="17"/>
  <c r="AI183" i="17"/>
  <c r="C211" i="17"/>
  <c r="CP16" i="13" s="1"/>
  <c r="O183" i="17"/>
  <c r="AI202" i="17"/>
  <c r="O202" i="17"/>
  <c r="AI184" i="17"/>
  <c r="O184" i="17"/>
  <c r="L211" i="17"/>
  <c r="CY16" i="13" s="1"/>
  <c r="AI200" i="17"/>
  <c r="O200" i="17"/>
  <c r="AI201" i="17"/>
  <c r="O201" i="17"/>
  <c r="AI193" i="17"/>
  <c r="O193" i="17"/>
  <c r="G211" i="17"/>
  <c r="CT16" i="13" s="1"/>
  <c r="AI185" i="17"/>
  <c r="O185" i="17"/>
  <c r="AI203" i="17"/>
  <c r="O203" i="17"/>
  <c r="AI209" i="17"/>
  <c r="O209" i="17"/>
  <c r="E211" i="17"/>
  <c r="CR16" i="13" s="1"/>
  <c r="M211" i="17"/>
  <c r="CZ16" i="13" s="1"/>
  <c r="AI206" i="17"/>
  <c r="O206" i="17"/>
  <c r="AI208" i="17"/>
  <c r="O208" i="17"/>
  <c r="AI197" i="17"/>
  <c r="O197" i="17"/>
  <c r="AI199" i="17"/>
  <c r="O199" i="17"/>
  <c r="F245" i="17"/>
  <c r="E272" i="17"/>
  <c r="P135" i="13" s="1"/>
  <c r="AA78" i="13"/>
  <c r="AA77" i="13"/>
  <c r="DB16" i="13" l="1"/>
  <c r="CL23" i="13" s="1"/>
  <c r="AI211" i="17"/>
  <c r="F272" i="17"/>
  <c r="Q135" i="13" s="1"/>
  <c r="G245" i="17"/>
  <c r="O211" i="17"/>
  <c r="H245" i="17" l="1"/>
  <c r="G272" i="17"/>
  <c r="R135" i="13" s="1"/>
  <c r="I245" i="17" l="1"/>
  <c r="H272" i="17"/>
  <c r="S135" i="13" s="1"/>
  <c r="J245" i="17" l="1"/>
  <c r="I272" i="17"/>
  <c r="T135" i="13" s="1"/>
  <c r="J272" i="17" l="1"/>
  <c r="U135" i="13" s="1"/>
  <c r="K245" i="17"/>
  <c r="AI152" i="17"/>
  <c r="AO152" i="17"/>
  <c r="AL152" i="17"/>
  <c r="K272" i="17" l="1"/>
  <c r="V135" i="13" s="1"/>
  <c r="L245" i="17"/>
  <c r="AR152" i="17"/>
  <c r="AA152" i="17"/>
  <c r="Z152" i="17"/>
  <c r="X152" i="17"/>
  <c r="AD152" i="17"/>
  <c r="AC152" i="17"/>
  <c r="U152" i="17"/>
  <c r="AJ152" i="17"/>
  <c r="AM152" i="17"/>
  <c r="AP152" i="17"/>
  <c r="AS152" i="17"/>
  <c r="AK152" i="17"/>
  <c r="AQ152" i="17"/>
  <c r="AT152" i="17"/>
  <c r="F152" i="17" l="1"/>
  <c r="V152" i="17"/>
  <c r="L272" i="17"/>
  <c r="W135" i="13" s="1"/>
  <c r="M245" i="17"/>
  <c r="H152" i="17"/>
  <c r="AN152" i="17"/>
  <c r="AU152" i="17" s="1"/>
  <c r="C152" i="17"/>
  <c r="S152" i="17"/>
  <c r="T152" i="17"/>
  <c r="J152" i="17"/>
  <c r="E152" i="17"/>
  <c r="D152" i="17"/>
  <c r="N152" i="17"/>
  <c r="K152" i="17"/>
  <c r="K214" i="17" l="1"/>
  <c r="I152" i="17"/>
  <c r="Y152" i="17"/>
  <c r="E214" i="17"/>
  <c r="N214" i="17"/>
  <c r="D214" i="17"/>
  <c r="J214" i="17"/>
  <c r="H214" i="17"/>
  <c r="F214" i="17"/>
  <c r="M152" i="17"/>
  <c r="G152" i="17"/>
  <c r="W152" i="17"/>
  <c r="M272" i="17"/>
  <c r="X135" i="13" s="1"/>
  <c r="N245" i="17"/>
  <c r="N272" i="17" s="1"/>
  <c r="Y135" i="13" s="1"/>
  <c r="L152" i="17"/>
  <c r="AB152" i="17"/>
  <c r="BO152" i="17"/>
  <c r="C214" i="17"/>
  <c r="AT159" i="17"/>
  <c r="AL159" i="17"/>
  <c r="AJ159" i="17"/>
  <c r="AR158" i="17"/>
  <c r="AQ158" i="17"/>
  <c r="AO158" i="17"/>
  <c r="AN158" i="17"/>
  <c r="AM158" i="17"/>
  <c r="AL158" i="17"/>
  <c r="AK158" i="17"/>
  <c r="AJ158" i="17"/>
  <c r="AI158" i="17"/>
  <c r="AS157" i="17"/>
  <c r="AO157" i="17"/>
  <c r="AN157" i="17"/>
  <c r="AK157" i="17"/>
  <c r="AJ157" i="17"/>
  <c r="AI157" i="17"/>
  <c r="AN156" i="17"/>
  <c r="AK156" i="17"/>
  <c r="AJ156" i="17"/>
  <c r="AI156" i="17"/>
  <c r="M95" i="17"/>
  <c r="AT155" i="17"/>
  <c r="AM155" i="17"/>
  <c r="AK155" i="17"/>
  <c r="AJ155" i="17"/>
  <c r="AT179" i="17"/>
  <c r="AS179" i="17"/>
  <c r="AR179" i="17"/>
  <c r="AQ179" i="17"/>
  <c r="AP179" i="17"/>
  <c r="AO179" i="17"/>
  <c r="AN179" i="17"/>
  <c r="AM179" i="17"/>
  <c r="AL179" i="17"/>
  <c r="AK179" i="17"/>
  <c r="AJ179" i="17"/>
  <c r="AI179" i="17"/>
  <c r="N118" i="17"/>
  <c r="M118" i="17"/>
  <c r="L118" i="17"/>
  <c r="N88" i="17"/>
  <c r="M88" i="17"/>
  <c r="L88" i="17"/>
  <c r="AS159" i="17"/>
  <c r="AR159" i="17"/>
  <c r="AQ159" i="17"/>
  <c r="AO159" i="17"/>
  <c r="AN159" i="17"/>
  <c r="AM159" i="17"/>
  <c r="AK159" i="17"/>
  <c r="AI159" i="17"/>
  <c r="N98" i="17"/>
  <c r="M98" i="17"/>
  <c r="L98" i="17"/>
  <c r="N68" i="17"/>
  <c r="M68" i="17"/>
  <c r="L68" i="17"/>
  <c r="AT160" i="17"/>
  <c r="AS160" i="17"/>
  <c r="AR160" i="17"/>
  <c r="AQ160" i="17"/>
  <c r="AP160" i="17"/>
  <c r="AO160" i="17"/>
  <c r="AN160" i="17"/>
  <c r="AM160" i="17"/>
  <c r="AL160" i="17"/>
  <c r="AK160" i="17"/>
  <c r="AJ160" i="17"/>
  <c r="AI160" i="17"/>
  <c r="N99" i="17"/>
  <c r="M99" i="17"/>
  <c r="L99" i="17"/>
  <c r="N69" i="17"/>
  <c r="M69" i="17"/>
  <c r="L69" i="17"/>
  <c r="AT161" i="17"/>
  <c r="AS161" i="17"/>
  <c r="AR161" i="17"/>
  <c r="AQ161" i="17"/>
  <c r="AP161" i="17"/>
  <c r="AO161" i="17"/>
  <c r="AN161" i="17"/>
  <c r="AM161" i="17"/>
  <c r="AL161" i="17"/>
  <c r="AK161" i="17"/>
  <c r="AJ161" i="17"/>
  <c r="AI161" i="17"/>
  <c r="N100" i="17"/>
  <c r="M100" i="17"/>
  <c r="L100" i="17"/>
  <c r="N70" i="17"/>
  <c r="M70" i="17"/>
  <c r="L70" i="17"/>
  <c r="AT162" i="17"/>
  <c r="AS162" i="17"/>
  <c r="AR162" i="17"/>
  <c r="AQ162" i="17"/>
  <c r="AP162" i="17"/>
  <c r="AO162" i="17"/>
  <c r="AN162" i="17"/>
  <c r="AM162" i="17"/>
  <c r="AL162" i="17"/>
  <c r="AK162" i="17"/>
  <c r="AJ162" i="17"/>
  <c r="AI162" i="17"/>
  <c r="N101" i="17"/>
  <c r="M101" i="17"/>
  <c r="L101" i="17"/>
  <c r="N71" i="17"/>
  <c r="M71" i="17"/>
  <c r="L71" i="17"/>
  <c r="AT163" i="17"/>
  <c r="AS163" i="17"/>
  <c r="AR163" i="17"/>
  <c r="AQ163" i="17"/>
  <c r="AP163" i="17"/>
  <c r="AO163" i="17"/>
  <c r="AN163" i="17"/>
  <c r="AM163" i="17"/>
  <c r="AL163" i="17"/>
  <c r="AK163" i="17"/>
  <c r="AJ163" i="17"/>
  <c r="AI163" i="17"/>
  <c r="N102" i="17"/>
  <c r="M102" i="17"/>
  <c r="L102" i="17"/>
  <c r="N72" i="17"/>
  <c r="M72" i="17"/>
  <c r="L72" i="17"/>
  <c r="AT164" i="17"/>
  <c r="AS164" i="17"/>
  <c r="AR164" i="17"/>
  <c r="AQ164" i="17"/>
  <c r="AP164" i="17"/>
  <c r="AO164" i="17"/>
  <c r="AN164" i="17"/>
  <c r="AM164" i="17"/>
  <c r="AL164" i="17"/>
  <c r="AK164" i="17"/>
  <c r="AJ164" i="17"/>
  <c r="AI164" i="17"/>
  <c r="N103" i="17"/>
  <c r="M103" i="17"/>
  <c r="L103" i="17"/>
  <c r="N73" i="17"/>
  <c r="M73" i="17"/>
  <c r="L73" i="17"/>
  <c r="AT165" i="17"/>
  <c r="AS165" i="17"/>
  <c r="AR165" i="17"/>
  <c r="AQ165" i="17"/>
  <c r="AP165" i="17"/>
  <c r="AO165" i="17"/>
  <c r="AN165" i="17"/>
  <c r="AM165" i="17"/>
  <c r="AL165" i="17"/>
  <c r="AK165" i="17"/>
  <c r="AJ165" i="17"/>
  <c r="AI165" i="17"/>
  <c r="N104" i="17"/>
  <c r="M104" i="17"/>
  <c r="L104" i="17"/>
  <c r="N74" i="17"/>
  <c r="M74" i="17"/>
  <c r="L74" i="17"/>
  <c r="AT166" i="17"/>
  <c r="AS166" i="17"/>
  <c r="AR166" i="17"/>
  <c r="AQ166" i="17"/>
  <c r="AP166" i="17"/>
  <c r="AO166" i="17"/>
  <c r="AN166" i="17"/>
  <c r="AM166" i="17"/>
  <c r="AL166" i="17"/>
  <c r="AK166" i="17"/>
  <c r="AJ166" i="17"/>
  <c r="AI166" i="17"/>
  <c r="N105" i="17"/>
  <c r="M105" i="17"/>
  <c r="L105" i="17"/>
  <c r="N75" i="17"/>
  <c r="M75" i="17"/>
  <c r="L75" i="17"/>
  <c r="AT167" i="17"/>
  <c r="AS167" i="17"/>
  <c r="AR167" i="17"/>
  <c r="AQ167" i="17"/>
  <c r="AP167" i="17"/>
  <c r="AO167" i="17"/>
  <c r="AN167" i="17"/>
  <c r="AM167" i="17"/>
  <c r="AL167" i="17"/>
  <c r="AK167" i="17"/>
  <c r="AJ167" i="17"/>
  <c r="AI167" i="17"/>
  <c r="N106" i="17"/>
  <c r="M106" i="17"/>
  <c r="L106" i="17"/>
  <c r="N76" i="17"/>
  <c r="M76" i="17"/>
  <c r="L76" i="17"/>
  <c r="AT168" i="17"/>
  <c r="AS168" i="17"/>
  <c r="AR168" i="17"/>
  <c r="AQ168" i="17"/>
  <c r="AP168" i="17"/>
  <c r="AO168" i="17"/>
  <c r="AN168" i="17"/>
  <c r="AM168" i="17"/>
  <c r="AL168" i="17"/>
  <c r="AK168" i="17"/>
  <c r="AJ168" i="17"/>
  <c r="AI168" i="17"/>
  <c r="N107" i="17"/>
  <c r="M107" i="17"/>
  <c r="L107" i="17"/>
  <c r="N77" i="17"/>
  <c r="M77" i="17"/>
  <c r="L77" i="17"/>
  <c r="AT169" i="17"/>
  <c r="AS169" i="17"/>
  <c r="AR169" i="17"/>
  <c r="AQ169" i="17"/>
  <c r="AP169" i="17"/>
  <c r="AO169" i="17"/>
  <c r="AN169" i="17"/>
  <c r="AM169" i="17"/>
  <c r="AL169" i="17"/>
  <c r="AK169" i="17"/>
  <c r="AJ169" i="17"/>
  <c r="AI169" i="17"/>
  <c r="N108" i="17"/>
  <c r="M108" i="17"/>
  <c r="L108" i="17"/>
  <c r="N78" i="17"/>
  <c r="M78" i="17"/>
  <c r="L78" i="17"/>
  <c r="AT170" i="17"/>
  <c r="AS170" i="17"/>
  <c r="AR170" i="17"/>
  <c r="AQ170" i="17"/>
  <c r="AP170" i="17"/>
  <c r="AO170" i="17"/>
  <c r="AN170" i="17"/>
  <c r="AM170" i="17"/>
  <c r="AL170" i="17"/>
  <c r="AK170" i="17"/>
  <c r="AJ170" i="17"/>
  <c r="AI170" i="17"/>
  <c r="N109" i="17"/>
  <c r="M109" i="17"/>
  <c r="L109" i="17"/>
  <c r="N79" i="17"/>
  <c r="M79" i="17"/>
  <c r="L79" i="17"/>
  <c r="AT171" i="17"/>
  <c r="AS171" i="17"/>
  <c r="AR171" i="17"/>
  <c r="AQ171" i="17"/>
  <c r="AP171" i="17"/>
  <c r="AO171" i="17"/>
  <c r="AN171" i="17"/>
  <c r="AM171" i="17"/>
  <c r="AL171" i="17"/>
  <c r="AK171" i="17"/>
  <c r="AJ171" i="17"/>
  <c r="AI171" i="17"/>
  <c r="N110" i="17"/>
  <c r="M110" i="17"/>
  <c r="L110" i="17"/>
  <c r="N80" i="17"/>
  <c r="M80" i="17"/>
  <c r="L80" i="17"/>
  <c r="AT172" i="17"/>
  <c r="AS172" i="17"/>
  <c r="AR172" i="17"/>
  <c r="AQ172" i="17"/>
  <c r="AP172" i="17"/>
  <c r="AO172" i="17"/>
  <c r="AN172" i="17"/>
  <c r="AM172" i="17"/>
  <c r="AL172" i="17"/>
  <c r="AK172" i="17"/>
  <c r="AJ172" i="17"/>
  <c r="AI172" i="17"/>
  <c r="N111" i="17"/>
  <c r="M111" i="17"/>
  <c r="L111" i="17"/>
  <c r="N81" i="17"/>
  <c r="M81" i="17"/>
  <c r="L81" i="17"/>
  <c r="AT173" i="17"/>
  <c r="AS173" i="17"/>
  <c r="AR173" i="17"/>
  <c r="AQ173" i="17"/>
  <c r="AP173" i="17"/>
  <c r="AO173" i="17"/>
  <c r="AN173" i="17"/>
  <c r="AM173" i="17"/>
  <c r="AL173" i="17"/>
  <c r="AK173" i="17"/>
  <c r="AJ173" i="17"/>
  <c r="AI173" i="17"/>
  <c r="N112" i="17"/>
  <c r="M112" i="17"/>
  <c r="L112" i="17"/>
  <c r="N82" i="17"/>
  <c r="M82" i="17"/>
  <c r="L82" i="17"/>
  <c r="AT174" i="17"/>
  <c r="AS174" i="17"/>
  <c r="AR174" i="17"/>
  <c r="AQ174" i="17"/>
  <c r="AP174" i="17"/>
  <c r="AO174" i="17"/>
  <c r="AN174" i="17"/>
  <c r="AM174" i="17"/>
  <c r="AL174" i="17"/>
  <c r="AK174" i="17"/>
  <c r="AJ174" i="17"/>
  <c r="AI174" i="17"/>
  <c r="N113" i="17"/>
  <c r="M113" i="17"/>
  <c r="L113" i="17"/>
  <c r="N83" i="17"/>
  <c r="M83" i="17"/>
  <c r="L83" i="17"/>
  <c r="AT175" i="17"/>
  <c r="AS175" i="17"/>
  <c r="AR175" i="17"/>
  <c r="AQ175" i="17"/>
  <c r="AP175" i="17"/>
  <c r="AO175" i="17"/>
  <c r="AN175" i="17"/>
  <c r="AM175" i="17"/>
  <c r="AL175" i="17"/>
  <c r="AK175" i="17"/>
  <c r="AJ175" i="17"/>
  <c r="AI175" i="17"/>
  <c r="N114" i="17"/>
  <c r="M114" i="17"/>
  <c r="L114" i="17"/>
  <c r="N84" i="17"/>
  <c r="M84" i="17"/>
  <c r="L84" i="17"/>
  <c r="AT176" i="17"/>
  <c r="AS176" i="17"/>
  <c r="AR176" i="17"/>
  <c r="AQ176" i="17"/>
  <c r="AP176" i="17"/>
  <c r="AO176" i="17"/>
  <c r="AN176" i="17"/>
  <c r="AM176" i="17"/>
  <c r="AL176" i="17"/>
  <c r="AK176" i="17"/>
  <c r="AJ176" i="17"/>
  <c r="AI176" i="17"/>
  <c r="N115" i="17"/>
  <c r="M115" i="17"/>
  <c r="L115" i="17"/>
  <c r="N85" i="17"/>
  <c r="M85" i="17"/>
  <c r="L85" i="17"/>
  <c r="AT177" i="17"/>
  <c r="AS177" i="17"/>
  <c r="AR177" i="17"/>
  <c r="AQ177" i="17"/>
  <c r="AP177" i="17"/>
  <c r="AO177" i="17"/>
  <c r="AN177" i="17"/>
  <c r="AM177" i="17"/>
  <c r="AL177" i="17"/>
  <c r="AK177" i="17"/>
  <c r="AJ177" i="17"/>
  <c r="AI177" i="17"/>
  <c r="N116" i="17"/>
  <c r="M116" i="17"/>
  <c r="L116" i="17"/>
  <c r="N86" i="17"/>
  <c r="M86" i="17"/>
  <c r="L86" i="17"/>
  <c r="AT178" i="17"/>
  <c r="AS178" i="17"/>
  <c r="AR178" i="17"/>
  <c r="AQ178" i="17"/>
  <c r="AP178" i="17"/>
  <c r="AO178" i="17"/>
  <c r="AN178" i="17"/>
  <c r="AM178" i="17"/>
  <c r="AL178" i="17"/>
  <c r="AK178" i="17"/>
  <c r="AJ178" i="17"/>
  <c r="AI178" i="17"/>
  <c r="N117" i="17"/>
  <c r="M117" i="17"/>
  <c r="L117" i="17"/>
  <c r="N87" i="17"/>
  <c r="M87" i="17"/>
  <c r="L87" i="17"/>
  <c r="AT154" i="17"/>
  <c r="AS154" i="17"/>
  <c r="AR154" i="17"/>
  <c r="AQ154" i="17"/>
  <c r="AP154" i="17"/>
  <c r="AO154" i="17"/>
  <c r="AN154" i="17"/>
  <c r="AM154" i="17"/>
  <c r="AL154" i="17"/>
  <c r="AK154" i="17"/>
  <c r="AJ154" i="17"/>
  <c r="AI154" i="17"/>
  <c r="N93" i="17"/>
  <c r="M93" i="17"/>
  <c r="L93" i="17"/>
  <c r="N63" i="17"/>
  <c r="M63" i="17"/>
  <c r="L63" i="17"/>
  <c r="AT153" i="17"/>
  <c r="AS153" i="17"/>
  <c r="AR153" i="17"/>
  <c r="AQ153" i="17"/>
  <c r="AP153" i="17"/>
  <c r="AO153" i="17"/>
  <c r="AN153" i="17"/>
  <c r="AM153" i="17"/>
  <c r="AL153" i="17"/>
  <c r="AK153" i="17"/>
  <c r="AJ153" i="17"/>
  <c r="AI153" i="17"/>
  <c r="N92" i="17"/>
  <c r="M92" i="17"/>
  <c r="L92" i="17"/>
  <c r="N62" i="17"/>
  <c r="M62" i="17"/>
  <c r="L62" i="17"/>
  <c r="O152" i="17" l="1"/>
  <c r="AK180" i="17"/>
  <c r="AU154" i="17"/>
  <c r="AU177" i="17"/>
  <c r="AU173" i="17"/>
  <c r="AU171" i="17"/>
  <c r="AU169" i="17"/>
  <c r="AU167" i="17"/>
  <c r="AU165" i="17"/>
  <c r="AU178" i="17"/>
  <c r="AU174" i="17"/>
  <c r="AU172" i="17"/>
  <c r="AU170" i="17"/>
  <c r="AU168" i="17"/>
  <c r="AU166" i="17"/>
  <c r="AJ180" i="17"/>
  <c r="AU163" i="17"/>
  <c r="AU161" i="17"/>
  <c r="AU164" i="17"/>
  <c r="AU175" i="17"/>
  <c r="AU176" i="17"/>
  <c r="AU162" i="17"/>
  <c r="AE152" i="17"/>
  <c r="F92" i="17"/>
  <c r="F62" i="17"/>
  <c r="J92" i="17"/>
  <c r="J62" i="17"/>
  <c r="C92" i="17"/>
  <c r="S92" i="17" s="1"/>
  <c r="C62" i="17"/>
  <c r="I93" i="17"/>
  <c r="I63" i="17"/>
  <c r="I117" i="17"/>
  <c r="I87" i="17"/>
  <c r="I116" i="17"/>
  <c r="I86" i="17"/>
  <c r="G115" i="17"/>
  <c r="G85" i="17"/>
  <c r="K115" i="17"/>
  <c r="K85" i="17"/>
  <c r="D115" i="17"/>
  <c r="D85" i="17"/>
  <c r="H114" i="17"/>
  <c r="H84" i="17"/>
  <c r="E114" i="17"/>
  <c r="E84" i="17"/>
  <c r="H113" i="17"/>
  <c r="H83" i="17"/>
  <c r="E113" i="17"/>
  <c r="E83" i="17"/>
  <c r="I112" i="17"/>
  <c r="I82" i="17"/>
  <c r="F111" i="17"/>
  <c r="F81" i="17"/>
  <c r="J111" i="17"/>
  <c r="J81" i="17"/>
  <c r="C111" i="17"/>
  <c r="S111" i="17" s="1"/>
  <c r="C81" i="17"/>
  <c r="F110" i="17"/>
  <c r="F80" i="17"/>
  <c r="J110" i="17"/>
  <c r="J80" i="17"/>
  <c r="C110" i="17"/>
  <c r="S110" i="17" s="1"/>
  <c r="C80" i="17"/>
  <c r="G109" i="17"/>
  <c r="G79" i="17"/>
  <c r="K109" i="17"/>
  <c r="K79" i="17"/>
  <c r="D109" i="17"/>
  <c r="D79" i="17"/>
  <c r="I108" i="17"/>
  <c r="I78" i="17"/>
  <c r="F107" i="17"/>
  <c r="F77" i="17"/>
  <c r="J107" i="17"/>
  <c r="J77" i="17"/>
  <c r="C107" i="17"/>
  <c r="S107" i="17" s="1"/>
  <c r="C77" i="17"/>
  <c r="F106" i="17"/>
  <c r="F76" i="17"/>
  <c r="J106" i="17"/>
  <c r="J76" i="17"/>
  <c r="C106" i="17"/>
  <c r="S106" i="17" s="1"/>
  <c r="C76" i="17"/>
  <c r="F105" i="17"/>
  <c r="F75" i="17"/>
  <c r="J105" i="17"/>
  <c r="J75" i="17"/>
  <c r="C105" i="17"/>
  <c r="S105" i="17" s="1"/>
  <c r="C75" i="17"/>
  <c r="H104" i="17"/>
  <c r="H74" i="17"/>
  <c r="E104" i="17"/>
  <c r="E74" i="17"/>
  <c r="F103" i="17"/>
  <c r="F73" i="17"/>
  <c r="J103" i="17"/>
  <c r="J73" i="17"/>
  <c r="C103" i="17"/>
  <c r="S103" i="17" s="1"/>
  <c r="C73" i="17"/>
  <c r="I102" i="17"/>
  <c r="I72" i="17"/>
  <c r="G101" i="17"/>
  <c r="G71" i="17"/>
  <c r="K101" i="17"/>
  <c r="K71" i="17"/>
  <c r="D101" i="17"/>
  <c r="D71" i="17"/>
  <c r="I100" i="17"/>
  <c r="I70" i="17"/>
  <c r="I99" i="17"/>
  <c r="I69" i="17"/>
  <c r="I98" i="17"/>
  <c r="I68" i="17"/>
  <c r="I118" i="17"/>
  <c r="I88" i="17"/>
  <c r="S214" i="17"/>
  <c r="M214" i="17"/>
  <c r="G92" i="17"/>
  <c r="G62" i="17"/>
  <c r="K92" i="17"/>
  <c r="K62" i="17"/>
  <c r="D92" i="17"/>
  <c r="D62" i="17"/>
  <c r="F93" i="17"/>
  <c r="F63" i="17"/>
  <c r="J93" i="17"/>
  <c r="J63" i="17"/>
  <c r="C93" i="17"/>
  <c r="S93" i="17" s="1"/>
  <c r="C63" i="17"/>
  <c r="F117" i="17"/>
  <c r="F87" i="17"/>
  <c r="J117" i="17"/>
  <c r="J87" i="17"/>
  <c r="C117" i="17"/>
  <c r="S117" i="17" s="1"/>
  <c r="C87" i="17"/>
  <c r="F116" i="17"/>
  <c r="F86" i="17"/>
  <c r="J116" i="17"/>
  <c r="J86" i="17"/>
  <c r="C116" i="17"/>
  <c r="S116" i="17" s="1"/>
  <c r="C86" i="17"/>
  <c r="H115" i="17"/>
  <c r="H85" i="17"/>
  <c r="E115" i="17"/>
  <c r="E85" i="17"/>
  <c r="I114" i="17"/>
  <c r="I84" i="17"/>
  <c r="I113" i="17"/>
  <c r="I83" i="17"/>
  <c r="F112" i="17"/>
  <c r="F82" i="17"/>
  <c r="J112" i="17"/>
  <c r="J82" i="17"/>
  <c r="C112" i="17"/>
  <c r="S112" i="17" s="1"/>
  <c r="C82" i="17"/>
  <c r="G111" i="17"/>
  <c r="G81" i="17"/>
  <c r="K111" i="17"/>
  <c r="K81" i="17"/>
  <c r="D111" i="17"/>
  <c r="D81" i="17"/>
  <c r="G110" i="17"/>
  <c r="G80" i="17"/>
  <c r="K110" i="17"/>
  <c r="K80" i="17"/>
  <c r="D110" i="17"/>
  <c r="D80" i="17"/>
  <c r="H109" i="17"/>
  <c r="H79" i="17"/>
  <c r="E109" i="17"/>
  <c r="E79" i="17"/>
  <c r="F108" i="17"/>
  <c r="F78" i="17"/>
  <c r="J108" i="17"/>
  <c r="J78" i="17"/>
  <c r="C108" i="17"/>
  <c r="S108" i="17" s="1"/>
  <c r="C78" i="17"/>
  <c r="G107" i="17"/>
  <c r="G77" i="17"/>
  <c r="K107" i="17"/>
  <c r="K77" i="17"/>
  <c r="D107" i="17"/>
  <c r="D77" i="17"/>
  <c r="G106" i="17"/>
  <c r="G76" i="17"/>
  <c r="K106" i="17"/>
  <c r="K76" i="17"/>
  <c r="D106" i="17"/>
  <c r="D76" i="17"/>
  <c r="G105" i="17"/>
  <c r="G75" i="17"/>
  <c r="K105" i="17"/>
  <c r="K75" i="17"/>
  <c r="D105" i="17"/>
  <c r="D75" i="17"/>
  <c r="I104" i="17"/>
  <c r="I74" i="17"/>
  <c r="G103" i="17"/>
  <c r="G73" i="17"/>
  <c r="K103" i="17"/>
  <c r="K73" i="17"/>
  <c r="D103" i="17"/>
  <c r="D73" i="17"/>
  <c r="F102" i="17"/>
  <c r="F72" i="17"/>
  <c r="J102" i="17"/>
  <c r="J72" i="17"/>
  <c r="C102" i="17"/>
  <c r="S102" i="17" s="1"/>
  <c r="C72" i="17"/>
  <c r="H101" i="17"/>
  <c r="H71" i="17"/>
  <c r="E101" i="17"/>
  <c r="E71" i="17"/>
  <c r="F100" i="17"/>
  <c r="F70" i="17"/>
  <c r="J100" i="17"/>
  <c r="J70" i="17"/>
  <c r="C100" i="17"/>
  <c r="S100" i="17" s="1"/>
  <c r="C70" i="17"/>
  <c r="F99" i="17"/>
  <c r="F69" i="17"/>
  <c r="J99" i="17"/>
  <c r="J69" i="17"/>
  <c r="C99" i="17"/>
  <c r="S99" i="17" s="1"/>
  <c r="C69" i="17"/>
  <c r="F98" i="17"/>
  <c r="F68" i="17"/>
  <c r="J98" i="17"/>
  <c r="J68" i="17"/>
  <c r="C98" i="17"/>
  <c r="S98" i="17" s="1"/>
  <c r="C68" i="17"/>
  <c r="F118" i="17"/>
  <c r="F88" i="17"/>
  <c r="J118" i="17"/>
  <c r="J88" i="17"/>
  <c r="C118" i="17"/>
  <c r="S118" i="17" s="1"/>
  <c r="C88" i="17"/>
  <c r="F97" i="17"/>
  <c r="F67" i="17"/>
  <c r="L214" i="17"/>
  <c r="I214" i="17"/>
  <c r="H92" i="17"/>
  <c r="H62" i="17"/>
  <c r="E92" i="17"/>
  <c r="E62" i="17"/>
  <c r="G93" i="17"/>
  <c r="G63" i="17"/>
  <c r="K93" i="17"/>
  <c r="K63" i="17"/>
  <c r="D93" i="17"/>
  <c r="D63" i="17"/>
  <c r="G117" i="17"/>
  <c r="G87" i="17"/>
  <c r="K117" i="17"/>
  <c r="K87" i="17"/>
  <c r="D117" i="17"/>
  <c r="D87" i="17"/>
  <c r="G116" i="17"/>
  <c r="G86" i="17"/>
  <c r="K116" i="17"/>
  <c r="K86" i="17"/>
  <c r="D116" i="17"/>
  <c r="D86" i="17"/>
  <c r="I115" i="17"/>
  <c r="I85" i="17"/>
  <c r="F114" i="17"/>
  <c r="F84" i="17"/>
  <c r="J114" i="17"/>
  <c r="J84" i="17"/>
  <c r="C114" i="17"/>
  <c r="S114" i="17" s="1"/>
  <c r="C84" i="17"/>
  <c r="F113" i="17"/>
  <c r="F83" i="17"/>
  <c r="J113" i="17"/>
  <c r="J83" i="17"/>
  <c r="C113" i="17"/>
  <c r="S113" i="17" s="1"/>
  <c r="C83" i="17"/>
  <c r="G112" i="17"/>
  <c r="G82" i="17"/>
  <c r="K112" i="17"/>
  <c r="K82" i="17"/>
  <c r="D112" i="17"/>
  <c r="D82" i="17"/>
  <c r="H111" i="17"/>
  <c r="H81" i="17"/>
  <c r="E111" i="17"/>
  <c r="E81" i="17"/>
  <c r="H110" i="17"/>
  <c r="H80" i="17"/>
  <c r="E110" i="17"/>
  <c r="E80" i="17"/>
  <c r="I109" i="17"/>
  <c r="I79" i="17"/>
  <c r="G108" i="17"/>
  <c r="G78" i="17"/>
  <c r="K108" i="17"/>
  <c r="K78" i="17"/>
  <c r="D108" i="17"/>
  <c r="D78" i="17"/>
  <c r="H107" i="17"/>
  <c r="H77" i="17"/>
  <c r="E107" i="17"/>
  <c r="E77" i="17"/>
  <c r="H106" i="17"/>
  <c r="H76" i="17"/>
  <c r="E106" i="17"/>
  <c r="E76" i="17"/>
  <c r="H105" i="17"/>
  <c r="H75" i="17"/>
  <c r="E105" i="17"/>
  <c r="E75" i="17"/>
  <c r="F104" i="17"/>
  <c r="F74" i="17"/>
  <c r="J104" i="17"/>
  <c r="J74" i="17"/>
  <c r="C104" i="17"/>
  <c r="S104" i="17" s="1"/>
  <c r="C74" i="17"/>
  <c r="H103" i="17"/>
  <c r="H73" i="17"/>
  <c r="E103" i="17"/>
  <c r="E73" i="17"/>
  <c r="G102" i="17"/>
  <c r="G72" i="17"/>
  <c r="K102" i="17"/>
  <c r="K72" i="17"/>
  <c r="D102" i="17"/>
  <c r="D72" i="17"/>
  <c r="I101" i="17"/>
  <c r="I71" i="17"/>
  <c r="G100" i="17"/>
  <c r="G70" i="17"/>
  <c r="K100" i="17"/>
  <c r="K70" i="17"/>
  <c r="D100" i="17"/>
  <c r="D70" i="17"/>
  <c r="G99" i="17"/>
  <c r="G69" i="17"/>
  <c r="K99" i="17"/>
  <c r="K69" i="17"/>
  <c r="D99" i="17"/>
  <c r="D69" i="17"/>
  <c r="AU160" i="17"/>
  <c r="G98" i="17"/>
  <c r="G68" i="17"/>
  <c r="K98" i="17"/>
  <c r="K68" i="17"/>
  <c r="D98" i="17"/>
  <c r="D68" i="17"/>
  <c r="G118" i="17"/>
  <c r="G88" i="17"/>
  <c r="K118" i="17"/>
  <c r="K88" i="17"/>
  <c r="D118" i="17"/>
  <c r="D88" i="17"/>
  <c r="AU179" i="17"/>
  <c r="I92" i="17"/>
  <c r="I62" i="17"/>
  <c r="AU153" i="17"/>
  <c r="H93" i="17"/>
  <c r="H63" i="17"/>
  <c r="E93" i="17"/>
  <c r="E63" i="17"/>
  <c r="H117" i="17"/>
  <c r="H87" i="17"/>
  <c r="E117" i="17"/>
  <c r="E87" i="17"/>
  <c r="H116" i="17"/>
  <c r="H86" i="17"/>
  <c r="E116" i="17"/>
  <c r="E86" i="17"/>
  <c r="F115" i="17"/>
  <c r="F85" i="17"/>
  <c r="J115" i="17"/>
  <c r="J85" i="17"/>
  <c r="C115" i="17"/>
  <c r="S115" i="17" s="1"/>
  <c r="C85" i="17"/>
  <c r="G114" i="17"/>
  <c r="G84" i="17"/>
  <c r="K114" i="17"/>
  <c r="K84" i="17"/>
  <c r="D114" i="17"/>
  <c r="D84" i="17"/>
  <c r="G113" i="17"/>
  <c r="G83" i="17"/>
  <c r="K113" i="17"/>
  <c r="K83" i="17"/>
  <c r="D113" i="17"/>
  <c r="D83" i="17"/>
  <c r="H112" i="17"/>
  <c r="H82" i="17"/>
  <c r="E112" i="17"/>
  <c r="E82" i="17"/>
  <c r="I111" i="17"/>
  <c r="I81" i="17"/>
  <c r="I110" i="17"/>
  <c r="I80" i="17"/>
  <c r="F109" i="17"/>
  <c r="F79" i="17"/>
  <c r="J109" i="17"/>
  <c r="J79" i="17"/>
  <c r="C109" i="17"/>
  <c r="S109" i="17" s="1"/>
  <c r="C79" i="17"/>
  <c r="H108" i="17"/>
  <c r="H78" i="17"/>
  <c r="E108" i="17"/>
  <c r="E78" i="17"/>
  <c r="I107" i="17"/>
  <c r="I77" i="17"/>
  <c r="I106" i="17"/>
  <c r="I76" i="17"/>
  <c r="I105" i="17"/>
  <c r="I75" i="17"/>
  <c r="G104" i="17"/>
  <c r="G74" i="17"/>
  <c r="K104" i="17"/>
  <c r="K74" i="17"/>
  <c r="D104" i="17"/>
  <c r="D74" i="17"/>
  <c r="I103" i="17"/>
  <c r="I73" i="17"/>
  <c r="H102" i="17"/>
  <c r="H72" i="17"/>
  <c r="E102" i="17"/>
  <c r="E72" i="17"/>
  <c r="F101" i="17"/>
  <c r="F71" i="17"/>
  <c r="J101" i="17"/>
  <c r="J71" i="17"/>
  <c r="C101" i="17"/>
  <c r="S101" i="17" s="1"/>
  <c r="C71" i="17"/>
  <c r="H100" i="17"/>
  <c r="H70" i="17"/>
  <c r="E100" i="17"/>
  <c r="E70" i="17"/>
  <c r="H99" i="17"/>
  <c r="H69" i="17"/>
  <c r="E99" i="17"/>
  <c r="E69" i="17"/>
  <c r="H98" i="17"/>
  <c r="H68" i="17"/>
  <c r="E98" i="17"/>
  <c r="E68" i="17"/>
  <c r="H118" i="17"/>
  <c r="H88" i="17"/>
  <c r="E118" i="17"/>
  <c r="E88" i="17"/>
  <c r="G214" i="17"/>
  <c r="M67" i="17"/>
  <c r="AP159" i="17"/>
  <c r="AU159" i="17" s="1"/>
  <c r="J67" i="17"/>
  <c r="AS158" i="17"/>
  <c r="M96" i="17"/>
  <c r="M97" i="17"/>
  <c r="L96" i="17"/>
  <c r="AR157" i="17"/>
  <c r="N67" i="17"/>
  <c r="M66" i="17"/>
  <c r="L119" i="17"/>
  <c r="BR140" i="13" s="1"/>
  <c r="K66" i="17"/>
  <c r="L97" i="17"/>
  <c r="AB159" i="17"/>
  <c r="L67" i="17"/>
  <c r="L66" i="17"/>
  <c r="J97" i="17"/>
  <c r="N97" i="17"/>
  <c r="L65" i="17"/>
  <c r="AP158" i="17"/>
  <c r="AT158" i="17"/>
  <c r="AM157" i="17"/>
  <c r="L95" i="17"/>
  <c r="N119" i="17"/>
  <c r="BT140" i="13" s="1"/>
  <c r="AQ157" i="17"/>
  <c r="L64" i="17"/>
  <c r="N66" i="17"/>
  <c r="AL157" i="17"/>
  <c r="K96" i="17"/>
  <c r="N96" i="17"/>
  <c r="AR156" i="17"/>
  <c r="L94" i="17"/>
  <c r="AN155" i="17"/>
  <c r="AN180" i="17" s="1"/>
  <c r="D119" i="17"/>
  <c r="BJ140" i="13" s="1"/>
  <c r="F119" i="17"/>
  <c r="BL140" i="13" s="1"/>
  <c r="C119" i="17"/>
  <c r="G119" i="17"/>
  <c r="BM140" i="13" s="1"/>
  <c r="K119" i="17"/>
  <c r="BQ140" i="13" s="1"/>
  <c r="AC170" i="17"/>
  <c r="N95" i="17"/>
  <c r="N65" i="17"/>
  <c r="AL156" i="17"/>
  <c r="AP156" i="17"/>
  <c r="AT156" i="17"/>
  <c r="AP157" i="17"/>
  <c r="AT157" i="17"/>
  <c r="S174" i="17"/>
  <c r="T174" i="17"/>
  <c r="M65" i="17"/>
  <c r="AM156" i="17"/>
  <c r="AM180" i="17" s="1"/>
  <c r="E144" i="17"/>
  <c r="M170" i="17"/>
  <c r="M232" i="17" s="1"/>
  <c r="I64" i="17"/>
  <c r="AC158" i="17"/>
  <c r="L128" i="17"/>
  <c r="U153" i="17"/>
  <c r="Z177" i="17"/>
  <c r="Y175" i="17"/>
  <c r="X176" i="17"/>
  <c r="G142" i="17"/>
  <c r="Y174" i="17"/>
  <c r="T173" i="17"/>
  <c r="W171" i="17"/>
  <c r="Z171" i="17"/>
  <c r="E132" i="17"/>
  <c r="Y169" i="17"/>
  <c r="AD169" i="17"/>
  <c r="T168" i="17"/>
  <c r="V164" i="17"/>
  <c r="X172" i="17"/>
  <c r="AB170" i="17"/>
  <c r="S169" i="17"/>
  <c r="U163" i="17"/>
  <c r="AS155" i="17"/>
  <c r="AO156" i="17"/>
  <c r="AS156" i="17"/>
  <c r="Z162" i="17"/>
  <c r="N129" i="17"/>
  <c r="M64" i="17"/>
  <c r="I94" i="17"/>
  <c r="M127" i="17"/>
  <c r="AI155" i="17"/>
  <c r="AI180" i="17" s="1"/>
  <c r="AQ155" i="17"/>
  <c r="D148" i="17"/>
  <c r="C126" i="17"/>
  <c r="S126" i="17" s="1"/>
  <c r="M94" i="17"/>
  <c r="N94" i="17"/>
  <c r="AL155" i="17"/>
  <c r="AP155" i="17"/>
  <c r="AQ156" i="17"/>
  <c r="U158" i="17"/>
  <c r="N64" i="17"/>
  <c r="M119" i="17"/>
  <c r="BS140" i="13" s="1"/>
  <c r="C153" i="17"/>
  <c r="J146" i="17"/>
  <c r="W153" i="17"/>
  <c r="Z153" i="17"/>
  <c r="S154" i="17"/>
  <c r="G147" i="17"/>
  <c r="H147" i="17"/>
  <c r="Y153" i="17"/>
  <c r="X178" i="17"/>
  <c r="S177" i="17"/>
  <c r="AA177" i="17"/>
  <c r="AA175" i="17"/>
  <c r="AD175" i="17"/>
  <c r="U173" i="17"/>
  <c r="I141" i="17"/>
  <c r="I140" i="17"/>
  <c r="H144" i="17"/>
  <c r="E143" i="17"/>
  <c r="Y154" i="17"/>
  <c r="AA178" i="17"/>
  <c r="V177" i="17"/>
  <c r="C144" i="17"/>
  <c r="S144" i="17" s="1"/>
  <c r="H139" i="17"/>
  <c r="M145" i="17"/>
  <c r="W175" i="17"/>
  <c r="Z173" i="17"/>
  <c r="G139" i="17"/>
  <c r="AA174" i="17"/>
  <c r="M142" i="17"/>
  <c r="Y173" i="17"/>
  <c r="AA171" i="17"/>
  <c r="S168" i="17"/>
  <c r="T171" i="17"/>
  <c r="W170" i="17"/>
  <c r="Y168" i="17"/>
  <c r="Z168" i="17"/>
  <c r="AD168" i="17"/>
  <c r="F136" i="17"/>
  <c r="D134" i="17"/>
  <c r="I132" i="17"/>
  <c r="L132" i="17"/>
  <c r="C132" i="17"/>
  <c r="S132" i="17" s="1"/>
  <c r="Y170" i="17"/>
  <c r="AA170" i="17"/>
  <c r="G138" i="17"/>
  <c r="U168" i="17"/>
  <c r="H135" i="17"/>
  <c r="D135" i="17"/>
  <c r="C136" i="17"/>
  <c r="S136" i="17" s="1"/>
  <c r="W167" i="17"/>
  <c r="N135" i="17"/>
  <c r="Y165" i="17"/>
  <c r="Z165" i="17"/>
  <c r="AA165" i="17"/>
  <c r="Y164" i="17"/>
  <c r="D132" i="17"/>
  <c r="AA166" i="17"/>
  <c r="W165" i="17"/>
  <c r="X165" i="17"/>
  <c r="U164" i="17"/>
  <c r="Y167" i="17"/>
  <c r="AA167" i="17"/>
  <c r="V166" i="17"/>
  <c r="W166" i="17"/>
  <c r="W163" i="17"/>
  <c r="Y163" i="17"/>
  <c r="AA163" i="17"/>
  <c r="AA161" i="17"/>
  <c r="V159" i="17"/>
  <c r="X159" i="17"/>
  <c r="K127" i="17"/>
  <c r="X161" i="17"/>
  <c r="AC161" i="17"/>
  <c r="W160" i="17"/>
  <c r="AA160" i="17"/>
  <c r="U162" i="17"/>
  <c r="V162" i="17"/>
  <c r="Y162" i="17"/>
  <c r="M130" i="17"/>
  <c r="W161" i="17"/>
  <c r="E129" i="17"/>
  <c r="Y159" i="17"/>
  <c r="S179" i="17"/>
  <c r="V158" i="17"/>
  <c r="X179" i="17"/>
  <c r="K157" i="17"/>
  <c r="K219" i="17" s="1"/>
  <c r="T157" i="17"/>
  <c r="AA155" i="17"/>
  <c r="F125" i="17"/>
  <c r="E123" i="17"/>
  <c r="E146" i="17"/>
  <c r="F122" i="17"/>
  <c r="C123" i="17"/>
  <c r="S123" i="17" s="1"/>
  <c r="H122" i="17"/>
  <c r="I147" i="17"/>
  <c r="I145" i="17"/>
  <c r="I123" i="17"/>
  <c r="D123" i="17"/>
  <c r="V153" i="17"/>
  <c r="X153" i="17"/>
  <c r="W178" i="17"/>
  <c r="Z178" i="17"/>
  <c r="W176" i="17"/>
  <c r="Y176" i="17"/>
  <c r="AA176" i="17"/>
  <c r="I143" i="17"/>
  <c r="K141" i="17"/>
  <c r="F140" i="17"/>
  <c r="H140" i="17"/>
  <c r="M122" i="17"/>
  <c r="W154" i="17"/>
  <c r="X154" i="17"/>
  <c r="AA154" i="17"/>
  <c r="W177" i="17"/>
  <c r="I144" i="17"/>
  <c r="J143" i="17"/>
  <c r="C143" i="17"/>
  <c r="S143" i="17" s="1"/>
  <c r="H142" i="17"/>
  <c r="K140" i="17"/>
  <c r="N123" i="17"/>
  <c r="Y178" i="17"/>
  <c r="L146" i="17"/>
  <c r="T177" i="17"/>
  <c r="X177" i="17"/>
  <c r="Y177" i="17"/>
  <c r="C145" i="17"/>
  <c r="S145" i="17" s="1"/>
  <c r="E145" i="17"/>
  <c r="V176" i="17"/>
  <c r="Z176" i="17"/>
  <c r="C173" i="17"/>
  <c r="N122" i="17"/>
  <c r="AA153" i="17"/>
  <c r="V154" i="17"/>
  <c r="Z154" i="17"/>
  <c r="T178" i="17"/>
  <c r="V178" i="17"/>
  <c r="U177" i="17"/>
  <c r="F141" i="17"/>
  <c r="H141" i="17"/>
  <c r="X175" i="17"/>
  <c r="Z175" i="17"/>
  <c r="V174" i="17"/>
  <c r="W173" i="17"/>
  <c r="U172" i="17"/>
  <c r="Y172" i="17"/>
  <c r="N175" i="17"/>
  <c r="N237" i="17" s="1"/>
  <c r="F137" i="17"/>
  <c r="Z174" i="17"/>
  <c r="V173" i="17"/>
  <c r="X173" i="17"/>
  <c r="Z172" i="17"/>
  <c r="AA172" i="17"/>
  <c r="X171" i="17"/>
  <c r="H138" i="17"/>
  <c r="V175" i="17"/>
  <c r="X174" i="17"/>
  <c r="AA173" i="17"/>
  <c r="V172" i="17"/>
  <c r="W172" i="17"/>
  <c r="V171" i="17"/>
  <c r="Z169" i="17"/>
  <c r="E136" i="17"/>
  <c r="N139" i="17"/>
  <c r="V170" i="17"/>
  <c r="X170" i="17"/>
  <c r="Z170" i="17"/>
  <c r="F138" i="17"/>
  <c r="W169" i="17"/>
  <c r="X169" i="17"/>
  <c r="G137" i="17"/>
  <c r="K134" i="17"/>
  <c r="C134" i="17"/>
  <c r="S134" i="17" s="1"/>
  <c r="E134" i="17"/>
  <c r="AA169" i="17"/>
  <c r="G136" i="17"/>
  <c r="D136" i="17"/>
  <c r="L170" i="17"/>
  <c r="L232" i="17" s="1"/>
  <c r="F169" i="17"/>
  <c r="F231" i="17" s="1"/>
  <c r="N169" i="17"/>
  <c r="N231" i="17" s="1"/>
  <c r="V167" i="17"/>
  <c r="X167" i="17"/>
  <c r="X166" i="17"/>
  <c r="T165" i="17"/>
  <c r="C131" i="17"/>
  <c r="S131" i="17" s="1"/>
  <c r="N168" i="17"/>
  <c r="N230" i="17" s="1"/>
  <c r="X164" i="17"/>
  <c r="M135" i="17"/>
  <c r="Y166" i="17"/>
  <c r="Z166" i="17"/>
  <c r="V165" i="17"/>
  <c r="Z164" i="17"/>
  <c r="W168" i="17"/>
  <c r="X168" i="17"/>
  <c r="AA168" i="17"/>
  <c r="S167" i="17"/>
  <c r="Z167" i="17"/>
  <c r="T166" i="17"/>
  <c r="L134" i="17"/>
  <c r="N134" i="17"/>
  <c r="W164" i="17"/>
  <c r="X163" i="17"/>
  <c r="W162" i="17"/>
  <c r="G130" i="17"/>
  <c r="C129" i="17"/>
  <c r="S129" i="17" s="1"/>
  <c r="L129" i="17"/>
  <c r="AA162" i="17"/>
  <c r="F130" i="17"/>
  <c r="V163" i="17"/>
  <c r="Z163" i="17"/>
  <c r="D129" i="17"/>
  <c r="U161" i="17"/>
  <c r="Z161" i="17"/>
  <c r="W159" i="17"/>
  <c r="C127" i="17"/>
  <c r="S127" i="17" s="1"/>
  <c r="M161" i="17"/>
  <c r="M223" i="17" s="1"/>
  <c r="V160" i="17"/>
  <c r="Y160" i="17"/>
  <c r="Z160" i="17"/>
  <c r="N127" i="17"/>
  <c r="S161" i="17"/>
  <c r="Y161" i="17"/>
  <c r="J129" i="17"/>
  <c r="N128" i="17"/>
  <c r="W179" i="17"/>
  <c r="Y179" i="17"/>
  <c r="D126" i="17"/>
  <c r="L126" i="17"/>
  <c r="J179" i="17"/>
  <c r="J241" i="17" s="1"/>
  <c r="V179" i="17"/>
  <c r="AA179" i="17"/>
  <c r="K125" i="17"/>
  <c r="AC156" i="17"/>
  <c r="T156" i="17"/>
  <c r="Z156" i="17"/>
  <c r="C124" i="17"/>
  <c r="S124" i="17" s="1"/>
  <c r="S155" i="17"/>
  <c r="AB155" i="17"/>
  <c r="AR155" i="17"/>
  <c r="AR180" i="17" s="1"/>
  <c r="H155" i="17"/>
  <c r="H217" i="17" s="1"/>
  <c r="AO155" i="17"/>
  <c r="AO180" i="17" s="1"/>
  <c r="AC157" i="17"/>
  <c r="K122" i="17"/>
  <c r="D122" i="17"/>
  <c r="D177" i="17"/>
  <c r="D239" i="17" s="1"/>
  <c r="L122" i="17"/>
  <c r="D147" i="17"/>
  <c r="E177" i="17"/>
  <c r="E239" i="17" s="1"/>
  <c r="L149" i="17"/>
  <c r="BB79" i="13" s="1"/>
  <c r="C122" i="17"/>
  <c r="S122" i="17" s="1"/>
  <c r="E122" i="17"/>
  <c r="M123" i="17"/>
  <c r="M146" i="17"/>
  <c r="N147" i="17"/>
  <c r="C177" i="17"/>
  <c r="E119" i="17"/>
  <c r="BK140" i="13" s="1"/>
  <c r="M144" i="17"/>
  <c r="M143" i="17"/>
  <c r="C174" i="17"/>
  <c r="D174" i="17"/>
  <c r="D236" i="17" s="1"/>
  <c r="C142" i="17"/>
  <c r="S142" i="17" s="1"/>
  <c r="E142" i="17"/>
  <c r="D145" i="17"/>
  <c r="L144" i="17"/>
  <c r="N143" i="17"/>
  <c r="I142" i="17"/>
  <c r="K142" i="17"/>
  <c r="D176" i="17"/>
  <c r="D238" i="17" s="1"/>
  <c r="L142" i="17"/>
  <c r="N142" i="17"/>
  <c r="D142" i="17"/>
  <c r="L140" i="17"/>
  <c r="N140" i="17"/>
  <c r="C171" i="17"/>
  <c r="C139" i="17"/>
  <c r="S139" i="17" s="1"/>
  <c r="E139" i="17"/>
  <c r="L141" i="17"/>
  <c r="N141" i="17"/>
  <c r="C141" i="17"/>
  <c r="S141" i="17" s="1"/>
  <c r="D140" i="17"/>
  <c r="D171" i="17"/>
  <c r="D233" i="17" s="1"/>
  <c r="M139" i="17"/>
  <c r="L138" i="17"/>
  <c r="N138" i="17"/>
  <c r="M140" i="17"/>
  <c r="I139" i="17"/>
  <c r="D141" i="17"/>
  <c r="L139" i="17"/>
  <c r="M138" i="17"/>
  <c r="D138" i="17"/>
  <c r="I135" i="17"/>
  <c r="D166" i="17"/>
  <c r="D228" i="17" s="1"/>
  <c r="I137" i="17"/>
  <c r="K137" i="17"/>
  <c r="C137" i="17"/>
  <c r="S137" i="17" s="1"/>
  <c r="E137" i="17"/>
  <c r="I136" i="17"/>
  <c r="K136" i="17"/>
  <c r="L135" i="17"/>
  <c r="E166" i="17"/>
  <c r="E228" i="17" s="1"/>
  <c r="L136" i="17"/>
  <c r="J135" i="17"/>
  <c r="D137" i="17"/>
  <c r="J136" i="17"/>
  <c r="C165" i="17"/>
  <c r="K133" i="17"/>
  <c r="D165" i="17"/>
  <c r="D227" i="17" s="1"/>
  <c r="L133" i="17"/>
  <c r="E164" i="17"/>
  <c r="E226" i="17" s="1"/>
  <c r="F134" i="17"/>
  <c r="H134" i="17"/>
  <c r="M134" i="17"/>
  <c r="J133" i="17"/>
  <c r="D133" i="17"/>
  <c r="M133" i="17"/>
  <c r="E163" i="17"/>
  <c r="E225" i="17" s="1"/>
  <c r="L131" i="17"/>
  <c r="N131" i="17"/>
  <c r="F131" i="17"/>
  <c r="I130" i="17"/>
  <c r="K130" i="17"/>
  <c r="L130" i="17"/>
  <c r="N130" i="17"/>
  <c r="C130" i="17"/>
  <c r="S130" i="17" s="1"/>
  <c r="E130" i="17"/>
  <c r="AA164" i="17"/>
  <c r="C163" i="17"/>
  <c r="E162" i="17"/>
  <c r="E224" i="17" s="1"/>
  <c r="F132" i="17"/>
  <c r="H132" i="17"/>
  <c r="D163" i="17"/>
  <c r="D225" i="17" s="1"/>
  <c r="J130" i="17"/>
  <c r="D130" i="17"/>
  <c r="H129" i="17"/>
  <c r="I129" i="17"/>
  <c r="J128" i="17"/>
  <c r="G148" i="17"/>
  <c r="I148" i="17"/>
  <c r="H128" i="17"/>
  <c r="F148" i="17"/>
  <c r="C148" i="17"/>
  <c r="S148" i="17" s="1"/>
  <c r="E148" i="17"/>
  <c r="K128" i="17"/>
  <c r="J148" i="17"/>
  <c r="M148" i="17"/>
  <c r="G128" i="17"/>
  <c r="S159" i="17"/>
  <c r="K159" i="17"/>
  <c r="K221" i="17" s="1"/>
  <c r="L159" i="17"/>
  <c r="L221" i="17" s="1"/>
  <c r="H148" i="17"/>
  <c r="C179" i="17"/>
  <c r="E179" i="17"/>
  <c r="E241" i="17" s="1"/>
  <c r="H127" i="17"/>
  <c r="M126" i="17"/>
  <c r="W158" i="17"/>
  <c r="K126" i="17"/>
  <c r="E126" i="17"/>
  <c r="H126" i="17"/>
  <c r="M157" i="17"/>
  <c r="M219" i="17" s="1"/>
  <c r="N126" i="17"/>
  <c r="D157" i="17"/>
  <c r="D219" i="17" s="1"/>
  <c r="M125" i="17"/>
  <c r="D125" i="17"/>
  <c r="L125" i="17"/>
  <c r="N125" i="17"/>
  <c r="C125" i="17"/>
  <c r="S125" i="17" s="1"/>
  <c r="E125" i="17"/>
  <c r="D155" i="17"/>
  <c r="D217" i="17" s="1"/>
  <c r="Y155" i="17"/>
  <c r="L89" i="17" l="1"/>
  <c r="BS51" i="13" s="1"/>
  <c r="BC51" i="13"/>
  <c r="N89" i="17"/>
  <c r="AU158" i="17"/>
  <c r="AP180" i="17"/>
  <c r="M89" i="17"/>
  <c r="AL180" i="17"/>
  <c r="AU157" i="17"/>
  <c r="AU156" i="17"/>
  <c r="AS180" i="17"/>
  <c r="AT180" i="17"/>
  <c r="AQ180" i="17"/>
  <c r="BO179" i="17"/>
  <c r="C241" i="17"/>
  <c r="S156" i="17"/>
  <c r="V157" i="17"/>
  <c r="D179" i="17"/>
  <c r="D241" i="17" s="1"/>
  <c r="T179" i="17"/>
  <c r="U179" i="17"/>
  <c r="U159" i="17"/>
  <c r="AA159" i="17"/>
  <c r="H160" i="17"/>
  <c r="H222" i="17" s="1"/>
  <c r="T163" i="17"/>
  <c r="D164" i="17"/>
  <c r="D226" i="17" s="1"/>
  <c r="T164" i="17"/>
  <c r="AD164" i="17"/>
  <c r="AB168" i="17"/>
  <c r="N166" i="17"/>
  <c r="N228" i="17" s="1"/>
  <c r="AD166" i="17"/>
  <c r="U166" i="17"/>
  <c r="AC171" i="17"/>
  <c r="L173" i="17"/>
  <c r="L235" i="17" s="1"/>
  <c r="AB173" i="17"/>
  <c r="E175" i="17"/>
  <c r="E237" i="17" s="1"/>
  <c r="U175" i="17"/>
  <c r="E176" i="17"/>
  <c r="E238" i="17" s="1"/>
  <c r="U176" i="17"/>
  <c r="M176" i="17"/>
  <c r="M238" i="17" s="1"/>
  <c r="AC176" i="17"/>
  <c r="C176" i="17"/>
  <c r="S176" i="17"/>
  <c r="E178" i="17"/>
  <c r="E240" i="17" s="1"/>
  <c r="U178" i="17"/>
  <c r="J155" i="17"/>
  <c r="J217" i="17" s="1"/>
  <c r="Z155" i="17"/>
  <c r="D159" i="17"/>
  <c r="D221" i="17" s="1"/>
  <c r="T159" i="17"/>
  <c r="M164" i="17"/>
  <c r="M226" i="17" s="1"/>
  <c r="AC164" i="17"/>
  <c r="T167" i="17"/>
  <c r="D168" i="17"/>
  <c r="D230" i="17" s="1"/>
  <c r="M174" i="17"/>
  <c r="M236" i="17" s="1"/>
  <c r="AC174" i="17"/>
  <c r="M154" i="17"/>
  <c r="M216" i="17" s="1"/>
  <c r="AC154" i="17"/>
  <c r="AB178" i="17"/>
  <c r="T153" i="17"/>
  <c r="J94" i="17"/>
  <c r="J64" i="17"/>
  <c r="Z179" i="17"/>
  <c r="AC173" i="17"/>
  <c r="E95" i="17"/>
  <c r="E65" i="17"/>
  <c r="C95" i="17"/>
  <c r="S95" i="17" s="1"/>
  <c r="C65" i="17"/>
  <c r="H94" i="17"/>
  <c r="H64" i="17"/>
  <c r="J96" i="17"/>
  <c r="J66" i="17"/>
  <c r="H97" i="17"/>
  <c r="H67" i="17"/>
  <c r="I96" i="17"/>
  <c r="I66" i="17"/>
  <c r="I97" i="17"/>
  <c r="I67" i="17"/>
  <c r="C97" i="17"/>
  <c r="S97" i="17" s="1"/>
  <c r="C67" i="17"/>
  <c r="X155" i="17"/>
  <c r="S84" i="17"/>
  <c r="O84" i="17"/>
  <c r="S69" i="17"/>
  <c r="O69" i="17"/>
  <c r="S72" i="17"/>
  <c r="O72" i="17"/>
  <c r="S78" i="17"/>
  <c r="O78" i="17"/>
  <c r="S86" i="17"/>
  <c r="O86" i="17"/>
  <c r="S63" i="17"/>
  <c r="O63" i="17"/>
  <c r="S73" i="17"/>
  <c r="O73" i="17"/>
  <c r="S76" i="17"/>
  <c r="O76" i="17"/>
  <c r="S80" i="17"/>
  <c r="O80" i="17"/>
  <c r="N155" i="17"/>
  <c r="N217" i="17" s="1"/>
  <c r="AD155" i="17"/>
  <c r="H158" i="17"/>
  <c r="H220" i="17" s="1"/>
  <c r="X158" i="17"/>
  <c r="L177" i="17"/>
  <c r="L239" i="17" s="1"/>
  <c r="AB177" i="17"/>
  <c r="C236" i="17"/>
  <c r="BO174" i="17"/>
  <c r="N179" i="17"/>
  <c r="N241" i="17" s="1"/>
  <c r="AD179" i="17"/>
  <c r="AD160" i="17"/>
  <c r="T161" i="17"/>
  <c r="M163" i="17"/>
  <c r="M225" i="17" s="1"/>
  <c r="AC163" i="17"/>
  <c r="M162" i="17"/>
  <c r="M224" i="17" s="1"/>
  <c r="AC162" i="17"/>
  <c r="N163" i="17"/>
  <c r="N225" i="17" s="1"/>
  <c r="AD163" i="17"/>
  <c r="AD165" i="17"/>
  <c r="S165" i="17"/>
  <c r="S166" i="17"/>
  <c r="M166" i="17"/>
  <c r="M228" i="17" s="1"/>
  <c r="AC166" i="17"/>
  <c r="AC175" i="17"/>
  <c r="C235" i="17"/>
  <c r="BO173" i="17"/>
  <c r="N176" i="17"/>
  <c r="N238" i="17" s="1"/>
  <c r="AD176" i="17"/>
  <c r="N153" i="17"/>
  <c r="AD153" i="17"/>
  <c r="T158" i="17"/>
  <c r="M179" i="17"/>
  <c r="M241" i="17" s="1"/>
  <c r="AC179" i="17"/>
  <c r="X160" i="17"/>
  <c r="L165" i="17"/>
  <c r="L227" i="17" s="1"/>
  <c r="AB165" i="17"/>
  <c r="V168" i="17"/>
  <c r="D170" i="17"/>
  <c r="D232" i="17" s="1"/>
  <c r="T170" i="17"/>
  <c r="U169" i="17"/>
  <c r="M172" i="17"/>
  <c r="M234" i="17" s="1"/>
  <c r="AC172" i="17"/>
  <c r="AB175" i="17"/>
  <c r="AB154" i="17"/>
  <c r="F94" i="17"/>
  <c r="F64" i="17"/>
  <c r="Y158" i="17"/>
  <c r="AD162" i="17"/>
  <c r="U167" i="17"/>
  <c r="S153" i="17"/>
  <c r="G94" i="17"/>
  <c r="G64" i="17"/>
  <c r="C94" i="17"/>
  <c r="S94" i="17" s="1"/>
  <c r="C64" i="17"/>
  <c r="U154" i="17"/>
  <c r="J95" i="17"/>
  <c r="J65" i="17"/>
  <c r="F95" i="17"/>
  <c r="F65" i="17"/>
  <c r="D94" i="17"/>
  <c r="D64" i="17"/>
  <c r="F96" i="17"/>
  <c r="F66" i="17"/>
  <c r="G97" i="17"/>
  <c r="G67" i="17"/>
  <c r="S71" i="17"/>
  <c r="O71" i="17"/>
  <c r="S79" i="17"/>
  <c r="O79" i="17"/>
  <c r="M155" i="17"/>
  <c r="M217" i="17" s="1"/>
  <c r="AC155" i="17"/>
  <c r="F155" i="17"/>
  <c r="F217" i="17" s="1"/>
  <c r="V155" i="17"/>
  <c r="L158" i="17"/>
  <c r="L220" i="17" s="1"/>
  <c r="AB158" i="17"/>
  <c r="C227" i="17"/>
  <c r="BO165" i="17"/>
  <c r="G156" i="17"/>
  <c r="G218" i="17" s="1"/>
  <c r="W156" i="17"/>
  <c r="Z157" i="17"/>
  <c r="E155" i="17"/>
  <c r="E217" i="17" s="1"/>
  <c r="U155" i="17"/>
  <c r="N156" i="17"/>
  <c r="N218" i="17" s="1"/>
  <c r="AD156" i="17"/>
  <c r="K156" i="17"/>
  <c r="K218" i="17" s="1"/>
  <c r="AA156" i="17"/>
  <c r="S157" i="17"/>
  <c r="L157" i="17"/>
  <c r="L219" i="17" s="1"/>
  <c r="AB157" i="17"/>
  <c r="Y157" i="17"/>
  <c r="U160" i="17"/>
  <c r="AC160" i="17"/>
  <c r="D160" i="17"/>
  <c r="D222" i="17" s="1"/>
  <c r="T160" i="17"/>
  <c r="V161" i="17"/>
  <c r="L160" i="17"/>
  <c r="L222" i="17" s="1"/>
  <c r="AB160" i="17"/>
  <c r="S163" i="17"/>
  <c r="AB162" i="17"/>
  <c r="L163" i="17"/>
  <c r="L225" i="17" s="1"/>
  <c r="AB163" i="17"/>
  <c r="AC165" i="17"/>
  <c r="S164" i="17"/>
  <c r="L166" i="17"/>
  <c r="L228" i="17" s="1"/>
  <c r="AB166" i="17"/>
  <c r="AB167" i="17"/>
  <c r="AC169" i="17"/>
  <c r="AD170" i="17"/>
  <c r="D172" i="17"/>
  <c r="D234" i="17" s="1"/>
  <c r="T172" i="17"/>
  <c r="N173" i="17"/>
  <c r="N235" i="17" s="1"/>
  <c r="AD173" i="17"/>
  <c r="AB174" i="17"/>
  <c r="U174" i="17"/>
  <c r="S175" i="17"/>
  <c r="N177" i="17"/>
  <c r="N239" i="17" s="1"/>
  <c r="AD177" i="17"/>
  <c r="M178" i="17"/>
  <c r="M240" i="17" s="1"/>
  <c r="AC178" i="17"/>
  <c r="G157" i="17"/>
  <c r="G219" i="17" s="1"/>
  <c r="W157" i="17"/>
  <c r="X162" i="17"/>
  <c r="N159" i="17"/>
  <c r="N221" i="17" s="1"/>
  <c r="AD159" i="17"/>
  <c r="L161" i="17"/>
  <c r="L223" i="17" s="1"/>
  <c r="AB161" i="17"/>
  <c r="C160" i="17"/>
  <c r="S160" i="17"/>
  <c r="U165" i="17"/>
  <c r="N167" i="17"/>
  <c r="N229" i="17" s="1"/>
  <c r="AD167" i="17"/>
  <c r="AC168" i="17"/>
  <c r="AE168" i="17" s="1"/>
  <c r="AB176" i="17"/>
  <c r="S173" i="17"/>
  <c r="T176" i="17"/>
  <c r="AB172" i="17"/>
  <c r="T154" i="17"/>
  <c r="K95" i="17"/>
  <c r="K65" i="17"/>
  <c r="K94" i="17"/>
  <c r="K64" i="17"/>
  <c r="C170" i="17"/>
  <c r="S170" i="17"/>
  <c r="AB169" i="17"/>
  <c r="Y171" i="17"/>
  <c r="M153" i="17"/>
  <c r="AC153" i="17"/>
  <c r="BI140" i="13"/>
  <c r="S119" i="17"/>
  <c r="G96" i="17"/>
  <c r="G66" i="17"/>
  <c r="D96" i="17"/>
  <c r="D66" i="17"/>
  <c r="S74" i="17"/>
  <c r="O74" i="17"/>
  <c r="S83" i="17"/>
  <c r="O83" i="17"/>
  <c r="S68" i="17"/>
  <c r="O68" i="17"/>
  <c r="S70" i="17"/>
  <c r="O70" i="17"/>
  <c r="S82" i="17"/>
  <c r="O82" i="17"/>
  <c r="S87" i="17"/>
  <c r="O87" i="17"/>
  <c r="S75" i="17"/>
  <c r="O75" i="17"/>
  <c r="S77" i="17"/>
  <c r="O77" i="17"/>
  <c r="S81" i="17"/>
  <c r="O81" i="17"/>
  <c r="J89" i="17"/>
  <c r="K158" i="17"/>
  <c r="K220" i="17" s="1"/>
  <c r="AA158" i="17"/>
  <c r="C225" i="17"/>
  <c r="BO163" i="17"/>
  <c r="C233" i="17"/>
  <c r="BO171" i="17"/>
  <c r="C239" i="17"/>
  <c r="BO177" i="17"/>
  <c r="E156" i="17"/>
  <c r="E218" i="17" s="1"/>
  <c r="U156" i="17"/>
  <c r="U157" i="17"/>
  <c r="T155" i="17"/>
  <c r="L156" i="17"/>
  <c r="L218" i="17" s="1"/>
  <c r="AB156" i="17"/>
  <c r="X157" i="17"/>
  <c r="AC159" i="17"/>
  <c r="C162" i="17"/>
  <c r="S162" i="17"/>
  <c r="N161" i="17"/>
  <c r="N223" i="17" s="1"/>
  <c r="AD161" i="17"/>
  <c r="D162" i="17"/>
  <c r="D224" i="17" s="1"/>
  <c r="T162" i="17"/>
  <c r="N171" i="17"/>
  <c r="N233" i="17" s="1"/>
  <c r="AD171" i="17"/>
  <c r="AD172" i="17"/>
  <c r="T175" i="17"/>
  <c r="U171" i="17"/>
  <c r="C172" i="17"/>
  <c r="S172" i="17"/>
  <c r="I171" i="17"/>
  <c r="I233" i="17" s="1"/>
  <c r="S171" i="17"/>
  <c r="N154" i="17"/>
  <c r="N216" i="17" s="1"/>
  <c r="AD154" i="17"/>
  <c r="C178" i="17"/>
  <c r="S178" i="17"/>
  <c r="H156" i="17"/>
  <c r="H218" i="17" s="1"/>
  <c r="X156" i="17"/>
  <c r="Z159" i="17"/>
  <c r="AC167" i="17"/>
  <c r="AB164" i="17"/>
  <c r="D169" i="17"/>
  <c r="D231" i="17" s="1"/>
  <c r="T169" i="17"/>
  <c r="U170" i="17"/>
  <c r="AB171" i="17"/>
  <c r="V169" i="17"/>
  <c r="AD174" i="17"/>
  <c r="M177" i="17"/>
  <c r="M239" i="17" s="1"/>
  <c r="AC177" i="17"/>
  <c r="AE177" i="17" s="1"/>
  <c r="N178" i="17"/>
  <c r="N240" i="17" s="1"/>
  <c r="AD178" i="17"/>
  <c r="L153" i="17"/>
  <c r="AB153" i="17"/>
  <c r="C215" i="17"/>
  <c r="BO153" i="17"/>
  <c r="G95" i="17"/>
  <c r="G65" i="17"/>
  <c r="L179" i="17"/>
  <c r="L241" i="17" s="1"/>
  <c r="AB179" i="17"/>
  <c r="AU155" i="17"/>
  <c r="AA157" i="17"/>
  <c r="E94" i="17"/>
  <c r="E64" i="17"/>
  <c r="W174" i="17"/>
  <c r="N158" i="17"/>
  <c r="N220" i="17" s="1"/>
  <c r="AD158" i="17"/>
  <c r="I95" i="17"/>
  <c r="I65" i="17"/>
  <c r="I89" i="17" s="1"/>
  <c r="D95" i="17"/>
  <c r="D65" i="17"/>
  <c r="H95" i="17"/>
  <c r="H65" i="17"/>
  <c r="C96" i="17"/>
  <c r="S96" i="17" s="1"/>
  <c r="C66" i="17"/>
  <c r="H96" i="17"/>
  <c r="H66" i="17"/>
  <c r="D97" i="17"/>
  <c r="D67" i="17"/>
  <c r="E96" i="17"/>
  <c r="E66" i="17"/>
  <c r="E97" i="17"/>
  <c r="E67" i="17"/>
  <c r="K97" i="17"/>
  <c r="K67" i="17"/>
  <c r="S85" i="17"/>
  <c r="O85" i="17"/>
  <c r="S88" i="17"/>
  <c r="O88" i="17"/>
  <c r="O214" i="17"/>
  <c r="S62" i="17"/>
  <c r="O62" i="17"/>
  <c r="K164" i="17"/>
  <c r="K226" i="17" s="1"/>
  <c r="K173" i="17"/>
  <c r="K235" i="17" s="1"/>
  <c r="K161" i="17"/>
  <c r="K223" i="17" s="1"/>
  <c r="K129" i="17"/>
  <c r="K139" i="17"/>
  <c r="K177" i="17"/>
  <c r="K239" i="17" s="1"/>
  <c r="K131" i="17"/>
  <c r="K172" i="17"/>
  <c r="K234" i="17" s="1"/>
  <c r="K176" i="17"/>
  <c r="K238" i="17" s="1"/>
  <c r="K170" i="17"/>
  <c r="K232" i="17" s="1"/>
  <c r="K135" i="17"/>
  <c r="K138" i="17"/>
  <c r="K154" i="17"/>
  <c r="K216" i="17" s="1"/>
  <c r="K144" i="17"/>
  <c r="K145" i="17"/>
  <c r="F127" i="17"/>
  <c r="G135" i="17"/>
  <c r="I127" i="17"/>
  <c r="F129" i="17"/>
  <c r="J131" i="17"/>
  <c r="N133" i="17"/>
  <c r="C133" i="17"/>
  <c r="S133" i="17" s="1"/>
  <c r="J137" i="17"/>
  <c r="K148" i="17"/>
  <c r="E165" i="17"/>
  <c r="E227" i="17" s="1"/>
  <c r="E138" i="17"/>
  <c r="E174" i="17"/>
  <c r="E236" i="17" s="1"/>
  <c r="K147" i="17"/>
  <c r="F135" i="17"/>
  <c r="G122" i="17"/>
  <c r="M149" i="17"/>
  <c r="D144" i="17"/>
  <c r="H130" i="17"/>
  <c r="D131" i="17"/>
  <c r="H136" i="17"/>
  <c r="D143" i="17"/>
  <c r="K146" i="17"/>
  <c r="G149" i="17"/>
  <c r="E135" i="17"/>
  <c r="M156" i="17"/>
  <c r="M218" i="17" s="1"/>
  <c r="J156" i="17"/>
  <c r="J218" i="17" s="1"/>
  <c r="J138" i="17"/>
  <c r="J141" i="17"/>
  <c r="J142" i="17"/>
  <c r="E128" i="17"/>
  <c r="L143" i="17"/>
  <c r="J122" i="17"/>
  <c r="N136" i="17"/>
  <c r="E140" i="17"/>
  <c r="E141" i="17"/>
  <c r="N144" i="17"/>
  <c r="I122" i="17"/>
  <c r="M129" i="17"/>
  <c r="G131" i="17"/>
  <c r="G134" i="17"/>
  <c r="M141" i="17"/>
  <c r="G127" i="17"/>
  <c r="M131" i="17"/>
  <c r="G132" i="17"/>
  <c r="M136" i="17"/>
  <c r="C140" i="17"/>
  <c r="S140" i="17" s="1"/>
  <c r="H133" i="17"/>
  <c r="J127" i="17"/>
  <c r="E131" i="17"/>
  <c r="L148" i="17"/>
  <c r="H131" i="17"/>
  <c r="G125" i="17"/>
  <c r="G146" i="17"/>
  <c r="H146" i="17"/>
  <c r="I146" i="17"/>
  <c r="J147" i="17"/>
  <c r="N145" i="17"/>
  <c r="F139" i="17"/>
  <c r="F142" i="17"/>
  <c r="G143" i="17"/>
  <c r="I138" i="17"/>
  <c r="I133" i="17"/>
  <c r="I178" i="17"/>
  <c r="I240" i="17" s="1"/>
  <c r="M137" i="17"/>
  <c r="J139" i="17"/>
  <c r="C167" i="17"/>
  <c r="J134" i="17"/>
  <c r="J140" i="17"/>
  <c r="G141" i="17"/>
  <c r="C146" i="17"/>
  <c r="S146" i="17" s="1"/>
  <c r="G174" i="17"/>
  <c r="G236" i="17" s="1"/>
  <c r="L145" i="17"/>
  <c r="L127" i="17"/>
  <c r="H125" i="17"/>
  <c r="G133" i="17"/>
  <c r="G144" i="17"/>
  <c r="H163" i="17"/>
  <c r="H225" i="17" s="1"/>
  <c r="H167" i="17"/>
  <c r="H229" i="17" s="1"/>
  <c r="H171" i="17"/>
  <c r="H233" i="17" s="1"/>
  <c r="H175" i="17"/>
  <c r="H237" i="17" s="1"/>
  <c r="H159" i="17"/>
  <c r="H221" i="17" s="1"/>
  <c r="H166" i="17"/>
  <c r="H228" i="17" s="1"/>
  <c r="H174" i="17"/>
  <c r="H236" i="17" s="1"/>
  <c r="H173" i="17"/>
  <c r="H235" i="17" s="1"/>
  <c r="H154" i="17"/>
  <c r="H216" i="17" s="1"/>
  <c r="H178" i="17"/>
  <c r="H240" i="17" s="1"/>
  <c r="H170" i="17"/>
  <c r="H232" i="17" s="1"/>
  <c r="H153" i="17"/>
  <c r="H161" i="17"/>
  <c r="H223" i="17" s="1"/>
  <c r="H137" i="17"/>
  <c r="H172" i="17"/>
  <c r="H234" i="17" s="1"/>
  <c r="H176" i="17"/>
  <c r="H238" i="17" s="1"/>
  <c r="H143" i="17"/>
  <c r="K123" i="17"/>
  <c r="J123" i="17"/>
  <c r="C166" i="17"/>
  <c r="F168" i="17"/>
  <c r="F230" i="17" s="1"/>
  <c r="F143" i="17"/>
  <c r="G145" i="17"/>
  <c r="H123" i="17"/>
  <c r="D146" i="17"/>
  <c r="F145" i="17"/>
  <c r="E153" i="17"/>
  <c r="F123" i="17"/>
  <c r="F144" i="17"/>
  <c r="G158" i="17"/>
  <c r="G220" i="17" s="1"/>
  <c r="G159" i="17"/>
  <c r="G221" i="17" s="1"/>
  <c r="G162" i="17"/>
  <c r="G224" i="17" s="1"/>
  <c r="G172" i="17"/>
  <c r="G234" i="17" s="1"/>
  <c r="G160" i="17"/>
  <c r="G222" i="17" s="1"/>
  <c r="G170" i="17"/>
  <c r="G232" i="17" s="1"/>
  <c r="G140" i="17"/>
  <c r="G171" i="17"/>
  <c r="G233" i="17" s="1"/>
  <c r="G129" i="17"/>
  <c r="G164" i="17"/>
  <c r="G226" i="17" s="1"/>
  <c r="G169" i="17"/>
  <c r="G231" i="17" s="1"/>
  <c r="G165" i="17"/>
  <c r="G227" i="17" s="1"/>
  <c r="G153" i="17"/>
  <c r="D127" i="17"/>
  <c r="G168" i="17"/>
  <c r="G230" i="17" s="1"/>
  <c r="G179" i="17"/>
  <c r="G241" i="17" s="1"/>
  <c r="G177" i="17"/>
  <c r="G239" i="17" s="1"/>
  <c r="G154" i="17"/>
  <c r="G216" i="17" s="1"/>
  <c r="G176" i="17"/>
  <c r="G238" i="17" s="1"/>
  <c r="G163" i="17"/>
  <c r="G225" i="17" s="1"/>
  <c r="G166" i="17"/>
  <c r="G228" i="17" s="1"/>
  <c r="G167" i="17"/>
  <c r="G229" i="17" s="1"/>
  <c r="G175" i="17"/>
  <c r="G237" i="17" s="1"/>
  <c r="F165" i="17"/>
  <c r="F227" i="17" s="1"/>
  <c r="F173" i="17"/>
  <c r="F235" i="17" s="1"/>
  <c r="F174" i="17"/>
  <c r="F236" i="17" s="1"/>
  <c r="F153" i="17"/>
  <c r="F162" i="17"/>
  <c r="F224" i="17" s="1"/>
  <c r="F166" i="17"/>
  <c r="F228" i="17" s="1"/>
  <c r="F167" i="17"/>
  <c r="F229" i="17" s="1"/>
  <c r="F170" i="17"/>
  <c r="F232" i="17" s="1"/>
  <c r="F158" i="17"/>
  <c r="F220" i="17" s="1"/>
  <c r="F159" i="17"/>
  <c r="F221" i="17" s="1"/>
  <c r="F172" i="17"/>
  <c r="F234" i="17" s="1"/>
  <c r="F178" i="17"/>
  <c r="F240" i="17" s="1"/>
  <c r="F177" i="17"/>
  <c r="F239" i="17" s="1"/>
  <c r="F179" i="17"/>
  <c r="F241" i="17" s="1"/>
  <c r="F160" i="17"/>
  <c r="F222" i="17" s="1"/>
  <c r="F163" i="17"/>
  <c r="F225" i="17" s="1"/>
  <c r="F171" i="17"/>
  <c r="F233" i="17" s="1"/>
  <c r="F175" i="17"/>
  <c r="F237" i="17" s="1"/>
  <c r="F154" i="17"/>
  <c r="F216" i="17" s="1"/>
  <c r="F176" i="17"/>
  <c r="F238" i="17" s="1"/>
  <c r="F164" i="17"/>
  <c r="F226" i="17" s="1"/>
  <c r="F146" i="17"/>
  <c r="N137" i="17"/>
  <c r="D139" i="17"/>
  <c r="M147" i="17"/>
  <c r="D178" i="17"/>
  <c r="D240" i="17" s="1"/>
  <c r="E169" i="17"/>
  <c r="E231" i="17" s="1"/>
  <c r="G126" i="17"/>
  <c r="J145" i="17"/>
  <c r="C147" i="17"/>
  <c r="S147" i="17" s="1"/>
  <c r="J124" i="17"/>
  <c r="E124" i="17"/>
  <c r="F133" i="17"/>
  <c r="J125" i="17"/>
  <c r="E158" i="17"/>
  <c r="E220" i="17" s="1"/>
  <c r="D128" i="17"/>
  <c r="I131" i="17"/>
  <c r="E133" i="17"/>
  <c r="L137" i="17"/>
  <c r="E147" i="17"/>
  <c r="L147" i="17"/>
  <c r="D149" i="17"/>
  <c r="N146" i="17"/>
  <c r="L123" i="17"/>
  <c r="D158" i="17"/>
  <c r="D220" i="17" s="1"/>
  <c r="I134" i="17"/>
  <c r="C138" i="17"/>
  <c r="S138" i="17" s="1"/>
  <c r="J144" i="17"/>
  <c r="D154" i="17"/>
  <c r="D216" i="17" s="1"/>
  <c r="C157" i="17"/>
  <c r="I126" i="17"/>
  <c r="I125" i="17"/>
  <c r="H145" i="17"/>
  <c r="J132" i="17"/>
  <c r="K132" i="17"/>
  <c r="D173" i="17"/>
  <c r="D235" i="17" s="1"/>
  <c r="M132" i="17"/>
  <c r="N132" i="17"/>
  <c r="C135" i="17"/>
  <c r="S135" i="17" s="1"/>
  <c r="F126" i="17"/>
  <c r="C128" i="17"/>
  <c r="S128" i="17" s="1"/>
  <c r="F128" i="17"/>
  <c r="N124" i="17"/>
  <c r="F124" i="17"/>
  <c r="K143" i="17"/>
  <c r="G123" i="17"/>
  <c r="F147" i="17"/>
  <c r="C154" i="17"/>
  <c r="G124" i="17"/>
  <c r="L124" i="17"/>
  <c r="J126" i="17"/>
  <c r="E127" i="17"/>
  <c r="I128" i="17"/>
  <c r="M124" i="17"/>
  <c r="C161" i="17"/>
  <c r="E161" i="17"/>
  <c r="E223" i="17" s="1"/>
  <c r="I124" i="17"/>
  <c r="H124" i="17"/>
  <c r="K124" i="17"/>
  <c r="D156" i="17"/>
  <c r="D218" i="17" s="1"/>
  <c r="M128" i="17"/>
  <c r="D124" i="17"/>
  <c r="C155" i="17"/>
  <c r="N148" i="17"/>
  <c r="O100" i="17"/>
  <c r="O116" i="17"/>
  <c r="C159" i="17"/>
  <c r="F149" i="17"/>
  <c r="O115" i="17"/>
  <c r="AA180" i="17" l="1"/>
  <c r="BT79" i="13"/>
  <c r="BU51" i="13"/>
  <c r="AU180" i="17"/>
  <c r="BT51" i="13"/>
  <c r="BS79" i="13"/>
  <c r="BD51" i="13"/>
  <c r="BC79" i="13"/>
  <c r="AE174" i="17"/>
  <c r="BR79" i="13"/>
  <c r="AE160" i="17"/>
  <c r="U180" i="17"/>
  <c r="AE173" i="17"/>
  <c r="X180" i="17"/>
  <c r="H89" i="17"/>
  <c r="BN79" i="13" s="1"/>
  <c r="AE169" i="17"/>
  <c r="F89" i="17"/>
  <c r="BL79" i="13" s="1"/>
  <c r="K89" i="17"/>
  <c r="AE172" i="17"/>
  <c r="G89" i="17"/>
  <c r="BN51" i="13" s="1"/>
  <c r="AE159" i="17"/>
  <c r="E89" i="17"/>
  <c r="BL51" i="13" s="1"/>
  <c r="AE154" i="17"/>
  <c r="AE167" i="17"/>
  <c r="D89" i="17"/>
  <c r="BK51" i="13" s="1"/>
  <c r="AE161" i="17"/>
  <c r="AE179" i="17"/>
  <c r="C223" i="17"/>
  <c r="BO161" i="17"/>
  <c r="C216" i="17"/>
  <c r="BO154" i="17"/>
  <c r="C219" i="17"/>
  <c r="BO157" i="17"/>
  <c r="G173" i="17"/>
  <c r="G235" i="17" s="1"/>
  <c r="N157" i="17"/>
  <c r="N219" i="17" s="1"/>
  <c r="AD157" i="17"/>
  <c r="AE157" i="17" s="1"/>
  <c r="G215" i="17"/>
  <c r="G178" i="17"/>
  <c r="G240" i="17" s="1"/>
  <c r="C228" i="17"/>
  <c r="BO166" i="17"/>
  <c r="H177" i="17"/>
  <c r="H239" i="17" s="1"/>
  <c r="H179" i="17"/>
  <c r="H241" i="17" s="1"/>
  <c r="I177" i="17"/>
  <c r="I239" i="17" s="1"/>
  <c r="I161" i="17"/>
  <c r="I223" i="17" s="1"/>
  <c r="F161" i="17"/>
  <c r="F223" i="17" s="1"/>
  <c r="C164" i="17"/>
  <c r="J162" i="17"/>
  <c r="J224" i="17" s="1"/>
  <c r="J173" i="17"/>
  <c r="J235" i="17" s="1"/>
  <c r="J165" i="17"/>
  <c r="J227" i="17" s="1"/>
  <c r="V156" i="17"/>
  <c r="V180" i="17" s="1"/>
  <c r="BO51" i="13"/>
  <c r="C240" i="17"/>
  <c r="BO178" i="17"/>
  <c r="C234" i="17"/>
  <c r="BO172" i="17"/>
  <c r="M159" i="17"/>
  <c r="M221" i="17" s="1"/>
  <c r="S233" i="17"/>
  <c r="M215" i="17"/>
  <c r="L169" i="17"/>
  <c r="L231" i="17" s="1"/>
  <c r="M168" i="17"/>
  <c r="M230" i="17" s="1"/>
  <c r="N170" i="17"/>
  <c r="N232" i="17" s="1"/>
  <c r="L167" i="17"/>
  <c r="L229" i="17" s="1"/>
  <c r="AE163" i="17"/>
  <c r="L175" i="17"/>
  <c r="L237" i="17" s="1"/>
  <c r="AE166" i="17"/>
  <c r="M173" i="17"/>
  <c r="M235" i="17" s="1"/>
  <c r="AE176" i="17"/>
  <c r="C221" i="17"/>
  <c r="BO159" i="17"/>
  <c r="L155" i="17"/>
  <c r="L217" i="17" s="1"/>
  <c r="E172" i="17"/>
  <c r="E234" i="17" s="1"/>
  <c r="G161" i="17"/>
  <c r="G223" i="17" s="1"/>
  <c r="C175" i="17"/>
  <c r="I167" i="17"/>
  <c r="I229" i="17" s="1"/>
  <c r="I160" i="17"/>
  <c r="I222" i="17" s="1"/>
  <c r="I173" i="17"/>
  <c r="I235" i="17" s="1"/>
  <c r="I175" i="17"/>
  <c r="I237" i="17" s="1"/>
  <c r="I170" i="17"/>
  <c r="I232" i="17" s="1"/>
  <c r="I176" i="17"/>
  <c r="I238" i="17" s="1"/>
  <c r="Z158" i="17"/>
  <c r="Z180" i="17" s="1"/>
  <c r="K155" i="17"/>
  <c r="K217" i="17" s="1"/>
  <c r="H162" i="17"/>
  <c r="H224" i="17" s="1"/>
  <c r="E159" i="17"/>
  <c r="E221" i="17" s="1"/>
  <c r="I155" i="17"/>
  <c r="I217" i="17" s="1"/>
  <c r="E157" i="17"/>
  <c r="E219" i="17" s="1"/>
  <c r="J163" i="17"/>
  <c r="J225" i="17" s="1"/>
  <c r="J160" i="17"/>
  <c r="J222" i="17" s="1"/>
  <c r="J178" i="17"/>
  <c r="J240" i="17" s="1"/>
  <c r="J166" i="17"/>
  <c r="J228" i="17" s="1"/>
  <c r="J176" i="17"/>
  <c r="J238" i="17" s="1"/>
  <c r="J175" i="17"/>
  <c r="J237" i="17" s="1"/>
  <c r="J170" i="17"/>
  <c r="J232" i="17" s="1"/>
  <c r="E168" i="17"/>
  <c r="E230" i="17" s="1"/>
  <c r="AW79" i="13"/>
  <c r="AX51" i="13"/>
  <c r="C169" i="17"/>
  <c r="E173" i="17"/>
  <c r="E235" i="17" s="1"/>
  <c r="I163" i="17"/>
  <c r="I225" i="17" s="1"/>
  <c r="D153" i="17"/>
  <c r="K167" i="17"/>
  <c r="K229" i="17" s="1"/>
  <c r="K169" i="17"/>
  <c r="K231" i="17" s="1"/>
  <c r="K171" i="17"/>
  <c r="K233" i="17" s="1"/>
  <c r="K165" i="17"/>
  <c r="K227" i="17" s="1"/>
  <c r="K178" i="17"/>
  <c r="K240" i="17" s="1"/>
  <c r="BO79" i="13"/>
  <c r="BP51" i="13"/>
  <c r="S215" i="17"/>
  <c r="N174" i="17"/>
  <c r="N236" i="17" s="1"/>
  <c r="L171" i="17"/>
  <c r="L233" i="17" s="1"/>
  <c r="M167" i="17"/>
  <c r="M229" i="17" s="1"/>
  <c r="AE162" i="17"/>
  <c r="S239" i="17"/>
  <c r="AE170" i="17"/>
  <c r="L176" i="17"/>
  <c r="L238" i="17" s="1"/>
  <c r="AE175" i="17"/>
  <c r="M160" i="17"/>
  <c r="M222" i="17" s="1"/>
  <c r="I157" i="17"/>
  <c r="I219" i="17" s="1"/>
  <c r="J157" i="17"/>
  <c r="J219" i="17" s="1"/>
  <c r="E154" i="17"/>
  <c r="E216" i="17" s="1"/>
  <c r="E167" i="17"/>
  <c r="E229" i="17" s="1"/>
  <c r="I158" i="17"/>
  <c r="I220" i="17" s="1"/>
  <c r="AD180" i="17"/>
  <c r="M175" i="17"/>
  <c r="M237" i="17" s="1"/>
  <c r="N165" i="17"/>
  <c r="N227" i="17" s="1"/>
  <c r="C238" i="17"/>
  <c r="BO176" i="17"/>
  <c r="L168" i="17"/>
  <c r="L230" i="17" s="1"/>
  <c r="C156" i="17"/>
  <c r="AU51" i="13"/>
  <c r="AT79" i="13"/>
  <c r="H168" i="17"/>
  <c r="H230" i="17" s="1"/>
  <c r="C229" i="17"/>
  <c r="BO167" i="17"/>
  <c r="I154" i="17"/>
  <c r="I216" i="17" s="1"/>
  <c r="I162" i="17"/>
  <c r="I224" i="17" s="1"/>
  <c r="M158" i="17"/>
  <c r="M220" i="17" s="1"/>
  <c r="E171" i="17"/>
  <c r="J153" i="17"/>
  <c r="J167" i="17"/>
  <c r="J229" i="17" s="1"/>
  <c r="J172" i="17"/>
  <c r="J234" i="17" s="1"/>
  <c r="C168" i="17"/>
  <c r="H165" i="17"/>
  <c r="H227" i="17" s="1"/>
  <c r="C158" i="17"/>
  <c r="S158" i="17"/>
  <c r="AE158" i="17" s="1"/>
  <c r="D161" i="17"/>
  <c r="D223" i="17" s="1"/>
  <c r="S66" i="17"/>
  <c r="O66" i="17"/>
  <c r="AB180" i="17"/>
  <c r="N172" i="17"/>
  <c r="N234" i="17" s="1"/>
  <c r="C224" i="17"/>
  <c r="BO162" i="17"/>
  <c r="H157" i="17"/>
  <c r="H219" i="17" s="1"/>
  <c r="BP79" i="13"/>
  <c r="BQ51" i="13"/>
  <c r="C232" i="17"/>
  <c r="BO170" i="17"/>
  <c r="C222" i="17"/>
  <c r="BO160" i="17"/>
  <c r="L174" i="17"/>
  <c r="L236" i="17" s="1"/>
  <c r="M169" i="17"/>
  <c r="M231" i="17" s="1"/>
  <c r="S227" i="17"/>
  <c r="S64" i="17"/>
  <c r="O64" i="17"/>
  <c r="AE153" i="17"/>
  <c r="L154" i="17"/>
  <c r="L216" i="17" s="1"/>
  <c r="N215" i="17"/>
  <c r="AE165" i="17"/>
  <c r="S236" i="17"/>
  <c r="L178" i="17"/>
  <c r="L240" i="17" s="1"/>
  <c r="D167" i="17"/>
  <c r="D229" i="17" s="1"/>
  <c r="AW51" i="13"/>
  <c r="AV79" i="13"/>
  <c r="C217" i="17"/>
  <c r="BO155" i="17"/>
  <c r="F215" i="17"/>
  <c r="E215" i="17"/>
  <c r="H215" i="17"/>
  <c r="H169" i="17"/>
  <c r="H231" i="17" s="1"/>
  <c r="H164" i="17"/>
  <c r="H226" i="17" s="1"/>
  <c r="W155" i="17"/>
  <c r="W180" i="17" s="1"/>
  <c r="I153" i="17"/>
  <c r="I168" i="17"/>
  <c r="I230" i="17" s="1"/>
  <c r="I172" i="17"/>
  <c r="I234" i="17" s="1"/>
  <c r="I164" i="17"/>
  <c r="I226" i="17" s="1"/>
  <c r="I159" i="17"/>
  <c r="I221" i="17" s="1"/>
  <c r="I166" i="17"/>
  <c r="I228" i="17" s="1"/>
  <c r="I179" i="17"/>
  <c r="I241" i="17" s="1"/>
  <c r="I169" i="17"/>
  <c r="I231" i="17" s="1"/>
  <c r="I174" i="17"/>
  <c r="I236" i="17" s="1"/>
  <c r="I165" i="17"/>
  <c r="I227" i="17" s="1"/>
  <c r="E160" i="17"/>
  <c r="E222" i="17" s="1"/>
  <c r="D175" i="17"/>
  <c r="D237" i="17" s="1"/>
  <c r="J168" i="17"/>
  <c r="J230" i="17" s="1"/>
  <c r="J161" i="17"/>
  <c r="J223" i="17" s="1"/>
  <c r="J177" i="17"/>
  <c r="J239" i="17" s="1"/>
  <c r="J171" i="17"/>
  <c r="J233" i="17" s="1"/>
  <c r="J154" i="17"/>
  <c r="J216" i="17" s="1"/>
  <c r="J174" i="17"/>
  <c r="J236" i="17" s="1"/>
  <c r="J169" i="17"/>
  <c r="J231" i="17" s="1"/>
  <c r="J164" i="17"/>
  <c r="J226" i="17" s="1"/>
  <c r="Y156" i="17"/>
  <c r="Y180" i="17" s="1"/>
  <c r="K175" i="17"/>
  <c r="K237" i="17" s="1"/>
  <c r="K163" i="17"/>
  <c r="K225" i="17" s="1"/>
  <c r="K153" i="17"/>
  <c r="K179" i="17"/>
  <c r="K241" i="17" s="1"/>
  <c r="K174" i="17"/>
  <c r="K236" i="17" s="1"/>
  <c r="K166" i="17"/>
  <c r="K228" i="17" s="1"/>
  <c r="K168" i="17"/>
  <c r="K230" i="17" s="1"/>
  <c r="K160" i="17"/>
  <c r="K222" i="17" s="1"/>
  <c r="K162" i="17"/>
  <c r="K224" i="17" s="1"/>
  <c r="C89" i="17"/>
  <c r="L215" i="17"/>
  <c r="E170" i="17"/>
  <c r="E232" i="17" s="1"/>
  <c r="L164" i="17"/>
  <c r="L226" i="17" s="1"/>
  <c r="J159" i="17"/>
  <c r="J221" i="17" s="1"/>
  <c r="AE178" i="17"/>
  <c r="AE171" i="17"/>
  <c r="S225" i="17"/>
  <c r="AC180" i="17"/>
  <c r="L172" i="17"/>
  <c r="L234" i="17" s="1"/>
  <c r="AE164" i="17"/>
  <c r="M165" i="17"/>
  <c r="M227" i="17" s="1"/>
  <c r="L162" i="17"/>
  <c r="L224" i="17" s="1"/>
  <c r="N162" i="17"/>
  <c r="N224" i="17" s="1"/>
  <c r="S235" i="17"/>
  <c r="N160" i="17"/>
  <c r="N222" i="17" s="1"/>
  <c r="S67" i="17"/>
  <c r="O67" i="17"/>
  <c r="S65" i="17"/>
  <c r="O65" i="17"/>
  <c r="T180" i="17"/>
  <c r="M171" i="17"/>
  <c r="M233" i="17" s="1"/>
  <c r="N164" i="17"/>
  <c r="N226" i="17" s="1"/>
  <c r="F157" i="17"/>
  <c r="F219" i="17" s="1"/>
  <c r="S241" i="17"/>
  <c r="J158" i="17"/>
  <c r="J220" i="17" s="1"/>
  <c r="O112" i="17"/>
  <c r="K149" i="17"/>
  <c r="O109" i="17"/>
  <c r="O92" i="17"/>
  <c r="C149" i="17"/>
  <c r="E149" i="17"/>
  <c r="O99" i="17"/>
  <c r="O102" i="17"/>
  <c r="O105" i="17"/>
  <c r="O106" i="17"/>
  <c r="O146" i="17"/>
  <c r="O114" i="17"/>
  <c r="O101" i="17"/>
  <c r="O148" i="17"/>
  <c r="O110" i="17"/>
  <c r="O96" i="17"/>
  <c r="O107" i="17"/>
  <c r="O144" i="17"/>
  <c r="O113" i="17"/>
  <c r="O111" i="17"/>
  <c r="O117" i="17"/>
  <c r="O108" i="17"/>
  <c r="O93" i="17"/>
  <c r="O141" i="17"/>
  <c r="O103" i="17"/>
  <c r="O118" i="17"/>
  <c r="O225" i="17" l="1"/>
  <c r="BK79" i="13"/>
  <c r="BJ79" i="13"/>
  <c r="BM79" i="13"/>
  <c r="BM51" i="13"/>
  <c r="O235" i="17"/>
  <c r="O239" i="17"/>
  <c r="O241" i="17"/>
  <c r="O177" i="17"/>
  <c r="O173" i="17"/>
  <c r="S180" i="17"/>
  <c r="BQ79" i="13"/>
  <c r="BR51" i="13"/>
  <c r="BA79" i="13"/>
  <c r="BB51" i="13"/>
  <c r="O176" i="17"/>
  <c r="O236" i="17"/>
  <c r="O227" i="17"/>
  <c r="C180" i="17"/>
  <c r="CP8" i="13" s="1"/>
  <c r="BZ80" i="13" s="1"/>
  <c r="S89" i="17"/>
  <c r="S149" i="17"/>
  <c r="AT109" i="13" s="1"/>
  <c r="AS79" i="13"/>
  <c r="AT51" i="13"/>
  <c r="L242" i="17"/>
  <c r="CH109" i="13" s="1"/>
  <c r="I215" i="17"/>
  <c r="H180" i="17"/>
  <c r="CU8" i="13" s="1"/>
  <c r="S217" i="17"/>
  <c r="O160" i="17"/>
  <c r="S224" i="17"/>
  <c r="O224" i="17"/>
  <c r="C220" i="17"/>
  <c r="BO158" i="17"/>
  <c r="O158" i="17"/>
  <c r="S238" i="17"/>
  <c r="O238" i="17"/>
  <c r="O172" i="17"/>
  <c r="S228" i="17"/>
  <c r="O228" i="17"/>
  <c r="O154" i="17"/>
  <c r="BJ51" i="13"/>
  <c r="O89" i="17"/>
  <c r="BI79" i="13"/>
  <c r="I156" i="17"/>
  <c r="I218" i="17" s="1"/>
  <c r="H242" i="17"/>
  <c r="CD109" i="13" s="1"/>
  <c r="S232" i="17"/>
  <c r="O232" i="17"/>
  <c r="J215" i="17"/>
  <c r="J242" i="17" s="1"/>
  <c r="CF109" i="13" s="1"/>
  <c r="J180" i="17"/>
  <c r="CW8" i="13" s="1"/>
  <c r="S229" i="17"/>
  <c r="O229" i="17"/>
  <c r="D215" i="17"/>
  <c r="D180" i="17"/>
  <c r="CQ8" i="13" s="1"/>
  <c r="O153" i="17"/>
  <c r="S221" i="17"/>
  <c r="O221" i="17"/>
  <c r="S240" i="17"/>
  <c r="O240" i="17"/>
  <c r="O157" i="17"/>
  <c r="S223" i="17"/>
  <c r="O223" i="17"/>
  <c r="AV51" i="13"/>
  <c r="AU79" i="13"/>
  <c r="K215" i="17"/>
  <c r="K242" i="17" s="1"/>
  <c r="CG109" i="13" s="1"/>
  <c r="K180" i="17"/>
  <c r="CX8" i="13" s="1"/>
  <c r="E180" i="17"/>
  <c r="CR8" i="13" s="1"/>
  <c r="N180" i="17"/>
  <c r="DA8" i="13" s="1"/>
  <c r="S222" i="17"/>
  <c r="O222" i="17"/>
  <c r="O162" i="17"/>
  <c r="C218" i="17"/>
  <c r="BO156" i="17"/>
  <c r="O179" i="17"/>
  <c r="M180" i="17"/>
  <c r="CZ8" i="13" s="1"/>
  <c r="S234" i="17"/>
  <c r="O234" i="17"/>
  <c r="C226" i="17"/>
  <c r="BO164" i="17"/>
  <c r="O164" i="17"/>
  <c r="O166" i="17"/>
  <c r="S216" i="17"/>
  <c r="O216" i="17"/>
  <c r="G155" i="17"/>
  <c r="L180" i="17"/>
  <c r="CY8" i="13" s="1"/>
  <c r="N242" i="17"/>
  <c r="CJ109" i="13" s="1"/>
  <c r="O170" i="17"/>
  <c r="C230" i="17"/>
  <c r="BO168" i="17"/>
  <c r="O168" i="17"/>
  <c r="E233" i="17"/>
  <c r="O233" i="17" s="1"/>
  <c r="O171" i="17"/>
  <c r="O167" i="17"/>
  <c r="O163" i="17"/>
  <c r="C231" i="17"/>
  <c r="BO169" i="17"/>
  <c r="O169" i="17"/>
  <c r="C237" i="17"/>
  <c r="BO175" i="17"/>
  <c r="O175" i="17"/>
  <c r="O159" i="17"/>
  <c r="AE156" i="17"/>
  <c r="O174" i="17"/>
  <c r="O165" i="17"/>
  <c r="M242" i="17"/>
  <c r="CI109" i="13" s="1"/>
  <c r="O178" i="17"/>
  <c r="F156" i="17"/>
  <c r="S219" i="17"/>
  <c r="O219" i="17"/>
  <c r="O161" i="17"/>
  <c r="AE155" i="17"/>
  <c r="O143" i="17"/>
  <c r="O123" i="17"/>
  <c r="O97" i="17"/>
  <c r="O135" i="17"/>
  <c r="O104" i="17"/>
  <c r="O138" i="17"/>
  <c r="O95" i="17"/>
  <c r="O98" i="17"/>
  <c r="O128" i="17"/>
  <c r="O130" i="17"/>
  <c r="O147" i="17"/>
  <c r="O139" i="17"/>
  <c r="O137" i="17"/>
  <c r="O127" i="17"/>
  <c r="O133" i="17"/>
  <c r="O140" i="17"/>
  <c r="O131" i="17"/>
  <c r="O142" i="17"/>
  <c r="O122" i="17"/>
  <c r="O145" i="17"/>
  <c r="BV79" i="13" l="1"/>
  <c r="BV51" i="13"/>
  <c r="BS22" i="13" s="1"/>
  <c r="DA24" i="13"/>
  <c r="CK80" i="13"/>
  <c r="CJ80" i="13"/>
  <c r="CZ24" i="13"/>
  <c r="BU79" i="13"/>
  <c r="CI80" i="13"/>
  <c r="CY24" i="13"/>
  <c r="O156" i="17"/>
  <c r="CP24" i="13"/>
  <c r="CX24" i="13"/>
  <c r="CH80" i="13"/>
  <c r="BO180" i="17"/>
  <c r="AE180" i="17"/>
  <c r="E242" i="17"/>
  <c r="CA109" i="13" s="1"/>
  <c r="G217" i="17"/>
  <c r="G180" i="17"/>
  <c r="CT8" i="13" s="1"/>
  <c r="O155" i="17"/>
  <c r="CA80" i="13"/>
  <c r="CQ24" i="13"/>
  <c r="CG80" i="13"/>
  <c r="CW24" i="13"/>
  <c r="F218" i="17"/>
  <c r="F242" i="17" s="1"/>
  <c r="CB109" i="13" s="1"/>
  <c r="F180" i="17"/>
  <c r="CS8" i="13" s="1"/>
  <c r="D242" i="17"/>
  <c r="BZ109" i="13" s="1"/>
  <c r="O215" i="17"/>
  <c r="CU24" i="13"/>
  <c r="CE80" i="13"/>
  <c r="S231" i="17"/>
  <c r="O231" i="17"/>
  <c r="S230" i="17"/>
  <c r="O230" i="17"/>
  <c r="S218" i="17"/>
  <c r="C242" i="17"/>
  <c r="BY109" i="13" s="1"/>
  <c r="I180" i="17"/>
  <c r="CV8" i="13" s="1"/>
  <c r="S237" i="17"/>
  <c r="O237" i="17"/>
  <c r="S226" i="17"/>
  <c r="O226" i="17"/>
  <c r="CB80" i="13"/>
  <c r="CR24" i="13"/>
  <c r="BJ109" i="13"/>
  <c r="BK109" i="13" s="1"/>
  <c r="BL109" i="13" s="1"/>
  <c r="BM109" i="13" s="1"/>
  <c r="BN109" i="13" s="1"/>
  <c r="BO109" i="13" s="1"/>
  <c r="BP109" i="13" s="1"/>
  <c r="BQ109" i="13" s="1"/>
  <c r="BR109" i="13" s="1"/>
  <c r="BS109" i="13" s="1"/>
  <c r="BT109" i="13" s="1"/>
  <c r="BU109" i="13" s="1"/>
  <c r="S220" i="17"/>
  <c r="O220" i="17"/>
  <c r="I242" i="17"/>
  <c r="CE109" i="13" s="1"/>
  <c r="O126" i="17"/>
  <c r="O136" i="17"/>
  <c r="O134" i="17"/>
  <c r="O129" i="17"/>
  <c r="O94" i="17"/>
  <c r="O132" i="17"/>
  <c r="O180" i="17" l="1"/>
  <c r="O218" i="17"/>
  <c r="BW78" i="13"/>
  <c r="BW77" i="13"/>
  <c r="CV24" i="13"/>
  <c r="CF80" i="13"/>
  <c r="BZ136" i="13"/>
  <c r="CA136" i="13" s="1"/>
  <c r="CB136" i="13" s="1"/>
  <c r="CC136" i="13" s="1"/>
  <c r="CT24" i="13"/>
  <c r="CD80" i="13"/>
  <c r="S242" i="17"/>
  <c r="CS24" i="13"/>
  <c r="CC80" i="13"/>
  <c r="DB8" i="13"/>
  <c r="O217" i="17"/>
  <c r="O242" i="17" s="1"/>
  <c r="G242" i="17"/>
  <c r="CC109" i="13" s="1"/>
  <c r="CL109" i="13" s="1"/>
  <c r="O125" i="17"/>
  <c r="O124" i="17"/>
  <c r="CL80" i="13" l="1"/>
  <c r="DB24" i="13"/>
  <c r="CK109" i="13"/>
  <c r="CM108" i="13"/>
  <c r="CD136" i="13"/>
  <c r="CE136" i="13" s="1"/>
  <c r="CF136" i="13" s="1"/>
  <c r="CG136" i="13" s="1"/>
  <c r="CH136" i="13" s="1"/>
  <c r="CI136" i="13" s="1"/>
  <c r="CJ136" i="13" s="1"/>
  <c r="CK136" i="13" s="1"/>
  <c r="CL22" i="13"/>
  <c r="CL24" i="13" s="1"/>
  <c r="CM107" i="13" l="1"/>
  <c r="H149" i="17"/>
  <c r="AX79" i="13" l="1"/>
  <c r="AY51" i="13"/>
  <c r="H119" i="17"/>
  <c r="BN140" i="13" s="1"/>
  <c r="I149" i="17" l="1"/>
  <c r="I119" i="17"/>
  <c r="BO140" i="13" s="1"/>
  <c r="AZ51" i="13" l="1"/>
  <c r="AY79" i="13"/>
  <c r="J149" i="17" l="1"/>
  <c r="BA51" i="13" l="1"/>
  <c r="AZ79" i="13"/>
  <c r="O149" i="17" l="1"/>
  <c r="BE79" i="13" s="1"/>
  <c r="J119" i="17" l="1"/>
  <c r="BP140" i="13" s="1"/>
  <c r="O119" i="17" l="1"/>
  <c r="BV140" i="13" s="1"/>
  <c r="BU140" i="13" l="1"/>
  <c r="BS23" i="13" l="1"/>
  <c r="BW138" i="13"/>
  <c r="BW140" i="13"/>
  <c r="N149" i="17" l="1"/>
  <c r="BE51" i="13" l="1"/>
  <c r="BD79" i="13"/>
  <c r="AD149" i="17"/>
  <c r="AD142" i="17"/>
  <c r="AD125" i="17"/>
  <c r="AD133" i="17"/>
  <c r="AD141" i="17"/>
  <c r="AD124" i="17"/>
  <c r="AD128" i="17"/>
  <c r="AD132" i="17"/>
  <c r="AD140" i="17"/>
  <c r="AD144" i="17"/>
  <c r="AD126" i="17"/>
  <c r="AD146" i="17"/>
  <c r="BE109" i="13" l="1"/>
  <c r="BF79" i="13"/>
  <c r="BF51" i="13"/>
  <c r="BF22" i="13" s="1"/>
  <c r="AD136" i="17"/>
  <c r="AD138" i="17"/>
  <c r="AD122" i="17"/>
  <c r="AD148" i="17"/>
  <c r="AD134" i="17"/>
  <c r="AD130" i="17"/>
  <c r="AD145" i="17"/>
  <c r="AD129" i="17"/>
  <c r="AD147" i="17"/>
  <c r="AD131" i="17"/>
  <c r="AD143" i="17"/>
  <c r="AD127" i="17"/>
  <c r="AD137" i="17"/>
  <c r="AD139" i="17"/>
  <c r="AD123" i="17"/>
  <c r="AD135" i="17"/>
  <c r="BG77" i="13" l="1"/>
  <c r="BG78" i="13"/>
</calcChain>
</file>

<file path=xl/sharedStrings.xml><?xml version="1.0" encoding="utf-8"?>
<sst xmlns="http://schemas.openxmlformats.org/spreadsheetml/2006/main" count="8431" uniqueCount="162">
  <si>
    <t>ต.ค.</t>
  </si>
  <si>
    <t>พ.ย.</t>
  </si>
  <si>
    <t>ธ.ค.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</si>
  <si>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</si>
  <si>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</si>
  <si>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</si>
  <si>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</si>
  <si>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</si>
  <si>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</si>
  <si>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</si>
  <si>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</si>
  <si>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</si>
  <si>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ผู้ใช้น้ำ</t>
  </si>
  <si>
    <t>ฮอด</t>
  </si>
  <si>
    <t>สันกำแพง</t>
  </si>
  <si>
    <t>แม่ริม</t>
  </si>
  <si>
    <t>แม่แตง</t>
  </si>
  <si>
    <t>ฝาง</t>
  </si>
  <si>
    <t>จอมทอง</t>
  </si>
  <si>
    <t>แม่ฮ่องสอน</t>
  </si>
  <si>
    <t>แม่สะเรียง</t>
  </si>
  <si>
    <t>ลำพูน</t>
  </si>
  <si>
    <t>บ้านโฮ่ง</t>
  </si>
  <si>
    <t>ลำปาง</t>
  </si>
  <si>
    <t>เกาะคา</t>
  </si>
  <si>
    <t>เถิน</t>
  </si>
  <si>
    <t>แพร่</t>
  </si>
  <si>
    <t>เด่นชัย</t>
  </si>
  <si>
    <t>ร้องกวาง</t>
  </si>
  <si>
    <t>น่าน</t>
  </si>
  <si>
    <t>ท่าวังผา</t>
  </si>
  <si>
    <t>พะเยา</t>
  </si>
  <si>
    <t>จุน</t>
  </si>
  <si>
    <t>เชียงราย</t>
  </si>
  <si>
    <t>พาน</t>
  </si>
  <si>
    <t>เทิง</t>
  </si>
  <si>
    <t>เวียงเชียงของ</t>
  </si>
  <si>
    <t>แม่สาย</t>
  </si>
  <si>
    <t>แม่ขะจาน</t>
  </si>
  <si>
    <t>น้ำจำหน่าย</t>
  </si>
  <si>
    <t>ปริมาณน้ำสูญเสีย</t>
  </si>
  <si>
    <t>อ.น้ำสูญเสีย</t>
  </si>
  <si>
    <t>อ.การใช้น้ำ</t>
  </si>
  <si>
    <t>รายได้</t>
  </si>
  <si>
    <t>ค่าใช้จ่าย</t>
  </si>
  <si>
    <t>EBIDA</t>
  </si>
  <si>
    <t>เขต</t>
  </si>
  <si>
    <t>ผู้ใช้น้ำ-estimate</t>
  </si>
  <si>
    <t>ผู้ใช้น้ำเพิ่ม</t>
  </si>
  <si>
    <t>ทั้งปี</t>
  </si>
  <si>
    <t>Y60</t>
  </si>
  <si>
    <t>Y61</t>
  </si>
  <si>
    <t>Y59</t>
  </si>
  <si>
    <t>Y58</t>
  </si>
  <si>
    <t>Y57</t>
  </si>
  <si>
    <t>BA</t>
  </si>
  <si>
    <t>กปภ.สาขา</t>
  </si>
  <si>
    <t>กปภ.ข.9_52</t>
  </si>
  <si>
    <t>กปภ.ข.9_61</t>
  </si>
  <si>
    <t>กปภ.ข.9_60</t>
  </si>
  <si>
    <t>กปภ.ข.9_59</t>
  </si>
  <si>
    <t>กปภ.ข.9_58</t>
  </si>
  <si>
    <t>กปภ.ข.9_57</t>
  </si>
  <si>
    <t>กปภ.ข.9_56</t>
  </si>
  <si>
    <t>กปภ.ข.9_55</t>
  </si>
  <si>
    <t>กปภ.ข.9_54</t>
  </si>
  <si>
    <t>กปภ.ข.9_53</t>
  </si>
  <si>
    <t>ราย</t>
  </si>
  <si>
    <t>ผลต่าง</t>
  </si>
  <si>
    <t>ผู้ใช้น้ำเพิ่ม
สะสม</t>
  </si>
  <si>
    <t>ปริมาณน้ำจำหน่าย</t>
  </si>
  <si>
    <t>ล้าน ลบ.ม.</t>
  </si>
  <si>
    <t>น้ำจำหน่าย
สะสม</t>
  </si>
  <si>
    <t>%</t>
  </si>
  <si>
    <t>น้ำสูญเสีย
สะสม</t>
  </si>
  <si>
    <t>อัตรา
น้ำสูญเสีย</t>
  </si>
  <si>
    <t>สะสม</t>
  </si>
  <si>
    <t>1M</t>
  </si>
  <si>
    <t>2M</t>
  </si>
  <si>
    <t>3M</t>
  </si>
  <si>
    <t>4M</t>
  </si>
  <si>
    <t>5M</t>
  </si>
  <si>
    <t>6M</t>
  </si>
  <si>
    <t>7M</t>
  </si>
  <si>
    <t>8M</t>
  </si>
  <si>
    <t>9M</t>
  </si>
  <si>
    <t>10M</t>
  </si>
  <si>
    <t>11M</t>
  </si>
  <si>
    <t>12M</t>
  </si>
  <si>
    <t>(- = ดีกว่า)</t>
  </si>
  <si>
    <t>อัตราการใช้น้ำ</t>
  </si>
  <si>
    <t>ลบ.ม./ราย/วัน</t>
  </si>
  <si>
    <t>อัตรา
การใช้น้ำ</t>
  </si>
  <si>
    <t>ดำเนินงาน</t>
  </si>
  <si>
    <t>EBIDA
สะสม</t>
  </si>
  <si>
    <t>Y60*</t>
  </si>
  <si>
    <t>Y61*</t>
  </si>
  <si>
    <t>* รวม 1I, 1F</t>
  </si>
  <si>
    <t>ผู้ใช้น้ำขยายเขต</t>
  </si>
  <si>
    <t>เชียงใหม่(พ)</t>
  </si>
  <si>
    <t>รายได้ค่าน้ำ</t>
  </si>
  <si>
    <t>รายได้ค่าบริการ</t>
  </si>
  <si>
    <t>รายได้ค่าติดตั้ง</t>
  </si>
  <si>
    <t>รวม</t>
  </si>
  <si>
    <t>ประเภท 1</t>
  </si>
  <si>
    <t>ประเภท 2</t>
  </si>
  <si>
    <t>ประเภท 3</t>
  </si>
  <si>
    <t>เขตธุรกิจ</t>
  </si>
  <si>
    <t>น้ำขาย</t>
  </si>
  <si>
    <t>กปภ.ข.9</t>
  </si>
  <si>
    <t>ที่มารายงาน M.10</t>
  </si>
  <si>
    <t>File : M10_SUM_2561 อัตราการใช้น้ำ</t>
  </si>
  <si>
    <t>ประเภท</t>
  </si>
  <si>
    <t>(ราย)</t>
  </si>
  <si>
    <t>(ล้านบาท)</t>
  </si>
  <si>
    <t>ที่อยู่อาศัย</t>
  </si>
  <si>
    <t>หมายเหตุ :  ข้อมูลจากรายงาน M.10, R-099</t>
  </si>
  <si>
    <t>น้ำผ่านมาตร</t>
  </si>
  <si>
    <t>ค่าน้ำ/ลบ.ม.</t>
  </si>
  <si>
    <t>Y 2561</t>
  </si>
  <si>
    <t>ธ.เล็ก+ราชการ</t>
  </si>
  <si>
    <r>
      <t>(ม</t>
    </r>
    <r>
      <rPr>
        <b/>
        <vertAlign val="superscript"/>
        <sz val="16"/>
        <color theme="1"/>
        <rFont val="TH SarabunPSK"/>
        <family val="2"/>
      </rPr>
      <t>3</t>
    </r>
    <r>
      <rPr>
        <b/>
        <sz val="16"/>
        <color theme="1"/>
        <rFont val="TH SarabunPSK"/>
        <family val="2"/>
      </rPr>
      <t>/ราย/วัน)</t>
    </r>
  </si>
  <si>
    <r>
      <t>(ล้าน ม</t>
    </r>
    <r>
      <rPr>
        <b/>
        <vertAlign val="superscript"/>
        <sz val="16"/>
        <color theme="1"/>
        <rFont val="TH SarabunPSK"/>
        <family val="2"/>
      </rPr>
      <t>3</t>
    </r>
    <r>
      <rPr>
        <b/>
        <sz val="16"/>
        <color theme="1"/>
        <rFont val="TH SarabunPSK"/>
        <family val="2"/>
      </rPr>
      <t>)</t>
    </r>
  </si>
  <si>
    <r>
      <t>(บาท/ม</t>
    </r>
    <r>
      <rPr>
        <b/>
        <vertAlign val="superscript"/>
        <sz val="16"/>
        <color theme="1"/>
        <rFont val="TH SarabunPSK"/>
        <family val="2"/>
      </rPr>
      <t>3</t>
    </r>
    <r>
      <rPr>
        <b/>
        <sz val="16"/>
        <color theme="1"/>
        <rFont val="TH SarabunPSK"/>
        <family val="2"/>
      </rPr>
      <t>)</t>
    </r>
  </si>
  <si>
    <r>
      <t>ค่าน้ำ/ม</t>
    </r>
    <r>
      <rPr>
        <b/>
        <vertAlign val="superscript"/>
        <sz val="16"/>
        <color theme="1"/>
        <rFont val="TH SarabunPSK"/>
        <family val="2"/>
      </rPr>
      <t>3</t>
    </r>
  </si>
  <si>
    <t>ค่าน้ำ</t>
  </si>
  <si>
    <t>ธ.ใหญ่+รัฐฯ+</t>
  </si>
  <si>
    <t>อุตฯ</t>
  </si>
  <si>
    <t>อ.ค่าน้ำคงที่</t>
  </si>
  <si>
    <t>DMA</t>
  </si>
  <si>
    <t>กรุณากรอกเขตธุรกิจ (BA)</t>
  </si>
  <si>
    <t>ภาพรวม กปภ.</t>
  </si>
  <si>
    <t xml:space="preserve">ปี 2560 </t>
  </si>
  <si>
    <t>ผู้ใช้น้ำประเภท 1</t>
  </si>
  <si>
    <t>ผู้ใช้น้ำประเภท 1  : ราย</t>
  </si>
  <si>
    <t>คิดเป็น % ของผู้ใช้น้ำทั้งหมด</t>
  </si>
  <si>
    <t>บาท/ลบ.ม.</t>
  </si>
  <si>
    <t>ต้นทุนรวม/หน่วย</t>
  </si>
  <si>
    <t>การขายน้ำให้ ผู้ใช้น้ำประเภท 1</t>
  </si>
  <si>
    <t>ขาดทุน</t>
  </si>
  <si>
    <t>คิดเป็น % ของปริมาณน้ำจำหน่ายทั้งหมด</t>
  </si>
  <si>
    <t>ขาดทุนรวมทั้งสิ้น</t>
  </si>
  <si>
    <t>ล้านบาท</t>
  </si>
  <si>
    <t>ปี 2560</t>
  </si>
  <si>
    <t>ภาพรวม เขต 9</t>
  </si>
  <si>
    <t>Q1/2561 
(3 เดือน)</t>
  </si>
  <si>
    <t>Q2/2561
(6 เดือน)</t>
  </si>
  <si>
    <t>รายได้ค่าน้ำจำหน่าย/หน่วย</t>
  </si>
  <si>
    <t>ปริมาณน้ำจำหน่าย (ผู้ใช้น้ำประเภท1) : ล้าน ลบ.ม.</t>
  </si>
  <si>
    <t>กปภ.ข.9_62</t>
  </si>
  <si>
    <t>Y 2562</t>
  </si>
  <si>
    <t>Y62</t>
  </si>
  <si>
    <t>เป้า 62</t>
  </si>
  <si>
    <t>Y62f</t>
  </si>
  <si>
    <t>เป้า Y62</t>
  </si>
  <si>
    <t>Y62*</t>
  </si>
  <si>
    <t>รายเดือน</t>
  </si>
  <si>
    <t>อ.สูญเสีย</t>
  </si>
  <si>
    <t>น้ำสูญเสีย</t>
  </si>
  <si>
    <t>EBITDA</t>
  </si>
  <si>
    <t>งวดสะสม 12 เดือน (ต.ค.61-ก.ย.62)</t>
  </si>
  <si>
    <t>สะสม
12 เดือน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</si>
</sst>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_-;\-* #,##0.00_-;_-* &quot;-&quot;??_-;_-@_-"/>
    <numFmt numFmtId="164" formatCode="_-* #,##0_-;\-* #,##0_-;_-* &quot;-&quot;??_-;_-@_-"/>
    <numFmt numFmtId="165" formatCode="_-* #,##0.000_-;\-* #,##0.000_-;_-* &quot;-&quot;??_-;_-@_-"/>
    <numFmt numFmtId="166" formatCode="#,##0_ ;\-#,##0\ "/>
    <numFmt numFmtId="167" formatCode="#,##0.00_ ;\-#,##0.00\ "/>
    <numFmt numFmtId="168" formatCode="#,##0.000_ ;\-#,##0.000\ "/>
    <numFmt numFmtId="169" formatCode="0.000_ ;[Red]\-0.000\ "/>
    <numFmt numFmtId="170" formatCode="#,##0_ ;[Red]\-#,##0\ "/>
    <numFmt numFmtId="171" formatCode="0.0%"/>
    <numFmt numFmtId="172" formatCode="0.000%"/>
    <numFmt numFmtId="173" formatCode="0.000"/>
    <numFmt numFmtId="174" formatCode="_-* #,##0.000_-;\-* #,##0.000_-;_-* &quot;-&quot;???_-;_-@_-"/>
    <numFmt numFmtId="175" formatCode="0.0000%"/>
  </numFmts>
  <fonts count="37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0" tint="-0.499984740745262"/>
      <name val="Calibri"/>
      <family val="2"/>
      <charset val="222"/>
      <scheme val="minor"/>
    </font>
    <font>
      <b/>
      <sz val="14"/>
      <name val="TH SarabunPSK"/>
      <family val="2"/>
    </font>
    <font>
      <b/>
      <sz val="14"/>
      <color rgb="FF000000"/>
      <name val="TH SarabunPSK"/>
      <family val="2"/>
    </font>
    <font>
      <b/>
      <sz val="14"/>
      <color rgb="FFC00000"/>
      <name val="TH SarabunPSK"/>
      <family val="2"/>
    </font>
    <font>
      <b/>
      <sz val="14"/>
      <color theme="0" tint="-0.499984740745262"/>
      <name val="TH SarabunPSK"/>
      <family val="2"/>
    </font>
    <font>
      <b/>
      <sz val="14"/>
      <color rgb="FF0000CC"/>
      <name val="TH SarabunPSK"/>
      <family val="2"/>
    </font>
    <font>
      <sz val="14"/>
      <name val="TH SarabunPSK"/>
      <family val="2"/>
    </font>
    <font>
      <b/>
      <sz val="18"/>
      <color theme="1"/>
      <name val="TH SarabunPSK"/>
      <family val="2"/>
    </font>
    <font>
      <b/>
      <sz val="18"/>
      <name val="TH SarabunPSK"/>
      <family val="2"/>
    </font>
    <font>
      <b/>
      <sz val="18"/>
      <color rgb="FF000000"/>
      <name val="TH SarabunPSK"/>
      <family val="2"/>
    </font>
    <font>
      <b/>
      <sz val="18"/>
      <color rgb="FFFF0000"/>
      <name val="TH SarabunPSK"/>
      <family val="2"/>
    </font>
    <font>
      <b/>
      <sz val="22"/>
      <color theme="1"/>
      <name val="TH SarabunPSK"/>
      <family val="2"/>
    </font>
    <font>
      <b/>
      <sz val="14"/>
      <color theme="1"/>
      <name val="TH SarabunPSK"/>
      <family val="2"/>
    </font>
    <font>
      <b/>
      <sz val="14"/>
      <color rgb="FFFF0000"/>
      <name val="TH SarabunPSK"/>
      <family val="2"/>
    </font>
    <font>
      <b/>
      <sz val="14"/>
      <color rgb="FFFFCC00"/>
      <name val="TH SarabunPSK"/>
      <family val="2"/>
    </font>
    <font>
      <sz val="14"/>
      <color rgb="FFFF0000"/>
      <name val="TH SarabunPSK"/>
      <family val="2"/>
    </font>
    <font>
      <sz val="14"/>
      <color rgb="FF0000CC"/>
      <name val="TH SarabunPSK"/>
      <family val="2"/>
    </font>
    <font>
      <b/>
      <sz val="20"/>
      <color theme="1"/>
      <name val="TH SarabunPSK"/>
      <family val="2"/>
    </font>
    <font>
      <b/>
      <sz val="11"/>
      <color theme="1"/>
      <name val="Calibri"/>
      <family val="2"/>
      <charset val="222"/>
      <scheme val="minor"/>
    </font>
    <font>
      <sz val="11"/>
      <color rgb="FF0000CC"/>
      <name val="Calibri"/>
      <family val="2"/>
      <charset val="22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TH SarabunPSK"/>
      <family val="2"/>
    </font>
    <font>
      <sz val="11"/>
      <color theme="1"/>
      <name val="TH SarabunPSK"/>
      <family val="2"/>
    </font>
    <font>
      <sz val="16"/>
      <color theme="1"/>
      <name val="TH SarabunPSK"/>
      <family val="2"/>
    </font>
    <font>
      <b/>
      <vertAlign val="superscript"/>
      <sz val="16"/>
      <color theme="1"/>
      <name val="TH SarabunPSK"/>
      <family val="2"/>
    </font>
    <font>
      <b/>
      <sz val="16"/>
      <color rgb="FFFF0000"/>
      <name val="TH SarabunPSK"/>
      <family val="2"/>
    </font>
    <font>
      <b/>
      <sz val="16"/>
      <name val="TH SarabunPSK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  <charset val="222"/>
      <scheme val="minor"/>
    </font>
    <font>
      <b/>
      <sz val="16"/>
      <color theme="1" tint="0.34998626667073579"/>
      <name val="TH SarabunPSK"/>
      <family val="2"/>
    </font>
    <font>
      <b/>
      <sz val="18"/>
      <color theme="1" tint="0.34998626667073579"/>
      <name val="TH SarabunPSK"/>
      <family val="2"/>
    </font>
    <font>
      <sz val="11"/>
      <color theme="1" tint="0.34998626667073579"/>
      <name val="Calibri"/>
      <family val="2"/>
      <charset val="222"/>
      <scheme val="minor"/>
    </font>
    <font>
      <sz val="14"/>
      <color theme="0" tint="-0.499984740745262"/>
      <name val="TH SarabunPSK"/>
      <family val="2"/>
    </font>
    <font>
      <b/>
      <sz val="14"/>
      <color theme="3" tint="-0.499984740745262"/>
      <name val="TH SarabunPSK"/>
      <family val="2"/>
    </font>
  </fonts>
  <fills count="23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FFFFFF"/>
      </left>
      <right style="medium">
        <color rgb="FFFFFFFF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FFFFFF"/>
      </left>
      <right style="thin">
        <color indexed="64"/>
      </right>
      <top style="thin">
        <color indexed="64"/>
      </top>
      <bottom/>
      <diagonal/>
    </border>
    <border>
      <left style="medium">
        <color rgb="FFFFFFFF"/>
      </left>
      <right style="thin">
        <color indexed="64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thin">
        <color indexed="64"/>
      </right>
      <top/>
      <bottom style="medium">
        <color rgb="FFFFFFFF"/>
      </bottom>
      <diagonal/>
    </border>
    <border>
      <left style="medium">
        <color rgb="FFFFFFFF"/>
      </left>
      <right style="thin">
        <color indexed="64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n">
        <color indexed="64"/>
      </bottom>
      <diagonal/>
    </border>
    <border>
      <left style="thin">
        <color indexed="64"/>
      </left>
      <right style="medium">
        <color rgb="FFFFFFFF"/>
      </right>
      <top style="thin">
        <color indexed="64"/>
      </top>
      <bottom/>
      <diagonal/>
    </border>
    <border>
      <left style="thin">
        <color indexed="64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n">
        <color indexed="64"/>
      </left>
      <right style="medium">
        <color rgb="FFFFFFFF"/>
      </right>
      <top/>
      <bottom style="medium">
        <color rgb="FFFFFFFF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dotted">
        <color indexed="64"/>
      </bottom>
      <diagonal/>
    </border>
    <border>
      <left style="hair">
        <color indexed="64"/>
      </left>
      <right style="hair">
        <color indexed="64"/>
      </right>
      <top/>
      <bottom style="dotted">
        <color indexed="64"/>
      </bottom>
      <diagonal/>
    </border>
    <border>
      <left style="hair">
        <color indexed="64"/>
      </left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thin">
        <color indexed="64"/>
      </right>
      <top style="medium">
        <color rgb="FFFFFFFF"/>
      </top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71">
    <xf numFmtId="0" fontId="0" fillId="0" borderId="0" xfId="0"/>
    <xf numFmtId="164" fontId="0" fillId="0" borderId="0" xfId="0" applyNumberFormat="1"/>
    <xf numFmtId="0" fontId="0" fillId="0" borderId="0" xfId="0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1" xfId="0" applyFill="1" applyBorder="1"/>
    <xf numFmtId="164" fontId="0" fillId="2" borderId="1" xfId="0" applyNumberFormat="1" applyFill="1" applyBorder="1"/>
    <xf numFmtId="164" fontId="0" fillId="2" borderId="1" xfId="1" applyNumberFormat="1" applyFont="1" applyFill="1" applyBorder="1"/>
    <xf numFmtId="0" fontId="0" fillId="2" borderId="2" xfId="0" applyFill="1" applyBorder="1"/>
    <xf numFmtId="164" fontId="0" fillId="0" borderId="2" xfId="1" applyNumberFormat="1" applyFont="1" applyBorder="1"/>
    <xf numFmtId="164" fontId="0" fillId="2" borderId="2" xfId="1" applyNumberFormat="1" applyFont="1" applyFill="1" applyBorder="1"/>
    <xf numFmtId="0" fontId="0" fillId="2" borderId="3" xfId="0" applyFill="1" applyBorder="1"/>
    <xf numFmtId="164" fontId="0" fillId="0" borderId="3" xfId="1" applyNumberFormat="1" applyFont="1" applyBorder="1"/>
    <xf numFmtId="164" fontId="0" fillId="2" borderId="3" xfId="1" applyNumberFormat="1" applyFont="1" applyFill="1" applyBorder="1"/>
    <xf numFmtId="0" fontId="0" fillId="0" borderId="3" xfId="0" applyBorder="1"/>
    <xf numFmtId="164" fontId="0" fillId="0" borderId="3" xfId="0" applyNumberFormat="1" applyBorder="1"/>
    <xf numFmtId="0" fontId="0" fillId="2" borderId="4" xfId="0" applyFill="1" applyBorder="1"/>
    <xf numFmtId="164" fontId="0" fillId="0" borderId="4" xfId="1" applyNumberFormat="1" applyFont="1" applyBorder="1"/>
    <xf numFmtId="164" fontId="0" fillId="2" borderId="4" xfId="1" applyNumberFormat="1" applyFont="1" applyFill="1" applyBorder="1"/>
    <xf numFmtId="165" fontId="0" fillId="2" borderId="1" xfId="1" applyNumberFormat="1" applyFont="1" applyFill="1" applyBorder="1"/>
    <xf numFmtId="165" fontId="0" fillId="0" borderId="2" xfId="1" applyNumberFormat="1" applyFont="1" applyBorder="1"/>
    <xf numFmtId="165" fontId="0" fillId="2" borderId="2" xfId="1" applyNumberFormat="1" applyFont="1" applyFill="1" applyBorder="1"/>
    <xf numFmtId="165" fontId="0" fillId="0" borderId="3" xfId="1" applyNumberFormat="1" applyFont="1" applyBorder="1"/>
    <xf numFmtId="165" fontId="0" fillId="2" borderId="3" xfId="1" applyNumberFormat="1" applyFont="1" applyFill="1" applyBorder="1"/>
    <xf numFmtId="165" fontId="0" fillId="0" borderId="4" xfId="1" applyNumberFormat="1" applyFont="1" applyBorder="1"/>
    <xf numFmtId="165" fontId="0" fillId="2" borderId="4" xfId="1" applyNumberFormat="1" applyFont="1" applyFill="1" applyBorder="1"/>
    <xf numFmtId="43" fontId="0" fillId="2" borderId="1" xfId="1" applyFont="1" applyFill="1" applyBorder="1"/>
    <xf numFmtId="43" fontId="0" fillId="0" borderId="2" xfId="1" applyFont="1" applyBorder="1"/>
    <xf numFmtId="43" fontId="0" fillId="2" borderId="2" xfId="1" applyFont="1" applyFill="1" applyBorder="1"/>
    <xf numFmtId="43" fontId="0" fillId="0" borderId="3" xfId="1" applyFont="1" applyBorder="1"/>
    <xf numFmtId="43" fontId="0" fillId="2" borderId="3" xfId="1" applyFont="1" applyFill="1" applyBorder="1"/>
    <xf numFmtId="43" fontId="0" fillId="0" borderId="4" xfId="1" applyFont="1" applyBorder="1"/>
    <xf numFmtId="43" fontId="0" fillId="2" borderId="4" xfId="1" applyFont="1" applyFill="1" applyBorder="1"/>
    <xf numFmtId="0" fontId="0" fillId="2" borderId="0" xfId="0" applyFill="1"/>
    <xf numFmtId="164" fontId="0" fillId="2" borderId="0" xfId="0" applyNumberFormat="1" applyFill="1"/>
    <xf numFmtId="0" fontId="0" fillId="2" borderId="2" xfId="0" applyFill="1" applyBorder="1" applyAlignment="1">
      <alignment horizontal="center"/>
    </xf>
    <xf numFmtId="43" fontId="0" fillId="0" borderId="2" xfId="1" applyNumberFormat="1" applyFont="1" applyBorder="1" applyAlignment="1">
      <alignment horizontal="center"/>
    </xf>
    <xf numFmtId="43" fontId="0" fillId="2" borderId="2" xfId="1" applyNumberFormat="1" applyFont="1" applyFill="1" applyBorder="1" applyAlignment="1">
      <alignment horizontal="center"/>
    </xf>
    <xf numFmtId="43" fontId="0" fillId="0" borderId="2" xfId="1" applyFont="1" applyBorder="1" applyAlignment="1">
      <alignment horizontal="center"/>
    </xf>
    <xf numFmtId="43" fontId="0" fillId="2" borderId="2" xfId="0" applyNumberFormat="1" applyFill="1" applyBorder="1" applyAlignment="1">
      <alignment horizontal="center"/>
    </xf>
    <xf numFmtId="43" fontId="0" fillId="2" borderId="3" xfId="0" applyNumberFormat="1" applyFill="1" applyBorder="1" applyAlignment="1">
      <alignment horizontal="center"/>
    </xf>
    <xf numFmtId="43" fontId="0" fillId="2" borderId="4" xfId="0" applyNumberFormat="1" applyFill="1" applyBorder="1" applyAlignment="1">
      <alignment horizontal="center"/>
    </xf>
    <xf numFmtId="0" fontId="0" fillId="0" borderId="0" xfId="0" applyFill="1"/>
    <xf numFmtId="0" fontId="0" fillId="2" borderId="5" xfId="0" applyFill="1" applyBorder="1"/>
    <xf numFmtId="164" fontId="0" fillId="0" borderId="5" xfId="1" applyNumberFormat="1" applyFont="1" applyBorder="1"/>
    <xf numFmtId="164" fontId="0" fillId="2" borderId="5" xfId="1" applyNumberFormat="1" applyFont="1" applyFill="1" applyBorder="1"/>
    <xf numFmtId="165" fontId="0" fillId="0" borderId="5" xfId="1" applyNumberFormat="1" applyFont="1" applyBorder="1"/>
    <xf numFmtId="165" fontId="0" fillId="2" borderId="5" xfId="1" applyNumberFormat="1" applyFont="1" applyFill="1" applyBorder="1"/>
    <xf numFmtId="164" fontId="2" fillId="0" borderId="2" xfId="1" applyNumberFormat="1" applyFont="1" applyBorder="1"/>
    <xf numFmtId="164" fontId="2" fillId="0" borderId="3" xfId="1" applyNumberFormat="1" applyFont="1" applyBorder="1"/>
    <xf numFmtId="164" fontId="2" fillId="0" borderId="4" xfId="1" applyNumberFormat="1" applyFont="1" applyBorder="1"/>
    <xf numFmtId="165" fontId="2" fillId="0" borderId="2" xfId="1" applyNumberFormat="1" applyFont="1" applyBorder="1"/>
    <xf numFmtId="165" fontId="2" fillId="0" borderId="3" xfId="1" applyNumberFormat="1" applyFont="1" applyBorder="1"/>
    <xf numFmtId="0" fontId="4" fillId="4" borderId="6" xfId="0" applyFont="1" applyFill="1" applyBorder="1" applyAlignment="1">
      <alignment horizontal="center" wrapText="1" readingOrder="1"/>
    </xf>
    <xf numFmtId="0" fontId="4" fillId="5" borderId="7" xfId="0" applyFont="1" applyFill="1" applyBorder="1" applyAlignment="1">
      <alignment horizontal="center" wrapText="1" readingOrder="1"/>
    </xf>
    <xf numFmtId="166" fontId="5" fillId="5" borderId="7" xfId="1" applyNumberFormat="1" applyFont="1" applyFill="1" applyBorder="1" applyAlignment="1">
      <alignment horizontal="center" wrapText="1" readingOrder="1"/>
    </xf>
    <xf numFmtId="3" fontId="5" fillId="5" borderId="7" xfId="1" applyNumberFormat="1" applyFont="1" applyFill="1" applyBorder="1" applyAlignment="1">
      <alignment horizontal="center" wrapText="1" readingOrder="1"/>
    </xf>
    <xf numFmtId="0" fontId="4" fillId="4" borderId="8" xfId="0" applyFont="1" applyFill="1" applyBorder="1" applyAlignment="1">
      <alignment horizontal="center" wrapText="1" readingOrder="1"/>
    </xf>
    <xf numFmtId="166" fontId="3" fillId="4" borderId="6" xfId="1" applyNumberFormat="1" applyFont="1" applyFill="1" applyBorder="1" applyAlignment="1">
      <alignment horizontal="center" wrapText="1" readingOrder="1"/>
    </xf>
    <xf numFmtId="3" fontId="3" fillId="4" borderId="8" xfId="1" applyNumberFormat="1" applyFont="1" applyFill="1" applyBorder="1" applyAlignment="1">
      <alignment horizontal="center" wrapText="1" readingOrder="1"/>
    </xf>
    <xf numFmtId="0" fontId="4" fillId="4" borderId="7" xfId="0" applyFont="1" applyFill="1" applyBorder="1" applyAlignment="1">
      <alignment horizontal="center" wrapText="1" readingOrder="1"/>
    </xf>
    <xf numFmtId="3" fontId="3" fillId="4" borderId="7" xfId="1" applyNumberFormat="1" applyFont="1" applyFill="1" applyBorder="1" applyAlignment="1">
      <alignment horizontal="center" wrapText="1" readingOrder="1"/>
    </xf>
    <xf numFmtId="0" fontId="4" fillId="5" borderId="8" xfId="0" applyFont="1" applyFill="1" applyBorder="1" applyAlignment="1">
      <alignment horizontal="center" wrapText="1" readingOrder="1"/>
    </xf>
    <xf numFmtId="166" fontId="7" fillId="5" borderId="8" xfId="1" applyNumberFormat="1" applyFont="1" applyFill="1" applyBorder="1" applyAlignment="1">
      <alignment horizontal="center" wrapText="1" readingOrder="1"/>
    </xf>
    <xf numFmtId="166" fontId="8" fillId="4" borderId="6" xfId="1" applyNumberFormat="1" applyFont="1" applyFill="1" applyBorder="1" applyAlignment="1">
      <alignment horizontal="center" wrapText="1" readingOrder="1"/>
    </xf>
    <xf numFmtId="166" fontId="8" fillId="4" borderId="7" xfId="1" applyNumberFormat="1" applyFont="1" applyFill="1" applyBorder="1" applyAlignment="1">
      <alignment horizontal="center" wrapText="1" readingOrder="1"/>
    </xf>
    <xf numFmtId="166" fontId="8" fillId="4" borderId="8" xfId="1" applyNumberFormat="1" applyFont="1" applyFill="1" applyBorder="1" applyAlignment="1">
      <alignment horizontal="center" wrapText="1" readingOrder="1"/>
    </xf>
    <xf numFmtId="0" fontId="3" fillId="3" borderId="12" xfId="0" applyFont="1" applyFill="1" applyBorder="1" applyAlignment="1">
      <alignment vertical="center" wrapText="1" readingOrder="1"/>
    </xf>
    <xf numFmtId="0" fontId="3" fillId="3" borderId="12" xfId="0" applyFont="1" applyFill="1" applyBorder="1" applyAlignment="1">
      <alignment horizontal="center" vertical="center" wrapText="1" readingOrder="1"/>
    </xf>
    <xf numFmtId="0" fontId="9" fillId="0" borderId="0" xfId="0" applyFont="1" applyAlignment="1">
      <alignment vertical="center"/>
    </xf>
    <xf numFmtId="3" fontId="7" fillId="5" borderId="8" xfId="1" applyNumberFormat="1" applyFont="1" applyFill="1" applyBorder="1" applyAlignment="1">
      <alignment horizontal="center" wrapText="1" readingOrder="1"/>
    </xf>
    <xf numFmtId="166" fontId="3" fillId="4" borderId="8" xfId="1" applyNumberFormat="1" applyFont="1" applyFill="1" applyBorder="1" applyAlignment="1">
      <alignment horizontal="center" wrapText="1" readingOrder="1"/>
    </xf>
    <xf numFmtId="0" fontId="11" fillId="3" borderId="1" xfId="0" applyFont="1" applyFill="1" applyBorder="1" applyAlignment="1">
      <alignment horizontal="center" vertical="center" wrapText="1" readingOrder="1"/>
    </xf>
    <xf numFmtId="0" fontId="11" fillId="6" borderId="1" xfId="0" applyFont="1" applyFill="1" applyBorder="1" applyAlignment="1">
      <alignment horizontal="center" vertical="center" wrapText="1" readingOrder="1"/>
    </xf>
    <xf numFmtId="3" fontId="12" fillId="4" borderId="1" xfId="0" applyNumberFormat="1" applyFont="1" applyFill="1" applyBorder="1" applyAlignment="1">
      <alignment vertical="center"/>
    </xf>
    <xf numFmtId="0" fontId="3" fillId="6" borderId="12" xfId="0" applyFont="1" applyFill="1" applyBorder="1" applyAlignment="1">
      <alignment vertical="center" wrapText="1" readingOrder="1"/>
    </xf>
    <xf numFmtId="0" fontId="3" fillId="6" borderId="12" xfId="0" applyFont="1" applyFill="1" applyBorder="1" applyAlignment="1">
      <alignment horizontal="center" vertical="center" wrapText="1" readingOrder="1"/>
    </xf>
    <xf numFmtId="0" fontId="4" fillId="6" borderId="8" xfId="0" applyFont="1" applyFill="1" applyBorder="1" applyAlignment="1">
      <alignment horizontal="center" wrapText="1" readingOrder="1"/>
    </xf>
    <xf numFmtId="0" fontId="4" fillId="7" borderId="6" xfId="0" applyFont="1" applyFill="1" applyBorder="1" applyAlignment="1">
      <alignment horizontal="center" wrapText="1" readingOrder="1"/>
    </xf>
    <xf numFmtId="0" fontId="4" fillId="7" borderId="7" xfId="0" applyFont="1" applyFill="1" applyBorder="1" applyAlignment="1">
      <alignment horizontal="center" wrapText="1" readingOrder="1"/>
    </xf>
    <xf numFmtId="0" fontId="4" fillId="7" borderId="8" xfId="0" applyFont="1" applyFill="1" applyBorder="1" applyAlignment="1">
      <alignment horizontal="center" wrapText="1" readingOrder="1"/>
    </xf>
    <xf numFmtId="168" fontId="8" fillId="7" borderId="6" xfId="1" applyNumberFormat="1" applyFont="1" applyFill="1" applyBorder="1" applyAlignment="1">
      <alignment horizontal="center" wrapText="1" readingOrder="1"/>
    </xf>
    <xf numFmtId="168" fontId="8" fillId="7" borderId="7" xfId="1" applyNumberFormat="1" applyFont="1" applyFill="1" applyBorder="1" applyAlignment="1">
      <alignment horizontal="center" wrapText="1" readingOrder="1"/>
    </xf>
    <xf numFmtId="168" fontId="8" fillId="7" borderId="8" xfId="1" applyNumberFormat="1" applyFont="1" applyFill="1" applyBorder="1" applyAlignment="1">
      <alignment horizontal="center" wrapText="1" readingOrder="1"/>
    </xf>
    <xf numFmtId="168" fontId="7" fillId="6" borderId="8" xfId="1" applyNumberFormat="1" applyFont="1" applyFill="1" applyBorder="1" applyAlignment="1">
      <alignment horizontal="center" wrapText="1" readingOrder="1"/>
    </xf>
    <xf numFmtId="168" fontId="3" fillId="7" borderId="6" xfId="1" applyNumberFormat="1" applyFont="1" applyFill="1" applyBorder="1" applyAlignment="1">
      <alignment horizontal="center" wrapText="1" readingOrder="1"/>
    </xf>
    <xf numFmtId="168" fontId="3" fillId="7" borderId="7" xfId="1" applyNumberFormat="1" applyFont="1" applyFill="1" applyBorder="1" applyAlignment="1">
      <alignment horizontal="center" wrapText="1" readingOrder="1"/>
    </xf>
    <xf numFmtId="168" fontId="3" fillId="7" borderId="8" xfId="1" applyNumberFormat="1" applyFont="1" applyFill="1" applyBorder="1" applyAlignment="1">
      <alignment horizontal="center" wrapText="1" readingOrder="1"/>
    </xf>
    <xf numFmtId="168" fontId="12" fillId="7" borderId="1" xfId="0" applyNumberFormat="1" applyFont="1" applyFill="1" applyBorder="1" applyAlignment="1">
      <alignment vertical="center"/>
    </xf>
    <xf numFmtId="0" fontId="4" fillId="6" borderId="7" xfId="0" applyFont="1" applyFill="1" applyBorder="1" applyAlignment="1">
      <alignment horizontal="center" wrapText="1" readingOrder="1"/>
    </xf>
    <xf numFmtId="168" fontId="5" fillId="6" borderId="7" xfId="1" applyNumberFormat="1" applyFont="1" applyFill="1" applyBorder="1" applyAlignment="1">
      <alignment horizontal="center" wrapText="1" readingOrder="1"/>
    </xf>
    <xf numFmtId="165" fontId="5" fillId="6" borderId="7" xfId="1" applyNumberFormat="1" applyFont="1" applyFill="1" applyBorder="1" applyAlignment="1">
      <alignment horizontal="center" wrapText="1" readingOrder="1"/>
    </xf>
    <xf numFmtId="165" fontId="3" fillId="7" borderId="8" xfId="1" applyNumberFormat="1" applyFont="1" applyFill="1" applyBorder="1" applyAlignment="1">
      <alignment horizontal="center" wrapText="1" readingOrder="1"/>
    </xf>
    <xf numFmtId="0" fontId="10" fillId="9" borderId="10" xfId="0" applyFont="1" applyFill="1" applyBorder="1" applyAlignment="1">
      <alignment vertical="center" wrapText="1" readingOrder="1"/>
    </xf>
    <xf numFmtId="0" fontId="10" fillId="9" borderId="11" xfId="0" applyFont="1" applyFill="1" applyBorder="1" applyAlignment="1">
      <alignment vertical="center" wrapText="1" readingOrder="1"/>
    </xf>
    <xf numFmtId="0" fontId="10" fillId="9" borderId="9" xfId="0" applyFont="1" applyFill="1" applyBorder="1" applyAlignment="1">
      <alignment vertical="center" wrapText="1" readingOrder="1"/>
    </xf>
    <xf numFmtId="0" fontId="11" fillId="9" borderId="1" xfId="0" applyFont="1" applyFill="1" applyBorder="1" applyAlignment="1">
      <alignment horizontal="center" vertical="center" wrapText="1" readingOrder="1"/>
    </xf>
    <xf numFmtId="0" fontId="9" fillId="8" borderId="10" xfId="0" applyFont="1" applyFill="1" applyBorder="1" applyAlignment="1">
      <alignment vertical="center"/>
    </xf>
    <xf numFmtId="0" fontId="4" fillId="8" borderId="8" xfId="0" applyFont="1" applyFill="1" applyBorder="1" applyAlignment="1">
      <alignment horizontal="center" wrapText="1" readingOrder="1"/>
    </xf>
    <xf numFmtId="0" fontId="3" fillId="9" borderId="12" xfId="0" applyFont="1" applyFill="1" applyBorder="1" applyAlignment="1">
      <alignment horizontal="center" vertical="center" wrapText="1" readingOrder="1"/>
    </xf>
    <xf numFmtId="0" fontId="4" fillId="9" borderId="8" xfId="0" applyFont="1" applyFill="1" applyBorder="1" applyAlignment="1">
      <alignment horizontal="center" wrapText="1" readingOrder="1"/>
    </xf>
    <xf numFmtId="168" fontId="7" fillId="9" borderId="8" xfId="1" applyNumberFormat="1" applyFont="1" applyFill="1" applyBorder="1" applyAlignment="1">
      <alignment horizontal="center" wrapText="1" readingOrder="1"/>
    </xf>
    <xf numFmtId="0" fontId="4" fillId="8" borderId="6" xfId="0" applyFont="1" applyFill="1" applyBorder="1" applyAlignment="1">
      <alignment horizontal="center" wrapText="1" readingOrder="1"/>
    </xf>
    <xf numFmtId="168" fontId="8" fillId="8" borderId="6" xfId="1" applyNumberFormat="1" applyFont="1" applyFill="1" applyBorder="1" applyAlignment="1">
      <alignment horizontal="center" wrapText="1" readingOrder="1"/>
    </xf>
    <xf numFmtId="168" fontId="3" fillId="8" borderId="6" xfId="1" applyNumberFormat="1" applyFont="1" applyFill="1" applyBorder="1" applyAlignment="1">
      <alignment horizontal="center" wrapText="1" readingOrder="1"/>
    </xf>
    <xf numFmtId="0" fontId="4" fillId="8" borderId="7" xfId="0" applyFont="1" applyFill="1" applyBorder="1" applyAlignment="1">
      <alignment horizontal="center" wrapText="1" readingOrder="1"/>
    </xf>
    <xf numFmtId="168" fontId="8" fillId="8" borderId="7" xfId="1" applyNumberFormat="1" applyFont="1" applyFill="1" applyBorder="1" applyAlignment="1">
      <alignment horizontal="center" wrapText="1" readingOrder="1"/>
    </xf>
    <xf numFmtId="168" fontId="3" fillId="8" borderId="7" xfId="1" applyNumberFormat="1" applyFont="1" applyFill="1" applyBorder="1" applyAlignment="1">
      <alignment horizontal="center" wrapText="1" readingOrder="1"/>
    </xf>
    <xf numFmtId="168" fontId="8" fillId="8" borderId="8" xfId="1" applyNumberFormat="1" applyFont="1" applyFill="1" applyBorder="1" applyAlignment="1">
      <alignment horizontal="center" wrapText="1" readingOrder="1"/>
    </xf>
    <xf numFmtId="168" fontId="3" fillId="8" borderId="8" xfId="1" applyNumberFormat="1" applyFont="1" applyFill="1" applyBorder="1" applyAlignment="1">
      <alignment horizontal="center" wrapText="1" readingOrder="1"/>
    </xf>
    <xf numFmtId="0" fontId="4" fillId="9" borderId="7" xfId="0" applyFont="1" applyFill="1" applyBorder="1" applyAlignment="1">
      <alignment horizontal="center" wrapText="1" readingOrder="1"/>
    </xf>
    <xf numFmtId="168" fontId="5" fillId="9" borderId="7" xfId="1" applyNumberFormat="1" applyFont="1" applyFill="1" applyBorder="1" applyAlignment="1">
      <alignment horizontal="center" wrapText="1" readingOrder="1"/>
    </xf>
    <xf numFmtId="165" fontId="5" fillId="9" borderId="7" xfId="1" applyNumberFormat="1" applyFont="1" applyFill="1" applyBorder="1" applyAlignment="1">
      <alignment horizontal="center" wrapText="1" readingOrder="1"/>
    </xf>
    <xf numFmtId="165" fontId="4" fillId="9" borderId="8" xfId="1" applyNumberFormat="1" applyFont="1" applyFill="1" applyBorder="1" applyAlignment="1">
      <alignment horizontal="center" wrapText="1" readingOrder="1"/>
    </xf>
    <xf numFmtId="165" fontId="7" fillId="9" borderId="8" xfId="1" applyNumberFormat="1" applyFont="1" applyFill="1" applyBorder="1" applyAlignment="1">
      <alignment horizontal="center" wrapText="1" readingOrder="1"/>
    </xf>
    <xf numFmtId="165" fontId="3" fillId="8" borderId="8" xfId="1" applyNumberFormat="1" applyFont="1" applyFill="1" applyBorder="1" applyAlignment="1">
      <alignment horizontal="center" wrapText="1" readingOrder="1"/>
    </xf>
    <xf numFmtId="167" fontId="8" fillId="8" borderId="7" xfId="1" applyNumberFormat="1" applyFont="1" applyFill="1" applyBorder="1" applyAlignment="1">
      <alignment horizontal="center" wrapText="1" readingOrder="1"/>
    </xf>
    <xf numFmtId="167" fontId="3" fillId="8" borderId="7" xfId="1" applyNumberFormat="1" applyFont="1" applyFill="1" applyBorder="1" applyAlignment="1">
      <alignment horizontal="center" wrapText="1" readingOrder="1"/>
    </xf>
    <xf numFmtId="167" fontId="8" fillId="8" borderId="8" xfId="1" applyNumberFormat="1" applyFont="1" applyFill="1" applyBorder="1" applyAlignment="1">
      <alignment horizontal="center" wrapText="1" readingOrder="1"/>
    </xf>
    <xf numFmtId="167" fontId="3" fillId="8" borderId="8" xfId="1" applyNumberFormat="1" applyFont="1" applyFill="1" applyBorder="1" applyAlignment="1">
      <alignment horizontal="center" wrapText="1" readingOrder="1"/>
    </xf>
    <xf numFmtId="167" fontId="7" fillId="9" borderId="8" xfId="1" applyNumberFormat="1" applyFont="1" applyFill="1" applyBorder="1" applyAlignment="1">
      <alignment horizontal="center" wrapText="1" readingOrder="1"/>
    </xf>
    <xf numFmtId="167" fontId="15" fillId="9" borderId="8" xfId="1" applyNumberFormat="1" applyFont="1" applyFill="1" applyBorder="1" applyAlignment="1">
      <alignment horizontal="center" wrapText="1" readingOrder="1"/>
    </xf>
    <xf numFmtId="167" fontId="12" fillId="8" borderId="1" xfId="0" applyNumberFormat="1" applyFont="1" applyFill="1" applyBorder="1" applyAlignment="1">
      <alignment vertical="center"/>
    </xf>
    <xf numFmtId="167" fontId="9" fillId="8" borderId="10" xfId="0" applyNumberFormat="1" applyFont="1" applyFill="1" applyBorder="1" applyAlignment="1">
      <alignment vertical="center"/>
    </xf>
    <xf numFmtId="0" fontId="11" fillId="9" borderId="10" xfId="0" applyFont="1" applyFill="1" applyBorder="1" applyAlignment="1">
      <alignment horizontal="center" vertical="center" wrapText="1" readingOrder="1"/>
    </xf>
    <xf numFmtId="0" fontId="3" fillId="10" borderId="12" xfId="0" applyFont="1" applyFill="1" applyBorder="1" applyAlignment="1">
      <alignment horizontal="center" vertical="center" wrapText="1" readingOrder="1"/>
    </xf>
    <xf numFmtId="0" fontId="4" fillId="10" borderId="8" xfId="0" applyFont="1" applyFill="1" applyBorder="1" applyAlignment="1">
      <alignment horizontal="center" wrapText="1" readingOrder="1"/>
    </xf>
    <xf numFmtId="168" fontId="7" fillId="10" borderId="8" xfId="1" applyNumberFormat="1" applyFont="1" applyFill="1" applyBorder="1" applyAlignment="1">
      <alignment horizontal="center" wrapText="1" readingOrder="1"/>
    </xf>
    <xf numFmtId="0" fontId="4" fillId="11" borderId="6" xfId="0" applyFont="1" applyFill="1" applyBorder="1" applyAlignment="1">
      <alignment horizontal="center" wrapText="1" readingOrder="1"/>
    </xf>
    <xf numFmtId="168" fontId="8" fillId="11" borderId="6" xfId="1" applyNumberFormat="1" applyFont="1" applyFill="1" applyBorder="1" applyAlignment="1">
      <alignment horizontal="center" wrapText="1" readingOrder="1"/>
    </xf>
    <xf numFmtId="168" fontId="3" fillId="11" borderId="6" xfId="1" applyNumberFormat="1" applyFont="1" applyFill="1" applyBorder="1" applyAlignment="1">
      <alignment horizontal="center" wrapText="1" readingOrder="1"/>
    </xf>
    <xf numFmtId="0" fontId="4" fillId="11" borderId="7" xfId="0" applyFont="1" applyFill="1" applyBorder="1" applyAlignment="1">
      <alignment horizontal="center" wrapText="1" readingOrder="1"/>
    </xf>
    <xf numFmtId="168" fontId="8" fillId="11" borderId="7" xfId="1" applyNumberFormat="1" applyFont="1" applyFill="1" applyBorder="1" applyAlignment="1">
      <alignment horizontal="center" wrapText="1" readingOrder="1"/>
    </xf>
    <xf numFmtId="168" fontId="3" fillId="11" borderId="7" xfId="1" applyNumberFormat="1" applyFont="1" applyFill="1" applyBorder="1" applyAlignment="1">
      <alignment horizontal="center" wrapText="1" readingOrder="1"/>
    </xf>
    <xf numFmtId="0" fontId="4" fillId="11" borderId="8" xfId="0" applyFont="1" applyFill="1" applyBorder="1" applyAlignment="1">
      <alignment horizontal="center" wrapText="1" readingOrder="1"/>
    </xf>
    <xf numFmtId="168" fontId="8" fillId="11" borderId="8" xfId="1" applyNumberFormat="1" applyFont="1" applyFill="1" applyBorder="1" applyAlignment="1">
      <alignment horizontal="center" wrapText="1" readingOrder="1"/>
    </xf>
    <xf numFmtId="168" fontId="3" fillId="11" borderId="8" xfId="1" applyNumberFormat="1" applyFont="1" applyFill="1" applyBorder="1" applyAlignment="1">
      <alignment horizontal="center" wrapText="1" readingOrder="1"/>
    </xf>
    <xf numFmtId="165" fontId="2" fillId="2" borderId="2" xfId="1" applyNumberFormat="1" applyFont="1" applyFill="1" applyBorder="1"/>
    <xf numFmtId="165" fontId="2" fillId="2" borderId="3" xfId="1" applyNumberFormat="1" applyFont="1" applyFill="1" applyBorder="1"/>
    <xf numFmtId="165" fontId="2" fillId="0" borderId="4" xfId="1" applyNumberFormat="1" applyFont="1" applyBorder="1"/>
    <xf numFmtId="165" fontId="2" fillId="2" borderId="4" xfId="1" applyNumberFormat="1" applyFont="1" applyFill="1" applyBorder="1"/>
    <xf numFmtId="165" fontId="2" fillId="2" borderId="1" xfId="1" applyNumberFormat="1" applyFont="1" applyFill="1" applyBorder="1"/>
    <xf numFmtId="0" fontId="11" fillId="10" borderId="1" xfId="0" applyFont="1" applyFill="1" applyBorder="1" applyAlignment="1">
      <alignment horizontal="center" vertical="center" wrapText="1" readingOrder="1"/>
    </xf>
    <xf numFmtId="168" fontId="12" fillId="11" borderId="1" xfId="0" applyNumberFormat="1" applyFont="1" applyFill="1" applyBorder="1" applyAlignment="1">
      <alignment vertical="center"/>
    </xf>
    <xf numFmtId="0" fontId="4" fillId="10" borderId="7" xfId="0" applyFont="1" applyFill="1" applyBorder="1" applyAlignment="1">
      <alignment horizontal="center" wrapText="1" readingOrder="1"/>
    </xf>
    <xf numFmtId="168" fontId="5" fillId="10" borderId="7" xfId="1" applyNumberFormat="1" applyFont="1" applyFill="1" applyBorder="1" applyAlignment="1">
      <alignment horizontal="center" wrapText="1" readingOrder="1"/>
    </xf>
    <xf numFmtId="165" fontId="5" fillId="10" borderId="7" xfId="1" applyNumberFormat="1" applyFont="1" applyFill="1" applyBorder="1" applyAlignment="1">
      <alignment horizontal="center" wrapText="1" readingOrder="1"/>
    </xf>
    <xf numFmtId="165" fontId="3" fillId="11" borderId="8" xfId="1" applyNumberFormat="1" applyFont="1" applyFill="1" applyBorder="1" applyAlignment="1">
      <alignment horizontal="center" wrapText="1" readingOrder="1"/>
    </xf>
    <xf numFmtId="0" fontId="14" fillId="8" borderId="9" xfId="0" applyFont="1" applyFill="1" applyBorder="1" applyAlignment="1">
      <alignment horizontal="right" vertical="center"/>
    </xf>
    <xf numFmtId="0" fontId="11" fillId="12" borderId="1" xfId="0" applyFont="1" applyFill="1" applyBorder="1" applyAlignment="1">
      <alignment horizontal="center" vertical="center" wrapText="1" readingOrder="1"/>
    </xf>
    <xf numFmtId="0" fontId="4" fillId="13" borderId="8" xfId="0" applyFont="1" applyFill="1" applyBorder="1" applyAlignment="1">
      <alignment horizontal="center" wrapText="1" readingOrder="1"/>
    </xf>
    <xf numFmtId="0" fontId="3" fillId="12" borderId="12" xfId="0" applyFont="1" applyFill="1" applyBorder="1" applyAlignment="1">
      <alignment horizontal="center" vertical="center" wrapText="1" readingOrder="1"/>
    </xf>
    <xf numFmtId="0" fontId="4" fillId="12" borderId="8" xfId="0" applyFont="1" applyFill="1" applyBorder="1" applyAlignment="1">
      <alignment horizontal="center" wrapText="1" readingOrder="1"/>
    </xf>
    <xf numFmtId="0" fontId="4" fillId="13" borderId="6" xfId="0" applyFont="1" applyFill="1" applyBorder="1" applyAlignment="1">
      <alignment horizontal="center" wrapText="1" readingOrder="1"/>
    </xf>
    <xf numFmtId="0" fontId="4" fillId="13" borderId="7" xfId="0" applyFont="1" applyFill="1" applyBorder="1" applyAlignment="1">
      <alignment horizontal="center" wrapText="1" readingOrder="1"/>
    </xf>
    <xf numFmtId="167" fontId="8" fillId="13" borderId="6" xfId="1" applyNumberFormat="1" applyFont="1" applyFill="1" applyBorder="1" applyAlignment="1">
      <alignment horizontal="center" wrapText="1" readingOrder="1"/>
    </xf>
    <xf numFmtId="167" fontId="3" fillId="13" borderId="6" xfId="1" applyNumberFormat="1" applyFont="1" applyFill="1" applyBorder="1" applyAlignment="1">
      <alignment horizontal="center" wrapText="1" readingOrder="1"/>
    </xf>
    <xf numFmtId="167" fontId="8" fillId="13" borderId="7" xfId="1" applyNumberFormat="1" applyFont="1" applyFill="1" applyBorder="1" applyAlignment="1">
      <alignment horizontal="center" wrapText="1" readingOrder="1"/>
    </xf>
    <xf numFmtId="167" fontId="3" fillId="13" borderId="7" xfId="1" applyNumberFormat="1" applyFont="1" applyFill="1" applyBorder="1" applyAlignment="1">
      <alignment horizontal="center" wrapText="1" readingOrder="1"/>
    </xf>
    <xf numFmtId="167" fontId="8" fillId="13" borderId="8" xfId="1" applyNumberFormat="1" applyFont="1" applyFill="1" applyBorder="1" applyAlignment="1">
      <alignment horizontal="center" wrapText="1" readingOrder="1"/>
    </xf>
    <xf numFmtId="167" fontId="3" fillId="13" borderId="8" xfId="1" applyNumberFormat="1" applyFont="1" applyFill="1" applyBorder="1" applyAlignment="1">
      <alignment horizontal="center" wrapText="1" readingOrder="1"/>
    </xf>
    <xf numFmtId="167" fontId="7" fillId="12" borderId="8" xfId="1" applyNumberFormat="1" applyFont="1" applyFill="1" applyBorder="1" applyAlignment="1">
      <alignment horizontal="center" wrapText="1" readingOrder="1"/>
    </xf>
    <xf numFmtId="0" fontId="4" fillId="12" borderId="7" xfId="0" applyFont="1" applyFill="1" applyBorder="1" applyAlignment="1">
      <alignment horizontal="center" wrapText="1" readingOrder="1"/>
    </xf>
    <xf numFmtId="167" fontId="5" fillId="12" borderId="7" xfId="1" applyNumberFormat="1" applyFont="1" applyFill="1" applyBorder="1" applyAlignment="1">
      <alignment horizontal="center" wrapText="1" readingOrder="1"/>
    </xf>
    <xf numFmtId="167" fontId="17" fillId="12" borderId="8" xfId="1" applyNumberFormat="1" applyFont="1" applyFill="1" applyBorder="1" applyAlignment="1">
      <alignment horizontal="center" wrapText="1" readingOrder="1"/>
    </xf>
    <xf numFmtId="167" fontId="15" fillId="12" borderId="7" xfId="1" applyNumberFormat="1" applyFont="1" applyFill="1" applyBorder="1" applyAlignment="1">
      <alignment horizontal="center" wrapText="1" readingOrder="1"/>
    </xf>
    <xf numFmtId="167" fontId="18" fillId="12" borderId="8" xfId="1" applyNumberFormat="1" applyFont="1" applyFill="1" applyBorder="1" applyAlignment="1">
      <alignment horizontal="center" wrapText="1" readingOrder="1"/>
    </xf>
    <xf numFmtId="0" fontId="9" fillId="0" borderId="13" xfId="0" applyFont="1" applyBorder="1" applyAlignment="1">
      <alignment horizontal="center" vertical="center"/>
    </xf>
    <xf numFmtId="0" fontId="9" fillId="0" borderId="14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0" fillId="0" borderId="16" xfId="0" applyBorder="1"/>
    <xf numFmtId="0" fontId="0" fillId="0" borderId="0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3" fillId="12" borderId="21" xfId="0" applyFont="1" applyFill="1" applyBorder="1" applyAlignment="1">
      <alignment horizontal="center" vertical="center" wrapText="1" readingOrder="1"/>
    </xf>
    <xf numFmtId="167" fontId="3" fillId="13" borderId="22" xfId="1" applyNumberFormat="1" applyFont="1" applyFill="1" applyBorder="1" applyAlignment="1">
      <alignment horizontal="center" wrapText="1" readingOrder="1"/>
    </xf>
    <xf numFmtId="167" fontId="3" fillId="13" borderId="23" xfId="1" applyNumberFormat="1" applyFont="1" applyFill="1" applyBorder="1" applyAlignment="1">
      <alignment horizontal="center" wrapText="1" readingOrder="1"/>
    </xf>
    <xf numFmtId="167" fontId="3" fillId="13" borderId="24" xfId="1" applyNumberFormat="1" applyFont="1" applyFill="1" applyBorder="1" applyAlignment="1">
      <alignment horizontal="center" wrapText="1" readingOrder="1"/>
    </xf>
    <xf numFmtId="0" fontId="4" fillId="9" borderId="25" xfId="0" applyFont="1" applyFill="1" applyBorder="1" applyAlignment="1">
      <alignment horizontal="center" wrapText="1" readingOrder="1"/>
    </xf>
    <xf numFmtId="168" fontId="7" fillId="9" borderId="25" xfId="1" applyNumberFormat="1" applyFont="1" applyFill="1" applyBorder="1" applyAlignment="1">
      <alignment horizontal="center" wrapText="1" readingOrder="1"/>
    </xf>
    <xf numFmtId="0" fontId="4" fillId="10" borderId="25" xfId="0" applyFont="1" applyFill="1" applyBorder="1" applyAlignment="1">
      <alignment horizontal="center" wrapText="1" readingOrder="1"/>
    </xf>
    <xf numFmtId="168" fontId="7" fillId="10" borderId="25" xfId="1" applyNumberFormat="1" applyFont="1" applyFill="1" applyBorder="1" applyAlignment="1">
      <alignment horizontal="center" wrapText="1" readingOrder="1"/>
    </xf>
    <xf numFmtId="0" fontId="4" fillId="6" borderId="25" xfId="0" applyFont="1" applyFill="1" applyBorder="1" applyAlignment="1">
      <alignment horizontal="center" wrapText="1" readingOrder="1"/>
    </xf>
    <xf numFmtId="168" fontId="7" fillId="6" borderId="25" xfId="1" applyNumberFormat="1" applyFont="1" applyFill="1" applyBorder="1" applyAlignment="1">
      <alignment horizontal="center" wrapText="1" readingOrder="1"/>
    </xf>
    <xf numFmtId="0" fontId="4" fillId="5" borderId="25" xfId="0" applyFont="1" applyFill="1" applyBorder="1" applyAlignment="1">
      <alignment horizontal="center" wrapText="1" readingOrder="1"/>
    </xf>
    <xf numFmtId="166" fontId="7" fillId="5" borderId="25" xfId="1" applyNumberFormat="1" applyFont="1" applyFill="1" applyBorder="1" applyAlignment="1">
      <alignment horizontal="center" wrapText="1" readingOrder="1"/>
    </xf>
    <xf numFmtId="0" fontId="3" fillId="3" borderId="26" xfId="0" applyFont="1" applyFill="1" applyBorder="1" applyAlignment="1">
      <alignment horizontal="center" vertical="center" wrapText="1" readingOrder="1"/>
    </xf>
    <xf numFmtId="0" fontId="3" fillId="3" borderId="21" xfId="0" applyFont="1" applyFill="1" applyBorder="1" applyAlignment="1">
      <alignment horizontal="center" vertical="center" wrapText="1" readingOrder="1"/>
    </xf>
    <xf numFmtId="0" fontId="4" fillId="4" borderId="27" xfId="0" applyFont="1" applyFill="1" applyBorder="1" applyAlignment="1">
      <alignment horizontal="center" wrapText="1" readingOrder="1"/>
    </xf>
    <xf numFmtId="170" fontId="3" fillId="4" borderId="24" xfId="1" applyNumberFormat="1" applyFont="1" applyFill="1" applyBorder="1" applyAlignment="1">
      <alignment horizontal="center" wrapText="1" readingOrder="1"/>
    </xf>
    <xf numFmtId="0" fontId="4" fillId="5" borderId="28" xfId="0" applyFont="1" applyFill="1" applyBorder="1" applyAlignment="1">
      <alignment horizontal="center" wrapText="1" readingOrder="1"/>
    </xf>
    <xf numFmtId="170" fontId="3" fillId="5" borderId="23" xfId="1" applyNumberFormat="1" applyFont="1" applyFill="1" applyBorder="1" applyAlignment="1">
      <alignment horizontal="center" wrapText="1" readingOrder="1"/>
    </xf>
    <xf numFmtId="0" fontId="4" fillId="5" borderId="27" xfId="0" applyFont="1" applyFill="1" applyBorder="1" applyAlignment="1">
      <alignment horizontal="center" wrapText="1" readingOrder="1"/>
    </xf>
    <xf numFmtId="170" fontId="3" fillId="5" borderId="24" xfId="1" applyNumberFormat="1" applyFont="1" applyFill="1" applyBorder="1" applyAlignment="1">
      <alignment horizontal="center" wrapText="1" readingOrder="1"/>
    </xf>
    <xf numFmtId="0" fontId="3" fillId="6" borderId="26" xfId="0" applyFont="1" applyFill="1" applyBorder="1" applyAlignment="1">
      <alignment horizontal="center" vertical="center" wrapText="1" readingOrder="1"/>
    </xf>
    <xf numFmtId="0" fontId="3" fillId="6" borderId="21" xfId="0" applyFont="1" applyFill="1" applyBorder="1" applyAlignment="1">
      <alignment horizontal="center" vertical="center" wrapText="1" readingOrder="1"/>
    </xf>
    <xf numFmtId="0" fontId="4" fillId="7" borderId="27" xfId="0" applyFont="1" applyFill="1" applyBorder="1" applyAlignment="1">
      <alignment horizontal="center" wrapText="1" readingOrder="1"/>
    </xf>
    <xf numFmtId="169" fontId="3" fillId="7" borderId="24" xfId="1" applyNumberFormat="1" applyFont="1" applyFill="1" applyBorder="1" applyAlignment="1">
      <alignment horizontal="center" wrapText="1" readingOrder="1"/>
    </xf>
    <xf numFmtId="0" fontId="4" fillId="6" borderId="28" xfId="0" applyFont="1" applyFill="1" applyBorder="1" applyAlignment="1">
      <alignment horizontal="center" wrapText="1" readingOrder="1"/>
    </xf>
    <xf numFmtId="169" fontId="3" fillId="6" borderId="23" xfId="1" applyNumberFormat="1" applyFont="1" applyFill="1" applyBorder="1" applyAlignment="1">
      <alignment horizontal="center" wrapText="1" readingOrder="1"/>
    </xf>
    <xf numFmtId="0" fontId="4" fillId="6" borderId="27" xfId="0" applyFont="1" applyFill="1" applyBorder="1" applyAlignment="1">
      <alignment horizontal="center" wrapText="1" readingOrder="1"/>
    </xf>
    <xf numFmtId="165" fontId="7" fillId="6" borderId="24" xfId="1" applyNumberFormat="1" applyFont="1" applyFill="1" applyBorder="1" applyAlignment="1">
      <alignment horizontal="center" wrapText="1" readingOrder="1"/>
    </xf>
    <xf numFmtId="0" fontId="3" fillId="10" borderId="26" xfId="0" applyFont="1" applyFill="1" applyBorder="1" applyAlignment="1">
      <alignment horizontal="center" vertical="center" wrapText="1" readingOrder="1"/>
    </xf>
    <xf numFmtId="0" fontId="3" fillId="10" borderId="21" xfId="0" applyFont="1" applyFill="1" applyBorder="1" applyAlignment="1">
      <alignment horizontal="center" vertical="center" wrapText="1" readingOrder="1"/>
    </xf>
    <xf numFmtId="0" fontId="4" fillId="11" borderId="27" xfId="0" applyFont="1" applyFill="1" applyBorder="1" applyAlignment="1">
      <alignment horizontal="center" wrapText="1" readingOrder="1"/>
    </xf>
    <xf numFmtId="169" fontId="3" fillId="11" borderId="24" xfId="1" applyNumberFormat="1" applyFont="1" applyFill="1" applyBorder="1" applyAlignment="1">
      <alignment horizontal="center" wrapText="1" readingOrder="1"/>
    </xf>
    <xf numFmtId="0" fontId="4" fillId="10" borderId="28" xfId="0" applyFont="1" applyFill="1" applyBorder="1" applyAlignment="1">
      <alignment horizontal="center" wrapText="1" readingOrder="1"/>
    </xf>
    <xf numFmtId="169" fontId="3" fillId="10" borderId="23" xfId="1" applyNumberFormat="1" applyFont="1" applyFill="1" applyBorder="1" applyAlignment="1">
      <alignment horizontal="center" wrapText="1" readingOrder="1"/>
    </xf>
    <xf numFmtId="0" fontId="4" fillId="10" borderId="27" xfId="0" applyFont="1" applyFill="1" applyBorder="1" applyAlignment="1">
      <alignment horizontal="center" wrapText="1" readingOrder="1"/>
    </xf>
    <xf numFmtId="165" fontId="7" fillId="10" borderId="24" xfId="1" applyNumberFormat="1" applyFont="1" applyFill="1" applyBorder="1" applyAlignment="1">
      <alignment horizontal="center" wrapText="1" readingOrder="1"/>
    </xf>
    <xf numFmtId="0" fontId="3" fillId="9" borderId="26" xfId="0" applyFont="1" applyFill="1" applyBorder="1" applyAlignment="1">
      <alignment horizontal="center" vertical="center" wrapText="1" readingOrder="1"/>
    </xf>
    <xf numFmtId="0" fontId="3" fillId="9" borderId="21" xfId="0" applyFont="1" applyFill="1" applyBorder="1" applyAlignment="1">
      <alignment horizontal="center" vertical="center" wrapText="1" readingOrder="1"/>
    </xf>
    <xf numFmtId="0" fontId="4" fillId="8" borderId="27" xfId="0" applyFont="1" applyFill="1" applyBorder="1" applyAlignment="1">
      <alignment horizontal="center" wrapText="1" readingOrder="1"/>
    </xf>
    <xf numFmtId="169" fontId="3" fillId="8" borderId="24" xfId="1" applyNumberFormat="1" applyFont="1" applyFill="1" applyBorder="1" applyAlignment="1">
      <alignment horizontal="center" wrapText="1" readingOrder="1"/>
    </xf>
    <xf numFmtId="0" fontId="4" fillId="9" borderId="28" xfId="0" applyFont="1" applyFill="1" applyBorder="1" applyAlignment="1">
      <alignment horizontal="center" wrapText="1" readingOrder="1"/>
    </xf>
    <xf numFmtId="169" fontId="3" fillId="9" borderId="23" xfId="1" applyNumberFormat="1" applyFont="1" applyFill="1" applyBorder="1" applyAlignment="1">
      <alignment horizontal="center" wrapText="1" readingOrder="1"/>
    </xf>
    <xf numFmtId="0" fontId="4" fillId="9" borderId="27" xfId="0" applyFont="1" applyFill="1" applyBorder="1" applyAlignment="1">
      <alignment horizontal="center" wrapText="1" readingOrder="1"/>
    </xf>
    <xf numFmtId="165" fontId="7" fillId="9" borderId="24" xfId="1" applyNumberFormat="1" applyFont="1" applyFill="1" applyBorder="1" applyAlignment="1">
      <alignment horizontal="center" wrapText="1" readingOrder="1"/>
    </xf>
    <xf numFmtId="0" fontId="0" fillId="0" borderId="20" xfId="0" applyBorder="1" applyAlignment="1">
      <alignment horizontal="right"/>
    </xf>
    <xf numFmtId="0" fontId="4" fillId="12" borderId="25" xfId="0" applyFont="1" applyFill="1" applyBorder="1" applyAlignment="1">
      <alignment horizontal="center" wrapText="1" readingOrder="1"/>
    </xf>
    <xf numFmtId="167" fontId="7" fillId="12" borderId="25" xfId="1" applyNumberFormat="1" applyFont="1" applyFill="1" applyBorder="1" applyAlignment="1">
      <alignment horizontal="center" wrapText="1" readingOrder="1"/>
    </xf>
    <xf numFmtId="0" fontId="3" fillId="12" borderId="26" xfId="0" applyFont="1" applyFill="1" applyBorder="1" applyAlignment="1">
      <alignment horizontal="center" vertical="center" wrapText="1" readingOrder="1"/>
    </xf>
    <xf numFmtId="0" fontId="4" fillId="13" borderId="27" xfId="0" applyFont="1" applyFill="1" applyBorder="1" applyAlignment="1">
      <alignment horizontal="center" wrapText="1" readingOrder="1"/>
    </xf>
    <xf numFmtId="0" fontId="15" fillId="12" borderId="28" xfId="0" applyFont="1" applyFill="1" applyBorder="1" applyAlignment="1">
      <alignment horizontal="center" wrapText="1" readingOrder="1"/>
    </xf>
    <xf numFmtId="167" fontId="3" fillId="12" borderId="23" xfId="1" applyNumberFormat="1" applyFont="1" applyFill="1" applyBorder="1" applyAlignment="1">
      <alignment horizontal="center" wrapText="1" readingOrder="1"/>
    </xf>
    <xf numFmtId="0" fontId="7" fillId="12" borderId="27" xfId="0" applyFont="1" applyFill="1" applyBorder="1" applyAlignment="1">
      <alignment horizontal="center" wrapText="1" readingOrder="1"/>
    </xf>
    <xf numFmtId="167" fontId="7" fillId="12" borderId="24" xfId="1" applyNumberFormat="1" applyFont="1" applyFill="1" applyBorder="1" applyAlignment="1">
      <alignment horizontal="center" wrapText="1" readingOrder="1"/>
    </xf>
    <xf numFmtId="0" fontId="4" fillId="8" borderId="28" xfId="0" applyFont="1" applyFill="1" applyBorder="1" applyAlignment="1">
      <alignment horizontal="center" wrapText="1" readingOrder="1"/>
    </xf>
    <xf numFmtId="43" fontId="3" fillId="8" borderId="24" xfId="1" applyNumberFormat="1" applyFont="1" applyFill="1" applyBorder="1" applyAlignment="1">
      <alignment horizontal="center" wrapText="1" readingOrder="1"/>
    </xf>
    <xf numFmtId="43" fontId="3" fillId="9" borderId="23" xfId="1" applyNumberFormat="1" applyFont="1" applyFill="1" applyBorder="1" applyAlignment="1">
      <alignment horizontal="center" wrapText="1" readingOrder="1"/>
    </xf>
    <xf numFmtId="43" fontId="7" fillId="9" borderId="24" xfId="1" applyNumberFormat="1" applyFont="1" applyFill="1" applyBorder="1" applyAlignment="1">
      <alignment horizontal="center" wrapText="1" readingOrder="1"/>
    </xf>
    <xf numFmtId="0" fontId="7" fillId="0" borderId="18" xfId="0" applyFont="1" applyFill="1" applyBorder="1" applyAlignment="1">
      <alignment horizontal="center" wrapText="1" readingOrder="1"/>
    </xf>
    <xf numFmtId="167" fontId="18" fillId="0" borderId="19" xfId="1" applyNumberFormat="1" applyFont="1" applyFill="1" applyBorder="1" applyAlignment="1">
      <alignment horizontal="center" wrapText="1" readingOrder="1"/>
    </xf>
    <xf numFmtId="167" fontId="7" fillId="0" borderId="19" xfId="1" applyNumberFormat="1" applyFont="1" applyFill="1" applyBorder="1" applyAlignment="1">
      <alignment horizontal="center" wrapText="1" readingOrder="1"/>
    </xf>
    <xf numFmtId="167" fontId="7" fillId="0" borderId="20" xfId="1" applyNumberFormat="1" applyFont="1" applyFill="1" applyBorder="1" applyAlignment="1">
      <alignment horizontal="center" wrapText="1" readingOrder="1"/>
    </xf>
    <xf numFmtId="0" fontId="4" fillId="0" borderId="19" xfId="0" applyFont="1" applyFill="1" applyBorder="1" applyAlignment="1">
      <alignment horizontal="center" wrapText="1" readingOrder="1"/>
    </xf>
    <xf numFmtId="168" fontId="7" fillId="0" borderId="19" xfId="1" applyNumberFormat="1" applyFont="1" applyFill="1" applyBorder="1" applyAlignment="1">
      <alignment horizontal="center" wrapText="1" readingOrder="1"/>
    </xf>
    <xf numFmtId="168" fontId="6" fillId="0" borderId="19" xfId="1" applyNumberFormat="1" applyFont="1" applyFill="1" applyBorder="1" applyAlignment="1">
      <alignment horizontal="center" wrapText="1" readingOrder="1"/>
    </xf>
    <xf numFmtId="168" fontId="16" fillId="0" borderId="19" xfId="1" applyNumberFormat="1" applyFont="1" applyFill="1" applyBorder="1" applyAlignment="1">
      <alignment horizontal="center" wrapText="1" readingOrder="1"/>
    </xf>
    <xf numFmtId="166" fontId="7" fillId="0" borderId="19" xfId="1" applyNumberFormat="1" applyFont="1" applyFill="1" applyBorder="1" applyAlignment="1">
      <alignment horizontal="center" wrapText="1" readingOrder="1"/>
    </xf>
    <xf numFmtId="166" fontId="6" fillId="0" borderId="19" xfId="1" applyNumberFormat="1" applyFont="1" applyFill="1" applyBorder="1" applyAlignment="1">
      <alignment horizontal="center" wrapText="1" readingOrder="1"/>
    </xf>
    <xf numFmtId="0" fontId="19" fillId="14" borderId="13" xfId="0" applyFont="1" applyFill="1" applyBorder="1" applyAlignment="1">
      <alignment horizontal="center" vertical="center"/>
    </xf>
    <xf numFmtId="164" fontId="2" fillId="15" borderId="2" xfId="1" applyNumberFormat="1" applyFont="1" applyFill="1" applyBorder="1"/>
    <xf numFmtId="164" fontId="2" fillId="15" borderId="3" xfId="1" applyNumberFormat="1" applyFont="1" applyFill="1" applyBorder="1"/>
    <xf numFmtId="164" fontId="2" fillId="15" borderId="4" xfId="1" applyNumberFormat="1" applyFont="1" applyFill="1" applyBorder="1"/>
    <xf numFmtId="165" fontId="2" fillId="15" borderId="2" xfId="1" applyNumberFormat="1" applyFont="1" applyFill="1" applyBorder="1"/>
    <xf numFmtId="165" fontId="2" fillId="15" borderId="3" xfId="1" applyNumberFormat="1" applyFont="1" applyFill="1" applyBorder="1"/>
    <xf numFmtId="165" fontId="0" fillId="15" borderId="4" xfId="1" applyNumberFormat="1" applyFont="1" applyFill="1" applyBorder="1"/>
    <xf numFmtId="165" fontId="2" fillId="15" borderId="4" xfId="1" applyNumberFormat="1" applyFont="1" applyFill="1" applyBorder="1"/>
    <xf numFmtId="165" fontId="2" fillId="16" borderId="2" xfId="1" applyNumberFormat="1" applyFont="1" applyFill="1" applyBorder="1"/>
    <xf numFmtId="165" fontId="2" fillId="16" borderId="3" xfId="1" applyNumberFormat="1" applyFont="1" applyFill="1" applyBorder="1"/>
    <xf numFmtId="165" fontId="2" fillId="16" borderId="4" xfId="1" applyNumberFormat="1" applyFont="1" applyFill="1" applyBorder="1"/>
    <xf numFmtId="167" fontId="7" fillId="12" borderId="7" xfId="1" applyNumberFormat="1" applyFont="1" applyFill="1" applyBorder="1" applyAlignment="1">
      <alignment horizontal="center" wrapText="1" readingOrder="1"/>
    </xf>
    <xf numFmtId="0" fontId="0" fillId="0" borderId="1" xfId="0" applyBorder="1"/>
    <xf numFmtId="164" fontId="1" fillId="0" borderId="1" xfId="1" applyNumberFormat="1" applyFont="1" applyBorder="1"/>
    <xf numFmtId="43" fontId="1" fillId="0" borderId="1" xfId="1" applyNumberFormat="1" applyFont="1" applyBorder="1"/>
    <xf numFmtId="165" fontId="1" fillId="0" borderId="1" xfId="1" applyNumberFormat="1" applyFont="1" applyBorder="1"/>
    <xf numFmtId="0" fontId="21" fillId="0" borderId="1" xfId="0" applyFont="1" applyBorder="1"/>
    <xf numFmtId="0" fontId="24" fillId="0" borderId="0" xfId="0" applyFont="1"/>
    <xf numFmtId="0" fontId="24" fillId="0" borderId="16" xfId="0" applyFont="1" applyBorder="1"/>
    <xf numFmtId="0" fontId="24" fillId="0" borderId="0" xfId="0" applyFont="1" applyBorder="1"/>
    <xf numFmtId="0" fontId="24" fillId="0" borderId="17" xfId="0" applyFont="1" applyBorder="1"/>
    <xf numFmtId="0" fontId="25" fillId="0" borderId="16" xfId="0" applyFont="1" applyBorder="1"/>
    <xf numFmtId="0" fontId="25" fillId="0" borderId="42" xfId="0" applyFont="1" applyBorder="1"/>
    <xf numFmtId="0" fontId="25" fillId="0" borderId="43" xfId="0" applyFont="1" applyBorder="1"/>
    <xf numFmtId="0" fontId="25" fillId="0" borderId="44" xfId="0" applyFont="1" applyBorder="1"/>
    <xf numFmtId="164" fontId="25" fillId="0" borderId="45" xfId="1" applyNumberFormat="1" applyFont="1" applyBorder="1"/>
    <xf numFmtId="0" fontId="25" fillId="0" borderId="46" xfId="0" applyFont="1" applyBorder="1"/>
    <xf numFmtId="0" fontId="25" fillId="0" borderId="47" xfId="0" applyFont="1" applyBorder="1"/>
    <xf numFmtId="164" fontId="23" fillId="0" borderId="35" xfId="1" applyNumberFormat="1" applyFont="1" applyBorder="1"/>
    <xf numFmtId="165" fontId="23" fillId="0" borderId="36" xfId="1" applyNumberFormat="1" applyFont="1" applyBorder="1"/>
    <xf numFmtId="0" fontId="23" fillId="0" borderId="35" xfId="0" applyFont="1" applyBorder="1"/>
    <xf numFmtId="0" fontId="23" fillId="0" borderId="36" xfId="0" applyFont="1" applyBorder="1"/>
    <xf numFmtId="0" fontId="23" fillId="0" borderId="37" xfId="0" applyFont="1" applyBorder="1"/>
    <xf numFmtId="0" fontId="23" fillId="17" borderId="29" xfId="0" applyFont="1" applyFill="1" applyBorder="1" applyAlignment="1">
      <alignment horizontal="center"/>
    </xf>
    <xf numFmtId="0" fontId="23" fillId="17" borderId="30" xfId="0" applyFont="1" applyFill="1" applyBorder="1" applyAlignment="1">
      <alignment horizontal="center"/>
    </xf>
    <xf numFmtId="0" fontId="23" fillId="17" borderId="32" xfId="0" applyFont="1" applyFill="1" applyBorder="1" applyAlignment="1">
      <alignment horizontal="center"/>
    </xf>
    <xf numFmtId="0" fontId="23" fillId="17" borderId="33" xfId="0" applyFont="1" applyFill="1" applyBorder="1" applyAlignment="1">
      <alignment horizontal="center"/>
    </xf>
    <xf numFmtId="43" fontId="23" fillId="0" borderId="37" xfId="1" applyNumberFormat="1" applyFont="1" applyBorder="1"/>
    <xf numFmtId="0" fontId="23" fillId="0" borderId="16" xfId="0" applyFont="1" applyBorder="1"/>
    <xf numFmtId="0" fontId="20" fillId="0" borderId="49" xfId="0" applyFont="1" applyBorder="1"/>
    <xf numFmtId="0" fontId="0" fillId="0" borderId="39" xfId="0" applyBorder="1"/>
    <xf numFmtId="0" fontId="19" fillId="0" borderId="13" xfId="0" applyFont="1" applyFill="1" applyBorder="1" applyAlignment="1">
      <alignment horizontal="center" vertical="center"/>
    </xf>
    <xf numFmtId="0" fontId="9" fillId="0" borderId="16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17" xfId="0" applyFont="1" applyBorder="1" applyAlignment="1">
      <alignment vertical="center"/>
    </xf>
    <xf numFmtId="0" fontId="0" fillId="0" borderId="16" xfId="0" applyBorder="1" applyAlignment="1">
      <alignment vertical="center"/>
    </xf>
    <xf numFmtId="0" fontId="23" fillId="17" borderId="31" xfId="0" applyFont="1" applyFill="1" applyBorder="1" applyAlignment="1">
      <alignment horizontal="center"/>
    </xf>
    <xf numFmtId="0" fontId="23" fillId="17" borderId="34" xfId="0" applyFont="1" applyFill="1" applyBorder="1" applyAlignment="1">
      <alignment horizontal="center"/>
    </xf>
    <xf numFmtId="0" fontId="4" fillId="12" borderId="50" xfId="0" applyFont="1" applyFill="1" applyBorder="1" applyAlignment="1">
      <alignment horizontal="center" wrapText="1" readingOrder="1"/>
    </xf>
    <xf numFmtId="167" fontId="7" fillId="12" borderId="50" xfId="1" applyNumberFormat="1" applyFont="1" applyFill="1" applyBorder="1" applyAlignment="1">
      <alignment horizontal="center" wrapText="1" readingOrder="1"/>
    </xf>
    <xf numFmtId="164" fontId="0" fillId="15" borderId="1" xfId="0" applyNumberFormat="1" applyFill="1" applyBorder="1"/>
    <xf numFmtId="0" fontId="0" fillId="15" borderId="1" xfId="0" applyFill="1" applyBorder="1" applyAlignment="1">
      <alignment horizontal="center"/>
    </xf>
    <xf numFmtId="165" fontId="2" fillId="15" borderId="1" xfId="1" applyNumberFormat="1" applyFont="1" applyFill="1" applyBorder="1"/>
    <xf numFmtId="168" fontId="23" fillId="8" borderId="10" xfId="0" applyNumberFormat="1" applyFont="1" applyFill="1" applyBorder="1" applyAlignment="1">
      <alignment vertical="center"/>
    </xf>
    <xf numFmtId="168" fontId="27" fillId="8" borderId="1" xfId="0" applyNumberFormat="1" applyFont="1" applyFill="1" applyBorder="1" applyAlignment="1">
      <alignment vertical="center"/>
    </xf>
    <xf numFmtId="167" fontId="27" fillId="13" borderId="1" xfId="0" applyNumberFormat="1" applyFont="1" applyFill="1" applyBorder="1" applyAlignment="1">
      <alignment vertical="center"/>
    </xf>
    <xf numFmtId="43" fontId="23" fillId="0" borderId="36" xfId="1" applyNumberFormat="1" applyFont="1" applyBorder="1"/>
    <xf numFmtId="0" fontId="25" fillId="0" borderId="0" xfId="0" applyFont="1"/>
    <xf numFmtId="0" fontId="25" fillId="0" borderId="0" xfId="0" applyFont="1" applyBorder="1"/>
    <xf numFmtId="0" fontId="25" fillId="0" borderId="18" xfId="0" applyFont="1" applyBorder="1"/>
    <xf numFmtId="0" fontId="25" fillId="0" borderId="18" xfId="0" applyFont="1" applyBorder="1" applyAlignment="1">
      <alignment horizontal="right"/>
    </xf>
    <xf numFmtId="164" fontId="25" fillId="0" borderId="52" xfId="1" applyNumberFormat="1" applyFont="1" applyBorder="1"/>
    <xf numFmtId="164" fontId="25" fillId="0" borderId="53" xfId="1" applyNumberFormat="1" applyFont="1" applyBorder="1"/>
    <xf numFmtId="10" fontId="25" fillId="0" borderId="52" xfId="0" applyNumberFormat="1" applyFont="1" applyBorder="1"/>
    <xf numFmtId="10" fontId="25" fillId="0" borderId="53" xfId="0" applyNumberFormat="1" applyFont="1" applyBorder="1"/>
    <xf numFmtId="0" fontId="25" fillId="0" borderId="52" xfId="0" applyFont="1" applyBorder="1"/>
    <xf numFmtId="0" fontId="25" fillId="0" borderId="53" xfId="0" applyFont="1" applyBorder="1"/>
    <xf numFmtId="2" fontId="25" fillId="0" borderId="52" xfId="0" applyNumberFormat="1" applyFont="1" applyBorder="1"/>
    <xf numFmtId="2" fontId="25" fillId="0" borderId="53" xfId="0" applyNumberFormat="1" applyFont="1" applyBorder="1"/>
    <xf numFmtId="173" fontId="25" fillId="0" borderId="52" xfId="0" applyNumberFormat="1" applyFont="1" applyBorder="1"/>
    <xf numFmtId="173" fontId="25" fillId="0" borderId="53" xfId="0" applyNumberFormat="1" applyFont="1" applyBorder="1"/>
    <xf numFmtId="0" fontId="25" fillId="0" borderId="54" xfId="0" applyFont="1" applyBorder="1"/>
    <xf numFmtId="0" fontId="25" fillId="0" borderId="55" xfId="0" applyFont="1" applyBorder="1"/>
    <xf numFmtId="0" fontId="23" fillId="0" borderId="13" xfId="0" applyFont="1" applyBorder="1" applyAlignment="1">
      <alignment horizontal="center"/>
    </xf>
    <xf numFmtId="164" fontId="25" fillId="0" borderId="16" xfId="1" applyNumberFormat="1" applyFont="1" applyBorder="1"/>
    <xf numFmtId="9" fontId="25" fillId="0" borderId="16" xfId="0" applyNumberFormat="1" applyFont="1" applyBorder="1"/>
    <xf numFmtId="43" fontId="25" fillId="0" borderId="16" xfId="1" applyFont="1" applyBorder="1"/>
    <xf numFmtId="0" fontId="25" fillId="0" borderId="0" xfId="0" applyFont="1" applyAlignment="1">
      <alignment vertical="center"/>
    </xf>
    <xf numFmtId="0" fontId="23" fillId="0" borderId="18" xfId="0" applyFont="1" applyBorder="1" applyAlignment="1">
      <alignment horizontal="center" vertical="center"/>
    </xf>
    <xf numFmtId="0" fontId="23" fillId="0" borderId="56" xfId="0" applyFont="1" applyBorder="1" applyAlignment="1">
      <alignment horizontal="center" vertical="center" wrapText="1"/>
    </xf>
    <xf numFmtId="0" fontId="23" fillId="0" borderId="57" xfId="0" applyFont="1" applyBorder="1" applyAlignment="1">
      <alignment horizontal="center" vertical="center" wrapText="1"/>
    </xf>
    <xf numFmtId="0" fontId="25" fillId="0" borderId="54" xfId="0" applyFont="1" applyBorder="1" applyAlignment="1">
      <alignment horizontal="right"/>
    </xf>
    <xf numFmtId="0" fontId="25" fillId="0" borderId="55" xfId="0" applyFont="1" applyBorder="1" applyAlignment="1">
      <alignment horizontal="right"/>
    </xf>
    <xf numFmtId="0" fontId="23" fillId="0" borderId="58" xfId="0" applyFont="1" applyBorder="1" applyAlignment="1">
      <alignment horizontal="center" vertical="center"/>
    </xf>
    <xf numFmtId="164" fontId="25" fillId="0" borderId="59" xfId="1" applyNumberFormat="1" applyFont="1" applyBorder="1"/>
    <xf numFmtId="10" fontId="25" fillId="0" borderId="59" xfId="0" applyNumberFormat="1" applyFont="1" applyBorder="1"/>
    <xf numFmtId="0" fontId="25" fillId="0" borderId="60" xfId="0" applyFont="1" applyBorder="1"/>
    <xf numFmtId="2" fontId="25" fillId="0" borderId="59" xfId="0" applyNumberFormat="1" applyFont="1" applyBorder="1"/>
    <xf numFmtId="0" fontId="25" fillId="0" borderId="60" xfId="0" applyFont="1" applyBorder="1" applyAlignment="1">
      <alignment horizontal="right"/>
    </xf>
    <xf numFmtId="0" fontId="25" fillId="0" borderId="59" xfId="0" applyFont="1" applyBorder="1"/>
    <xf numFmtId="173" fontId="25" fillId="0" borderId="59" xfId="0" applyNumberFormat="1" applyFont="1" applyBorder="1"/>
    <xf numFmtId="0" fontId="25" fillId="18" borderId="61" xfId="0" applyFont="1" applyFill="1" applyBorder="1"/>
    <xf numFmtId="9" fontId="25" fillId="18" borderId="61" xfId="0" applyNumberFormat="1" applyFont="1" applyFill="1" applyBorder="1"/>
    <xf numFmtId="43" fontId="25" fillId="18" borderId="61" xfId="1" applyFont="1" applyFill="1" applyBorder="1"/>
    <xf numFmtId="0" fontId="23" fillId="18" borderId="61" xfId="0" applyFont="1" applyFill="1" applyBorder="1"/>
    <xf numFmtId="0" fontId="23" fillId="18" borderId="61" xfId="0" applyFont="1" applyFill="1" applyBorder="1" applyAlignment="1">
      <alignment horizontal="center" vertical="center"/>
    </xf>
    <xf numFmtId="0" fontId="25" fillId="18" borderId="61" xfId="0" applyFont="1" applyFill="1" applyBorder="1" applyAlignment="1">
      <alignment horizontal="right"/>
    </xf>
    <xf numFmtId="0" fontId="23" fillId="0" borderId="18" xfId="0" applyFont="1" applyBorder="1"/>
    <xf numFmtId="0" fontId="23" fillId="0" borderId="18" xfId="0" applyFont="1" applyBorder="1" applyAlignment="1">
      <alignment horizontal="right"/>
    </xf>
    <xf numFmtId="165" fontId="0" fillId="15" borderId="1" xfId="1" applyNumberFormat="1" applyFont="1" applyFill="1" applyBorder="1"/>
    <xf numFmtId="0" fontId="22" fillId="11" borderId="1" xfId="0" applyFont="1" applyFill="1" applyBorder="1" applyAlignment="1">
      <alignment horizontal="center"/>
    </xf>
    <xf numFmtId="0" fontId="29" fillId="12" borderId="1" xfId="0" applyFont="1" applyFill="1" applyBorder="1"/>
    <xf numFmtId="167" fontId="3" fillId="8" borderId="8" xfId="1" applyNumberFormat="1" applyFont="1" applyFill="1" applyBorder="1" applyAlignment="1">
      <alignment horizontal="right" wrapText="1" readingOrder="1"/>
    </xf>
    <xf numFmtId="0" fontId="0" fillId="19" borderId="1" xfId="0" applyFill="1" applyBorder="1"/>
    <xf numFmtId="0" fontId="0" fillId="20" borderId="1" xfId="0" applyFill="1" applyBorder="1"/>
    <xf numFmtId="164" fontId="1" fillId="20" borderId="1" xfId="1" applyNumberFormat="1" applyFont="1" applyFill="1" applyBorder="1"/>
    <xf numFmtId="165" fontId="1" fillId="20" borderId="1" xfId="1" applyNumberFormat="1" applyFont="1" applyFill="1" applyBorder="1"/>
    <xf numFmtId="43" fontId="1" fillId="20" borderId="1" xfId="1" applyNumberFormat="1" applyFont="1" applyFill="1" applyBorder="1"/>
    <xf numFmtId="0" fontId="30" fillId="19" borderId="1" xfId="0" applyFont="1" applyFill="1" applyBorder="1"/>
    <xf numFmtId="0" fontId="0" fillId="19" borderId="1" xfId="0" applyFill="1" applyBorder="1" applyAlignment="1">
      <alignment horizontal="center"/>
    </xf>
    <xf numFmtId="0" fontId="30" fillId="19" borderId="1" xfId="0" applyFont="1" applyFill="1" applyBorder="1" applyAlignment="1">
      <alignment horizontal="center"/>
    </xf>
    <xf numFmtId="0" fontId="23" fillId="21" borderId="16" xfId="0" applyFont="1" applyFill="1" applyBorder="1"/>
    <xf numFmtId="164" fontId="25" fillId="8" borderId="35" xfId="1" applyNumberFormat="1" applyFont="1" applyFill="1" applyBorder="1"/>
    <xf numFmtId="165" fontId="25" fillId="8" borderId="36" xfId="1" applyNumberFormat="1" applyFont="1" applyFill="1" applyBorder="1"/>
    <xf numFmtId="43" fontId="25" fillId="8" borderId="37" xfId="0" applyNumberFormat="1" applyFont="1" applyFill="1" applyBorder="1"/>
    <xf numFmtId="164" fontId="23" fillId="8" borderId="35" xfId="1" applyNumberFormat="1" applyFont="1" applyFill="1" applyBorder="1"/>
    <xf numFmtId="165" fontId="23" fillId="8" borderId="36" xfId="1" applyNumberFormat="1" applyFont="1" applyFill="1" applyBorder="1"/>
    <xf numFmtId="43" fontId="23" fillId="8" borderId="37" xfId="1" applyNumberFormat="1" applyFont="1" applyFill="1" applyBorder="1"/>
    <xf numFmtId="0" fontId="23" fillId="22" borderId="29" xfId="0" applyFont="1" applyFill="1" applyBorder="1" applyAlignment="1">
      <alignment horizontal="center"/>
    </xf>
    <xf numFmtId="0" fontId="23" fillId="22" borderId="30" xfId="0" applyFont="1" applyFill="1" applyBorder="1" applyAlignment="1">
      <alignment horizontal="center"/>
    </xf>
    <xf numFmtId="0" fontId="23" fillId="22" borderId="31" xfId="0" applyFont="1" applyFill="1" applyBorder="1" applyAlignment="1">
      <alignment horizontal="center"/>
    </xf>
    <xf numFmtId="0" fontId="23" fillId="22" borderId="32" xfId="0" applyFont="1" applyFill="1" applyBorder="1" applyAlignment="1">
      <alignment horizontal="center"/>
    </xf>
    <xf numFmtId="0" fontId="23" fillId="22" borderId="33" xfId="0" applyFont="1" applyFill="1" applyBorder="1" applyAlignment="1">
      <alignment horizontal="center"/>
    </xf>
    <xf numFmtId="0" fontId="23" fillId="22" borderId="34" xfId="0" applyFont="1" applyFill="1" applyBorder="1" applyAlignment="1">
      <alignment horizontal="center"/>
    </xf>
    <xf numFmtId="165" fontId="0" fillId="0" borderId="0" xfId="1" applyNumberFormat="1" applyFont="1"/>
    <xf numFmtId="174" fontId="0" fillId="0" borderId="0" xfId="0" applyNumberFormat="1"/>
    <xf numFmtId="165" fontId="31" fillId="0" borderId="2" xfId="1" applyNumberFormat="1" applyFont="1" applyFill="1" applyBorder="1"/>
    <xf numFmtId="165" fontId="31" fillId="0" borderId="3" xfId="1" applyNumberFormat="1" applyFont="1" applyFill="1" applyBorder="1"/>
    <xf numFmtId="165" fontId="31" fillId="0" borderId="4" xfId="1" applyNumberFormat="1" applyFont="1" applyFill="1" applyBorder="1"/>
    <xf numFmtId="164" fontId="0" fillId="0" borderId="0" xfId="1" applyNumberFormat="1" applyFont="1"/>
    <xf numFmtId="164" fontId="0" fillId="2" borderId="0" xfId="1" applyNumberFormat="1" applyFont="1" applyFill="1"/>
    <xf numFmtId="165" fontId="0" fillId="0" borderId="0" xfId="0" applyNumberFormat="1"/>
    <xf numFmtId="43" fontId="0" fillId="0" borderId="0" xfId="0" applyNumberFormat="1"/>
    <xf numFmtId="166" fontId="7" fillId="5" borderId="50" xfId="1" applyNumberFormat="1" applyFont="1" applyFill="1" applyBorder="1" applyAlignment="1">
      <alignment horizontal="center" wrapText="1" readingOrder="1"/>
    </xf>
    <xf numFmtId="167" fontId="0" fillId="0" borderId="0" xfId="0" applyNumberFormat="1"/>
    <xf numFmtId="167" fontId="32" fillId="13" borderId="1" xfId="0" applyNumberFormat="1" applyFont="1" applyFill="1" applyBorder="1" applyAlignment="1">
      <alignment vertical="center"/>
    </xf>
    <xf numFmtId="168" fontId="32" fillId="8" borderId="1" xfId="0" applyNumberFormat="1" applyFont="1" applyFill="1" applyBorder="1" applyAlignment="1">
      <alignment vertical="center"/>
    </xf>
    <xf numFmtId="167" fontId="33" fillId="8" borderId="1" xfId="0" applyNumberFormat="1" applyFont="1" applyFill="1" applyBorder="1" applyAlignment="1">
      <alignment vertical="center"/>
    </xf>
    <xf numFmtId="168" fontId="33" fillId="11" borderId="1" xfId="0" applyNumberFormat="1" applyFont="1" applyFill="1" applyBorder="1" applyAlignment="1">
      <alignment vertical="center"/>
    </xf>
    <xf numFmtId="168" fontId="33" fillId="7" borderId="1" xfId="0" applyNumberFormat="1" applyFont="1" applyFill="1" applyBorder="1" applyAlignment="1">
      <alignment vertical="center"/>
    </xf>
    <xf numFmtId="3" fontId="33" fillId="4" borderId="1" xfId="0" applyNumberFormat="1" applyFont="1" applyFill="1" applyBorder="1" applyAlignment="1">
      <alignment vertical="center"/>
    </xf>
    <xf numFmtId="165" fontId="34" fillId="0" borderId="2" xfId="1" applyNumberFormat="1" applyFont="1" applyBorder="1"/>
    <xf numFmtId="165" fontId="34" fillId="0" borderId="3" xfId="1" applyNumberFormat="1" applyFont="1" applyBorder="1"/>
    <xf numFmtId="165" fontId="34" fillId="0" borderId="4" xfId="1" applyNumberFormat="1" applyFont="1" applyBorder="1"/>
    <xf numFmtId="165" fontId="34" fillId="2" borderId="1" xfId="1" applyNumberFormat="1" applyFont="1" applyFill="1" applyBorder="1"/>
    <xf numFmtId="167" fontId="3" fillId="9" borderId="8" xfId="1" applyNumberFormat="1" applyFont="1" applyFill="1" applyBorder="1" applyAlignment="1">
      <alignment horizontal="right" wrapText="1" readingOrder="1"/>
    </xf>
    <xf numFmtId="43" fontId="5" fillId="9" borderId="8" xfId="1" applyNumberFormat="1" applyFont="1" applyFill="1" applyBorder="1" applyAlignment="1">
      <alignment horizontal="right" wrapText="1" readingOrder="1"/>
    </xf>
    <xf numFmtId="171" fontId="35" fillId="0" borderId="35" xfId="2" applyNumberFormat="1" applyFont="1" applyBorder="1"/>
    <xf numFmtId="171" fontId="35" fillId="0" borderId="36" xfId="2" applyNumberFormat="1" applyFont="1" applyBorder="1"/>
    <xf numFmtId="0" fontId="35" fillId="0" borderId="36" xfId="0" applyFont="1" applyBorder="1"/>
    <xf numFmtId="0" fontId="35" fillId="0" borderId="37" xfId="0" applyFont="1" applyBorder="1"/>
    <xf numFmtId="171" fontId="35" fillId="0" borderId="36" xfId="2" applyNumberFormat="1" applyFont="1" applyFill="1" applyBorder="1"/>
    <xf numFmtId="0" fontId="35" fillId="0" borderId="36" xfId="0" applyFont="1" applyFill="1" applyBorder="1"/>
    <xf numFmtId="0" fontId="35" fillId="0" borderId="37" xfId="0" applyFont="1" applyFill="1" applyBorder="1"/>
    <xf numFmtId="171" fontId="35" fillId="0" borderId="35" xfId="2" applyNumberFormat="1" applyFont="1" applyFill="1" applyBorder="1"/>
    <xf numFmtId="172" fontId="35" fillId="0" borderId="43" xfId="2" applyNumberFormat="1" applyFont="1" applyFill="1" applyBorder="1"/>
    <xf numFmtId="0" fontId="35" fillId="0" borderId="43" xfId="0" applyFont="1" applyFill="1" applyBorder="1"/>
    <xf numFmtId="0" fontId="35" fillId="0" borderId="44" xfId="0" applyFont="1" applyFill="1" applyBorder="1"/>
    <xf numFmtId="165" fontId="0" fillId="2" borderId="2" xfId="1" applyNumberFormat="1" applyFont="1" applyFill="1" applyBorder="1" applyAlignment="1">
      <alignment horizontal="center"/>
    </xf>
    <xf numFmtId="165" fontId="0" fillId="0" borderId="2" xfId="1" applyNumberFormat="1" applyFont="1" applyBorder="1" applyAlignment="1">
      <alignment horizontal="center"/>
    </xf>
    <xf numFmtId="165" fontId="0" fillId="2" borderId="3" xfId="1" applyNumberFormat="1" applyFont="1" applyFill="1" applyBorder="1" applyAlignment="1">
      <alignment horizontal="center"/>
    </xf>
    <xf numFmtId="165" fontId="0" fillId="2" borderId="4" xfId="1" applyNumberFormat="1" applyFont="1" applyFill="1" applyBorder="1" applyAlignment="1">
      <alignment horizontal="center"/>
    </xf>
    <xf numFmtId="43" fontId="0" fillId="0" borderId="0" xfId="1" applyFont="1"/>
    <xf numFmtId="43" fontId="0" fillId="2" borderId="0" xfId="1" applyFont="1" applyFill="1"/>
    <xf numFmtId="168" fontId="36" fillId="6" borderId="25" xfId="1" applyNumberFormat="1" applyFont="1" applyFill="1" applyBorder="1" applyAlignment="1">
      <alignment horizontal="center" wrapText="1" readingOrder="1"/>
    </xf>
    <xf numFmtId="165" fontId="36" fillId="6" borderId="8" xfId="1" applyNumberFormat="1" applyFont="1" applyFill="1" applyBorder="1" applyAlignment="1">
      <alignment horizontal="center" wrapText="1" readingOrder="1"/>
    </xf>
    <xf numFmtId="175" fontId="35" fillId="0" borderId="42" xfId="2" applyNumberFormat="1" applyFont="1" applyBorder="1"/>
    <xf numFmtId="175" fontId="35" fillId="0" borderId="42" xfId="2" applyNumberFormat="1" applyFont="1" applyFill="1" applyBorder="1"/>
    <xf numFmtId="167" fontId="0" fillId="0" borderId="20" xfId="0" applyNumberFormat="1" applyBorder="1"/>
    <xf numFmtId="167" fontId="7" fillId="12" borderId="51" xfId="1" applyNumberFormat="1" applyFont="1" applyFill="1" applyBorder="1" applyAlignment="1">
      <alignment horizontal="center" wrapText="1" readingOrder="1"/>
    </xf>
    <xf numFmtId="3" fontId="7" fillId="5" borderId="25" xfId="1" applyNumberFormat="1" applyFont="1" applyFill="1" applyBorder="1" applyAlignment="1">
      <alignment horizontal="center" wrapText="1" readingOrder="1"/>
    </xf>
    <xf numFmtId="0" fontId="0" fillId="19" borderId="1" xfId="0" applyFill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30" fillId="19" borderId="1" xfId="0" applyFont="1" applyFill="1" applyBorder="1" applyAlignment="1">
      <alignment horizontal="center"/>
    </xf>
    <xf numFmtId="0" fontId="31" fillId="0" borderId="18" xfId="0" applyFont="1" applyBorder="1" applyAlignment="1">
      <alignment horizontal="center"/>
    </xf>
    <xf numFmtId="0" fontId="31" fillId="0" borderId="19" xfId="0" applyFont="1" applyBorder="1" applyAlignment="1">
      <alignment horizontal="center"/>
    </xf>
    <xf numFmtId="0" fontId="13" fillId="0" borderId="14" xfId="0" applyFont="1" applyBorder="1" applyAlignment="1">
      <alignment horizontal="center" vertical="center"/>
    </xf>
    <xf numFmtId="0" fontId="10" fillId="10" borderId="10" xfId="0" applyFont="1" applyFill="1" applyBorder="1" applyAlignment="1">
      <alignment horizontal="center" vertical="center" wrapText="1" readingOrder="1"/>
    </xf>
    <xf numFmtId="0" fontId="10" fillId="10" borderId="9" xfId="0" applyFont="1" applyFill="1" applyBorder="1" applyAlignment="1">
      <alignment horizontal="center" vertical="center" wrapText="1" readingOrder="1"/>
    </xf>
    <xf numFmtId="0" fontId="11" fillId="10" borderId="10" xfId="0" applyFont="1" applyFill="1" applyBorder="1" applyAlignment="1">
      <alignment horizontal="center" vertical="center" wrapText="1" readingOrder="1"/>
    </xf>
    <xf numFmtId="0" fontId="11" fillId="10" borderId="9" xfId="0" applyFont="1" applyFill="1" applyBorder="1" applyAlignment="1">
      <alignment horizontal="center" vertical="center" wrapText="1" readingOrder="1"/>
    </xf>
    <xf numFmtId="0" fontId="9" fillId="11" borderId="10" xfId="0" applyFont="1" applyFill="1" applyBorder="1" applyAlignment="1">
      <alignment horizontal="center" vertical="center"/>
    </xf>
    <xf numFmtId="0" fontId="9" fillId="11" borderId="9" xfId="0" applyFont="1" applyFill="1" applyBorder="1" applyAlignment="1">
      <alignment horizontal="center" vertical="center"/>
    </xf>
    <xf numFmtId="0" fontId="11" fillId="6" borderId="10" xfId="0" applyFont="1" applyFill="1" applyBorder="1" applyAlignment="1">
      <alignment horizontal="center" vertical="center" wrapText="1" readingOrder="1"/>
    </xf>
    <xf numFmtId="0" fontId="11" fillId="6" borderId="9" xfId="0" applyFont="1" applyFill="1" applyBorder="1" applyAlignment="1">
      <alignment horizontal="center" vertical="center" wrapText="1" readingOrder="1"/>
    </xf>
    <xf numFmtId="0" fontId="9" fillId="7" borderId="10" xfId="0" applyFont="1" applyFill="1" applyBorder="1" applyAlignment="1">
      <alignment horizontal="center" vertical="center"/>
    </xf>
    <xf numFmtId="0" fontId="9" fillId="7" borderId="9" xfId="0" applyFont="1" applyFill="1" applyBorder="1" applyAlignment="1">
      <alignment horizontal="center" vertical="center"/>
    </xf>
    <xf numFmtId="168" fontId="9" fillId="7" borderId="10" xfId="0" applyNumberFormat="1" applyFont="1" applyFill="1" applyBorder="1" applyAlignment="1">
      <alignment horizontal="center" vertical="center"/>
    </xf>
    <xf numFmtId="168" fontId="9" fillId="7" borderId="9" xfId="0" applyNumberFormat="1" applyFont="1" applyFill="1" applyBorder="1" applyAlignment="1">
      <alignment horizontal="center" vertical="center"/>
    </xf>
    <xf numFmtId="168" fontId="9" fillId="11" borderId="10" xfId="0" applyNumberFormat="1" applyFont="1" applyFill="1" applyBorder="1" applyAlignment="1">
      <alignment horizontal="center" vertical="center"/>
    </xf>
    <xf numFmtId="168" fontId="9" fillId="11" borderId="9" xfId="0" applyNumberFormat="1" applyFont="1" applyFill="1" applyBorder="1" applyAlignment="1">
      <alignment horizontal="center" vertical="center"/>
    </xf>
    <xf numFmtId="0" fontId="28" fillId="6" borderId="10" xfId="0" applyFont="1" applyFill="1" applyBorder="1" applyAlignment="1">
      <alignment horizontal="center" vertical="center" wrapText="1" readingOrder="1"/>
    </xf>
    <xf numFmtId="0" fontId="28" fillId="6" borderId="9" xfId="0" applyFont="1" applyFill="1" applyBorder="1" applyAlignment="1">
      <alignment horizontal="center" vertical="center" wrapText="1" readingOrder="1"/>
    </xf>
    <xf numFmtId="0" fontId="11" fillId="3" borderId="10" xfId="0" applyFont="1" applyFill="1" applyBorder="1" applyAlignment="1">
      <alignment horizontal="center" vertical="center" wrapText="1" readingOrder="1"/>
    </xf>
    <xf numFmtId="0" fontId="11" fillId="3" borderId="9" xfId="0" applyFont="1" applyFill="1" applyBorder="1" applyAlignment="1">
      <alignment horizontal="center" vertical="center" wrapText="1" readingOrder="1"/>
    </xf>
    <xf numFmtId="3" fontId="9" fillId="4" borderId="10" xfId="0" applyNumberFormat="1" applyFont="1" applyFill="1" applyBorder="1" applyAlignment="1">
      <alignment horizontal="center" vertical="center"/>
    </xf>
    <xf numFmtId="3" fontId="9" fillId="4" borderId="9" xfId="0" applyNumberFormat="1" applyFont="1" applyFill="1" applyBorder="1" applyAlignment="1">
      <alignment horizontal="center" vertical="center"/>
    </xf>
    <xf numFmtId="0" fontId="10" fillId="3" borderId="10" xfId="0" applyFont="1" applyFill="1" applyBorder="1" applyAlignment="1">
      <alignment horizontal="center" vertical="center" wrapText="1" readingOrder="1"/>
    </xf>
    <xf numFmtId="0" fontId="10" fillId="3" borderId="9" xfId="0" applyFont="1" applyFill="1" applyBorder="1" applyAlignment="1">
      <alignment horizontal="center" vertical="center" wrapText="1" readingOrder="1"/>
    </xf>
    <xf numFmtId="0" fontId="9" fillId="4" borderId="10" xfId="0" applyFont="1" applyFill="1" applyBorder="1" applyAlignment="1">
      <alignment horizontal="center" vertical="center"/>
    </xf>
    <xf numFmtId="0" fontId="9" fillId="4" borderId="9" xfId="0" applyFont="1" applyFill="1" applyBorder="1" applyAlignment="1">
      <alignment horizontal="center" vertical="center"/>
    </xf>
    <xf numFmtId="166" fontId="9" fillId="4" borderId="10" xfId="0" applyNumberFormat="1" applyFont="1" applyFill="1" applyBorder="1" applyAlignment="1">
      <alignment horizontal="center" vertical="center"/>
    </xf>
    <xf numFmtId="166" fontId="9" fillId="4" borderId="9" xfId="0" applyNumberFormat="1" applyFont="1" applyFill="1" applyBorder="1" applyAlignment="1">
      <alignment horizontal="center" vertical="center"/>
    </xf>
    <xf numFmtId="0" fontId="11" fillId="12" borderId="10" xfId="0" applyFont="1" applyFill="1" applyBorder="1" applyAlignment="1">
      <alignment horizontal="center" vertical="center" wrapText="1" readingOrder="1"/>
    </xf>
    <xf numFmtId="0" fontId="11" fillId="12" borderId="9" xfId="0" applyFont="1" applyFill="1" applyBorder="1" applyAlignment="1">
      <alignment horizontal="center" vertical="center" wrapText="1" readingOrder="1"/>
    </xf>
    <xf numFmtId="0" fontId="9" fillId="13" borderId="10" xfId="0" applyFont="1" applyFill="1" applyBorder="1" applyAlignment="1">
      <alignment horizontal="center" vertical="center"/>
    </xf>
    <xf numFmtId="0" fontId="9" fillId="13" borderId="9" xfId="0" applyFont="1" applyFill="1" applyBorder="1" applyAlignment="1">
      <alignment horizontal="center" vertical="center"/>
    </xf>
    <xf numFmtId="167" fontId="23" fillId="13" borderId="10" xfId="0" applyNumberFormat="1" applyFont="1" applyFill="1" applyBorder="1" applyAlignment="1">
      <alignment horizontal="center" vertical="center"/>
    </xf>
    <xf numFmtId="167" fontId="23" fillId="13" borderId="9" xfId="0" applyNumberFormat="1" applyFont="1" applyFill="1" applyBorder="1" applyAlignment="1">
      <alignment horizontal="center" vertical="center"/>
    </xf>
    <xf numFmtId="0" fontId="10" fillId="12" borderId="10" xfId="0" applyFont="1" applyFill="1" applyBorder="1" applyAlignment="1">
      <alignment horizontal="center" vertical="center" wrapText="1" readingOrder="1"/>
    </xf>
    <xf numFmtId="0" fontId="10" fillId="12" borderId="9" xfId="0" applyFont="1" applyFill="1" applyBorder="1" applyAlignment="1">
      <alignment horizontal="center" vertical="center" wrapText="1" readingOrder="1"/>
    </xf>
    <xf numFmtId="0" fontId="9" fillId="0" borderId="38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9" fillId="17" borderId="10" xfId="0" applyFont="1" applyFill="1" applyBorder="1" applyAlignment="1">
      <alignment horizontal="center"/>
    </xf>
    <xf numFmtId="0" fontId="9" fillId="17" borderId="11" xfId="0" applyFont="1" applyFill="1" applyBorder="1" applyAlignment="1">
      <alignment horizontal="center"/>
    </xf>
    <xf numFmtId="0" fontId="9" fillId="22" borderId="10" xfId="0" applyFont="1" applyFill="1" applyBorder="1" applyAlignment="1">
      <alignment horizontal="center"/>
    </xf>
    <xf numFmtId="0" fontId="9" fillId="22" borderId="11" xfId="0" applyFont="1" applyFill="1" applyBorder="1" applyAlignment="1">
      <alignment horizontal="center"/>
    </xf>
    <xf numFmtId="0" fontId="9" fillId="22" borderId="9" xfId="0" applyFont="1" applyFill="1" applyBorder="1" applyAlignment="1">
      <alignment horizontal="center"/>
    </xf>
    <xf numFmtId="0" fontId="9" fillId="0" borderId="40" xfId="0" applyFont="1" applyBorder="1" applyAlignment="1">
      <alignment horizontal="center"/>
    </xf>
    <xf numFmtId="0" fontId="9" fillId="0" borderId="41" xfId="0" applyFont="1" applyBorder="1" applyAlignment="1">
      <alignment horizontal="center"/>
    </xf>
    <xf numFmtId="0" fontId="9" fillId="0" borderId="48" xfId="0" applyFont="1" applyBorder="1" applyAlignment="1">
      <alignment horizontal="center"/>
    </xf>
    <xf numFmtId="0" fontId="23" fillId="0" borderId="10" xfId="0" applyFont="1" applyBorder="1" applyAlignment="1">
      <alignment horizontal="center"/>
    </xf>
    <xf numFmtId="0" fontId="23" fillId="0" borderId="11" xfId="0" applyFont="1" applyBorder="1" applyAlignment="1">
      <alignment horizontal="center"/>
    </xf>
    <xf numFmtId="0" fontId="23" fillId="0" borderId="9" xfId="0" applyFont="1" applyBorder="1" applyAlignment="1">
      <alignment horizontal="center"/>
    </xf>
    <xf numFmtId="0" fontId="23" fillId="0" borderId="13" xfId="0" applyFont="1" applyBorder="1" applyAlignment="1">
      <alignment horizontal="center" vertical="center"/>
    </xf>
    <xf numFmtId="0" fontId="23" fillId="0" borderId="18" xfId="0" applyFont="1" applyBorder="1" applyAlignment="1">
      <alignment horizontal="center" vertical="center"/>
    </xf>
  </cellXfs>
  <cellStyles count="3">
    <cellStyle name="Comma" xfId="1" builtinId="3"/>
    <cellStyle name="Normal" xfId="0" builtinId="0"/>
    <cellStyle name="Percent" xfId="2" builtinId="5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CC"/>
      <color rgb="FFFFFF99"/>
      <color rgb="FFFF99FF"/>
      <color rgb="FFFFCCFF"/>
      <color rgb="FFFF66CC"/>
      <color rgb="FFFFCC00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7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34" Type="http://schemas.openxmlformats.org/officeDocument/2006/relationships/externalLink" Target="externalLinks/externalLink1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33" Type="http://schemas.openxmlformats.org/officeDocument/2006/relationships/externalLink" Target="externalLinks/externalLink14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0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32" Type="http://schemas.openxmlformats.org/officeDocument/2006/relationships/externalLink" Target="externalLinks/externalLink13.xml"/><Relationship Id="rId37" Type="http://schemas.openxmlformats.org/officeDocument/2006/relationships/externalLink" Target="externalLinks/externalLink18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externalLink" Target="externalLinks/externalLink9.xml"/><Relationship Id="rId36" Type="http://schemas.openxmlformats.org/officeDocument/2006/relationships/externalLink" Target="externalLinks/externalLink1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externalLink" Target="externalLinks/externalLink8.xml"/><Relationship Id="rId30" Type="http://schemas.openxmlformats.org/officeDocument/2006/relationships/externalLink" Target="externalLinks/externalLink11.xml"/><Relationship Id="rId35" Type="http://schemas.openxmlformats.org/officeDocument/2006/relationships/externalLink" Target="externalLinks/externalLink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/>
              <a:t>ผู้ใช้น้ำเพิ่ม </a:t>
            </a:r>
            <a:r>
              <a:rPr lang="en-US"/>
              <a:t>Y2557 - Y2562</a:t>
            </a:r>
            <a:endParaRPr lang="th-TH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787617456908787E-2"/>
          <c:y val="9.0320839232635355E-2"/>
          <c:w val="0.89618570405971987"/>
          <c:h val="0.76040763709845993"/>
        </c:manualLayout>
      </c:layout>
      <c:lineChart>
        <c:grouping val="standard"/>
        <c:varyColors val="0"/>
        <c:ser>
          <c:idx val="0"/>
          <c:order val="0"/>
          <c:tx>
            <c:strRef>
              <c:f>'PWA9-Graph'!$M$46</c:f>
              <c:strCache>
                <c:ptCount val="1"/>
                <c:pt idx="0">
                  <c:v>Y57</c:v>
                </c:pt>
              </c:strCache>
            </c:strRef>
          </c:tx>
          <c:spPr>
            <a:ln w="3175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dot"/>
            <c:size val="7"/>
            <c:spPr>
              <a:ln>
                <a:solidFill>
                  <a:schemeClr val="bg1">
                    <a:lumMod val="50000"/>
                  </a:schemeClr>
                </a:solidFill>
              </a:ln>
            </c:spPr>
          </c:marker>
          <c:cat>
            <c:strRef>
              <c:f>'PWA9-Graph'!$N$45:$Y$45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'PWA9-Graph'!$N$46:$Y$46</c:f>
              <c:numCache>
                <c:formatCode>#,##0_ ;\-#,##0\ </c:formatCode>
                <c:ptCount val="12"/>
                <c:pt idx="0">
                  <c:v>1506</c:v>
                </c:pt>
                <c:pt idx="1">
                  <c:v>1604</c:v>
                </c:pt>
                <c:pt idx="2">
                  <c:v>1378</c:v>
                </c:pt>
                <c:pt idx="3">
                  <c:v>1460</c:v>
                </c:pt>
                <c:pt idx="4">
                  <c:v>1593</c:v>
                </c:pt>
                <c:pt idx="5">
                  <c:v>2208</c:v>
                </c:pt>
                <c:pt idx="6">
                  <c:v>1752</c:v>
                </c:pt>
                <c:pt idx="7">
                  <c:v>1918</c:v>
                </c:pt>
                <c:pt idx="8">
                  <c:v>1618</c:v>
                </c:pt>
                <c:pt idx="9">
                  <c:v>1647</c:v>
                </c:pt>
                <c:pt idx="10">
                  <c:v>1653</c:v>
                </c:pt>
                <c:pt idx="11">
                  <c:v>1941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'PWA9-Graph'!$M$47</c:f>
              <c:strCache>
                <c:ptCount val="1"/>
                <c:pt idx="0">
                  <c:v>Y58</c:v>
                </c:pt>
              </c:strCache>
            </c:strRef>
          </c:tx>
          <c:spPr>
            <a:ln w="31750">
              <a:solidFill>
                <a:schemeClr val="accent3">
                  <a:lumMod val="75000"/>
                </a:schemeClr>
              </a:solidFill>
              <a:prstDash val="sysDash"/>
            </a:ln>
          </c:spPr>
          <c:marker>
            <c:symbol val="plus"/>
            <c:size val="7"/>
            <c:spPr>
              <a:ln w="15875">
                <a:solidFill>
                  <a:schemeClr val="accent3">
                    <a:lumMod val="75000"/>
                  </a:schemeClr>
                </a:solidFill>
              </a:ln>
            </c:spPr>
          </c:marker>
          <c:cat>
            <c:strRef>
              <c:f>'PWA9-Graph'!$N$45:$Y$45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'PWA9-Graph'!$N$47:$Y$47</c:f>
              <c:numCache>
                <c:formatCode>#,##0_ ;\-#,##0\ </c:formatCode>
                <c:ptCount val="12"/>
                <c:pt idx="0">
                  <c:v>1722</c:v>
                </c:pt>
                <c:pt idx="1">
                  <c:v>1457</c:v>
                </c:pt>
                <c:pt idx="2">
                  <c:v>1450</c:v>
                </c:pt>
                <c:pt idx="3">
                  <c:v>1473</c:v>
                </c:pt>
                <c:pt idx="4">
                  <c:v>2143</c:v>
                </c:pt>
                <c:pt idx="5">
                  <c:v>1982</c:v>
                </c:pt>
                <c:pt idx="6">
                  <c:v>1938</c:v>
                </c:pt>
                <c:pt idx="7">
                  <c:v>1771</c:v>
                </c:pt>
                <c:pt idx="8">
                  <c:v>1839</c:v>
                </c:pt>
                <c:pt idx="9">
                  <c:v>1562</c:v>
                </c:pt>
                <c:pt idx="10">
                  <c:v>1406</c:v>
                </c:pt>
                <c:pt idx="11">
                  <c:v>1135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'PWA9-Graph'!$M$48</c:f>
              <c:strCache>
                <c:ptCount val="1"/>
                <c:pt idx="0">
                  <c:v>Y59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  <a:prstDash val="sysDash"/>
            </a:ln>
          </c:spPr>
          <c:marker>
            <c:symbol val="x"/>
            <c:size val="7"/>
            <c:spPr>
              <a:noFill/>
              <a:ln w="15875"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strRef>
              <c:f>'PWA9-Graph'!$N$45:$Y$45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'PWA9-Graph'!$N$48:$Y$48</c:f>
              <c:numCache>
                <c:formatCode>#,##0_ ;\-#,##0\ </c:formatCode>
                <c:ptCount val="12"/>
                <c:pt idx="0">
                  <c:v>1185</c:v>
                </c:pt>
                <c:pt idx="1">
                  <c:v>1513</c:v>
                </c:pt>
                <c:pt idx="2">
                  <c:v>1477</c:v>
                </c:pt>
                <c:pt idx="3">
                  <c:v>1184</c:v>
                </c:pt>
                <c:pt idx="4">
                  <c:v>1682</c:v>
                </c:pt>
                <c:pt idx="5">
                  <c:v>2017</c:v>
                </c:pt>
                <c:pt idx="6">
                  <c:v>1778</c:v>
                </c:pt>
                <c:pt idx="7">
                  <c:v>2307</c:v>
                </c:pt>
                <c:pt idx="8">
                  <c:v>2464</c:v>
                </c:pt>
                <c:pt idx="9">
                  <c:v>1659</c:v>
                </c:pt>
                <c:pt idx="10">
                  <c:v>1975</c:v>
                </c:pt>
                <c:pt idx="11">
                  <c:v>2284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'PWA9-Graph'!$M$49</c:f>
              <c:strCache>
                <c:ptCount val="1"/>
                <c:pt idx="0">
                  <c:v>Y60</c:v>
                </c:pt>
              </c:strCache>
            </c:strRef>
          </c:tx>
          <c:spPr>
            <a:ln w="34925">
              <a:solidFill>
                <a:schemeClr val="accent4"/>
              </a:solidFill>
            </a:ln>
          </c:spPr>
          <c:marker>
            <c:symbol val="triangle"/>
            <c:size val="5"/>
            <c:spPr>
              <a:solidFill>
                <a:schemeClr val="accent4"/>
              </a:solidFill>
              <a:ln>
                <a:solidFill>
                  <a:schemeClr val="accent4"/>
                </a:solidFill>
              </a:ln>
            </c:spPr>
          </c:marker>
          <c:cat>
            <c:strRef>
              <c:f>'PWA9-Graph'!$N$45:$Y$45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'PWA9-Graph'!$N$49:$Y$49</c:f>
              <c:numCache>
                <c:formatCode>#,##0_ ;\-#,##0\ </c:formatCode>
                <c:ptCount val="12"/>
                <c:pt idx="0">
                  <c:v>1846</c:v>
                </c:pt>
                <c:pt idx="1">
                  <c:v>1511</c:v>
                </c:pt>
                <c:pt idx="2">
                  <c:v>1450</c:v>
                </c:pt>
                <c:pt idx="3">
                  <c:v>1282</c:v>
                </c:pt>
                <c:pt idx="4">
                  <c:v>1405</c:v>
                </c:pt>
                <c:pt idx="5">
                  <c:v>1879</c:v>
                </c:pt>
                <c:pt idx="6">
                  <c:v>1201</c:v>
                </c:pt>
                <c:pt idx="7">
                  <c:v>1390</c:v>
                </c:pt>
                <c:pt idx="8">
                  <c:v>1480</c:v>
                </c:pt>
                <c:pt idx="9">
                  <c:v>1319</c:v>
                </c:pt>
                <c:pt idx="10">
                  <c:v>1868</c:v>
                </c:pt>
                <c:pt idx="11">
                  <c:v>2402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'PWA9-Graph'!$M$50</c:f>
              <c:strCache>
                <c:ptCount val="1"/>
                <c:pt idx="0">
                  <c:v>Y61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'PWA9-Graph'!$N$45:$Y$45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'PWA9-Graph'!$N$50:$Y$50</c:f>
              <c:numCache>
                <c:formatCode>#,##0_ ;\-#,##0\ </c:formatCode>
                <c:ptCount val="12"/>
                <c:pt idx="0">
                  <c:v>1477</c:v>
                </c:pt>
                <c:pt idx="1">
                  <c:v>1597</c:v>
                </c:pt>
                <c:pt idx="2">
                  <c:v>1622</c:v>
                </c:pt>
                <c:pt idx="3">
                  <c:v>1409</c:v>
                </c:pt>
                <c:pt idx="4">
                  <c:v>1469</c:v>
                </c:pt>
                <c:pt idx="5">
                  <c:v>1551</c:v>
                </c:pt>
                <c:pt idx="6">
                  <c:v>1367</c:v>
                </c:pt>
                <c:pt idx="7">
                  <c:v>1647</c:v>
                </c:pt>
                <c:pt idx="8">
                  <c:v>1831</c:v>
                </c:pt>
                <c:pt idx="9">
                  <c:v>1356</c:v>
                </c:pt>
                <c:pt idx="10">
                  <c:v>1360</c:v>
                </c:pt>
                <c:pt idx="11">
                  <c:v>1325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'PWA9-Graph'!$M$51</c:f>
              <c:strCache>
                <c:ptCount val="1"/>
                <c:pt idx="0">
                  <c:v>Y62</c:v>
                </c:pt>
              </c:strCache>
            </c:strRef>
          </c:tx>
          <c:spPr>
            <a:ln w="47625">
              <a:solidFill>
                <a:srgbClr val="0000CC"/>
              </a:solidFill>
              <a:prstDash val="sysDot"/>
            </a:ln>
          </c:spPr>
          <c:marker>
            <c:symbol val="circle"/>
            <c:size val="6"/>
            <c:spPr>
              <a:solidFill>
                <a:schemeClr val="tx2"/>
              </a:solidFill>
              <a:ln>
                <a:solidFill>
                  <a:srgbClr val="0000CC"/>
                </a:solidFill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marker>
          <c:dPt>
            <c:idx val="1"/>
            <c:bubble3D val="0"/>
            <c:spPr>
              <a:ln w="47625">
                <a:solidFill>
                  <a:srgbClr val="0000CC"/>
                </a:solidFill>
                <a:prstDash val="solid"/>
              </a:ln>
            </c:spPr>
          </c:dPt>
          <c:dPt>
            <c:idx val="2"/>
            <c:bubble3D val="0"/>
            <c:spPr>
              <a:ln w="47625">
                <a:solidFill>
                  <a:srgbClr val="0000CC"/>
                </a:solidFill>
                <a:prstDash val="solid"/>
              </a:ln>
            </c:spPr>
          </c:dPt>
          <c:dPt>
            <c:idx val="3"/>
            <c:bubble3D val="0"/>
            <c:spPr>
              <a:ln w="47625">
                <a:solidFill>
                  <a:srgbClr val="0000CC"/>
                </a:solidFill>
                <a:prstDash val="solid"/>
              </a:ln>
            </c:spPr>
          </c:dPt>
          <c:dPt>
            <c:idx val="4"/>
            <c:bubble3D val="0"/>
            <c:spPr>
              <a:ln w="47625">
                <a:solidFill>
                  <a:srgbClr val="0000CC"/>
                </a:solidFill>
                <a:prstDash val="solid"/>
              </a:ln>
            </c:spPr>
          </c:dPt>
          <c:dPt>
            <c:idx val="5"/>
            <c:bubble3D val="0"/>
            <c:spPr>
              <a:ln w="47625">
                <a:solidFill>
                  <a:srgbClr val="0000CC"/>
                </a:solidFill>
                <a:prstDash val="solid"/>
              </a:ln>
            </c:spPr>
          </c:dPt>
          <c:dPt>
            <c:idx val="6"/>
            <c:bubble3D val="0"/>
            <c:spPr>
              <a:ln w="47625">
                <a:solidFill>
                  <a:srgbClr val="0000CC"/>
                </a:solidFill>
                <a:prstDash val="solid"/>
              </a:ln>
            </c:spPr>
          </c:dPt>
          <c:dPt>
            <c:idx val="7"/>
            <c:bubble3D val="0"/>
            <c:spPr>
              <a:ln w="47625">
                <a:solidFill>
                  <a:srgbClr val="0000CC"/>
                </a:solidFill>
                <a:prstDash val="solid"/>
              </a:ln>
            </c:spPr>
          </c:dPt>
          <c:dPt>
            <c:idx val="8"/>
            <c:bubble3D val="0"/>
            <c:spPr>
              <a:ln w="47625">
                <a:solidFill>
                  <a:srgbClr val="0000CC"/>
                </a:solidFill>
                <a:prstDash val="solid"/>
              </a:ln>
            </c:spPr>
          </c:dPt>
          <c:dPt>
            <c:idx val="9"/>
            <c:bubble3D val="0"/>
            <c:spPr>
              <a:ln w="47625">
                <a:solidFill>
                  <a:srgbClr val="0000CC"/>
                </a:solidFill>
                <a:prstDash val="solid"/>
              </a:ln>
            </c:spPr>
          </c:dPt>
          <c:dPt>
            <c:idx val="10"/>
            <c:bubble3D val="0"/>
            <c:spPr>
              <a:ln w="47625">
                <a:solidFill>
                  <a:srgbClr val="0000CC"/>
                </a:solidFill>
                <a:prstDash val="solid"/>
              </a:ln>
            </c:spPr>
          </c:dPt>
          <c:dPt>
            <c:idx val="11"/>
            <c:bubble3D val="0"/>
            <c:spPr>
              <a:ln w="47625">
                <a:solidFill>
                  <a:srgbClr val="0000CC"/>
                </a:solidFill>
                <a:prstDash val="solid"/>
              </a:ln>
            </c:spPr>
          </c:dPt>
          <c:cat>
            <c:strRef>
              <c:f>'PWA9-Graph'!$N$45:$Y$45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'PWA9-Graph'!$N$51:$Y$51</c:f>
              <c:numCache>
                <c:formatCode>#,##0_ ;\-#,##0\ </c:formatCode>
                <c:ptCount val="12"/>
                <c:pt idx="0">
                  <c:v>1273</c:v>
                </c:pt>
                <c:pt idx="1">
                  <c:v>1433</c:v>
                </c:pt>
                <c:pt idx="2">
                  <c:v>1060</c:v>
                </c:pt>
                <c:pt idx="3">
                  <c:v>1351</c:v>
                </c:pt>
                <c:pt idx="4">
                  <c:v>1304</c:v>
                </c:pt>
                <c:pt idx="5">
                  <c:v>1495</c:v>
                </c:pt>
                <c:pt idx="6">
                  <c:v>1291</c:v>
                </c:pt>
                <c:pt idx="7">
                  <c:v>1757</c:v>
                </c:pt>
                <c:pt idx="8">
                  <c:v>1678</c:v>
                </c:pt>
                <c:pt idx="9">
                  <c:v>1646</c:v>
                </c:pt>
                <c:pt idx="10">
                  <c:v>1351</c:v>
                </c:pt>
                <c:pt idx="11">
                  <c:v>1426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1687168"/>
        <c:axId val="241693056"/>
      </c:lineChart>
      <c:catAx>
        <c:axId val="241687168"/>
        <c:scaling>
          <c:orientation val="minMax"/>
        </c:scaling>
        <c:delete val="0"/>
        <c:axPos val="b"/>
        <c:majorTickMark val="none"/>
        <c:minorTickMark val="none"/>
        <c:tickLblPos val="nextTo"/>
        <c:crossAx val="241693056"/>
        <c:crosses val="autoZero"/>
        <c:auto val="1"/>
        <c:lblAlgn val="ctr"/>
        <c:lblOffset val="100"/>
        <c:noMultiLvlLbl val="0"/>
      </c:catAx>
      <c:valAx>
        <c:axId val="24169305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4.0011475838247476E-2"/>
              <c:y val="1.4029239335737239E-2"/>
            </c:manualLayout>
          </c:layout>
          <c:overlay val="0"/>
        </c:title>
        <c:numFmt formatCode="#,##0_ ;\-#,##0\ " sourceLinked="1"/>
        <c:majorTickMark val="none"/>
        <c:minorTickMark val="none"/>
        <c:tickLblPos val="nextTo"/>
        <c:crossAx val="2416871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0632750451648085"/>
          <c:y val="0.64851644712635215"/>
          <c:w val="0.22152242333344699"/>
          <c:h val="0.18223514116810163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ln w="38100">
      <a:solidFill>
        <a:srgbClr val="7030A0"/>
      </a:solidFill>
    </a:ln>
  </c:spPr>
  <c:txPr>
    <a:bodyPr/>
    <a:lstStyle/>
    <a:p>
      <a:pPr>
        <a:defRPr sz="1600" b="1">
          <a:latin typeface="TH SarabunPSK" panose="020B0500040200020003" pitchFamily="34" charset="-34"/>
          <a:cs typeface="TH SarabunPSK" panose="020B0500040200020003" pitchFamily="34" charset="-34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/>
              <a:t>น้ำสูญเสีย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6.9181852541155456E-2"/>
          <c:y val="0.13650316073518695"/>
          <c:w val="0.85313284443034365"/>
          <c:h val="0.72673901899099003"/>
        </c:manualLayout>
      </c:layout>
      <c:areaChart>
        <c:grouping val="standard"/>
        <c:varyColors val="0"/>
        <c:ser>
          <c:idx val="0"/>
          <c:order val="0"/>
          <c:tx>
            <c:strRef>
              <c:f>'PWA9-Graph'!$BJ$22</c:f>
              <c:strCache>
                <c:ptCount val="1"/>
                <c:pt idx="0">
                  <c:v>ปริมาณน้ำสูญเสีย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8"/>
            <c:bubble3D val="0"/>
          </c:dPt>
          <c:dPt>
            <c:idx val="10"/>
            <c:bubble3D val="0"/>
          </c:dPt>
          <c:dPt>
            <c:idx val="11"/>
            <c:bubble3D val="0"/>
          </c:dPt>
          <c:cat>
            <c:strRef>
              <c:f>'PWA9-Graph'!$BM$21:$BS$21</c:f>
              <c:strCache>
                <c:ptCount val="7"/>
                <c:pt idx="0">
                  <c:v>Y57</c:v>
                </c:pt>
                <c:pt idx="1">
                  <c:v>Y58</c:v>
                </c:pt>
                <c:pt idx="2">
                  <c:v>Y59</c:v>
                </c:pt>
                <c:pt idx="3">
                  <c:v>Y60</c:v>
                </c:pt>
                <c:pt idx="4">
                  <c:v>Y61</c:v>
                </c:pt>
                <c:pt idx="5">
                  <c:v>เป้า 62</c:v>
                </c:pt>
                <c:pt idx="6">
                  <c:v>Y62</c:v>
                </c:pt>
              </c:strCache>
            </c:strRef>
          </c:cat>
          <c:val>
            <c:numRef>
              <c:f>'PWA9-Graph'!$BM$22:$BS$22</c:f>
              <c:numCache>
                <c:formatCode>#,##0.000_ ;\-#,##0.000\ </c:formatCode>
                <c:ptCount val="7"/>
                <c:pt idx="0">
                  <c:v>30.140967060000001</c:v>
                </c:pt>
                <c:pt idx="1">
                  <c:v>31.130517190000003</c:v>
                </c:pt>
                <c:pt idx="2">
                  <c:v>31.795482130000003</c:v>
                </c:pt>
                <c:pt idx="3">
                  <c:v>32.191892320000001</c:v>
                </c:pt>
                <c:pt idx="4">
                  <c:v>31.011380379999999</c:v>
                </c:pt>
                <c:pt idx="5">
                  <c:v>30.959938000000001</c:v>
                </c:pt>
                <c:pt idx="6">
                  <c:v>34.082137279999998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5218688"/>
        <c:axId val="244597888"/>
      </c:areaChart>
      <c:lineChart>
        <c:grouping val="standard"/>
        <c:varyColors val="0"/>
        <c:ser>
          <c:idx val="1"/>
          <c:order val="1"/>
          <c:tx>
            <c:strRef>
              <c:f>'PWA9-Graph'!$BJ$23</c:f>
              <c:strCache>
                <c:ptCount val="1"/>
                <c:pt idx="0">
                  <c:v>อ.น้ำสูญเสีย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circle"/>
            <c:size val="7"/>
            <c:spPr>
              <a:solidFill>
                <a:schemeClr val="accent1"/>
              </a:solidFill>
              <a:ln>
                <a:solidFill>
                  <a:schemeClr val="tx2"/>
                </a:solidFill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marker>
          <c:dLbls>
            <c:txPr>
              <a:bodyPr/>
              <a:lstStyle/>
              <a:p>
                <a:pPr>
                  <a:defRPr sz="1600"/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'PWA9-Graph'!$BM$21:$BS$21</c:f>
              <c:strCache>
                <c:ptCount val="7"/>
                <c:pt idx="0">
                  <c:v>Y57</c:v>
                </c:pt>
                <c:pt idx="1">
                  <c:v>Y58</c:v>
                </c:pt>
                <c:pt idx="2">
                  <c:v>Y59</c:v>
                </c:pt>
                <c:pt idx="3">
                  <c:v>Y60</c:v>
                </c:pt>
                <c:pt idx="4">
                  <c:v>Y61</c:v>
                </c:pt>
                <c:pt idx="5">
                  <c:v>เป้า 62</c:v>
                </c:pt>
                <c:pt idx="6">
                  <c:v>Y62</c:v>
                </c:pt>
              </c:strCache>
            </c:strRef>
          </c:cat>
          <c:val>
            <c:numRef>
              <c:f>'PWA9-Graph'!$BM$23:$BS$23</c:f>
              <c:numCache>
                <c:formatCode>#,##0.00_ ;\-#,##0.00\ </c:formatCode>
                <c:ptCount val="7"/>
                <c:pt idx="0">
                  <c:v>26.981869332215087</c:v>
                </c:pt>
                <c:pt idx="1">
                  <c:v>26.380681350828166</c:v>
                </c:pt>
                <c:pt idx="2">
                  <c:v>25.943891580751071</c:v>
                </c:pt>
                <c:pt idx="3">
                  <c:v>25.837137678513511</c:v>
                </c:pt>
                <c:pt idx="4">
                  <c:v>24.601196756155861</c:v>
                </c:pt>
                <c:pt idx="5">
                  <c:v>24.00000068217193</c:v>
                </c:pt>
                <c:pt idx="6">
                  <c:v>24.65391399089005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01984"/>
        <c:axId val="244599808"/>
      </c:lineChart>
      <c:catAx>
        <c:axId val="245218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244597888"/>
        <c:crosses val="autoZero"/>
        <c:auto val="1"/>
        <c:lblAlgn val="ctr"/>
        <c:lblOffset val="100"/>
        <c:noMultiLvlLbl val="0"/>
      </c:catAx>
      <c:valAx>
        <c:axId val="24459788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5.8467023172905523E-2"/>
              <c:y val="2.9324220298275572E-2"/>
            </c:manualLayout>
          </c:layout>
          <c:overlay val="0"/>
        </c:title>
        <c:numFmt formatCode="#,##0.000_ ;\-#,##0.000\ " sourceLinked="0"/>
        <c:majorTickMark val="none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45218688"/>
        <c:crosses val="autoZero"/>
        <c:crossBetween val="between"/>
      </c:valAx>
      <c:valAx>
        <c:axId val="244599808"/>
        <c:scaling>
          <c:orientation val="minMax"/>
          <c:max val="4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  <a:endParaRPr lang="th-TH"/>
              </a:p>
            </c:rich>
          </c:tx>
          <c:layout>
            <c:manualLayout>
              <c:xMode val="edge"/>
              <c:yMode val="edge"/>
              <c:x val="0.89740270994763283"/>
              <c:y val="4.3199386376762183E-2"/>
            </c:manualLayout>
          </c:layout>
          <c:overlay val="0"/>
        </c:title>
        <c:numFmt formatCode="#,##0.00_ ;\-#,##0.00\ 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44601984"/>
        <c:crosses val="max"/>
        <c:crossBetween val="between"/>
      </c:valAx>
      <c:catAx>
        <c:axId val="244601984"/>
        <c:scaling>
          <c:orientation val="minMax"/>
        </c:scaling>
        <c:delete val="1"/>
        <c:axPos val="b"/>
        <c:majorTickMark val="out"/>
        <c:minorTickMark val="none"/>
        <c:tickLblPos val="nextTo"/>
        <c:crossAx val="24459980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48389468134993219"/>
          <c:y val="9.3126811204479687E-2"/>
          <c:w val="0.35300819375704651"/>
          <c:h val="0.11633661925587835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span"/>
    <c:showDLblsOverMax val="0"/>
  </c:chart>
  <c:spPr>
    <a:ln w="38100">
      <a:solidFill>
        <a:schemeClr val="tx2"/>
      </a:solidFill>
    </a:ln>
  </c:spPr>
  <c:txPr>
    <a:bodyPr/>
    <a:lstStyle/>
    <a:p>
      <a:pPr>
        <a:defRPr sz="2000" b="1">
          <a:latin typeface="TH SarabunPSK" panose="020B0500040200020003" pitchFamily="34" charset="-34"/>
          <a:cs typeface="TH SarabunPSK" panose="020B0500040200020003" pitchFamily="34" charset="-34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/>
              <a:t>ปริมาณน้ำสูญเสีย </a:t>
            </a:r>
            <a:r>
              <a:rPr lang="en-US"/>
              <a:t>Y2562</a:t>
            </a:r>
            <a:endParaRPr lang="th-TH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60670300827763E-2"/>
          <c:y val="0.12501242654402714"/>
          <c:w val="0.80638333669829743"/>
          <c:h val="0.77090586021880014"/>
        </c:manualLayout>
      </c:layout>
      <c:lineChart>
        <c:grouping val="standard"/>
        <c:varyColors val="0"/>
        <c:ser>
          <c:idx val="0"/>
          <c:order val="0"/>
          <c:tx>
            <c:strRef>
              <c:f>'PWA9-Graph'!$BH$77</c:f>
              <c:strCache>
                <c:ptCount val="1"/>
                <c:pt idx="0">
                  <c:v>Y61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'PWA9-Graph'!$BI$76:$BT$76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'PWA9-Graph'!$BI$77:$BT$77</c:f>
              <c:numCache>
                <c:formatCode>#,##0.000_ ;\-#,##0.000\ </c:formatCode>
                <c:ptCount val="12"/>
                <c:pt idx="0">
                  <c:v>2.7440430400000002</c:v>
                </c:pt>
                <c:pt idx="1">
                  <c:v>2.4672109399999997</c:v>
                </c:pt>
                <c:pt idx="2">
                  <c:v>3.0074663800000003</c:v>
                </c:pt>
                <c:pt idx="3">
                  <c:v>2.8892742400000007</c:v>
                </c:pt>
                <c:pt idx="4">
                  <c:v>2.1166883700000003</c:v>
                </c:pt>
                <c:pt idx="5">
                  <c:v>3.0420107599999997</c:v>
                </c:pt>
                <c:pt idx="6">
                  <c:v>2.20928133</c:v>
                </c:pt>
                <c:pt idx="7">
                  <c:v>2.5998681199999996</c:v>
                </c:pt>
                <c:pt idx="8">
                  <c:v>2.2536367999999998</c:v>
                </c:pt>
                <c:pt idx="9">
                  <c:v>2.6331734199999999</c:v>
                </c:pt>
                <c:pt idx="10">
                  <c:v>2.6298108000000004</c:v>
                </c:pt>
                <c:pt idx="11">
                  <c:v>2.4189161800000005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'PWA9-Graph'!$BH$78</c:f>
              <c:strCache>
                <c:ptCount val="1"/>
                <c:pt idx="0">
                  <c:v>เป้า 62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'PWA9-Graph'!$BI$76:$BT$76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'PWA9-Graph'!$BI$78:$BT$78</c:f>
              <c:numCache>
                <c:formatCode>#,##0.000_ ;\-#,##0.000\ </c:formatCode>
                <c:ptCount val="12"/>
                <c:pt idx="0">
                  <c:v>2.7033336967934725</c:v>
                </c:pt>
                <c:pt idx="1">
                  <c:v>2.5691568249944665</c:v>
                </c:pt>
                <c:pt idx="2">
                  <c:v>2.9714708228800495</c:v>
                </c:pt>
                <c:pt idx="3">
                  <c:v>2.7723673519000398</c:v>
                </c:pt>
                <c:pt idx="4">
                  <c:v>2.3492725348985259</c:v>
                </c:pt>
                <c:pt idx="5">
                  <c:v>3.2527701845707924</c:v>
                </c:pt>
                <c:pt idx="6">
                  <c:v>2.1733214121100133</c:v>
                </c:pt>
                <c:pt idx="7">
                  <c:v>2.4223112648892249</c:v>
                </c:pt>
                <c:pt idx="8">
                  <c:v>2.1320824755275098</c:v>
                </c:pt>
                <c:pt idx="9">
                  <c:v>2.6317190855248014</c:v>
                </c:pt>
                <c:pt idx="10">
                  <c:v>2.726919248006642</c:v>
                </c:pt>
                <c:pt idx="11">
                  <c:v>2.2552130979044613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'PWA9-Graph'!$BH$79</c:f>
              <c:strCache>
                <c:ptCount val="1"/>
                <c:pt idx="0">
                  <c:v>Y62</c:v>
                </c:pt>
              </c:strCache>
            </c:strRef>
          </c:tx>
          <c:spPr>
            <a:ln w="47625">
              <a:solidFill>
                <a:srgbClr val="0000CC"/>
              </a:solidFill>
              <a:prstDash val="solid"/>
            </a:ln>
          </c:spPr>
          <c:marker>
            <c:symbol val="circle"/>
            <c:size val="6"/>
            <c:spPr>
              <a:solidFill>
                <a:schemeClr val="accent1"/>
              </a:solidFill>
              <a:ln>
                <a:solidFill>
                  <a:srgbClr val="0000CC"/>
                </a:solidFill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marker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cat>
            <c:strRef>
              <c:f>'PWA9-Graph'!$BI$76:$BT$76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'PWA9-Graph'!$BI$79:$BT$79</c:f>
              <c:numCache>
                <c:formatCode>#,##0.000_ ;\-#,##0.000\ </c:formatCode>
                <c:ptCount val="12"/>
                <c:pt idx="0">
                  <c:v>2.7790232600000007</c:v>
                </c:pt>
                <c:pt idx="1">
                  <c:v>2.71596927</c:v>
                </c:pt>
                <c:pt idx="2">
                  <c:v>3.0215095600000001</c:v>
                </c:pt>
                <c:pt idx="3">
                  <c:v>2.8686083100000004</c:v>
                </c:pt>
                <c:pt idx="4">
                  <c:v>2.4526509600000002</c:v>
                </c:pt>
                <c:pt idx="5">
                  <c:v>3.6877840600000003</c:v>
                </c:pt>
                <c:pt idx="6">
                  <c:v>2.9347601299999995</c:v>
                </c:pt>
                <c:pt idx="7">
                  <c:v>2.7332098100000004</c:v>
                </c:pt>
                <c:pt idx="8">
                  <c:v>2.4801339900000001</c:v>
                </c:pt>
                <c:pt idx="9">
                  <c:v>3.0924807600000004</c:v>
                </c:pt>
                <c:pt idx="10">
                  <c:v>2.5902274299999997</c:v>
                </c:pt>
                <c:pt idx="11">
                  <c:v>2.7257797400000001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35904"/>
        <c:axId val="245240192"/>
      </c:lineChart>
      <c:catAx>
        <c:axId val="24463590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45240192"/>
        <c:crosses val="autoZero"/>
        <c:auto val="1"/>
        <c:lblAlgn val="ctr"/>
        <c:lblOffset val="100"/>
        <c:noMultiLvlLbl val="0"/>
      </c:catAx>
      <c:valAx>
        <c:axId val="24524019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2.6673396594656434E-2"/>
              <c:y val="1.9211669337792957E-2"/>
            </c:manualLayout>
          </c:layout>
          <c:overlay val="0"/>
        </c:title>
        <c:numFmt formatCode="#,##0.000_ ;\-#,##0.000\ " sourceLinked="0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44635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8459396101128385"/>
          <c:y val="0.66164634287970636"/>
          <c:w val="0.10180911680911681"/>
          <c:h val="0.22656609295519475"/>
        </c:manualLayout>
      </c:layout>
      <c:overlay val="0"/>
    </c:legend>
    <c:plotVisOnly val="1"/>
    <c:dispBlanksAs val="gap"/>
    <c:showDLblsOverMax val="0"/>
  </c:chart>
  <c:spPr>
    <a:ln w="38100">
      <a:solidFill>
        <a:schemeClr val="accent1"/>
      </a:solidFill>
    </a:ln>
  </c:spPr>
  <c:txPr>
    <a:bodyPr/>
    <a:lstStyle/>
    <a:p>
      <a:pPr>
        <a:defRPr sz="1800">
          <a:latin typeface="TH SarabunPSK" panose="020B0500040200020003" pitchFamily="34" charset="-34"/>
          <a:cs typeface="TH SarabunPSK" panose="020B0500040200020003" pitchFamily="34" charset="-34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/>
              <a:t>ปริมาณน้ำสูญเสีย </a:t>
            </a:r>
            <a:r>
              <a:rPr lang="en-US"/>
              <a:t>Y2562</a:t>
            </a:r>
            <a:r>
              <a:rPr lang="th-TH"/>
              <a:t> (สะสม)</a:t>
            </a:r>
          </a:p>
        </c:rich>
      </c:tx>
      <c:layout>
        <c:manualLayout>
          <c:xMode val="edge"/>
          <c:yMode val="edge"/>
          <c:x val="0.35188002891087616"/>
          <c:y val="2.009638579273686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560670300827763E-2"/>
          <c:y val="0.12501242654402714"/>
          <c:w val="0.80638333669829743"/>
          <c:h val="0.770905860218800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'PWA9-Graph'!$BI$107</c:f>
              <c:strCache>
                <c:ptCount val="1"/>
                <c:pt idx="0">
                  <c:v>Y61</c:v>
                </c:pt>
              </c:strCache>
            </c:strRef>
          </c:tx>
          <c:spPr>
            <a:solidFill>
              <a:schemeClr val="accent1"/>
            </a:solidFill>
            <a:ln w="34925">
              <a:noFill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'PWA9-Graph'!$BJ$106:$BU$106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'PWA9-Graph'!$BJ$107:$BU$107</c:f>
              <c:numCache>
                <c:formatCode>#,##0.000_ ;\-#,##0.000\ </c:formatCode>
                <c:ptCount val="12"/>
                <c:pt idx="0">
                  <c:v>2.7440430400000002</c:v>
                </c:pt>
                <c:pt idx="1">
                  <c:v>5.2112539800000004</c:v>
                </c:pt>
                <c:pt idx="2">
                  <c:v>8.2187203600000007</c:v>
                </c:pt>
                <c:pt idx="3">
                  <c:v>11.107994600000001</c:v>
                </c:pt>
                <c:pt idx="4">
                  <c:v>13.224682970000002</c:v>
                </c:pt>
                <c:pt idx="5">
                  <c:v>16.26669373</c:v>
                </c:pt>
                <c:pt idx="6">
                  <c:v>18.47597506</c:v>
                </c:pt>
                <c:pt idx="7">
                  <c:v>21.07584318</c:v>
                </c:pt>
                <c:pt idx="8">
                  <c:v>23.329479979999999</c:v>
                </c:pt>
                <c:pt idx="9">
                  <c:v>25.962653399999997</c:v>
                </c:pt>
                <c:pt idx="10">
                  <c:v>28.592464199999998</c:v>
                </c:pt>
                <c:pt idx="11">
                  <c:v>31.011380379999999</c:v>
                </c:pt>
              </c:numCache>
            </c:numRef>
          </c:val>
        </c:ser>
        <c:ser>
          <c:idx val="2"/>
          <c:order val="2"/>
          <c:tx>
            <c:strRef>
              <c:f>'PWA9-Graph'!$BI$109</c:f>
              <c:strCache>
                <c:ptCount val="1"/>
                <c:pt idx="0">
                  <c:v>Y62</c:v>
                </c:pt>
              </c:strCache>
            </c:strRef>
          </c:tx>
          <c:spPr>
            <a:solidFill>
              <a:srgbClr val="0000CC"/>
            </a:solidFill>
            <a:ln w="44450">
              <a:noFill/>
              <a:prstDash val="sysDot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1"/>
            <c:invertIfNegative val="0"/>
            <c:bubble3D val="0"/>
            <c:spPr>
              <a:solidFill>
                <a:srgbClr val="0000CC"/>
              </a:solidFill>
              <a:ln w="44450">
                <a:noFill/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2"/>
            <c:invertIfNegative val="0"/>
            <c:bubble3D val="0"/>
            <c:spPr>
              <a:solidFill>
                <a:srgbClr val="0000CC"/>
              </a:solidFill>
              <a:ln w="44450">
                <a:noFill/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3"/>
            <c:invertIfNegative val="0"/>
            <c:bubble3D val="0"/>
            <c:spPr>
              <a:solidFill>
                <a:srgbClr val="0000CC"/>
              </a:solidFill>
              <a:ln w="44450">
                <a:noFill/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cat>
            <c:strRef>
              <c:f>'PWA9-Graph'!$BJ$106:$BU$106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'PWA9-Graph'!$BJ$109:$BU$109</c:f>
              <c:numCache>
                <c:formatCode>#,##0.000_ ;\-#,##0.000\ </c:formatCode>
                <c:ptCount val="12"/>
                <c:pt idx="0">
                  <c:v>2.7790232600000007</c:v>
                </c:pt>
                <c:pt idx="1">
                  <c:v>5.4949925300000011</c:v>
                </c:pt>
                <c:pt idx="2">
                  <c:v>8.5165020900000012</c:v>
                </c:pt>
                <c:pt idx="3">
                  <c:v>11.385110400000002</c:v>
                </c:pt>
                <c:pt idx="4">
                  <c:v>13.837761360000002</c:v>
                </c:pt>
                <c:pt idx="5">
                  <c:v>17.52554542</c:v>
                </c:pt>
                <c:pt idx="6">
                  <c:v>20.460305550000001</c:v>
                </c:pt>
                <c:pt idx="7">
                  <c:v>23.193515360000003</c:v>
                </c:pt>
                <c:pt idx="8">
                  <c:v>25.673649350000002</c:v>
                </c:pt>
                <c:pt idx="9">
                  <c:v>28.766130110000002</c:v>
                </c:pt>
                <c:pt idx="10">
                  <c:v>31.356357540000001</c:v>
                </c:pt>
                <c:pt idx="11">
                  <c:v>34.082137279999998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43"/>
        <c:axId val="245284864"/>
        <c:axId val="245286400"/>
      </c:barChart>
      <c:lineChart>
        <c:grouping val="standard"/>
        <c:varyColors val="0"/>
        <c:ser>
          <c:idx val="1"/>
          <c:order val="1"/>
          <c:tx>
            <c:strRef>
              <c:f>'PWA9-Graph'!$BI$108</c:f>
              <c:strCache>
                <c:ptCount val="1"/>
                <c:pt idx="0">
                  <c:v>เป้า 62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'PWA9-Graph'!$BJ$106:$BU$106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'PWA9-Graph'!$BJ$108:$BU$108</c:f>
              <c:numCache>
                <c:formatCode>#,##0.000_ ;\-#,##0.000\ </c:formatCode>
                <c:ptCount val="12"/>
                <c:pt idx="0">
                  <c:v>2.7033336967934725</c:v>
                </c:pt>
                <c:pt idx="1">
                  <c:v>5.2724905217879385</c:v>
                </c:pt>
                <c:pt idx="2">
                  <c:v>8.2439613446679871</c:v>
                </c:pt>
                <c:pt idx="3">
                  <c:v>11.016328696568028</c:v>
                </c:pt>
                <c:pt idx="4">
                  <c:v>13.365601231466554</c:v>
                </c:pt>
                <c:pt idx="5">
                  <c:v>16.618371416037348</c:v>
                </c:pt>
                <c:pt idx="6">
                  <c:v>18.791692828147362</c:v>
                </c:pt>
                <c:pt idx="7">
                  <c:v>21.214004093036586</c:v>
                </c:pt>
                <c:pt idx="8">
                  <c:v>23.346086568564097</c:v>
                </c:pt>
                <c:pt idx="9">
                  <c:v>25.977805654088897</c:v>
                </c:pt>
                <c:pt idx="10">
                  <c:v>28.704724902095538</c:v>
                </c:pt>
                <c:pt idx="11">
                  <c:v>30.959938000000001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284864"/>
        <c:axId val="245286400"/>
      </c:lineChart>
      <c:catAx>
        <c:axId val="24528486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45286400"/>
        <c:crosses val="autoZero"/>
        <c:auto val="1"/>
        <c:lblAlgn val="ctr"/>
        <c:lblOffset val="100"/>
        <c:noMultiLvlLbl val="0"/>
      </c:catAx>
      <c:valAx>
        <c:axId val="24528640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2.6673396594656434E-2"/>
              <c:y val="1.9211669337792957E-2"/>
            </c:manualLayout>
          </c:layout>
          <c:overlay val="0"/>
        </c:title>
        <c:numFmt formatCode="#,##0.000_ ;\-#,##0.000\ " sourceLinked="0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452848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8459396101128385"/>
          <c:y val="0.63509767031333475"/>
          <c:w val="0.106747608161883"/>
          <c:h val="0.26065593570715168"/>
        </c:manualLayout>
      </c:layout>
      <c:overlay val="0"/>
    </c:legend>
    <c:plotVisOnly val="1"/>
    <c:dispBlanksAs val="gap"/>
    <c:showDLblsOverMax val="0"/>
  </c:chart>
  <c:spPr>
    <a:ln w="38100">
      <a:solidFill>
        <a:schemeClr val="accent1"/>
      </a:solidFill>
    </a:ln>
  </c:spPr>
  <c:txPr>
    <a:bodyPr/>
    <a:lstStyle/>
    <a:p>
      <a:pPr>
        <a:defRPr sz="1800">
          <a:latin typeface="TH SarabunPSK" panose="020B0500040200020003" pitchFamily="34" charset="-34"/>
          <a:cs typeface="TH SarabunPSK" panose="020B0500040200020003" pitchFamily="34" charset="-34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/>
              <a:t>อัตราน้ำสูญเสีย </a:t>
            </a:r>
            <a:r>
              <a:rPr lang="en-US"/>
              <a:t>Y2557 - Y2562</a:t>
            </a:r>
            <a:endParaRPr lang="th-TH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787617456908787E-2"/>
          <c:y val="0.11524296612456154"/>
          <c:w val="0.89618570405971987"/>
          <c:h val="0.73548556430446188"/>
        </c:manualLayout>
      </c:layout>
      <c:lineChart>
        <c:grouping val="standard"/>
        <c:varyColors val="0"/>
        <c:ser>
          <c:idx val="0"/>
          <c:order val="0"/>
          <c:tx>
            <c:strRef>
              <c:f>'PWA9-Graph'!$BH$134</c:f>
              <c:strCache>
                <c:ptCount val="1"/>
                <c:pt idx="0">
                  <c:v>Y57</c:v>
                </c:pt>
              </c:strCache>
            </c:strRef>
          </c:tx>
          <c:spPr>
            <a:ln w="3175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dot"/>
            <c:size val="7"/>
            <c:spPr>
              <a:ln>
                <a:solidFill>
                  <a:schemeClr val="bg1">
                    <a:lumMod val="50000"/>
                  </a:schemeClr>
                </a:solidFill>
              </a:ln>
            </c:spPr>
          </c:marker>
          <c:cat>
            <c:strRef>
              <c:f>'PWA9-Graph'!$BI$133:$BU$133</c:f>
              <c:strCache>
                <c:ptCount val="13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  <c:pt idx="12">
                  <c:v>ทั้งปี</c:v>
                </c:pt>
              </c:strCache>
            </c:strRef>
          </c:cat>
          <c:val>
            <c:numRef>
              <c:f>'PWA9-Graph'!$BI$134:$BU$134</c:f>
              <c:numCache>
                <c:formatCode>#,##0.00_ ;\-#,##0.00\ </c:formatCode>
                <c:ptCount val="13"/>
                <c:pt idx="0">
                  <c:v>31.430220850965942</c:v>
                </c:pt>
                <c:pt idx="1">
                  <c:v>30.191513157621422</c:v>
                </c:pt>
                <c:pt idx="2">
                  <c:v>28.048394075034857</c:v>
                </c:pt>
                <c:pt idx="3">
                  <c:v>25.266974732971185</c:v>
                </c:pt>
                <c:pt idx="4">
                  <c:v>26.437198286553024</c:v>
                </c:pt>
                <c:pt idx="5">
                  <c:v>30.614544619140851</c:v>
                </c:pt>
                <c:pt idx="6">
                  <c:v>24.375288665609645</c:v>
                </c:pt>
                <c:pt idx="7">
                  <c:v>24.208826235767084</c:v>
                </c:pt>
                <c:pt idx="8">
                  <c:v>23.35553620760329</c:v>
                </c:pt>
                <c:pt idx="9">
                  <c:v>27.051911000862265</c:v>
                </c:pt>
                <c:pt idx="10">
                  <c:v>26.856059137249158</c:v>
                </c:pt>
                <c:pt idx="11">
                  <c:v>26.201836892827778</c:v>
                </c:pt>
                <c:pt idx="12">
                  <c:v>26.981869332215087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'PWA9-Graph'!$BH$135</c:f>
              <c:strCache>
                <c:ptCount val="1"/>
                <c:pt idx="0">
                  <c:v>Y58</c:v>
                </c:pt>
              </c:strCache>
            </c:strRef>
          </c:tx>
          <c:spPr>
            <a:ln w="31750">
              <a:solidFill>
                <a:schemeClr val="accent3">
                  <a:lumMod val="75000"/>
                </a:schemeClr>
              </a:solidFill>
              <a:prstDash val="sysDash"/>
            </a:ln>
          </c:spPr>
          <c:marker>
            <c:symbol val="plus"/>
            <c:size val="7"/>
            <c:spPr>
              <a:ln w="15875">
                <a:solidFill>
                  <a:schemeClr val="accent3">
                    <a:lumMod val="75000"/>
                  </a:schemeClr>
                </a:solidFill>
              </a:ln>
            </c:spPr>
          </c:marker>
          <c:cat>
            <c:strRef>
              <c:f>'PWA9-Graph'!$BI$133:$BU$133</c:f>
              <c:strCache>
                <c:ptCount val="13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  <c:pt idx="12">
                  <c:v>ทั้งปี</c:v>
                </c:pt>
              </c:strCache>
            </c:strRef>
          </c:cat>
          <c:val>
            <c:numRef>
              <c:f>'PWA9-Graph'!$BI$135:$BU$135</c:f>
              <c:numCache>
                <c:formatCode>#,##0.00_ ;\-#,##0.00\ </c:formatCode>
                <c:ptCount val="13"/>
                <c:pt idx="0">
                  <c:v>30.255075319562735</c:v>
                </c:pt>
                <c:pt idx="1">
                  <c:v>26.403610511965187</c:v>
                </c:pt>
                <c:pt idx="2">
                  <c:v>29.856810877812613</c:v>
                </c:pt>
                <c:pt idx="3">
                  <c:v>26.067920297006857</c:v>
                </c:pt>
                <c:pt idx="4">
                  <c:v>23.935235346110776</c:v>
                </c:pt>
                <c:pt idx="5">
                  <c:v>31.941404692466225</c:v>
                </c:pt>
                <c:pt idx="6">
                  <c:v>25.375396515488152</c:v>
                </c:pt>
                <c:pt idx="7">
                  <c:v>24.647564037595327</c:v>
                </c:pt>
                <c:pt idx="8">
                  <c:v>22.936844372533784</c:v>
                </c:pt>
                <c:pt idx="9">
                  <c:v>24.693394266365388</c:v>
                </c:pt>
                <c:pt idx="10">
                  <c:v>26.082263140828744</c:v>
                </c:pt>
                <c:pt idx="11">
                  <c:v>24.470429288377481</c:v>
                </c:pt>
                <c:pt idx="12">
                  <c:v>26.380681350828166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'PWA9-Graph'!$BH$136</c:f>
              <c:strCache>
                <c:ptCount val="1"/>
                <c:pt idx="0">
                  <c:v>Y59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  <a:prstDash val="sysDash"/>
            </a:ln>
          </c:spPr>
          <c:marker>
            <c:symbol val="x"/>
            <c:size val="7"/>
            <c:spPr>
              <a:noFill/>
              <a:ln w="15875"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strRef>
              <c:f>'PWA9-Graph'!$BI$133:$BU$133</c:f>
              <c:strCache>
                <c:ptCount val="13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  <c:pt idx="12">
                  <c:v>ทั้งปี</c:v>
                </c:pt>
              </c:strCache>
            </c:strRef>
          </c:cat>
          <c:val>
            <c:numRef>
              <c:f>'PWA9-Graph'!$BI$136:$BU$136</c:f>
              <c:numCache>
                <c:formatCode>#,##0.00_ ;\-#,##0.00\ </c:formatCode>
                <c:ptCount val="13"/>
                <c:pt idx="0">
                  <c:v>26.368307953596155</c:v>
                </c:pt>
                <c:pt idx="1">
                  <c:v>26.721559402513311</c:v>
                </c:pt>
                <c:pt idx="2">
                  <c:v>30.216211521295278</c:v>
                </c:pt>
                <c:pt idx="3">
                  <c:v>27.682386307530766</c:v>
                </c:pt>
                <c:pt idx="4">
                  <c:v>27.597419459087881</c:v>
                </c:pt>
                <c:pt idx="5">
                  <c:v>31.912772186209427</c:v>
                </c:pt>
                <c:pt idx="6">
                  <c:v>22.228984906788007</c:v>
                </c:pt>
                <c:pt idx="7">
                  <c:v>20.684771254325184</c:v>
                </c:pt>
                <c:pt idx="8">
                  <c:v>18.561300159848727</c:v>
                </c:pt>
                <c:pt idx="9">
                  <c:v>24.494315857143985</c:v>
                </c:pt>
                <c:pt idx="10">
                  <c:v>30.990850010636763</c:v>
                </c:pt>
                <c:pt idx="11">
                  <c:v>23.915540443784362</c:v>
                </c:pt>
                <c:pt idx="12">
                  <c:v>25.943891580751071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'PWA9-Graph'!$BH$137</c:f>
              <c:strCache>
                <c:ptCount val="1"/>
                <c:pt idx="0">
                  <c:v>Y60</c:v>
                </c:pt>
              </c:strCache>
            </c:strRef>
          </c:tx>
          <c:spPr>
            <a:ln w="34925">
              <a:solidFill>
                <a:schemeClr val="accent4"/>
              </a:solidFill>
            </a:ln>
          </c:spPr>
          <c:marker>
            <c:symbol val="triangle"/>
            <c:size val="5"/>
            <c:spPr>
              <a:solidFill>
                <a:schemeClr val="accent4"/>
              </a:solidFill>
              <a:ln>
                <a:solidFill>
                  <a:schemeClr val="accent4"/>
                </a:solidFill>
              </a:ln>
            </c:spPr>
          </c:marker>
          <c:cat>
            <c:strRef>
              <c:f>'PWA9-Graph'!$BI$133:$BU$133</c:f>
              <c:strCache>
                <c:ptCount val="13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  <c:pt idx="12">
                  <c:v>ทั้งปี</c:v>
                </c:pt>
              </c:strCache>
            </c:strRef>
          </c:cat>
          <c:val>
            <c:numRef>
              <c:f>'PWA9-Graph'!$BI$137:$BU$137</c:f>
              <c:numCache>
                <c:formatCode>#,##0.00_ ;\-#,##0.00\ </c:formatCode>
                <c:ptCount val="13"/>
                <c:pt idx="0">
                  <c:v>29.351898823447168</c:v>
                </c:pt>
                <c:pt idx="1">
                  <c:v>27.182677341924759</c:v>
                </c:pt>
                <c:pt idx="2">
                  <c:v>28.37052719714746</c:v>
                </c:pt>
                <c:pt idx="3">
                  <c:v>25.948195324887546</c:v>
                </c:pt>
                <c:pt idx="4">
                  <c:v>23.910499944222181</c:v>
                </c:pt>
                <c:pt idx="5">
                  <c:v>31.893428874320961</c:v>
                </c:pt>
                <c:pt idx="6">
                  <c:v>20.226662093861933</c:v>
                </c:pt>
                <c:pt idx="7">
                  <c:v>24.090266668117575</c:v>
                </c:pt>
                <c:pt idx="8">
                  <c:v>24.229509016444066</c:v>
                </c:pt>
                <c:pt idx="9">
                  <c:v>28.093279327401305</c:v>
                </c:pt>
                <c:pt idx="10">
                  <c:v>24.76048817336445</c:v>
                </c:pt>
                <c:pt idx="11">
                  <c:v>21.885952249666925</c:v>
                </c:pt>
                <c:pt idx="12">
                  <c:v>25.837137678513511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'PWA9-Graph'!$BH$138</c:f>
              <c:strCache>
                <c:ptCount val="1"/>
                <c:pt idx="0">
                  <c:v>Y61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'PWA9-Graph'!$BI$133:$BU$133</c:f>
              <c:strCache>
                <c:ptCount val="13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  <c:pt idx="12">
                  <c:v>ทั้งปี</c:v>
                </c:pt>
              </c:strCache>
            </c:strRef>
          </c:cat>
          <c:val>
            <c:numRef>
              <c:f>'PWA9-Graph'!$BI$138:$BU$138</c:f>
              <c:numCache>
                <c:formatCode>#,##0.00_ ;\-#,##0.00\ </c:formatCode>
                <c:ptCount val="13"/>
                <c:pt idx="0">
                  <c:v>26.866946191316849</c:v>
                </c:pt>
                <c:pt idx="1">
                  <c:v>23.716684359591685</c:v>
                </c:pt>
                <c:pt idx="2">
                  <c:v>28.072397232107786</c:v>
                </c:pt>
                <c:pt idx="3">
                  <c:v>26.680520702655876</c:v>
                </c:pt>
                <c:pt idx="4">
                  <c:v>21.105540215203561</c:v>
                </c:pt>
                <c:pt idx="5">
                  <c:v>28.52947608103046</c:v>
                </c:pt>
                <c:pt idx="6">
                  <c:v>20.676913414690095</c:v>
                </c:pt>
                <c:pt idx="7">
                  <c:v>23.973533897288537</c:v>
                </c:pt>
                <c:pt idx="8">
                  <c:v>21.625583207582817</c:v>
                </c:pt>
                <c:pt idx="9">
                  <c:v>25.489260066589349</c:v>
                </c:pt>
                <c:pt idx="10">
                  <c:v>24.916996508214424</c:v>
                </c:pt>
                <c:pt idx="11">
                  <c:v>23.32510457356755</c:v>
                </c:pt>
                <c:pt idx="12">
                  <c:v>24.601196756155861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'PWA9-Graph'!$BH$140</c:f>
              <c:strCache>
                <c:ptCount val="1"/>
                <c:pt idx="0">
                  <c:v>Y62</c:v>
                </c:pt>
              </c:strCache>
            </c:strRef>
          </c:tx>
          <c:spPr>
            <a:ln w="44450">
              <a:solidFill>
                <a:srgbClr val="0000CC"/>
              </a:solidFill>
              <a:prstDash val="solid"/>
            </a:ln>
          </c:spPr>
          <c:marker>
            <c:symbol val="circle"/>
            <c:size val="6"/>
            <c:spPr>
              <a:solidFill>
                <a:schemeClr val="tx2"/>
              </a:solidFill>
              <a:ln>
                <a:solidFill>
                  <a:srgbClr val="0000CC"/>
                </a:solidFill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marker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  <c:spPr>
              <a:ln w="47625">
                <a:solidFill>
                  <a:srgbClr val="0000CC"/>
                </a:solidFill>
                <a:prstDash val="solid"/>
              </a:ln>
            </c:spPr>
          </c:dPt>
          <c:dPt>
            <c:idx val="6"/>
            <c:bubble3D val="0"/>
          </c:dPt>
          <c:dPt>
            <c:idx val="7"/>
            <c:bubble3D val="0"/>
          </c:dPt>
          <c:dPt>
            <c:idx val="8"/>
            <c:bubble3D val="0"/>
          </c:dPt>
          <c:dPt>
            <c:idx val="9"/>
            <c:bubble3D val="0"/>
          </c:dPt>
          <c:cat>
            <c:strRef>
              <c:f>'PWA9-Graph'!$BI$133:$BU$133</c:f>
              <c:strCache>
                <c:ptCount val="13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  <c:pt idx="12">
                  <c:v>ทั้งปี</c:v>
                </c:pt>
              </c:strCache>
            </c:strRef>
          </c:cat>
          <c:val>
            <c:numRef>
              <c:f>'PWA9-Graph'!$BI$140:$BU$140</c:f>
              <c:numCache>
                <c:formatCode>#,##0.00_ ;\-#,##0.00\ </c:formatCode>
                <c:ptCount val="13"/>
                <c:pt idx="0">
                  <c:v>25.388588786729454</c:v>
                </c:pt>
                <c:pt idx="1">
                  <c:v>24.57440269928728</c:v>
                </c:pt>
                <c:pt idx="2">
                  <c:v>26.781209079013696</c:v>
                </c:pt>
                <c:pt idx="3">
                  <c:v>25.185791602993241</c:v>
                </c:pt>
                <c:pt idx="4">
                  <c:v>22.69172709562713</c:v>
                </c:pt>
                <c:pt idx="5">
                  <c:v>30.943907128419873</c:v>
                </c:pt>
                <c:pt idx="6">
                  <c:v>23.98269135158289</c:v>
                </c:pt>
                <c:pt idx="7">
                  <c:v>21.690000339601397</c:v>
                </c:pt>
                <c:pt idx="8">
                  <c:v>21.105301496703024</c:v>
                </c:pt>
                <c:pt idx="9">
                  <c:v>26.3957832848991</c:v>
                </c:pt>
                <c:pt idx="10">
                  <c:v>22.564524725574898</c:v>
                </c:pt>
                <c:pt idx="11">
                  <c:v>24.641753539091248</c:v>
                </c:pt>
                <c:pt idx="12">
                  <c:v>24.65391399089005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'PWA9-Graph'!$BH$139</c:f>
              <c:strCache>
                <c:ptCount val="1"/>
                <c:pt idx="0">
                  <c:v>เป้า Y62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strRef>
              <c:f>'PWA9-Graph'!$BI$133:$BU$133</c:f>
              <c:strCache>
                <c:ptCount val="13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  <c:pt idx="12">
                  <c:v>ทั้งปี</c:v>
                </c:pt>
              </c:strCache>
            </c:strRef>
          </c:cat>
          <c:val>
            <c:numRef>
              <c:f>'PWA9-Graph'!$BI$139:$BU$139</c:f>
              <c:numCache>
                <c:formatCode>#,##0.00_ ;\-#,##0.00\ </c:formatCode>
                <c:ptCount val="13"/>
                <c:pt idx="0">
                  <c:v>24.00000068217193</c:v>
                </c:pt>
                <c:pt idx="1">
                  <c:v>24.00000068217193</c:v>
                </c:pt>
                <c:pt idx="2">
                  <c:v>24.00000068217193</c:v>
                </c:pt>
                <c:pt idx="3">
                  <c:v>24.00000068217193</c:v>
                </c:pt>
                <c:pt idx="4">
                  <c:v>24.00000068217193</c:v>
                </c:pt>
                <c:pt idx="5">
                  <c:v>24.00000068217193</c:v>
                </c:pt>
                <c:pt idx="6">
                  <c:v>24.00000068217193</c:v>
                </c:pt>
                <c:pt idx="7">
                  <c:v>24.00000068217193</c:v>
                </c:pt>
                <c:pt idx="8">
                  <c:v>24.00000068217193</c:v>
                </c:pt>
                <c:pt idx="9">
                  <c:v>24.00000068217193</c:v>
                </c:pt>
                <c:pt idx="10">
                  <c:v>24.00000068217193</c:v>
                </c:pt>
                <c:pt idx="11">
                  <c:v>24.00000068217193</c:v>
                </c:pt>
                <c:pt idx="12">
                  <c:v>24.00000068217193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464064"/>
        <c:axId val="245474048"/>
      </c:lineChart>
      <c:catAx>
        <c:axId val="245464064"/>
        <c:scaling>
          <c:orientation val="minMax"/>
        </c:scaling>
        <c:delete val="0"/>
        <c:axPos val="b"/>
        <c:majorTickMark val="none"/>
        <c:minorTickMark val="none"/>
        <c:tickLblPos val="nextTo"/>
        <c:crossAx val="245474048"/>
        <c:crosses val="autoZero"/>
        <c:auto val="1"/>
        <c:lblAlgn val="ctr"/>
        <c:lblOffset val="100"/>
        <c:noMultiLvlLbl val="0"/>
      </c:catAx>
      <c:valAx>
        <c:axId val="24547404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  <a:endParaRPr lang="th-TH"/>
              </a:p>
            </c:rich>
          </c:tx>
          <c:layout>
            <c:manualLayout>
              <c:xMode val="edge"/>
              <c:yMode val="edge"/>
              <c:x val="4.0011475838247476E-2"/>
              <c:y val="1.4029239335737239E-2"/>
            </c:manualLayout>
          </c:layout>
          <c:overlay val="0"/>
        </c:title>
        <c:numFmt formatCode="#,##0_ ;\-#,##0\ " sourceLinked="0"/>
        <c:majorTickMark val="none"/>
        <c:minorTickMark val="none"/>
        <c:tickLblPos val="nextTo"/>
        <c:crossAx val="2454640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2584819102689164"/>
          <c:y val="0.68574150312429216"/>
          <c:w val="0.43794814351254047"/>
          <c:h val="0.15177824853111635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ln w="38100">
      <a:solidFill>
        <a:schemeClr val="tx2"/>
      </a:solidFill>
    </a:ln>
  </c:spPr>
  <c:txPr>
    <a:bodyPr/>
    <a:lstStyle/>
    <a:p>
      <a:pPr>
        <a:defRPr sz="1600" b="1">
          <a:latin typeface="TH SarabunPSK" panose="020B0500040200020003" pitchFamily="34" charset="-34"/>
          <a:cs typeface="TH SarabunPSK" panose="020B0500040200020003" pitchFamily="34" charset="-34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/>
              <a:t>อัตราการใช้น้ำ </a:t>
            </a:r>
            <a:r>
              <a:rPr lang="en-US"/>
              <a:t>Y2557 - Y2562</a:t>
            </a:r>
            <a:endParaRPr lang="th-TH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787617456908787E-2"/>
          <c:y val="0.11524296612456154"/>
          <c:w val="0.89618570405971987"/>
          <c:h val="0.73548556430446188"/>
        </c:manualLayout>
      </c:layout>
      <c:lineChart>
        <c:grouping val="standard"/>
        <c:varyColors val="0"/>
        <c:ser>
          <c:idx val="0"/>
          <c:order val="0"/>
          <c:tx>
            <c:strRef>
              <c:f>'PWA9-Graph'!$AS$46</c:f>
              <c:strCache>
                <c:ptCount val="1"/>
                <c:pt idx="0">
                  <c:v>Y57</c:v>
                </c:pt>
              </c:strCache>
            </c:strRef>
          </c:tx>
          <c:spPr>
            <a:ln w="3175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dot"/>
            <c:size val="7"/>
            <c:spPr>
              <a:ln>
                <a:solidFill>
                  <a:schemeClr val="bg1">
                    <a:lumMod val="50000"/>
                  </a:schemeClr>
                </a:solidFill>
              </a:ln>
            </c:spPr>
          </c:marker>
          <c:cat>
            <c:strRef>
              <c:f>'PWA9-Graph'!$AT$45:$BE$45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'PWA9-Graph'!$AT$46:$BE$46</c:f>
              <c:numCache>
                <c:formatCode>#,##0.000_ ;\-#,##0.000\ </c:formatCode>
                <c:ptCount val="12"/>
                <c:pt idx="0">
                  <c:v>0.64336782932201098</c:v>
                </c:pt>
                <c:pt idx="1">
                  <c:v>0.68312280635878242</c:v>
                </c:pt>
                <c:pt idx="2">
                  <c:v>0.65300692305175223</c:v>
                </c:pt>
                <c:pt idx="3">
                  <c:v>0.67765817995811728</c:v>
                </c:pt>
                <c:pt idx="4">
                  <c:v>0.72089062808824134</c:v>
                </c:pt>
                <c:pt idx="5">
                  <c:v>0.63889261719660106</c:v>
                </c:pt>
                <c:pt idx="6">
                  <c:v>0.74026607753650575</c:v>
                </c:pt>
                <c:pt idx="7">
                  <c:v>0.73675406694428736</c:v>
                </c:pt>
                <c:pt idx="8">
                  <c:v>0.72753535861756113</c:v>
                </c:pt>
                <c:pt idx="9">
                  <c:v>0.66101020306389335</c:v>
                </c:pt>
                <c:pt idx="10">
                  <c:v>0.65988563008880752</c:v>
                </c:pt>
                <c:pt idx="11">
                  <c:v>0.68004615962856951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'PWA9-Graph'!$AS$47</c:f>
              <c:strCache>
                <c:ptCount val="1"/>
                <c:pt idx="0">
                  <c:v>Y58</c:v>
                </c:pt>
              </c:strCache>
            </c:strRef>
          </c:tx>
          <c:spPr>
            <a:ln w="31750">
              <a:solidFill>
                <a:schemeClr val="accent3">
                  <a:lumMod val="75000"/>
                </a:schemeClr>
              </a:solidFill>
              <a:prstDash val="sysDash"/>
            </a:ln>
          </c:spPr>
          <c:marker>
            <c:symbol val="plus"/>
            <c:size val="7"/>
            <c:spPr>
              <a:ln w="15875">
                <a:solidFill>
                  <a:schemeClr val="accent3">
                    <a:lumMod val="75000"/>
                  </a:schemeClr>
                </a:solidFill>
              </a:ln>
            </c:spPr>
          </c:marker>
          <c:cat>
            <c:strRef>
              <c:f>'PWA9-Graph'!$AT$45:$BE$45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'PWA9-Graph'!$AT$47:$BE$47</c:f>
              <c:numCache>
                <c:formatCode>#,##0.000_ ;\-#,##0.000\ </c:formatCode>
                <c:ptCount val="12"/>
                <c:pt idx="0">
                  <c:v>0.64790232103003897</c:v>
                </c:pt>
                <c:pt idx="1">
                  <c:v>0.69306458066094756</c:v>
                </c:pt>
                <c:pt idx="2">
                  <c:v>0.65208345013266389</c:v>
                </c:pt>
                <c:pt idx="3">
                  <c:v>0.68534157797864304</c:v>
                </c:pt>
                <c:pt idx="4">
                  <c:v>0.71873533181936045</c:v>
                </c:pt>
                <c:pt idx="5">
                  <c:v>0.63280512622949336</c:v>
                </c:pt>
                <c:pt idx="6">
                  <c:v>0.72506272381980663</c:v>
                </c:pt>
                <c:pt idx="7">
                  <c:v>0.72828172692770565</c:v>
                </c:pt>
                <c:pt idx="8">
                  <c:v>0.74810779859398535</c:v>
                </c:pt>
                <c:pt idx="9">
                  <c:v>0.69643822517713772</c:v>
                </c:pt>
                <c:pt idx="10">
                  <c:v>0.67426297135232649</c:v>
                </c:pt>
                <c:pt idx="11">
                  <c:v>0.69266915354384728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'PWA9-Graph'!$AS$48</c:f>
              <c:strCache>
                <c:ptCount val="1"/>
                <c:pt idx="0">
                  <c:v>Y59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  <a:prstDash val="sysDash"/>
            </a:ln>
          </c:spPr>
          <c:marker>
            <c:symbol val="x"/>
            <c:size val="7"/>
            <c:spPr>
              <a:noFill/>
              <a:ln w="15875"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strRef>
              <c:f>'PWA9-Graph'!$AT$45:$BE$45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'PWA9-Graph'!$AT$48:$BE$48</c:f>
              <c:numCache>
                <c:formatCode>#,##0.000_ ;\-#,##0.000\ </c:formatCode>
                <c:ptCount val="12"/>
                <c:pt idx="0">
                  <c:v>0.64680003680347653</c:v>
                </c:pt>
                <c:pt idx="1">
                  <c:v>0.69245536009465647</c:v>
                </c:pt>
                <c:pt idx="2">
                  <c:v>0.65191701503572141</c:v>
                </c:pt>
                <c:pt idx="3">
                  <c:v>0.68012852892169773</c:v>
                </c:pt>
                <c:pt idx="4">
                  <c:v>0.69665753279712839</c:v>
                </c:pt>
                <c:pt idx="5">
                  <c:v>0.63766531359341794</c:v>
                </c:pt>
                <c:pt idx="6">
                  <c:v>0.76068529246792094</c:v>
                </c:pt>
                <c:pt idx="7">
                  <c:v>0.76395630139963133</c:v>
                </c:pt>
                <c:pt idx="8">
                  <c:v>0.73838706506386886</c:v>
                </c:pt>
                <c:pt idx="9">
                  <c:v>0.67104589936957637</c:v>
                </c:pt>
                <c:pt idx="10">
                  <c:v>0.61927240629517821</c:v>
                </c:pt>
                <c:pt idx="11">
                  <c:v>0.68228119890762784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'PWA9-Graph'!$AS$49</c:f>
              <c:strCache>
                <c:ptCount val="1"/>
                <c:pt idx="0">
                  <c:v>Y60</c:v>
                </c:pt>
              </c:strCache>
            </c:strRef>
          </c:tx>
          <c:spPr>
            <a:ln w="34925">
              <a:solidFill>
                <a:schemeClr val="accent4"/>
              </a:solidFill>
            </a:ln>
          </c:spPr>
          <c:marker>
            <c:symbol val="triangle"/>
            <c:size val="5"/>
            <c:spPr>
              <a:solidFill>
                <a:schemeClr val="accent4"/>
              </a:solidFill>
              <a:ln>
                <a:solidFill>
                  <a:schemeClr val="accent4"/>
                </a:solidFill>
              </a:ln>
            </c:spPr>
          </c:marker>
          <c:cat>
            <c:strRef>
              <c:f>'PWA9-Graph'!$AT$45:$BE$45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'PWA9-Graph'!$AT$49:$BE$49</c:f>
              <c:numCache>
                <c:formatCode>#,##0.000_ ;\-#,##0.000\ </c:formatCode>
                <c:ptCount val="12"/>
                <c:pt idx="0">
                  <c:v>0.61827099018712461</c:v>
                </c:pt>
                <c:pt idx="1">
                  <c:v>0.6535080017212227</c:v>
                </c:pt>
                <c:pt idx="2">
                  <c:v>0.63490629428001266</c:v>
                </c:pt>
                <c:pt idx="3">
                  <c:v>0.66504970175683509</c:v>
                </c:pt>
                <c:pt idx="4">
                  <c:v>0.71481866519109449</c:v>
                </c:pt>
                <c:pt idx="5">
                  <c:v>0.63355875544351004</c:v>
                </c:pt>
                <c:pt idx="6">
                  <c:v>0.76018517483648074</c:v>
                </c:pt>
                <c:pt idx="7">
                  <c:v>0.70297189662314186</c:v>
                </c:pt>
                <c:pt idx="8">
                  <c:v>0.69257332138111083</c:v>
                </c:pt>
                <c:pt idx="9">
                  <c:v>0.63712690838198471</c:v>
                </c:pt>
                <c:pt idx="10">
                  <c:v>0.64418495735861037</c:v>
                </c:pt>
                <c:pt idx="11">
                  <c:v>0.66933706771042589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'PWA9-Graph'!$AS$50</c:f>
              <c:strCache>
                <c:ptCount val="1"/>
                <c:pt idx="0">
                  <c:v>Y61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'PWA9-Graph'!$AT$45:$BE$45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'PWA9-Graph'!$AT$50:$BE$50</c:f>
              <c:numCache>
                <c:formatCode>#,##0.000_ ;\-#,##0.000\ </c:formatCode>
                <c:ptCount val="12"/>
                <c:pt idx="0">
                  <c:v>0.62185182950827211</c:v>
                </c:pt>
                <c:pt idx="1">
                  <c:v>0.68042592371056143</c:v>
                </c:pt>
                <c:pt idx="2">
                  <c:v>0.63721393418710592</c:v>
                </c:pt>
                <c:pt idx="3">
                  <c:v>0.65445843715339358</c:v>
                </c:pt>
                <c:pt idx="4">
                  <c:v>0.71989300942366607</c:v>
                </c:pt>
                <c:pt idx="5">
                  <c:v>0.62423021569648895</c:v>
                </c:pt>
                <c:pt idx="6">
                  <c:v>0.71519939808174426</c:v>
                </c:pt>
                <c:pt idx="7">
                  <c:v>0.67118422808440037</c:v>
                </c:pt>
                <c:pt idx="8">
                  <c:v>0.68448739176734008</c:v>
                </c:pt>
                <c:pt idx="9">
                  <c:v>0.62223756044021439</c:v>
                </c:pt>
                <c:pt idx="10">
                  <c:v>0.63889951540994283</c:v>
                </c:pt>
                <c:pt idx="11">
                  <c:v>0.66071685052456641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'PWA9-Graph'!$AS$51</c:f>
              <c:strCache>
                <c:ptCount val="1"/>
                <c:pt idx="0">
                  <c:v>Y62</c:v>
                </c:pt>
              </c:strCache>
            </c:strRef>
          </c:tx>
          <c:spPr>
            <a:ln w="44450">
              <a:solidFill>
                <a:srgbClr val="0000CC"/>
              </a:solidFill>
              <a:prstDash val="sysDot"/>
            </a:ln>
          </c:spPr>
          <c:marker>
            <c:symbol val="circle"/>
            <c:size val="6"/>
            <c:spPr>
              <a:solidFill>
                <a:schemeClr val="tx2"/>
              </a:solidFill>
              <a:ln>
                <a:solidFill>
                  <a:srgbClr val="0000CC"/>
                </a:solidFill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marker>
          <c:dPt>
            <c:idx val="1"/>
            <c:bubble3D val="0"/>
            <c:spPr>
              <a:ln w="44450">
                <a:solidFill>
                  <a:srgbClr val="0000CC"/>
                </a:solidFill>
                <a:prstDash val="solid"/>
              </a:ln>
            </c:spPr>
          </c:dPt>
          <c:dPt>
            <c:idx val="2"/>
            <c:bubble3D val="0"/>
            <c:spPr>
              <a:ln w="44450">
                <a:solidFill>
                  <a:srgbClr val="0000CC"/>
                </a:solidFill>
                <a:prstDash val="solid"/>
              </a:ln>
            </c:spPr>
          </c:dPt>
          <c:dPt>
            <c:idx val="3"/>
            <c:bubble3D val="0"/>
            <c:spPr>
              <a:ln w="44450">
                <a:solidFill>
                  <a:srgbClr val="0000CC"/>
                </a:solidFill>
                <a:prstDash val="solid"/>
              </a:ln>
            </c:spPr>
          </c:dPt>
          <c:dPt>
            <c:idx val="4"/>
            <c:bubble3D val="0"/>
            <c:spPr>
              <a:ln w="44450">
                <a:solidFill>
                  <a:srgbClr val="0000CC"/>
                </a:solidFill>
                <a:prstDash val="solid"/>
              </a:ln>
            </c:spPr>
          </c:dPt>
          <c:dPt>
            <c:idx val="5"/>
            <c:bubble3D val="0"/>
            <c:spPr>
              <a:ln w="47625">
                <a:solidFill>
                  <a:srgbClr val="0000CC"/>
                </a:solidFill>
                <a:prstDash val="solid"/>
              </a:ln>
            </c:spPr>
          </c:dPt>
          <c:dPt>
            <c:idx val="6"/>
            <c:bubble3D val="0"/>
            <c:spPr>
              <a:ln w="44450">
                <a:solidFill>
                  <a:srgbClr val="0000CC"/>
                </a:solidFill>
                <a:prstDash val="solid"/>
              </a:ln>
            </c:spPr>
          </c:dPt>
          <c:dPt>
            <c:idx val="7"/>
            <c:bubble3D val="0"/>
            <c:spPr>
              <a:ln w="44450">
                <a:solidFill>
                  <a:srgbClr val="0000CC"/>
                </a:solidFill>
                <a:prstDash val="solid"/>
              </a:ln>
            </c:spPr>
          </c:dPt>
          <c:dPt>
            <c:idx val="8"/>
            <c:bubble3D val="0"/>
            <c:spPr>
              <a:ln w="44450">
                <a:solidFill>
                  <a:srgbClr val="0000CC"/>
                </a:solidFill>
                <a:prstDash val="solid"/>
              </a:ln>
            </c:spPr>
          </c:dPt>
          <c:dPt>
            <c:idx val="9"/>
            <c:bubble3D val="0"/>
            <c:spPr>
              <a:ln w="44450">
                <a:solidFill>
                  <a:srgbClr val="0000CC"/>
                </a:solidFill>
                <a:prstDash val="solid"/>
              </a:ln>
            </c:spPr>
          </c:dPt>
          <c:dPt>
            <c:idx val="10"/>
            <c:bubble3D val="0"/>
            <c:spPr>
              <a:ln w="44450">
                <a:solidFill>
                  <a:srgbClr val="0000CC"/>
                </a:solidFill>
                <a:prstDash val="solid"/>
              </a:ln>
            </c:spPr>
          </c:dPt>
          <c:dPt>
            <c:idx val="11"/>
            <c:bubble3D val="0"/>
            <c:spPr>
              <a:ln w="44450">
                <a:solidFill>
                  <a:srgbClr val="0000CC"/>
                </a:solidFill>
                <a:prstDash val="solid"/>
              </a:ln>
            </c:spPr>
          </c:dPt>
          <c:cat>
            <c:strRef>
              <c:f>'PWA9-Graph'!$AT$45:$BE$45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'PWA9-Graph'!$AT$51:$BE$51</c:f>
              <c:numCache>
                <c:formatCode>#,##0.000_ ;\-#,##0.000\ </c:formatCode>
                <c:ptCount val="12"/>
                <c:pt idx="0">
                  <c:v>0.62187687148785875</c:v>
                </c:pt>
                <c:pt idx="1">
                  <c:v>0.66641053141019035</c:v>
                </c:pt>
                <c:pt idx="2">
                  <c:v>0.63844575139239412</c:v>
                </c:pt>
                <c:pt idx="3">
                  <c:v>0.658946436026419</c:v>
                </c:pt>
                <c:pt idx="4">
                  <c:v>0.71546861416690688</c:v>
                </c:pt>
                <c:pt idx="5">
                  <c:v>0.62900783859144194</c:v>
                </c:pt>
                <c:pt idx="6">
                  <c:v>0.74030609079539855</c:v>
                </c:pt>
                <c:pt idx="7">
                  <c:v>0.7586399707791579</c:v>
                </c:pt>
                <c:pt idx="8">
                  <c:v>0.73476201192525326</c:v>
                </c:pt>
                <c:pt idx="9">
                  <c:v>0.65687123070210984</c:v>
                </c:pt>
                <c:pt idx="10">
                  <c:v>0.67756579048170662</c:v>
                </c:pt>
                <c:pt idx="11">
                  <c:v>0.65159957078562225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413376"/>
        <c:axId val="245414912"/>
      </c:lineChart>
      <c:catAx>
        <c:axId val="245413376"/>
        <c:scaling>
          <c:orientation val="minMax"/>
        </c:scaling>
        <c:delete val="0"/>
        <c:axPos val="b"/>
        <c:majorTickMark val="none"/>
        <c:minorTickMark val="none"/>
        <c:tickLblPos val="nextTo"/>
        <c:crossAx val="245414912"/>
        <c:crosses val="autoZero"/>
        <c:auto val="1"/>
        <c:lblAlgn val="ctr"/>
        <c:lblOffset val="100"/>
        <c:noMultiLvlLbl val="0"/>
      </c:catAx>
      <c:valAx>
        <c:axId val="245414912"/>
        <c:scaling>
          <c:orientation val="minMax"/>
          <c:min val="0.30000000000000004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th-TH"/>
                  <a:t>ลบ.ม./ราย/วัน</a:t>
                </a:r>
              </a:p>
            </c:rich>
          </c:tx>
          <c:layout>
            <c:manualLayout>
              <c:xMode val="edge"/>
              <c:yMode val="edge"/>
              <c:x val="4.0011475838247476E-2"/>
              <c:y val="1.4029239335737239E-2"/>
            </c:manualLayout>
          </c:layout>
          <c:overlay val="0"/>
        </c:title>
        <c:numFmt formatCode="#,##0.000_ ;\-#,##0.000\ " sourceLinked="0"/>
        <c:majorTickMark val="none"/>
        <c:minorTickMark val="none"/>
        <c:tickLblPos val="nextTo"/>
        <c:crossAx val="2454133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0632750451648085"/>
          <c:y val="0.64851644712635215"/>
          <c:w val="0.22152242333344699"/>
          <c:h val="0.18223514116810163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ln w="38100">
      <a:solidFill>
        <a:srgbClr val="FFCC00"/>
      </a:solidFill>
    </a:ln>
  </c:spPr>
  <c:txPr>
    <a:bodyPr/>
    <a:lstStyle/>
    <a:p>
      <a:pPr>
        <a:defRPr sz="1600" b="1">
          <a:latin typeface="TH SarabunPSK" panose="020B0500040200020003" pitchFamily="34" charset="-34"/>
          <a:cs typeface="TH SarabunPSK" panose="020B0500040200020003" pitchFamily="34" charset="-34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/>
              <a:t>อัตราการใช้น้ำ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0651811304335621"/>
          <c:y val="0.13650316073518695"/>
          <c:w val="0.8777956124468399"/>
          <c:h val="0.72673901899099003"/>
        </c:manualLayout>
      </c:layout>
      <c:barChart>
        <c:barDir val="col"/>
        <c:grouping val="clustered"/>
        <c:varyColors val="0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1"/>
            <c:invertIfNegative val="0"/>
            <c:bubble3D val="0"/>
            <c:spPr>
              <a:solidFill>
                <a:schemeClr val="accent3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3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5"/>
            <c:invertIfNegative val="0"/>
            <c:bubble3D val="0"/>
            <c:spPr>
              <a:solidFill>
                <a:srgbClr val="C00000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6"/>
            <c:invertIfNegative val="0"/>
            <c:bubble3D val="0"/>
            <c:spPr>
              <a:solidFill>
                <a:schemeClr val="accent4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8"/>
            <c:invertIfNegative val="0"/>
            <c:bubble3D val="0"/>
            <c:spPr>
              <a:solidFill>
                <a:schemeClr val="accent5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10"/>
            <c:invertIfNegative val="0"/>
            <c:bubble3D val="0"/>
            <c:spPr>
              <a:solidFill>
                <a:srgbClr val="C00000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11"/>
            <c:invertIfNegative val="0"/>
            <c:bubble3D val="0"/>
            <c:spPr>
              <a:pattFill prst="pct90">
                <a:fgClr>
                  <a:srgbClr val="0000CC"/>
                </a:fgClr>
                <a:bgClr>
                  <a:schemeClr val="bg1"/>
                </a:bgClr>
              </a:pattFill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Lbls>
            <c:dLbl>
              <c:idx val="11"/>
              <c:spPr/>
              <c:txPr>
                <a:bodyPr/>
                <a:lstStyle/>
                <a:p>
                  <a:pPr>
                    <a:defRPr>
                      <a:solidFill>
                        <a:srgbClr val="0000CC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'PWA9-Graph'!$AU$21:$BF$21</c:f>
              <c:strCache>
                <c:ptCount val="12"/>
                <c:pt idx="0">
                  <c:v>Y57</c:v>
                </c:pt>
                <c:pt idx="2">
                  <c:v>Y58</c:v>
                </c:pt>
                <c:pt idx="4">
                  <c:v>Y59</c:v>
                </c:pt>
                <c:pt idx="6">
                  <c:v>Y60</c:v>
                </c:pt>
                <c:pt idx="8">
                  <c:v>Y61</c:v>
                </c:pt>
                <c:pt idx="10">
                  <c:v>เป้า 62</c:v>
                </c:pt>
                <c:pt idx="11">
                  <c:v>Y62</c:v>
                </c:pt>
              </c:strCache>
            </c:strRef>
          </c:cat>
          <c:val>
            <c:numRef>
              <c:f>'PWA9-Graph'!$AU$22:$BF$22</c:f>
              <c:numCache>
                <c:formatCode>#,##0.000_ ;\-#,##0.000\ </c:formatCode>
                <c:ptCount val="12"/>
                <c:pt idx="0">
                  <c:v>0.6841758295296505</c:v>
                </c:pt>
                <c:pt idx="2">
                  <c:v>0.69160201197845972</c:v>
                </c:pt>
                <c:pt idx="4">
                  <c:v>0.68449226136342223</c:v>
                </c:pt>
                <c:pt idx="6">
                  <c:v>0.66785525557207548</c:v>
                </c:pt>
                <c:pt idx="8">
                  <c:v>0.66043965081316103</c:v>
                </c:pt>
                <c:pt idx="10">
                  <c:v>0.65661107791343587</c:v>
                </c:pt>
                <c:pt idx="11">
                  <c:v>0.67808620247056306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"/>
        <c:axId val="245518336"/>
        <c:axId val="245519872"/>
      </c:barChart>
      <c:catAx>
        <c:axId val="245518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245519872"/>
        <c:crosses val="autoZero"/>
        <c:auto val="1"/>
        <c:lblAlgn val="ctr"/>
        <c:lblOffset val="100"/>
        <c:noMultiLvlLbl val="0"/>
      </c:catAx>
      <c:valAx>
        <c:axId val="24551987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th-TH"/>
                  <a:t>ลบ.ม./ราย/วัน</a:t>
                </a:r>
              </a:p>
            </c:rich>
          </c:tx>
          <c:layout>
            <c:manualLayout>
              <c:xMode val="edge"/>
              <c:yMode val="edge"/>
              <c:x val="5.8467023172905523E-2"/>
              <c:y val="2.9324220298275572E-2"/>
            </c:manualLayout>
          </c:layout>
          <c:overlay val="0"/>
        </c:title>
        <c:numFmt formatCode="#,##0.000_ ;\-#,##0.000\ " sourceLinked="1"/>
        <c:majorTickMark val="none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45518336"/>
        <c:crosses val="autoZero"/>
        <c:crossBetween val="between"/>
      </c:valAx>
    </c:plotArea>
    <c:plotVisOnly val="1"/>
    <c:dispBlanksAs val="gap"/>
    <c:showDLblsOverMax val="0"/>
  </c:chart>
  <c:spPr>
    <a:ln w="38100">
      <a:solidFill>
        <a:srgbClr val="FFCC00"/>
      </a:solidFill>
    </a:ln>
  </c:spPr>
  <c:txPr>
    <a:bodyPr/>
    <a:lstStyle/>
    <a:p>
      <a:pPr>
        <a:defRPr sz="2000" b="1">
          <a:latin typeface="TH SarabunPSK" panose="020B0500040200020003" pitchFamily="34" charset="-34"/>
          <a:cs typeface="TH SarabunPSK" panose="020B0500040200020003" pitchFamily="34" charset="-34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/>
              <a:t>อัตราการใช้น้ำ </a:t>
            </a:r>
            <a:r>
              <a:rPr lang="en-US"/>
              <a:t>Y2562</a:t>
            </a:r>
            <a:endParaRPr lang="th-TH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60670300827763E-2"/>
          <c:y val="0.12501242654402714"/>
          <c:w val="0.80638333669829743"/>
          <c:h val="0.77090586021880014"/>
        </c:manualLayout>
      </c:layout>
      <c:lineChart>
        <c:grouping val="standard"/>
        <c:varyColors val="0"/>
        <c:ser>
          <c:idx val="0"/>
          <c:order val="0"/>
          <c:tx>
            <c:strRef>
              <c:f>'PWA9-Graph'!$AR$77</c:f>
              <c:strCache>
                <c:ptCount val="1"/>
                <c:pt idx="0">
                  <c:v>Y61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'PWA9-Graph'!$AS$76:$BD$76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'PWA9-Graph'!$AS$77:$BD$77</c:f>
              <c:numCache>
                <c:formatCode>#,##0.000_ ;\-#,##0.000\ </c:formatCode>
                <c:ptCount val="12"/>
                <c:pt idx="0">
                  <c:v>0.62185182950827211</c:v>
                </c:pt>
                <c:pt idx="1">
                  <c:v>0.68042592371056143</c:v>
                </c:pt>
                <c:pt idx="2">
                  <c:v>0.63721393418710592</c:v>
                </c:pt>
                <c:pt idx="3">
                  <c:v>0.65445843715339358</c:v>
                </c:pt>
                <c:pt idx="4">
                  <c:v>0.71989300942366607</c:v>
                </c:pt>
                <c:pt idx="5">
                  <c:v>0.62423021569648895</c:v>
                </c:pt>
                <c:pt idx="6">
                  <c:v>0.71519939808174426</c:v>
                </c:pt>
                <c:pt idx="7">
                  <c:v>0.67118422808440037</c:v>
                </c:pt>
                <c:pt idx="8">
                  <c:v>0.68448739176734008</c:v>
                </c:pt>
                <c:pt idx="9">
                  <c:v>0.62223756044021439</c:v>
                </c:pt>
                <c:pt idx="10">
                  <c:v>0.63889951540994283</c:v>
                </c:pt>
                <c:pt idx="11">
                  <c:v>0.66071685052456641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'PWA9-Graph'!$AR$78</c:f>
              <c:strCache>
                <c:ptCount val="1"/>
                <c:pt idx="0">
                  <c:v>เป้า 62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'PWA9-Graph'!$AS$76:$BD$76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'PWA9-Graph'!$AS$78:$BD$78</c:f>
              <c:numCache>
                <c:formatCode>#,##0.000_ ;\-#,##0.000\ </c:formatCode>
                <c:ptCount val="12"/>
                <c:pt idx="0">
                  <c:v>0.61292937067905506</c:v>
                </c:pt>
                <c:pt idx="1">
                  <c:v>0.65888432775423944</c:v>
                </c:pt>
                <c:pt idx="2">
                  <c:v>0.62588566847783411</c:v>
                </c:pt>
                <c:pt idx="3">
                  <c:v>0.65060517508034754</c:v>
                </c:pt>
                <c:pt idx="4">
                  <c:v>0.70246946103433217</c:v>
                </c:pt>
                <c:pt idx="5">
                  <c:v>0.61767289080974308</c:v>
                </c:pt>
                <c:pt idx="6">
                  <c:v>0.72862620970230707</c:v>
                </c:pt>
                <c:pt idx="7">
                  <c:v>0.69608661233969771</c:v>
                </c:pt>
                <c:pt idx="8">
                  <c:v>0.68991173100279368</c:v>
                </c:pt>
                <c:pt idx="9">
                  <c:v>0.62997020802432802</c:v>
                </c:pt>
                <c:pt idx="10">
                  <c:v>0.62216025081991178</c:v>
                </c:pt>
                <c:pt idx="11">
                  <c:v>0.6580298128775508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'PWA9-Graph'!$AR$79</c:f>
              <c:strCache>
                <c:ptCount val="1"/>
                <c:pt idx="0">
                  <c:v>Y62</c:v>
                </c:pt>
              </c:strCache>
            </c:strRef>
          </c:tx>
          <c:spPr>
            <a:ln w="44450">
              <a:solidFill>
                <a:srgbClr val="0000CC"/>
              </a:solidFill>
              <a:prstDash val="solid"/>
            </a:ln>
          </c:spPr>
          <c:marker>
            <c:symbol val="circle"/>
            <c:size val="6"/>
            <c:spPr>
              <a:solidFill>
                <a:schemeClr val="accent1"/>
              </a:solidFill>
              <a:ln>
                <a:solidFill>
                  <a:srgbClr val="0000CC"/>
                </a:solidFill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marker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  <c:spPr>
              <a:ln w="47625">
                <a:solidFill>
                  <a:srgbClr val="0000CC"/>
                </a:solidFill>
                <a:prstDash val="solid"/>
              </a:ln>
            </c:spPr>
          </c:dPt>
          <c:dPt>
            <c:idx val="6"/>
            <c:bubble3D val="0"/>
          </c:dPt>
          <c:dPt>
            <c:idx val="7"/>
            <c:bubble3D val="0"/>
          </c:dPt>
          <c:dPt>
            <c:idx val="8"/>
            <c:bubble3D val="0"/>
          </c:dPt>
          <c:dPt>
            <c:idx val="9"/>
            <c:bubble3D val="0"/>
          </c:dPt>
          <c:cat>
            <c:strRef>
              <c:f>'PWA9-Graph'!$AS$76:$BD$76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'PWA9-Graph'!$AS$79:$BD$79</c:f>
              <c:numCache>
                <c:formatCode>#,##0.000_ ;\-#,##0.000\ </c:formatCode>
                <c:ptCount val="12"/>
                <c:pt idx="0">
                  <c:v>0.62187687148785875</c:v>
                </c:pt>
                <c:pt idx="1">
                  <c:v>0.66641053141019035</c:v>
                </c:pt>
                <c:pt idx="2">
                  <c:v>0.63844575139239412</c:v>
                </c:pt>
                <c:pt idx="3">
                  <c:v>0.658946436026419</c:v>
                </c:pt>
                <c:pt idx="4">
                  <c:v>0.71546861416690688</c:v>
                </c:pt>
                <c:pt idx="5">
                  <c:v>0.62900783859144194</c:v>
                </c:pt>
                <c:pt idx="6">
                  <c:v>0.74030609079539855</c:v>
                </c:pt>
                <c:pt idx="7">
                  <c:v>0.7586399707791579</c:v>
                </c:pt>
                <c:pt idx="8">
                  <c:v>0.73476201192525326</c:v>
                </c:pt>
                <c:pt idx="9">
                  <c:v>0.65687123070210984</c:v>
                </c:pt>
                <c:pt idx="10">
                  <c:v>0.67756579048170662</c:v>
                </c:pt>
                <c:pt idx="11">
                  <c:v>0.65159957078562225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554560"/>
        <c:axId val="245560448"/>
      </c:lineChart>
      <c:catAx>
        <c:axId val="24555456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45560448"/>
        <c:crosses val="autoZero"/>
        <c:auto val="1"/>
        <c:lblAlgn val="ctr"/>
        <c:lblOffset val="100"/>
        <c:noMultiLvlLbl val="0"/>
      </c:catAx>
      <c:valAx>
        <c:axId val="245560448"/>
        <c:scaling>
          <c:orientation val="minMax"/>
          <c:min val="0.30000000000000004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th-TH"/>
                  <a:t>ลบ.ม./ราย/วัน</a:t>
                </a:r>
              </a:p>
            </c:rich>
          </c:tx>
          <c:layout>
            <c:manualLayout>
              <c:xMode val="edge"/>
              <c:yMode val="edge"/>
              <c:x val="2.6673396594656434E-2"/>
              <c:y val="1.9211669337792957E-2"/>
            </c:manualLayout>
          </c:layout>
          <c:overlay val="0"/>
        </c:title>
        <c:numFmt formatCode="#,##0.000_ ;\-#,##0.000\ " sourceLinked="0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455545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8459396101128385"/>
          <c:y val="0.66164634287970636"/>
          <c:w val="0.10180911680911681"/>
          <c:h val="0.22656609295519475"/>
        </c:manualLayout>
      </c:layout>
      <c:overlay val="0"/>
    </c:legend>
    <c:plotVisOnly val="1"/>
    <c:dispBlanksAs val="gap"/>
    <c:showDLblsOverMax val="0"/>
  </c:chart>
  <c:spPr>
    <a:ln w="38100">
      <a:solidFill>
        <a:srgbClr val="FFCC00"/>
      </a:solidFill>
    </a:ln>
  </c:spPr>
  <c:txPr>
    <a:bodyPr/>
    <a:lstStyle/>
    <a:p>
      <a:pPr>
        <a:defRPr sz="1800">
          <a:latin typeface="TH SarabunPSK" panose="020B0500040200020003" pitchFamily="34" charset="-34"/>
          <a:cs typeface="TH SarabunPSK" panose="020B0500040200020003" pitchFamily="34" charset="-34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/>
              <a:t>อัตราการใช้น้ำ </a:t>
            </a:r>
            <a:r>
              <a:rPr lang="en-US"/>
              <a:t>Y2562</a:t>
            </a:r>
            <a:r>
              <a:rPr lang="th-TH"/>
              <a:t> (สะสม)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60670300827763E-2"/>
          <c:y val="0.12501242654402714"/>
          <c:w val="0.80638333669829743"/>
          <c:h val="0.770905860218800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'PWA9-Graph'!$AS$107</c:f>
              <c:strCache>
                <c:ptCount val="1"/>
                <c:pt idx="0">
                  <c:v>Y61</c:v>
                </c:pt>
              </c:strCache>
            </c:strRef>
          </c:tx>
          <c:spPr>
            <a:solidFill>
              <a:schemeClr val="accent1"/>
            </a:solidFill>
            <a:ln w="34925">
              <a:noFill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'PWA9-Graph'!$AT$106:$BE$106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'PWA9-Graph'!$AT$107:$BE$107</c:f>
              <c:numCache>
                <c:formatCode>#,##0.000_ ;\-#,##0.000\ </c:formatCode>
                <c:ptCount val="12"/>
                <c:pt idx="0">
                  <c:v>0.62185182950827211</c:v>
                </c:pt>
                <c:pt idx="1">
                  <c:v>0.6506647627267107</c:v>
                </c:pt>
                <c:pt idx="2">
                  <c:v>0.64608580960070772</c:v>
                </c:pt>
                <c:pt idx="3">
                  <c:v>0.64833361535446243</c:v>
                </c:pt>
                <c:pt idx="4">
                  <c:v>0.66165345596647129</c:v>
                </c:pt>
                <c:pt idx="5">
                  <c:v>0.65523591557211391</c:v>
                </c:pt>
                <c:pt idx="6">
                  <c:v>0.66387296852443667</c:v>
                </c:pt>
                <c:pt idx="7">
                  <c:v>0.66477092333482402</c:v>
                </c:pt>
                <c:pt idx="8">
                  <c:v>0.66668066160616546</c:v>
                </c:pt>
                <c:pt idx="9">
                  <c:v>0.66233797976567355</c:v>
                </c:pt>
                <c:pt idx="10">
                  <c:v>0.66031727724293232</c:v>
                </c:pt>
                <c:pt idx="11">
                  <c:v>0.66043965081316103</c:v>
                </c:pt>
              </c:numCache>
            </c:numRef>
          </c:val>
        </c:ser>
        <c:ser>
          <c:idx val="2"/>
          <c:order val="2"/>
          <c:tx>
            <c:strRef>
              <c:f>'PWA9-Graph'!$AS$109</c:f>
              <c:strCache>
                <c:ptCount val="1"/>
                <c:pt idx="0">
                  <c:v>Y62</c:v>
                </c:pt>
              </c:strCache>
            </c:strRef>
          </c:tx>
          <c:spPr>
            <a:solidFill>
              <a:srgbClr val="0000CC"/>
            </a:solidFill>
            <a:ln w="44450">
              <a:noFill/>
              <a:prstDash val="sysDot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1"/>
            <c:invertIfNegative val="0"/>
            <c:bubble3D val="0"/>
            <c:spPr>
              <a:solidFill>
                <a:srgbClr val="0000CC"/>
              </a:solidFill>
              <a:ln w="44450">
                <a:noFill/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2"/>
            <c:invertIfNegative val="0"/>
            <c:bubble3D val="0"/>
            <c:spPr>
              <a:solidFill>
                <a:srgbClr val="0000CC"/>
              </a:solidFill>
              <a:ln w="44450">
                <a:noFill/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3"/>
            <c:invertIfNegative val="0"/>
            <c:bubble3D val="0"/>
            <c:spPr>
              <a:solidFill>
                <a:srgbClr val="0000CC"/>
              </a:solidFill>
              <a:ln w="44450">
                <a:noFill/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cat>
            <c:strRef>
              <c:f>'PWA9-Graph'!$AT$106:$BE$106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'PWA9-Graph'!$AT$109:$BE$109</c:f>
              <c:numCache>
                <c:formatCode>#,##0.000_ ;\-#,##0.000\ </c:formatCode>
                <c:ptCount val="12"/>
                <c:pt idx="0">
                  <c:v>0.62187687148785875</c:v>
                </c:pt>
                <c:pt idx="1">
                  <c:v>0.64377926991606971</c:v>
                </c:pt>
                <c:pt idx="2">
                  <c:v>0.64218327664941477</c:v>
                </c:pt>
                <c:pt idx="3">
                  <c:v>0.64637272563659021</c:v>
                </c:pt>
                <c:pt idx="4">
                  <c:v>0.65910953331940192</c:v>
                </c:pt>
                <c:pt idx="5">
                  <c:v>0.65382556485862309</c:v>
                </c:pt>
                <c:pt idx="6">
                  <c:v>0.66610932629772301</c:v>
                </c:pt>
                <c:pt idx="7">
                  <c:v>0.67771499294121118</c:v>
                </c:pt>
                <c:pt idx="8">
                  <c:v>0.68382063773713953</c:v>
                </c:pt>
                <c:pt idx="9">
                  <c:v>0.68083647466635133</c:v>
                </c:pt>
                <c:pt idx="10">
                  <c:v>0.6805478088515895</c:v>
                </c:pt>
                <c:pt idx="11">
                  <c:v>0.67808620247056306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43"/>
        <c:axId val="245674752"/>
        <c:axId val="245676288"/>
      </c:barChart>
      <c:lineChart>
        <c:grouping val="standard"/>
        <c:varyColors val="0"/>
        <c:ser>
          <c:idx val="1"/>
          <c:order val="1"/>
          <c:tx>
            <c:strRef>
              <c:f>'PWA9-Graph'!$AS$108</c:f>
              <c:strCache>
                <c:ptCount val="1"/>
                <c:pt idx="0">
                  <c:v>เป้า 62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'PWA9-Graph'!$AT$106:$BE$106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'PWA9-Graph'!$AT$108:$BE$108</c:f>
              <c:numCache>
                <c:formatCode>#,##0.000_ ;\-#,##0.000\ </c:formatCode>
                <c:ptCount val="12"/>
                <c:pt idx="0">
                  <c:v>0.61292937067905506</c:v>
                </c:pt>
                <c:pt idx="1">
                  <c:v>0.63554315707944409</c:v>
                </c:pt>
                <c:pt idx="2">
                  <c:v>0.63231543000792667</c:v>
                </c:pt>
                <c:pt idx="3">
                  <c:v>0.63712682899890372</c:v>
                </c:pt>
                <c:pt idx="4">
                  <c:v>0.64924683923798987</c:v>
                </c:pt>
                <c:pt idx="5">
                  <c:v>0.64367270462812298</c:v>
                </c:pt>
                <c:pt idx="6">
                  <c:v>0.65582205089855972</c:v>
                </c:pt>
                <c:pt idx="7">
                  <c:v>0.66088811961299365</c:v>
                </c:pt>
                <c:pt idx="8">
                  <c:v>0.66385096684395295</c:v>
                </c:pt>
                <c:pt idx="9">
                  <c:v>0.66045337270325088</c:v>
                </c:pt>
                <c:pt idx="10">
                  <c:v>0.65677871757296147</c:v>
                </c:pt>
                <c:pt idx="11">
                  <c:v>0.65660626259592503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674752"/>
        <c:axId val="245676288"/>
      </c:lineChart>
      <c:catAx>
        <c:axId val="24567475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45676288"/>
        <c:crosses val="autoZero"/>
        <c:auto val="1"/>
        <c:lblAlgn val="ctr"/>
        <c:lblOffset val="100"/>
        <c:noMultiLvlLbl val="0"/>
      </c:catAx>
      <c:valAx>
        <c:axId val="245676288"/>
        <c:scaling>
          <c:orientation val="minMax"/>
          <c:min val="0.30000000000000004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th-TH"/>
                  <a:t>ลบ.ม./ราย/วัน</a:t>
                </a:r>
              </a:p>
            </c:rich>
          </c:tx>
          <c:layout>
            <c:manualLayout>
              <c:xMode val="edge"/>
              <c:yMode val="edge"/>
              <c:x val="2.6673396594656434E-2"/>
              <c:y val="1.9211669337792957E-2"/>
            </c:manualLayout>
          </c:layout>
          <c:overlay val="0"/>
        </c:title>
        <c:numFmt formatCode="#,##0.000_ ;\-#,##0.000\ " sourceLinked="0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456747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8459396101128385"/>
          <c:y val="0.63509767031333475"/>
          <c:w val="0.106747608161883"/>
          <c:h val="0.26065593570715168"/>
        </c:manualLayout>
      </c:layout>
      <c:overlay val="0"/>
    </c:legend>
    <c:plotVisOnly val="1"/>
    <c:dispBlanksAs val="gap"/>
    <c:showDLblsOverMax val="0"/>
  </c:chart>
  <c:spPr>
    <a:ln w="38100">
      <a:solidFill>
        <a:srgbClr val="FFCC00"/>
      </a:solidFill>
    </a:ln>
  </c:spPr>
  <c:txPr>
    <a:bodyPr/>
    <a:lstStyle/>
    <a:p>
      <a:pPr>
        <a:defRPr sz="1800">
          <a:latin typeface="TH SarabunPSK" panose="020B0500040200020003" pitchFamily="34" charset="-34"/>
          <a:cs typeface="TH SarabunPSK" panose="020B0500040200020003" pitchFamily="34" charset="-34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/>
              <a:t>รายได้ </a:t>
            </a:r>
            <a:r>
              <a:rPr lang="en-US"/>
              <a:t>Y2557 - Y2562</a:t>
            </a:r>
            <a:endParaRPr lang="th-TH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787617456908787E-2"/>
          <c:y val="0.11524296612456154"/>
          <c:w val="0.88479533398854449"/>
          <c:h val="0.73548556430446188"/>
        </c:manualLayout>
      </c:layout>
      <c:lineChart>
        <c:grouping val="standard"/>
        <c:varyColors val="0"/>
        <c:ser>
          <c:idx val="0"/>
          <c:order val="0"/>
          <c:tx>
            <c:strRef>
              <c:f>'PWA9-Graph'!$CO$3</c:f>
              <c:strCache>
                <c:ptCount val="1"/>
                <c:pt idx="0">
                  <c:v>Y57</c:v>
                </c:pt>
              </c:strCache>
            </c:strRef>
          </c:tx>
          <c:spPr>
            <a:ln w="3175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dot"/>
            <c:size val="7"/>
            <c:spPr>
              <a:ln>
                <a:solidFill>
                  <a:schemeClr val="bg1">
                    <a:lumMod val="50000"/>
                  </a:schemeClr>
                </a:solidFill>
              </a:ln>
            </c:spPr>
          </c:marker>
          <c:cat>
            <c:strRef>
              <c:f>'PWA9-Graph'!$CP$2:$DA$2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'PWA9-Graph'!$CP$3:$DA$3</c:f>
              <c:numCache>
                <c:formatCode>#,##0.00_ ;\-#,##0.00\ </c:formatCode>
                <c:ptCount val="12"/>
                <c:pt idx="0">
                  <c:v>135.96748330000003</c:v>
                </c:pt>
                <c:pt idx="1">
                  <c:v>138.23282607000002</c:v>
                </c:pt>
                <c:pt idx="2">
                  <c:v>136.08268840000005</c:v>
                </c:pt>
                <c:pt idx="3">
                  <c:v>142.90199387999999</c:v>
                </c:pt>
                <c:pt idx="4">
                  <c:v>136.92614658000005</c:v>
                </c:pt>
                <c:pt idx="5">
                  <c:v>135.91327835000001</c:v>
                </c:pt>
                <c:pt idx="6">
                  <c:v>150.07116238</c:v>
                </c:pt>
                <c:pt idx="7">
                  <c:v>154.5813532</c:v>
                </c:pt>
                <c:pt idx="8">
                  <c:v>150.29126740000001</c:v>
                </c:pt>
                <c:pt idx="9">
                  <c:v>142.34610578000002</c:v>
                </c:pt>
                <c:pt idx="10">
                  <c:v>142.52285188999997</c:v>
                </c:pt>
                <c:pt idx="11">
                  <c:v>150.20247430999999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'PWA9-Graph'!$CO$4</c:f>
              <c:strCache>
                <c:ptCount val="1"/>
                <c:pt idx="0">
                  <c:v>Y58</c:v>
                </c:pt>
              </c:strCache>
            </c:strRef>
          </c:tx>
          <c:spPr>
            <a:ln w="31750">
              <a:solidFill>
                <a:schemeClr val="accent3">
                  <a:lumMod val="75000"/>
                </a:schemeClr>
              </a:solidFill>
              <a:prstDash val="sysDash"/>
            </a:ln>
          </c:spPr>
          <c:marker>
            <c:symbol val="plus"/>
            <c:size val="7"/>
            <c:spPr>
              <a:ln w="15875">
                <a:solidFill>
                  <a:schemeClr val="accent3">
                    <a:lumMod val="75000"/>
                  </a:schemeClr>
                </a:solidFill>
              </a:ln>
            </c:spPr>
          </c:marker>
          <c:cat>
            <c:strRef>
              <c:f>'PWA9-Graph'!$CP$2:$DA$2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'PWA9-Graph'!$CP$4:$DA$4</c:f>
              <c:numCache>
                <c:formatCode>#,##0.00_ ;\-#,##0.00\ </c:formatCode>
                <c:ptCount val="12"/>
                <c:pt idx="0">
                  <c:v>140.54325179999998</c:v>
                </c:pt>
                <c:pt idx="1">
                  <c:v>145.73659069000001</c:v>
                </c:pt>
                <c:pt idx="2">
                  <c:v>143.36113584999998</c:v>
                </c:pt>
                <c:pt idx="3">
                  <c:v>149.27131494000002</c:v>
                </c:pt>
                <c:pt idx="4">
                  <c:v>146.10776616999999</c:v>
                </c:pt>
                <c:pt idx="5">
                  <c:v>143.02401969000002</c:v>
                </c:pt>
                <c:pt idx="6">
                  <c:v>158.32534823000003</c:v>
                </c:pt>
                <c:pt idx="7">
                  <c:v>162.89448418000003</c:v>
                </c:pt>
                <c:pt idx="8">
                  <c:v>163.98355601000003</c:v>
                </c:pt>
                <c:pt idx="9">
                  <c:v>156.60576565</c:v>
                </c:pt>
                <c:pt idx="10">
                  <c:v>155.21024988000002</c:v>
                </c:pt>
                <c:pt idx="11">
                  <c:v>154.25209091999997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'PWA9-Graph'!$CO$5</c:f>
              <c:strCache>
                <c:ptCount val="1"/>
                <c:pt idx="0">
                  <c:v>Y59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  <a:prstDash val="sysDash"/>
            </a:ln>
          </c:spPr>
          <c:marker>
            <c:symbol val="x"/>
            <c:size val="7"/>
            <c:spPr>
              <a:noFill/>
              <a:ln w="15875"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strRef>
              <c:f>'PWA9-Graph'!$CP$2:$DA$2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'PWA9-Graph'!$CP$5:$DA$5</c:f>
              <c:numCache>
                <c:formatCode>#,##0.00_ ;\-#,##0.00\ </c:formatCode>
                <c:ptCount val="12"/>
                <c:pt idx="0">
                  <c:v>147.98201654000005</c:v>
                </c:pt>
                <c:pt idx="1">
                  <c:v>154.00803915000003</c:v>
                </c:pt>
                <c:pt idx="2">
                  <c:v>149.70329415000003</c:v>
                </c:pt>
                <c:pt idx="3">
                  <c:v>155.56282659999997</c:v>
                </c:pt>
                <c:pt idx="4">
                  <c:v>149.74693840000006</c:v>
                </c:pt>
                <c:pt idx="5">
                  <c:v>146.66292210000003</c:v>
                </c:pt>
                <c:pt idx="6">
                  <c:v>169.04101690000007</c:v>
                </c:pt>
                <c:pt idx="7">
                  <c:v>175.67278311000004</c:v>
                </c:pt>
                <c:pt idx="8">
                  <c:v>167.52632904999996</c:v>
                </c:pt>
                <c:pt idx="9">
                  <c:v>156.39004424000004</c:v>
                </c:pt>
                <c:pt idx="10">
                  <c:v>145.13883623999996</c:v>
                </c:pt>
                <c:pt idx="11">
                  <c:v>158.40492899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'PWA9-Graph'!$CO$6</c:f>
              <c:strCache>
                <c:ptCount val="1"/>
                <c:pt idx="0">
                  <c:v>Y60</c:v>
                </c:pt>
              </c:strCache>
            </c:strRef>
          </c:tx>
          <c:spPr>
            <a:ln w="34925">
              <a:solidFill>
                <a:schemeClr val="accent4"/>
              </a:solidFill>
            </a:ln>
          </c:spPr>
          <c:marker>
            <c:symbol val="triangle"/>
            <c:size val="5"/>
            <c:spPr>
              <a:solidFill>
                <a:schemeClr val="accent4"/>
              </a:solidFill>
              <a:ln>
                <a:solidFill>
                  <a:schemeClr val="accent4"/>
                </a:solidFill>
              </a:ln>
            </c:spPr>
          </c:marker>
          <c:cat>
            <c:strRef>
              <c:f>'PWA9-Graph'!$CP$2:$DA$2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'PWA9-Graph'!$CP$6:$DA$6</c:f>
              <c:numCache>
                <c:formatCode>#,##0.00_ ;\-#,##0.00\ </c:formatCode>
                <c:ptCount val="12"/>
                <c:pt idx="0">
                  <c:v>148.37512775000002</c:v>
                </c:pt>
                <c:pt idx="1">
                  <c:v>153.60377585999996</c:v>
                </c:pt>
                <c:pt idx="2">
                  <c:v>153.09260657999997</c:v>
                </c:pt>
                <c:pt idx="3">
                  <c:v>162.19327786999995</c:v>
                </c:pt>
                <c:pt idx="4">
                  <c:v>157.04749324000002</c:v>
                </c:pt>
                <c:pt idx="5">
                  <c:v>155.04481799000001</c:v>
                </c:pt>
                <c:pt idx="6">
                  <c:v>177.55092483000001</c:v>
                </c:pt>
                <c:pt idx="7">
                  <c:v>170.46774110000001</c:v>
                </c:pt>
                <c:pt idx="8">
                  <c:v>163.10173941000002</c:v>
                </c:pt>
                <c:pt idx="9">
                  <c:v>155.34410677999998</c:v>
                </c:pt>
                <c:pt idx="10">
                  <c:v>159.03156028000001</c:v>
                </c:pt>
                <c:pt idx="11">
                  <c:v>161.13615428999992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'PWA9-Graph'!$CO$7</c:f>
              <c:strCache>
                <c:ptCount val="1"/>
                <c:pt idx="0">
                  <c:v>Y61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'PWA9-Graph'!$CP$2:$DA$2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'PWA9-Graph'!$CP$7:$DA$7</c:f>
              <c:numCache>
                <c:formatCode>#,##0.00_ ;\-#,##0.00\ </c:formatCode>
                <c:ptCount val="12"/>
                <c:pt idx="0">
                  <c:v>157.84108592000004</c:v>
                </c:pt>
                <c:pt idx="1">
                  <c:v>167.54811090000001</c:v>
                </c:pt>
                <c:pt idx="2">
                  <c:v>162.68152243999998</c:v>
                </c:pt>
                <c:pt idx="3">
                  <c:v>167.41315009000002</c:v>
                </c:pt>
                <c:pt idx="4">
                  <c:v>166.18505736999992</c:v>
                </c:pt>
                <c:pt idx="5">
                  <c:v>160.10052539999998</c:v>
                </c:pt>
                <c:pt idx="6">
                  <c:v>177.35804237999994</c:v>
                </c:pt>
                <c:pt idx="7">
                  <c:v>170.71131895000002</c:v>
                </c:pt>
                <c:pt idx="8">
                  <c:v>170.90799927999996</c:v>
                </c:pt>
                <c:pt idx="9">
                  <c:v>162.70494479000001</c:v>
                </c:pt>
                <c:pt idx="10">
                  <c:v>165.96495057999999</c:v>
                </c:pt>
                <c:pt idx="11">
                  <c:v>167.35783465000003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'PWA9-Graph'!$CO$8</c:f>
              <c:strCache>
                <c:ptCount val="1"/>
                <c:pt idx="0">
                  <c:v>Y62</c:v>
                </c:pt>
              </c:strCache>
            </c:strRef>
          </c:tx>
          <c:spPr>
            <a:ln w="47625">
              <a:solidFill>
                <a:srgbClr val="0000CC"/>
              </a:solidFill>
              <a:prstDash val="solid"/>
            </a:ln>
          </c:spPr>
          <c:marker>
            <c:symbol val="circle"/>
            <c:size val="6"/>
            <c:spPr>
              <a:solidFill>
                <a:schemeClr val="tx2"/>
              </a:solidFill>
              <a:ln>
                <a:solidFill>
                  <a:srgbClr val="0000CC"/>
                </a:solidFill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marker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cat>
            <c:strRef>
              <c:f>'PWA9-Graph'!$CP$2:$DA$2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'PWA9-Graph'!$CP$8:$DA$8</c:f>
              <c:numCache>
                <c:formatCode>#,##0.00_ ;\-#,##0.00\ </c:formatCode>
                <c:ptCount val="12"/>
                <c:pt idx="0">
                  <c:v>163.73249621000002</c:v>
                </c:pt>
                <c:pt idx="1">
                  <c:v>169.60665689000004</c:v>
                </c:pt>
                <c:pt idx="2">
                  <c:v>168.93876281000004</c:v>
                </c:pt>
                <c:pt idx="3">
                  <c:v>175.30857276999998</c:v>
                </c:pt>
                <c:pt idx="4">
                  <c:v>171.41298749000001</c:v>
                </c:pt>
                <c:pt idx="5">
                  <c:v>167.5407984</c:v>
                </c:pt>
                <c:pt idx="6">
                  <c:v>187.89147411999997</c:v>
                </c:pt>
                <c:pt idx="7">
                  <c:v>199.53170947999999</c:v>
                </c:pt>
                <c:pt idx="8">
                  <c:v>187.49010115999999</c:v>
                </c:pt>
                <c:pt idx="9">
                  <c:v>175.95017934999996</c:v>
                </c:pt>
                <c:pt idx="10">
                  <c:v>182.44770460000001</c:v>
                </c:pt>
                <c:pt idx="11">
                  <c:v>178.09768305999995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000448"/>
        <c:axId val="245002624"/>
      </c:lineChart>
      <c:catAx>
        <c:axId val="245000448"/>
        <c:scaling>
          <c:orientation val="minMax"/>
        </c:scaling>
        <c:delete val="0"/>
        <c:axPos val="b"/>
        <c:majorTickMark val="none"/>
        <c:minorTickMark val="none"/>
        <c:tickLblPos val="nextTo"/>
        <c:crossAx val="245002624"/>
        <c:crosses val="autoZero"/>
        <c:auto val="1"/>
        <c:lblAlgn val="ctr"/>
        <c:lblOffset val="100"/>
        <c:noMultiLvlLbl val="0"/>
      </c:catAx>
      <c:valAx>
        <c:axId val="24500262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4.0011475838247476E-2"/>
              <c:y val="1.4029239335737239E-2"/>
            </c:manualLayout>
          </c:layout>
          <c:overlay val="0"/>
        </c:title>
        <c:numFmt formatCode="#,##0.00_ ;\-#,##0.00\ " sourceLinked="0"/>
        <c:majorTickMark val="none"/>
        <c:minorTickMark val="none"/>
        <c:tickLblPos val="nextTo"/>
        <c:crossAx val="245000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300386738165128"/>
          <c:y val="0.6006964407426254"/>
          <c:w val="0.31651265211538726"/>
          <c:h val="0.23005515954037248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ln w="38100">
      <a:solidFill>
        <a:srgbClr val="FF66CC"/>
      </a:solidFill>
    </a:ln>
  </c:spPr>
  <c:txPr>
    <a:bodyPr/>
    <a:lstStyle/>
    <a:p>
      <a:pPr>
        <a:defRPr sz="1600" b="1">
          <a:latin typeface="TH SarabunPSK" panose="020B0500040200020003" pitchFamily="34" charset="-34"/>
          <a:cs typeface="TH SarabunPSK" panose="020B0500040200020003" pitchFamily="34" charset="-34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EBIDA</a:t>
            </a:r>
            <a:endParaRPr lang="th-TH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0651812398581695"/>
          <c:y val="0.12052930654294043"/>
          <c:w val="0.8777956124468399"/>
          <c:h val="0.7267390189909900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'PWA9-Graph'!$CA$21</c:f>
              <c:strCache>
                <c:ptCount val="1"/>
                <c:pt idx="0">
                  <c:v>Y57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'PWA9-Graph'!$BY$22:$BY$24</c:f>
              <c:strCache>
                <c:ptCount val="3"/>
                <c:pt idx="0">
                  <c:v>รายได้</c:v>
                </c:pt>
                <c:pt idx="1">
                  <c:v>ค่าใช้จ่าย</c:v>
                </c:pt>
                <c:pt idx="2">
                  <c:v>EBIDA</c:v>
                </c:pt>
              </c:strCache>
            </c:strRef>
          </c:cat>
          <c:val>
            <c:numRef>
              <c:f>'PWA9-Graph'!$CA$22:$CA$24</c:f>
              <c:numCache>
                <c:formatCode>#,##0.00_ ;\-#,##0.00\ </c:formatCode>
                <c:ptCount val="3"/>
                <c:pt idx="0">
                  <c:v>1716.0396315400003</c:v>
                </c:pt>
                <c:pt idx="1">
                  <c:v>621.61247728000001</c:v>
                </c:pt>
                <c:pt idx="2">
                  <c:v>1094.4271542600004</c:v>
                </c:pt>
              </c:numCache>
            </c:numRef>
          </c:val>
        </c:ser>
        <c:ser>
          <c:idx val="3"/>
          <c:order val="1"/>
          <c:tx>
            <c:strRef>
              <c:f>'PWA9-Graph'!$CC$21</c:f>
              <c:strCache>
                <c:ptCount val="1"/>
                <c:pt idx="0">
                  <c:v>Y58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'PWA9-Graph'!$BY$22:$BY$24</c:f>
              <c:strCache>
                <c:ptCount val="3"/>
                <c:pt idx="0">
                  <c:v>รายได้</c:v>
                </c:pt>
                <c:pt idx="1">
                  <c:v>ค่าใช้จ่าย</c:v>
                </c:pt>
                <c:pt idx="2">
                  <c:v>EBIDA</c:v>
                </c:pt>
              </c:strCache>
            </c:strRef>
          </c:cat>
          <c:val>
            <c:numRef>
              <c:f>'PWA9-Graph'!$CC$22:$CC$24</c:f>
              <c:numCache>
                <c:formatCode>#,##0.00_ ;\-#,##0.00\ </c:formatCode>
                <c:ptCount val="3"/>
                <c:pt idx="0">
                  <c:v>1819.3155740100001</c:v>
                </c:pt>
                <c:pt idx="1">
                  <c:v>641.92376877000004</c:v>
                </c:pt>
                <c:pt idx="2">
                  <c:v>1177.3918052399999</c:v>
                </c:pt>
              </c:numCache>
            </c:numRef>
          </c:val>
        </c:ser>
        <c:ser>
          <c:idx val="5"/>
          <c:order val="2"/>
          <c:tx>
            <c:strRef>
              <c:f>'PWA9-Graph'!$CE$21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6"/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'PWA9-Graph'!$BY$22:$BY$24</c:f>
              <c:strCache>
                <c:ptCount val="3"/>
                <c:pt idx="0">
                  <c:v>รายได้</c:v>
                </c:pt>
                <c:pt idx="1">
                  <c:v>ค่าใช้จ่าย</c:v>
                </c:pt>
                <c:pt idx="2">
                  <c:v>EBIDA</c:v>
                </c:pt>
              </c:strCache>
            </c:strRef>
          </c:cat>
          <c:val>
            <c:numRef>
              <c:f>'PWA9-Graph'!$CE$22:$CE$24</c:f>
              <c:numCache>
                <c:formatCode>#,##0.00_ ;\-#,##0.00\ </c:formatCode>
                <c:ptCount val="3"/>
                <c:pt idx="0">
                  <c:v>1875.8399754700001</c:v>
                </c:pt>
                <c:pt idx="1">
                  <c:v>764.15083423999977</c:v>
                </c:pt>
                <c:pt idx="2">
                  <c:v>1111.6891412300004</c:v>
                </c:pt>
              </c:numCache>
            </c:numRef>
          </c:val>
        </c:ser>
        <c:ser>
          <c:idx val="7"/>
          <c:order val="3"/>
          <c:tx>
            <c:strRef>
              <c:f>'PWA9-Graph'!$CG$21</c:f>
              <c:strCache>
                <c:ptCount val="1"/>
                <c:pt idx="0">
                  <c:v>Y60*</c:v>
                </c:pt>
              </c:strCache>
            </c:strRef>
          </c:tx>
          <c:spPr>
            <a:solidFill>
              <a:schemeClr val="accent4"/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'PWA9-Graph'!$BY$22:$BY$24</c:f>
              <c:strCache>
                <c:ptCount val="3"/>
                <c:pt idx="0">
                  <c:v>รายได้</c:v>
                </c:pt>
                <c:pt idx="1">
                  <c:v>ค่าใช้จ่าย</c:v>
                </c:pt>
                <c:pt idx="2">
                  <c:v>EBIDA</c:v>
                </c:pt>
              </c:strCache>
            </c:strRef>
          </c:cat>
          <c:val>
            <c:numRef>
              <c:f>'PWA9-Graph'!$CG$22:$CG$24</c:f>
              <c:numCache>
                <c:formatCode>#,##0.00_ ;\-#,##0.00\ </c:formatCode>
                <c:ptCount val="3"/>
                <c:pt idx="0">
                  <c:v>1915.9893259799996</c:v>
                </c:pt>
                <c:pt idx="1">
                  <c:v>763.17051420000007</c:v>
                </c:pt>
                <c:pt idx="2">
                  <c:v>1152.8188117799996</c:v>
                </c:pt>
              </c:numCache>
            </c:numRef>
          </c:val>
        </c:ser>
        <c:ser>
          <c:idx val="9"/>
          <c:order val="4"/>
          <c:tx>
            <c:strRef>
              <c:f>'PWA9-Graph'!$CI$21</c:f>
              <c:strCache>
                <c:ptCount val="1"/>
                <c:pt idx="0">
                  <c:v>Y61*</c:v>
                </c:pt>
              </c:strCache>
            </c:strRef>
          </c:tx>
          <c:spPr>
            <a:solidFill>
              <a:schemeClr val="accent1"/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'PWA9-Graph'!$BY$22:$BY$24</c:f>
              <c:strCache>
                <c:ptCount val="3"/>
                <c:pt idx="0">
                  <c:v>รายได้</c:v>
                </c:pt>
                <c:pt idx="1">
                  <c:v>ค่าใช้จ่าย</c:v>
                </c:pt>
                <c:pt idx="2">
                  <c:v>EBIDA</c:v>
                </c:pt>
              </c:strCache>
            </c:strRef>
          </c:cat>
          <c:val>
            <c:numRef>
              <c:f>'PWA9-Graph'!$CI$22:$CI$24</c:f>
              <c:numCache>
                <c:formatCode>#,##0.00_ ;\-#,##0.00\ </c:formatCode>
                <c:ptCount val="3"/>
                <c:pt idx="0">
                  <c:v>1996.7745427499999</c:v>
                </c:pt>
                <c:pt idx="1">
                  <c:v>803.12480644000004</c:v>
                </c:pt>
                <c:pt idx="2">
                  <c:v>1193.6497363099998</c:v>
                </c:pt>
              </c:numCache>
            </c:numRef>
          </c:val>
        </c:ser>
        <c:ser>
          <c:idx val="11"/>
          <c:order val="5"/>
          <c:tx>
            <c:strRef>
              <c:f>'PWA9-Graph'!$CK$21</c:f>
              <c:strCache>
                <c:ptCount val="1"/>
                <c:pt idx="0">
                  <c:v>เป้า 62</c:v>
                </c:pt>
              </c:strCache>
            </c:strRef>
          </c:tx>
          <c:spPr>
            <a:solidFill>
              <a:srgbClr val="C00000"/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'PWA9-Graph'!$BY$22:$BY$24</c:f>
              <c:strCache>
                <c:ptCount val="3"/>
                <c:pt idx="0">
                  <c:v>รายได้</c:v>
                </c:pt>
                <c:pt idx="1">
                  <c:v>ค่าใช้จ่าย</c:v>
                </c:pt>
                <c:pt idx="2">
                  <c:v>EBIDA</c:v>
                </c:pt>
              </c:strCache>
            </c:strRef>
          </c:cat>
          <c:val>
            <c:numRef>
              <c:f>'PWA9-Graph'!$CK$22:$CK$24</c:f>
              <c:numCache>
                <c:formatCode>#,##0.00_ ;\-#,##0.00\ </c:formatCode>
                <c:ptCount val="3"/>
                <c:pt idx="0">
                  <c:v>2081.3412100000005</c:v>
                </c:pt>
                <c:pt idx="1">
                  <c:v>834.34120999999993</c:v>
                </c:pt>
                <c:pt idx="2">
                  <c:v>1247.0000000000005</c:v>
                </c:pt>
              </c:numCache>
            </c:numRef>
          </c:val>
        </c:ser>
        <c:ser>
          <c:idx val="12"/>
          <c:order val="6"/>
          <c:tx>
            <c:strRef>
              <c:f>'PWA9-Graph'!$CL$21</c:f>
              <c:strCache>
                <c:ptCount val="1"/>
                <c:pt idx="0">
                  <c:v>Y62*</c:v>
                </c:pt>
              </c:strCache>
            </c:strRef>
          </c:tx>
          <c:spPr>
            <a:solidFill>
              <a:srgbClr val="0000CC"/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'PWA9-Graph'!$BY$22:$BY$24</c:f>
              <c:strCache>
                <c:ptCount val="3"/>
                <c:pt idx="0">
                  <c:v>รายได้</c:v>
                </c:pt>
                <c:pt idx="1">
                  <c:v>ค่าใช้จ่าย</c:v>
                </c:pt>
                <c:pt idx="2">
                  <c:v>EBIDA</c:v>
                </c:pt>
              </c:strCache>
            </c:strRef>
          </c:cat>
          <c:val>
            <c:numRef>
              <c:f>'PWA9-Graph'!$CL$22:$CL$24</c:f>
              <c:numCache>
                <c:formatCode>#,##0.00_ ;\-#,##0.00\ </c:formatCode>
                <c:ptCount val="3"/>
                <c:pt idx="0">
                  <c:v>2127.9491263399996</c:v>
                </c:pt>
                <c:pt idx="1">
                  <c:v>816.38238232999993</c:v>
                </c:pt>
                <c:pt idx="2">
                  <c:v>1311.5667440099996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7"/>
        <c:overlap val="1"/>
        <c:axId val="245069312"/>
        <c:axId val="245070848"/>
      </c:barChart>
      <c:catAx>
        <c:axId val="245069312"/>
        <c:scaling>
          <c:orientation val="minMax"/>
        </c:scaling>
        <c:delete val="0"/>
        <c:axPos val="b"/>
        <c:majorTickMark val="none"/>
        <c:minorTickMark val="none"/>
        <c:tickLblPos val="nextTo"/>
        <c:crossAx val="245070848"/>
        <c:crosses val="autoZero"/>
        <c:auto val="1"/>
        <c:lblAlgn val="ctr"/>
        <c:lblOffset val="100"/>
        <c:noMultiLvlLbl val="0"/>
      </c:catAx>
      <c:valAx>
        <c:axId val="24507084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5.8467023172905523E-2"/>
              <c:y val="2.9324220298275572E-2"/>
            </c:manualLayout>
          </c:layout>
          <c:overlay val="0"/>
        </c:title>
        <c:numFmt formatCode="#,##0.000_ ;\-#,##0.000\ " sourceLinked="0"/>
        <c:majorTickMark val="none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45069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1660079368433494"/>
          <c:y val="7.8738078771715306E-2"/>
          <c:w val="0.27399852335013947"/>
          <c:h val="0.22197476603756103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gap"/>
    <c:showDLblsOverMax val="0"/>
  </c:chart>
  <c:spPr>
    <a:ln w="38100">
      <a:solidFill>
        <a:srgbClr val="FF66CC"/>
      </a:solidFill>
    </a:ln>
  </c:spPr>
  <c:txPr>
    <a:bodyPr/>
    <a:lstStyle/>
    <a:p>
      <a:pPr>
        <a:defRPr sz="2000" b="1">
          <a:latin typeface="TH SarabunPSK" panose="020B0500040200020003" pitchFamily="34" charset="-34"/>
          <a:cs typeface="TH SarabunPSK" panose="020B0500040200020003" pitchFamily="34" charset="-34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/>
              <a:t>ผู้ใช้น้ำเพิ่มปกติ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0651811304335621"/>
          <c:y val="0.13650316073518695"/>
          <c:w val="0.8777956124468399"/>
          <c:h val="0.72673901899099003"/>
        </c:manualLayout>
      </c:layout>
      <c:barChart>
        <c:barDir val="col"/>
        <c:grouping val="clustered"/>
        <c:varyColors val="0"/>
        <c:ser>
          <c:idx val="0"/>
          <c:order val="0"/>
          <c:tx>
            <c:v>ราย</c:v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1"/>
            <c:invertIfNegative val="0"/>
            <c:bubble3D val="0"/>
            <c:spPr>
              <a:solidFill>
                <a:schemeClr val="accent3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3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5"/>
            <c:invertIfNegative val="0"/>
            <c:bubble3D val="0"/>
            <c:spPr>
              <a:solidFill>
                <a:srgbClr val="C00000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6"/>
            <c:invertIfNegative val="0"/>
            <c:bubble3D val="0"/>
            <c:spPr>
              <a:solidFill>
                <a:schemeClr val="accent4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8"/>
            <c:invertIfNegative val="0"/>
            <c:bubble3D val="0"/>
            <c:spPr>
              <a:solidFill>
                <a:schemeClr val="accent5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10"/>
            <c:invertIfNegative val="0"/>
            <c:bubble3D val="0"/>
            <c:spPr>
              <a:solidFill>
                <a:srgbClr val="C00000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11"/>
            <c:invertIfNegative val="0"/>
            <c:bubble3D val="0"/>
            <c:spPr>
              <a:pattFill prst="pct90">
                <a:fgClr>
                  <a:srgbClr val="0000CC"/>
                </a:fgClr>
                <a:bgClr>
                  <a:schemeClr val="bg1"/>
                </a:bgClr>
              </a:pattFill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Lbls>
            <c:dLbl>
              <c:idx val="11"/>
              <c:spPr/>
              <c:txPr>
                <a:bodyPr/>
                <a:lstStyle/>
                <a:p>
                  <a:pPr>
                    <a:defRPr>
                      <a:solidFill>
                        <a:srgbClr val="0000CC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'PWA9-Graph'!$O$21:$Z$21</c:f>
              <c:strCache>
                <c:ptCount val="12"/>
                <c:pt idx="0">
                  <c:v>Y57</c:v>
                </c:pt>
                <c:pt idx="2">
                  <c:v>Y58</c:v>
                </c:pt>
                <c:pt idx="4">
                  <c:v>Y59</c:v>
                </c:pt>
                <c:pt idx="6">
                  <c:v>Y60</c:v>
                </c:pt>
                <c:pt idx="8">
                  <c:v>Y61</c:v>
                </c:pt>
                <c:pt idx="10">
                  <c:v>เป้า 62</c:v>
                </c:pt>
                <c:pt idx="11">
                  <c:v>Y62f</c:v>
                </c:pt>
              </c:strCache>
            </c:strRef>
          </c:cat>
          <c:val>
            <c:numRef>
              <c:f>'PWA9-Graph'!$O$22:$Z$22</c:f>
              <c:numCache>
                <c:formatCode>#,##0_ ;\-#,##0\ </c:formatCode>
                <c:ptCount val="12"/>
                <c:pt idx="0">
                  <c:v>20278</c:v>
                </c:pt>
                <c:pt idx="2" formatCode="#,##0">
                  <c:v>19878</c:v>
                </c:pt>
                <c:pt idx="4">
                  <c:v>21525</c:v>
                </c:pt>
                <c:pt idx="6" formatCode="#,##0">
                  <c:v>19033</c:v>
                </c:pt>
                <c:pt idx="8" formatCode="#,##0">
                  <c:v>18011</c:v>
                </c:pt>
                <c:pt idx="10" formatCode="#,##0">
                  <c:v>18450</c:v>
                </c:pt>
                <c:pt idx="11" formatCode="#,##0">
                  <c:v>17065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"/>
        <c:axId val="244201344"/>
        <c:axId val="244202880"/>
      </c:barChart>
      <c:catAx>
        <c:axId val="244201344"/>
        <c:scaling>
          <c:orientation val="minMax"/>
        </c:scaling>
        <c:delete val="0"/>
        <c:axPos val="b"/>
        <c:majorTickMark val="none"/>
        <c:minorTickMark val="none"/>
        <c:tickLblPos val="nextTo"/>
        <c:crossAx val="244202880"/>
        <c:crosses val="autoZero"/>
        <c:auto val="1"/>
        <c:lblAlgn val="ctr"/>
        <c:lblOffset val="100"/>
        <c:noMultiLvlLbl val="0"/>
      </c:catAx>
      <c:valAx>
        <c:axId val="24420288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5.8467023172905523E-2"/>
              <c:y val="2.9324220298275572E-2"/>
            </c:manualLayout>
          </c:layout>
          <c:overlay val="0"/>
        </c:title>
        <c:numFmt formatCode="#,##0_ ;\-#,##0\ " sourceLinked="1"/>
        <c:majorTickMark val="none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44201344"/>
        <c:crosses val="autoZero"/>
        <c:crossBetween val="between"/>
      </c:valAx>
    </c:plotArea>
    <c:plotVisOnly val="1"/>
    <c:dispBlanksAs val="gap"/>
    <c:showDLblsOverMax val="0"/>
  </c:chart>
  <c:spPr>
    <a:ln w="38100">
      <a:solidFill>
        <a:srgbClr val="7030A0"/>
      </a:solidFill>
    </a:ln>
  </c:spPr>
  <c:txPr>
    <a:bodyPr/>
    <a:lstStyle/>
    <a:p>
      <a:pPr>
        <a:defRPr sz="2000" b="1">
          <a:latin typeface="TH SarabunPSK" panose="020B0500040200020003" pitchFamily="34" charset="-34"/>
          <a:cs typeface="TH SarabunPSK" panose="020B0500040200020003" pitchFamily="34" charset="-34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EBIDA</a:t>
            </a:r>
            <a:r>
              <a:rPr lang="en-US" baseline="0"/>
              <a:t> </a:t>
            </a:r>
            <a:r>
              <a:rPr lang="en-US"/>
              <a:t>Y2562</a:t>
            </a:r>
            <a:endParaRPr lang="th-TH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60670300827763E-2"/>
          <c:y val="0.12501242654402714"/>
          <c:w val="0.80638333669829743"/>
          <c:h val="0.77090586021880014"/>
        </c:manualLayout>
      </c:layout>
      <c:lineChart>
        <c:grouping val="standard"/>
        <c:varyColors val="0"/>
        <c:ser>
          <c:idx val="0"/>
          <c:order val="0"/>
          <c:tx>
            <c:strRef>
              <c:f>'PWA9-Graph'!$BX$107</c:f>
              <c:strCache>
                <c:ptCount val="1"/>
                <c:pt idx="0">
                  <c:v>Y61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'PWA9-Graph'!$BY$106:$CJ$106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'PWA9-Graph'!$BY$107:$CJ$107</c:f>
              <c:numCache>
                <c:formatCode>#,##0.00_ ;\-#,##0.00\ </c:formatCode>
                <c:ptCount val="12"/>
                <c:pt idx="0">
                  <c:v>94.850849989999986</c:v>
                </c:pt>
                <c:pt idx="1">
                  <c:v>103.07034306</c:v>
                </c:pt>
                <c:pt idx="2">
                  <c:v>99.426307129999969</c:v>
                </c:pt>
                <c:pt idx="3">
                  <c:v>106.41251148999999</c:v>
                </c:pt>
                <c:pt idx="4">
                  <c:v>104.70895906999999</c:v>
                </c:pt>
                <c:pt idx="5">
                  <c:v>95.048912440000009</c:v>
                </c:pt>
                <c:pt idx="6">
                  <c:v>116.49142155999999</c:v>
                </c:pt>
                <c:pt idx="7">
                  <c:v>107.13247933999999</c:v>
                </c:pt>
                <c:pt idx="8">
                  <c:v>102.74608586000001</c:v>
                </c:pt>
                <c:pt idx="9">
                  <c:v>94.882271679999988</c:v>
                </c:pt>
                <c:pt idx="10">
                  <c:v>91.581411850000009</c:v>
                </c:pt>
                <c:pt idx="11">
                  <c:v>77.29818284000001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'PWA9-Graph'!$BX$108</c:f>
              <c:strCache>
                <c:ptCount val="1"/>
                <c:pt idx="0">
                  <c:v>เป้า 62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'PWA9-Graph'!$BY$106:$CJ$106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'PWA9-Graph'!$BY$108:$CJ$108</c:f>
              <c:numCache>
                <c:formatCode>#,##0.00_ ;\-#,##0.00\ </c:formatCode>
                <c:ptCount val="12"/>
                <c:pt idx="0">
                  <c:v>99.896992747571929</c:v>
                </c:pt>
                <c:pt idx="1">
                  <c:v>105.33693971949542</c:v>
                </c:pt>
                <c:pt idx="2">
                  <c:v>98.470162694863419</c:v>
                </c:pt>
                <c:pt idx="3">
                  <c:v>111.26018915415857</c:v>
                </c:pt>
                <c:pt idx="4">
                  <c:v>106.61727447150608</c:v>
                </c:pt>
                <c:pt idx="5">
                  <c:v>95.589281922140657</c:v>
                </c:pt>
                <c:pt idx="6">
                  <c:v>122.57951046109343</c:v>
                </c:pt>
                <c:pt idx="7">
                  <c:v>116.54512114443342</c:v>
                </c:pt>
                <c:pt idx="8">
                  <c:v>108.54160512143649</c:v>
                </c:pt>
                <c:pt idx="9">
                  <c:v>101.79281340740474</c:v>
                </c:pt>
                <c:pt idx="10">
                  <c:v>95.228144771669619</c:v>
                </c:pt>
                <c:pt idx="11">
                  <c:v>85.141964384226199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'PWA9-Graph'!$BX$109</c:f>
              <c:strCache>
                <c:ptCount val="1"/>
                <c:pt idx="0">
                  <c:v>Y62</c:v>
                </c:pt>
              </c:strCache>
            </c:strRef>
          </c:tx>
          <c:spPr>
            <a:ln w="47625">
              <a:solidFill>
                <a:srgbClr val="0000CC"/>
              </a:solidFill>
              <a:prstDash val="solid"/>
            </a:ln>
          </c:spPr>
          <c:marker>
            <c:symbol val="circle"/>
            <c:size val="6"/>
            <c:spPr>
              <a:solidFill>
                <a:schemeClr val="accent1"/>
              </a:solidFill>
              <a:ln>
                <a:solidFill>
                  <a:srgbClr val="0000CC"/>
                </a:solidFill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marker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cat>
            <c:strRef>
              <c:f>'PWA9-Graph'!$BY$106:$CJ$106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'PWA9-Graph'!$BY$109:$CJ$109</c:f>
              <c:numCache>
                <c:formatCode>#,##0.00_ ;\-#,##0.00\ </c:formatCode>
                <c:ptCount val="12"/>
                <c:pt idx="0">
                  <c:v>94.526139749999984</c:v>
                </c:pt>
                <c:pt idx="1">
                  <c:v>108.08981414000002</c:v>
                </c:pt>
                <c:pt idx="2">
                  <c:v>108.75592089</c:v>
                </c:pt>
                <c:pt idx="3">
                  <c:v>110.56201502999998</c:v>
                </c:pt>
                <c:pt idx="4">
                  <c:v>107.65066015000004</c:v>
                </c:pt>
                <c:pt idx="5">
                  <c:v>99.531922749999993</c:v>
                </c:pt>
                <c:pt idx="6">
                  <c:v>122.73870784000002</c:v>
                </c:pt>
                <c:pt idx="7">
                  <c:v>129.61417037999999</c:v>
                </c:pt>
                <c:pt idx="8">
                  <c:v>114.61634695999999</c:v>
                </c:pt>
                <c:pt idx="9">
                  <c:v>106.26192280999999</c:v>
                </c:pt>
                <c:pt idx="10">
                  <c:v>110.53241536000002</c:v>
                </c:pt>
                <c:pt idx="11">
                  <c:v>98.686707950000013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109888"/>
        <c:axId val="245111808"/>
      </c:lineChart>
      <c:catAx>
        <c:axId val="24510988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45111808"/>
        <c:crosses val="autoZero"/>
        <c:auto val="1"/>
        <c:lblAlgn val="ctr"/>
        <c:lblOffset val="100"/>
        <c:noMultiLvlLbl val="0"/>
      </c:catAx>
      <c:valAx>
        <c:axId val="24511180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2.6673396594656434E-2"/>
              <c:y val="1.9211669337792957E-2"/>
            </c:manualLayout>
          </c:layout>
          <c:overlay val="0"/>
        </c:title>
        <c:numFmt formatCode="#,##0.000_ ;\-#,##0.000\ " sourceLinked="0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451098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8459396101128385"/>
          <c:y val="0.66164634287970636"/>
          <c:w val="0.10180911680911681"/>
          <c:h val="0.22656609295519475"/>
        </c:manualLayout>
      </c:layout>
      <c:overlay val="0"/>
    </c:legend>
    <c:plotVisOnly val="1"/>
    <c:dispBlanksAs val="gap"/>
    <c:showDLblsOverMax val="0"/>
  </c:chart>
  <c:spPr>
    <a:ln w="38100">
      <a:solidFill>
        <a:schemeClr val="accent3">
          <a:lumMod val="50000"/>
        </a:schemeClr>
      </a:solidFill>
    </a:ln>
  </c:spPr>
  <c:txPr>
    <a:bodyPr/>
    <a:lstStyle/>
    <a:p>
      <a:pPr>
        <a:defRPr sz="1800">
          <a:latin typeface="TH SarabunPSK" panose="020B0500040200020003" pitchFamily="34" charset="-34"/>
          <a:cs typeface="TH SarabunPSK" panose="020B0500040200020003" pitchFamily="34" charset="-34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EBIDA</a:t>
            </a:r>
            <a:r>
              <a:rPr lang="en-US" baseline="0"/>
              <a:t>  </a:t>
            </a:r>
            <a:r>
              <a:rPr lang="en-US"/>
              <a:t>Y2562</a:t>
            </a:r>
            <a:r>
              <a:rPr lang="th-TH"/>
              <a:t> (สะสม)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60670300827763E-2"/>
          <c:y val="0.12501242654402714"/>
          <c:w val="0.80638333669829743"/>
          <c:h val="0.770905860218800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'PWA9-Graph'!$BY$134</c:f>
              <c:strCache>
                <c:ptCount val="1"/>
                <c:pt idx="0">
                  <c:v>Y61</c:v>
                </c:pt>
              </c:strCache>
            </c:strRef>
          </c:tx>
          <c:spPr>
            <a:solidFill>
              <a:schemeClr val="accent1"/>
            </a:solidFill>
            <a:ln w="34925">
              <a:noFill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'PWA9-Graph'!$BZ$133:$CK$133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'PWA9-Graph'!$BZ$134:$CK$134</c:f>
              <c:numCache>
                <c:formatCode>#,##0.00_ ;\-#,##0.00\ </c:formatCode>
                <c:ptCount val="12"/>
                <c:pt idx="0">
                  <c:v>94.850849989999986</c:v>
                </c:pt>
                <c:pt idx="1">
                  <c:v>197.92119305</c:v>
                </c:pt>
                <c:pt idx="2">
                  <c:v>297.34750018</c:v>
                </c:pt>
                <c:pt idx="3">
                  <c:v>403.76001166999998</c:v>
                </c:pt>
                <c:pt idx="4">
                  <c:v>508.46897073999997</c:v>
                </c:pt>
                <c:pt idx="5">
                  <c:v>603.51788318000001</c:v>
                </c:pt>
                <c:pt idx="6">
                  <c:v>720.00930474000006</c:v>
                </c:pt>
                <c:pt idx="7">
                  <c:v>827.14178408000009</c:v>
                </c:pt>
                <c:pt idx="8">
                  <c:v>929.88786994000009</c:v>
                </c:pt>
                <c:pt idx="9">
                  <c:v>1024.77014162</c:v>
                </c:pt>
                <c:pt idx="10">
                  <c:v>1116.35155347</c:v>
                </c:pt>
                <c:pt idx="11">
                  <c:v>1193.64973631</c:v>
                </c:pt>
              </c:numCache>
            </c:numRef>
          </c:val>
        </c:ser>
        <c:ser>
          <c:idx val="2"/>
          <c:order val="2"/>
          <c:tx>
            <c:strRef>
              <c:f>'PWA9-Graph'!$BY$136</c:f>
              <c:strCache>
                <c:ptCount val="1"/>
                <c:pt idx="0">
                  <c:v>Y62</c:v>
                </c:pt>
              </c:strCache>
            </c:strRef>
          </c:tx>
          <c:spPr>
            <a:solidFill>
              <a:srgbClr val="0000CC"/>
            </a:solidFill>
            <a:ln w="44450">
              <a:noFill/>
              <a:prstDash val="sysDot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1"/>
            <c:invertIfNegative val="0"/>
            <c:bubble3D val="0"/>
            <c:spPr>
              <a:solidFill>
                <a:srgbClr val="0000CC"/>
              </a:solidFill>
              <a:ln w="44450">
                <a:noFill/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2"/>
            <c:invertIfNegative val="0"/>
            <c:bubble3D val="0"/>
            <c:spPr>
              <a:solidFill>
                <a:srgbClr val="0000CC"/>
              </a:solidFill>
              <a:ln w="44450">
                <a:noFill/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3"/>
            <c:invertIfNegative val="0"/>
            <c:bubble3D val="0"/>
            <c:spPr>
              <a:solidFill>
                <a:srgbClr val="0000CC"/>
              </a:solidFill>
              <a:ln w="44450">
                <a:noFill/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cat>
            <c:strRef>
              <c:f>'PWA9-Graph'!$BZ$133:$CK$133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'PWA9-Graph'!$BZ$136:$CK$136</c:f>
              <c:numCache>
                <c:formatCode>#,##0.00_ ;\-#,##0.00\ </c:formatCode>
                <c:ptCount val="12"/>
                <c:pt idx="0">
                  <c:v>94.526139749999984</c:v>
                </c:pt>
                <c:pt idx="1">
                  <c:v>202.61595389000001</c:v>
                </c:pt>
                <c:pt idx="2">
                  <c:v>311.37187477999998</c:v>
                </c:pt>
                <c:pt idx="3">
                  <c:v>421.93388980999998</c:v>
                </c:pt>
                <c:pt idx="4">
                  <c:v>529.58454996</c:v>
                </c:pt>
                <c:pt idx="5">
                  <c:v>629.11647271000004</c:v>
                </c:pt>
                <c:pt idx="6">
                  <c:v>751.85518055000011</c:v>
                </c:pt>
                <c:pt idx="7">
                  <c:v>881.46935093000013</c:v>
                </c:pt>
                <c:pt idx="8">
                  <c:v>996.08569789000012</c:v>
                </c:pt>
                <c:pt idx="9">
                  <c:v>1102.3476207000001</c:v>
                </c:pt>
                <c:pt idx="10">
                  <c:v>1212.8800360600001</c:v>
                </c:pt>
                <c:pt idx="11">
                  <c:v>1311.5667440100001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43"/>
        <c:axId val="245148288"/>
        <c:axId val="245154176"/>
      </c:barChart>
      <c:lineChart>
        <c:grouping val="standard"/>
        <c:varyColors val="0"/>
        <c:ser>
          <c:idx val="1"/>
          <c:order val="1"/>
          <c:tx>
            <c:strRef>
              <c:f>'PWA9-Graph'!$BY$135</c:f>
              <c:strCache>
                <c:ptCount val="1"/>
                <c:pt idx="0">
                  <c:v>เป้า 62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'PWA9-Graph'!$BZ$133:$CK$133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'PWA9-Graph'!$BZ$135:$CK$135</c:f>
              <c:numCache>
                <c:formatCode>#,##0.00_ ;\-#,##0.00\ </c:formatCode>
                <c:ptCount val="12"/>
                <c:pt idx="0">
                  <c:v>99.896992747571929</c:v>
                </c:pt>
                <c:pt idx="1">
                  <c:v>205.23393246706735</c:v>
                </c:pt>
                <c:pt idx="2">
                  <c:v>303.70409516193075</c:v>
                </c:pt>
                <c:pt idx="3">
                  <c:v>414.96428431608933</c:v>
                </c:pt>
                <c:pt idx="4">
                  <c:v>521.58155878759544</c:v>
                </c:pt>
                <c:pt idx="5">
                  <c:v>617.17084070973613</c:v>
                </c:pt>
                <c:pt idx="6">
                  <c:v>739.75035117082962</c:v>
                </c:pt>
                <c:pt idx="7">
                  <c:v>856.29547231526305</c:v>
                </c:pt>
                <c:pt idx="8">
                  <c:v>964.83707743669959</c:v>
                </c:pt>
                <c:pt idx="9">
                  <c:v>1066.6298908441042</c:v>
                </c:pt>
                <c:pt idx="10">
                  <c:v>1161.8580356157738</c:v>
                </c:pt>
                <c:pt idx="11">
                  <c:v>1247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148288"/>
        <c:axId val="245154176"/>
      </c:lineChart>
      <c:catAx>
        <c:axId val="24514828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45154176"/>
        <c:crosses val="autoZero"/>
        <c:auto val="1"/>
        <c:lblAlgn val="ctr"/>
        <c:lblOffset val="100"/>
        <c:noMultiLvlLbl val="0"/>
      </c:catAx>
      <c:valAx>
        <c:axId val="24515417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2.6673396594656434E-2"/>
              <c:y val="1.9211669337792957E-2"/>
            </c:manualLayout>
          </c:layout>
          <c:overlay val="0"/>
        </c:title>
        <c:numFmt formatCode="#,##0.000_ ;\-#,##0.000\ " sourceLinked="0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451482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845939640818784"/>
          <c:y val="2.1418310322024847E-2"/>
          <c:w val="0.106747608161883"/>
          <c:h val="0.26065593570715168"/>
        </c:manualLayout>
      </c:layout>
      <c:overlay val="0"/>
    </c:legend>
    <c:plotVisOnly val="1"/>
    <c:dispBlanksAs val="gap"/>
    <c:showDLblsOverMax val="0"/>
  </c:chart>
  <c:spPr>
    <a:ln w="38100">
      <a:solidFill>
        <a:srgbClr val="FF66CC"/>
      </a:solidFill>
    </a:ln>
  </c:spPr>
  <c:txPr>
    <a:bodyPr/>
    <a:lstStyle/>
    <a:p>
      <a:pPr>
        <a:defRPr sz="1800">
          <a:latin typeface="TH SarabunPSK" panose="020B0500040200020003" pitchFamily="34" charset="-34"/>
          <a:cs typeface="TH SarabunPSK" panose="020B0500040200020003" pitchFamily="34" charset="-34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/>
              <a:t>ค่าใช้จ่าย </a:t>
            </a:r>
            <a:r>
              <a:rPr lang="en-US"/>
              <a:t>Y2557 - Y2562</a:t>
            </a:r>
            <a:endParaRPr lang="th-TH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787617456908787E-2"/>
          <c:y val="0.11524296612456154"/>
          <c:w val="0.89618570405971987"/>
          <c:h val="0.73548556430446188"/>
        </c:manualLayout>
      </c:layout>
      <c:lineChart>
        <c:grouping val="standard"/>
        <c:varyColors val="0"/>
        <c:ser>
          <c:idx val="0"/>
          <c:order val="0"/>
          <c:tx>
            <c:strRef>
              <c:f>'PWA9-Graph'!$CO$11</c:f>
              <c:strCache>
                <c:ptCount val="1"/>
                <c:pt idx="0">
                  <c:v>Y57</c:v>
                </c:pt>
              </c:strCache>
            </c:strRef>
          </c:tx>
          <c:spPr>
            <a:ln w="3175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dot"/>
            <c:size val="7"/>
            <c:spPr>
              <a:ln>
                <a:solidFill>
                  <a:schemeClr val="bg1">
                    <a:lumMod val="50000"/>
                  </a:schemeClr>
                </a:solidFill>
              </a:ln>
            </c:spPr>
          </c:marker>
          <c:cat>
            <c:strRef>
              <c:f>'PWA9-Graph'!$CP$10:$DA$10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'PWA9-Graph'!$CP$11:$DA$11</c:f>
              <c:numCache>
                <c:formatCode>#,##0.00_ ;\-#,##0.00\ </c:formatCode>
                <c:ptCount val="12"/>
                <c:pt idx="0">
                  <c:v>56.274008349999988</c:v>
                </c:pt>
                <c:pt idx="1">
                  <c:v>48.415547120000006</c:v>
                </c:pt>
                <c:pt idx="2">
                  <c:v>42.452098990000003</c:v>
                </c:pt>
                <c:pt idx="3">
                  <c:v>49.580246089999996</c:v>
                </c:pt>
                <c:pt idx="4">
                  <c:v>46.556109269999993</c:v>
                </c:pt>
                <c:pt idx="5">
                  <c:v>53.069711019999993</c:v>
                </c:pt>
                <c:pt idx="6">
                  <c:v>48.059949650000007</c:v>
                </c:pt>
                <c:pt idx="7">
                  <c:v>50.733483349999986</c:v>
                </c:pt>
                <c:pt idx="8">
                  <c:v>55.601258900000005</c:v>
                </c:pt>
                <c:pt idx="9">
                  <c:v>49.907790939999991</c:v>
                </c:pt>
                <c:pt idx="10">
                  <c:v>54.397928730000011</c:v>
                </c:pt>
                <c:pt idx="11">
                  <c:v>66.564344869999999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'PWA9-Graph'!$CO$12</c:f>
              <c:strCache>
                <c:ptCount val="1"/>
                <c:pt idx="0">
                  <c:v>Y58</c:v>
                </c:pt>
              </c:strCache>
            </c:strRef>
          </c:tx>
          <c:spPr>
            <a:ln w="31750">
              <a:solidFill>
                <a:schemeClr val="accent3">
                  <a:lumMod val="75000"/>
                </a:schemeClr>
              </a:solidFill>
              <a:prstDash val="sysDash"/>
            </a:ln>
          </c:spPr>
          <c:marker>
            <c:symbol val="plus"/>
            <c:size val="7"/>
            <c:spPr>
              <a:ln w="15875">
                <a:solidFill>
                  <a:schemeClr val="accent3">
                    <a:lumMod val="75000"/>
                  </a:schemeClr>
                </a:solidFill>
              </a:ln>
            </c:spPr>
          </c:marker>
          <c:cat>
            <c:strRef>
              <c:f>'PWA9-Graph'!$CP$10:$DA$10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'PWA9-Graph'!$CP$12:$DA$12</c:f>
              <c:numCache>
                <c:formatCode>#,##0.00_ ;\-#,##0.00\ </c:formatCode>
                <c:ptCount val="12"/>
                <c:pt idx="0">
                  <c:v>51.647307839999989</c:v>
                </c:pt>
                <c:pt idx="1">
                  <c:v>49.592754920000004</c:v>
                </c:pt>
                <c:pt idx="2">
                  <c:v>51.411105219999996</c:v>
                </c:pt>
                <c:pt idx="3">
                  <c:v>51.745795580000006</c:v>
                </c:pt>
                <c:pt idx="4">
                  <c:v>53.534548520000001</c:v>
                </c:pt>
                <c:pt idx="5">
                  <c:v>55.172089669999991</c:v>
                </c:pt>
                <c:pt idx="6">
                  <c:v>51.01148598000001</c:v>
                </c:pt>
                <c:pt idx="7">
                  <c:v>53.548586499999992</c:v>
                </c:pt>
                <c:pt idx="8">
                  <c:v>55.858501589999989</c:v>
                </c:pt>
                <c:pt idx="9">
                  <c:v>53.850692940000002</c:v>
                </c:pt>
                <c:pt idx="10">
                  <c:v>52.650223269999998</c:v>
                </c:pt>
                <c:pt idx="11">
                  <c:v>61.900676739999994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'PWA9-Graph'!$CO$13</c:f>
              <c:strCache>
                <c:ptCount val="1"/>
                <c:pt idx="0">
                  <c:v>Y59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  <a:prstDash val="sysDash"/>
            </a:ln>
          </c:spPr>
          <c:marker>
            <c:symbol val="x"/>
            <c:size val="7"/>
            <c:spPr>
              <a:noFill/>
              <a:ln w="15875"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strRef>
              <c:f>'PWA9-Graph'!$CP$10:$DA$10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'PWA9-Graph'!$CP$13:$DA$13</c:f>
              <c:numCache>
                <c:formatCode>#,##0.00_ ;\-#,##0.00\ </c:formatCode>
                <c:ptCount val="12"/>
                <c:pt idx="0">
                  <c:v>58.509355139999982</c:v>
                </c:pt>
                <c:pt idx="1">
                  <c:v>58.644003099999985</c:v>
                </c:pt>
                <c:pt idx="2">
                  <c:v>62.901739150000004</c:v>
                </c:pt>
                <c:pt idx="3">
                  <c:v>59.457163599999987</c:v>
                </c:pt>
                <c:pt idx="4">
                  <c:v>56.898830139999987</c:v>
                </c:pt>
                <c:pt idx="5">
                  <c:v>65.71188736000002</c:v>
                </c:pt>
                <c:pt idx="6">
                  <c:v>59.806820120000012</c:v>
                </c:pt>
                <c:pt idx="7">
                  <c:v>64.191757060000015</c:v>
                </c:pt>
                <c:pt idx="8">
                  <c:v>66.581578800000017</c:v>
                </c:pt>
                <c:pt idx="9">
                  <c:v>60.029565190000007</c:v>
                </c:pt>
                <c:pt idx="10">
                  <c:v>65.162919520000003</c:v>
                </c:pt>
                <c:pt idx="11">
                  <c:v>86.255215060000012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'PWA9-Graph'!$CO$14</c:f>
              <c:strCache>
                <c:ptCount val="1"/>
                <c:pt idx="0">
                  <c:v>Y60</c:v>
                </c:pt>
              </c:strCache>
            </c:strRef>
          </c:tx>
          <c:spPr>
            <a:ln w="34925">
              <a:solidFill>
                <a:schemeClr val="accent4"/>
              </a:solidFill>
            </a:ln>
          </c:spPr>
          <c:marker>
            <c:symbol val="triangle"/>
            <c:size val="5"/>
            <c:spPr>
              <a:solidFill>
                <a:schemeClr val="accent4"/>
              </a:solidFill>
              <a:ln>
                <a:solidFill>
                  <a:schemeClr val="accent4"/>
                </a:solidFill>
              </a:ln>
            </c:spPr>
          </c:marker>
          <c:cat>
            <c:strRef>
              <c:f>'PWA9-Graph'!$CP$10:$DA$10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'PWA9-Graph'!$CP$14:$DA$14</c:f>
              <c:numCache>
                <c:formatCode>#,##0.00_ ;\-#,##0.00\ </c:formatCode>
                <c:ptCount val="12"/>
                <c:pt idx="0">
                  <c:v>55.789895929999993</c:v>
                </c:pt>
                <c:pt idx="1">
                  <c:v>60.170351309999994</c:v>
                </c:pt>
                <c:pt idx="2">
                  <c:v>65.774878909999998</c:v>
                </c:pt>
                <c:pt idx="3">
                  <c:v>55.806857470000004</c:v>
                </c:pt>
                <c:pt idx="4">
                  <c:v>58.361660470000011</c:v>
                </c:pt>
                <c:pt idx="5">
                  <c:v>66.335286520000011</c:v>
                </c:pt>
                <c:pt idx="6">
                  <c:v>63.16986029000001</c:v>
                </c:pt>
                <c:pt idx="7">
                  <c:v>65.233114610000001</c:v>
                </c:pt>
                <c:pt idx="8">
                  <c:v>66.158665340000027</c:v>
                </c:pt>
                <c:pt idx="9">
                  <c:v>64.543226390000001</c:v>
                </c:pt>
                <c:pt idx="10">
                  <c:v>66.50029558</c:v>
                </c:pt>
                <c:pt idx="11">
                  <c:v>75.326421380000014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'PWA9-Graph'!$CO$15</c:f>
              <c:strCache>
                <c:ptCount val="1"/>
                <c:pt idx="0">
                  <c:v>Y61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'PWA9-Graph'!$CP$10:$DA$10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'PWA9-Graph'!$CP$15:$DA$15</c:f>
              <c:numCache>
                <c:formatCode>#,##0.00_ ;\-#,##0.00\ </c:formatCode>
                <c:ptCount val="12"/>
                <c:pt idx="0">
                  <c:v>62.990235929999997</c:v>
                </c:pt>
                <c:pt idx="1">
                  <c:v>64.477767839999984</c:v>
                </c:pt>
                <c:pt idx="2">
                  <c:v>63.255215310000018</c:v>
                </c:pt>
                <c:pt idx="3">
                  <c:v>61.000638600000002</c:v>
                </c:pt>
                <c:pt idx="4">
                  <c:v>61.47609829999999</c:v>
                </c:pt>
                <c:pt idx="5">
                  <c:v>65.051612959999986</c:v>
                </c:pt>
                <c:pt idx="6">
                  <c:v>60.866620820000001</c:v>
                </c:pt>
                <c:pt idx="7">
                  <c:v>63.578839610000003</c:v>
                </c:pt>
                <c:pt idx="8">
                  <c:v>68.161913419999991</c:v>
                </c:pt>
                <c:pt idx="9">
                  <c:v>67.822673109999997</c:v>
                </c:pt>
                <c:pt idx="10">
                  <c:v>74.383538729999998</c:v>
                </c:pt>
                <c:pt idx="11">
                  <c:v>90.059651809999991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'PWA9-Graph'!$CO$16</c:f>
              <c:strCache>
                <c:ptCount val="1"/>
                <c:pt idx="0">
                  <c:v>Y62</c:v>
                </c:pt>
              </c:strCache>
            </c:strRef>
          </c:tx>
          <c:spPr>
            <a:ln w="44450">
              <a:solidFill>
                <a:srgbClr val="0000CC"/>
              </a:solidFill>
              <a:prstDash val="solid"/>
            </a:ln>
          </c:spPr>
          <c:marker>
            <c:symbol val="circle"/>
            <c:size val="6"/>
            <c:spPr>
              <a:solidFill>
                <a:schemeClr val="tx2"/>
              </a:solidFill>
              <a:ln>
                <a:solidFill>
                  <a:srgbClr val="0000CC"/>
                </a:solidFill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marker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  <c:spPr>
              <a:ln w="47625">
                <a:solidFill>
                  <a:srgbClr val="0000CC"/>
                </a:solidFill>
                <a:prstDash val="solid"/>
              </a:ln>
            </c:spPr>
          </c:dPt>
          <c:dPt>
            <c:idx val="6"/>
            <c:bubble3D val="0"/>
          </c:dPt>
          <c:dPt>
            <c:idx val="7"/>
            <c:bubble3D val="0"/>
          </c:dPt>
          <c:dPt>
            <c:idx val="8"/>
            <c:bubble3D val="0"/>
          </c:dPt>
          <c:dPt>
            <c:idx val="9"/>
            <c:bubble3D val="0"/>
          </c:dPt>
          <c:dPt>
            <c:idx val="10"/>
            <c:bubble3D val="0"/>
          </c:dPt>
          <c:cat>
            <c:strRef>
              <c:f>'PWA9-Graph'!$CP$10:$DA$10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'PWA9-Graph'!$CP$16:$DA$16</c:f>
              <c:numCache>
                <c:formatCode>#,##0.00_ ;\-#,##0.00\ </c:formatCode>
                <c:ptCount val="12"/>
                <c:pt idx="0">
                  <c:v>69.206356459999995</c:v>
                </c:pt>
                <c:pt idx="1">
                  <c:v>61.516842749999988</c:v>
                </c:pt>
                <c:pt idx="2">
                  <c:v>60.182841919999987</c:v>
                </c:pt>
                <c:pt idx="3">
                  <c:v>64.74655774</c:v>
                </c:pt>
                <c:pt idx="4">
                  <c:v>63.762327339999985</c:v>
                </c:pt>
                <c:pt idx="5">
                  <c:v>68.008875649999993</c:v>
                </c:pt>
                <c:pt idx="6">
                  <c:v>65.152766279999994</c:v>
                </c:pt>
                <c:pt idx="7">
                  <c:v>69.917539099999985</c:v>
                </c:pt>
                <c:pt idx="8">
                  <c:v>72.873754199999993</c:v>
                </c:pt>
                <c:pt idx="9">
                  <c:v>69.688256539999969</c:v>
                </c:pt>
                <c:pt idx="10">
                  <c:v>71.915289240000021</c:v>
                </c:pt>
                <c:pt idx="11">
                  <c:v>79.410975109999981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806208"/>
        <c:axId val="245807744"/>
      </c:lineChart>
      <c:catAx>
        <c:axId val="245806208"/>
        <c:scaling>
          <c:orientation val="minMax"/>
        </c:scaling>
        <c:delete val="0"/>
        <c:axPos val="b"/>
        <c:majorTickMark val="none"/>
        <c:minorTickMark val="none"/>
        <c:tickLblPos val="nextTo"/>
        <c:crossAx val="245807744"/>
        <c:crosses val="autoZero"/>
        <c:auto val="1"/>
        <c:lblAlgn val="ctr"/>
        <c:lblOffset val="100"/>
        <c:noMultiLvlLbl val="0"/>
      </c:catAx>
      <c:valAx>
        <c:axId val="24580774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4.0011475838247476E-2"/>
              <c:y val="1.4029239335737239E-2"/>
            </c:manualLayout>
          </c:layout>
          <c:overlay val="0"/>
        </c:title>
        <c:numFmt formatCode="#,##0.00_ ;\-#,##0.00\ " sourceLinked="0"/>
        <c:majorTickMark val="none"/>
        <c:minorTickMark val="none"/>
        <c:tickLblPos val="nextTo"/>
        <c:crossAx val="2458062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9807348892245835"/>
          <c:y val="0.64851645542626291"/>
          <c:w val="0.28480288286664468"/>
          <c:h val="0.18223514116810163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ln w="38100">
      <a:solidFill>
        <a:srgbClr val="FF66CC"/>
      </a:solidFill>
    </a:ln>
  </c:spPr>
  <c:txPr>
    <a:bodyPr/>
    <a:lstStyle/>
    <a:p>
      <a:pPr>
        <a:defRPr sz="1600" b="1">
          <a:latin typeface="TH SarabunPSK" panose="020B0500040200020003" pitchFamily="34" charset="-34"/>
          <a:cs typeface="TH SarabunPSK" panose="020B0500040200020003" pitchFamily="34" charset="-34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EBIDA </a:t>
            </a:r>
            <a:r>
              <a:rPr lang="th-TH"/>
              <a:t> </a:t>
            </a:r>
            <a:r>
              <a:rPr lang="en-US"/>
              <a:t>Y2557 - Y2562</a:t>
            </a:r>
            <a:endParaRPr lang="th-TH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787617456908787E-2"/>
          <c:y val="0.11524296612456154"/>
          <c:w val="0.88479533398854449"/>
          <c:h val="0.73548556430446188"/>
        </c:manualLayout>
      </c:layout>
      <c:lineChart>
        <c:grouping val="standard"/>
        <c:varyColors val="0"/>
        <c:ser>
          <c:idx val="0"/>
          <c:order val="0"/>
          <c:tx>
            <c:strRef>
              <c:f>'PWA9-Graph'!$BY$75</c:f>
              <c:strCache>
                <c:ptCount val="1"/>
                <c:pt idx="0">
                  <c:v>Y57</c:v>
                </c:pt>
              </c:strCache>
            </c:strRef>
          </c:tx>
          <c:spPr>
            <a:ln w="3175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dot"/>
            <c:size val="7"/>
            <c:spPr>
              <a:ln>
                <a:solidFill>
                  <a:schemeClr val="bg1">
                    <a:lumMod val="50000"/>
                  </a:schemeClr>
                </a:solidFill>
              </a:ln>
            </c:spPr>
          </c:marker>
          <c:cat>
            <c:strRef>
              <c:f>'PWA9-Graph'!$BZ$74:$CK$74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'PWA9-Graph'!$BZ$75:$CK$75</c:f>
              <c:numCache>
                <c:formatCode>#,##0.00_ ;\-#,##0.00\ </c:formatCode>
                <c:ptCount val="12"/>
                <c:pt idx="0">
                  <c:v>79.693474950000038</c:v>
                </c:pt>
                <c:pt idx="1">
                  <c:v>89.817278950000002</c:v>
                </c:pt>
                <c:pt idx="2">
                  <c:v>93.630589410000056</c:v>
                </c:pt>
                <c:pt idx="3">
                  <c:v>93.321747789999989</c:v>
                </c:pt>
                <c:pt idx="4">
                  <c:v>90.370037310000058</c:v>
                </c:pt>
                <c:pt idx="5">
                  <c:v>82.843567330000013</c:v>
                </c:pt>
                <c:pt idx="6">
                  <c:v>102.01121273</c:v>
                </c:pt>
                <c:pt idx="7">
                  <c:v>103.84786985000001</c:v>
                </c:pt>
                <c:pt idx="8">
                  <c:v>94.690008500000005</c:v>
                </c:pt>
                <c:pt idx="9">
                  <c:v>92.438314840000032</c:v>
                </c:pt>
                <c:pt idx="10">
                  <c:v>88.124923159999952</c:v>
                </c:pt>
                <c:pt idx="11">
                  <c:v>83.638129439999986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'PWA9-Graph'!$BY$76</c:f>
              <c:strCache>
                <c:ptCount val="1"/>
                <c:pt idx="0">
                  <c:v>Y58</c:v>
                </c:pt>
              </c:strCache>
            </c:strRef>
          </c:tx>
          <c:spPr>
            <a:ln w="31750">
              <a:solidFill>
                <a:schemeClr val="accent3">
                  <a:lumMod val="75000"/>
                </a:schemeClr>
              </a:solidFill>
              <a:prstDash val="sysDash"/>
            </a:ln>
          </c:spPr>
          <c:marker>
            <c:symbol val="plus"/>
            <c:size val="7"/>
            <c:spPr>
              <a:ln w="15875">
                <a:solidFill>
                  <a:schemeClr val="accent3">
                    <a:lumMod val="75000"/>
                  </a:schemeClr>
                </a:solidFill>
              </a:ln>
            </c:spPr>
          </c:marker>
          <c:cat>
            <c:strRef>
              <c:f>'PWA9-Graph'!$BZ$74:$CK$74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'PWA9-Graph'!$BZ$76:$CK$76</c:f>
              <c:numCache>
                <c:formatCode>#,##0.00_ ;\-#,##0.00\ </c:formatCode>
                <c:ptCount val="12"/>
                <c:pt idx="0">
                  <c:v>88.895943959999983</c:v>
                </c:pt>
                <c:pt idx="1">
                  <c:v>96.14383577000001</c:v>
                </c:pt>
                <c:pt idx="2">
                  <c:v>91.950030629999986</c:v>
                </c:pt>
                <c:pt idx="3">
                  <c:v>97.525519360000018</c:v>
                </c:pt>
                <c:pt idx="4">
                  <c:v>92.573217649999989</c:v>
                </c:pt>
                <c:pt idx="5">
                  <c:v>87.851930020000026</c:v>
                </c:pt>
                <c:pt idx="6">
                  <c:v>107.31386225000003</c:v>
                </c:pt>
                <c:pt idx="7">
                  <c:v>109.34589768000004</c:v>
                </c:pt>
                <c:pt idx="8">
                  <c:v>108.12505442000004</c:v>
                </c:pt>
                <c:pt idx="9">
                  <c:v>102.75507270999999</c:v>
                </c:pt>
                <c:pt idx="10">
                  <c:v>102.56002661000002</c:v>
                </c:pt>
                <c:pt idx="11">
                  <c:v>92.351414179999978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'PWA9-Graph'!$BY$77</c:f>
              <c:strCache>
                <c:ptCount val="1"/>
                <c:pt idx="0">
                  <c:v>Y59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  <a:prstDash val="sysDash"/>
            </a:ln>
          </c:spPr>
          <c:marker>
            <c:symbol val="x"/>
            <c:size val="7"/>
            <c:spPr>
              <a:noFill/>
              <a:ln w="15875"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strRef>
              <c:f>'PWA9-Graph'!$BZ$74:$CK$74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'PWA9-Graph'!$BZ$77:$CK$77</c:f>
              <c:numCache>
                <c:formatCode>#,##0.00_ ;\-#,##0.00\ </c:formatCode>
                <c:ptCount val="12"/>
                <c:pt idx="0">
                  <c:v>89.472661400000064</c:v>
                </c:pt>
                <c:pt idx="1">
                  <c:v>95.364036050000038</c:v>
                </c:pt>
                <c:pt idx="2">
                  <c:v>86.801555000000036</c:v>
                </c:pt>
                <c:pt idx="3">
                  <c:v>96.105662999999979</c:v>
                </c:pt>
                <c:pt idx="4">
                  <c:v>92.848108260000075</c:v>
                </c:pt>
                <c:pt idx="5">
                  <c:v>80.951034740000011</c:v>
                </c:pt>
                <c:pt idx="6">
                  <c:v>109.23419678000006</c:v>
                </c:pt>
                <c:pt idx="7">
                  <c:v>111.48102605000003</c:v>
                </c:pt>
                <c:pt idx="8">
                  <c:v>100.94475024999994</c:v>
                </c:pt>
                <c:pt idx="9">
                  <c:v>96.360479050000038</c:v>
                </c:pt>
                <c:pt idx="10">
                  <c:v>79.975916719999958</c:v>
                </c:pt>
                <c:pt idx="11">
                  <c:v>72.14971392999999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'PWA9-Graph'!$BY$78</c:f>
              <c:strCache>
                <c:ptCount val="1"/>
                <c:pt idx="0">
                  <c:v>Y60</c:v>
                </c:pt>
              </c:strCache>
            </c:strRef>
          </c:tx>
          <c:spPr>
            <a:ln w="34925">
              <a:solidFill>
                <a:schemeClr val="accent4"/>
              </a:solidFill>
            </a:ln>
          </c:spPr>
          <c:marker>
            <c:symbol val="triangle"/>
            <c:size val="5"/>
            <c:spPr>
              <a:solidFill>
                <a:schemeClr val="accent4"/>
              </a:solidFill>
              <a:ln>
                <a:solidFill>
                  <a:schemeClr val="accent4"/>
                </a:solidFill>
              </a:ln>
            </c:spPr>
          </c:marker>
          <c:cat>
            <c:strRef>
              <c:f>'PWA9-Graph'!$BZ$74:$CK$74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'PWA9-Graph'!$BZ$78:$CK$78</c:f>
              <c:numCache>
                <c:formatCode>#,##0.00_ ;\-#,##0.00\ </c:formatCode>
                <c:ptCount val="12"/>
                <c:pt idx="0">
                  <c:v>92.585231820000018</c:v>
                </c:pt>
                <c:pt idx="1">
                  <c:v>93.433424549999955</c:v>
                </c:pt>
                <c:pt idx="2">
                  <c:v>87.317727669999968</c:v>
                </c:pt>
                <c:pt idx="3">
                  <c:v>106.38642039999993</c:v>
                </c:pt>
                <c:pt idx="4">
                  <c:v>98.685832770000019</c:v>
                </c:pt>
                <c:pt idx="5">
                  <c:v>88.709531470000002</c:v>
                </c:pt>
                <c:pt idx="6">
                  <c:v>114.38106454000001</c:v>
                </c:pt>
                <c:pt idx="7">
                  <c:v>105.23462649000001</c:v>
                </c:pt>
                <c:pt idx="8">
                  <c:v>96.943074069999994</c:v>
                </c:pt>
                <c:pt idx="9">
                  <c:v>90.800880389999975</c:v>
                </c:pt>
                <c:pt idx="10">
                  <c:v>92.531264700000008</c:v>
                </c:pt>
                <c:pt idx="11">
                  <c:v>85.809732909999909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'PWA9-Graph'!$BY$79</c:f>
              <c:strCache>
                <c:ptCount val="1"/>
                <c:pt idx="0">
                  <c:v>Y61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'PWA9-Graph'!$BZ$74:$CK$74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'PWA9-Graph'!$BZ$79:$CK$79</c:f>
              <c:numCache>
                <c:formatCode>#,##0.00_ ;\-#,##0.00\ </c:formatCode>
                <c:ptCount val="12"/>
                <c:pt idx="0">
                  <c:v>94.850849990000043</c:v>
                </c:pt>
                <c:pt idx="1">
                  <c:v>103.07034306000003</c:v>
                </c:pt>
                <c:pt idx="2">
                  <c:v>99.426307129999969</c:v>
                </c:pt>
                <c:pt idx="3">
                  <c:v>106.41251149000001</c:v>
                </c:pt>
                <c:pt idx="4">
                  <c:v>104.70895906999993</c:v>
                </c:pt>
                <c:pt idx="5">
                  <c:v>95.048912439999995</c:v>
                </c:pt>
                <c:pt idx="6">
                  <c:v>116.49142155999994</c:v>
                </c:pt>
                <c:pt idx="7">
                  <c:v>107.13247934000002</c:v>
                </c:pt>
                <c:pt idx="8">
                  <c:v>102.74608585999997</c:v>
                </c:pt>
                <c:pt idx="9">
                  <c:v>94.882271680000017</c:v>
                </c:pt>
                <c:pt idx="10">
                  <c:v>91.581411849999995</c:v>
                </c:pt>
                <c:pt idx="11">
                  <c:v>77.298182840000038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'PWA9-Graph'!$BY$80</c:f>
              <c:strCache>
                <c:ptCount val="1"/>
                <c:pt idx="0">
                  <c:v>Y62</c:v>
                </c:pt>
              </c:strCache>
            </c:strRef>
          </c:tx>
          <c:spPr>
            <a:ln w="47625">
              <a:solidFill>
                <a:srgbClr val="0000CC"/>
              </a:solidFill>
              <a:prstDash val="solid"/>
            </a:ln>
          </c:spPr>
          <c:marker>
            <c:symbol val="circle"/>
            <c:size val="6"/>
            <c:spPr>
              <a:solidFill>
                <a:schemeClr val="tx2"/>
              </a:solidFill>
              <a:ln>
                <a:solidFill>
                  <a:srgbClr val="0000CC"/>
                </a:solidFill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marker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cat>
            <c:strRef>
              <c:f>'PWA9-Graph'!$BZ$74:$CK$74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'PWA9-Graph'!$BZ$80:$CK$80</c:f>
              <c:numCache>
                <c:formatCode>#,##0.00_ ;\-#,##0.00\ </c:formatCode>
                <c:ptCount val="12"/>
                <c:pt idx="0">
                  <c:v>94.526139750000027</c:v>
                </c:pt>
                <c:pt idx="1">
                  <c:v>108.08981414000004</c:v>
                </c:pt>
                <c:pt idx="2">
                  <c:v>108.75592089000006</c:v>
                </c:pt>
                <c:pt idx="3">
                  <c:v>110.56201502999998</c:v>
                </c:pt>
                <c:pt idx="4">
                  <c:v>107.65066015000002</c:v>
                </c:pt>
                <c:pt idx="5">
                  <c:v>99.531922750000007</c:v>
                </c:pt>
                <c:pt idx="6">
                  <c:v>122.73870783999998</c:v>
                </c:pt>
                <c:pt idx="7">
                  <c:v>129.61417038000002</c:v>
                </c:pt>
                <c:pt idx="8">
                  <c:v>114.61634696</c:v>
                </c:pt>
                <c:pt idx="9">
                  <c:v>106.26192280999999</c:v>
                </c:pt>
                <c:pt idx="10">
                  <c:v>110.53241535999999</c:v>
                </c:pt>
                <c:pt idx="11">
                  <c:v>98.68670794999997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526336"/>
        <c:axId val="250532608"/>
      </c:lineChart>
      <c:catAx>
        <c:axId val="250526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250532608"/>
        <c:crosses val="autoZero"/>
        <c:auto val="1"/>
        <c:lblAlgn val="ctr"/>
        <c:lblOffset val="100"/>
        <c:noMultiLvlLbl val="0"/>
      </c:catAx>
      <c:valAx>
        <c:axId val="25053260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4.0011475838247476E-2"/>
              <c:y val="1.4029239335737239E-2"/>
            </c:manualLayout>
          </c:layout>
          <c:overlay val="0"/>
        </c:title>
        <c:numFmt formatCode="#,##0.000_ ;\-#,##0.000\ " sourceLinked="0"/>
        <c:majorTickMark val="none"/>
        <c:minorTickMark val="none"/>
        <c:tickLblPos val="nextTo"/>
        <c:crossAx val="2505263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300386738165128"/>
          <c:y val="0.6006964407426254"/>
          <c:w val="0.31651265211538726"/>
          <c:h val="0.23005515954037248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ln w="38100">
      <a:solidFill>
        <a:srgbClr val="FF66CC"/>
      </a:solidFill>
    </a:ln>
  </c:spPr>
  <c:txPr>
    <a:bodyPr/>
    <a:lstStyle/>
    <a:p>
      <a:pPr>
        <a:defRPr sz="1600" b="1">
          <a:latin typeface="TH SarabunPSK" panose="020B0500040200020003" pitchFamily="34" charset="-34"/>
          <a:cs typeface="TH SarabunPSK" panose="020B0500040200020003" pitchFamily="34" charset="-34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/>
              <a:t>ผู้ใช้น้ำเพิ่มขยายเขต </a:t>
            </a:r>
            <a:r>
              <a:rPr lang="en-US"/>
              <a:t>Y2562</a:t>
            </a:r>
            <a:endParaRPr lang="th-TH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60670300827763E-2"/>
          <c:y val="0.12501242654402714"/>
          <c:w val="0.80638333669829743"/>
          <c:h val="0.770905860218800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'PWA9-Graph'!$M$134</c:f>
              <c:strCache>
                <c:ptCount val="1"/>
                <c:pt idx="0">
                  <c:v>เป้า 62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 w="34925">
              <a:noFill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'PWA9-Graph'!$N$133:$Y$133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'PWA9-Graph'!$N$134:$Y$134</c:f>
              <c:numCache>
                <c:formatCode>#,##0_ ;\-#,##0\ </c:formatCode>
                <c:ptCount val="12"/>
                <c:pt idx="0">
                  <c:v>364</c:v>
                </c:pt>
                <c:pt idx="1">
                  <c:v>729</c:v>
                </c:pt>
                <c:pt idx="2">
                  <c:v>991</c:v>
                </c:pt>
                <c:pt idx="3">
                  <c:v>1235</c:v>
                </c:pt>
                <c:pt idx="4">
                  <c:v>1483</c:v>
                </c:pt>
                <c:pt idx="5">
                  <c:v>1724</c:v>
                </c:pt>
                <c:pt idx="6">
                  <c:v>1854</c:v>
                </c:pt>
                <c:pt idx="7">
                  <c:v>1984</c:v>
                </c:pt>
                <c:pt idx="8">
                  <c:v>2111</c:v>
                </c:pt>
                <c:pt idx="9">
                  <c:v>2237</c:v>
                </c:pt>
                <c:pt idx="10">
                  <c:v>2359</c:v>
                </c:pt>
                <c:pt idx="11">
                  <c:v>2481</c:v>
                </c:pt>
              </c:numCache>
            </c:numRef>
          </c:val>
        </c:ser>
        <c:ser>
          <c:idx val="1"/>
          <c:order val="1"/>
          <c:tx>
            <c:strRef>
              <c:f>'PWA9-Graph'!$M$135</c:f>
              <c:strCache>
                <c:ptCount val="1"/>
                <c:pt idx="0">
                  <c:v>Y62</c:v>
                </c:pt>
              </c:strCache>
            </c:strRef>
          </c:tx>
          <c:spPr>
            <a:solidFill>
              <a:schemeClr val="tx2"/>
            </a:solidFill>
            <a:ln w="38100"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'PWA9-Graph'!$N$133:$Y$133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'PWA9-Graph'!$N$135:$Y$135</c:f>
              <c:numCache>
                <c:formatCode>#,##0_ ;\-#,##0\ </c:formatCode>
                <c:ptCount val="12"/>
                <c:pt idx="0">
                  <c:v>70</c:v>
                </c:pt>
                <c:pt idx="1">
                  <c:v>180</c:v>
                </c:pt>
                <c:pt idx="2">
                  <c:v>258</c:v>
                </c:pt>
                <c:pt idx="3">
                  <c:v>367</c:v>
                </c:pt>
                <c:pt idx="4">
                  <c:v>408</c:v>
                </c:pt>
                <c:pt idx="5">
                  <c:v>476</c:v>
                </c:pt>
                <c:pt idx="6">
                  <c:v>566</c:v>
                </c:pt>
                <c:pt idx="7">
                  <c:v>688</c:v>
                </c:pt>
                <c:pt idx="8">
                  <c:v>824</c:v>
                </c:pt>
                <c:pt idx="9">
                  <c:v>1080</c:v>
                </c:pt>
                <c:pt idx="10">
                  <c:v>1147</c:v>
                </c:pt>
                <c:pt idx="11">
                  <c:v>1183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50217984"/>
        <c:axId val="250219520"/>
      </c:barChart>
      <c:catAx>
        <c:axId val="25021798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50219520"/>
        <c:crosses val="autoZero"/>
        <c:auto val="1"/>
        <c:lblAlgn val="ctr"/>
        <c:lblOffset val="100"/>
        <c:noMultiLvlLbl val="0"/>
      </c:catAx>
      <c:valAx>
        <c:axId val="25021952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2.6673396594656434E-2"/>
              <c:y val="1.9211669337792957E-2"/>
            </c:manualLayout>
          </c:layout>
          <c:overlay val="0"/>
        </c:title>
        <c:numFmt formatCode="#,##0_ ;\-#,##0\ " sourceLinked="1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502179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8459396101128385"/>
          <c:y val="0.66164634287970636"/>
          <c:w val="8.11284785628823E-2"/>
          <c:h val="0.17248206920130529"/>
        </c:manualLayout>
      </c:layout>
      <c:overlay val="0"/>
    </c:legend>
    <c:plotVisOnly val="1"/>
    <c:dispBlanksAs val="gap"/>
    <c:showDLblsOverMax val="0"/>
  </c:chart>
  <c:spPr>
    <a:ln w="38100">
      <a:solidFill>
        <a:srgbClr val="7030A0"/>
      </a:solidFill>
    </a:ln>
  </c:spPr>
  <c:txPr>
    <a:bodyPr/>
    <a:lstStyle/>
    <a:p>
      <a:pPr>
        <a:defRPr sz="1800">
          <a:latin typeface="TH SarabunPSK" panose="020B0500040200020003" pitchFamily="34" charset="-34"/>
          <a:cs typeface="TH SarabunPSK" panose="020B0500040200020003" pitchFamily="34" charset="-34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 sz="1600"/>
              <a:t>ผู้ใช้น้ำ - 256</a:t>
            </a:r>
            <a:r>
              <a:rPr lang="en-US" sz="1600"/>
              <a:t>1</a:t>
            </a:r>
            <a:endParaRPr lang="th-TH" sz="16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717083333333334"/>
          <c:y val="0.27379635993071583"/>
          <c:w val="0.6909256944444444"/>
          <c:h val="0.6909256944444444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13"/>
          </c:dPt>
          <c:dPt>
            <c:idx val="1"/>
            <c:bubble3D val="0"/>
            <c:spPr>
              <a:solidFill>
                <a:schemeClr val="accent2">
                  <a:lumMod val="75000"/>
                  <a:alpha val="80000"/>
                </a:schemeClr>
              </a:solidFill>
            </c:spPr>
          </c:dPt>
          <c:dPt>
            <c:idx val="2"/>
            <c:bubble3D val="0"/>
            <c:spPr>
              <a:solidFill>
                <a:schemeClr val="accent3"/>
              </a:solidFill>
            </c:spPr>
          </c:dPt>
          <c:dLbls>
            <c:dLbl>
              <c:idx val="1"/>
              <c:layout>
                <c:manualLayout>
                  <c:x val="0.16776531333006972"/>
                  <c:y val="0.122449467296249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7.0412507252710768E-2"/>
                  <c:y val="0.11498722263059805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FFFFFF"/>
                    </a:solidFill>
                    <a:latin typeface="+mn-lt"/>
                    <a:ea typeface="Calibri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('PWA9-Graph'!$A$7,'PWA9-Graph'!$A$10,'PWA9-Graph'!$A$13)</c:f>
              <c:strCache>
                <c:ptCount val="3"/>
                <c:pt idx="0">
                  <c:v>ประเภท 1</c:v>
                </c:pt>
                <c:pt idx="1">
                  <c:v>ประเภท 2</c:v>
                </c:pt>
                <c:pt idx="2">
                  <c:v>ประเภท 3</c:v>
                </c:pt>
              </c:strCache>
            </c:strRef>
          </c:cat>
          <c:val>
            <c:numRef>
              <c:f>('PWA9-Graph'!$B$7,'PWA9-Graph'!$B$10,'PWA9-Graph'!$B$13)</c:f>
              <c:numCache>
                <c:formatCode>_-* #,##0_-;\-* #,##0_-;_-* "-"??_-;_-@_-</c:formatCode>
                <c:ptCount val="3"/>
                <c:pt idx="0">
                  <c:v>316806</c:v>
                </c:pt>
                <c:pt idx="1">
                  <c:v>61151</c:v>
                </c:pt>
                <c:pt idx="2">
                  <c:v>19889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 sz="1600"/>
              <a:t>ผู้ใช้น้ำ - 256</a:t>
            </a:r>
            <a:r>
              <a:rPr lang="en-US" sz="1600"/>
              <a:t>2</a:t>
            </a:r>
            <a:endParaRPr lang="th-TH" sz="16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127291666666667"/>
          <c:y val="0.24896076388888888"/>
          <c:w val="0.71576145833333338"/>
          <c:h val="0.71576145833333338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12"/>
            <c:spPr>
              <a:solidFill>
                <a:schemeClr val="tx2"/>
              </a:solidFill>
            </c:spPr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</c:spPr>
          </c:dPt>
          <c:dPt>
            <c:idx val="2"/>
            <c:bubble3D val="0"/>
            <c:spPr>
              <a:solidFill>
                <a:schemeClr val="accent3">
                  <a:lumMod val="50000"/>
                </a:schemeClr>
              </a:solidFill>
            </c:spPr>
          </c:dPt>
          <c:dLbls>
            <c:dLbl>
              <c:idx val="1"/>
              <c:layout>
                <c:manualLayout>
                  <c:x val="0.16452635940454169"/>
                  <c:y val="0.1309505643457874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6.9928552737891433E-2"/>
                  <c:y val="0.1388412790372941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('PWA9-Graph'!$A$7,'PWA9-Graph'!$A$10,'PWA9-Graph'!$A$13)</c:f>
              <c:strCache>
                <c:ptCount val="3"/>
                <c:pt idx="0">
                  <c:v>ประเภท 1</c:v>
                </c:pt>
                <c:pt idx="1">
                  <c:v>ประเภท 2</c:v>
                </c:pt>
                <c:pt idx="2">
                  <c:v>ประเภท 3</c:v>
                </c:pt>
              </c:strCache>
            </c:strRef>
          </c:cat>
          <c:val>
            <c:numRef>
              <c:f>('PWA9-Graph'!$G$7,'PWA9-Graph'!$G$10,'PWA9-Graph'!$G$13)</c:f>
              <c:numCache>
                <c:formatCode>_-* #,##0_-;\-* #,##0_-;_-* "-"??_-;_-@_-</c:formatCode>
                <c:ptCount val="3"/>
                <c:pt idx="0">
                  <c:v>329496</c:v>
                </c:pt>
                <c:pt idx="1">
                  <c:v>63118</c:v>
                </c:pt>
                <c:pt idx="2">
                  <c:v>18881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 sz="1600"/>
              <a:t>น้ำผ่านมาตร - 256</a:t>
            </a:r>
            <a:r>
              <a:rPr lang="en-US" sz="1600"/>
              <a:t>1</a:t>
            </a:r>
            <a:endParaRPr lang="th-TH" sz="16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3986701388888889"/>
          <c:y val="0.21364374999999999"/>
          <c:w val="0.75980520833333332"/>
          <c:h val="0.75980520833333332"/>
        </c:manualLayout>
      </c:layout>
      <c:pieChart>
        <c:varyColors val="1"/>
        <c:ser>
          <c:idx val="0"/>
          <c:order val="0"/>
          <c:explosion val="1"/>
          <c:dPt>
            <c:idx val="0"/>
            <c:bubble3D val="0"/>
            <c:explosion val="4"/>
          </c:dPt>
          <c:dPt>
            <c:idx val="1"/>
            <c:bubble3D val="0"/>
            <c:spPr>
              <a:solidFill>
                <a:schemeClr val="accent2">
                  <a:lumMod val="75000"/>
                  <a:alpha val="84000"/>
                </a:schemeClr>
              </a:solidFill>
            </c:spPr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FFFFFF"/>
                    </a:solidFill>
                    <a:latin typeface="+mn-lt"/>
                    <a:ea typeface="Calibri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('PWA9-Graph'!$A$7,'PWA9-Graph'!$A$10,'PWA9-Graph'!$A$13)</c:f>
              <c:strCache>
                <c:ptCount val="3"/>
                <c:pt idx="0">
                  <c:v>ประเภท 1</c:v>
                </c:pt>
                <c:pt idx="1">
                  <c:v>ประเภท 2</c:v>
                </c:pt>
                <c:pt idx="2">
                  <c:v>ประเภท 3</c:v>
                </c:pt>
              </c:strCache>
            </c:strRef>
          </c:cat>
          <c:val>
            <c:numRef>
              <c:f>('PWA9-Graph'!$C$7,'PWA9-Graph'!$C$10,'PWA9-Graph'!$C$13)</c:f>
              <c:numCache>
                <c:formatCode>_-* #,##0.000_-;\-* #,##0.000_-;_-* "-"??_-;_-@_-</c:formatCode>
                <c:ptCount val="3"/>
                <c:pt idx="0">
                  <c:v>51.125075000000002</c:v>
                </c:pt>
                <c:pt idx="1">
                  <c:v>27.203675</c:v>
                </c:pt>
                <c:pt idx="2">
                  <c:v>16.600314999999998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 sz="1600"/>
              <a:t>น้ำผ่านมาตร - 256</a:t>
            </a:r>
            <a:r>
              <a:rPr lang="en-US" sz="1600"/>
              <a:t>2</a:t>
            </a:r>
            <a:endParaRPr lang="th-TH" sz="16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7269861111111112"/>
          <c:y val="0.23898402777777777"/>
          <c:w val="0.75158784722222227"/>
          <c:h val="0.75158784722222227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6"/>
            <c:spPr>
              <a:solidFill>
                <a:schemeClr val="tx2"/>
              </a:solidFill>
            </c:spPr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</c:spPr>
          </c:dPt>
          <c:dPt>
            <c:idx val="2"/>
            <c:bubble3D val="0"/>
            <c:spPr>
              <a:solidFill>
                <a:schemeClr val="accent3">
                  <a:lumMod val="50000"/>
                </a:schemeClr>
              </a:solidFill>
            </c:spPr>
          </c:dPt>
          <c:dLbls>
            <c:numFmt formatCode="0.0%" sourceLinked="0"/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('PWA9-Graph'!$A$7,'PWA9-Graph'!$A$10,'PWA9-Graph'!$A$13)</c:f>
              <c:strCache>
                <c:ptCount val="3"/>
                <c:pt idx="0">
                  <c:v>ประเภท 1</c:v>
                </c:pt>
                <c:pt idx="1">
                  <c:v>ประเภท 2</c:v>
                </c:pt>
                <c:pt idx="2">
                  <c:v>ประเภท 3</c:v>
                </c:pt>
              </c:strCache>
            </c:strRef>
          </c:cat>
          <c:val>
            <c:numRef>
              <c:f>('PWA9-Graph'!$H$7,'PWA9-Graph'!$H$10,'PWA9-Graph'!$H$13)</c:f>
              <c:numCache>
                <c:formatCode>_-* #,##0.000_-;\-* #,##0.000_-;_-* "-"??_-;_-@_-</c:formatCode>
                <c:ptCount val="3"/>
                <c:pt idx="0">
                  <c:v>55.512298000000001</c:v>
                </c:pt>
                <c:pt idx="1">
                  <c:v>29.183057999999999</c:v>
                </c:pt>
                <c:pt idx="2">
                  <c:v>16.301672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 sz="1600"/>
              <a:t>รายได้ค่าน้ำ - 256</a:t>
            </a:r>
            <a:r>
              <a:rPr lang="en-US" sz="1600"/>
              <a:t>1</a:t>
            </a:r>
            <a:endParaRPr lang="th-TH" sz="16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315798611111112"/>
          <c:y val="0.25191502444079278"/>
          <c:w val="0.75625868055555556"/>
          <c:h val="0.74808506944444442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7"/>
          </c:dPt>
          <c:dPt>
            <c:idx val="1"/>
            <c:bubble3D val="0"/>
            <c:spPr>
              <a:solidFill>
                <a:schemeClr val="accent2">
                  <a:lumMod val="75000"/>
                  <a:alpha val="84000"/>
                </a:schemeClr>
              </a:solidFill>
            </c:spPr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('PWA9-Graph'!$A$7,'PWA9-Graph'!$A$10,'PWA9-Graph'!$A$13)</c:f>
              <c:strCache>
                <c:ptCount val="3"/>
                <c:pt idx="0">
                  <c:v>ประเภท 1</c:v>
                </c:pt>
                <c:pt idx="1">
                  <c:v>ประเภท 2</c:v>
                </c:pt>
                <c:pt idx="2">
                  <c:v>ประเภท 3</c:v>
                </c:pt>
              </c:strCache>
            </c:strRef>
          </c:cat>
          <c:val>
            <c:numRef>
              <c:f>('PWA9-Graph'!$E$7,'PWA9-Graph'!$E$10,'PWA9-Graph'!$E$13)</c:f>
              <c:numCache>
                <c:formatCode>_-* #,##0.000_-;\-* #,##0.000_-;_-* "-"??_-;_-@_-</c:formatCode>
                <c:ptCount val="3"/>
                <c:pt idx="0">
                  <c:v>716.60051536999993</c:v>
                </c:pt>
                <c:pt idx="1">
                  <c:v>593.1977877700001</c:v>
                </c:pt>
                <c:pt idx="2">
                  <c:v>460.13257948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938819444444445"/>
          <c:y val="0.15457986111111111"/>
          <c:w val="0.64583797205297921"/>
          <c:h val="8.2288570583967074E-2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/>
              <a:t>ผู้ใช้น้ำเพิ่มปกติ </a:t>
            </a:r>
            <a:r>
              <a:rPr lang="en-US"/>
              <a:t>Y2562</a:t>
            </a:r>
            <a:endParaRPr lang="th-TH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60670300827763E-2"/>
          <c:y val="0.12501242654402714"/>
          <c:w val="0.80638333669829743"/>
          <c:h val="0.77090586021880014"/>
        </c:manualLayout>
      </c:layout>
      <c:lineChart>
        <c:grouping val="standard"/>
        <c:varyColors val="0"/>
        <c:ser>
          <c:idx val="0"/>
          <c:order val="0"/>
          <c:tx>
            <c:strRef>
              <c:f>'PWA9-Graph'!$L$77</c:f>
              <c:strCache>
                <c:ptCount val="1"/>
                <c:pt idx="0">
                  <c:v>Y61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'PWA9-Graph'!$M$76:$X$76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'PWA9-Graph'!$M$77:$X$77</c:f>
              <c:numCache>
                <c:formatCode>#,##0_ ;\-#,##0\ </c:formatCode>
                <c:ptCount val="12"/>
                <c:pt idx="0">
                  <c:v>1477</c:v>
                </c:pt>
                <c:pt idx="1">
                  <c:v>1597</c:v>
                </c:pt>
                <c:pt idx="2">
                  <c:v>1622</c:v>
                </c:pt>
                <c:pt idx="3">
                  <c:v>1409</c:v>
                </c:pt>
                <c:pt idx="4">
                  <c:v>1469</c:v>
                </c:pt>
                <c:pt idx="5">
                  <c:v>1551</c:v>
                </c:pt>
                <c:pt idx="6">
                  <c:v>1367</c:v>
                </c:pt>
                <c:pt idx="7">
                  <c:v>1647</c:v>
                </c:pt>
                <c:pt idx="8">
                  <c:v>1831</c:v>
                </c:pt>
                <c:pt idx="9">
                  <c:v>1356</c:v>
                </c:pt>
                <c:pt idx="10">
                  <c:v>1360</c:v>
                </c:pt>
                <c:pt idx="11">
                  <c:v>1325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'PWA9-Graph'!$L$78</c:f>
              <c:strCache>
                <c:ptCount val="1"/>
                <c:pt idx="0">
                  <c:v>เป้า 62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'PWA9-Graph'!$M$76:$X$76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'PWA9-Graph'!$M$78:$X$78</c:f>
              <c:numCache>
                <c:formatCode>#,##0_ ;\-#,##0\ </c:formatCode>
                <c:ptCount val="12"/>
                <c:pt idx="0">
                  <c:v>1424.2675858360283</c:v>
                </c:pt>
                <c:pt idx="1">
                  <c:v>1458.3960603491414</c:v>
                </c:pt>
                <c:pt idx="2">
                  <c:v>1425.8594536797675</c:v>
                </c:pt>
                <c:pt idx="3">
                  <c:v>1219.3204915204847</c:v>
                </c:pt>
                <c:pt idx="4">
                  <c:v>1430.3655148259566</c:v>
                </c:pt>
                <c:pt idx="5">
                  <c:v>1716.514047613623</c:v>
                </c:pt>
                <c:pt idx="6">
                  <c:v>1364.6281462344423</c:v>
                </c:pt>
                <c:pt idx="7">
                  <c:v>1680.4794586336841</c:v>
                </c:pt>
                <c:pt idx="8">
                  <c:v>1831.3769816426859</c:v>
                </c:pt>
                <c:pt idx="9">
                  <c:v>1365.8834511853463</c:v>
                </c:pt>
                <c:pt idx="10">
                  <c:v>1640.8736768935751</c:v>
                </c:pt>
                <c:pt idx="11">
                  <c:v>1892.0351315852649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'PWA9-Graph'!$L$79</c:f>
              <c:strCache>
                <c:ptCount val="1"/>
                <c:pt idx="0">
                  <c:v>Y62</c:v>
                </c:pt>
              </c:strCache>
            </c:strRef>
          </c:tx>
          <c:spPr>
            <a:ln w="47625">
              <a:solidFill>
                <a:srgbClr val="0000CC"/>
              </a:solidFill>
              <a:prstDash val="solid"/>
            </a:ln>
          </c:spPr>
          <c:marker>
            <c:symbol val="circle"/>
            <c:size val="6"/>
            <c:spPr>
              <a:solidFill>
                <a:schemeClr val="accent1"/>
              </a:solidFill>
              <a:ln>
                <a:solidFill>
                  <a:srgbClr val="0000CC"/>
                </a:solidFill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marker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7"/>
            <c:bubble3D val="0"/>
          </c:dPt>
          <c:dPt>
            <c:idx val="8"/>
            <c:bubble3D val="0"/>
          </c:dPt>
          <c:dPt>
            <c:idx val="9"/>
            <c:bubble3D val="0"/>
          </c:dPt>
          <c:dPt>
            <c:idx val="10"/>
            <c:bubble3D val="0"/>
          </c:dPt>
          <c:cat>
            <c:strRef>
              <c:f>'PWA9-Graph'!$M$76:$X$76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'PWA9-Graph'!$M$79:$X$79</c:f>
              <c:numCache>
                <c:formatCode>#,##0_ ;\-#,##0\ </c:formatCode>
                <c:ptCount val="12"/>
                <c:pt idx="0">
                  <c:v>1273</c:v>
                </c:pt>
                <c:pt idx="1">
                  <c:v>1433</c:v>
                </c:pt>
                <c:pt idx="2">
                  <c:v>1060</c:v>
                </c:pt>
                <c:pt idx="3">
                  <c:v>1351</c:v>
                </c:pt>
                <c:pt idx="4">
                  <c:v>1304</c:v>
                </c:pt>
                <c:pt idx="5">
                  <c:v>1495</c:v>
                </c:pt>
                <c:pt idx="6">
                  <c:v>1291</c:v>
                </c:pt>
                <c:pt idx="7">
                  <c:v>1757</c:v>
                </c:pt>
                <c:pt idx="8">
                  <c:v>1678</c:v>
                </c:pt>
                <c:pt idx="9">
                  <c:v>1646</c:v>
                </c:pt>
                <c:pt idx="10">
                  <c:v>1351</c:v>
                </c:pt>
                <c:pt idx="11">
                  <c:v>1426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245248"/>
        <c:axId val="244247168"/>
      </c:lineChart>
      <c:catAx>
        <c:axId val="24424524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44247168"/>
        <c:crosses val="autoZero"/>
        <c:auto val="1"/>
        <c:lblAlgn val="ctr"/>
        <c:lblOffset val="100"/>
        <c:noMultiLvlLbl val="0"/>
      </c:catAx>
      <c:valAx>
        <c:axId val="24424716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2.6673396594656434E-2"/>
              <c:y val="1.9211669337792957E-2"/>
            </c:manualLayout>
          </c:layout>
          <c:overlay val="0"/>
        </c:title>
        <c:numFmt formatCode="#,##0_ ;\-#,##0\ " sourceLinked="1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442452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8459396101128385"/>
          <c:y val="0.66164634287970636"/>
          <c:w val="0.10180911680911681"/>
          <c:h val="0.22656609295519475"/>
        </c:manualLayout>
      </c:layout>
      <c:overlay val="0"/>
    </c:legend>
    <c:plotVisOnly val="1"/>
    <c:dispBlanksAs val="gap"/>
    <c:showDLblsOverMax val="0"/>
  </c:chart>
  <c:spPr>
    <a:ln w="38100">
      <a:solidFill>
        <a:srgbClr val="7030A0"/>
      </a:solidFill>
    </a:ln>
  </c:spPr>
  <c:txPr>
    <a:bodyPr/>
    <a:lstStyle/>
    <a:p>
      <a:pPr>
        <a:defRPr sz="1800">
          <a:latin typeface="TH SarabunPSK" panose="020B0500040200020003" pitchFamily="34" charset="-34"/>
          <a:cs typeface="TH SarabunPSK" panose="020B0500040200020003" pitchFamily="34" charset="-34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 sz="1600"/>
              <a:t>รายได้ค่าน้ำ - 256</a:t>
            </a:r>
            <a:r>
              <a:rPr lang="en-US" sz="1600"/>
              <a:t>2</a:t>
            </a:r>
            <a:endParaRPr lang="th-TH" sz="16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281631944444446"/>
          <c:y val="0.25720729166666673"/>
          <c:w val="0.73859270833333335"/>
          <c:h val="0.73859270833333335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8"/>
            <c:spPr>
              <a:solidFill>
                <a:schemeClr val="tx2"/>
              </a:solidFill>
            </c:spPr>
          </c:dPt>
          <c:dPt>
            <c:idx val="1"/>
            <c:bubble3D val="0"/>
            <c:explosion val="2"/>
            <c:spPr>
              <a:solidFill>
                <a:schemeClr val="accent2">
                  <a:lumMod val="75000"/>
                </a:schemeClr>
              </a:solidFill>
            </c:spPr>
          </c:dPt>
          <c:dPt>
            <c:idx val="2"/>
            <c:bubble3D val="0"/>
            <c:spPr>
              <a:solidFill>
                <a:schemeClr val="accent3">
                  <a:lumMod val="50000"/>
                </a:schemeClr>
              </a:solidFill>
            </c:spPr>
          </c:dPt>
          <c:dLbls>
            <c:numFmt formatCode="0.0%" sourceLinked="0"/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('PWA9-Graph'!$A$7,'PWA9-Graph'!$A$10,'PWA9-Graph'!$A$13)</c:f>
              <c:strCache>
                <c:ptCount val="3"/>
                <c:pt idx="0">
                  <c:v>ประเภท 1</c:v>
                </c:pt>
                <c:pt idx="1">
                  <c:v>ประเภท 2</c:v>
                </c:pt>
                <c:pt idx="2">
                  <c:v>ประเภท 3</c:v>
                </c:pt>
              </c:strCache>
            </c:strRef>
          </c:cat>
          <c:val>
            <c:numRef>
              <c:f>('PWA9-Graph'!$J$7,'PWA9-Graph'!$J$10,'PWA9-Graph'!$J$13)</c:f>
              <c:numCache>
                <c:formatCode>_-* #,##0.000_-;\-* #,##0.000_-;_-* "-"??_-;_-@_-</c:formatCode>
                <c:ptCount val="3"/>
                <c:pt idx="0">
                  <c:v>787.37924665000014</c:v>
                </c:pt>
                <c:pt idx="1">
                  <c:v>638.6057142300001</c:v>
                </c:pt>
                <c:pt idx="2">
                  <c:v>451.90150655999986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/>
              <a:t>อัตราการใช้น้ำ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242917911123179"/>
          <c:y val="0.20739905223517541"/>
          <c:w val="0.85454068241469816"/>
          <c:h val="0.69097623213764947"/>
        </c:manualLayout>
      </c:layout>
      <c:barChart>
        <c:barDir val="col"/>
        <c:grouping val="clustered"/>
        <c:varyColors val="0"/>
        <c:ser>
          <c:idx val="0"/>
          <c:order val="0"/>
          <c:tx>
            <c:v>2561</c:v>
          </c:tx>
          <c:invertIfNegative val="0"/>
          <c:dLbls>
            <c:txPr>
              <a:bodyPr/>
              <a:lstStyle/>
              <a:p>
                <a:pPr>
                  <a:defRPr sz="1500" b="1" i="0" u="none" strike="noStrike" baseline="0">
                    <a:solidFill>
                      <a:srgbClr val="00008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('PWA9-Graph'!$A$7,'PWA9-Graph'!$A$10,'PWA9-Graph'!$A$13,'PWA9-Graph'!$A$16)</c:f>
              <c:strCache>
                <c:ptCount val="4"/>
                <c:pt idx="0">
                  <c:v>ประเภท 1</c:v>
                </c:pt>
                <c:pt idx="1">
                  <c:v>ประเภท 2</c:v>
                </c:pt>
                <c:pt idx="2">
                  <c:v>ประเภท 3</c:v>
                </c:pt>
                <c:pt idx="3">
                  <c:v>อ.ค่าน้ำคงที่</c:v>
                </c:pt>
              </c:strCache>
            </c:strRef>
          </c:cat>
          <c:val>
            <c:numRef>
              <c:f>('PWA9-Graph'!$D$7,'PWA9-Graph'!$D$10,'PWA9-Graph'!$D$13,'PWA9-Graph'!$D$16)</c:f>
              <c:numCache>
                <c:formatCode>_-* #,##0.000_-;\-* #,##0.000_-;_-* "-"??_-;_-@_-</c:formatCode>
                <c:ptCount val="4"/>
                <c:pt idx="0">
                  <c:v>0.45382034168915586</c:v>
                </c:pt>
                <c:pt idx="1">
                  <c:v>1.2448013969177709</c:v>
                </c:pt>
                <c:pt idx="2">
                  <c:v>2.1367809940798774</c:v>
                </c:pt>
                <c:pt idx="3">
                  <c:v>257.27671232876713</c:v>
                </c:pt>
              </c:numCache>
            </c:numRef>
          </c:val>
        </c:ser>
        <c:ser>
          <c:idx val="1"/>
          <c:order val="1"/>
          <c:tx>
            <c:v>2562</c:v>
          </c:tx>
          <c:invertIfNegative val="0"/>
          <c:dLbls>
            <c:dLbl>
              <c:idx val="0"/>
              <c:layout>
                <c:manualLayout>
                  <c:x val="6.3639781654536215E-3"/>
                  <c:y val="-3.60366853540723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7.1461417574276657E-3"/>
                  <c:y val="-1.82446530568118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9.5360230554717568E-3"/>
                  <c:y val="-1.36834897926088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5.5651567517908257E-3"/>
                  <c:y val="-9.12232652840593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500" b="1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('PWA9-Graph'!$A$7,'PWA9-Graph'!$A$10,'PWA9-Graph'!$A$13,'PWA9-Graph'!$A$16)</c:f>
              <c:strCache>
                <c:ptCount val="4"/>
                <c:pt idx="0">
                  <c:v>ประเภท 1</c:v>
                </c:pt>
                <c:pt idx="1">
                  <c:v>ประเภท 2</c:v>
                </c:pt>
                <c:pt idx="2">
                  <c:v>ประเภท 3</c:v>
                </c:pt>
                <c:pt idx="3">
                  <c:v>อ.ค่าน้ำคงที่</c:v>
                </c:pt>
              </c:strCache>
            </c:strRef>
          </c:cat>
          <c:val>
            <c:numRef>
              <c:f>('PWA9-Graph'!$I$7,'PWA9-Graph'!$I$10,'PWA9-Graph'!$I$13,'PWA9-Graph'!$I$16)</c:f>
              <c:numCache>
                <c:formatCode>_-* #,##0.000_-;\-* #,##0.000_-;_-* "-"??_-;_-@_-</c:formatCode>
                <c:ptCount val="4"/>
                <c:pt idx="0">
                  <c:v>0.47064216936117442</c:v>
                </c:pt>
                <c:pt idx="1">
                  <c:v>1.2867824406995121</c:v>
                </c:pt>
                <c:pt idx="2">
                  <c:v>2.3039522862261101</c:v>
                </c:pt>
                <c:pt idx="3">
                  <c:v>232.97095890410958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250919936"/>
        <c:axId val="250925824"/>
      </c:barChart>
      <c:catAx>
        <c:axId val="250919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50925824"/>
        <c:crosses val="autoZero"/>
        <c:auto val="1"/>
        <c:lblAlgn val="ctr"/>
        <c:lblOffset val="100"/>
        <c:noMultiLvlLbl val="0"/>
      </c:catAx>
      <c:valAx>
        <c:axId val="25092582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 sz="1000"/>
                  <a:t>ลบ.ม./ราย/วัน</a:t>
                </a:r>
              </a:p>
            </c:rich>
          </c:tx>
          <c:layout>
            <c:manualLayout>
              <c:xMode val="edge"/>
              <c:yMode val="edge"/>
              <c:x val="3.333343981089585E-2"/>
              <c:y val="0.10149496937882764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509199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492706225123157"/>
          <c:y val="1.305774278215223E-3"/>
          <c:w val="0.16045301441498427"/>
          <c:h val="0.1739180519101779"/>
        </c:manualLayout>
      </c:layout>
      <c:overlay val="0"/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/>
              <a:t>รายได้ค่าน้ำ/ลบ.ม.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972462817147857"/>
          <c:y val="0.193669072615923"/>
          <c:w val="0.85176290463692028"/>
          <c:h val="0.69097623213764947"/>
        </c:manualLayout>
      </c:layout>
      <c:barChart>
        <c:barDir val="col"/>
        <c:grouping val="clustered"/>
        <c:varyColors val="0"/>
        <c:ser>
          <c:idx val="0"/>
          <c:order val="0"/>
          <c:tx>
            <c:v>2561</c:v>
          </c:tx>
          <c:invertIfNegative val="0"/>
          <c:dLbls>
            <c:txPr>
              <a:bodyPr/>
              <a:lstStyle/>
              <a:p>
                <a:pPr>
                  <a:defRPr sz="1500" b="1" i="0" u="none" strike="noStrike" baseline="0">
                    <a:solidFill>
                      <a:srgbClr val="00008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('PWA9-Graph'!$A$7,'PWA9-Graph'!$A$10,'PWA9-Graph'!$A$13,'PWA9-Graph'!$A$16)</c:f>
              <c:strCache>
                <c:ptCount val="4"/>
                <c:pt idx="0">
                  <c:v>ประเภท 1</c:v>
                </c:pt>
                <c:pt idx="1">
                  <c:v>ประเภท 2</c:v>
                </c:pt>
                <c:pt idx="2">
                  <c:v>ประเภท 3</c:v>
                </c:pt>
                <c:pt idx="3">
                  <c:v>อ.ค่าน้ำคงที่</c:v>
                </c:pt>
              </c:strCache>
            </c:strRef>
          </c:cat>
          <c:val>
            <c:numRef>
              <c:f>('PWA9-Graph'!$F$7,'PWA9-Graph'!$F$10,'PWA9-Graph'!$F$13,'PWA9-Graph'!$F$16)</c:f>
              <c:numCache>
                <c:formatCode>_(* #,##0.00_);_(* \(#,##0.00\);_(* "-"??_);_(@_)</c:formatCode>
                <c:ptCount val="4"/>
                <c:pt idx="0">
                  <c:v>14.016615435185178</c:v>
                </c:pt>
                <c:pt idx="1">
                  <c:v>21.805796009914104</c:v>
                </c:pt>
                <c:pt idx="2">
                  <c:v>27.718304109289495</c:v>
                </c:pt>
                <c:pt idx="3">
                  <c:v>21.07532798756203</c:v>
                </c:pt>
              </c:numCache>
            </c:numRef>
          </c:val>
        </c:ser>
        <c:ser>
          <c:idx val="1"/>
          <c:order val="1"/>
          <c:tx>
            <c:v>2562</c:v>
          </c:tx>
          <c:invertIfNegative val="0"/>
          <c:dLbls>
            <c:dLbl>
              <c:idx val="0"/>
              <c:layout>
                <c:manualLayout>
                  <c:x val="1.1983509513053913E-2"/>
                  <c:y val="4.59215481360024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9.6050112971779993E-3"/>
                  <c:y val="4.57629867204814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0406524381609869E-2"/>
                  <c:y val="4.57665903890160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4.0203355462789924E-3"/>
                  <c:y val="-4.1952223220935448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500" b="1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('PWA9-Graph'!$A$7,'PWA9-Graph'!$A$10,'PWA9-Graph'!$A$13,'PWA9-Graph'!$A$16)</c:f>
              <c:strCache>
                <c:ptCount val="4"/>
                <c:pt idx="0">
                  <c:v>ประเภท 1</c:v>
                </c:pt>
                <c:pt idx="1">
                  <c:v>ประเภท 2</c:v>
                </c:pt>
                <c:pt idx="2">
                  <c:v>ประเภท 3</c:v>
                </c:pt>
                <c:pt idx="3">
                  <c:v>อ.ค่าน้ำคงที่</c:v>
                </c:pt>
              </c:strCache>
            </c:strRef>
          </c:cat>
          <c:val>
            <c:numRef>
              <c:f>('PWA9-Graph'!$K$7,'PWA9-Graph'!$K$10,'PWA9-Graph'!$K$13,'PWA9-Graph'!$K$16)</c:f>
              <c:numCache>
                <c:formatCode>_(* #,##0.00_);_(* \(#,##0.00\);_(* "-"??_);_(@_)</c:formatCode>
                <c:ptCount val="4"/>
                <c:pt idx="0">
                  <c:v>14.183870511899906</c:v>
                </c:pt>
                <c:pt idx="1">
                  <c:v>21.882755200979972</c:v>
                </c:pt>
                <c:pt idx="2">
                  <c:v>27.721175261040699</c:v>
                </c:pt>
                <c:pt idx="3">
                  <c:v>21.0798723810599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250956416"/>
        <c:axId val="250970496"/>
      </c:barChart>
      <c:catAx>
        <c:axId val="250956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50970496"/>
        <c:crosses val="autoZero"/>
        <c:auto val="1"/>
        <c:lblAlgn val="ctr"/>
        <c:lblOffset val="100"/>
        <c:noMultiLvlLbl val="0"/>
      </c:catAx>
      <c:valAx>
        <c:axId val="25097049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บาท/ลบ.ม.</a:t>
                </a:r>
              </a:p>
            </c:rich>
          </c:tx>
          <c:layout>
            <c:manualLayout>
              <c:xMode val="edge"/>
              <c:yMode val="edge"/>
              <c:x val="1.6666720783613389E-2"/>
              <c:y val="8.7606080489938759E-2"/>
            </c:manualLayout>
          </c:layout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509564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212056800009704"/>
          <c:y val="1.5194663167104112E-2"/>
          <c:w val="0.15121266726202154"/>
          <c:h val="0.16743438320209972"/>
        </c:manualLayout>
      </c:layout>
      <c:overlay val="0"/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/>
              <a:t>ผู้ใช้น้ำเพิ่มปกติ </a:t>
            </a:r>
            <a:r>
              <a:rPr lang="en-US"/>
              <a:t>Y2562</a:t>
            </a:r>
            <a:r>
              <a:rPr lang="th-TH"/>
              <a:t> (สะสม)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60670300827763E-2"/>
          <c:y val="0.12501242654402714"/>
          <c:w val="0.80638333669829743"/>
          <c:h val="0.770905860218800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'PWA9-Graph'!$M$107</c:f>
              <c:strCache>
                <c:ptCount val="1"/>
                <c:pt idx="0">
                  <c:v>Y61</c:v>
                </c:pt>
              </c:strCache>
            </c:strRef>
          </c:tx>
          <c:spPr>
            <a:solidFill>
              <a:schemeClr val="accent1"/>
            </a:solidFill>
            <a:ln w="34925">
              <a:noFill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'PWA9-Graph'!$N$106:$Y$106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'PWA9-Graph'!$N$107:$Y$107</c:f>
              <c:numCache>
                <c:formatCode>#,##0_ ;\-#,##0\ </c:formatCode>
                <c:ptCount val="12"/>
                <c:pt idx="0">
                  <c:v>1477</c:v>
                </c:pt>
                <c:pt idx="1">
                  <c:v>3074</c:v>
                </c:pt>
                <c:pt idx="2">
                  <c:v>4696</c:v>
                </c:pt>
                <c:pt idx="3">
                  <c:v>6105</c:v>
                </c:pt>
                <c:pt idx="4">
                  <c:v>7574</c:v>
                </c:pt>
                <c:pt idx="5">
                  <c:v>9125</c:v>
                </c:pt>
                <c:pt idx="6">
                  <c:v>10492</c:v>
                </c:pt>
                <c:pt idx="7">
                  <c:v>12139</c:v>
                </c:pt>
                <c:pt idx="8">
                  <c:v>13970</c:v>
                </c:pt>
                <c:pt idx="9">
                  <c:v>15326</c:v>
                </c:pt>
                <c:pt idx="10">
                  <c:v>16686</c:v>
                </c:pt>
                <c:pt idx="11">
                  <c:v>18011</c:v>
                </c:pt>
              </c:numCache>
            </c:numRef>
          </c:val>
        </c:ser>
        <c:ser>
          <c:idx val="2"/>
          <c:order val="2"/>
          <c:tx>
            <c:strRef>
              <c:f>'PWA9-Graph'!$M$109</c:f>
              <c:strCache>
                <c:ptCount val="1"/>
                <c:pt idx="0">
                  <c:v>Y62</c:v>
                </c:pt>
              </c:strCache>
            </c:strRef>
          </c:tx>
          <c:spPr>
            <a:solidFill>
              <a:srgbClr val="0000CC"/>
            </a:solidFill>
            <a:ln w="44450">
              <a:noFill/>
              <a:prstDash val="sysDot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1"/>
            <c:invertIfNegative val="0"/>
            <c:bubble3D val="0"/>
            <c:spPr>
              <a:solidFill>
                <a:srgbClr val="0000CC"/>
              </a:solidFill>
              <a:ln w="44450">
                <a:noFill/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2"/>
            <c:invertIfNegative val="0"/>
            <c:bubble3D val="0"/>
            <c:spPr>
              <a:solidFill>
                <a:srgbClr val="0000CC"/>
              </a:solidFill>
              <a:ln w="44450">
                <a:noFill/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3"/>
            <c:invertIfNegative val="0"/>
            <c:bubble3D val="0"/>
            <c:spPr>
              <a:solidFill>
                <a:srgbClr val="0000CC"/>
              </a:solidFill>
              <a:ln w="44450">
                <a:noFill/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cat>
            <c:strRef>
              <c:f>'PWA9-Graph'!$N$106:$Y$106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'PWA9-Graph'!$N$109:$Y$109</c:f>
              <c:numCache>
                <c:formatCode>#,##0_ ;\-#,##0\ </c:formatCode>
                <c:ptCount val="12"/>
                <c:pt idx="0">
                  <c:v>1273</c:v>
                </c:pt>
                <c:pt idx="1">
                  <c:v>2706</c:v>
                </c:pt>
                <c:pt idx="2">
                  <c:v>3766</c:v>
                </c:pt>
                <c:pt idx="3">
                  <c:v>5117</c:v>
                </c:pt>
                <c:pt idx="4">
                  <c:v>6421</c:v>
                </c:pt>
                <c:pt idx="5">
                  <c:v>7916</c:v>
                </c:pt>
                <c:pt idx="6">
                  <c:v>9207</c:v>
                </c:pt>
                <c:pt idx="7">
                  <c:v>10964</c:v>
                </c:pt>
                <c:pt idx="8">
                  <c:v>12642</c:v>
                </c:pt>
                <c:pt idx="9">
                  <c:v>14288</c:v>
                </c:pt>
                <c:pt idx="10">
                  <c:v>15639</c:v>
                </c:pt>
                <c:pt idx="11">
                  <c:v>17065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43"/>
        <c:axId val="244285440"/>
        <c:axId val="244286976"/>
      </c:barChart>
      <c:lineChart>
        <c:grouping val="standard"/>
        <c:varyColors val="0"/>
        <c:ser>
          <c:idx val="1"/>
          <c:order val="1"/>
          <c:tx>
            <c:strRef>
              <c:f>'PWA9-Graph'!$M$108</c:f>
              <c:strCache>
                <c:ptCount val="1"/>
                <c:pt idx="0">
                  <c:v>เป้า 62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'PWA9-Graph'!$N$106:$Y$106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'PWA9-Graph'!$N$108:$Y$108</c:f>
              <c:numCache>
                <c:formatCode>#,##0_ ;\-#,##0\ </c:formatCode>
                <c:ptCount val="12"/>
                <c:pt idx="0">
                  <c:v>1424.2675858360283</c:v>
                </c:pt>
                <c:pt idx="1">
                  <c:v>2882.6636461851695</c:v>
                </c:pt>
                <c:pt idx="2">
                  <c:v>4308.5230998649367</c:v>
                </c:pt>
                <c:pt idx="3">
                  <c:v>5527.843591385421</c:v>
                </c:pt>
                <c:pt idx="4">
                  <c:v>6958.2091062113777</c:v>
                </c:pt>
                <c:pt idx="5">
                  <c:v>8674.7231538250016</c:v>
                </c:pt>
                <c:pt idx="6">
                  <c:v>10039.351300059443</c:v>
                </c:pt>
                <c:pt idx="7">
                  <c:v>11719.830758693128</c:v>
                </c:pt>
                <c:pt idx="8">
                  <c:v>13551.207740335814</c:v>
                </c:pt>
                <c:pt idx="9">
                  <c:v>14917.09119152116</c:v>
                </c:pt>
                <c:pt idx="10">
                  <c:v>16557.964868414736</c:v>
                </c:pt>
                <c:pt idx="11">
                  <c:v>18450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285440"/>
        <c:axId val="244286976"/>
      </c:lineChart>
      <c:catAx>
        <c:axId val="24428544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44286976"/>
        <c:crosses val="autoZero"/>
        <c:auto val="1"/>
        <c:lblAlgn val="ctr"/>
        <c:lblOffset val="100"/>
        <c:noMultiLvlLbl val="0"/>
      </c:catAx>
      <c:valAx>
        <c:axId val="24428697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2.6673396594656434E-2"/>
              <c:y val="1.9211669337792957E-2"/>
            </c:manualLayout>
          </c:layout>
          <c:overlay val="0"/>
        </c:title>
        <c:numFmt formatCode="#,##0_ ;\-#,##0\ " sourceLinked="1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442854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8459396101128385"/>
          <c:y val="0.66164634287970636"/>
          <c:w val="0.10246594982078853"/>
          <c:h val="0.22656609295519475"/>
        </c:manualLayout>
      </c:layout>
      <c:overlay val="0"/>
    </c:legend>
    <c:plotVisOnly val="1"/>
    <c:dispBlanksAs val="gap"/>
    <c:showDLblsOverMax val="0"/>
  </c:chart>
  <c:spPr>
    <a:ln w="38100">
      <a:solidFill>
        <a:srgbClr val="7030A0"/>
      </a:solidFill>
    </a:ln>
  </c:spPr>
  <c:txPr>
    <a:bodyPr/>
    <a:lstStyle/>
    <a:p>
      <a:pPr>
        <a:defRPr sz="1800">
          <a:latin typeface="TH SarabunPSK" panose="020B0500040200020003" pitchFamily="34" charset="-34"/>
          <a:cs typeface="TH SarabunPSK" panose="020B0500040200020003" pitchFamily="34" charset="-34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/>
              <a:t>ปริมาณน้ำจำหน่าย </a:t>
            </a:r>
            <a:r>
              <a:rPr lang="en-US"/>
              <a:t>Y2557 - Y2562</a:t>
            </a:r>
            <a:endParaRPr lang="th-TH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787617456908787E-2"/>
          <c:y val="0.11524296612456154"/>
          <c:w val="0.89618570405971987"/>
          <c:h val="0.73548556430446188"/>
        </c:manualLayout>
      </c:layout>
      <c:lineChart>
        <c:grouping val="standard"/>
        <c:varyColors val="0"/>
        <c:ser>
          <c:idx val="0"/>
          <c:order val="0"/>
          <c:tx>
            <c:strRef>
              <c:f>'PWA9-Graph'!$AC$46</c:f>
              <c:strCache>
                <c:ptCount val="1"/>
                <c:pt idx="0">
                  <c:v>Y57</c:v>
                </c:pt>
              </c:strCache>
            </c:strRef>
          </c:tx>
          <c:spPr>
            <a:ln w="3175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dot"/>
            <c:size val="7"/>
            <c:spPr>
              <a:ln>
                <a:solidFill>
                  <a:schemeClr val="bg1">
                    <a:lumMod val="50000"/>
                  </a:schemeClr>
                </a:solidFill>
              </a:ln>
            </c:spPr>
          </c:marker>
          <c:cat>
            <c:strRef>
              <c:f>'PWA9-Graph'!$AD$45:$AO$45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'PWA9-Graph'!$AD$46:$AO$46</c:f>
              <c:numCache>
                <c:formatCode>#,##0.000_ ;\-#,##0.000\ </c:formatCode>
                <c:ptCount val="12"/>
                <c:pt idx="0">
                  <c:v>6.3477947999999991</c:v>
                </c:pt>
                <c:pt idx="1">
                  <c:v>6.5493511</c:v>
                </c:pt>
                <c:pt idx="2">
                  <c:v>6.4957338</c:v>
                </c:pt>
                <c:pt idx="3">
                  <c:v>6.7670728999999996</c:v>
                </c:pt>
                <c:pt idx="4">
                  <c:v>6.5287675999999992</c:v>
                </c:pt>
                <c:pt idx="5">
                  <c:v>6.4386652400000015</c:v>
                </c:pt>
                <c:pt idx="6">
                  <c:v>7.2577796000000019</c:v>
                </c:pt>
                <c:pt idx="7">
                  <c:v>7.5005653000000017</c:v>
                </c:pt>
                <c:pt idx="8">
                  <c:v>7.2010504000000006</c:v>
                </c:pt>
                <c:pt idx="9">
                  <c:v>6.7898078999999996</c:v>
                </c:pt>
                <c:pt idx="10">
                  <c:v>6.8082455999999993</c:v>
                </c:pt>
                <c:pt idx="11">
                  <c:v>6.8211418000000004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'PWA9-Graph'!$AC$47</c:f>
              <c:strCache>
                <c:ptCount val="1"/>
                <c:pt idx="0">
                  <c:v>Y58</c:v>
                </c:pt>
              </c:strCache>
            </c:strRef>
          </c:tx>
          <c:spPr>
            <a:ln w="31750">
              <a:solidFill>
                <a:schemeClr val="accent3">
                  <a:lumMod val="75000"/>
                </a:schemeClr>
              </a:solidFill>
              <a:prstDash val="sysDash"/>
            </a:ln>
          </c:spPr>
          <c:marker>
            <c:symbol val="plus"/>
            <c:size val="7"/>
            <c:spPr>
              <a:ln w="15875">
                <a:solidFill>
                  <a:schemeClr val="accent3">
                    <a:lumMod val="75000"/>
                  </a:schemeClr>
                </a:solidFill>
              </a:ln>
            </c:spPr>
          </c:marker>
          <c:cat>
            <c:strRef>
              <c:f>'PWA9-Graph'!$AD$45:$AO$45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'PWA9-Graph'!$AD$47:$AO$47</c:f>
              <c:numCache>
                <c:formatCode>#,##0.000_ ;\-#,##0.000\ </c:formatCode>
                <c:ptCount val="12"/>
                <c:pt idx="0">
                  <c:v>6.7455779999999992</c:v>
                </c:pt>
                <c:pt idx="1">
                  <c:v>7.0103655600000012</c:v>
                </c:pt>
                <c:pt idx="2">
                  <c:v>6.8402624700000008</c:v>
                </c:pt>
                <c:pt idx="3">
                  <c:v>7.2148638999999992</c:v>
                </c:pt>
                <c:pt idx="4">
                  <c:v>6.8741572099999999</c:v>
                </c:pt>
                <c:pt idx="5">
                  <c:v>6.7444674100000022</c:v>
                </c:pt>
                <c:pt idx="6">
                  <c:v>7.5146116999999997</c:v>
                </c:pt>
                <c:pt idx="7">
                  <c:v>7.8347248200000026</c:v>
                </c:pt>
                <c:pt idx="8">
                  <c:v>7.8220617800000012</c:v>
                </c:pt>
                <c:pt idx="9">
                  <c:v>7.5557394400000009</c:v>
                </c:pt>
                <c:pt idx="10">
                  <c:v>7.3410134900000026</c:v>
                </c:pt>
                <c:pt idx="11">
                  <c:v>7.3197605000000001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'PWA9-Graph'!$AC$48</c:f>
              <c:strCache>
                <c:ptCount val="1"/>
                <c:pt idx="0">
                  <c:v>Y59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  <a:prstDash val="sysDash"/>
            </a:ln>
          </c:spPr>
          <c:marker>
            <c:symbol val="x"/>
            <c:size val="7"/>
            <c:spPr>
              <a:noFill/>
              <a:ln w="15875"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strRef>
              <c:f>'PWA9-Graph'!$AD$45:$AO$45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'PWA9-Graph'!$AD$48:$AO$48</c:f>
              <c:numCache>
                <c:formatCode>#,##0.000_ ;\-#,##0.000\ </c:formatCode>
                <c:ptCount val="12"/>
                <c:pt idx="0">
                  <c:v>7.0824943599999983</c:v>
                </c:pt>
                <c:pt idx="1">
                  <c:v>7.3622788699999999</c:v>
                </c:pt>
                <c:pt idx="2">
                  <c:v>7.1881295800000018</c:v>
                </c:pt>
                <c:pt idx="3">
                  <c:v>7.5210051199999999</c:v>
                </c:pt>
                <c:pt idx="4">
                  <c:v>7.2293043900000002</c:v>
                </c:pt>
                <c:pt idx="5">
                  <c:v>7.1041087400000018</c:v>
                </c:pt>
                <c:pt idx="6">
                  <c:v>8.2387351800000008</c:v>
                </c:pt>
                <c:pt idx="7">
                  <c:v>8.5919689999999989</c:v>
                </c:pt>
                <c:pt idx="8">
                  <c:v>8.0822814399999992</c:v>
                </c:pt>
                <c:pt idx="9">
                  <c:v>7.6276452000000008</c:v>
                </c:pt>
                <c:pt idx="10">
                  <c:v>7.0697757300000008</c:v>
                </c:pt>
                <c:pt idx="11">
                  <c:v>7.5762380600000006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'PWA9-Graph'!$AC$49</c:f>
              <c:strCache>
                <c:ptCount val="1"/>
                <c:pt idx="0">
                  <c:v>Y60</c:v>
                </c:pt>
              </c:strCache>
            </c:strRef>
          </c:tx>
          <c:spPr>
            <a:ln w="34925">
              <a:solidFill>
                <a:schemeClr val="accent4"/>
              </a:solidFill>
            </a:ln>
          </c:spPr>
          <c:marker>
            <c:symbol val="triangle"/>
            <c:size val="5"/>
            <c:spPr>
              <a:solidFill>
                <a:schemeClr val="accent4"/>
              </a:solidFill>
              <a:ln>
                <a:solidFill>
                  <a:schemeClr val="accent4"/>
                </a:solidFill>
              </a:ln>
            </c:spPr>
          </c:marker>
          <c:cat>
            <c:strRef>
              <c:f>'PWA9-Graph'!$AD$45:$AO$45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'PWA9-Graph'!$AD$49:$AO$49</c:f>
              <c:numCache>
                <c:formatCode>#,##0.000_ ;\-#,##0.000\ </c:formatCode>
                <c:ptCount val="12"/>
                <c:pt idx="0">
                  <c:v>7.1288564900000004</c:v>
                </c:pt>
                <c:pt idx="1">
                  <c:v>7.3201653199999992</c:v>
                </c:pt>
                <c:pt idx="2">
                  <c:v>7.3735426599999991</c:v>
                </c:pt>
                <c:pt idx="3">
                  <c:v>7.7464177900000006</c:v>
                </c:pt>
                <c:pt idx="4">
                  <c:v>7.5416828900000006</c:v>
                </c:pt>
                <c:pt idx="5">
                  <c:v>7.4267125800000002</c:v>
                </c:pt>
                <c:pt idx="6">
                  <c:v>8.6516066600000006</c:v>
                </c:pt>
                <c:pt idx="7">
                  <c:v>8.2894316000000003</c:v>
                </c:pt>
                <c:pt idx="8">
                  <c:v>7.9268964300000011</c:v>
                </c:pt>
                <c:pt idx="9">
                  <c:v>7.5577739600000013</c:v>
                </c:pt>
                <c:pt idx="10">
                  <c:v>7.6685574599999988</c:v>
                </c:pt>
                <c:pt idx="11">
                  <c:v>7.7466060199999998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'PWA9-Graph'!$AC$50</c:f>
              <c:strCache>
                <c:ptCount val="1"/>
                <c:pt idx="0">
                  <c:v>Y61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'PWA9-Graph'!$AD$45:$AO$45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'PWA9-Graph'!$AD$50:$AO$50</c:f>
              <c:numCache>
                <c:formatCode>#,##0.000_ ;\-#,##0.000\ </c:formatCode>
                <c:ptCount val="12"/>
                <c:pt idx="0">
                  <c:v>7.4680769999999992</c:v>
                </c:pt>
                <c:pt idx="1">
                  <c:v>7.9344364900000004</c:v>
                </c:pt>
                <c:pt idx="2">
                  <c:v>7.7049535299999983</c:v>
                </c:pt>
                <c:pt idx="3">
                  <c:v>7.9389496300000015</c:v>
                </c:pt>
                <c:pt idx="4">
                  <c:v>7.9113117400000013</c:v>
                </c:pt>
                <c:pt idx="5">
                  <c:v>7.619248830000001</c:v>
                </c:pt>
                <c:pt idx="6">
                  <c:v>8.4742439000000012</c:v>
                </c:pt>
                <c:pt idx="7">
                  <c:v>8.2438477999999993</c:v>
                </c:pt>
                <c:pt idx="8">
                  <c:v>8.1665472000000019</c:v>
                </c:pt>
                <c:pt idx="9">
                  <c:v>7.6966106999999999</c:v>
                </c:pt>
                <c:pt idx="10">
                  <c:v>7.9230571000000003</c:v>
                </c:pt>
                <c:pt idx="11">
                  <c:v>7.9509013999999985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'PWA9-Graph'!$AC$51</c:f>
              <c:strCache>
                <c:ptCount val="1"/>
                <c:pt idx="0">
                  <c:v>Y62</c:v>
                </c:pt>
              </c:strCache>
            </c:strRef>
          </c:tx>
          <c:spPr>
            <a:ln w="47625">
              <a:solidFill>
                <a:srgbClr val="0000CC"/>
              </a:solidFill>
              <a:prstDash val="sysDot"/>
            </a:ln>
          </c:spPr>
          <c:marker>
            <c:symbol val="circle"/>
            <c:size val="6"/>
            <c:spPr>
              <a:solidFill>
                <a:schemeClr val="tx2"/>
              </a:solidFill>
              <a:ln>
                <a:solidFill>
                  <a:srgbClr val="0000CC"/>
                </a:solidFill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marker>
          <c:dPt>
            <c:idx val="1"/>
            <c:bubble3D val="0"/>
            <c:spPr>
              <a:ln w="47625">
                <a:solidFill>
                  <a:srgbClr val="0000CC"/>
                </a:solidFill>
                <a:prstDash val="solid"/>
              </a:ln>
            </c:spPr>
          </c:dPt>
          <c:dPt>
            <c:idx val="2"/>
            <c:bubble3D val="0"/>
            <c:spPr>
              <a:ln w="47625">
                <a:solidFill>
                  <a:srgbClr val="0000CC"/>
                </a:solidFill>
                <a:prstDash val="solid"/>
              </a:ln>
            </c:spPr>
          </c:dPt>
          <c:dPt>
            <c:idx val="3"/>
            <c:bubble3D val="0"/>
            <c:spPr>
              <a:ln w="47625">
                <a:solidFill>
                  <a:srgbClr val="0000CC"/>
                </a:solidFill>
                <a:prstDash val="solid"/>
              </a:ln>
            </c:spPr>
          </c:dPt>
          <c:dPt>
            <c:idx val="4"/>
            <c:bubble3D val="0"/>
            <c:spPr>
              <a:ln w="47625">
                <a:solidFill>
                  <a:srgbClr val="0000CC"/>
                </a:solidFill>
                <a:prstDash val="solid"/>
              </a:ln>
            </c:spPr>
          </c:dPt>
          <c:dPt>
            <c:idx val="5"/>
            <c:bubble3D val="0"/>
            <c:spPr>
              <a:ln w="47625">
                <a:solidFill>
                  <a:srgbClr val="0000CC"/>
                </a:solidFill>
                <a:prstDash val="solid"/>
              </a:ln>
            </c:spPr>
          </c:dPt>
          <c:dPt>
            <c:idx val="6"/>
            <c:bubble3D val="0"/>
            <c:spPr>
              <a:ln w="47625" cmpd="sng">
                <a:solidFill>
                  <a:srgbClr val="0000CC"/>
                </a:solidFill>
                <a:prstDash val="solid"/>
              </a:ln>
            </c:spPr>
          </c:dPt>
          <c:dPt>
            <c:idx val="7"/>
            <c:bubble3D val="0"/>
            <c:spPr>
              <a:ln w="47625">
                <a:solidFill>
                  <a:srgbClr val="0000CC"/>
                </a:solidFill>
                <a:prstDash val="solid"/>
              </a:ln>
            </c:spPr>
          </c:dPt>
          <c:dPt>
            <c:idx val="8"/>
            <c:bubble3D val="0"/>
            <c:spPr>
              <a:ln w="47625">
                <a:solidFill>
                  <a:srgbClr val="0000CC"/>
                </a:solidFill>
                <a:prstDash val="solid"/>
              </a:ln>
            </c:spPr>
          </c:dPt>
          <c:dPt>
            <c:idx val="9"/>
            <c:bubble3D val="0"/>
            <c:spPr>
              <a:ln w="47625">
                <a:solidFill>
                  <a:srgbClr val="0000CC"/>
                </a:solidFill>
                <a:prstDash val="solid"/>
              </a:ln>
            </c:spPr>
          </c:dPt>
          <c:dPt>
            <c:idx val="10"/>
            <c:bubble3D val="0"/>
            <c:spPr>
              <a:ln w="47625">
                <a:solidFill>
                  <a:srgbClr val="0000CC"/>
                </a:solidFill>
                <a:prstDash val="solid"/>
              </a:ln>
            </c:spPr>
          </c:dPt>
          <c:dPt>
            <c:idx val="11"/>
            <c:bubble3D val="0"/>
            <c:spPr>
              <a:ln w="47625">
                <a:solidFill>
                  <a:srgbClr val="0000CC"/>
                </a:solidFill>
                <a:prstDash val="solid"/>
              </a:ln>
            </c:spPr>
          </c:dPt>
          <c:cat>
            <c:strRef>
              <c:f>'PWA9-Graph'!$AD$45:$AO$45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'PWA9-Graph'!$AD$51:$AO$51</c:f>
              <c:numCache>
                <c:formatCode>#,##0.000_ ;\-#,##0.000\ </c:formatCode>
                <c:ptCount val="12"/>
                <c:pt idx="0">
                  <c:v>7.7537816000000008</c:v>
                </c:pt>
                <c:pt idx="1">
                  <c:v>8.062171300000001</c:v>
                </c:pt>
                <c:pt idx="2">
                  <c:v>7.9987743000000009</c:v>
                </c:pt>
                <c:pt idx="3">
                  <c:v>8.2731440000000003</c:v>
                </c:pt>
                <c:pt idx="4">
                  <c:v>8.1346291599999994</c:v>
                </c:pt>
                <c:pt idx="5">
                  <c:v>7.9400430000000028</c:v>
                </c:pt>
                <c:pt idx="6">
                  <c:v>9.0687200000000008</c:v>
                </c:pt>
                <c:pt idx="7">
                  <c:v>9.6330479999999987</c:v>
                </c:pt>
                <c:pt idx="8">
                  <c:v>9.0603320000000007</c:v>
                </c:pt>
                <c:pt idx="9">
                  <c:v>8.3982340000000004</c:v>
                </c:pt>
                <c:pt idx="10">
                  <c:v>8.6896094999999995</c:v>
                </c:pt>
                <c:pt idx="11">
                  <c:v>8.1098049999999979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77248"/>
        <c:axId val="244691328"/>
      </c:lineChart>
      <c:catAx>
        <c:axId val="244677248"/>
        <c:scaling>
          <c:orientation val="minMax"/>
        </c:scaling>
        <c:delete val="0"/>
        <c:axPos val="b"/>
        <c:majorTickMark val="none"/>
        <c:minorTickMark val="none"/>
        <c:tickLblPos val="nextTo"/>
        <c:crossAx val="244691328"/>
        <c:crosses val="autoZero"/>
        <c:auto val="1"/>
        <c:lblAlgn val="ctr"/>
        <c:lblOffset val="100"/>
        <c:noMultiLvlLbl val="0"/>
      </c:catAx>
      <c:valAx>
        <c:axId val="24469132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4.0011475838247476E-2"/>
              <c:y val="1.4029239335737239E-2"/>
            </c:manualLayout>
          </c:layout>
          <c:overlay val="0"/>
        </c:title>
        <c:numFmt formatCode="#,##0.000_ ;\-#,##0.000\ " sourceLinked="0"/>
        <c:majorTickMark val="none"/>
        <c:minorTickMark val="none"/>
        <c:tickLblPos val="nextTo"/>
        <c:crossAx val="2446772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0632750451648085"/>
          <c:y val="0.64851644712635215"/>
          <c:w val="0.22152242333344699"/>
          <c:h val="0.18223514116810163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ln w="38100">
      <a:solidFill>
        <a:schemeClr val="accent3">
          <a:lumMod val="50000"/>
        </a:schemeClr>
      </a:solidFill>
    </a:ln>
  </c:spPr>
  <c:txPr>
    <a:bodyPr/>
    <a:lstStyle/>
    <a:p>
      <a:pPr>
        <a:defRPr sz="1600" b="1">
          <a:latin typeface="TH SarabunPSK" panose="020B0500040200020003" pitchFamily="34" charset="-34"/>
          <a:cs typeface="TH SarabunPSK" panose="020B0500040200020003" pitchFamily="34" charset="-34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/>
              <a:t>ปริมาณน้ำจำหน่าย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0651811304335621"/>
          <c:y val="0.13650316073518695"/>
          <c:w val="0.8777956124468399"/>
          <c:h val="0.72673901899099003"/>
        </c:manualLayout>
      </c:layout>
      <c:barChart>
        <c:barDir val="col"/>
        <c:grouping val="clustered"/>
        <c:varyColors val="0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1"/>
            <c:invertIfNegative val="0"/>
            <c:bubble3D val="0"/>
            <c:spPr>
              <a:solidFill>
                <a:schemeClr val="accent3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3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5"/>
            <c:invertIfNegative val="0"/>
            <c:bubble3D val="0"/>
            <c:spPr>
              <a:solidFill>
                <a:srgbClr val="C00000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6"/>
            <c:invertIfNegative val="0"/>
            <c:bubble3D val="0"/>
            <c:spPr>
              <a:solidFill>
                <a:schemeClr val="accent4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8"/>
            <c:invertIfNegative val="0"/>
            <c:bubble3D val="0"/>
            <c:spPr>
              <a:solidFill>
                <a:schemeClr val="accent5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10"/>
            <c:invertIfNegative val="0"/>
            <c:bubble3D val="0"/>
            <c:spPr>
              <a:solidFill>
                <a:srgbClr val="C00000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11"/>
            <c:invertIfNegative val="0"/>
            <c:bubble3D val="0"/>
            <c:spPr>
              <a:pattFill prst="pct90">
                <a:fgClr>
                  <a:srgbClr val="0000CC"/>
                </a:fgClr>
                <a:bgClr>
                  <a:schemeClr val="bg1"/>
                </a:bgClr>
              </a:pattFill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Lbls>
            <c:dLbl>
              <c:idx val="11"/>
              <c:spPr/>
              <c:txPr>
                <a:bodyPr/>
                <a:lstStyle/>
                <a:p>
                  <a:pPr>
                    <a:defRPr>
                      <a:solidFill>
                        <a:srgbClr val="0000CC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'PWA9-Graph'!$AE$21:$AP$21</c:f>
              <c:strCache>
                <c:ptCount val="12"/>
                <c:pt idx="0">
                  <c:v>Y57</c:v>
                </c:pt>
                <c:pt idx="2">
                  <c:v>Y58</c:v>
                </c:pt>
                <c:pt idx="4">
                  <c:v>Y59</c:v>
                </c:pt>
                <c:pt idx="6">
                  <c:v>Y60</c:v>
                </c:pt>
                <c:pt idx="8">
                  <c:v>Y61</c:v>
                </c:pt>
                <c:pt idx="10">
                  <c:v>เป้า 62</c:v>
                </c:pt>
                <c:pt idx="11">
                  <c:v>Y62f</c:v>
                </c:pt>
              </c:strCache>
            </c:strRef>
          </c:cat>
          <c:val>
            <c:numRef>
              <c:f>'PWA9-Graph'!$AE$22:$AP$22</c:f>
              <c:numCache>
                <c:formatCode>#,##0.000_ ;\-#,##0.000\ </c:formatCode>
                <c:ptCount val="12"/>
                <c:pt idx="0">
                  <c:v>81.505976039999993</c:v>
                </c:pt>
                <c:pt idx="2">
                  <c:v>86.817606280000021</c:v>
                </c:pt>
                <c:pt idx="4">
                  <c:v>90.673965670000001</c:v>
                </c:pt>
                <c:pt idx="6">
                  <c:v>92.378249860000011</c:v>
                </c:pt>
                <c:pt idx="8">
                  <c:v>95.032185319999982</c:v>
                </c:pt>
                <c:pt idx="10">
                  <c:v>98.039799999999985</c:v>
                </c:pt>
                <c:pt idx="11">
                  <c:v>101.12229186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"/>
        <c:axId val="244790784"/>
        <c:axId val="244792320"/>
      </c:barChart>
      <c:catAx>
        <c:axId val="244790784"/>
        <c:scaling>
          <c:orientation val="minMax"/>
        </c:scaling>
        <c:delete val="0"/>
        <c:axPos val="b"/>
        <c:majorTickMark val="none"/>
        <c:minorTickMark val="none"/>
        <c:tickLblPos val="nextTo"/>
        <c:crossAx val="244792320"/>
        <c:crosses val="autoZero"/>
        <c:auto val="1"/>
        <c:lblAlgn val="ctr"/>
        <c:lblOffset val="100"/>
        <c:noMultiLvlLbl val="0"/>
      </c:catAx>
      <c:valAx>
        <c:axId val="24479232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5.8467023172905523E-2"/>
              <c:y val="2.9324220298275572E-2"/>
            </c:manualLayout>
          </c:layout>
          <c:overlay val="0"/>
        </c:title>
        <c:numFmt formatCode="#,##0.000_ ;\-#,##0.000\ " sourceLinked="1"/>
        <c:majorTickMark val="none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44790784"/>
        <c:crosses val="autoZero"/>
        <c:crossBetween val="between"/>
      </c:valAx>
    </c:plotArea>
    <c:plotVisOnly val="1"/>
    <c:dispBlanksAs val="gap"/>
    <c:showDLblsOverMax val="0"/>
  </c:chart>
  <c:spPr>
    <a:ln w="38100">
      <a:solidFill>
        <a:schemeClr val="accent3">
          <a:lumMod val="50000"/>
        </a:schemeClr>
      </a:solidFill>
    </a:ln>
  </c:spPr>
  <c:txPr>
    <a:bodyPr/>
    <a:lstStyle/>
    <a:p>
      <a:pPr>
        <a:defRPr sz="2000" b="1">
          <a:latin typeface="TH SarabunPSK" panose="020B0500040200020003" pitchFamily="34" charset="-34"/>
          <a:cs typeface="TH SarabunPSK" panose="020B0500040200020003" pitchFamily="34" charset="-34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/>
              <a:t>ปริมาณน้ำจำหน่าย </a:t>
            </a:r>
            <a:r>
              <a:rPr lang="en-US"/>
              <a:t>Y2562</a:t>
            </a:r>
            <a:endParaRPr lang="th-TH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60670300827763E-2"/>
          <c:y val="0.12501242654402714"/>
          <c:w val="0.80638333669829743"/>
          <c:h val="0.77090586021880014"/>
        </c:manualLayout>
      </c:layout>
      <c:lineChart>
        <c:grouping val="standard"/>
        <c:varyColors val="0"/>
        <c:ser>
          <c:idx val="0"/>
          <c:order val="0"/>
          <c:tx>
            <c:strRef>
              <c:f>'PWA9-Graph'!$AB$77</c:f>
              <c:strCache>
                <c:ptCount val="1"/>
                <c:pt idx="0">
                  <c:v>Y61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'PWA9-Graph'!$AC$76:$AN$76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'PWA9-Graph'!$AC$77:$AN$77</c:f>
              <c:numCache>
                <c:formatCode>#,##0.000_ ;\-#,##0.000\ </c:formatCode>
                <c:ptCount val="12"/>
                <c:pt idx="0">
                  <c:v>7.4680769999999992</c:v>
                </c:pt>
                <c:pt idx="1">
                  <c:v>7.9344364900000004</c:v>
                </c:pt>
                <c:pt idx="2">
                  <c:v>7.7049535299999983</c:v>
                </c:pt>
                <c:pt idx="3">
                  <c:v>7.9389496300000015</c:v>
                </c:pt>
                <c:pt idx="4">
                  <c:v>7.9113117400000013</c:v>
                </c:pt>
                <c:pt idx="5">
                  <c:v>7.619248830000001</c:v>
                </c:pt>
                <c:pt idx="6">
                  <c:v>8.4742439000000012</c:v>
                </c:pt>
                <c:pt idx="7">
                  <c:v>8.2438477999999993</c:v>
                </c:pt>
                <c:pt idx="8">
                  <c:v>8.1665472000000019</c:v>
                </c:pt>
                <c:pt idx="9">
                  <c:v>7.6966106999999999</c:v>
                </c:pt>
                <c:pt idx="10">
                  <c:v>7.9230571000000003</c:v>
                </c:pt>
                <c:pt idx="11">
                  <c:v>7.9509013999999985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'PWA9-Graph'!$AB$78</c:f>
              <c:strCache>
                <c:ptCount val="1"/>
                <c:pt idx="0">
                  <c:v>เป้า 62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'PWA9-Graph'!$AC$76:$AN$76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'PWA9-Graph'!$AC$78:$AN$78</c:f>
              <c:numCache>
                <c:formatCode>#,##0.000_ ;\-#,##0.000\ </c:formatCode>
                <c:ptCount val="12"/>
                <c:pt idx="0">
                  <c:v>7.6435915840822872</c:v>
                </c:pt>
                <c:pt idx="1">
                  <c:v>7.9751714621231899</c:v>
                </c:pt>
                <c:pt idx="2">
                  <c:v>7.8509823916613923</c:v>
                </c:pt>
                <c:pt idx="3">
                  <c:v>8.1814210277447685</c:v>
                </c:pt>
                <c:pt idx="4">
                  <c:v>7.998192762031179</c:v>
                </c:pt>
                <c:pt idx="5">
                  <c:v>7.8098560005336237</c:v>
                </c:pt>
                <c:pt idx="6">
                  <c:v>8.9424958617710608</c:v>
                </c:pt>
                <c:pt idx="7">
                  <c:v>8.8541356182987307</c:v>
                </c:pt>
                <c:pt idx="8">
                  <c:v>8.5219901741624735</c:v>
                </c:pt>
                <c:pt idx="9">
                  <c:v>8.0663414780160867</c:v>
                </c:pt>
                <c:pt idx="10">
                  <c:v>7.9895690806763637</c:v>
                </c:pt>
                <c:pt idx="11">
                  <c:v>8.2060525588988433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'PWA9-Graph'!$AB$79</c:f>
              <c:strCache>
                <c:ptCount val="1"/>
                <c:pt idx="0">
                  <c:v>Y62</c:v>
                </c:pt>
              </c:strCache>
            </c:strRef>
          </c:tx>
          <c:spPr>
            <a:ln w="44450">
              <a:solidFill>
                <a:srgbClr val="0000CC"/>
              </a:solidFill>
              <a:prstDash val="sysDot"/>
            </a:ln>
          </c:spPr>
          <c:marker>
            <c:symbol val="circle"/>
            <c:size val="6"/>
            <c:spPr>
              <a:solidFill>
                <a:schemeClr val="accent1"/>
              </a:solidFill>
              <a:ln>
                <a:solidFill>
                  <a:srgbClr val="0000CC"/>
                </a:solidFill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marker>
          <c:dPt>
            <c:idx val="1"/>
            <c:bubble3D val="0"/>
            <c:spPr>
              <a:ln w="44450">
                <a:solidFill>
                  <a:srgbClr val="0000CC"/>
                </a:solidFill>
                <a:prstDash val="solid"/>
              </a:ln>
            </c:spPr>
          </c:dPt>
          <c:dPt>
            <c:idx val="2"/>
            <c:bubble3D val="0"/>
            <c:spPr>
              <a:ln w="44450">
                <a:solidFill>
                  <a:srgbClr val="0000CC"/>
                </a:solidFill>
                <a:prstDash val="solid"/>
              </a:ln>
            </c:spPr>
          </c:dPt>
          <c:dPt>
            <c:idx val="3"/>
            <c:bubble3D val="0"/>
            <c:spPr>
              <a:ln w="44450">
                <a:solidFill>
                  <a:srgbClr val="0000CC"/>
                </a:solidFill>
                <a:prstDash val="solid"/>
              </a:ln>
            </c:spPr>
          </c:dPt>
          <c:dPt>
            <c:idx val="4"/>
            <c:bubble3D val="0"/>
            <c:spPr>
              <a:ln w="44450">
                <a:solidFill>
                  <a:srgbClr val="0000CC"/>
                </a:solidFill>
                <a:prstDash val="solid"/>
              </a:ln>
            </c:spPr>
          </c:dPt>
          <c:dPt>
            <c:idx val="5"/>
            <c:bubble3D val="0"/>
            <c:spPr>
              <a:ln w="47625">
                <a:solidFill>
                  <a:srgbClr val="0000CC"/>
                </a:solidFill>
                <a:prstDash val="solid"/>
              </a:ln>
            </c:spPr>
          </c:dPt>
          <c:dPt>
            <c:idx val="6"/>
            <c:bubble3D val="0"/>
            <c:spPr>
              <a:ln w="44450">
                <a:solidFill>
                  <a:srgbClr val="0000CC"/>
                </a:solidFill>
                <a:prstDash val="solid"/>
              </a:ln>
            </c:spPr>
          </c:dPt>
          <c:dPt>
            <c:idx val="7"/>
            <c:bubble3D val="0"/>
            <c:spPr>
              <a:ln w="44450">
                <a:solidFill>
                  <a:srgbClr val="0000CC"/>
                </a:solidFill>
                <a:prstDash val="solid"/>
              </a:ln>
            </c:spPr>
          </c:dPt>
          <c:dPt>
            <c:idx val="8"/>
            <c:bubble3D val="0"/>
            <c:spPr>
              <a:ln w="44450">
                <a:solidFill>
                  <a:srgbClr val="0000CC"/>
                </a:solidFill>
                <a:prstDash val="solid"/>
              </a:ln>
            </c:spPr>
          </c:dPt>
          <c:dPt>
            <c:idx val="9"/>
            <c:bubble3D val="0"/>
            <c:spPr>
              <a:ln w="44450">
                <a:solidFill>
                  <a:srgbClr val="0000CC"/>
                </a:solidFill>
                <a:prstDash val="solid"/>
              </a:ln>
            </c:spPr>
          </c:dPt>
          <c:dPt>
            <c:idx val="10"/>
            <c:bubble3D val="0"/>
            <c:spPr>
              <a:ln w="44450">
                <a:solidFill>
                  <a:srgbClr val="0000CC"/>
                </a:solidFill>
                <a:prstDash val="solid"/>
              </a:ln>
            </c:spPr>
          </c:dPt>
          <c:dPt>
            <c:idx val="11"/>
            <c:bubble3D val="0"/>
            <c:spPr>
              <a:ln w="44450">
                <a:solidFill>
                  <a:srgbClr val="0000CC"/>
                </a:solidFill>
                <a:prstDash val="solid"/>
              </a:ln>
            </c:spPr>
          </c:dPt>
          <c:cat>
            <c:strRef>
              <c:f>'PWA9-Graph'!$AC$76:$AN$76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'PWA9-Graph'!$AC$79:$AN$79</c:f>
              <c:numCache>
                <c:formatCode>#,##0.000_ ;\-#,##0.000\ </c:formatCode>
                <c:ptCount val="12"/>
                <c:pt idx="0">
                  <c:v>7.7537816000000008</c:v>
                </c:pt>
                <c:pt idx="1">
                  <c:v>8.062171300000001</c:v>
                </c:pt>
                <c:pt idx="2">
                  <c:v>7.9987743000000009</c:v>
                </c:pt>
                <c:pt idx="3">
                  <c:v>8.2731440000000003</c:v>
                </c:pt>
                <c:pt idx="4">
                  <c:v>8.1346291599999994</c:v>
                </c:pt>
                <c:pt idx="5">
                  <c:v>7.9400430000000028</c:v>
                </c:pt>
                <c:pt idx="6">
                  <c:v>9.0687200000000008</c:v>
                </c:pt>
                <c:pt idx="7">
                  <c:v>9.6330479999999987</c:v>
                </c:pt>
                <c:pt idx="8">
                  <c:v>9.0603320000000007</c:v>
                </c:pt>
                <c:pt idx="9">
                  <c:v>8.3982340000000004</c:v>
                </c:pt>
                <c:pt idx="10">
                  <c:v>8.6896094999999995</c:v>
                </c:pt>
                <c:pt idx="11">
                  <c:v>8.1098049999999979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515968"/>
        <c:axId val="244517504"/>
      </c:lineChart>
      <c:catAx>
        <c:axId val="24451596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44517504"/>
        <c:crosses val="autoZero"/>
        <c:auto val="1"/>
        <c:lblAlgn val="ctr"/>
        <c:lblOffset val="100"/>
        <c:noMultiLvlLbl val="0"/>
      </c:catAx>
      <c:valAx>
        <c:axId val="24451750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2.6673396594656434E-2"/>
              <c:y val="1.9211669337792957E-2"/>
            </c:manualLayout>
          </c:layout>
          <c:overlay val="0"/>
        </c:title>
        <c:numFmt formatCode="#,##0.000_ ;\-#,##0.000\ " sourceLinked="0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445159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8459396101128385"/>
          <c:y val="0.66164634287970636"/>
          <c:w val="0.10180911680911681"/>
          <c:h val="0.22656609295519475"/>
        </c:manualLayout>
      </c:layout>
      <c:overlay val="0"/>
    </c:legend>
    <c:plotVisOnly val="1"/>
    <c:dispBlanksAs val="gap"/>
    <c:showDLblsOverMax val="0"/>
  </c:chart>
  <c:spPr>
    <a:ln w="38100">
      <a:solidFill>
        <a:schemeClr val="accent3">
          <a:lumMod val="50000"/>
        </a:schemeClr>
      </a:solidFill>
    </a:ln>
  </c:spPr>
  <c:txPr>
    <a:bodyPr/>
    <a:lstStyle/>
    <a:p>
      <a:pPr>
        <a:defRPr sz="1800">
          <a:latin typeface="TH SarabunPSK" panose="020B0500040200020003" pitchFamily="34" charset="-34"/>
          <a:cs typeface="TH SarabunPSK" panose="020B0500040200020003" pitchFamily="34" charset="-34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/>
              <a:t>ปริมาณน้ำจำหน่าย </a:t>
            </a:r>
            <a:r>
              <a:rPr lang="en-US"/>
              <a:t>Y2562</a:t>
            </a:r>
            <a:r>
              <a:rPr lang="th-TH"/>
              <a:t> (สะสม)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60670300827763E-2"/>
          <c:y val="0.12501242654402714"/>
          <c:w val="0.80638333669829743"/>
          <c:h val="0.770905860218800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'PWA9-Graph'!$AC$107</c:f>
              <c:strCache>
                <c:ptCount val="1"/>
                <c:pt idx="0">
                  <c:v>Y61</c:v>
                </c:pt>
              </c:strCache>
            </c:strRef>
          </c:tx>
          <c:spPr>
            <a:solidFill>
              <a:schemeClr val="accent1"/>
            </a:solidFill>
            <a:ln w="34925">
              <a:noFill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'PWA9-Graph'!$AD$106:$AO$106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'PWA9-Graph'!$AD$107:$AO$107</c:f>
              <c:numCache>
                <c:formatCode>#,##0.000_ ;\-#,##0.000\ </c:formatCode>
                <c:ptCount val="12"/>
                <c:pt idx="0">
                  <c:v>7.4680769999999992</c:v>
                </c:pt>
                <c:pt idx="1">
                  <c:v>15.40251349</c:v>
                </c:pt>
                <c:pt idx="2">
                  <c:v>23.107467019999998</c:v>
                </c:pt>
                <c:pt idx="3">
                  <c:v>31.046416649999998</c:v>
                </c:pt>
                <c:pt idx="4">
                  <c:v>38.95772839</c:v>
                </c:pt>
                <c:pt idx="5">
                  <c:v>46.576977220000003</c:v>
                </c:pt>
                <c:pt idx="6">
                  <c:v>55.051221120000008</c:v>
                </c:pt>
                <c:pt idx="7">
                  <c:v>63.295068920000006</c:v>
                </c:pt>
                <c:pt idx="8">
                  <c:v>71.461616120000002</c:v>
                </c:pt>
                <c:pt idx="9">
                  <c:v>79.158226819999996</c:v>
                </c:pt>
                <c:pt idx="10">
                  <c:v>87.08128391999999</c:v>
                </c:pt>
                <c:pt idx="11">
                  <c:v>95.032185319999982</c:v>
                </c:pt>
              </c:numCache>
            </c:numRef>
          </c:val>
        </c:ser>
        <c:ser>
          <c:idx val="2"/>
          <c:order val="2"/>
          <c:tx>
            <c:strRef>
              <c:f>'PWA9-Graph'!$AC$109</c:f>
              <c:strCache>
                <c:ptCount val="1"/>
                <c:pt idx="0">
                  <c:v>Y62</c:v>
                </c:pt>
              </c:strCache>
            </c:strRef>
          </c:tx>
          <c:spPr>
            <a:solidFill>
              <a:srgbClr val="0000CC"/>
            </a:solidFill>
            <a:ln w="44450">
              <a:noFill/>
              <a:prstDash val="sysDot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1"/>
            <c:invertIfNegative val="0"/>
            <c:bubble3D val="0"/>
            <c:spPr>
              <a:solidFill>
                <a:srgbClr val="0000CC"/>
              </a:solidFill>
              <a:ln w="44450">
                <a:noFill/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2"/>
            <c:invertIfNegative val="0"/>
            <c:bubble3D val="0"/>
            <c:spPr>
              <a:solidFill>
                <a:srgbClr val="0000CC"/>
              </a:solidFill>
              <a:ln w="44450">
                <a:noFill/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3"/>
            <c:invertIfNegative val="0"/>
            <c:bubble3D val="0"/>
            <c:spPr>
              <a:solidFill>
                <a:srgbClr val="0000CC"/>
              </a:solidFill>
              <a:ln w="44450">
                <a:noFill/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cat>
            <c:strRef>
              <c:f>'PWA9-Graph'!$AD$106:$AO$106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'PWA9-Graph'!$AD$109:$AO$109</c:f>
              <c:numCache>
                <c:formatCode>#,##0.000_ ;\-#,##0.000\ </c:formatCode>
                <c:ptCount val="12"/>
                <c:pt idx="0">
                  <c:v>7.7537816000000008</c:v>
                </c:pt>
                <c:pt idx="1">
                  <c:v>15.815952900000003</c:v>
                </c:pt>
                <c:pt idx="2">
                  <c:v>23.814727200000004</c:v>
                </c:pt>
                <c:pt idx="3">
                  <c:v>32.087871200000002</c:v>
                </c:pt>
                <c:pt idx="4">
                  <c:v>40.222500359999998</c:v>
                </c:pt>
                <c:pt idx="5">
                  <c:v>48.162543360000001</c:v>
                </c:pt>
                <c:pt idx="6">
                  <c:v>57.23126336</c:v>
                </c:pt>
                <c:pt idx="7">
                  <c:v>66.864311360000002</c:v>
                </c:pt>
                <c:pt idx="8">
                  <c:v>75.924643360000005</c:v>
                </c:pt>
                <c:pt idx="9">
                  <c:v>84.322877360000007</c:v>
                </c:pt>
                <c:pt idx="10">
                  <c:v>93.01248686000001</c:v>
                </c:pt>
                <c:pt idx="11">
                  <c:v>101.12229186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43"/>
        <c:axId val="244556544"/>
        <c:axId val="244558080"/>
      </c:barChart>
      <c:lineChart>
        <c:grouping val="standard"/>
        <c:varyColors val="0"/>
        <c:ser>
          <c:idx val="1"/>
          <c:order val="1"/>
          <c:tx>
            <c:strRef>
              <c:f>'PWA9-Graph'!$AC$108</c:f>
              <c:strCache>
                <c:ptCount val="1"/>
                <c:pt idx="0">
                  <c:v>เป้า 62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'PWA9-Graph'!$AD$106:$AO$106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'PWA9-Graph'!$AD$108:$AO$108</c:f>
              <c:numCache>
                <c:formatCode>#,##0.000_ ;\-#,##0.000\ </c:formatCode>
                <c:ptCount val="12"/>
                <c:pt idx="0">
                  <c:v>7.6435915840822872</c:v>
                </c:pt>
                <c:pt idx="1">
                  <c:v>15.618763046205476</c:v>
                </c:pt>
                <c:pt idx="2">
                  <c:v>23.46974543786687</c:v>
                </c:pt>
                <c:pt idx="3">
                  <c:v>31.651166465611638</c:v>
                </c:pt>
                <c:pt idx="4">
                  <c:v>39.649359227642819</c:v>
                </c:pt>
                <c:pt idx="5">
                  <c:v>47.45921522817644</c:v>
                </c:pt>
                <c:pt idx="6">
                  <c:v>56.401711089947497</c:v>
                </c:pt>
                <c:pt idx="7">
                  <c:v>65.255846708246224</c:v>
                </c:pt>
                <c:pt idx="8">
                  <c:v>73.777836882408693</c:v>
                </c:pt>
                <c:pt idx="9">
                  <c:v>81.844178360424777</c:v>
                </c:pt>
                <c:pt idx="10">
                  <c:v>89.833747441101139</c:v>
                </c:pt>
                <c:pt idx="11">
                  <c:v>98.039799999999985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556544"/>
        <c:axId val="244558080"/>
      </c:lineChart>
      <c:catAx>
        <c:axId val="24455654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44558080"/>
        <c:crosses val="autoZero"/>
        <c:auto val="1"/>
        <c:lblAlgn val="ctr"/>
        <c:lblOffset val="100"/>
        <c:noMultiLvlLbl val="0"/>
      </c:catAx>
      <c:valAx>
        <c:axId val="24455808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2.6673396594656434E-2"/>
              <c:y val="1.9211669337792957E-2"/>
            </c:manualLayout>
          </c:layout>
          <c:overlay val="0"/>
        </c:title>
        <c:numFmt formatCode="#,##0.000_ ;\-#,##0.000\ " sourceLinked="0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44556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8459396101128385"/>
          <c:y val="0.63509767031333475"/>
          <c:w val="0.106747608161883"/>
          <c:h val="0.26065593570715168"/>
        </c:manualLayout>
      </c:layout>
      <c:overlay val="0"/>
    </c:legend>
    <c:plotVisOnly val="1"/>
    <c:dispBlanksAs val="gap"/>
    <c:showDLblsOverMax val="0"/>
  </c:chart>
  <c:spPr>
    <a:ln w="38100">
      <a:solidFill>
        <a:schemeClr val="accent3">
          <a:lumMod val="50000"/>
        </a:schemeClr>
      </a:solidFill>
    </a:ln>
  </c:spPr>
  <c:txPr>
    <a:bodyPr/>
    <a:lstStyle/>
    <a:p>
      <a:pPr>
        <a:defRPr sz="1800">
          <a:latin typeface="TH SarabunPSK" panose="020B0500040200020003" pitchFamily="34" charset="-34"/>
          <a:cs typeface="TH SarabunPSK" panose="020B0500040200020003" pitchFamily="34" charset="-34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/>
              <a:t>ปริมาณน้ำสูญเสีย </a:t>
            </a:r>
            <a:r>
              <a:rPr lang="en-US"/>
              <a:t>Y2557 - Y2562</a:t>
            </a:r>
            <a:endParaRPr lang="th-TH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787617456908787E-2"/>
          <c:y val="0.11524296612456154"/>
          <c:w val="0.89618570405971987"/>
          <c:h val="0.73548556430446188"/>
        </c:manualLayout>
      </c:layout>
      <c:lineChart>
        <c:grouping val="standard"/>
        <c:varyColors val="0"/>
        <c:ser>
          <c:idx val="0"/>
          <c:order val="0"/>
          <c:tx>
            <c:strRef>
              <c:f>'PWA9-Graph'!$BI$46</c:f>
              <c:strCache>
                <c:ptCount val="1"/>
                <c:pt idx="0">
                  <c:v>Y57</c:v>
                </c:pt>
              </c:strCache>
            </c:strRef>
          </c:tx>
          <c:spPr>
            <a:ln w="3175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dot"/>
            <c:size val="7"/>
            <c:spPr>
              <a:ln>
                <a:solidFill>
                  <a:schemeClr val="bg1">
                    <a:lumMod val="50000"/>
                  </a:schemeClr>
                </a:solidFill>
              </a:ln>
            </c:spPr>
          </c:marker>
          <c:cat>
            <c:strRef>
              <c:f>'PWA9-Graph'!$BJ$45:$BU$45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'PWA9-Graph'!$BJ$46:$BU$46</c:f>
              <c:numCache>
                <c:formatCode>#,##0.000_ ;\-#,##0.000\ </c:formatCode>
                <c:ptCount val="12"/>
                <c:pt idx="0">
                  <c:v>2.9116482000000001</c:v>
                </c:pt>
                <c:pt idx="1">
                  <c:v>2.8342128999999994</c:v>
                </c:pt>
                <c:pt idx="2">
                  <c:v>2.53369768</c:v>
                </c:pt>
                <c:pt idx="3">
                  <c:v>2.2893951000000001</c:v>
                </c:pt>
                <c:pt idx="4">
                  <c:v>2.3481464000000001</c:v>
                </c:pt>
                <c:pt idx="5">
                  <c:v>2.8450907600000002</c:v>
                </c:pt>
                <c:pt idx="6">
                  <c:v>2.3433506</c:v>
                </c:pt>
                <c:pt idx="7">
                  <c:v>2.3983597000000003</c:v>
                </c:pt>
                <c:pt idx="8">
                  <c:v>2.1959076000000008</c:v>
                </c:pt>
                <c:pt idx="9">
                  <c:v>2.5185791999999996</c:v>
                </c:pt>
                <c:pt idx="10">
                  <c:v>2.5002274</c:v>
                </c:pt>
                <c:pt idx="11">
                  <c:v>2.422351519999999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'PWA9-Graph'!$BI$47</c:f>
              <c:strCache>
                <c:ptCount val="1"/>
                <c:pt idx="0">
                  <c:v>Y58</c:v>
                </c:pt>
              </c:strCache>
            </c:strRef>
          </c:tx>
          <c:spPr>
            <a:ln w="31750">
              <a:solidFill>
                <a:schemeClr val="accent3">
                  <a:lumMod val="75000"/>
                </a:schemeClr>
              </a:solidFill>
              <a:prstDash val="sysDash"/>
            </a:ln>
          </c:spPr>
          <c:marker>
            <c:symbol val="plus"/>
            <c:size val="7"/>
            <c:spPr>
              <a:ln w="15875">
                <a:solidFill>
                  <a:schemeClr val="accent3">
                    <a:lumMod val="75000"/>
                  </a:schemeClr>
                </a:solidFill>
              </a:ln>
            </c:spPr>
          </c:marker>
          <c:cat>
            <c:strRef>
              <c:f>'PWA9-Graph'!$BJ$45:$BU$45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'PWA9-Graph'!$BJ$47:$BU$47</c:f>
              <c:numCache>
                <c:formatCode>#,##0.000_ ;\-#,##0.000\ </c:formatCode>
                <c:ptCount val="12"/>
                <c:pt idx="0">
                  <c:v>2.92690049</c:v>
                </c:pt>
                <c:pt idx="1">
                  <c:v>2.5158040200000005</c:v>
                </c:pt>
                <c:pt idx="2">
                  <c:v>2.9125976100000002</c:v>
                </c:pt>
                <c:pt idx="3">
                  <c:v>2.5445494999999991</c:v>
                </c:pt>
                <c:pt idx="4">
                  <c:v>2.1639147200000002</c:v>
                </c:pt>
                <c:pt idx="5">
                  <c:v>3.16818826</c:v>
                </c:pt>
                <c:pt idx="6">
                  <c:v>2.5577048600000003</c:v>
                </c:pt>
                <c:pt idx="7">
                  <c:v>2.5663786799999997</c:v>
                </c:pt>
                <c:pt idx="8">
                  <c:v>2.3304902899999997</c:v>
                </c:pt>
                <c:pt idx="9">
                  <c:v>2.4793198200000011</c:v>
                </c:pt>
                <c:pt idx="10">
                  <c:v>2.5911085300000001</c:v>
                </c:pt>
                <c:pt idx="11">
                  <c:v>2.3735604099999992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'PWA9-Graph'!$BI$48</c:f>
              <c:strCache>
                <c:ptCount val="1"/>
                <c:pt idx="0">
                  <c:v>Y59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  <a:prstDash val="sysDash"/>
            </a:ln>
          </c:spPr>
          <c:marker>
            <c:symbol val="x"/>
            <c:size val="7"/>
            <c:spPr>
              <a:noFill/>
              <a:ln w="15875"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strRef>
              <c:f>'PWA9-Graph'!$BJ$45:$BU$45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'PWA9-Graph'!$BJ$48:$BU$48</c:f>
              <c:numCache>
                <c:formatCode>#,##0.000_ ;\-#,##0.000\ </c:formatCode>
                <c:ptCount val="12"/>
                <c:pt idx="0">
                  <c:v>2.5384900300000002</c:v>
                </c:pt>
                <c:pt idx="1">
                  <c:v>2.6864176400000002</c:v>
                </c:pt>
                <c:pt idx="2">
                  <c:v>3.1146800100000003</c:v>
                </c:pt>
                <c:pt idx="3">
                  <c:v>2.8815286500000004</c:v>
                </c:pt>
                <c:pt idx="4">
                  <c:v>2.7582014000000004</c:v>
                </c:pt>
                <c:pt idx="5">
                  <c:v>3.3347606899999995</c:v>
                </c:pt>
                <c:pt idx="6">
                  <c:v>2.35960284</c:v>
                </c:pt>
                <c:pt idx="7">
                  <c:v>2.2448120099999995</c:v>
                </c:pt>
                <c:pt idx="8">
                  <c:v>1.8430651400000007</c:v>
                </c:pt>
                <c:pt idx="9">
                  <c:v>2.4753562299999987</c:v>
                </c:pt>
                <c:pt idx="10">
                  <c:v>3.1764354199999998</c:v>
                </c:pt>
                <c:pt idx="11">
                  <c:v>2.3821320699999999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'PWA9-Graph'!$BI$49</c:f>
              <c:strCache>
                <c:ptCount val="1"/>
                <c:pt idx="0">
                  <c:v>Y60</c:v>
                </c:pt>
              </c:strCache>
            </c:strRef>
          </c:tx>
          <c:spPr>
            <a:ln w="34925">
              <a:solidFill>
                <a:schemeClr val="accent4"/>
              </a:solidFill>
            </a:ln>
          </c:spPr>
          <c:marker>
            <c:symbol val="triangle"/>
            <c:size val="5"/>
            <c:spPr>
              <a:solidFill>
                <a:schemeClr val="accent4"/>
              </a:solidFill>
              <a:ln>
                <a:solidFill>
                  <a:schemeClr val="accent4"/>
                </a:solidFill>
              </a:ln>
            </c:spPr>
          </c:marker>
          <c:cat>
            <c:strRef>
              <c:f>'PWA9-Graph'!$BJ$45:$BU$45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'PWA9-Graph'!$BJ$49:$BU$49</c:f>
              <c:numCache>
                <c:formatCode>#,##0.000_ ;\-#,##0.000\ </c:formatCode>
                <c:ptCount val="12"/>
                <c:pt idx="0">
                  <c:v>2.9626893300000003</c:v>
                </c:pt>
                <c:pt idx="1">
                  <c:v>2.7333662299999988</c:v>
                </c:pt>
                <c:pt idx="2">
                  <c:v>2.921050290000001</c:v>
                </c:pt>
                <c:pt idx="3">
                  <c:v>2.7150285199999988</c:v>
                </c:pt>
                <c:pt idx="4">
                  <c:v>2.3706107299999992</c:v>
                </c:pt>
                <c:pt idx="5">
                  <c:v>3.4793998099999999</c:v>
                </c:pt>
                <c:pt idx="6">
                  <c:v>2.1944513800000007</c:v>
                </c:pt>
                <c:pt idx="7">
                  <c:v>2.6315442900000003</c:v>
                </c:pt>
                <c:pt idx="8">
                  <c:v>2.5356069099999998</c:v>
                </c:pt>
                <c:pt idx="9">
                  <c:v>2.953277410000001</c:v>
                </c:pt>
                <c:pt idx="10">
                  <c:v>2.5242125500000001</c:v>
                </c:pt>
                <c:pt idx="11">
                  <c:v>2.1706548699999999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'PWA9-Graph'!$BI$50</c:f>
              <c:strCache>
                <c:ptCount val="1"/>
                <c:pt idx="0">
                  <c:v>Y61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'PWA9-Graph'!$BJ$45:$BU$45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'PWA9-Graph'!$BJ$50:$BU$50</c:f>
              <c:numCache>
                <c:formatCode>#,##0.000_ ;\-#,##0.000\ </c:formatCode>
                <c:ptCount val="12"/>
                <c:pt idx="0">
                  <c:v>2.7440430400000002</c:v>
                </c:pt>
                <c:pt idx="1">
                  <c:v>2.4672109399999997</c:v>
                </c:pt>
                <c:pt idx="2">
                  <c:v>3.0074663800000003</c:v>
                </c:pt>
                <c:pt idx="3">
                  <c:v>2.8892742400000007</c:v>
                </c:pt>
                <c:pt idx="4">
                  <c:v>2.1166883700000003</c:v>
                </c:pt>
                <c:pt idx="5">
                  <c:v>3.0420107599999997</c:v>
                </c:pt>
                <c:pt idx="6">
                  <c:v>2.20928133</c:v>
                </c:pt>
                <c:pt idx="7">
                  <c:v>2.5998681199999996</c:v>
                </c:pt>
                <c:pt idx="8">
                  <c:v>2.2536367999999998</c:v>
                </c:pt>
                <c:pt idx="9">
                  <c:v>2.6331734199999999</c:v>
                </c:pt>
                <c:pt idx="10">
                  <c:v>2.6298108000000004</c:v>
                </c:pt>
                <c:pt idx="11">
                  <c:v>2.4189161800000005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'PWA9-Graph'!$BI$51</c:f>
              <c:strCache>
                <c:ptCount val="1"/>
                <c:pt idx="0">
                  <c:v>Y62</c:v>
                </c:pt>
              </c:strCache>
            </c:strRef>
          </c:tx>
          <c:spPr>
            <a:ln w="44450">
              <a:solidFill>
                <a:srgbClr val="0000CC"/>
              </a:solidFill>
              <a:prstDash val="solid"/>
            </a:ln>
          </c:spPr>
          <c:marker>
            <c:symbol val="circle"/>
            <c:size val="6"/>
            <c:spPr>
              <a:solidFill>
                <a:schemeClr val="tx2"/>
              </a:solidFill>
              <a:ln>
                <a:solidFill>
                  <a:srgbClr val="0000CC"/>
                </a:solidFill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marker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  <c:spPr>
              <a:ln w="47625">
                <a:solidFill>
                  <a:srgbClr val="0000CC"/>
                </a:solidFill>
                <a:prstDash val="solid"/>
              </a:ln>
            </c:spPr>
          </c:dPt>
          <c:dPt>
            <c:idx val="6"/>
            <c:bubble3D val="0"/>
          </c:dPt>
          <c:dPt>
            <c:idx val="7"/>
            <c:bubble3D val="0"/>
          </c:dPt>
          <c:dPt>
            <c:idx val="8"/>
            <c:bubble3D val="0"/>
          </c:dPt>
          <c:dPt>
            <c:idx val="9"/>
            <c:bubble3D val="0"/>
          </c:dPt>
          <c:dPt>
            <c:idx val="10"/>
            <c:bubble3D val="0"/>
          </c:dPt>
          <c:cat>
            <c:strRef>
              <c:f>'PWA9-Graph'!$BJ$45:$BU$45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'PWA9-Graph'!$BJ$51:$BU$51</c:f>
              <c:numCache>
                <c:formatCode>#,##0.000_ ;\-#,##0.000\ </c:formatCode>
                <c:ptCount val="12"/>
                <c:pt idx="0">
                  <c:v>2.7790232600000007</c:v>
                </c:pt>
                <c:pt idx="1">
                  <c:v>2.71596927</c:v>
                </c:pt>
                <c:pt idx="2">
                  <c:v>3.0215095600000001</c:v>
                </c:pt>
                <c:pt idx="3">
                  <c:v>2.8686083100000004</c:v>
                </c:pt>
                <c:pt idx="4">
                  <c:v>2.4526509600000002</c:v>
                </c:pt>
                <c:pt idx="5">
                  <c:v>3.6877840600000003</c:v>
                </c:pt>
                <c:pt idx="6">
                  <c:v>2.9347601299999995</c:v>
                </c:pt>
                <c:pt idx="7">
                  <c:v>2.7332098100000004</c:v>
                </c:pt>
                <c:pt idx="8">
                  <c:v>2.4801339900000001</c:v>
                </c:pt>
                <c:pt idx="9">
                  <c:v>3.0924807600000004</c:v>
                </c:pt>
                <c:pt idx="10">
                  <c:v>2.5902274299999997</c:v>
                </c:pt>
                <c:pt idx="11">
                  <c:v>2.7257797400000001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198208"/>
        <c:axId val="245204096"/>
      </c:lineChart>
      <c:catAx>
        <c:axId val="245198208"/>
        <c:scaling>
          <c:orientation val="minMax"/>
        </c:scaling>
        <c:delete val="0"/>
        <c:axPos val="b"/>
        <c:majorTickMark val="none"/>
        <c:minorTickMark val="none"/>
        <c:tickLblPos val="nextTo"/>
        <c:crossAx val="245204096"/>
        <c:crosses val="autoZero"/>
        <c:auto val="1"/>
        <c:lblAlgn val="ctr"/>
        <c:lblOffset val="100"/>
        <c:noMultiLvlLbl val="0"/>
      </c:catAx>
      <c:valAx>
        <c:axId val="24520409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4.0011475838247476E-2"/>
              <c:y val="1.4029239335737239E-2"/>
            </c:manualLayout>
          </c:layout>
          <c:overlay val="0"/>
        </c:title>
        <c:numFmt formatCode="#,##0.000_ ;\-#,##0.000\ " sourceLinked="0"/>
        <c:majorTickMark val="none"/>
        <c:minorTickMark val="none"/>
        <c:tickLblPos val="nextTo"/>
        <c:crossAx val="2451982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0632750451648085"/>
          <c:y val="0.64851644712635215"/>
          <c:w val="0.22152242333344699"/>
          <c:h val="0.18223514116810163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ln w="38100">
      <a:solidFill>
        <a:schemeClr val="tx2"/>
      </a:solidFill>
    </a:ln>
  </c:spPr>
  <c:txPr>
    <a:bodyPr/>
    <a:lstStyle/>
    <a:p>
      <a:pPr>
        <a:defRPr sz="1600" b="1">
          <a:latin typeface="TH SarabunPSK" panose="020B0500040200020003" pitchFamily="34" charset="-34"/>
          <a:cs typeface="TH SarabunPSK" panose="020B0500040200020003" pitchFamily="34" charset="-34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268653</xdr:colOff>
      <xdr:row>25</xdr:row>
      <xdr:rowOff>133350</xdr:rowOff>
    </xdr:from>
    <xdr:to>
      <xdr:col>26</xdr:col>
      <xdr:colOff>209549</xdr:colOff>
      <xdr:row>42</xdr:row>
      <xdr:rowOff>183173</xdr:rowOff>
    </xdr:to>
    <xdr:graphicFrame macro="">
      <xdr:nvGraphicFramePr>
        <xdr:cNvPr id="4" name="แผนภูมิ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9525</xdr:colOff>
      <xdr:row>2</xdr:row>
      <xdr:rowOff>24423</xdr:rowOff>
    </xdr:from>
    <xdr:to>
      <xdr:col>26</xdr:col>
      <xdr:colOff>24423</xdr:colOff>
      <xdr:row>19</xdr:row>
      <xdr:rowOff>12212</xdr:rowOff>
    </xdr:to>
    <xdr:graphicFrame macro="">
      <xdr:nvGraphicFramePr>
        <xdr:cNvPr id="5" name="แผนภูมิ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190500</xdr:colOff>
      <xdr:row>52</xdr:row>
      <xdr:rowOff>161926</xdr:rowOff>
    </xdr:from>
    <xdr:to>
      <xdr:col>26</xdr:col>
      <xdr:colOff>371475</xdr:colOff>
      <xdr:row>73</xdr:row>
      <xdr:rowOff>85726</xdr:rowOff>
    </xdr:to>
    <xdr:graphicFrame macro="">
      <xdr:nvGraphicFramePr>
        <xdr:cNvPr id="6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190500</xdr:colOff>
      <xdr:row>81</xdr:row>
      <xdr:rowOff>161926</xdr:rowOff>
    </xdr:from>
    <xdr:to>
      <xdr:col>26</xdr:col>
      <xdr:colOff>314325</xdr:colOff>
      <xdr:row>103</xdr:row>
      <xdr:rowOff>0</xdr:rowOff>
    </xdr:to>
    <xdr:graphicFrame macro="">
      <xdr:nvGraphicFramePr>
        <xdr:cNvPr id="7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305289</xdr:colOff>
      <xdr:row>25</xdr:row>
      <xdr:rowOff>133351</xdr:rowOff>
    </xdr:from>
    <xdr:to>
      <xdr:col>42</xdr:col>
      <xdr:colOff>209550</xdr:colOff>
      <xdr:row>43</xdr:row>
      <xdr:rowOff>1</xdr:rowOff>
    </xdr:to>
    <xdr:graphicFrame macro="">
      <xdr:nvGraphicFramePr>
        <xdr:cNvPr id="8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</xdr:col>
      <xdr:colOff>0</xdr:colOff>
      <xdr:row>1</xdr:row>
      <xdr:rowOff>114299</xdr:rowOff>
    </xdr:from>
    <xdr:to>
      <xdr:col>41</xdr:col>
      <xdr:colOff>561975</xdr:colOff>
      <xdr:row>19</xdr:row>
      <xdr:rowOff>12213</xdr:rowOff>
    </xdr:to>
    <xdr:graphicFrame macro="">
      <xdr:nvGraphicFramePr>
        <xdr:cNvPr id="9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27</xdr:col>
      <xdr:colOff>190500</xdr:colOff>
      <xdr:row>52</xdr:row>
      <xdr:rowOff>161926</xdr:rowOff>
    </xdr:from>
    <xdr:to>
      <xdr:col>42</xdr:col>
      <xdr:colOff>371475</xdr:colOff>
      <xdr:row>73</xdr:row>
      <xdr:rowOff>85726</xdr:rowOff>
    </xdr:to>
    <xdr:graphicFrame macro="">
      <xdr:nvGraphicFramePr>
        <xdr:cNvPr id="10" name="แผนภูมิ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149678</xdr:colOff>
      <xdr:row>81</xdr:row>
      <xdr:rowOff>161926</xdr:rowOff>
    </xdr:from>
    <xdr:to>
      <xdr:col>42</xdr:col>
      <xdr:colOff>273503</xdr:colOff>
      <xdr:row>103</xdr:row>
      <xdr:rowOff>0</xdr:rowOff>
    </xdr:to>
    <xdr:graphicFrame macro="">
      <xdr:nvGraphicFramePr>
        <xdr:cNvPr id="11" name="แผนภูมิ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59</xdr:col>
      <xdr:colOff>329712</xdr:colOff>
      <xdr:row>25</xdr:row>
      <xdr:rowOff>133350</xdr:rowOff>
    </xdr:from>
    <xdr:to>
      <xdr:col>74</xdr:col>
      <xdr:colOff>209550</xdr:colOff>
      <xdr:row>42</xdr:row>
      <xdr:rowOff>170961</xdr:rowOff>
    </xdr:to>
    <xdr:graphicFrame macro="">
      <xdr:nvGraphicFramePr>
        <xdr:cNvPr id="12" name="แผนภูมิ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59</xdr:col>
      <xdr:colOff>586154</xdr:colOff>
      <xdr:row>1</xdr:row>
      <xdr:rowOff>114299</xdr:rowOff>
    </xdr:from>
    <xdr:to>
      <xdr:col>73</xdr:col>
      <xdr:colOff>561975</xdr:colOff>
      <xdr:row>19</xdr:row>
      <xdr:rowOff>12213</xdr:rowOff>
    </xdr:to>
    <xdr:graphicFrame macro="">
      <xdr:nvGraphicFramePr>
        <xdr:cNvPr id="13" name="แผนภูมิ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59</xdr:col>
      <xdr:colOff>190500</xdr:colOff>
      <xdr:row>52</xdr:row>
      <xdr:rowOff>161926</xdr:rowOff>
    </xdr:from>
    <xdr:to>
      <xdr:col>74</xdr:col>
      <xdr:colOff>371475</xdr:colOff>
      <xdr:row>73</xdr:row>
      <xdr:rowOff>85726</xdr:rowOff>
    </xdr:to>
    <xdr:graphicFrame macro="">
      <xdr:nvGraphicFramePr>
        <xdr:cNvPr id="14" name="แผนภูมิ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59</xdr:col>
      <xdr:colOff>190500</xdr:colOff>
      <xdr:row>81</xdr:row>
      <xdr:rowOff>161926</xdr:rowOff>
    </xdr:from>
    <xdr:to>
      <xdr:col>74</xdr:col>
      <xdr:colOff>314325</xdr:colOff>
      <xdr:row>103</xdr:row>
      <xdr:rowOff>0</xdr:rowOff>
    </xdr:to>
    <xdr:graphicFrame macro="">
      <xdr:nvGraphicFramePr>
        <xdr:cNvPr id="15" name="แผนภูมิ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59</xdr:col>
      <xdr:colOff>295275</xdr:colOff>
      <xdr:row>111</xdr:row>
      <xdr:rowOff>133350</xdr:rowOff>
    </xdr:from>
    <xdr:to>
      <xdr:col>74</xdr:col>
      <xdr:colOff>209550</xdr:colOff>
      <xdr:row>131</xdr:row>
      <xdr:rowOff>76200</xdr:rowOff>
    </xdr:to>
    <xdr:graphicFrame macro="">
      <xdr:nvGraphicFramePr>
        <xdr:cNvPr id="17" name="แผนภูมิ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43</xdr:col>
      <xdr:colOff>329711</xdr:colOff>
      <xdr:row>25</xdr:row>
      <xdr:rowOff>133351</xdr:rowOff>
    </xdr:from>
    <xdr:to>
      <xdr:col>58</xdr:col>
      <xdr:colOff>209549</xdr:colOff>
      <xdr:row>43</xdr:row>
      <xdr:rowOff>12213</xdr:rowOff>
    </xdr:to>
    <xdr:graphicFrame macro="">
      <xdr:nvGraphicFramePr>
        <xdr:cNvPr id="18" name="แผนภูมิ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44</xdr:col>
      <xdr:colOff>12211</xdr:colOff>
      <xdr:row>1</xdr:row>
      <xdr:rowOff>114298</xdr:rowOff>
    </xdr:from>
    <xdr:to>
      <xdr:col>57</xdr:col>
      <xdr:colOff>561975</xdr:colOff>
      <xdr:row>18</xdr:row>
      <xdr:rowOff>232019</xdr:rowOff>
    </xdr:to>
    <xdr:graphicFrame macro="">
      <xdr:nvGraphicFramePr>
        <xdr:cNvPr id="19" name="แผนภูมิ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43</xdr:col>
      <xdr:colOff>190500</xdr:colOff>
      <xdr:row>52</xdr:row>
      <xdr:rowOff>161926</xdr:rowOff>
    </xdr:from>
    <xdr:to>
      <xdr:col>58</xdr:col>
      <xdr:colOff>371475</xdr:colOff>
      <xdr:row>73</xdr:row>
      <xdr:rowOff>85726</xdr:rowOff>
    </xdr:to>
    <xdr:graphicFrame macro="">
      <xdr:nvGraphicFramePr>
        <xdr:cNvPr id="20" name="แผนภูมิ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43</xdr:col>
      <xdr:colOff>190500</xdr:colOff>
      <xdr:row>81</xdr:row>
      <xdr:rowOff>161926</xdr:rowOff>
    </xdr:from>
    <xdr:to>
      <xdr:col>58</xdr:col>
      <xdr:colOff>314325</xdr:colOff>
      <xdr:row>103</xdr:row>
      <xdr:rowOff>0</xdr:rowOff>
    </xdr:to>
    <xdr:graphicFrame macro="">
      <xdr:nvGraphicFramePr>
        <xdr:cNvPr id="21" name="แผนภูมิ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75</xdr:col>
      <xdr:colOff>142875</xdr:colOff>
      <xdr:row>25</xdr:row>
      <xdr:rowOff>301624</xdr:rowOff>
    </xdr:from>
    <xdr:to>
      <xdr:col>82</xdr:col>
      <xdr:colOff>439615</xdr:colOff>
      <xdr:row>44</xdr:row>
      <xdr:rowOff>158750</xdr:rowOff>
    </xdr:to>
    <xdr:graphicFrame macro="">
      <xdr:nvGraphicFramePr>
        <xdr:cNvPr id="22" name="แผนภูมิ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76</xdr:col>
      <xdr:colOff>12212</xdr:colOff>
      <xdr:row>1</xdr:row>
      <xdr:rowOff>114299</xdr:rowOff>
    </xdr:from>
    <xdr:to>
      <xdr:col>90</xdr:col>
      <xdr:colOff>48846</xdr:colOff>
      <xdr:row>19</xdr:row>
      <xdr:rowOff>24424</xdr:rowOff>
    </xdr:to>
    <xdr:graphicFrame macro="">
      <xdr:nvGraphicFramePr>
        <xdr:cNvPr id="23" name="แผนภูมิ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75</xdr:col>
      <xdr:colOff>190500</xdr:colOff>
      <xdr:row>81</xdr:row>
      <xdr:rowOff>161926</xdr:rowOff>
    </xdr:from>
    <xdr:to>
      <xdr:col>90</xdr:col>
      <xdr:colOff>371475</xdr:colOff>
      <xdr:row>103</xdr:row>
      <xdr:rowOff>73269</xdr:rowOff>
    </xdr:to>
    <xdr:graphicFrame macro="">
      <xdr:nvGraphicFramePr>
        <xdr:cNvPr id="24" name="แผนภูมิ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75</xdr:col>
      <xdr:colOff>176893</xdr:colOff>
      <xdr:row>112</xdr:row>
      <xdr:rowOff>12248</xdr:rowOff>
    </xdr:from>
    <xdr:to>
      <xdr:col>90</xdr:col>
      <xdr:colOff>300718</xdr:colOff>
      <xdr:row>131</xdr:row>
      <xdr:rowOff>138515</xdr:rowOff>
    </xdr:to>
    <xdr:graphicFrame macro="">
      <xdr:nvGraphicFramePr>
        <xdr:cNvPr id="25" name="แผนภูมิ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82</xdr:col>
      <xdr:colOff>549520</xdr:colOff>
      <xdr:row>25</xdr:row>
      <xdr:rowOff>294786</xdr:rowOff>
    </xdr:from>
    <xdr:to>
      <xdr:col>90</xdr:col>
      <xdr:colOff>427403</xdr:colOff>
      <xdr:row>44</xdr:row>
      <xdr:rowOff>146539</xdr:rowOff>
    </xdr:to>
    <xdr:graphicFrame macro="">
      <xdr:nvGraphicFramePr>
        <xdr:cNvPr id="26" name="แผนภูมิ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76</xdr:col>
      <xdr:colOff>1</xdr:colOff>
      <xdr:row>53</xdr:row>
      <xdr:rowOff>36635</xdr:rowOff>
    </xdr:from>
    <xdr:to>
      <xdr:col>90</xdr:col>
      <xdr:colOff>12211</xdr:colOff>
      <xdr:row>72</xdr:row>
      <xdr:rowOff>85481</xdr:rowOff>
    </xdr:to>
    <xdr:graphicFrame macro="">
      <xdr:nvGraphicFramePr>
        <xdr:cNvPr id="27" name="แผนภูมิ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190500</xdr:colOff>
      <xdr:row>111</xdr:row>
      <xdr:rowOff>161926</xdr:rowOff>
    </xdr:from>
    <xdr:to>
      <xdr:col>26</xdr:col>
      <xdr:colOff>371475</xdr:colOff>
      <xdr:row>131</xdr:row>
      <xdr:rowOff>24423</xdr:rowOff>
    </xdr:to>
    <xdr:graphicFrame macro="">
      <xdr:nvGraphicFramePr>
        <xdr:cNvPr id="29" name="แผนภูมิ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176891</xdr:colOff>
      <xdr:row>26</xdr:row>
      <xdr:rowOff>68035</xdr:rowOff>
    </xdr:from>
    <xdr:to>
      <xdr:col>3</xdr:col>
      <xdr:colOff>471534</xdr:colOff>
      <xdr:row>37</xdr:row>
      <xdr:rowOff>172178</xdr:rowOff>
    </xdr:to>
    <xdr:graphicFrame macro="">
      <xdr:nvGraphicFramePr>
        <xdr:cNvPr id="28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155121</xdr:colOff>
      <xdr:row>38</xdr:row>
      <xdr:rowOff>136525</xdr:rowOff>
    </xdr:from>
    <xdr:to>
      <xdr:col>3</xdr:col>
      <xdr:colOff>449764</xdr:colOff>
      <xdr:row>50</xdr:row>
      <xdr:rowOff>131810</xdr:rowOff>
    </xdr:to>
    <xdr:graphicFrame macro="">
      <xdr:nvGraphicFramePr>
        <xdr:cNvPr id="30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</xdr:col>
      <xdr:colOff>571501</xdr:colOff>
      <xdr:row>26</xdr:row>
      <xdr:rowOff>81642</xdr:rowOff>
    </xdr:from>
    <xdr:to>
      <xdr:col>7</xdr:col>
      <xdr:colOff>185787</xdr:colOff>
      <xdr:row>37</xdr:row>
      <xdr:rowOff>185785</xdr:rowOff>
    </xdr:to>
    <xdr:graphicFrame macro="">
      <xdr:nvGraphicFramePr>
        <xdr:cNvPr id="31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</xdr:col>
      <xdr:colOff>580570</xdr:colOff>
      <xdr:row>38</xdr:row>
      <xdr:rowOff>122918</xdr:rowOff>
    </xdr:from>
    <xdr:to>
      <xdr:col>7</xdr:col>
      <xdr:colOff>194856</xdr:colOff>
      <xdr:row>50</xdr:row>
      <xdr:rowOff>118203</xdr:rowOff>
    </xdr:to>
    <xdr:graphicFrame macro="">
      <xdr:nvGraphicFramePr>
        <xdr:cNvPr id="32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7</xdr:col>
      <xdr:colOff>311603</xdr:colOff>
      <xdr:row>26</xdr:row>
      <xdr:rowOff>73479</xdr:rowOff>
    </xdr:from>
    <xdr:to>
      <xdr:col>10</xdr:col>
      <xdr:colOff>742317</xdr:colOff>
      <xdr:row>37</xdr:row>
      <xdr:rowOff>177622</xdr:rowOff>
    </xdr:to>
    <xdr:graphicFrame macro="">
      <xdr:nvGraphicFramePr>
        <xdr:cNvPr id="33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330655</xdr:colOff>
      <xdr:row>38</xdr:row>
      <xdr:rowOff>150586</xdr:rowOff>
    </xdr:from>
    <xdr:to>
      <xdr:col>10</xdr:col>
      <xdr:colOff>761369</xdr:colOff>
      <xdr:row>50</xdr:row>
      <xdr:rowOff>145871</xdr:rowOff>
    </xdr:to>
    <xdr:graphicFrame macro="">
      <xdr:nvGraphicFramePr>
        <xdr:cNvPr id="34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571500</xdr:colOff>
      <xdr:row>53</xdr:row>
      <xdr:rowOff>182336</xdr:rowOff>
    </xdr:from>
    <xdr:to>
      <xdr:col>10</xdr:col>
      <xdr:colOff>244929</xdr:colOff>
      <xdr:row>66</xdr:row>
      <xdr:rowOff>86179</xdr:rowOff>
    </xdr:to>
    <xdr:graphicFrame macro="">
      <xdr:nvGraphicFramePr>
        <xdr:cNvPr id="35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557892</xdr:colOff>
      <xdr:row>67</xdr:row>
      <xdr:rowOff>54428</xdr:rowOff>
    </xdr:from>
    <xdr:to>
      <xdr:col>10</xdr:col>
      <xdr:colOff>244928</xdr:colOff>
      <xdr:row>78</xdr:row>
      <xdr:rowOff>189592</xdr:rowOff>
    </xdr:to>
    <xdr:graphicFrame macro="">
      <xdr:nvGraphicFramePr>
        <xdr:cNvPr id="36" name="แผนภูมิ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5;&#3629;&#3591;&#3648;&#3607;&#3588;&#3650;&#3609;&#3650;&#3621;&#3618;&#3637;&#3626;&#3634;&#3619;&#3626;&#3609;&#3648;&#3607;&#3624;/1.&#3591;&#3634;&#3609;&#3611;&#3619;&#3632;&#3617;&#3623;&#3621;&#3586;&#3657;&#3629;&#3617;&#3641;&#3621;/1.&#3612;&#3621;&#3585;&#3634;&#3619;&#3604;&#3635;&#3648;&#3609;&#3636;&#3609;&#3591;&#3634;&#3609;/2552/DATA_PWA9_5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5;&#3629;&#3591;&#3648;&#3607;&#3588;&#3650;&#3609;&#3650;&#3621;&#3618;&#3637;&#3626;&#3634;&#3619;&#3626;&#3609;&#3648;&#3607;&#3624;/1.&#3591;&#3634;&#3609;&#3611;&#3619;&#3632;&#3617;&#3623;&#3621;&#3586;&#3657;&#3629;&#3617;&#3641;&#3621;/1.&#3612;&#3621;&#3585;&#3634;&#3619;&#3604;&#3635;&#3648;&#3609;&#3636;&#3609;&#3591;&#3634;&#3609;/2562/4.&#3648;&#3611;&#3657;&#3634;&#3627;&#3617;&#3634;&#3618;/3.&#3648;&#3611;&#3657;&#3634;&#3627;&#3617;&#3634;&#3618;&#3619;&#3634;&#3618;&#3648;&#3604;&#3639;&#3629;&#3609;%20&#3585;&#3624;&#3612;/&#3588;&#3635;&#3609;&#3623;&#3603;&#3648;&#3611;&#3657;&#3634;&#3627;&#3617;&#3634;&#3618;&#3619;&#3634;&#3618;&#3648;&#3604;&#3639;&#3629;&#3609;%202562-&#3585;&#3624;&#3612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5;&#3629;&#3591;&#3648;&#3607;&#3588;&#3650;&#3609;&#3650;&#3621;&#3618;&#3637;&#3626;&#3634;&#3619;&#3626;&#3609;&#3648;&#3607;&#3624;/1.&#3591;&#3634;&#3609;&#3611;&#3619;&#3632;&#3617;&#3623;&#3621;&#3586;&#3657;&#3629;&#3617;&#3641;&#3621;/1.&#3612;&#3621;&#3585;&#3634;&#3619;&#3604;&#3635;&#3648;&#3609;&#3636;&#3609;&#3591;&#3634;&#3609;/2562/4.&#3648;&#3611;&#3657;&#3634;&#3627;&#3617;&#3634;&#3618;/7.&#3611;&#3619;&#3633;&#3610;&#3648;&#3611;&#3657;&#3634;&#3627;&#3617;&#3634;&#3618;%20EBIDA/2.&#3588;&#3635;&#3609;&#3623;&#3603;&#3648;&#3611;&#3657;&#3634;&#3627;&#3617;&#3634;&#3618;&#3619;&#3634;&#3618;&#3648;&#3604;&#3639;&#3629;&#3609;%202562-&#3586;&#3657;&#3629;&#3605;&#3585;&#3621;&#3591;-&#3611;&#3619;&#3633;&#3610;EBIDA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5;&#3629;&#3591;&#3648;&#3607;&#3588;&#3650;&#3609;&#3650;&#3621;&#3618;&#3637;&#3626;&#3634;&#3619;&#3626;&#3609;&#3648;&#3607;&#3624;/1.&#3591;&#3634;&#3609;&#3611;&#3619;&#3632;&#3617;&#3623;&#3621;&#3586;&#3657;&#3629;&#3617;&#3641;&#3621;/1.&#3612;&#3621;&#3585;&#3634;&#3619;&#3604;&#3635;&#3648;&#3609;&#3636;&#3609;&#3591;&#3634;&#3609;/2560/DATA_PWA9_60%20detail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5;&#3629;&#3591;&#3648;&#3607;&#3588;&#3650;&#3609;&#3650;&#3621;&#3618;&#3637;&#3626;&#3634;&#3619;&#3626;&#3609;&#3648;&#3607;&#3624;/1.&#3591;&#3634;&#3609;&#3611;&#3619;&#3632;&#3617;&#3623;&#3621;&#3586;&#3657;&#3629;&#3617;&#3641;&#3621;/1.&#3612;&#3621;&#3585;&#3634;&#3619;&#3604;&#3635;&#3648;&#3609;&#3636;&#3609;&#3591;&#3634;&#3609;/2560/Data6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5;&#3629;&#3591;&#3648;&#3607;&#3588;&#3650;&#3609;&#3650;&#3621;&#3618;&#3637;&#3626;&#3634;&#3619;&#3626;&#3609;&#3648;&#3607;&#3624;/1.&#3591;&#3634;&#3609;&#3611;&#3619;&#3632;&#3617;&#3623;&#3621;&#3586;&#3657;&#3629;&#3617;&#3641;&#3621;/1.&#3612;&#3621;&#3585;&#3634;&#3619;&#3604;&#3635;&#3648;&#3609;&#3636;&#3609;&#3591;&#3634;&#3609;/2561/DATA_PWA9_61_detail_new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5;&#3629;&#3591;&#3648;&#3607;&#3588;&#3650;&#3609;&#3650;&#3621;&#3618;&#3637;&#3626;&#3634;&#3619;&#3626;&#3609;&#3648;&#3607;&#3624;/1.&#3591;&#3634;&#3609;&#3611;&#3619;&#3632;&#3617;&#3623;&#3621;&#3586;&#3657;&#3629;&#3617;&#3641;&#3621;/1.&#3612;&#3621;&#3585;&#3634;&#3619;&#3604;&#3635;&#3648;&#3609;&#3636;&#3609;&#3591;&#3634;&#3609;/2561/Data61_new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5;&#3629;&#3591;&#3648;&#3607;&#3588;&#3650;&#3609;&#3650;&#3621;&#3618;&#3637;&#3626;&#3634;&#3619;&#3626;&#3609;&#3648;&#3607;&#3624;/1.&#3591;&#3634;&#3609;&#3611;&#3619;&#3632;&#3617;&#3623;&#3621;&#3586;&#3657;&#3629;&#3617;&#3641;&#3621;/1.&#3612;&#3621;&#3585;&#3634;&#3619;&#3604;&#3635;&#3648;&#3609;&#3636;&#3609;&#3591;&#3634;&#3609;/2562/DATA_PWA9_62_detail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5;&#3629;&#3591;&#3648;&#3607;&#3588;&#3650;&#3609;&#3650;&#3621;&#3618;&#3637;&#3626;&#3634;&#3619;&#3626;&#3609;&#3648;&#3607;&#3624;/1.&#3591;&#3634;&#3609;&#3611;&#3619;&#3632;&#3617;&#3623;&#3621;&#3586;&#3657;&#3629;&#3617;&#3641;&#3621;/1.&#3612;&#3621;&#3585;&#3634;&#3619;&#3604;&#3635;&#3648;&#3609;&#3636;&#3609;&#3591;&#3634;&#3609;/2562/Data62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5;&#3629;&#3591;&#3648;&#3607;&#3588;&#3650;&#3609;&#3650;&#3621;&#3618;&#3637;&#3626;&#3634;&#3619;&#3626;&#3609;&#3648;&#3607;&#3624;/1.&#3591;&#3634;&#3609;&#3611;&#3619;&#3632;&#3617;&#3623;&#3621;&#3586;&#3657;&#3629;&#3617;&#3641;&#3621;/2.Run-M10/M10_SUM_2562%20&#3629;&#3633;&#3605;&#3619;&#3634;&#3585;&#3634;&#3619;&#3651;&#3594;&#3657;&#3609;&#3657;&#3635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5;&#3629;&#3591;&#3648;&#3607;&#3588;&#3650;&#3609;&#3650;&#3621;&#3618;&#3637;&#3626;&#3634;&#3619;&#3626;&#3609;&#3648;&#3607;&#3624;/1.&#3591;&#3634;&#3609;&#3611;&#3619;&#3632;&#3617;&#3623;&#3621;&#3586;&#3657;&#3629;&#3617;&#3641;&#3621;/1.&#3612;&#3621;&#3585;&#3634;&#3619;&#3604;&#3635;&#3648;&#3609;&#3636;&#3609;&#3591;&#3634;&#3609;/2553/DATA_PWA9_5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5;&#3629;&#3591;&#3648;&#3607;&#3588;&#3650;&#3609;&#3650;&#3621;&#3618;&#3637;&#3626;&#3634;&#3619;&#3626;&#3609;&#3648;&#3607;&#3624;/1.&#3591;&#3634;&#3609;&#3611;&#3619;&#3632;&#3617;&#3623;&#3621;&#3586;&#3657;&#3629;&#3617;&#3641;&#3621;/1.&#3612;&#3621;&#3585;&#3634;&#3619;&#3604;&#3635;&#3648;&#3609;&#3636;&#3609;&#3591;&#3634;&#3609;/2554/DATA_PWA9_5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5;&#3629;&#3591;&#3648;&#3607;&#3588;&#3650;&#3609;&#3650;&#3621;&#3618;&#3637;&#3626;&#3634;&#3619;&#3626;&#3609;&#3648;&#3607;&#3624;/1.&#3591;&#3634;&#3609;&#3611;&#3619;&#3632;&#3617;&#3623;&#3621;&#3586;&#3657;&#3629;&#3617;&#3641;&#3621;/1.&#3612;&#3621;&#3585;&#3634;&#3619;&#3604;&#3635;&#3648;&#3609;&#3636;&#3609;&#3591;&#3634;&#3609;/2555/DATA_PWA9_55%20detai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5;&#3629;&#3591;&#3648;&#3607;&#3588;&#3650;&#3609;&#3650;&#3621;&#3618;&#3637;&#3626;&#3634;&#3619;&#3626;&#3609;&#3648;&#3607;&#3624;/1.&#3591;&#3634;&#3609;&#3611;&#3619;&#3632;&#3617;&#3623;&#3621;&#3586;&#3657;&#3629;&#3617;&#3641;&#3621;/1.&#3612;&#3621;&#3585;&#3634;&#3619;&#3604;&#3635;&#3648;&#3609;&#3636;&#3609;&#3591;&#3634;&#3609;/2556/DATA_PWA9_56%20detai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5;&#3629;&#3591;&#3648;&#3607;&#3588;&#3650;&#3609;&#3650;&#3621;&#3618;&#3637;&#3626;&#3634;&#3619;&#3626;&#3609;&#3648;&#3607;&#3624;/1.&#3591;&#3634;&#3609;&#3611;&#3619;&#3632;&#3617;&#3623;&#3621;&#3586;&#3657;&#3629;&#3617;&#3641;&#3621;/1.&#3612;&#3621;&#3585;&#3634;&#3619;&#3604;&#3635;&#3648;&#3609;&#3636;&#3609;&#3591;&#3634;&#3609;/2557/DATA_PWA9_57%20deta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5;&#3629;&#3591;&#3648;&#3607;&#3588;&#3650;&#3609;&#3650;&#3621;&#3618;&#3637;&#3626;&#3634;&#3619;&#3626;&#3609;&#3648;&#3607;&#3624;/1.&#3591;&#3634;&#3609;&#3611;&#3619;&#3632;&#3617;&#3623;&#3621;&#3586;&#3657;&#3629;&#3617;&#3641;&#3621;/1.&#3612;&#3621;&#3585;&#3634;&#3619;&#3604;&#3635;&#3648;&#3609;&#3636;&#3609;&#3591;&#3634;&#3609;/2558/DATA_PWA9_58%20detai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5;&#3629;&#3591;&#3648;&#3607;&#3588;&#3650;&#3609;&#3650;&#3621;&#3618;&#3637;&#3626;&#3634;&#3619;&#3626;&#3609;&#3648;&#3607;&#3624;/1.&#3591;&#3634;&#3609;&#3611;&#3619;&#3632;&#3617;&#3623;&#3621;&#3586;&#3657;&#3629;&#3617;&#3641;&#3621;/1.&#3612;&#3621;&#3585;&#3634;&#3619;&#3604;&#3635;&#3648;&#3609;&#3636;&#3609;&#3591;&#3634;&#3609;/2559/DATA_PWA9_59%20detail_including%201F,1I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5;&#3629;&#3591;&#3648;&#3607;&#3588;&#3650;&#3609;&#3650;&#3621;&#3618;&#3637;&#3626;&#3634;&#3619;&#3626;&#3609;&#3648;&#3607;&#3624;/1.&#3591;&#3634;&#3609;&#3611;&#3619;&#3632;&#3617;&#3623;&#3621;&#3586;&#3657;&#3629;&#3617;&#3641;&#3621;/1.&#3612;&#3621;&#3585;&#3634;&#3619;&#3604;&#3635;&#3648;&#3609;&#3636;&#3609;&#3591;&#3634;&#3609;/2561/1.&#3648;&#3611;&#3657;&#3634;&#3627;&#3617;&#3634;&#3618;/&#3588;&#3635;&#3609;&#3623;&#3603;&#3648;&#3611;&#3657;&#3634;&#3627;&#3617;&#3634;&#3618;&#3619;&#3634;&#3618;&#3648;&#3604;&#3639;&#3629;&#3609;%20Trend61-&#3586;&#3657;&#3629;&#3605;&#3585;&#3621;&#3591;-&#3585;&#3624;&#3612;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ป้าหมาย"/>
      <sheetName val="รวม"/>
      <sheetName val="เขต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Sheet1"/>
      <sheetName val="Sheet3"/>
      <sheetName val="Sheet2"/>
      <sheetName val="Sheet4"/>
    </sheetNames>
    <sheetDataSet>
      <sheetData sheetId="0"/>
      <sheetData sheetId="1">
        <row r="25">
          <cell r="E25">
            <v>29.354204886365345</v>
          </cell>
          <cell r="F25">
            <v>29.777021600836537</v>
          </cell>
          <cell r="G25">
            <v>31.665594543357905</v>
          </cell>
          <cell r="I25">
            <v>27.411811680793164</v>
          </cell>
          <cell r="J25">
            <v>24.77562515165279</v>
          </cell>
          <cell r="K25">
            <v>27.909582344347093</v>
          </cell>
          <cell r="M25">
            <v>25.829991895839971</v>
          </cell>
          <cell r="N25">
            <v>18.630195716716564</v>
          </cell>
          <cell r="O25">
            <v>23.569317734809211</v>
          </cell>
          <cell r="Q25">
            <v>25.327825233550858</v>
          </cell>
          <cell r="R25">
            <v>26.434469972959207</v>
          </cell>
          <cell r="S25">
            <v>26.044028188658174</v>
          </cell>
          <cell r="T25">
            <v>26.380257056292244</v>
          </cell>
        </row>
        <row r="27">
          <cell r="E27">
            <v>0.67069949255251782</v>
          </cell>
          <cell r="F27">
            <v>0.69330684866169878</v>
          </cell>
          <cell r="G27">
            <v>0.64756659120637339</v>
          </cell>
          <cell r="I27">
            <v>0.70471243016893648</v>
          </cell>
          <cell r="J27">
            <v>0.74828472805044899</v>
          </cell>
          <cell r="K27">
            <v>0.66900717307394841</v>
          </cell>
          <cell r="M27">
            <v>0.72182249737137416</v>
          </cell>
          <cell r="N27">
            <v>0.7728133895632322</v>
          </cell>
          <cell r="O27">
            <v>0.7370914822648349</v>
          </cell>
          <cell r="Q27">
            <v>0.68618998099199213</v>
          </cell>
          <cell r="R27">
            <v>0.68624614676989304</v>
          </cell>
          <cell r="S27">
            <v>0.71574037611967101</v>
          </cell>
          <cell r="T27">
            <v>0.70354214307583973</v>
          </cell>
        </row>
      </sheetData>
      <sheetData sheetId="2">
        <row r="43">
          <cell r="E43">
            <v>32175</v>
          </cell>
          <cell r="F43">
            <v>8830</v>
          </cell>
          <cell r="G43">
            <v>9065</v>
          </cell>
          <cell r="I43">
            <v>6910</v>
          </cell>
          <cell r="J43">
            <v>13380</v>
          </cell>
          <cell r="K43">
            <v>3450</v>
          </cell>
          <cell r="M43">
            <v>0</v>
          </cell>
          <cell r="N43">
            <v>3000</v>
          </cell>
          <cell r="O43">
            <v>1800</v>
          </cell>
          <cell r="Q43">
            <v>0</v>
          </cell>
          <cell r="R43">
            <v>0</v>
          </cell>
          <cell r="S43">
            <v>12915</v>
          </cell>
        </row>
        <row r="119">
          <cell r="E119">
            <v>3670710.4000000004</v>
          </cell>
          <cell r="F119">
            <v>3872234.87</v>
          </cell>
          <cell r="G119">
            <v>4223001.8200000012</v>
          </cell>
          <cell r="I119">
            <v>3902820.8900000006</v>
          </cell>
          <cell r="J119">
            <v>3870465.4</v>
          </cell>
          <cell r="K119">
            <v>4015748.96</v>
          </cell>
          <cell r="M119">
            <v>3708113.0800000005</v>
          </cell>
          <cell r="N119">
            <v>4146205.2100000004</v>
          </cell>
          <cell r="O119">
            <v>3908419.5999999996</v>
          </cell>
          <cell r="Q119">
            <v>4208380.1800000016</v>
          </cell>
          <cell r="R119">
            <v>4602012.9799999995</v>
          </cell>
          <cell r="S119">
            <v>4482380.1000000006</v>
          </cell>
        </row>
      </sheetData>
      <sheetData sheetId="3">
        <row r="5">
          <cell r="E5">
            <v>350</v>
          </cell>
          <cell r="F5">
            <v>342</v>
          </cell>
          <cell r="G5">
            <v>462</v>
          </cell>
          <cell r="I5">
            <v>231</v>
          </cell>
          <cell r="J5">
            <v>338</v>
          </cell>
          <cell r="K5">
            <v>615</v>
          </cell>
          <cell r="M5">
            <v>231</v>
          </cell>
          <cell r="N5">
            <v>389</v>
          </cell>
          <cell r="O5">
            <v>451</v>
          </cell>
          <cell r="Q5">
            <v>382</v>
          </cell>
          <cell r="R5">
            <v>361</v>
          </cell>
          <cell r="S5">
            <v>451</v>
          </cell>
        </row>
        <row r="18">
          <cell r="E18">
            <v>1830690</v>
          </cell>
          <cell r="F18">
            <v>1799303</v>
          </cell>
          <cell r="G18">
            <v>1756510</v>
          </cell>
          <cell r="I18">
            <v>1994183</v>
          </cell>
          <cell r="J18">
            <v>1913177</v>
          </cell>
          <cell r="K18">
            <v>1788135</v>
          </cell>
          <cell r="M18">
            <v>1871964</v>
          </cell>
          <cell r="N18">
            <v>2122053</v>
          </cell>
          <cell r="O18">
            <v>2002903</v>
          </cell>
          <cell r="Q18">
            <v>1915149</v>
          </cell>
          <cell r="R18">
            <v>1957006</v>
          </cell>
          <cell r="S18">
            <v>1953466</v>
          </cell>
        </row>
        <row r="23">
          <cell r="E23">
            <v>645373</v>
          </cell>
          <cell r="F23">
            <v>671794</v>
          </cell>
          <cell r="G23">
            <v>723849</v>
          </cell>
          <cell r="I23">
            <v>624576</v>
          </cell>
          <cell r="J23">
            <v>531193.7799999998</v>
          </cell>
          <cell r="K23">
            <v>695437.2200000002</v>
          </cell>
          <cell r="M23">
            <v>667371</v>
          </cell>
          <cell r="N23">
            <v>442483</v>
          </cell>
          <cell r="O23">
            <v>645954</v>
          </cell>
          <cell r="Q23">
            <v>716487</v>
          </cell>
          <cell r="R23">
            <v>672168</v>
          </cell>
          <cell r="S23">
            <v>687786</v>
          </cell>
        </row>
        <row r="25">
          <cell r="E25">
            <v>26.06391378113393</v>
          </cell>
          <cell r="F25">
            <v>27.186063517538972</v>
          </cell>
          <cell r="G25">
            <v>29.182458651239202</v>
          </cell>
          <cell r="I25">
            <v>23.849775010768322</v>
          </cell>
          <cell r="J25">
            <v>21.730722772057121</v>
          </cell>
          <cell r="K25">
            <v>28.000384849805062</v>
          </cell>
          <cell r="M25">
            <v>26.280770689327237</v>
          </cell>
          <cell r="N25">
            <v>17.253610919830209</v>
          </cell>
          <cell r="O25">
            <v>24.38575423223007</v>
          </cell>
          <cell r="Q25">
            <v>27.225481232886395</v>
          </cell>
          <cell r="R25">
            <v>25.565038202953165</v>
          </cell>
          <cell r="S25">
            <v>26.039105641870584</v>
          </cell>
          <cell r="T25">
            <v>25.218902795983151</v>
          </cell>
        </row>
        <row r="27">
          <cell r="E27">
            <v>0.8535184692624207</v>
          </cell>
          <cell r="F27">
            <v>0.862888150354161</v>
          </cell>
          <cell r="G27">
            <v>0.81073141034384</v>
          </cell>
          <cell r="I27">
            <v>0.91628185441369314</v>
          </cell>
          <cell r="J27">
            <v>0.96980008657947214</v>
          </cell>
          <cell r="K27">
            <v>0.81343901783289463</v>
          </cell>
          <cell r="M27">
            <v>0.87493146939433664</v>
          </cell>
          <cell r="N27">
            <v>0.95583839617746258</v>
          </cell>
          <cell r="O27">
            <v>0.92694805044544715</v>
          </cell>
          <cell r="Q27">
            <v>0.85298300357601442</v>
          </cell>
          <cell r="R27">
            <v>0.86732648869908513</v>
          </cell>
          <cell r="S27">
            <v>0.88995159508433841</v>
          </cell>
          <cell r="T27">
            <v>0.88131963967326454</v>
          </cell>
        </row>
        <row r="43">
          <cell r="E43">
            <v>31818383.519999996</v>
          </cell>
          <cell r="F43">
            <v>31285464.059999999</v>
          </cell>
          <cell r="G43">
            <v>31131753.439999998</v>
          </cell>
          <cell r="I43">
            <v>36191742.390000001</v>
          </cell>
          <cell r="J43">
            <v>33573670.039999992</v>
          </cell>
          <cell r="K43">
            <v>31901211.460000005</v>
          </cell>
          <cell r="M43">
            <v>32285175.579999994</v>
          </cell>
          <cell r="N43">
            <v>35304718.880000003</v>
          </cell>
          <cell r="O43">
            <v>35398747.490000002</v>
          </cell>
          <cell r="Q43">
            <v>32078804.920000002</v>
          </cell>
          <cell r="R43">
            <v>33704712.119999997</v>
          </cell>
          <cell r="S43">
            <v>34600138.860000007</v>
          </cell>
        </row>
        <row r="119">
          <cell r="E119">
            <v>9655091.620000001</v>
          </cell>
          <cell r="F119">
            <v>8487306.7799999993</v>
          </cell>
          <cell r="G119">
            <v>8783872.2300000004</v>
          </cell>
          <cell r="I119">
            <v>9095413.2200000044</v>
          </cell>
          <cell r="J119">
            <v>8528822.2800000012</v>
          </cell>
          <cell r="K119">
            <v>8973577.3200000022</v>
          </cell>
          <cell r="M119">
            <v>9186050.8300000019</v>
          </cell>
          <cell r="N119">
            <v>9372672.7400000002</v>
          </cell>
          <cell r="O119">
            <v>18835635.489999998</v>
          </cell>
          <cell r="Q119">
            <v>9047393.0400000028</v>
          </cell>
          <cell r="R119">
            <v>16770576.289999999</v>
          </cell>
          <cell r="S119">
            <v>12795623.689999998</v>
          </cell>
        </row>
      </sheetData>
      <sheetData sheetId="4">
        <row r="5">
          <cell r="E5">
            <v>7</v>
          </cell>
          <cell r="F5">
            <v>3</v>
          </cell>
          <cell r="G5">
            <v>4</v>
          </cell>
          <cell r="I5">
            <v>0</v>
          </cell>
          <cell r="J5">
            <v>6</v>
          </cell>
          <cell r="K5">
            <v>10</v>
          </cell>
          <cell r="M5">
            <v>3</v>
          </cell>
          <cell r="N5">
            <v>4</v>
          </cell>
          <cell r="O5">
            <v>6</v>
          </cell>
          <cell r="Q5">
            <v>8</v>
          </cell>
          <cell r="R5">
            <v>16</v>
          </cell>
          <cell r="S5">
            <v>4</v>
          </cell>
        </row>
        <row r="18">
          <cell r="E18">
            <v>33033</v>
          </cell>
          <cell r="F18">
            <v>35319</v>
          </cell>
          <cell r="G18">
            <v>35675</v>
          </cell>
          <cell r="I18">
            <v>34878</v>
          </cell>
          <cell r="J18">
            <v>34271</v>
          </cell>
          <cell r="K18">
            <v>37432</v>
          </cell>
          <cell r="M18">
            <v>40068</v>
          </cell>
          <cell r="N18">
            <v>43853</v>
          </cell>
          <cell r="O18">
            <v>38521</v>
          </cell>
          <cell r="Q18">
            <v>36635</v>
          </cell>
          <cell r="R18">
            <v>38245</v>
          </cell>
          <cell r="S18">
            <v>37857</v>
          </cell>
        </row>
        <row r="23">
          <cell r="E23">
            <v>10454</v>
          </cell>
          <cell r="F23">
            <v>10439</v>
          </cell>
          <cell r="G23">
            <v>10843</v>
          </cell>
          <cell r="I23">
            <v>10786</v>
          </cell>
          <cell r="J23">
            <v>14600</v>
          </cell>
          <cell r="K23">
            <v>12269</v>
          </cell>
          <cell r="M23">
            <v>14163</v>
          </cell>
          <cell r="N23">
            <v>9883</v>
          </cell>
          <cell r="O23">
            <v>13330</v>
          </cell>
          <cell r="Q23">
            <v>10441</v>
          </cell>
          <cell r="R23">
            <v>14167</v>
          </cell>
          <cell r="S23">
            <v>3233</v>
          </cell>
        </row>
        <row r="25">
          <cell r="E25">
            <v>24.012863213506375</v>
          </cell>
          <cell r="F25">
            <v>22.789590883290398</v>
          </cell>
          <cell r="G25">
            <v>23.270237788651386</v>
          </cell>
          <cell r="I25">
            <v>23.584204311890499</v>
          </cell>
          <cell r="J25">
            <v>29.8196523763812</v>
          </cell>
          <cell r="K25">
            <v>24.559120843925776</v>
          </cell>
          <cell r="M25">
            <v>26.047854633733653</v>
          </cell>
          <cell r="N25">
            <v>18.350787284610814</v>
          </cell>
          <cell r="O25">
            <v>25.656324582338904</v>
          </cell>
          <cell r="Q25">
            <v>22.128263818243472</v>
          </cell>
          <cell r="R25">
            <v>26.975513157393657</v>
          </cell>
          <cell r="S25">
            <v>7.8680944268678514</v>
          </cell>
          <cell r="T25">
            <v>23.145782249993982</v>
          </cell>
        </row>
        <row r="27">
          <cell r="E27">
            <v>0.44753492026933656</v>
          </cell>
          <cell r="F27">
            <v>0.49352337036260741</v>
          </cell>
          <cell r="G27">
            <v>0.48171052809246684</v>
          </cell>
          <cell r="I27">
            <v>0.47104742482459633</v>
          </cell>
          <cell r="J27">
            <v>0.5125478583393156</v>
          </cell>
          <cell r="K27">
            <v>0.50427390727406218</v>
          </cell>
          <cell r="M27">
            <v>0.55638408664861483</v>
          </cell>
          <cell r="N27">
            <v>0.58844130749825563</v>
          </cell>
          <cell r="O27">
            <v>0.53323643410852717</v>
          </cell>
          <cell r="Q27">
            <v>0.48985458799933146</v>
          </cell>
          <cell r="R27">
            <v>0.5091661896076578</v>
          </cell>
          <cell r="S27">
            <v>0.51866009042334571</v>
          </cell>
          <cell r="T27">
            <v>0.50751475029102122</v>
          </cell>
        </row>
        <row r="43">
          <cell r="E43">
            <v>559013.96</v>
          </cell>
          <cell r="F43">
            <v>560829.39</v>
          </cell>
          <cell r="G43">
            <v>555324.29999999993</v>
          </cell>
          <cell r="I43">
            <v>544222.98</v>
          </cell>
          <cell r="J43">
            <v>545089.23</v>
          </cell>
          <cell r="K43">
            <v>590063.30999999994</v>
          </cell>
          <cell r="M43">
            <v>617688.94000000006</v>
          </cell>
          <cell r="N43">
            <v>667709.29999999993</v>
          </cell>
          <cell r="O43">
            <v>610264.80999999994</v>
          </cell>
          <cell r="Q43">
            <v>594180.77000000014</v>
          </cell>
          <cell r="R43">
            <v>688366.76</v>
          </cell>
          <cell r="S43">
            <v>596112.32000000007</v>
          </cell>
        </row>
        <row r="119">
          <cell r="E119">
            <v>435624.83</v>
          </cell>
          <cell r="F119">
            <v>545809.88000000012</v>
          </cell>
          <cell r="G119">
            <v>464896.66</v>
          </cell>
          <cell r="I119">
            <v>474987.6700000001</v>
          </cell>
          <cell r="J119">
            <v>461942.47000000003</v>
          </cell>
          <cell r="K119">
            <v>444271.64999999997</v>
          </cell>
          <cell r="M119">
            <v>439217.35</v>
          </cell>
          <cell r="N119">
            <v>514228.13000000006</v>
          </cell>
          <cell r="O119">
            <v>479239.6</v>
          </cell>
          <cell r="Q119">
            <v>482413.29</v>
          </cell>
          <cell r="R119">
            <v>492677.67</v>
          </cell>
          <cell r="S119">
            <v>483707.76999999996</v>
          </cell>
        </row>
      </sheetData>
      <sheetData sheetId="5">
        <row r="5">
          <cell r="E5">
            <v>54</v>
          </cell>
          <cell r="F5">
            <v>65</v>
          </cell>
          <cell r="G5">
            <v>66</v>
          </cell>
          <cell r="I5">
            <v>43</v>
          </cell>
          <cell r="J5">
            <v>80</v>
          </cell>
          <cell r="K5">
            <v>72</v>
          </cell>
          <cell r="M5">
            <v>71</v>
          </cell>
          <cell r="N5">
            <v>47</v>
          </cell>
          <cell r="O5">
            <v>80</v>
          </cell>
          <cell r="Q5">
            <v>55</v>
          </cell>
          <cell r="R5">
            <v>38</v>
          </cell>
          <cell r="S5">
            <v>87</v>
          </cell>
        </row>
        <row r="18">
          <cell r="E18">
            <v>117364</v>
          </cell>
          <cell r="F18">
            <v>110042</v>
          </cell>
          <cell r="G18">
            <v>113069</v>
          </cell>
          <cell r="I18">
            <v>123251</v>
          </cell>
          <cell r="J18">
            <v>117815</v>
          </cell>
          <cell r="K18">
            <v>122331</v>
          </cell>
          <cell r="M18">
            <v>133971</v>
          </cell>
          <cell r="N18">
            <v>131708</v>
          </cell>
          <cell r="O18">
            <v>118823</v>
          </cell>
          <cell r="Q18">
            <v>119627</v>
          </cell>
          <cell r="R18">
            <v>129454</v>
          </cell>
          <cell r="S18">
            <v>118579</v>
          </cell>
        </row>
        <row r="23">
          <cell r="E23">
            <v>56643</v>
          </cell>
          <cell r="F23">
            <v>66107</v>
          </cell>
          <cell r="G23">
            <v>62380</v>
          </cell>
          <cell r="I23">
            <v>67211</v>
          </cell>
          <cell r="J23">
            <v>82918</v>
          </cell>
          <cell r="K23">
            <v>57337</v>
          </cell>
          <cell r="M23">
            <v>64064</v>
          </cell>
          <cell r="N23">
            <v>64509</v>
          </cell>
          <cell r="O23">
            <v>78961</v>
          </cell>
          <cell r="Q23">
            <v>62923</v>
          </cell>
          <cell r="R23">
            <v>62650</v>
          </cell>
          <cell r="S23">
            <v>64175</v>
          </cell>
        </row>
        <row r="25">
          <cell r="E25">
            <v>32.549893977094456</v>
          </cell>
          <cell r="F25">
            <v>37.523911155511911</v>
          </cell>
          <cell r="G25">
            <v>35.545577316474159</v>
          </cell>
          <cell r="I25">
            <v>35.267294937452775</v>
          </cell>
          <cell r="J25">
            <v>41.294235998366517</v>
          </cell>
          <cell r="K25">
            <v>31.87053238913655</v>
          </cell>
          <cell r="M25">
            <v>32.306606152294506</v>
          </cell>
          <cell r="N25">
            <v>32.86228801687205</v>
          </cell>
          <cell r="O25">
            <v>39.915781598329787</v>
          </cell>
          <cell r="Q25">
            <v>34.461738997086336</v>
          </cell>
          <cell r="R25">
            <v>32.605075254491332</v>
          </cell>
          <cell r="S25">
            <v>35.108402492464073</v>
          </cell>
          <cell r="T25">
            <v>35.153935712658082</v>
          </cell>
        </row>
        <row r="27">
          <cell r="E27">
            <v>0.54422992652497204</v>
          </cell>
          <cell r="F27">
            <v>0.52292631929099243</v>
          </cell>
          <cell r="G27">
            <v>0.51516766903590305</v>
          </cell>
          <cell r="I27">
            <v>0.55769935610568377</v>
          </cell>
          <cell r="J27">
            <v>0.5856198429267323</v>
          </cell>
          <cell r="K27">
            <v>0.54351095521280635</v>
          </cell>
          <cell r="M27">
            <v>0.60911136875127869</v>
          </cell>
          <cell r="N27">
            <v>0.57503487328826186</v>
          </cell>
          <cell r="O27">
            <v>0.53171790396921292</v>
          </cell>
          <cell r="Q27">
            <v>0.51356607451037628</v>
          </cell>
          <cell r="R27">
            <v>0.55328724529592155</v>
          </cell>
          <cell r="S27">
            <v>0.52022023339475298</v>
          </cell>
          <cell r="T27">
            <v>0.54750675906880897</v>
          </cell>
        </row>
        <row r="43">
          <cell r="E43">
            <v>1925746.5999999999</v>
          </cell>
          <cell r="F43">
            <v>1945366.0000000002</v>
          </cell>
          <cell r="G43">
            <v>2318633.2599999998</v>
          </cell>
          <cell r="I43">
            <v>1949033.86</v>
          </cell>
          <cell r="J43">
            <v>1909018.68</v>
          </cell>
          <cell r="K43">
            <v>1965107.84</v>
          </cell>
          <cell r="M43">
            <v>2222973.6399999997</v>
          </cell>
          <cell r="N43">
            <v>2055144.35</v>
          </cell>
          <cell r="O43">
            <v>1924481.62</v>
          </cell>
          <cell r="Q43">
            <v>1925005.4</v>
          </cell>
          <cell r="R43">
            <v>2870422.9499999997</v>
          </cell>
          <cell r="S43">
            <v>2148343.0700000003</v>
          </cell>
        </row>
        <row r="119">
          <cell r="E119">
            <v>836594.03999999992</v>
          </cell>
          <cell r="F119">
            <v>821493.70000000007</v>
          </cell>
          <cell r="G119">
            <v>889886.74</v>
          </cell>
          <cell r="I119">
            <v>990556.79999999993</v>
          </cell>
          <cell r="J119">
            <v>982420.49000000022</v>
          </cell>
          <cell r="K119">
            <v>991234.64999999991</v>
          </cell>
          <cell r="M119">
            <v>1015616.4799999999</v>
          </cell>
          <cell r="N119">
            <v>1129378.6500000004</v>
          </cell>
          <cell r="O119">
            <v>1022633.27</v>
          </cell>
          <cell r="Q119">
            <v>1127760.6500000004</v>
          </cell>
          <cell r="R119">
            <v>1065174.7499999998</v>
          </cell>
          <cell r="S119">
            <v>1650011.77</v>
          </cell>
        </row>
      </sheetData>
      <sheetData sheetId="6">
        <row r="5">
          <cell r="E5">
            <v>48</v>
          </cell>
          <cell r="F5">
            <v>39</v>
          </cell>
          <cell r="G5">
            <v>169</v>
          </cell>
          <cell r="I5">
            <v>46</v>
          </cell>
          <cell r="J5">
            <v>46</v>
          </cell>
          <cell r="K5">
            <v>27</v>
          </cell>
          <cell r="M5">
            <v>40</v>
          </cell>
          <cell r="N5">
            <v>21</v>
          </cell>
          <cell r="O5">
            <v>76</v>
          </cell>
          <cell r="Q5">
            <v>32</v>
          </cell>
          <cell r="R5">
            <v>25</v>
          </cell>
          <cell r="S5">
            <v>95</v>
          </cell>
        </row>
        <row r="18">
          <cell r="E18">
            <v>303230</v>
          </cell>
          <cell r="F18">
            <v>304328</v>
          </cell>
          <cell r="G18">
            <v>305736</v>
          </cell>
          <cell r="I18">
            <v>304118</v>
          </cell>
          <cell r="J18">
            <v>316285</v>
          </cell>
          <cell r="K18">
            <v>314057</v>
          </cell>
          <cell r="M18">
            <v>328129</v>
          </cell>
          <cell r="N18">
            <v>346115</v>
          </cell>
          <cell r="O18">
            <v>325881</v>
          </cell>
          <cell r="Q18">
            <v>336666</v>
          </cell>
          <cell r="R18">
            <v>324603</v>
          </cell>
          <cell r="S18">
            <v>328607</v>
          </cell>
        </row>
        <row r="23">
          <cell r="E23">
            <v>101525</v>
          </cell>
          <cell r="F23">
            <v>119829</v>
          </cell>
          <cell r="G23">
            <v>114796</v>
          </cell>
          <cell r="I23">
            <v>108907</v>
          </cell>
          <cell r="J23">
            <v>72205</v>
          </cell>
          <cell r="K23">
            <v>93496</v>
          </cell>
          <cell r="M23">
            <v>72562</v>
          </cell>
          <cell r="N23">
            <v>22523</v>
          </cell>
          <cell r="O23">
            <v>88243</v>
          </cell>
          <cell r="Q23">
            <v>37586</v>
          </cell>
          <cell r="R23">
            <v>81499</v>
          </cell>
          <cell r="S23">
            <v>57664</v>
          </cell>
        </row>
        <row r="25">
          <cell r="E25">
            <v>25.081959518050859</v>
          </cell>
          <cell r="F25">
            <v>28.251095702770435</v>
          </cell>
          <cell r="G25">
            <v>27.297414264584887</v>
          </cell>
          <cell r="I25">
            <v>26.36596708944727</v>
          </cell>
          <cell r="J25">
            <v>18.585489907387863</v>
          </cell>
          <cell r="K25">
            <v>22.940144516825537</v>
          </cell>
          <cell r="M25">
            <v>18.108086525120036</v>
          </cell>
          <cell r="N25">
            <v>6.1090918954106543</v>
          </cell>
          <cell r="O25">
            <v>21.308043368024535</v>
          </cell>
          <cell r="Q25">
            <v>10.042965702254095</v>
          </cell>
          <cell r="R25">
            <v>20.065293018423365</v>
          </cell>
          <cell r="S25">
            <v>14.928379298471798</v>
          </cell>
          <cell r="T25">
            <v>20.188666140410565</v>
          </cell>
        </row>
        <row r="27">
          <cell r="E27">
            <v>0.80085253833517334</v>
          </cell>
          <cell r="F27">
            <v>0.82847536989396597</v>
          </cell>
          <cell r="G27">
            <v>0.79935577994028417</v>
          </cell>
          <cell r="I27">
            <v>0.78930389126366796</v>
          </cell>
          <cell r="J27">
            <v>0.90657246044485207</v>
          </cell>
          <cell r="K27">
            <v>0.81121599613579976</v>
          </cell>
          <cell r="M27">
            <v>0.87371756467095363</v>
          </cell>
          <cell r="N27">
            <v>0.88981868898186889</v>
          </cell>
          <cell r="O27">
            <v>0.8625297760838494</v>
          </cell>
          <cell r="Q27">
            <v>0.85881883265881909</v>
          </cell>
          <cell r="R27">
            <v>0.82638027907260925</v>
          </cell>
          <cell r="S27">
            <v>0.86058820448355333</v>
          </cell>
          <cell r="T27">
            <v>0.84206120692539721</v>
          </cell>
        </row>
        <row r="43">
          <cell r="E43">
            <v>5016574.8699999992</v>
          </cell>
          <cell r="F43">
            <v>5396593.1099999994</v>
          </cell>
          <cell r="G43">
            <v>5134834.7100000009</v>
          </cell>
          <cell r="I43">
            <v>5007580.42</v>
          </cell>
          <cell r="J43">
            <v>5230305.8600000003</v>
          </cell>
          <cell r="K43">
            <v>4993341.9400000004</v>
          </cell>
          <cell r="M43">
            <v>5436104.1400000006</v>
          </cell>
          <cell r="N43">
            <v>5513664.4399999995</v>
          </cell>
          <cell r="O43">
            <v>5470295.9600000009</v>
          </cell>
          <cell r="Q43">
            <v>5502386.4000000004</v>
          </cell>
          <cell r="R43">
            <v>5514421.0300000003</v>
          </cell>
          <cell r="S43">
            <v>5813263.4299999997</v>
          </cell>
        </row>
        <row r="119">
          <cell r="E119">
            <v>2095508.6300000001</v>
          </cell>
          <cell r="F119">
            <v>2007011.9899999998</v>
          </cell>
          <cell r="G119">
            <v>2142715.2299999995</v>
          </cell>
          <cell r="I119">
            <v>1956335.01</v>
          </cell>
          <cell r="J119">
            <v>1868288.3499999999</v>
          </cell>
          <cell r="K119">
            <v>2065907.6399999997</v>
          </cell>
          <cell r="M119">
            <v>1864115.09</v>
          </cell>
          <cell r="N119">
            <v>2234110.7799999998</v>
          </cell>
          <cell r="O119">
            <v>2265697.0799999996</v>
          </cell>
          <cell r="Q119">
            <v>2594600.6700000004</v>
          </cell>
          <cell r="R119">
            <v>2043623.8900000001</v>
          </cell>
          <cell r="S119">
            <v>2797464.18</v>
          </cell>
        </row>
      </sheetData>
      <sheetData sheetId="7">
        <row r="5">
          <cell r="E5">
            <v>5</v>
          </cell>
          <cell r="F5">
            <v>4</v>
          </cell>
          <cell r="G5">
            <v>3</v>
          </cell>
          <cell r="I5">
            <v>2</v>
          </cell>
          <cell r="J5">
            <v>8</v>
          </cell>
          <cell r="K5">
            <v>19</v>
          </cell>
          <cell r="M5">
            <v>22</v>
          </cell>
          <cell r="N5">
            <v>6</v>
          </cell>
          <cell r="O5">
            <v>9</v>
          </cell>
          <cell r="Q5">
            <v>10</v>
          </cell>
          <cell r="R5">
            <v>5</v>
          </cell>
          <cell r="S5">
            <v>7</v>
          </cell>
        </row>
        <row r="18">
          <cell r="E18">
            <v>38111</v>
          </cell>
          <cell r="F18">
            <v>41114</v>
          </cell>
          <cell r="G18">
            <v>40863</v>
          </cell>
          <cell r="I18">
            <v>41141</v>
          </cell>
          <cell r="J18">
            <v>45568</v>
          </cell>
          <cell r="K18">
            <v>40833</v>
          </cell>
          <cell r="M18">
            <v>45817</v>
          </cell>
          <cell r="N18">
            <v>51123</v>
          </cell>
          <cell r="O18">
            <v>46670</v>
          </cell>
          <cell r="Q18">
            <v>41165</v>
          </cell>
          <cell r="R18">
            <v>40654</v>
          </cell>
          <cell r="S18">
            <v>40248</v>
          </cell>
        </row>
        <row r="23">
          <cell r="E23">
            <v>16959</v>
          </cell>
          <cell r="F23">
            <v>11386</v>
          </cell>
          <cell r="G23">
            <v>12937</v>
          </cell>
          <cell r="I23">
            <v>13889</v>
          </cell>
          <cell r="J23">
            <v>14612</v>
          </cell>
          <cell r="K23">
            <v>15767</v>
          </cell>
          <cell r="M23">
            <v>18803</v>
          </cell>
          <cell r="N23">
            <v>10492</v>
          </cell>
          <cell r="O23">
            <v>11004</v>
          </cell>
          <cell r="Q23">
            <v>13436</v>
          </cell>
          <cell r="R23">
            <v>12683</v>
          </cell>
          <cell r="S23">
            <v>10779</v>
          </cell>
        </row>
        <row r="25">
          <cell r="E25">
            <v>30.795351370982385</v>
          </cell>
          <cell r="F25">
            <v>21.687619047619048</v>
          </cell>
          <cell r="G25">
            <v>24.04646840148699</v>
          </cell>
          <cell r="I25">
            <v>25.238960566963474</v>
          </cell>
          <cell r="J25">
            <v>24.280491857760055</v>
          </cell>
          <cell r="K25">
            <v>27.856890459363957</v>
          </cell>
          <cell r="M25">
            <v>29.09780253791396</v>
          </cell>
          <cell r="N25">
            <v>17.028321025724257</v>
          </cell>
          <cell r="O25">
            <v>19.079654610396364</v>
          </cell>
          <cell r="Q25">
            <v>24.607607919268879</v>
          </cell>
          <cell r="R25">
            <v>23.778990194424132</v>
          </cell>
          <cell r="S25">
            <v>21.124110764889178</v>
          </cell>
          <cell r="T25">
            <v>24.073077002724634</v>
          </cell>
        </row>
        <row r="27">
          <cell r="E27">
            <v>0.53861428117160726</v>
          </cell>
          <cell r="F27">
            <v>0.59937313215248922</v>
          </cell>
          <cell r="G27">
            <v>0.57574199184214048</v>
          </cell>
          <cell r="I27">
            <v>0.57902662838484487</v>
          </cell>
          <cell r="J27">
            <v>0.70865602936145067</v>
          </cell>
          <cell r="K27">
            <v>0.57046060995543391</v>
          </cell>
          <cell r="M27">
            <v>0.65574638614569913</v>
          </cell>
          <cell r="N27">
            <v>0.70400385581987812</v>
          </cell>
          <cell r="O27">
            <v>0.6624086296217444</v>
          </cell>
          <cell r="Q27">
            <v>0.56350656728472381</v>
          </cell>
          <cell r="R27">
            <v>0.55498068338498086</v>
          </cell>
          <cell r="S27">
            <v>0.56643445218492716</v>
          </cell>
          <cell r="T27">
            <v>0.60460900599535916</v>
          </cell>
        </row>
        <row r="43">
          <cell r="E43">
            <v>624028.65</v>
          </cell>
          <cell r="F43">
            <v>679311.05999999994</v>
          </cell>
          <cell r="G43">
            <v>668697.79</v>
          </cell>
          <cell r="I43">
            <v>667384.42000000004</v>
          </cell>
          <cell r="J43">
            <v>747484.94</v>
          </cell>
          <cell r="K43">
            <v>683584.93</v>
          </cell>
          <cell r="M43">
            <v>781100.41999999993</v>
          </cell>
          <cell r="N43">
            <v>824131.52</v>
          </cell>
          <cell r="O43">
            <v>749125.18</v>
          </cell>
          <cell r="Q43">
            <v>690435.2699999999</v>
          </cell>
          <cell r="R43">
            <v>668483.85000000009</v>
          </cell>
          <cell r="S43">
            <v>668262.98</v>
          </cell>
        </row>
        <row r="119">
          <cell r="E119">
            <v>467999.48000000004</v>
          </cell>
          <cell r="F119">
            <v>465985.35000000009</v>
          </cell>
          <cell r="G119">
            <v>456143.40000000008</v>
          </cell>
          <cell r="I119">
            <v>472714.89000000007</v>
          </cell>
          <cell r="J119">
            <v>480217.95</v>
          </cell>
          <cell r="K119">
            <v>478769.44</v>
          </cell>
          <cell r="M119">
            <v>453682.46999999991</v>
          </cell>
          <cell r="N119">
            <v>517069.49</v>
          </cell>
          <cell r="O119">
            <v>472421.64999999991</v>
          </cell>
          <cell r="Q119">
            <v>488389.99999999994</v>
          </cell>
          <cell r="R119">
            <v>514726.23</v>
          </cell>
          <cell r="S119">
            <v>567525.66999999993</v>
          </cell>
        </row>
      </sheetData>
      <sheetData sheetId="8">
        <row r="5">
          <cell r="E5">
            <v>22</v>
          </cell>
          <cell r="F5">
            <v>7</v>
          </cell>
          <cell r="G5">
            <v>18</v>
          </cell>
          <cell r="I5">
            <v>25</v>
          </cell>
          <cell r="J5">
            <v>16</v>
          </cell>
          <cell r="K5">
            <v>19</v>
          </cell>
          <cell r="M5">
            <v>20</v>
          </cell>
          <cell r="N5">
            <v>31</v>
          </cell>
          <cell r="O5">
            <v>24</v>
          </cell>
          <cell r="Q5">
            <v>13</v>
          </cell>
          <cell r="R5">
            <v>11</v>
          </cell>
          <cell r="S5">
            <v>20</v>
          </cell>
        </row>
        <row r="18">
          <cell r="E18">
            <v>75893</v>
          </cell>
          <cell r="F18">
            <v>63255</v>
          </cell>
          <cell r="G18">
            <v>70002</v>
          </cell>
          <cell r="I18">
            <v>71048</v>
          </cell>
          <cell r="J18">
            <v>70013</v>
          </cell>
          <cell r="K18">
            <v>77193</v>
          </cell>
          <cell r="M18">
            <v>72831</v>
          </cell>
          <cell r="N18">
            <v>93747</v>
          </cell>
          <cell r="O18">
            <v>78016</v>
          </cell>
          <cell r="Q18">
            <v>76015</v>
          </cell>
          <cell r="R18">
            <v>76873</v>
          </cell>
          <cell r="S18">
            <v>77994</v>
          </cell>
        </row>
        <row r="23">
          <cell r="E23">
            <v>17208</v>
          </cell>
          <cell r="F23">
            <v>24602</v>
          </cell>
          <cell r="G23">
            <v>22055</v>
          </cell>
          <cell r="I23">
            <v>23663</v>
          </cell>
          <cell r="J23">
            <v>17640</v>
          </cell>
          <cell r="K23">
            <v>23506</v>
          </cell>
          <cell r="M23">
            <v>26759</v>
          </cell>
          <cell r="N23">
            <v>12605</v>
          </cell>
          <cell r="O23">
            <v>23773</v>
          </cell>
          <cell r="Q23">
            <v>28413</v>
          </cell>
          <cell r="R23">
            <v>26334</v>
          </cell>
          <cell r="S23">
            <v>24722</v>
          </cell>
        </row>
        <row r="25">
          <cell r="E25">
            <v>18.479182998464363</v>
          </cell>
          <cell r="F25">
            <v>27.993400466518747</v>
          </cell>
          <cell r="G25">
            <v>23.955900722315754</v>
          </cell>
          <cell r="I25">
            <v>24.966501018158031</v>
          </cell>
          <cell r="J25">
            <v>20.123203285420946</v>
          </cell>
          <cell r="K25">
            <v>23.327312784073992</v>
          </cell>
          <cell r="M25">
            <v>26.776672603918588</v>
          </cell>
          <cell r="N25">
            <v>11.831237094049184</v>
          </cell>
          <cell r="O25">
            <v>23.334772963740946</v>
          </cell>
          <cell r="Q25">
            <v>27.189994066872092</v>
          </cell>
          <cell r="R25">
            <v>25.505331770767757</v>
          </cell>
          <cell r="S25">
            <v>24.064556321302028</v>
          </cell>
          <cell r="T25">
            <v>23.085557315206191</v>
          </cell>
        </row>
        <row r="27">
          <cell r="E27">
            <v>0.74130546262606534</v>
          </cell>
          <cell r="F27">
            <v>0.63576059098447157</v>
          </cell>
          <cell r="G27">
            <v>0.67842242218959425</v>
          </cell>
          <cell r="I27">
            <v>0.6857782668288257</v>
          </cell>
          <cell r="J27">
            <v>0.7455170798194054</v>
          </cell>
          <cell r="K27">
            <v>0.73879150695551055</v>
          </cell>
          <cell r="M27">
            <v>0.71613569321533921</v>
          </cell>
          <cell r="N27">
            <v>0.88566313492269688</v>
          </cell>
          <cell r="O27">
            <v>0.7565187878787879</v>
          </cell>
          <cell r="Q27">
            <v>0.71095876317586215</v>
          </cell>
          <cell r="R27">
            <v>0.71731969729487621</v>
          </cell>
          <cell r="S27">
            <v>0.74889817081953047</v>
          </cell>
          <cell r="T27">
            <v>0.7304425913528535</v>
          </cell>
        </row>
        <row r="43">
          <cell r="E43">
            <v>1315340.53</v>
          </cell>
          <cell r="F43">
            <v>1094356.24</v>
          </cell>
          <cell r="G43">
            <v>1194775.8500000001</v>
          </cell>
          <cell r="I43">
            <v>1218592.1299999999</v>
          </cell>
          <cell r="J43">
            <v>1232954.95</v>
          </cell>
          <cell r="K43">
            <v>1303721.49</v>
          </cell>
          <cell r="M43">
            <v>1235715.5499999998</v>
          </cell>
          <cell r="N43">
            <v>1604255.87</v>
          </cell>
          <cell r="O43">
            <v>1341398.1000000001</v>
          </cell>
          <cell r="Q43">
            <v>1291648.4000000001</v>
          </cell>
          <cell r="R43">
            <v>1294494.81</v>
          </cell>
          <cell r="S43">
            <v>1369466.23</v>
          </cell>
        </row>
        <row r="119">
          <cell r="E119">
            <v>426835.22000000003</v>
          </cell>
          <cell r="F119">
            <v>459734.35</v>
          </cell>
          <cell r="G119">
            <v>453707.07000000007</v>
          </cell>
          <cell r="I119">
            <v>459013.17999999993</v>
          </cell>
          <cell r="J119">
            <v>649136.45000000019</v>
          </cell>
          <cell r="K119">
            <v>605314.75</v>
          </cell>
          <cell r="M119">
            <v>593190.37</v>
          </cell>
          <cell r="N119">
            <v>752291.07000000007</v>
          </cell>
          <cell r="O119">
            <v>592756.12000000023</v>
          </cell>
          <cell r="Q119">
            <v>673187.31000000017</v>
          </cell>
          <cell r="R119">
            <v>731817.64</v>
          </cell>
          <cell r="S119">
            <v>606286.24</v>
          </cell>
        </row>
      </sheetData>
      <sheetData sheetId="9">
        <row r="5">
          <cell r="E5">
            <v>12</v>
          </cell>
          <cell r="F5">
            <v>11</v>
          </cell>
          <cell r="G5">
            <v>5</v>
          </cell>
          <cell r="I5">
            <v>9</v>
          </cell>
          <cell r="J5">
            <v>23</v>
          </cell>
          <cell r="K5">
            <v>25</v>
          </cell>
          <cell r="M5">
            <v>13</v>
          </cell>
          <cell r="N5">
            <v>7</v>
          </cell>
          <cell r="O5">
            <v>26</v>
          </cell>
          <cell r="Q5">
            <v>12</v>
          </cell>
          <cell r="R5">
            <v>23</v>
          </cell>
          <cell r="S5">
            <v>29</v>
          </cell>
        </row>
        <row r="18">
          <cell r="E18">
            <v>116566</v>
          </cell>
          <cell r="F18">
            <v>113920</v>
          </cell>
          <cell r="G18">
            <v>113306</v>
          </cell>
          <cell r="I18">
            <v>120499</v>
          </cell>
          <cell r="J18">
            <v>110445</v>
          </cell>
          <cell r="K18">
            <v>108231</v>
          </cell>
          <cell r="M18">
            <v>117574</v>
          </cell>
          <cell r="N18">
            <v>121903</v>
          </cell>
          <cell r="O18">
            <v>129302</v>
          </cell>
          <cell r="Q18">
            <v>107585</v>
          </cell>
          <cell r="R18">
            <v>114500</v>
          </cell>
          <cell r="S18">
            <v>112143</v>
          </cell>
        </row>
        <row r="23">
          <cell r="E23">
            <v>43885</v>
          </cell>
          <cell r="F23">
            <v>42719</v>
          </cell>
          <cell r="G23">
            <v>50004</v>
          </cell>
          <cell r="I23">
            <v>54519</v>
          </cell>
          <cell r="J23">
            <v>47362</v>
          </cell>
          <cell r="K23">
            <v>70553</v>
          </cell>
          <cell r="M23">
            <v>63235</v>
          </cell>
          <cell r="N23">
            <v>72699</v>
          </cell>
          <cell r="O23">
            <v>57062</v>
          </cell>
          <cell r="Q23">
            <v>78395</v>
          </cell>
          <cell r="R23">
            <v>62178</v>
          </cell>
          <cell r="S23">
            <v>65353</v>
          </cell>
        </row>
        <row r="25">
          <cell r="E25">
            <v>27.313238689761192</v>
          </cell>
          <cell r="F25">
            <v>27.221864664912157</v>
          </cell>
          <cell r="G25">
            <v>30.57619283473667</v>
          </cell>
          <cell r="I25">
            <v>31.104835258878904</v>
          </cell>
          <cell r="J25">
            <v>29.979364737754935</v>
          </cell>
          <cell r="K25">
            <v>39.372412022723978</v>
          </cell>
          <cell r="M25">
            <v>34.872499062493105</v>
          </cell>
          <cell r="N25">
            <v>37.278097406393258</v>
          </cell>
          <cell r="O25">
            <v>30.604123313238794</v>
          </cell>
          <cell r="Q25">
            <v>42.139013862684706</v>
          </cell>
          <cell r="R25">
            <v>35.186662818532163</v>
          </cell>
          <cell r="S25">
            <v>36.814443442992342</v>
          </cell>
          <cell r="T25">
            <v>33.766243676853968</v>
          </cell>
        </row>
        <row r="27">
          <cell r="E27">
            <v>0.75399910735654641</v>
          </cell>
          <cell r="F27">
            <v>0.75984658996164745</v>
          </cell>
          <cell r="G27">
            <v>0.73027617543746581</v>
          </cell>
          <cell r="I27">
            <v>0.77570634925744009</v>
          </cell>
          <cell r="J27">
            <v>0.78488991855821022</v>
          </cell>
          <cell r="K27">
            <v>0.69169342855773375</v>
          </cell>
          <cell r="M27">
            <v>0.77369131049912809</v>
          </cell>
          <cell r="N27">
            <v>0.77477191187265837</v>
          </cell>
          <cell r="O27">
            <v>0.84643885833987953</v>
          </cell>
          <cell r="Q27">
            <v>0.67908890929806121</v>
          </cell>
          <cell r="R27">
            <v>0.72055177274615179</v>
          </cell>
          <cell r="S27">
            <v>0.72577419667993404</v>
          </cell>
          <cell r="T27">
            <v>0.7484358019307954</v>
          </cell>
        </row>
        <row r="43">
          <cell r="E43">
            <v>1928297.95</v>
          </cell>
          <cell r="F43">
            <v>1698207.18</v>
          </cell>
          <cell r="G43">
            <v>1870995.13</v>
          </cell>
          <cell r="I43">
            <v>2007407.7</v>
          </cell>
          <cell r="J43">
            <v>1890972.9700000002</v>
          </cell>
          <cell r="K43">
            <v>1799238.7800000003</v>
          </cell>
          <cell r="M43">
            <v>1898138.3099999998</v>
          </cell>
          <cell r="N43">
            <v>1977504.57</v>
          </cell>
          <cell r="O43">
            <v>2100294.23</v>
          </cell>
          <cell r="Q43">
            <v>1754853.7</v>
          </cell>
          <cell r="R43">
            <v>1892578.7000000002</v>
          </cell>
          <cell r="S43">
            <v>1819546.64</v>
          </cell>
        </row>
        <row r="119">
          <cell r="E119">
            <v>845235.32</v>
          </cell>
          <cell r="F119">
            <v>794312.59000000008</v>
          </cell>
          <cell r="G119">
            <v>871437.20999999985</v>
          </cell>
          <cell r="I119">
            <v>809736.92</v>
          </cell>
          <cell r="J119">
            <v>804481.29999999993</v>
          </cell>
          <cell r="K119">
            <v>850821</v>
          </cell>
          <cell r="M119">
            <v>865292.96999999986</v>
          </cell>
          <cell r="N119">
            <v>904006.70000000019</v>
          </cell>
          <cell r="O119">
            <v>910459.31999999972</v>
          </cell>
          <cell r="Q119">
            <v>900211.78000000014</v>
          </cell>
          <cell r="R119">
            <v>1085965.6499999999</v>
          </cell>
          <cell r="S119">
            <v>1582465.8299999998</v>
          </cell>
        </row>
      </sheetData>
      <sheetData sheetId="10">
        <row r="5">
          <cell r="E5">
            <v>2</v>
          </cell>
          <cell r="F5">
            <v>23</v>
          </cell>
          <cell r="G5">
            <v>5</v>
          </cell>
          <cell r="I5">
            <v>11</v>
          </cell>
          <cell r="J5">
            <v>13</v>
          </cell>
          <cell r="K5">
            <v>28</v>
          </cell>
          <cell r="M5">
            <v>17</v>
          </cell>
          <cell r="N5">
            <v>6</v>
          </cell>
          <cell r="O5">
            <v>14</v>
          </cell>
          <cell r="Q5">
            <v>14</v>
          </cell>
          <cell r="R5">
            <v>13</v>
          </cell>
          <cell r="S5">
            <v>6</v>
          </cell>
        </row>
        <row r="18">
          <cell r="E18">
            <v>60194</v>
          </cell>
          <cell r="F18">
            <v>63618</v>
          </cell>
          <cell r="G18">
            <v>61718</v>
          </cell>
          <cell r="I18">
            <v>64475</v>
          </cell>
          <cell r="J18">
            <v>63847</v>
          </cell>
          <cell r="K18">
            <v>67078</v>
          </cell>
          <cell r="M18">
            <v>75440</v>
          </cell>
          <cell r="N18">
            <v>78960</v>
          </cell>
          <cell r="O18">
            <v>74650</v>
          </cell>
          <cell r="Q18">
            <v>65355</v>
          </cell>
          <cell r="R18">
            <v>62624</v>
          </cell>
          <cell r="S18">
            <v>65460</v>
          </cell>
        </row>
        <row r="23">
          <cell r="E23">
            <v>6840</v>
          </cell>
          <cell r="F23">
            <v>7164</v>
          </cell>
          <cell r="G23">
            <v>7649</v>
          </cell>
          <cell r="I23">
            <v>7549</v>
          </cell>
          <cell r="J23">
            <v>9999</v>
          </cell>
          <cell r="K23">
            <v>9328</v>
          </cell>
          <cell r="M23">
            <v>5330</v>
          </cell>
          <cell r="N23">
            <v>7479</v>
          </cell>
          <cell r="O23">
            <v>8135</v>
          </cell>
          <cell r="Q23">
            <v>15605</v>
          </cell>
          <cell r="R23">
            <v>19528</v>
          </cell>
          <cell r="S23">
            <v>16732</v>
          </cell>
        </row>
        <row r="25">
          <cell r="E25">
            <v>10.203777187695795</v>
          </cell>
          <cell r="F25">
            <v>10.121217258625075</v>
          </cell>
          <cell r="G25">
            <v>11.026062388283457</v>
          </cell>
          <cell r="I25">
            <v>10.481228479395757</v>
          </cell>
          <cell r="J25">
            <v>13.517276807440654</v>
          </cell>
          <cell r="K25">
            <v>12.177068783206924</v>
          </cell>
          <cell r="M25">
            <v>6.5748084917413987</v>
          </cell>
          <cell r="N25">
            <v>8.6505430445192406</v>
          </cell>
          <cell r="O25">
            <v>9.8242859730692587</v>
          </cell>
          <cell r="Q25">
            <v>19.274950592885375</v>
          </cell>
          <cell r="R25">
            <v>23.764207656923116</v>
          </cell>
          <cell r="S25">
            <v>20.341620570178105</v>
          </cell>
          <cell r="T25">
            <v>13.110464016942101</v>
          </cell>
        </row>
        <row r="27">
          <cell r="E27">
            <v>0.48941195601357806</v>
          </cell>
          <cell r="F27">
            <v>0.53301495538519539</v>
          </cell>
          <cell r="G27">
            <v>0.49878572611961708</v>
          </cell>
          <cell r="I27">
            <v>0.52002468050441786</v>
          </cell>
          <cell r="J27">
            <v>0.5684282687274087</v>
          </cell>
          <cell r="K27">
            <v>0.53679147894142976</v>
          </cell>
          <cell r="M27">
            <v>0.62052231133045443</v>
          </cell>
          <cell r="N27">
            <v>0.62674625349250701</v>
          </cell>
          <cell r="O27">
            <v>0.610858802831308</v>
          </cell>
          <cell r="Q27">
            <v>0.51583699692968266</v>
          </cell>
          <cell r="R27">
            <v>0.49265431831680639</v>
          </cell>
          <cell r="S27">
            <v>0.53090024330900243</v>
          </cell>
          <cell r="T27">
            <v>0.54483860029838604</v>
          </cell>
        </row>
        <row r="43">
          <cell r="E43">
            <v>954709.75</v>
          </cell>
          <cell r="F43">
            <v>1008930.15</v>
          </cell>
          <cell r="G43">
            <v>975550.9</v>
          </cell>
          <cell r="I43">
            <v>1016973.37</v>
          </cell>
          <cell r="J43">
            <v>1011449.52</v>
          </cell>
          <cell r="K43">
            <v>1062731.49</v>
          </cell>
          <cell r="M43">
            <v>1172290.32</v>
          </cell>
          <cell r="N43">
            <v>1204950.28</v>
          </cell>
          <cell r="O43">
            <v>1209281.22</v>
          </cell>
          <cell r="Q43">
            <v>1023989</v>
          </cell>
          <cell r="R43">
            <v>1015683.19</v>
          </cell>
          <cell r="S43">
            <v>1027349.5800000001</v>
          </cell>
        </row>
        <row r="119">
          <cell r="E119">
            <v>680722.36</v>
          </cell>
          <cell r="F119">
            <v>622171.93999999994</v>
          </cell>
          <cell r="G119">
            <v>588681.83999999985</v>
          </cell>
          <cell r="I119">
            <v>654585.71</v>
          </cell>
          <cell r="J119">
            <v>679189.76</v>
          </cell>
          <cell r="K119">
            <v>747301.35</v>
          </cell>
          <cell r="M119">
            <v>711960.87000000011</v>
          </cell>
          <cell r="N119">
            <v>714243.52999999991</v>
          </cell>
          <cell r="O119">
            <v>733088.77000000014</v>
          </cell>
          <cell r="Q119">
            <v>850341.7899999998</v>
          </cell>
          <cell r="R119">
            <v>905158.2899999998</v>
          </cell>
          <cell r="S119">
            <v>937885.49999999977</v>
          </cell>
        </row>
      </sheetData>
      <sheetData sheetId="11">
        <row r="5">
          <cell r="E5">
            <v>17</v>
          </cell>
          <cell r="F5">
            <v>25</v>
          </cell>
          <cell r="G5">
            <v>27</v>
          </cell>
          <cell r="I5">
            <v>71</v>
          </cell>
          <cell r="J5">
            <v>38</v>
          </cell>
          <cell r="K5">
            <v>56</v>
          </cell>
          <cell r="M5">
            <v>40</v>
          </cell>
          <cell r="N5">
            <v>84</v>
          </cell>
          <cell r="O5">
            <v>33</v>
          </cell>
          <cell r="Q5">
            <v>43</v>
          </cell>
          <cell r="R5">
            <v>33</v>
          </cell>
          <cell r="S5">
            <v>95</v>
          </cell>
        </row>
        <row r="18">
          <cell r="E18">
            <v>189834</v>
          </cell>
          <cell r="F18">
            <v>193897</v>
          </cell>
          <cell r="G18">
            <v>191115</v>
          </cell>
          <cell r="I18">
            <v>192644</v>
          </cell>
          <cell r="J18">
            <v>183570</v>
          </cell>
          <cell r="K18">
            <v>182425</v>
          </cell>
          <cell r="M18">
            <v>200507</v>
          </cell>
          <cell r="N18">
            <v>230124</v>
          </cell>
          <cell r="O18">
            <v>208651</v>
          </cell>
          <cell r="Q18">
            <v>196873</v>
          </cell>
          <cell r="R18">
            <v>201766</v>
          </cell>
          <cell r="S18">
            <v>201509</v>
          </cell>
        </row>
        <row r="23">
          <cell r="E23">
            <v>188727</v>
          </cell>
          <cell r="F23">
            <v>193592</v>
          </cell>
          <cell r="G23">
            <v>201164</v>
          </cell>
          <cell r="I23">
            <v>176811</v>
          </cell>
          <cell r="J23">
            <v>79931.219999999972</v>
          </cell>
          <cell r="K23">
            <v>66494.78</v>
          </cell>
          <cell r="M23">
            <v>56271</v>
          </cell>
          <cell r="N23">
            <v>45968</v>
          </cell>
          <cell r="O23">
            <v>53404</v>
          </cell>
          <cell r="Q23">
            <v>47855</v>
          </cell>
          <cell r="R23">
            <v>62114</v>
          </cell>
          <cell r="S23">
            <v>61696</v>
          </cell>
        </row>
        <row r="25">
          <cell r="E25">
            <v>49.853788425115106</v>
          </cell>
          <cell r="F25">
            <v>49.960644044088994</v>
          </cell>
          <cell r="G25">
            <v>51.27614289537744</v>
          </cell>
          <cell r="I25">
            <v>47.857249191376489</v>
          </cell>
          <cell r="J25">
            <v>30.334288395325068</v>
          </cell>
          <cell r="K25">
            <v>26.713337124112837</v>
          </cell>
          <cell r="M25">
            <v>21.9142605674941</v>
          </cell>
          <cell r="N25">
            <v>16.649522622893819</v>
          </cell>
          <cell r="O25">
            <v>20.375196010728608</v>
          </cell>
          <cell r="Q25">
            <v>19.547652892832051</v>
          </cell>
          <cell r="R25">
            <v>23.538729725632862</v>
          </cell>
          <cell r="S25">
            <v>23.440284189130146</v>
          </cell>
          <cell r="T25">
            <v>34.210979368253433</v>
          </cell>
        </row>
        <row r="27">
          <cell r="E27">
            <v>0.59360967616855742</v>
          </cell>
          <cell r="F27">
            <v>0.62567602452404003</v>
          </cell>
          <cell r="G27">
            <v>0.59585367032329772</v>
          </cell>
          <cell r="I27">
            <v>0.59813490357044719</v>
          </cell>
          <cell r="J27">
            <v>0.62779578938728609</v>
          </cell>
          <cell r="K27">
            <v>0.56103321759508429</v>
          </cell>
          <cell r="M27">
            <v>0.6344756660970825</v>
          </cell>
          <cell r="N27">
            <v>0.70150773376579834</v>
          </cell>
          <cell r="O27">
            <v>0.654498972694051</v>
          </cell>
          <cell r="Q27">
            <v>0.59564265011103645</v>
          </cell>
          <cell r="R27">
            <v>0.60859139231953718</v>
          </cell>
          <cell r="S27">
            <v>0.62463074037910138</v>
          </cell>
          <cell r="T27">
            <v>0.61590042975712855</v>
          </cell>
        </row>
        <row r="43">
          <cell r="E43">
            <v>3171077.6700000004</v>
          </cell>
          <cell r="F43">
            <v>3154967.1700000004</v>
          </cell>
          <cell r="G43">
            <v>3137313.7</v>
          </cell>
          <cell r="I43">
            <v>3152895.6399999997</v>
          </cell>
          <cell r="J43">
            <v>4615699.7699999996</v>
          </cell>
          <cell r="K43">
            <v>3585790.45</v>
          </cell>
          <cell r="M43">
            <v>3194627.65</v>
          </cell>
          <cell r="N43">
            <v>3618383.46</v>
          </cell>
          <cell r="O43">
            <v>3313514.98</v>
          </cell>
          <cell r="Q43">
            <v>3138132.22</v>
          </cell>
          <cell r="R43">
            <v>3210313.91</v>
          </cell>
          <cell r="S43">
            <v>3272416.5400000005</v>
          </cell>
        </row>
        <row r="119">
          <cell r="E119">
            <v>1373811.28</v>
          </cell>
          <cell r="F119">
            <v>1458189.1900000002</v>
          </cell>
          <cell r="G119">
            <v>1494243.28</v>
          </cell>
          <cell r="I119">
            <v>1475601.2</v>
          </cell>
          <cell r="J119">
            <v>1385301.98</v>
          </cell>
          <cell r="K119">
            <v>1438091.4100000001</v>
          </cell>
          <cell r="M119">
            <v>1355231.2799999996</v>
          </cell>
          <cell r="N119">
            <v>1447282.26</v>
          </cell>
          <cell r="O119">
            <v>1518996.8600000003</v>
          </cell>
          <cell r="Q119">
            <v>1471506.0100000002</v>
          </cell>
          <cell r="R119">
            <v>2081786.6900000002</v>
          </cell>
          <cell r="S119">
            <v>2885551.76</v>
          </cell>
        </row>
      </sheetData>
      <sheetData sheetId="12">
        <row r="5">
          <cell r="E5">
            <v>1</v>
          </cell>
          <cell r="F5">
            <v>0</v>
          </cell>
          <cell r="G5">
            <v>0</v>
          </cell>
          <cell r="I5">
            <v>1</v>
          </cell>
          <cell r="J5">
            <v>2</v>
          </cell>
          <cell r="K5">
            <v>2</v>
          </cell>
          <cell r="M5">
            <v>2</v>
          </cell>
          <cell r="N5">
            <v>1</v>
          </cell>
          <cell r="O5">
            <v>3</v>
          </cell>
          <cell r="Q5">
            <v>1</v>
          </cell>
          <cell r="R5">
            <v>0</v>
          </cell>
          <cell r="S5">
            <v>1</v>
          </cell>
        </row>
        <row r="18">
          <cell r="E18">
            <v>12462</v>
          </cell>
          <cell r="F18">
            <v>11951</v>
          </cell>
          <cell r="G18">
            <v>12203</v>
          </cell>
          <cell r="I18">
            <v>14459</v>
          </cell>
          <cell r="J18">
            <v>12640</v>
          </cell>
          <cell r="K18">
            <v>14586</v>
          </cell>
          <cell r="M18">
            <v>15833</v>
          </cell>
          <cell r="N18">
            <v>17673</v>
          </cell>
          <cell r="O18">
            <v>15178</v>
          </cell>
          <cell r="Q18">
            <v>14112</v>
          </cell>
          <cell r="R18">
            <v>14425</v>
          </cell>
          <cell r="S18">
            <v>13825</v>
          </cell>
        </row>
        <row r="23">
          <cell r="E23">
            <v>6024</v>
          </cell>
          <cell r="F23">
            <v>4407</v>
          </cell>
          <cell r="G23">
            <v>5012</v>
          </cell>
          <cell r="I23">
            <v>4204</v>
          </cell>
          <cell r="J23">
            <v>4135</v>
          </cell>
          <cell r="K23">
            <v>5124</v>
          </cell>
          <cell r="M23">
            <v>5943</v>
          </cell>
          <cell r="N23">
            <v>6157</v>
          </cell>
          <cell r="O23">
            <v>5312</v>
          </cell>
          <cell r="Q23">
            <v>4991</v>
          </cell>
          <cell r="R23">
            <v>4643</v>
          </cell>
          <cell r="S23">
            <v>4491</v>
          </cell>
        </row>
        <row r="25">
          <cell r="E25">
            <v>32.586822460240185</v>
          </cell>
          <cell r="F25">
            <v>26.94094632595672</v>
          </cell>
          <cell r="G25">
            <v>29.114144641301191</v>
          </cell>
          <cell r="I25">
            <v>22.52585329261105</v>
          </cell>
          <cell r="J25">
            <v>24.649776453055143</v>
          </cell>
          <cell r="K25">
            <v>25.99695585996956</v>
          </cell>
          <cell r="M25">
            <v>27.291513592946362</v>
          </cell>
          <cell r="N25">
            <v>25.837180025178348</v>
          </cell>
          <cell r="O25">
            <v>25.924841386041972</v>
          </cell>
          <cell r="Q25">
            <v>26.126786368633198</v>
          </cell>
          <cell r="R25">
            <v>24.34969582546675</v>
          </cell>
          <cell r="S25">
            <v>24.519545752347675</v>
          </cell>
          <cell r="T25">
            <v>26.303581530963054</v>
          </cell>
        </row>
        <row r="27">
          <cell r="E27">
            <v>0.47183098591549294</v>
          </cell>
          <cell r="F27">
            <v>0.46756651017214396</v>
          </cell>
          <cell r="G27">
            <v>0.46202483719521431</v>
          </cell>
          <cell r="I27">
            <v>0.54744055732242924</v>
          </cell>
          <cell r="J27">
            <v>0.5292245854965667</v>
          </cell>
          <cell r="K27">
            <v>0.55031126202603287</v>
          </cell>
          <cell r="M27">
            <v>0.61618992021794128</v>
          </cell>
          <cell r="N27">
            <v>0.66600090443171545</v>
          </cell>
          <cell r="O27">
            <v>0.59069857949017324</v>
          </cell>
          <cell r="Q27">
            <v>0.53025720029308432</v>
          </cell>
          <cell r="R27">
            <v>0.54233401007594551</v>
          </cell>
          <cell r="S27">
            <v>0.53772851030727342</v>
          </cell>
          <cell r="T27">
            <v>0.54296592575967684</v>
          </cell>
        </row>
        <row r="43">
          <cell r="E43">
            <v>205796.13</v>
          </cell>
          <cell r="F43">
            <v>200939.6</v>
          </cell>
          <cell r="G43">
            <v>202835.20000000001</v>
          </cell>
          <cell r="I43">
            <v>239866.44</v>
          </cell>
          <cell r="J43">
            <v>212102.83</v>
          </cell>
          <cell r="K43">
            <v>241014.31</v>
          </cell>
          <cell r="M43">
            <v>254088.76</v>
          </cell>
          <cell r="N43">
            <v>278796.7</v>
          </cell>
          <cell r="O43">
            <v>254422.62</v>
          </cell>
          <cell r="Q43">
            <v>235498.71</v>
          </cell>
          <cell r="R43">
            <v>234915.5</v>
          </cell>
          <cell r="S43">
            <v>229043.51</v>
          </cell>
        </row>
        <row r="119">
          <cell r="E119">
            <v>291465.84000000008</v>
          </cell>
          <cell r="F119">
            <v>298950.65000000002</v>
          </cell>
          <cell r="G119">
            <v>317252.24999999994</v>
          </cell>
          <cell r="I119">
            <v>268764.12</v>
          </cell>
          <cell r="J119">
            <v>223785.44</v>
          </cell>
          <cell r="K119">
            <v>246622.49</v>
          </cell>
          <cell r="M119">
            <v>301605.48000000004</v>
          </cell>
          <cell r="N119">
            <v>277705.75</v>
          </cell>
          <cell r="O119">
            <v>283463.10000000003</v>
          </cell>
          <cell r="Q119">
            <v>243054.77</v>
          </cell>
          <cell r="R119">
            <v>255354.56</v>
          </cell>
          <cell r="S119">
            <v>238275.87</v>
          </cell>
        </row>
      </sheetData>
      <sheetData sheetId="13">
        <row r="5">
          <cell r="E5">
            <v>122</v>
          </cell>
          <cell r="F5">
            <v>86</v>
          </cell>
          <cell r="G5">
            <v>65</v>
          </cell>
          <cell r="I5">
            <v>85</v>
          </cell>
          <cell r="J5">
            <v>134</v>
          </cell>
          <cell r="K5">
            <v>158</v>
          </cell>
          <cell r="M5">
            <v>67</v>
          </cell>
          <cell r="N5">
            <v>87</v>
          </cell>
          <cell r="O5">
            <v>95</v>
          </cell>
          <cell r="Q5">
            <v>111</v>
          </cell>
          <cell r="R5">
            <v>78</v>
          </cell>
          <cell r="S5">
            <v>87</v>
          </cell>
        </row>
        <row r="18">
          <cell r="E18">
            <v>573491</v>
          </cell>
          <cell r="F18">
            <v>574853</v>
          </cell>
          <cell r="G18">
            <v>554133</v>
          </cell>
          <cell r="I18">
            <v>606167</v>
          </cell>
          <cell r="J18">
            <v>570686</v>
          </cell>
          <cell r="K18">
            <v>599444</v>
          </cell>
          <cell r="M18">
            <v>605596</v>
          </cell>
          <cell r="N18">
            <v>700367</v>
          </cell>
          <cell r="O18">
            <v>614286</v>
          </cell>
          <cell r="Q18">
            <v>604017</v>
          </cell>
          <cell r="R18">
            <v>593530</v>
          </cell>
          <cell r="S18">
            <v>621038</v>
          </cell>
        </row>
        <row r="23">
          <cell r="E23">
            <v>265198</v>
          </cell>
          <cell r="F23">
            <v>255011</v>
          </cell>
          <cell r="G23">
            <v>287233</v>
          </cell>
          <cell r="I23">
            <v>231887</v>
          </cell>
          <cell r="J23">
            <v>223568</v>
          </cell>
          <cell r="K23">
            <v>235718</v>
          </cell>
          <cell r="M23">
            <v>168020</v>
          </cell>
          <cell r="N23">
            <v>114407</v>
          </cell>
          <cell r="O23">
            <v>151866</v>
          </cell>
          <cell r="Q23">
            <v>137461</v>
          </cell>
          <cell r="R23">
            <v>233832</v>
          </cell>
          <cell r="S23">
            <v>198166</v>
          </cell>
        </row>
        <row r="25">
          <cell r="E25">
            <v>31.612927066806058</v>
          </cell>
          <cell r="F25">
            <v>30.723550573602019</v>
          </cell>
          <cell r="G25">
            <v>34.127368858789282</v>
          </cell>
          <cell r="I25">
            <v>27.660422146278041</v>
          </cell>
          <cell r="J25">
            <v>28.134536563143769</v>
          </cell>
          <cell r="K25">
            <v>28.194449095980595</v>
          </cell>
          <cell r="M25">
            <v>21.703860243777676</v>
          </cell>
          <cell r="N25">
            <v>14.037100338268512</v>
          </cell>
          <cell r="O25">
            <v>19.817828294032442</v>
          </cell>
          <cell r="Q25">
            <v>18.534259005823429</v>
          </cell>
          <cell r="R25">
            <v>28.245150785272013</v>
          </cell>
          <cell r="S25">
            <v>24.170092976907625</v>
          </cell>
          <cell r="T25">
            <v>25.732672019072702</v>
          </cell>
        </row>
        <row r="27">
          <cell r="E27">
            <v>0.6152317024699232</v>
          </cell>
          <cell r="F27">
            <v>0.63514755764747477</v>
          </cell>
          <cell r="G27">
            <v>0.59134769301694223</v>
          </cell>
          <cell r="I27">
            <v>0.64562673777255175</v>
          </cell>
          <cell r="J27">
            <v>0.67081287070755036</v>
          </cell>
          <cell r="K27">
            <v>0.63365403063282</v>
          </cell>
          <cell r="M27">
            <v>0.65917363288052944</v>
          </cell>
          <cell r="N27">
            <v>0.73604339119281115</v>
          </cell>
          <cell r="O27">
            <v>0.66550312012480495</v>
          </cell>
          <cell r="Q27">
            <v>0.63147313622656287</v>
          </cell>
          <cell r="R27">
            <v>0.6187947717351755</v>
          </cell>
          <cell r="S27">
            <v>0.66754592456440187</v>
          </cell>
          <cell r="T27">
            <v>0.64769959034230873</v>
          </cell>
        </row>
        <row r="43">
          <cell r="E43">
            <v>9322309.959999999</v>
          </cell>
          <cell r="F43">
            <v>9240833.9300000016</v>
          </cell>
          <cell r="G43">
            <v>8944479.8100000005</v>
          </cell>
          <cell r="I43">
            <v>9819383.7300000004</v>
          </cell>
          <cell r="J43">
            <v>9252346.120000001</v>
          </cell>
          <cell r="K43">
            <v>9628551.8900000006</v>
          </cell>
          <cell r="M43">
            <v>9605613.9000000004</v>
          </cell>
          <cell r="N43">
            <v>10934348.460000001</v>
          </cell>
          <cell r="O43">
            <v>9759630.4200000018</v>
          </cell>
          <cell r="Q43">
            <v>10313009.02</v>
          </cell>
          <cell r="R43">
            <v>9547727.8499999996</v>
          </cell>
          <cell r="S43">
            <v>9949320.3500000015</v>
          </cell>
        </row>
        <row r="119">
          <cell r="E119">
            <v>3584934.37</v>
          </cell>
          <cell r="F119">
            <v>3685628.05</v>
          </cell>
          <cell r="G119">
            <v>3604135.6499999994</v>
          </cell>
          <cell r="I119">
            <v>3777310.4000000004</v>
          </cell>
          <cell r="J119">
            <v>3549794.8900000011</v>
          </cell>
          <cell r="K119">
            <v>3601248.2999999984</v>
          </cell>
          <cell r="M119">
            <v>3413831.2899999991</v>
          </cell>
          <cell r="N119">
            <v>3875224.7399999988</v>
          </cell>
          <cell r="O119">
            <v>3612208.75</v>
          </cell>
          <cell r="Q119">
            <v>3693036.08</v>
          </cell>
          <cell r="R119">
            <v>3839797.4899999998</v>
          </cell>
          <cell r="S119">
            <v>4066694.3800000004</v>
          </cell>
        </row>
      </sheetData>
      <sheetData sheetId="14">
        <row r="5">
          <cell r="E5">
            <v>30</v>
          </cell>
          <cell r="F5">
            <v>4</v>
          </cell>
          <cell r="G5">
            <v>6</v>
          </cell>
          <cell r="I5">
            <v>8</v>
          </cell>
          <cell r="J5">
            <v>9</v>
          </cell>
          <cell r="K5">
            <v>0</v>
          </cell>
          <cell r="M5">
            <v>33</v>
          </cell>
          <cell r="N5">
            <v>14</v>
          </cell>
          <cell r="O5">
            <v>19</v>
          </cell>
          <cell r="Q5">
            <v>11</v>
          </cell>
          <cell r="R5">
            <v>15</v>
          </cell>
          <cell r="S5">
            <v>6</v>
          </cell>
        </row>
        <row r="18">
          <cell r="E18">
            <v>56653</v>
          </cell>
          <cell r="F18">
            <v>57685</v>
          </cell>
          <cell r="G18">
            <v>60697</v>
          </cell>
          <cell r="I18">
            <v>61490</v>
          </cell>
          <cell r="J18">
            <v>63965</v>
          </cell>
          <cell r="K18">
            <v>68023</v>
          </cell>
          <cell r="M18">
            <v>63197</v>
          </cell>
          <cell r="N18">
            <v>79755</v>
          </cell>
          <cell r="O18">
            <v>64842</v>
          </cell>
          <cell r="Q18">
            <v>61307</v>
          </cell>
          <cell r="R18">
            <v>62603</v>
          </cell>
          <cell r="S18">
            <v>68181</v>
          </cell>
        </row>
        <row r="23">
          <cell r="E23">
            <v>8322</v>
          </cell>
          <cell r="F23">
            <v>9434</v>
          </cell>
          <cell r="G23">
            <v>12359</v>
          </cell>
          <cell r="I23">
            <v>14604</v>
          </cell>
          <cell r="J23">
            <v>9741</v>
          </cell>
          <cell r="K23">
            <v>9479</v>
          </cell>
          <cell r="M23">
            <v>7981</v>
          </cell>
          <cell r="N23">
            <v>3052</v>
          </cell>
          <cell r="O23">
            <v>6063</v>
          </cell>
          <cell r="Q23">
            <v>9641</v>
          </cell>
          <cell r="R23">
            <v>11975</v>
          </cell>
          <cell r="S23">
            <v>5739</v>
          </cell>
        </row>
        <row r="25">
          <cell r="E25">
            <v>12.808003078106964</v>
          </cell>
          <cell r="F25">
            <v>14.055632533261818</v>
          </cell>
          <cell r="G25">
            <v>16.915770167802687</v>
          </cell>
          <cell r="I25">
            <v>19.192051935763661</v>
          </cell>
          <cell r="J25">
            <v>13.194359787069772</v>
          </cell>
          <cell r="K25">
            <v>12.22812766067236</v>
          </cell>
          <cell r="M25">
            <v>11.206436575023169</v>
          </cell>
          <cell r="N25">
            <v>3.6836769178776612</v>
          </cell>
          <cell r="O25">
            <v>8.5494310250010574</v>
          </cell>
          <cell r="Q25">
            <v>13.588825618763037</v>
          </cell>
          <cell r="R25">
            <v>16.057014132854192</v>
          </cell>
          <cell r="S25">
            <v>7.7637987012987013</v>
          </cell>
          <cell r="T25">
            <v>12.358784440177509</v>
          </cell>
        </row>
        <row r="27">
          <cell r="E27">
            <v>0.48903294863052127</v>
          </cell>
          <cell r="F27">
            <v>0.51296073985149615</v>
          </cell>
          <cell r="G27">
            <v>0.52170736529056327</v>
          </cell>
          <cell r="I27">
            <v>0.52767980502707479</v>
          </cell>
          <cell r="J27">
            <v>0.60668285372839881</v>
          </cell>
          <cell r="K27">
            <v>0.58219430156026675</v>
          </cell>
          <cell r="M27">
            <v>0.55648307136881958</v>
          </cell>
          <cell r="N27">
            <v>0.67552630575918893</v>
          </cell>
          <cell r="O27">
            <v>0.56514577068897898</v>
          </cell>
          <cell r="Q27">
            <v>0.51521301583699952</v>
          </cell>
          <cell r="R27">
            <v>0.52453288646837037</v>
          </cell>
          <cell r="S27">
            <v>0.58885866044824464</v>
          </cell>
          <cell r="T27">
            <v>0.55480300434839902</v>
          </cell>
        </row>
        <row r="43">
          <cell r="E43">
            <v>937874.16999999993</v>
          </cell>
          <cell r="F43">
            <v>961256.9800000001</v>
          </cell>
          <cell r="G43">
            <v>947576.51000000013</v>
          </cell>
          <cell r="I43">
            <v>956826.33000000007</v>
          </cell>
          <cell r="J43">
            <v>982084.99</v>
          </cell>
          <cell r="K43">
            <v>1012811.26</v>
          </cell>
          <cell r="M43">
            <v>963276.25</v>
          </cell>
          <cell r="N43">
            <v>1205853.77</v>
          </cell>
          <cell r="O43">
            <v>981133.08999999985</v>
          </cell>
          <cell r="Q43">
            <v>941834.63</v>
          </cell>
          <cell r="R43">
            <v>957325.25</v>
          </cell>
          <cell r="S43">
            <v>1020087.87</v>
          </cell>
        </row>
        <row r="119">
          <cell r="E119">
            <v>601821.85</v>
          </cell>
          <cell r="F119">
            <v>465876.18</v>
          </cell>
          <cell r="G119">
            <v>590980.77999999991</v>
          </cell>
          <cell r="I119">
            <v>533170.84000000008</v>
          </cell>
          <cell r="J119">
            <v>464552.18999999994</v>
          </cell>
          <cell r="K119">
            <v>420814.26</v>
          </cell>
          <cell r="M119">
            <v>475157.95999999996</v>
          </cell>
          <cell r="N119">
            <v>470773.02000000008</v>
          </cell>
          <cell r="O119">
            <v>509181.36</v>
          </cell>
          <cell r="Q119">
            <v>463065.41000000003</v>
          </cell>
          <cell r="R119">
            <v>531353.12</v>
          </cell>
          <cell r="S119">
            <v>605617.62000000011</v>
          </cell>
        </row>
      </sheetData>
      <sheetData sheetId="15">
        <row r="5">
          <cell r="E5">
            <v>11</v>
          </cell>
          <cell r="F5">
            <v>10</v>
          </cell>
          <cell r="G5">
            <v>13</v>
          </cell>
          <cell r="I5">
            <v>24</v>
          </cell>
          <cell r="J5">
            <v>17</v>
          </cell>
          <cell r="K5">
            <v>28</v>
          </cell>
          <cell r="M5">
            <v>12</v>
          </cell>
          <cell r="N5">
            <v>12</v>
          </cell>
          <cell r="O5">
            <v>4</v>
          </cell>
          <cell r="Q5">
            <v>10</v>
          </cell>
          <cell r="R5">
            <v>6</v>
          </cell>
          <cell r="S5">
            <v>8</v>
          </cell>
        </row>
        <row r="18">
          <cell r="E18">
            <v>81228</v>
          </cell>
          <cell r="F18">
            <v>82672</v>
          </cell>
          <cell r="G18">
            <v>77168</v>
          </cell>
          <cell r="I18">
            <v>88380</v>
          </cell>
          <cell r="J18">
            <v>86059</v>
          </cell>
          <cell r="K18">
            <v>89374</v>
          </cell>
          <cell r="M18">
            <v>92180</v>
          </cell>
          <cell r="N18">
            <v>109810</v>
          </cell>
          <cell r="O18">
            <v>82514</v>
          </cell>
          <cell r="Q18">
            <v>83516</v>
          </cell>
          <cell r="R18">
            <v>83782</v>
          </cell>
          <cell r="S18">
            <v>85490</v>
          </cell>
        </row>
        <row r="23">
          <cell r="E23">
            <v>36706</v>
          </cell>
          <cell r="F23">
            <v>33359</v>
          </cell>
          <cell r="G23">
            <v>50136</v>
          </cell>
          <cell r="I23">
            <v>38702</v>
          </cell>
          <cell r="J23">
            <v>35514</v>
          </cell>
          <cell r="K23">
            <v>47795</v>
          </cell>
          <cell r="M23">
            <v>50214</v>
          </cell>
          <cell r="N23">
            <v>26484</v>
          </cell>
          <cell r="O23">
            <v>41115</v>
          </cell>
          <cell r="Q23">
            <v>44167</v>
          </cell>
          <cell r="R23">
            <v>44757</v>
          </cell>
          <cell r="S23">
            <v>40554</v>
          </cell>
        </row>
        <row r="25">
          <cell r="E25">
            <v>31.124188105211388</v>
          </cell>
          <cell r="F25">
            <v>28.750075410881575</v>
          </cell>
          <cell r="G25">
            <v>39.382894488782753</v>
          </cell>
          <cell r="I25">
            <v>30.45435230795864</v>
          </cell>
          <cell r="J25">
            <v>29.21207833976294</v>
          </cell>
          <cell r="K25">
            <v>34.839560888137271</v>
          </cell>
          <cell r="M25">
            <v>35.262640449438202</v>
          </cell>
          <cell r="N25">
            <v>19.431523031094546</v>
          </cell>
          <cell r="O25">
            <v>33.256760145273361</v>
          </cell>
          <cell r="Q25">
            <v>34.591135859903041</v>
          </cell>
          <cell r="R25">
            <v>34.819782322874772</v>
          </cell>
          <cell r="S25">
            <v>32.174478753451176</v>
          </cell>
          <cell r="T25">
            <v>31.958171938481385</v>
          </cell>
        </row>
        <row r="27">
          <cell r="E27">
            <v>0.41713891021509658</v>
          </cell>
          <cell r="F27">
            <v>0.43797414706505616</v>
          </cell>
          <cell r="G27">
            <v>0.39493738260838412</v>
          </cell>
          <cell r="I27">
            <v>0.45103112512822086</v>
          </cell>
          <cell r="J27">
            <v>0.48478481297881931</v>
          </cell>
          <cell r="K27">
            <v>0.45323569534106528</v>
          </cell>
          <cell r="M27">
            <v>0.48157145469268342</v>
          </cell>
          <cell r="N27">
            <v>0.55464778274737792</v>
          </cell>
          <cell r="O27">
            <v>0.43050033912453695</v>
          </cell>
          <cell r="Q27">
            <v>0.42121083741854787</v>
          </cell>
          <cell r="R27">
            <v>0.42202454111341703</v>
          </cell>
          <cell r="S27">
            <v>0.44449643841314407</v>
          </cell>
          <cell r="T27">
            <v>0.44996745617377432</v>
          </cell>
        </row>
        <row r="43">
          <cell r="E43">
            <v>1292279.3299999998</v>
          </cell>
          <cell r="F43">
            <v>1426742.5300000003</v>
          </cell>
          <cell r="G43">
            <v>1292492.25</v>
          </cell>
          <cell r="I43">
            <v>1407515.28</v>
          </cell>
          <cell r="J43">
            <v>1364537.7400000002</v>
          </cell>
          <cell r="K43">
            <v>1391102.08</v>
          </cell>
          <cell r="M43">
            <v>1420646.26</v>
          </cell>
          <cell r="N43">
            <v>1659984.97</v>
          </cell>
          <cell r="O43">
            <v>1297889.82</v>
          </cell>
          <cell r="Q43">
            <v>1336782.7</v>
          </cell>
          <cell r="R43">
            <v>1308521.9600000002</v>
          </cell>
          <cell r="S43">
            <v>1732580.56</v>
          </cell>
        </row>
        <row r="119">
          <cell r="E119">
            <v>839772.45000000007</v>
          </cell>
          <cell r="F119">
            <v>838892.7899999998</v>
          </cell>
          <cell r="G119">
            <v>885652.11999999976</v>
          </cell>
          <cell r="I119">
            <v>913568.57000000007</v>
          </cell>
          <cell r="J119">
            <v>850155.83000000007</v>
          </cell>
          <cell r="K119">
            <v>887812.26</v>
          </cell>
          <cell r="M119">
            <v>818912.95</v>
          </cell>
          <cell r="N119">
            <v>894221.02000000014</v>
          </cell>
          <cell r="O119">
            <v>850100.27999999991</v>
          </cell>
          <cell r="Q119">
            <v>911350.84</v>
          </cell>
          <cell r="R119">
            <v>1086452.94</v>
          </cell>
          <cell r="S119">
            <v>1608279.8399999999</v>
          </cell>
        </row>
      </sheetData>
      <sheetData sheetId="16">
        <row r="5">
          <cell r="E5">
            <v>36</v>
          </cell>
          <cell r="F5">
            <v>23</v>
          </cell>
          <cell r="G5">
            <v>21</v>
          </cell>
          <cell r="I5">
            <v>29</v>
          </cell>
          <cell r="J5">
            <v>14</v>
          </cell>
          <cell r="K5">
            <v>32</v>
          </cell>
          <cell r="M5">
            <v>14</v>
          </cell>
          <cell r="N5">
            <v>16</v>
          </cell>
          <cell r="O5">
            <v>35</v>
          </cell>
          <cell r="Q5">
            <v>19</v>
          </cell>
          <cell r="R5">
            <v>18</v>
          </cell>
          <cell r="S5">
            <v>39</v>
          </cell>
        </row>
        <row r="18">
          <cell r="E18">
            <v>170397</v>
          </cell>
          <cell r="F18">
            <v>182632</v>
          </cell>
          <cell r="G18">
            <v>174215</v>
          </cell>
          <cell r="I18">
            <v>182521</v>
          </cell>
          <cell r="J18">
            <v>165136</v>
          </cell>
          <cell r="K18">
            <v>176974</v>
          </cell>
          <cell r="M18">
            <v>182814</v>
          </cell>
          <cell r="N18">
            <v>217363</v>
          </cell>
          <cell r="O18">
            <v>177403</v>
          </cell>
          <cell r="Q18">
            <v>184898</v>
          </cell>
          <cell r="R18">
            <v>179870</v>
          </cell>
          <cell r="S18">
            <v>183507</v>
          </cell>
        </row>
        <row r="23">
          <cell r="E23">
            <v>97763</v>
          </cell>
          <cell r="F23">
            <v>94112</v>
          </cell>
          <cell r="G23">
            <v>93157</v>
          </cell>
          <cell r="I23">
            <v>92601</v>
          </cell>
          <cell r="J23">
            <v>91152</v>
          </cell>
          <cell r="K23">
            <v>101291</v>
          </cell>
          <cell r="M23">
            <v>87994</v>
          </cell>
          <cell r="N23">
            <v>44149</v>
          </cell>
          <cell r="O23">
            <v>72491</v>
          </cell>
          <cell r="Q23">
            <v>72961</v>
          </cell>
          <cell r="R23">
            <v>67298</v>
          </cell>
          <cell r="S23">
            <v>67241</v>
          </cell>
        </row>
        <row r="25">
          <cell r="E25">
            <v>36.456965990453462</v>
          </cell>
          <cell r="F25">
            <v>34.006880004625216</v>
          </cell>
          <cell r="G25">
            <v>34.841718654159749</v>
          </cell>
          <cell r="I25">
            <v>33.658158925858345</v>
          </cell>
          <cell r="J25">
            <v>35.566237982269946</v>
          </cell>
          <cell r="K25">
            <v>36.400912798950642</v>
          </cell>
          <cell r="M25">
            <v>32.475862883462753</v>
          </cell>
          <cell r="N25">
            <v>16.869822394766608</v>
          </cell>
          <cell r="O25">
            <v>29.008699688667996</v>
          </cell>
          <cell r="Q25">
            <v>28.294920867605938</v>
          </cell>
          <cell r="R25">
            <v>27.227634645261521</v>
          </cell>
          <cell r="S25">
            <v>26.816166031234545</v>
          </cell>
          <cell r="T25">
            <v>31.079880364879521</v>
          </cell>
        </row>
        <row r="27">
          <cell r="E27">
            <v>0.56071380387175751</v>
          </cell>
          <cell r="F27">
            <v>0.61949051931752652</v>
          </cell>
          <cell r="G27">
            <v>0.57071582306056867</v>
          </cell>
          <cell r="I27">
            <v>0.59650212183257045</v>
          </cell>
          <cell r="J27">
            <v>0.59627078007423773</v>
          </cell>
          <cell r="K27">
            <v>0.57691260771839925</v>
          </cell>
          <cell r="M27">
            <v>0.61547318452681543</v>
          </cell>
          <cell r="N27">
            <v>0.70721767889650056</v>
          </cell>
          <cell r="O27">
            <v>0.59518225890325938</v>
          </cell>
          <cell r="Q27">
            <v>0.59902095138126199</v>
          </cell>
          <cell r="R27">
            <v>0.58185500045288097</v>
          </cell>
          <cell r="S27">
            <v>0.61199599799899951</v>
          </cell>
          <cell r="T27">
            <v>0.60266500622665009</v>
          </cell>
        </row>
        <row r="43">
          <cell r="E43">
            <v>2878011.4899999998</v>
          </cell>
          <cell r="F43">
            <v>3060042.58</v>
          </cell>
          <cell r="G43">
            <v>2904511.19</v>
          </cell>
          <cell r="I43">
            <v>3047410.02</v>
          </cell>
          <cell r="J43">
            <v>2752185.9</v>
          </cell>
          <cell r="K43">
            <v>2960285.45</v>
          </cell>
          <cell r="M43">
            <v>3067783.69</v>
          </cell>
          <cell r="N43">
            <v>3504354.4</v>
          </cell>
          <cell r="O43">
            <v>2997471.03</v>
          </cell>
          <cell r="Q43">
            <v>3034441.26</v>
          </cell>
          <cell r="R43">
            <v>2963914.19</v>
          </cell>
          <cell r="S43">
            <v>3163123.68</v>
          </cell>
        </row>
        <row r="119">
          <cell r="E119">
            <v>1588670.0799999998</v>
          </cell>
          <cell r="F119">
            <v>1276254.8499999999</v>
          </cell>
          <cell r="G119">
            <v>1979387.6500000004</v>
          </cell>
          <cell r="I119">
            <v>1564905.36</v>
          </cell>
          <cell r="J119">
            <v>1484962.8599999999</v>
          </cell>
          <cell r="K119">
            <v>1642102.42</v>
          </cell>
          <cell r="M119">
            <v>1497214.05</v>
          </cell>
          <cell r="N119">
            <v>1625529.2899999998</v>
          </cell>
          <cell r="O119">
            <v>1524561.2500000002</v>
          </cell>
          <cell r="Q119">
            <v>1709722.34</v>
          </cell>
          <cell r="R119">
            <v>1868315.4300000002</v>
          </cell>
          <cell r="S119">
            <v>2489729.34</v>
          </cell>
        </row>
      </sheetData>
      <sheetData sheetId="17">
        <row r="5">
          <cell r="E5">
            <v>13</v>
          </cell>
          <cell r="F5">
            <v>16</v>
          </cell>
          <cell r="G5">
            <v>16</v>
          </cell>
          <cell r="I5">
            <v>22</v>
          </cell>
          <cell r="J5">
            <v>8</v>
          </cell>
          <cell r="K5">
            <v>20</v>
          </cell>
          <cell r="M5">
            <v>13</v>
          </cell>
          <cell r="N5">
            <v>21</v>
          </cell>
          <cell r="O5">
            <v>19</v>
          </cell>
          <cell r="Q5">
            <v>8</v>
          </cell>
          <cell r="R5">
            <v>7</v>
          </cell>
          <cell r="S5">
            <v>36</v>
          </cell>
        </row>
        <row r="18">
          <cell r="E18">
            <v>70688</v>
          </cell>
          <cell r="F18">
            <v>76554</v>
          </cell>
          <cell r="G18">
            <v>72019</v>
          </cell>
          <cell r="I18">
            <v>78426</v>
          </cell>
          <cell r="J18">
            <v>76213</v>
          </cell>
          <cell r="K18">
            <v>79110</v>
          </cell>
          <cell r="M18">
            <v>90422</v>
          </cell>
          <cell r="N18">
            <v>94315</v>
          </cell>
          <cell r="O18">
            <v>79028</v>
          </cell>
          <cell r="Q18">
            <v>80635</v>
          </cell>
          <cell r="R18">
            <v>76666</v>
          </cell>
          <cell r="S18">
            <v>82048</v>
          </cell>
        </row>
        <row r="23">
          <cell r="E23">
            <v>44376</v>
          </cell>
          <cell r="F23">
            <v>33794</v>
          </cell>
          <cell r="G23">
            <v>46310</v>
          </cell>
          <cell r="I23">
            <v>43489</v>
          </cell>
          <cell r="J23">
            <v>44607</v>
          </cell>
          <cell r="K23">
            <v>56662</v>
          </cell>
          <cell r="M23">
            <v>47386</v>
          </cell>
          <cell r="N23">
            <v>40905</v>
          </cell>
          <cell r="O23">
            <v>45153</v>
          </cell>
          <cell r="Q23">
            <v>66615</v>
          </cell>
          <cell r="R23">
            <v>62026</v>
          </cell>
          <cell r="S23">
            <v>38177</v>
          </cell>
        </row>
        <row r="25">
          <cell r="E25">
            <v>38.566027897275454</v>
          </cell>
          <cell r="F25">
            <v>30.624376982328954</v>
          </cell>
          <cell r="G25">
            <v>39.135982963044341</v>
          </cell>
          <cell r="I25">
            <v>35.627155578493777</v>
          </cell>
          <cell r="J25">
            <v>36.881443938253945</v>
          </cell>
          <cell r="K25">
            <v>41.655271786276153</v>
          </cell>
          <cell r="M25">
            <v>34.304619460954299</v>
          </cell>
          <cell r="N25">
            <v>30.23393325695702</v>
          </cell>
          <cell r="O25">
            <v>36.358292602404397</v>
          </cell>
          <cell r="Q25">
            <v>45.239081568206664</v>
          </cell>
          <cell r="R25">
            <v>44.721150726414074</v>
          </cell>
          <cell r="S25">
            <v>31.754362617071184</v>
          </cell>
          <cell r="T25">
            <v>37.30573342285836</v>
          </cell>
        </row>
        <row r="27">
          <cell r="E27">
            <v>0.44101306730802226</v>
          </cell>
          <cell r="F27">
            <v>0.49224537037037036</v>
          </cell>
          <cell r="G27">
            <v>0.44676799007444168</v>
          </cell>
          <cell r="I27">
            <v>0.48488183377900057</v>
          </cell>
          <cell r="J27">
            <v>0.52033891361935714</v>
          </cell>
          <cell r="K27">
            <v>0.48659271310343555</v>
          </cell>
          <cell r="M27">
            <v>0.57296201248297052</v>
          </cell>
          <cell r="N27">
            <v>0.57648874558762853</v>
          </cell>
          <cell r="O27">
            <v>0.49731294443395635</v>
          </cell>
          <cell r="Q27">
            <v>0.48985480833485207</v>
          </cell>
          <cell r="R27">
            <v>0.46508637032318728</v>
          </cell>
          <cell r="S27">
            <v>0.51225572828869326</v>
          </cell>
          <cell r="T27">
            <v>0.49791252769800004</v>
          </cell>
        </row>
        <row r="43">
          <cell r="E43">
            <v>1154456.99</v>
          </cell>
          <cell r="F43">
            <v>1232805.6600000001</v>
          </cell>
          <cell r="G43">
            <v>1153791.1199999999</v>
          </cell>
          <cell r="I43">
            <v>1284000.42</v>
          </cell>
          <cell r="J43">
            <v>1223250.8700000001</v>
          </cell>
          <cell r="K43">
            <v>1273322.3900000001</v>
          </cell>
          <cell r="M43">
            <v>1501259.59</v>
          </cell>
          <cell r="N43">
            <v>1467658.95</v>
          </cell>
          <cell r="O43">
            <v>1187747.51</v>
          </cell>
          <cell r="Q43">
            <v>1271118.1300000001</v>
          </cell>
          <cell r="R43">
            <v>1196569.07</v>
          </cell>
          <cell r="S43">
            <v>1270832.44</v>
          </cell>
        </row>
        <row r="119">
          <cell r="E119">
            <v>689749.70999999985</v>
          </cell>
          <cell r="F119">
            <v>671405.53999999992</v>
          </cell>
          <cell r="G119">
            <v>676301.1599999998</v>
          </cell>
          <cell r="I119">
            <v>726250.66999999993</v>
          </cell>
          <cell r="J119">
            <v>870277.4700000002</v>
          </cell>
          <cell r="K119">
            <v>857075.85</v>
          </cell>
          <cell r="M119">
            <v>843096.24</v>
          </cell>
          <cell r="N119">
            <v>876309.20999999985</v>
          </cell>
          <cell r="O119">
            <v>832804.53000000026</v>
          </cell>
          <cell r="Q119">
            <v>886941.7300000001</v>
          </cell>
          <cell r="R119">
            <v>993553.74000000011</v>
          </cell>
          <cell r="S119">
            <v>1340753.7500000002</v>
          </cell>
        </row>
      </sheetData>
      <sheetData sheetId="18">
        <row r="5">
          <cell r="E5">
            <v>15</v>
          </cell>
          <cell r="F5">
            <v>6</v>
          </cell>
          <cell r="G5">
            <v>1</v>
          </cell>
          <cell r="I5">
            <v>6</v>
          </cell>
          <cell r="J5">
            <v>6</v>
          </cell>
          <cell r="K5">
            <v>12</v>
          </cell>
          <cell r="M5">
            <v>4</v>
          </cell>
          <cell r="N5">
            <v>16</v>
          </cell>
          <cell r="O5">
            <v>14</v>
          </cell>
          <cell r="Q5">
            <v>6</v>
          </cell>
          <cell r="R5">
            <v>9</v>
          </cell>
          <cell r="S5">
            <v>10</v>
          </cell>
        </row>
        <row r="18">
          <cell r="E18">
            <v>52282</v>
          </cell>
          <cell r="F18">
            <v>48203</v>
          </cell>
          <cell r="G18">
            <v>43872</v>
          </cell>
          <cell r="I18">
            <v>47470</v>
          </cell>
          <cell r="J18">
            <v>45495</v>
          </cell>
          <cell r="K18">
            <v>50699</v>
          </cell>
          <cell r="M18">
            <v>49831</v>
          </cell>
          <cell r="N18">
            <v>51948</v>
          </cell>
          <cell r="O18">
            <v>46985</v>
          </cell>
          <cell r="Q18">
            <v>54184</v>
          </cell>
          <cell r="R18">
            <v>48820</v>
          </cell>
          <cell r="S18">
            <v>48251</v>
          </cell>
        </row>
        <row r="23">
          <cell r="E23">
            <v>10411</v>
          </cell>
          <cell r="F23">
            <v>9110</v>
          </cell>
          <cell r="G23">
            <v>9716</v>
          </cell>
          <cell r="I23">
            <v>9693</v>
          </cell>
          <cell r="J23">
            <v>9402</v>
          </cell>
          <cell r="K23">
            <v>9841</v>
          </cell>
          <cell r="M23">
            <v>8927</v>
          </cell>
          <cell r="N23">
            <v>9609</v>
          </cell>
          <cell r="O23">
            <v>9858</v>
          </cell>
          <cell r="Q23">
            <v>10829</v>
          </cell>
          <cell r="R23">
            <v>9815</v>
          </cell>
          <cell r="S23">
            <v>10330</v>
          </cell>
        </row>
        <row r="25">
          <cell r="E25">
            <v>16.606319684813297</v>
          </cell>
          <cell r="F25">
            <v>15.895172124997819</v>
          </cell>
          <cell r="G25">
            <v>18.130924833918041</v>
          </cell>
          <cell r="I25">
            <v>16.953806866877724</v>
          </cell>
          <cell r="J25">
            <v>17.126618940925734</v>
          </cell>
          <cell r="K25">
            <v>16.25536835150314</v>
          </cell>
          <cell r="M25">
            <v>15.192824806834814</v>
          </cell>
          <cell r="N25">
            <v>15.55836207315296</v>
          </cell>
          <cell r="O25">
            <v>17.342504793906024</v>
          </cell>
          <cell r="Q25">
            <v>16.656668666266746</v>
          </cell>
          <cell r="R25">
            <v>16.739148972456725</v>
          </cell>
          <cell r="S25">
            <v>17.633703760604973</v>
          </cell>
          <cell r="T25">
            <v>16.65370256235876</v>
          </cell>
        </row>
        <row r="27">
          <cell r="E27">
            <v>0.5543191878495507</v>
          </cell>
          <cell r="F27">
            <v>0.52646352118829187</v>
          </cell>
          <cell r="G27">
            <v>0.46332486706551412</v>
          </cell>
          <cell r="I27">
            <v>0.50083084957666235</v>
          </cell>
          <cell r="J27">
            <v>0.53046732894920945</v>
          </cell>
          <cell r="K27">
            <v>0.53246023535836751</v>
          </cell>
          <cell r="M27">
            <v>0.53947168994262207</v>
          </cell>
          <cell r="N27">
            <v>0.54257469175453166</v>
          </cell>
          <cell r="O27">
            <v>0.50472660865828767</v>
          </cell>
          <cell r="Q27">
            <v>0.56156496955564195</v>
          </cell>
          <cell r="R27">
            <v>0.50499878456867708</v>
          </cell>
          <cell r="S27">
            <v>0.51434815051700244</v>
          </cell>
          <cell r="T27">
            <v>0.5224804582943684</v>
          </cell>
        </row>
        <row r="43">
          <cell r="E43">
            <v>850244.78000000014</v>
          </cell>
          <cell r="F43">
            <v>767050.49</v>
          </cell>
          <cell r="G43">
            <v>716517.41</v>
          </cell>
          <cell r="I43">
            <v>767230.54</v>
          </cell>
          <cell r="J43">
            <v>765201.80999999994</v>
          </cell>
          <cell r="K43">
            <v>824480.31</v>
          </cell>
          <cell r="M43">
            <v>786965.02000000014</v>
          </cell>
          <cell r="N43">
            <v>859492.67999999993</v>
          </cell>
          <cell r="O43">
            <v>785686.81</v>
          </cell>
          <cell r="Q43">
            <v>877212.94</v>
          </cell>
          <cell r="R43">
            <v>812814.01</v>
          </cell>
          <cell r="S43">
            <v>818897.22</v>
          </cell>
        </row>
        <row r="119">
          <cell r="E119">
            <v>655345.58999999985</v>
          </cell>
          <cell r="F119">
            <v>725947.94</v>
          </cell>
          <cell r="G119">
            <v>691382.50999999978</v>
          </cell>
          <cell r="I119">
            <v>678911.6</v>
          </cell>
          <cell r="J119">
            <v>646654.36</v>
          </cell>
          <cell r="K119">
            <v>701483.66</v>
          </cell>
          <cell r="M119">
            <v>637020.7699999999</v>
          </cell>
          <cell r="N119">
            <v>674972.78</v>
          </cell>
          <cell r="O119">
            <v>671568.14999999991</v>
          </cell>
          <cell r="Q119">
            <v>777212.28999999992</v>
          </cell>
          <cell r="R119">
            <v>901080.5199999999</v>
          </cell>
          <cell r="S119">
            <v>1423652.2</v>
          </cell>
        </row>
      </sheetData>
      <sheetData sheetId="19">
        <row r="5">
          <cell r="E5">
            <v>34</v>
          </cell>
          <cell r="F5">
            <v>56</v>
          </cell>
          <cell r="G5">
            <v>22</v>
          </cell>
          <cell r="I5">
            <v>37</v>
          </cell>
          <cell r="J5">
            <v>59</v>
          </cell>
          <cell r="K5">
            <v>64</v>
          </cell>
          <cell r="M5">
            <v>57</v>
          </cell>
          <cell r="N5">
            <v>58</v>
          </cell>
          <cell r="O5">
            <v>94</v>
          </cell>
          <cell r="Q5">
            <v>24</v>
          </cell>
          <cell r="R5">
            <v>83</v>
          </cell>
          <cell r="S5">
            <v>80</v>
          </cell>
        </row>
        <row r="18">
          <cell r="E18">
            <v>209882</v>
          </cell>
          <cell r="F18">
            <v>222699</v>
          </cell>
          <cell r="G18">
            <v>214609</v>
          </cell>
          <cell r="I18">
            <v>213878</v>
          </cell>
          <cell r="J18">
            <v>221146</v>
          </cell>
          <cell r="K18">
            <v>213087</v>
          </cell>
          <cell r="M18">
            <v>236588</v>
          </cell>
          <cell r="N18">
            <v>234660</v>
          </cell>
          <cell r="O18">
            <v>244500</v>
          </cell>
          <cell r="Q18">
            <v>229289</v>
          </cell>
          <cell r="R18">
            <v>237506</v>
          </cell>
          <cell r="S18">
            <v>241327</v>
          </cell>
        </row>
        <row r="23">
          <cell r="E23">
            <v>68273</v>
          </cell>
          <cell r="F23">
            <v>48340</v>
          </cell>
          <cell r="G23">
            <v>72697</v>
          </cell>
          <cell r="I23">
            <v>63535</v>
          </cell>
          <cell r="J23">
            <v>32913</v>
          </cell>
          <cell r="K23">
            <v>71851</v>
          </cell>
          <cell r="M23">
            <v>47557</v>
          </cell>
          <cell r="N23">
            <v>60364</v>
          </cell>
          <cell r="O23">
            <v>32876</v>
          </cell>
          <cell r="Q23">
            <v>72334</v>
          </cell>
          <cell r="R23">
            <v>67427</v>
          </cell>
          <cell r="S23">
            <v>47012</v>
          </cell>
        </row>
        <row r="25">
          <cell r="E25">
            <v>24.536479653262703</v>
          </cell>
          <cell r="F25">
            <v>17.815681042552722</v>
          </cell>
          <cell r="G25">
            <v>25.277033111845924</v>
          </cell>
          <cell r="I25">
            <v>22.87917089788187</v>
          </cell>
          <cell r="J25">
            <v>12.938008569519242</v>
          </cell>
          <cell r="K25">
            <v>25.175631309149647</v>
          </cell>
          <cell r="M25">
            <v>16.697564024240382</v>
          </cell>
          <cell r="N25">
            <v>20.406479878840329</v>
          </cell>
          <cell r="O25">
            <v>11.830623018543376</v>
          </cell>
          <cell r="Q25">
            <v>23.963161120405491</v>
          </cell>
          <cell r="R25">
            <v>22.096346059315092</v>
          </cell>
          <cell r="S25">
            <v>16.294191043948427</v>
          </cell>
          <cell r="T25">
            <v>20.100835829635209</v>
          </cell>
        </row>
        <row r="27">
          <cell r="E27">
            <v>0.6215355821880284</v>
          </cell>
          <cell r="F27">
            <v>0.67873274206820888</v>
          </cell>
          <cell r="G27">
            <v>0.6307855095892424</v>
          </cell>
          <cell r="I27">
            <v>0.626980218337027</v>
          </cell>
          <cell r="J27">
            <v>0.71466058259706178</v>
          </cell>
          <cell r="K27">
            <v>0.61859019020413852</v>
          </cell>
          <cell r="M27">
            <v>0.70599048087969807</v>
          </cell>
          <cell r="N27">
            <v>0.67429871898760363</v>
          </cell>
          <cell r="O27">
            <v>0.72130277015665101</v>
          </cell>
          <cell r="Q27">
            <v>0.65137995198931831</v>
          </cell>
          <cell r="R27">
            <v>0.67164757350466753</v>
          </cell>
          <cell r="S27">
            <v>0.70025970257526293</v>
          </cell>
          <cell r="T27">
            <v>0.66507017467694818</v>
          </cell>
        </row>
        <row r="43">
          <cell r="E43">
            <v>3431884.93</v>
          </cell>
          <cell r="F43">
            <v>3732145.97</v>
          </cell>
          <cell r="G43">
            <v>3421535.65</v>
          </cell>
          <cell r="I43">
            <v>3546170.2699999996</v>
          </cell>
          <cell r="J43">
            <v>3563620.02</v>
          </cell>
          <cell r="K43">
            <v>3499766.8000000003</v>
          </cell>
          <cell r="M43">
            <v>3777200.8000000003</v>
          </cell>
          <cell r="N43">
            <v>3788240.75</v>
          </cell>
          <cell r="O43">
            <v>3963697.66</v>
          </cell>
          <cell r="Q43">
            <v>3750542.4299999997</v>
          </cell>
          <cell r="R43">
            <v>4002398.6399999997</v>
          </cell>
          <cell r="S43">
            <v>3931013.8200000003</v>
          </cell>
        </row>
        <row r="119">
          <cell r="E119">
            <v>1154843.1800000002</v>
          </cell>
          <cell r="F119">
            <v>1241079.8000000003</v>
          </cell>
          <cell r="G119">
            <v>1183267.3599999999</v>
          </cell>
          <cell r="I119">
            <v>1263178.2699999998</v>
          </cell>
          <cell r="J119">
            <v>1147045.8600000003</v>
          </cell>
          <cell r="K119">
            <v>1159412.5900000001</v>
          </cell>
          <cell r="M119">
            <v>1137197.0400000003</v>
          </cell>
          <cell r="N119">
            <v>1612774.6800000002</v>
          </cell>
          <cell r="O119">
            <v>1166550.8400000003</v>
          </cell>
          <cell r="Q119">
            <v>1323586.3299999998</v>
          </cell>
          <cell r="R119">
            <v>1268249.5400000003</v>
          </cell>
          <cell r="S119">
            <v>1332343.1199999999</v>
          </cell>
        </row>
      </sheetData>
      <sheetData sheetId="20">
        <row r="5">
          <cell r="E5">
            <v>4</v>
          </cell>
          <cell r="F5">
            <v>14</v>
          </cell>
          <cell r="G5">
            <v>12</v>
          </cell>
          <cell r="I5">
            <v>13</v>
          </cell>
          <cell r="J5">
            <v>5</v>
          </cell>
          <cell r="K5">
            <v>21</v>
          </cell>
          <cell r="M5">
            <v>22</v>
          </cell>
          <cell r="N5">
            <v>17</v>
          </cell>
          <cell r="O5">
            <v>11</v>
          </cell>
          <cell r="Q5">
            <v>18</v>
          </cell>
          <cell r="R5">
            <v>11</v>
          </cell>
          <cell r="S5">
            <v>13</v>
          </cell>
        </row>
        <row r="18">
          <cell r="E18">
            <v>57641</v>
          </cell>
          <cell r="F18">
            <v>55391</v>
          </cell>
          <cell r="G18">
            <v>53869</v>
          </cell>
          <cell r="I18">
            <v>57939</v>
          </cell>
          <cell r="J18">
            <v>57037</v>
          </cell>
          <cell r="K18">
            <v>57457</v>
          </cell>
          <cell r="M18">
            <v>61024</v>
          </cell>
          <cell r="N18">
            <v>67823</v>
          </cell>
          <cell r="O18">
            <v>63769</v>
          </cell>
          <cell r="Q18">
            <v>60301</v>
          </cell>
          <cell r="R18">
            <v>57458</v>
          </cell>
          <cell r="S18">
            <v>59548</v>
          </cell>
        </row>
        <row r="23">
          <cell r="E23">
            <v>7506</v>
          </cell>
          <cell r="F23">
            <v>9860</v>
          </cell>
          <cell r="G23">
            <v>10131</v>
          </cell>
          <cell r="I23">
            <v>10143</v>
          </cell>
          <cell r="J23">
            <v>9632</v>
          </cell>
          <cell r="K23">
            <v>10399</v>
          </cell>
          <cell r="M23">
            <v>10608</v>
          </cell>
          <cell r="N23">
            <v>10128</v>
          </cell>
          <cell r="O23">
            <v>8678</v>
          </cell>
          <cell r="Q23">
            <v>7979</v>
          </cell>
          <cell r="R23">
            <v>7407</v>
          </cell>
          <cell r="S23">
            <v>7317</v>
          </cell>
        </row>
        <row r="25">
          <cell r="E25">
            <v>11.517569433788553</v>
          </cell>
          <cell r="F25">
            <v>15.096072877593203</v>
          </cell>
          <cell r="G25">
            <v>15.818565071434147</v>
          </cell>
          <cell r="I25">
            <v>14.893179649071287</v>
          </cell>
          <cell r="J25">
            <v>14.444027892329609</v>
          </cell>
          <cell r="K25">
            <v>15.310885024808963</v>
          </cell>
          <cell r="M25">
            <v>14.80323751046609</v>
          </cell>
          <cell r="N25">
            <v>12.980288621741471</v>
          </cell>
          <cell r="O25">
            <v>11.961405926946933</v>
          </cell>
          <cell r="Q25">
            <v>11.68467914360191</v>
          </cell>
          <cell r="R25">
            <v>11.39398227910411</v>
          </cell>
          <cell r="S25">
            <v>10.9368927685271</v>
          </cell>
          <cell r="T25">
            <v>13.394154483933187</v>
          </cell>
        </row>
        <row r="27">
          <cell r="E27">
            <v>0.51265152930085289</v>
          </cell>
          <cell r="F27">
            <v>0.50794131132508025</v>
          </cell>
          <cell r="G27">
            <v>0.47654180101997939</v>
          </cell>
          <cell r="I27">
            <v>0.51156425345559053</v>
          </cell>
          <cell r="J27">
            <v>0.55679532985806046</v>
          </cell>
          <cell r="K27">
            <v>0.5049588919502046</v>
          </cell>
          <cell r="M27">
            <v>0.55110629459044524</v>
          </cell>
          <cell r="N27">
            <v>0.58979342490293019</v>
          </cell>
          <cell r="O27">
            <v>0.57125324733494576</v>
          </cell>
          <cell r="Q27">
            <v>0.5209409610035074</v>
          </cell>
          <cell r="R27">
            <v>0.49452611285158538</v>
          </cell>
          <cell r="S27">
            <v>0.52797801126036259</v>
          </cell>
          <cell r="T27">
            <v>0.52574942181106565</v>
          </cell>
        </row>
        <row r="43">
          <cell r="E43">
            <v>936093.05999999994</v>
          </cell>
          <cell r="F43">
            <v>930189.09</v>
          </cell>
          <cell r="G43">
            <v>894598.88</v>
          </cell>
          <cell r="I43">
            <v>956668.99</v>
          </cell>
          <cell r="J43">
            <v>931928.57</v>
          </cell>
          <cell r="K43">
            <v>959429.82</v>
          </cell>
          <cell r="M43">
            <v>1001685.61</v>
          </cell>
          <cell r="N43">
            <v>1080152.9099999999</v>
          </cell>
          <cell r="O43">
            <v>1028703.22</v>
          </cell>
          <cell r="Q43">
            <v>1032540.43</v>
          </cell>
          <cell r="R43">
            <v>949987.81</v>
          </cell>
          <cell r="S43">
            <v>1090033.6599999999</v>
          </cell>
        </row>
        <row r="119">
          <cell r="E119">
            <v>525632.5</v>
          </cell>
          <cell r="F119">
            <v>576420.84999999986</v>
          </cell>
          <cell r="G119">
            <v>550626.18000000005</v>
          </cell>
          <cell r="I119">
            <v>567592.64999999991</v>
          </cell>
          <cell r="J119">
            <v>509550.94</v>
          </cell>
          <cell r="K119">
            <v>600722.1599999998</v>
          </cell>
          <cell r="M119">
            <v>605923.79</v>
          </cell>
          <cell r="N119">
            <v>610538.1</v>
          </cell>
          <cell r="O119">
            <v>575810.24</v>
          </cell>
          <cell r="Q119">
            <v>613475.68999999994</v>
          </cell>
          <cell r="R119">
            <v>593557.5</v>
          </cell>
          <cell r="S119">
            <v>649214.04999999993</v>
          </cell>
        </row>
      </sheetData>
      <sheetData sheetId="21">
        <row r="5">
          <cell r="E5">
            <v>66</v>
          </cell>
          <cell r="F5">
            <v>72</v>
          </cell>
          <cell r="G5">
            <v>43</v>
          </cell>
          <cell r="I5">
            <v>46</v>
          </cell>
          <cell r="J5">
            <v>57</v>
          </cell>
          <cell r="K5">
            <v>107</v>
          </cell>
          <cell r="M5">
            <v>80</v>
          </cell>
          <cell r="N5">
            <v>42</v>
          </cell>
          <cell r="O5">
            <v>58</v>
          </cell>
          <cell r="Q5">
            <v>30</v>
          </cell>
          <cell r="R5">
            <v>29</v>
          </cell>
          <cell r="S5">
            <v>75</v>
          </cell>
        </row>
        <row r="18">
          <cell r="E18">
            <v>263399</v>
          </cell>
          <cell r="F18">
            <v>274787</v>
          </cell>
          <cell r="G18">
            <v>261881</v>
          </cell>
          <cell r="I18">
            <v>272326</v>
          </cell>
          <cell r="J18">
            <v>283078</v>
          </cell>
          <cell r="K18">
            <v>279649</v>
          </cell>
          <cell r="M18">
            <v>323649</v>
          </cell>
          <cell r="N18">
            <v>318863</v>
          </cell>
          <cell r="O18">
            <v>309082</v>
          </cell>
          <cell r="Q18">
            <v>287432</v>
          </cell>
          <cell r="R18">
            <v>295368</v>
          </cell>
          <cell r="S18">
            <v>299139</v>
          </cell>
        </row>
        <row r="23">
          <cell r="E23">
            <v>153081</v>
          </cell>
          <cell r="F23">
            <v>219583</v>
          </cell>
          <cell r="G23">
            <v>167491</v>
          </cell>
          <cell r="I23">
            <v>137835</v>
          </cell>
          <cell r="J23">
            <v>122802</v>
          </cell>
          <cell r="K23">
            <v>89263</v>
          </cell>
          <cell r="M23">
            <v>142590</v>
          </cell>
          <cell r="N23">
            <v>76885</v>
          </cell>
          <cell r="O23">
            <v>101508</v>
          </cell>
          <cell r="Q23">
            <v>102381</v>
          </cell>
          <cell r="R23">
            <v>118931</v>
          </cell>
          <cell r="S23">
            <v>114754</v>
          </cell>
        </row>
        <row r="25">
          <cell r="E25">
            <v>36.743378890217031</v>
          </cell>
          <cell r="F25">
            <v>44.416732406901716</v>
          </cell>
          <cell r="G25">
            <v>39.008365706194162</v>
          </cell>
          <cell r="I25">
            <v>33.60509653526298</v>
          </cell>
          <cell r="J25">
            <v>30.255740612989062</v>
          </cell>
          <cell r="K25">
            <v>24.117117822993979</v>
          </cell>
          <cell r="M25">
            <v>30.504645545816871</v>
          </cell>
          <cell r="N25">
            <v>19.387057811936586</v>
          </cell>
          <cell r="O25">
            <v>24.709533720378282</v>
          </cell>
          <cell r="Q25">
            <v>26.261032834948018</v>
          </cell>
          <cell r="R25">
            <v>28.706562168868377</v>
          </cell>
          <cell r="S25">
            <v>27.725523263258861</v>
          </cell>
          <cell r="T25">
            <v>30.822488743674544</v>
          </cell>
        </row>
        <row r="27">
          <cell r="E27">
            <v>0.55091369613459584</v>
          </cell>
          <cell r="F27">
            <v>0.59147401954453482</v>
          </cell>
          <cell r="G27">
            <v>0.54373727632017421</v>
          </cell>
          <cell r="I27">
            <v>0.56408062910837997</v>
          </cell>
          <cell r="J27">
            <v>0.64726326524079336</v>
          </cell>
          <cell r="K27">
            <v>0.57470999801681699</v>
          </cell>
          <cell r="M27">
            <v>0.68334441805225654</v>
          </cell>
          <cell r="N27">
            <v>0.64917815177547111</v>
          </cell>
          <cell r="O27">
            <v>0.64841924182348376</v>
          </cell>
          <cell r="Q27">
            <v>0.58204645323289395</v>
          </cell>
          <cell r="R27">
            <v>0.59710471893213013</v>
          </cell>
          <cell r="S27">
            <v>0.62303102252491482</v>
          </cell>
          <cell r="T27">
            <v>0.60466127344571563</v>
          </cell>
        </row>
        <row r="43">
          <cell r="E43">
            <v>4446534.1799999988</v>
          </cell>
          <cell r="F43">
            <v>4510201.83</v>
          </cell>
          <cell r="G43">
            <v>4313585.6100000003</v>
          </cell>
          <cell r="I43">
            <v>4413630.6800000006</v>
          </cell>
          <cell r="J43">
            <v>4647812.59</v>
          </cell>
          <cell r="K43">
            <v>4523753.6400000006</v>
          </cell>
          <cell r="M43">
            <v>5151955.63</v>
          </cell>
          <cell r="N43">
            <v>5034453.28</v>
          </cell>
          <cell r="O43">
            <v>5006708.25</v>
          </cell>
          <cell r="Q43">
            <v>4685960.6399999997</v>
          </cell>
          <cell r="R43">
            <v>4848407.62</v>
          </cell>
          <cell r="S43">
            <v>4841887.55</v>
          </cell>
        </row>
        <row r="119">
          <cell r="E119">
            <v>2428748.2500000005</v>
          </cell>
          <cell r="F119">
            <v>2033761.4599999997</v>
          </cell>
          <cell r="G119">
            <v>2361406.7299999995</v>
          </cell>
          <cell r="I119">
            <v>2220838.2699999996</v>
          </cell>
          <cell r="J119">
            <v>2193137.0699999998</v>
          </cell>
          <cell r="K119">
            <v>2034858.0999999999</v>
          </cell>
          <cell r="M119">
            <v>2043442.7100000002</v>
          </cell>
          <cell r="N119">
            <v>2087813.2500000002</v>
          </cell>
          <cell r="O119">
            <v>2119415.7800000003</v>
          </cell>
          <cell r="Q119">
            <v>2024533.6100000003</v>
          </cell>
          <cell r="R119">
            <v>2360532.1099999994</v>
          </cell>
          <cell r="S119">
            <v>3360952.3</v>
          </cell>
        </row>
      </sheetData>
      <sheetData sheetId="22">
        <row r="5">
          <cell r="E5">
            <v>12</v>
          </cell>
          <cell r="F5">
            <v>8</v>
          </cell>
          <cell r="G5">
            <v>8</v>
          </cell>
          <cell r="I5">
            <v>8</v>
          </cell>
          <cell r="J5">
            <v>19</v>
          </cell>
          <cell r="K5">
            <v>281</v>
          </cell>
          <cell r="M5">
            <v>29</v>
          </cell>
          <cell r="N5">
            <v>17</v>
          </cell>
          <cell r="O5">
            <v>27</v>
          </cell>
          <cell r="Q5">
            <v>15</v>
          </cell>
          <cell r="R5">
            <v>14</v>
          </cell>
          <cell r="S5">
            <v>16</v>
          </cell>
        </row>
        <row r="18">
          <cell r="E18">
            <v>49493</v>
          </cell>
          <cell r="F18">
            <v>58807</v>
          </cell>
          <cell r="G18">
            <v>56973</v>
          </cell>
          <cell r="I18">
            <v>64671</v>
          </cell>
          <cell r="J18">
            <v>56753</v>
          </cell>
          <cell r="K18">
            <v>63792</v>
          </cell>
          <cell r="M18">
            <v>72307</v>
          </cell>
          <cell r="N18">
            <v>73921</v>
          </cell>
          <cell r="O18">
            <v>72977</v>
          </cell>
          <cell r="Q18">
            <v>69471</v>
          </cell>
          <cell r="R18">
            <v>65469</v>
          </cell>
          <cell r="S18">
            <v>67690</v>
          </cell>
        </row>
        <row r="23">
          <cell r="E23">
            <v>44897</v>
          </cell>
          <cell r="F23">
            <v>29531</v>
          </cell>
          <cell r="G23">
            <v>37668</v>
          </cell>
          <cell r="I23">
            <v>35632</v>
          </cell>
          <cell r="J23">
            <v>33753</v>
          </cell>
          <cell r="K23">
            <v>40292</v>
          </cell>
          <cell r="M23">
            <v>36230</v>
          </cell>
          <cell r="N23">
            <v>24908</v>
          </cell>
          <cell r="O23">
            <v>21996</v>
          </cell>
          <cell r="Q23">
            <v>23049</v>
          </cell>
          <cell r="R23">
            <v>19658</v>
          </cell>
          <cell r="S23">
            <v>16320</v>
          </cell>
        </row>
        <row r="25">
          <cell r="E25">
            <v>47.561389012479076</v>
          </cell>
          <cell r="F25">
            <v>33.429554665036562</v>
          </cell>
          <cell r="G25">
            <v>39.795886025799497</v>
          </cell>
          <cell r="I25">
            <v>35.515863127572835</v>
          </cell>
          <cell r="J25">
            <v>37.245511625084141</v>
          </cell>
          <cell r="K25">
            <v>38.63124286905915</v>
          </cell>
          <cell r="M25">
            <v>33.35635041200571</v>
          </cell>
          <cell r="N25">
            <v>25.196499924131302</v>
          </cell>
          <cell r="O25">
            <v>23.16026660208691</v>
          </cell>
          <cell r="Q25">
            <v>24.912451361867703</v>
          </cell>
          <cell r="R25">
            <v>23.092555828350584</v>
          </cell>
          <cell r="S25">
            <v>19.426258778716818</v>
          </cell>
          <cell r="T25">
            <v>32.015644765988291</v>
          </cell>
        </row>
        <row r="27">
          <cell r="E27">
            <v>0.37495265079773937</v>
          </cell>
          <cell r="F27">
            <v>0.4593937973595813</v>
          </cell>
          <cell r="G27">
            <v>0.43005468811920428</v>
          </cell>
          <cell r="I27">
            <v>0.48730700544792821</v>
          </cell>
          <cell r="J27">
            <v>0.47263445427139028</v>
          </cell>
          <cell r="K27">
            <v>0.46430650984045652</v>
          </cell>
          <cell r="M27">
            <v>0.52556330862043898</v>
          </cell>
          <cell r="N27">
            <v>0.51742397463312884</v>
          </cell>
          <cell r="O27">
            <v>0.5253923686105112</v>
          </cell>
          <cell r="Q27">
            <v>0.48198731046349069</v>
          </cell>
          <cell r="R27">
            <v>0.45295511545446682</v>
          </cell>
          <cell r="S27">
            <v>0.48243175824959017</v>
          </cell>
          <cell r="T27">
            <v>0.47352717117233112</v>
          </cell>
        </row>
        <row r="43">
          <cell r="E43">
            <v>858934.76</v>
          </cell>
          <cell r="F43">
            <v>960371.75</v>
          </cell>
          <cell r="G43">
            <v>933101.95</v>
          </cell>
          <cell r="I43">
            <v>1057197.07</v>
          </cell>
          <cell r="J43">
            <v>2699988.73</v>
          </cell>
          <cell r="K43">
            <v>1029773.31</v>
          </cell>
          <cell r="M43">
            <v>1170239.2900000003</v>
          </cell>
          <cell r="N43">
            <v>1195228.5999999999</v>
          </cell>
          <cell r="O43">
            <v>1228746.8299999998</v>
          </cell>
          <cell r="Q43">
            <v>1107496.99</v>
          </cell>
          <cell r="R43">
            <v>1078174.6400000001</v>
          </cell>
          <cell r="S43">
            <v>1118360.21</v>
          </cell>
        </row>
        <row r="119">
          <cell r="E119">
            <v>625200.15999999992</v>
          </cell>
          <cell r="F119">
            <v>624026.87</v>
          </cell>
          <cell r="G119">
            <v>592304.71000000008</v>
          </cell>
          <cell r="I119">
            <v>691332.09</v>
          </cell>
          <cell r="J119">
            <v>597923.02</v>
          </cell>
          <cell r="K119">
            <v>632309.06999999995</v>
          </cell>
          <cell r="M119">
            <v>600838.73</v>
          </cell>
          <cell r="N119">
            <v>657073.7200000002</v>
          </cell>
          <cell r="O119">
            <v>826201.06</v>
          </cell>
          <cell r="Q119">
            <v>661642.7300000001</v>
          </cell>
          <cell r="R119">
            <v>614046.93999999994</v>
          </cell>
          <cell r="S119">
            <v>666441.30000000028</v>
          </cell>
        </row>
      </sheetData>
      <sheetData sheetId="23">
        <row r="5">
          <cell r="E5">
            <v>87</v>
          </cell>
          <cell r="F5">
            <v>72</v>
          </cell>
          <cell r="G5">
            <v>60</v>
          </cell>
          <cell r="I5">
            <v>223</v>
          </cell>
          <cell r="J5">
            <v>120</v>
          </cell>
          <cell r="K5">
            <v>92</v>
          </cell>
          <cell r="M5">
            <v>105</v>
          </cell>
          <cell r="N5">
            <v>112</v>
          </cell>
          <cell r="O5">
            <v>142</v>
          </cell>
          <cell r="Q5">
            <v>115</v>
          </cell>
          <cell r="R5">
            <v>125</v>
          </cell>
          <cell r="S5">
            <v>131</v>
          </cell>
        </row>
        <row r="18">
          <cell r="E18">
            <v>373678.28</v>
          </cell>
          <cell r="F18">
            <v>376430.72</v>
          </cell>
          <cell r="G18">
            <v>335172</v>
          </cell>
          <cell r="I18">
            <v>394465.36</v>
          </cell>
          <cell r="J18">
            <v>370322</v>
          </cell>
          <cell r="K18">
            <v>387443.84</v>
          </cell>
          <cell r="M18">
            <v>368668.94</v>
          </cell>
          <cell r="N18">
            <v>423096.58</v>
          </cell>
          <cell r="O18">
            <v>403783</v>
          </cell>
          <cell r="Q18">
            <v>409646.15</v>
          </cell>
          <cell r="R18">
            <v>400091.85</v>
          </cell>
          <cell r="S18">
            <v>429500.24</v>
          </cell>
        </row>
        <row r="23">
          <cell r="E23">
            <v>159718.71999999997</v>
          </cell>
          <cell r="F23">
            <v>159336.28000000003</v>
          </cell>
          <cell r="G23">
            <v>155632</v>
          </cell>
          <cell r="I23">
            <v>149590.64000000001</v>
          </cell>
          <cell r="J23">
            <v>105665</v>
          </cell>
          <cell r="K23">
            <v>155257.15999999997</v>
          </cell>
          <cell r="M23">
            <v>161023.06</v>
          </cell>
          <cell r="N23">
            <v>158652.41999999998</v>
          </cell>
          <cell r="O23">
            <v>143360</v>
          </cell>
          <cell r="Q23">
            <v>144439.84999999998</v>
          </cell>
          <cell r="R23">
            <v>142412.15000000002</v>
          </cell>
          <cell r="S23">
            <v>246913.76</v>
          </cell>
        </row>
        <row r="25">
          <cell r="E25">
            <v>29.943685472546708</v>
          </cell>
          <cell r="F25">
            <v>29.739845865833477</v>
          </cell>
          <cell r="G25">
            <v>31.709603018720305</v>
          </cell>
          <cell r="I25">
            <v>27.495448997897277</v>
          </cell>
          <cell r="J25">
            <v>22.199135690680627</v>
          </cell>
          <cell r="K25">
            <v>28.591583688908447</v>
          </cell>
          <cell r="M25">
            <v>30.382454663982323</v>
          </cell>
          <cell r="N25">
            <v>27.270455537717393</v>
          </cell>
          <cell r="O25">
            <v>26.201559738496151</v>
          </cell>
          <cell r="Q25">
            <v>26.068128413278803</v>
          </cell>
          <cell r="R25">
            <v>26.250894002624868</v>
          </cell>
          <cell r="S25">
            <v>36.503348540982294</v>
          </cell>
          <cell r="T25">
            <v>28.71120389276112</v>
          </cell>
        </row>
        <row r="27">
          <cell r="E27">
            <v>0.79408024140422462</v>
          </cell>
          <cell r="F27">
            <v>0.82255666633889446</v>
          </cell>
          <cell r="G27">
            <v>0.70602063471333421</v>
          </cell>
          <cell r="I27">
            <v>0.82419127095395195</v>
          </cell>
          <cell r="J27">
            <v>0.84805140677026802</v>
          </cell>
          <cell r="K27">
            <v>0.79629119092075917</v>
          </cell>
          <cell r="M27">
            <v>0.77837374377164092</v>
          </cell>
          <cell r="N27">
            <v>0.85919274625077424</v>
          </cell>
          <cell r="O27">
            <v>0.84118829619907709</v>
          </cell>
          <cell r="Q27">
            <v>0.81972593501962543</v>
          </cell>
          <cell r="R27">
            <v>0.79513222497473546</v>
          </cell>
          <cell r="S27">
            <v>0.8754769563179029</v>
          </cell>
          <cell r="T27">
            <v>0.81130809155109329</v>
          </cell>
        </row>
        <row r="43">
          <cell r="E43">
            <v>6319494.5700000012</v>
          </cell>
          <cell r="F43">
            <v>6777228.1200000001</v>
          </cell>
          <cell r="G43">
            <v>5819056.5100000007</v>
          </cell>
          <cell r="I43">
            <v>6767260.75</v>
          </cell>
          <cell r="J43">
            <v>6306054.5100000007</v>
          </cell>
          <cell r="K43">
            <v>6127260.9700000007</v>
          </cell>
          <cell r="M43">
            <v>7089382.0500000007</v>
          </cell>
          <cell r="N43">
            <v>7478798.7699999996</v>
          </cell>
          <cell r="O43">
            <v>7303684.7299999986</v>
          </cell>
          <cell r="Q43">
            <v>6770890.4200000009</v>
          </cell>
          <cell r="R43">
            <v>6871393.7400000012</v>
          </cell>
          <cell r="S43">
            <v>7088231.2700000005</v>
          </cell>
        </row>
        <row r="119">
          <cell r="E119">
            <v>1797350.6500000004</v>
          </cell>
          <cell r="F119">
            <v>1881976.0499999998</v>
          </cell>
          <cell r="G119">
            <v>1784219.3099999998</v>
          </cell>
          <cell r="I119">
            <v>1737230.4699999997</v>
          </cell>
          <cell r="J119">
            <v>1855316.1799999997</v>
          </cell>
          <cell r="K119">
            <v>1963861.4999999998</v>
          </cell>
          <cell r="M119">
            <v>1852860.0499999996</v>
          </cell>
          <cell r="N119">
            <v>2019558.7499999998</v>
          </cell>
          <cell r="O119">
            <v>1949737.9</v>
          </cell>
          <cell r="Q119">
            <v>2236006.7600000002</v>
          </cell>
          <cell r="R119">
            <v>2362036.7800000003</v>
          </cell>
          <cell r="S119">
            <v>2221513.1199999996</v>
          </cell>
        </row>
      </sheetData>
      <sheetData sheetId="24">
        <row r="5">
          <cell r="E5">
            <v>10</v>
          </cell>
          <cell r="F5">
            <v>19</v>
          </cell>
          <cell r="G5">
            <v>23</v>
          </cell>
          <cell r="I5">
            <v>55</v>
          </cell>
          <cell r="J5">
            <v>49</v>
          </cell>
          <cell r="K5">
            <v>26</v>
          </cell>
          <cell r="M5">
            <v>14</v>
          </cell>
          <cell r="N5">
            <v>15</v>
          </cell>
          <cell r="O5">
            <v>19</v>
          </cell>
          <cell r="Q5">
            <v>18</v>
          </cell>
          <cell r="R5">
            <v>19</v>
          </cell>
          <cell r="S5">
            <v>16</v>
          </cell>
        </row>
        <row r="18">
          <cell r="E18">
            <v>65191</v>
          </cell>
          <cell r="F18">
            <v>67807</v>
          </cell>
          <cell r="G18">
            <v>67359</v>
          </cell>
          <cell r="I18">
            <v>72205</v>
          </cell>
          <cell r="J18">
            <v>67964</v>
          </cell>
          <cell r="K18">
            <v>68693</v>
          </cell>
          <cell r="M18">
            <v>79396</v>
          </cell>
          <cell r="N18">
            <v>89444</v>
          </cell>
          <cell r="O18">
            <v>84648</v>
          </cell>
          <cell r="Q18">
            <v>75823</v>
          </cell>
          <cell r="R18">
            <v>75328</v>
          </cell>
          <cell r="S18">
            <v>76823</v>
          </cell>
        </row>
        <row r="23">
          <cell r="E23">
            <v>14289</v>
          </cell>
          <cell r="F23">
            <v>16178</v>
          </cell>
          <cell r="G23">
            <v>17441</v>
          </cell>
          <cell r="I23">
            <v>22862</v>
          </cell>
          <cell r="J23">
            <v>23886</v>
          </cell>
          <cell r="K23">
            <v>24633</v>
          </cell>
          <cell r="M23">
            <v>26034</v>
          </cell>
          <cell r="N23">
            <v>23016</v>
          </cell>
          <cell r="O23">
            <v>21988</v>
          </cell>
          <cell r="Q23">
            <v>23807</v>
          </cell>
          <cell r="R23">
            <v>24286</v>
          </cell>
          <cell r="S23">
            <v>22057</v>
          </cell>
        </row>
        <row r="25">
          <cell r="E25">
            <v>17.973584905660378</v>
          </cell>
          <cell r="F25">
            <v>19.259523809523809</v>
          </cell>
          <cell r="G25">
            <v>20.567216981132077</v>
          </cell>
          <cell r="I25">
            <v>24.039957939011568</v>
          </cell>
          <cell r="J25">
            <v>25.963043478260868</v>
          </cell>
          <cell r="K25">
            <v>25.84784889821616</v>
          </cell>
          <cell r="M25">
            <v>24.429013793750588</v>
          </cell>
          <cell r="N25">
            <v>20.458666666666666</v>
          </cell>
          <cell r="O25">
            <v>20.613878836742728</v>
          </cell>
          <cell r="Q25">
            <v>23.895413028204356</v>
          </cell>
          <cell r="R25">
            <v>24.380107213845445</v>
          </cell>
          <cell r="S25">
            <v>22.306836569579289</v>
          </cell>
          <cell r="T25">
            <v>22.560715770509979</v>
          </cell>
        </row>
        <row r="27">
          <cell r="E27">
            <v>0.45925649352936621</v>
          </cell>
          <cell r="F27">
            <v>0.49205036101737964</v>
          </cell>
          <cell r="G27">
            <v>0.47087896147836938</v>
          </cell>
          <cell r="I27">
            <v>0.50057888424394947</v>
          </cell>
          <cell r="J27">
            <v>0.51600461613216719</v>
          </cell>
          <cell r="K27">
            <v>0.4685775482779555</v>
          </cell>
          <cell r="M27">
            <v>0.5587529469720961</v>
          </cell>
          <cell r="N27">
            <v>0.60749348827890204</v>
          </cell>
          <cell r="O27">
            <v>0.59208897282551676</v>
          </cell>
          <cell r="Q27">
            <v>0.51132083742164769</v>
          </cell>
          <cell r="R27">
            <v>0.50613111515746045</v>
          </cell>
          <cell r="S27">
            <v>0.53149993081499936</v>
          </cell>
          <cell r="T27">
            <v>0.51919615272515307</v>
          </cell>
        </row>
        <row r="43">
          <cell r="E43">
            <v>1023259.57</v>
          </cell>
          <cell r="F43">
            <v>1056941.6200000001</v>
          </cell>
          <cell r="G43">
            <v>1076687.28</v>
          </cell>
          <cell r="I43">
            <v>1117849.58</v>
          </cell>
          <cell r="J43">
            <v>1059165.56</v>
          </cell>
          <cell r="K43">
            <v>1072681.6400000001</v>
          </cell>
          <cell r="M43">
            <v>1216700.3499999999</v>
          </cell>
          <cell r="N43">
            <v>1371586.29</v>
          </cell>
          <cell r="O43">
            <v>1332063.76</v>
          </cell>
          <cell r="Q43">
            <v>1174631.4099999999</v>
          </cell>
          <cell r="R43">
            <v>1168615.6499999999</v>
          </cell>
          <cell r="S43">
            <v>1196235.31</v>
          </cell>
        </row>
        <row r="119">
          <cell r="E119">
            <v>531769.1100000001</v>
          </cell>
          <cell r="F119">
            <v>526342.43999999994</v>
          </cell>
          <cell r="G119">
            <v>517233.6</v>
          </cell>
          <cell r="I119">
            <v>442907.25999999995</v>
          </cell>
          <cell r="J119">
            <v>569763.82000000007</v>
          </cell>
          <cell r="K119">
            <v>568953.59</v>
          </cell>
          <cell r="M119">
            <v>535854.52000000014</v>
          </cell>
          <cell r="N119">
            <v>570138.48999999987</v>
          </cell>
          <cell r="O119">
            <v>569586.91</v>
          </cell>
          <cell r="Q119">
            <v>548162.52</v>
          </cell>
          <cell r="R119">
            <v>646427.15000000014</v>
          </cell>
          <cell r="S119">
            <v>657504.26</v>
          </cell>
        </row>
      </sheetData>
      <sheetData sheetId="25">
        <row r="5">
          <cell r="E5">
            <v>5</v>
          </cell>
          <cell r="F5">
            <v>2</v>
          </cell>
          <cell r="G5">
            <v>4</v>
          </cell>
          <cell r="I5">
            <v>5</v>
          </cell>
          <cell r="J5">
            <v>23</v>
          </cell>
          <cell r="K5">
            <v>25</v>
          </cell>
          <cell r="M5">
            <v>6</v>
          </cell>
          <cell r="N5">
            <v>6</v>
          </cell>
          <cell r="O5">
            <v>5</v>
          </cell>
          <cell r="Q5">
            <v>2</v>
          </cell>
          <cell r="R5">
            <v>7</v>
          </cell>
          <cell r="S5">
            <v>1</v>
          </cell>
        </row>
        <row r="18">
          <cell r="E18">
            <v>29903</v>
          </cell>
          <cell r="F18">
            <v>28741</v>
          </cell>
          <cell r="G18">
            <v>27444</v>
          </cell>
          <cell r="I18">
            <v>29136</v>
          </cell>
          <cell r="J18">
            <v>28014</v>
          </cell>
          <cell r="K18">
            <v>27562</v>
          </cell>
          <cell r="M18">
            <v>31635</v>
          </cell>
          <cell r="N18">
            <v>33141</v>
          </cell>
          <cell r="O18">
            <v>29994</v>
          </cell>
          <cell r="Q18">
            <v>31305</v>
          </cell>
          <cell r="R18">
            <v>29409</v>
          </cell>
          <cell r="S18">
            <v>29529</v>
          </cell>
        </row>
        <row r="23">
          <cell r="E23">
            <v>7910</v>
          </cell>
          <cell r="F23">
            <v>7158</v>
          </cell>
          <cell r="G23">
            <v>9748</v>
          </cell>
          <cell r="I23">
            <v>10025</v>
          </cell>
          <cell r="J23">
            <v>8890</v>
          </cell>
          <cell r="K23">
            <v>10189</v>
          </cell>
          <cell r="M23">
            <v>10177</v>
          </cell>
          <cell r="N23">
            <v>7959</v>
          </cell>
          <cell r="O23">
            <v>10193</v>
          </cell>
          <cell r="Q23">
            <v>9786</v>
          </cell>
          <cell r="R23">
            <v>10810</v>
          </cell>
          <cell r="S23">
            <v>9603</v>
          </cell>
        </row>
        <row r="25">
          <cell r="E25">
            <v>20.918731653135165</v>
          </cell>
          <cell r="F25">
            <v>19.939274074486754</v>
          </cell>
          <cell r="G25">
            <v>26.209937620993763</v>
          </cell>
          <cell r="I25">
            <v>25.599448430836802</v>
          </cell>
          <cell r="J25">
            <v>24.089529590288315</v>
          </cell>
          <cell r="K25">
            <v>26.975007942391191</v>
          </cell>
          <cell r="M25">
            <v>24.339902420357792</v>
          </cell>
          <cell r="N25">
            <v>19.364963503649633</v>
          </cell>
          <cell r="O25">
            <v>25.363923656903975</v>
          </cell>
          <cell r="Q25">
            <v>23.814854472890101</v>
          </cell>
          <cell r="R25">
            <v>26.850471932439145</v>
          </cell>
          <cell r="S25">
            <v>24.540018399264028</v>
          </cell>
          <cell r="T25">
            <v>24.010727615924019</v>
          </cell>
        </row>
        <row r="27">
          <cell r="E27">
            <v>0.61225826926423765</v>
          </cell>
          <cell r="F27">
            <v>0.60711871567384879</v>
          </cell>
          <cell r="G27">
            <v>0.56031033074724379</v>
          </cell>
          <cell r="I27">
            <v>0.5935402385487436</v>
          </cell>
          <cell r="J27">
            <v>0.62687969924812026</v>
          </cell>
          <cell r="K27">
            <v>0.54916415947717623</v>
          </cell>
          <cell r="M27">
            <v>0.64534883720930236</v>
          </cell>
          <cell r="N27">
            <v>0.65186860739575136</v>
          </cell>
          <cell r="O27">
            <v>0.60796594709638185</v>
          </cell>
          <cell r="Q27">
            <v>0.61313825724190607</v>
          </cell>
          <cell r="R27">
            <v>0.57460776460014462</v>
          </cell>
          <cell r="S27">
            <v>0.5951027811366385</v>
          </cell>
          <cell r="T27">
            <v>0.60417114160911145</v>
          </cell>
        </row>
        <row r="43">
          <cell r="E43">
            <v>476170.80999999994</v>
          </cell>
          <cell r="F43">
            <v>447898.85</v>
          </cell>
          <cell r="G43">
            <v>431331.94</v>
          </cell>
          <cell r="I43">
            <v>454572.62</v>
          </cell>
          <cell r="J43">
            <v>456987</v>
          </cell>
          <cell r="K43">
            <v>451777.56</v>
          </cell>
          <cell r="M43">
            <v>501833.09</v>
          </cell>
          <cell r="N43">
            <v>512275.51</v>
          </cell>
          <cell r="O43">
            <v>475148.33</v>
          </cell>
          <cell r="Q43">
            <v>482473.1</v>
          </cell>
          <cell r="R43">
            <v>471899.04</v>
          </cell>
          <cell r="S43">
            <v>460992</v>
          </cell>
        </row>
        <row r="119">
          <cell r="E119">
            <v>271628.71999999997</v>
          </cell>
          <cell r="F119">
            <v>270667.34000000003</v>
          </cell>
          <cell r="G119">
            <v>276478.81</v>
          </cell>
          <cell r="I119">
            <v>320014.44999999995</v>
          </cell>
          <cell r="J119">
            <v>297557.86</v>
          </cell>
          <cell r="K119">
            <v>282646.40999999997</v>
          </cell>
          <cell r="M119">
            <v>265348.49000000005</v>
          </cell>
          <cell r="N119">
            <v>296153.21000000002</v>
          </cell>
          <cell r="O119">
            <v>262083.90999999997</v>
          </cell>
          <cell r="Q119">
            <v>293901.21999999997</v>
          </cell>
          <cell r="R119">
            <v>324651.81</v>
          </cell>
          <cell r="S119">
            <v>331385.13999999996</v>
          </cell>
        </row>
      </sheetData>
      <sheetData sheetId="26">
        <row r="5">
          <cell r="E5">
            <v>4</v>
          </cell>
          <cell r="F5">
            <v>0</v>
          </cell>
          <cell r="G5">
            <v>4</v>
          </cell>
          <cell r="I5">
            <v>4</v>
          </cell>
          <cell r="J5">
            <v>2</v>
          </cell>
          <cell r="K5">
            <v>14</v>
          </cell>
          <cell r="M5">
            <v>4</v>
          </cell>
          <cell r="N5">
            <v>10</v>
          </cell>
          <cell r="O5">
            <v>9</v>
          </cell>
          <cell r="Q5">
            <v>1</v>
          </cell>
          <cell r="R5">
            <v>6</v>
          </cell>
          <cell r="S5">
            <v>4</v>
          </cell>
        </row>
        <row r="18">
          <cell r="E18">
            <v>32271</v>
          </cell>
          <cell r="F18">
            <v>34153</v>
          </cell>
          <cell r="G18">
            <v>33758</v>
          </cell>
          <cell r="I18">
            <v>37228</v>
          </cell>
          <cell r="J18">
            <v>32222</v>
          </cell>
          <cell r="K18">
            <v>38712</v>
          </cell>
          <cell r="M18">
            <v>36429</v>
          </cell>
          <cell r="N18">
            <v>43511</v>
          </cell>
          <cell r="O18">
            <v>38242</v>
          </cell>
          <cell r="Q18">
            <v>34710</v>
          </cell>
          <cell r="R18">
            <v>37094</v>
          </cell>
          <cell r="S18">
            <v>34083</v>
          </cell>
        </row>
        <row r="23">
          <cell r="E23">
            <v>8005</v>
          </cell>
          <cell r="F23">
            <v>9987</v>
          </cell>
          <cell r="G23">
            <v>9385</v>
          </cell>
          <cell r="I23">
            <v>9960</v>
          </cell>
          <cell r="J23">
            <v>8904</v>
          </cell>
          <cell r="K23">
            <v>11035</v>
          </cell>
          <cell r="M23">
            <v>12479</v>
          </cell>
          <cell r="N23">
            <v>6905</v>
          </cell>
          <cell r="O23">
            <v>9124</v>
          </cell>
          <cell r="Q23">
            <v>11867</v>
          </cell>
          <cell r="R23">
            <v>8175</v>
          </cell>
          <cell r="S23">
            <v>10722</v>
          </cell>
        </row>
        <row r="25">
          <cell r="E25">
            <v>19.875360015890358</v>
          </cell>
          <cell r="F25">
            <v>22.625736293611237</v>
          </cell>
          <cell r="G25">
            <v>21.753239227684677</v>
          </cell>
          <cell r="I25">
            <v>21.092310624510283</v>
          </cell>
          <cell r="J25">
            <v>21.650537372951419</v>
          </cell>
          <cell r="K25">
            <v>22.176001286147788</v>
          </cell>
          <cell r="M25">
            <v>25.504823413996075</v>
          </cell>
          <cell r="N25">
            <v>13.690617812673487</v>
          </cell>
          <cell r="O25">
            <v>19.257883405800161</v>
          </cell>
          <cell r="Q25">
            <v>25.471677863873445</v>
          </cell>
          <cell r="R25">
            <v>18.053132522138551</v>
          </cell>
          <cell r="S25">
            <v>23.919687674288902</v>
          </cell>
          <cell r="T25">
            <v>21.225045801721343</v>
          </cell>
        </row>
        <row r="27">
          <cell r="E27">
            <v>0.47253744893327282</v>
          </cell>
          <cell r="F27">
            <v>0.51629629629629625</v>
          </cell>
          <cell r="G27">
            <v>0.4935271887312413</v>
          </cell>
          <cell r="I27">
            <v>0.54339512479929941</v>
          </cell>
          <cell r="J27">
            <v>0.52001161965011944</v>
          </cell>
          <cell r="K27">
            <v>0.5622576287926101</v>
          </cell>
          <cell r="M27">
            <v>0.54452914798206276</v>
          </cell>
          <cell r="N27">
            <v>0.62743882215524827</v>
          </cell>
          <cell r="O27">
            <v>0.56743081830996367</v>
          </cell>
          <cell r="Q27">
            <v>0.4982988070114992</v>
          </cell>
          <cell r="R27">
            <v>0.53299806020547458</v>
          </cell>
          <cell r="S27">
            <v>0.50527018012008007</v>
          </cell>
          <cell r="T27">
            <v>0.53232673587280677</v>
          </cell>
        </row>
        <row r="43">
          <cell r="E43">
            <v>514616.24</v>
          </cell>
          <cell r="F43">
            <v>536584.41999999993</v>
          </cell>
          <cell r="G43">
            <v>543294.10000000009</v>
          </cell>
          <cell r="I43">
            <v>588359.81000000006</v>
          </cell>
          <cell r="J43">
            <v>513724.32999999996</v>
          </cell>
          <cell r="K43">
            <v>630343.61</v>
          </cell>
          <cell r="M43">
            <v>564284.0199999999</v>
          </cell>
          <cell r="N43">
            <v>632369.47</v>
          </cell>
          <cell r="O43">
            <v>604384.05999999994</v>
          </cell>
          <cell r="Q43">
            <v>580892</v>
          </cell>
          <cell r="R43">
            <v>577864.30000000005</v>
          </cell>
          <cell r="S43">
            <v>539914.35</v>
          </cell>
        </row>
        <row r="119">
          <cell r="E119">
            <v>337442.63</v>
          </cell>
          <cell r="F119">
            <v>347985.22000000003</v>
          </cell>
          <cell r="G119">
            <v>348185.16000000003</v>
          </cell>
          <cell r="I119">
            <v>336138.2</v>
          </cell>
          <cell r="J119">
            <v>331993.61000000004</v>
          </cell>
          <cell r="K119">
            <v>313891.19</v>
          </cell>
          <cell r="M119">
            <v>289860.84000000003</v>
          </cell>
          <cell r="N119">
            <v>347605.69000000006</v>
          </cell>
          <cell r="O119">
            <v>339004.25000000006</v>
          </cell>
          <cell r="Q119">
            <v>350059.35000000009</v>
          </cell>
          <cell r="R119">
            <v>355290.5</v>
          </cell>
          <cell r="S119">
            <v>536077.12000000011</v>
          </cell>
        </row>
      </sheetData>
      <sheetData sheetId="27">
        <row r="5">
          <cell r="E5">
            <v>66</v>
          </cell>
          <cell r="F5">
            <v>33</v>
          </cell>
          <cell r="G5">
            <v>53</v>
          </cell>
          <cell r="I5">
            <v>59</v>
          </cell>
          <cell r="J5">
            <v>41</v>
          </cell>
          <cell r="K5">
            <v>59</v>
          </cell>
          <cell r="M5">
            <v>83</v>
          </cell>
          <cell r="N5">
            <v>85</v>
          </cell>
          <cell r="O5">
            <v>41</v>
          </cell>
          <cell r="Q5">
            <v>100</v>
          </cell>
          <cell r="R5">
            <v>52</v>
          </cell>
          <cell r="S5">
            <v>92</v>
          </cell>
        </row>
        <row r="18">
          <cell r="E18">
            <v>222119</v>
          </cell>
          <cell r="F18">
            <v>230427</v>
          </cell>
          <cell r="G18">
            <v>215191</v>
          </cell>
          <cell r="I18">
            <v>238132</v>
          </cell>
          <cell r="J18">
            <v>214292</v>
          </cell>
          <cell r="K18">
            <v>231033</v>
          </cell>
          <cell r="M18">
            <v>237078</v>
          </cell>
          <cell r="N18">
            <v>262531</v>
          </cell>
          <cell r="O18">
            <v>255592</v>
          </cell>
          <cell r="Q18">
            <v>238688</v>
          </cell>
          <cell r="R18">
            <v>229672</v>
          </cell>
          <cell r="S18">
            <v>234022</v>
          </cell>
        </row>
        <row r="23">
          <cell r="E23">
            <v>107458</v>
          </cell>
          <cell r="F23">
            <v>94143</v>
          </cell>
          <cell r="G23">
            <v>120666</v>
          </cell>
          <cell r="I23">
            <v>85336</v>
          </cell>
          <cell r="J23">
            <v>87493</v>
          </cell>
          <cell r="K23">
            <v>96608</v>
          </cell>
          <cell r="M23">
            <v>93905</v>
          </cell>
          <cell r="N23">
            <v>83041</v>
          </cell>
          <cell r="O23">
            <v>74053</v>
          </cell>
          <cell r="Q23">
            <v>93029</v>
          </cell>
          <cell r="R23">
            <v>117837</v>
          </cell>
          <cell r="S23">
            <v>120992</v>
          </cell>
        </row>
        <row r="25">
          <cell r="E25">
            <v>32.604823758939489</v>
          </cell>
          <cell r="F25">
            <v>29.005453369072928</v>
          </cell>
          <cell r="G25">
            <v>35.912820650184379</v>
          </cell>
          <cell r="I25">
            <v>26.369931800834951</v>
          </cell>
          <cell r="J25">
            <v>28.987221410515087</v>
          </cell>
          <cell r="K25">
            <v>29.484851351887514</v>
          </cell>
          <cell r="M25">
            <v>28.368462233285701</v>
          </cell>
          <cell r="N25">
            <v>24.024174323604971</v>
          </cell>
          <cell r="O25">
            <v>22.464060476079247</v>
          </cell>
          <cell r="Q25">
            <v>28.04384328077003</v>
          </cell>
          <cell r="R25">
            <v>33.909049837558165</v>
          </cell>
          <cell r="S25">
            <v>34.080909485259738</v>
          </cell>
          <cell r="T25">
            <v>29.483307089657984</v>
          </cell>
        </row>
        <row r="27">
          <cell r="E27">
            <v>0.63012303511195711</v>
          </cell>
          <cell r="F27">
            <v>0.67267154179620792</v>
          </cell>
          <cell r="G27">
            <v>0.60572819906547315</v>
          </cell>
          <cell r="I27">
            <v>0.6671307846067861</v>
          </cell>
          <cell r="J27">
            <v>0.66190579150579154</v>
          </cell>
          <cell r="K27">
            <v>0.64191881303659248</v>
          </cell>
          <cell r="M27">
            <v>0.67667936806952944</v>
          </cell>
          <cell r="N27">
            <v>0.7200392752186261</v>
          </cell>
          <cell r="O27">
            <v>0.721186213512789</v>
          </cell>
          <cell r="Q27">
            <v>0.64909904765012705</v>
          </cell>
          <cell r="R27">
            <v>0.62146325492164467</v>
          </cell>
          <cell r="S27">
            <v>0.65079325352132256</v>
          </cell>
          <cell r="T27">
            <v>0.65856050081769746</v>
          </cell>
        </row>
        <row r="43">
          <cell r="E43">
            <v>3686447.7399999998</v>
          </cell>
          <cell r="F43">
            <v>3742013.9000000004</v>
          </cell>
          <cell r="G43">
            <v>3564262.75</v>
          </cell>
          <cell r="I43">
            <v>3924963.77</v>
          </cell>
          <cell r="J43">
            <v>3536620.92</v>
          </cell>
          <cell r="K43">
            <v>3796693.28</v>
          </cell>
          <cell r="M43">
            <v>3934758.85</v>
          </cell>
          <cell r="N43">
            <v>4277924.6900000004</v>
          </cell>
          <cell r="O43">
            <v>4135172.9000000004</v>
          </cell>
          <cell r="Q43">
            <v>3964896.28</v>
          </cell>
          <cell r="R43">
            <v>3771323.4499999997</v>
          </cell>
          <cell r="S43">
            <v>3917955.3400000003</v>
          </cell>
        </row>
        <row r="119">
          <cell r="E119">
            <v>1310889.4200000002</v>
          </cell>
          <cell r="F119">
            <v>1448963.34</v>
          </cell>
          <cell r="G119">
            <v>1415139.84</v>
          </cell>
          <cell r="I119">
            <v>1472846.2100000002</v>
          </cell>
          <cell r="J119">
            <v>1339127.1399999999</v>
          </cell>
          <cell r="K119">
            <v>1426351.9800000002</v>
          </cell>
          <cell r="M119">
            <v>1350627.8599999999</v>
          </cell>
          <cell r="N119">
            <v>1458905.9400000004</v>
          </cell>
          <cell r="O119">
            <v>1533833.2400000002</v>
          </cell>
          <cell r="Q119">
            <v>1480715.0000000005</v>
          </cell>
          <cell r="R119">
            <v>1730980.6</v>
          </cell>
          <cell r="S119">
            <v>1749206.1</v>
          </cell>
        </row>
      </sheetData>
      <sheetData sheetId="28">
        <row r="5">
          <cell r="E5">
            <v>0</v>
          </cell>
          <cell r="F5">
            <v>14</v>
          </cell>
          <cell r="G5">
            <v>4</v>
          </cell>
          <cell r="I5">
            <v>24</v>
          </cell>
          <cell r="J5">
            <v>21</v>
          </cell>
          <cell r="K5">
            <v>23</v>
          </cell>
          <cell r="M5">
            <v>13</v>
          </cell>
          <cell r="N5">
            <v>11</v>
          </cell>
          <cell r="O5">
            <v>18</v>
          </cell>
          <cell r="Q5">
            <v>11</v>
          </cell>
          <cell r="R5">
            <v>14</v>
          </cell>
          <cell r="S5">
            <v>17</v>
          </cell>
        </row>
        <row r="18">
          <cell r="E18">
            <v>24826</v>
          </cell>
          <cell r="F18">
            <v>24296</v>
          </cell>
          <cell r="G18">
            <v>22931</v>
          </cell>
          <cell r="I18">
            <v>24248</v>
          </cell>
          <cell r="J18">
            <v>24508</v>
          </cell>
          <cell r="K18">
            <v>23803</v>
          </cell>
          <cell r="M18">
            <v>27569</v>
          </cell>
          <cell r="N18">
            <v>31013</v>
          </cell>
          <cell r="O18">
            <v>27810</v>
          </cell>
          <cell r="Q18">
            <v>26398</v>
          </cell>
          <cell r="R18">
            <v>27705</v>
          </cell>
          <cell r="S18">
            <v>28282</v>
          </cell>
        </row>
        <row r="23">
          <cell r="E23">
            <v>4143</v>
          </cell>
          <cell r="F23">
            <v>3979</v>
          </cell>
          <cell r="G23">
            <v>4056</v>
          </cell>
          <cell r="I23">
            <v>10376</v>
          </cell>
          <cell r="J23">
            <v>5003</v>
          </cell>
          <cell r="K23">
            <v>4703</v>
          </cell>
          <cell r="M23">
            <v>5256</v>
          </cell>
          <cell r="N23">
            <v>5925</v>
          </cell>
          <cell r="O23">
            <v>5248</v>
          </cell>
          <cell r="Q23">
            <v>5023</v>
          </cell>
          <cell r="R23">
            <v>4896</v>
          </cell>
          <cell r="S23">
            <v>4608</v>
          </cell>
        </row>
        <row r="25">
          <cell r="E25">
            <v>14.301494701232352</v>
          </cell>
          <cell r="F25">
            <v>14.072502210433244</v>
          </cell>
          <cell r="G25">
            <v>15.029458628228406</v>
          </cell>
          <cell r="I25">
            <v>29.953810623556581</v>
          </cell>
          <cell r="J25">
            <v>16.953000576056386</v>
          </cell>
          <cell r="K25">
            <v>16.414784824264423</v>
          </cell>
          <cell r="M25">
            <v>15.965493150268825</v>
          </cell>
          <cell r="N25">
            <v>15.998811902576012</v>
          </cell>
          <cell r="O25">
            <v>15.867928521754905</v>
          </cell>
          <cell r="Q25">
            <v>15.986123929855829</v>
          </cell>
          <cell r="R25">
            <v>15.017944234839423</v>
          </cell>
          <cell r="S25">
            <v>14.010337488598358</v>
          </cell>
          <cell r="T25">
            <v>16.769370750690367</v>
          </cell>
        </row>
        <row r="27">
          <cell r="E27">
            <v>0.5315889211267304</v>
          </cell>
          <cell r="F27">
            <v>0.5352720863626349</v>
          </cell>
          <cell r="G27">
            <v>0.48601161459878767</v>
          </cell>
          <cell r="I27">
            <v>0.5092405913978495</v>
          </cell>
          <cell r="J27">
            <v>0.56162060589394569</v>
          </cell>
          <cell r="K27">
            <v>0.48597386688444261</v>
          </cell>
          <cell r="M27">
            <v>0.57525299947835162</v>
          </cell>
          <cell r="N27">
            <v>0.62157151589854598</v>
          </cell>
          <cell r="O27">
            <v>0.5709886048660302</v>
          </cell>
          <cell r="Q27">
            <v>0.52002954937207579</v>
          </cell>
          <cell r="R27">
            <v>0.54180641250036665</v>
          </cell>
          <cell r="S27">
            <v>0.56637628917592875</v>
          </cell>
          <cell r="T27">
            <v>0.54</v>
          </cell>
        </row>
        <row r="43">
          <cell r="E43">
            <v>387218.7</v>
          </cell>
          <cell r="F43">
            <v>383727.44</v>
          </cell>
          <cell r="G43">
            <v>355373.73</v>
          </cell>
          <cell r="I43">
            <v>489139.25999999995</v>
          </cell>
          <cell r="J43">
            <v>405426.56</v>
          </cell>
          <cell r="K43">
            <v>382151.74</v>
          </cell>
          <cell r="M43">
            <v>441883.88999999996</v>
          </cell>
          <cell r="N43">
            <v>496075.04</v>
          </cell>
          <cell r="O43">
            <v>439323.87</v>
          </cell>
          <cell r="Q43">
            <v>414878.11</v>
          </cell>
          <cell r="R43">
            <v>436148.56</v>
          </cell>
          <cell r="S43">
            <v>445737.28</v>
          </cell>
        </row>
        <row r="119">
          <cell r="E119">
            <v>190592.71999999997</v>
          </cell>
          <cell r="F119">
            <v>274490.31999999995</v>
          </cell>
          <cell r="G119">
            <v>259151.03999999998</v>
          </cell>
          <cell r="I119">
            <v>287696.62</v>
          </cell>
          <cell r="J119">
            <v>187086.48999999996</v>
          </cell>
          <cell r="K119">
            <v>216875.34</v>
          </cell>
          <cell r="M119">
            <v>212435.4</v>
          </cell>
          <cell r="N119">
            <v>227523.25999999998</v>
          </cell>
          <cell r="O119">
            <v>218081.24</v>
          </cell>
          <cell r="Q119">
            <v>242117.81</v>
          </cell>
          <cell r="R119">
            <v>227713.67999999996</v>
          </cell>
          <cell r="S119">
            <v>293633.77</v>
          </cell>
        </row>
      </sheetData>
      <sheetData sheetId="29">
        <row r="5">
          <cell r="E5">
            <v>7</v>
          </cell>
          <cell r="F5">
            <v>17</v>
          </cell>
          <cell r="G5">
            <v>3</v>
          </cell>
          <cell r="I5">
            <v>17</v>
          </cell>
          <cell r="J5">
            <v>16</v>
          </cell>
          <cell r="K5">
            <v>67</v>
          </cell>
          <cell r="M5">
            <v>23</v>
          </cell>
          <cell r="N5">
            <v>11</v>
          </cell>
          <cell r="O5">
            <v>14</v>
          </cell>
          <cell r="Q5">
            <v>5</v>
          </cell>
          <cell r="R5">
            <v>11</v>
          </cell>
          <cell r="S5">
            <v>21</v>
          </cell>
        </row>
        <row r="18">
          <cell r="E18">
            <v>43365</v>
          </cell>
          <cell r="F18">
            <v>41916</v>
          </cell>
          <cell r="G18">
            <v>42285</v>
          </cell>
          <cell r="I18">
            <v>48320</v>
          </cell>
          <cell r="J18">
            <v>44159</v>
          </cell>
          <cell r="K18">
            <v>43558</v>
          </cell>
          <cell r="M18">
            <v>52091</v>
          </cell>
          <cell r="N18">
            <v>54416</v>
          </cell>
          <cell r="O18">
            <v>42977</v>
          </cell>
          <cell r="Q18">
            <v>43878</v>
          </cell>
          <cell r="R18">
            <v>44881</v>
          </cell>
          <cell r="S18">
            <v>43233</v>
          </cell>
        </row>
        <row r="23">
          <cell r="E23">
            <v>10173</v>
          </cell>
          <cell r="F23">
            <v>9734</v>
          </cell>
          <cell r="G23">
            <v>9429</v>
          </cell>
          <cell r="I23">
            <v>10784</v>
          </cell>
          <cell r="J23">
            <v>10335</v>
          </cell>
          <cell r="K23">
            <v>11303</v>
          </cell>
          <cell r="M23">
            <v>11349</v>
          </cell>
          <cell r="N23">
            <v>11774</v>
          </cell>
          <cell r="O23">
            <v>10618</v>
          </cell>
          <cell r="Q23">
            <v>9472</v>
          </cell>
          <cell r="R23">
            <v>9599</v>
          </cell>
          <cell r="S23">
            <v>9147</v>
          </cell>
        </row>
        <row r="25">
          <cell r="E25">
            <v>18.997198879551821</v>
          </cell>
          <cell r="F25">
            <v>18.846079380445303</v>
          </cell>
          <cell r="G25">
            <v>18.21676970633694</v>
          </cell>
          <cell r="I25">
            <v>18.24086603518268</v>
          </cell>
          <cell r="J25">
            <v>18.963302752293579</v>
          </cell>
          <cell r="K25">
            <v>20.439421338155515</v>
          </cell>
          <cell r="M25">
            <v>17.677570093457945</v>
          </cell>
          <cell r="N25">
            <v>17.599402092675636</v>
          </cell>
          <cell r="O25">
            <v>19.518382352941178</v>
          </cell>
          <cell r="Q25">
            <v>17.427782888684451</v>
          </cell>
          <cell r="R25">
            <v>17.295495495495494</v>
          </cell>
          <cell r="S25">
            <v>17.129213483146067</v>
          </cell>
          <cell r="T25">
            <v>18.338496657427033</v>
          </cell>
        </row>
        <row r="27">
          <cell r="E27">
            <v>0.51552274469944182</v>
          </cell>
          <cell r="F27">
            <v>0.51263988259035043</v>
          </cell>
          <cell r="G27">
            <v>0.49891450551006444</v>
          </cell>
          <cell r="I27">
            <v>0.56845721277146422</v>
          </cell>
          <cell r="J27">
            <v>0.57193368734619865</v>
          </cell>
          <cell r="K27">
            <v>0.50217897576610016</v>
          </cell>
          <cell r="M27">
            <v>0.61085898563471119</v>
          </cell>
          <cell r="N27">
            <v>0.61397510972706448</v>
          </cell>
          <cell r="O27">
            <v>0.49906520350693839</v>
          </cell>
          <cell r="Q27">
            <v>0.49163576062476888</v>
          </cell>
          <cell r="R27">
            <v>0.50156736308622452</v>
          </cell>
          <cell r="S27">
            <v>0.49658855961405929</v>
          </cell>
          <cell r="T27">
            <v>0.53125831493691611</v>
          </cell>
        </row>
        <row r="43">
          <cell r="E43">
            <v>679091.43</v>
          </cell>
          <cell r="F43">
            <v>658734.85999999987</v>
          </cell>
          <cell r="G43">
            <v>659852.48</v>
          </cell>
          <cell r="I43">
            <v>766902.73</v>
          </cell>
          <cell r="J43">
            <v>685608.34000000008</v>
          </cell>
          <cell r="K43">
            <v>729229.34000000008</v>
          </cell>
          <cell r="M43">
            <v>818904.57000000007</v>
          </cell>
          <cell r="N43">
            <v>804711.44000000006</v>
          </cell>
          <cell r="O43">
            <v>663771.03</v>
          </cell>
          <cell r="Q43">
            <v>667727.22</v>
          </cell>
          <cell r="R43">
            <v>684356.57000000007</v>
          </cell>
          <cell r="S43">
            <v>679742.03</v>
          </cell>
        </row>
        <row r="119">
          <cell r="E119">
            <v>423737.68000000005</v>
          </cell>
          <cell r="F119">
            <v>387354.67000000004</v>
          </cell>
          <cell r="G119">
            <v>347924.5</v>
          </cell>
          <cell r="I119">
            <v>397846.89999999997</v>
          </cell>
          <cell r="J119">
            <v>276902.83999999997</v>
          </cell>
          <cell r="K119">
            <v>368746.72000000003</v>
          </cell>
          <cell r="M119">
            <v>407017.61000000004</v>
          </cell>
          <cell r="N119">
            <v>337376.52000000008</v>
          </cell>
          <cell r="O119">
            <v>367118.72</v>
          </cell>
          <cell r="Q119">
            <v>395527.55000000005</v>
          </cell>
          <cell r="R119">
            <v>331691.33999999997</v>
          </cell>
          <cell r="S119">
            <v>354205.05000000005</v>
          </cell>
        </row>
      </sheetData>
      <sheetData sheetId="30"/>
      <sheetData sheetId="31"/>
      <sheetData sheetId="32"/>
      <sheetData sheetId="3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ผู้ใช้น้ำเพิ่มปกติ-cal"/>
      <sheetName val="ผู้ใช้น้ำโครงการขยายเขต"/>
      <sheetName val="ผู้ใช้น้ำลด"/>
      <sheetName val="น้ำจ่าย"/>
      <sheetName val="น้ำจำหน่าย"/>
      <sheetName val="น้ำผลิต"/>
      <sheetName val="ปริมาณน้ำสูญเสีย"/>
      <sheetName val="อัตราการใช้น้ำรายเดือน"/>
      <sheetName val="อัตราการใช้น้ำสะสม"/>
      <sheetName val="ผู้ใช้น้ำเพิ่มปกติ-กศผ."/>
      <sheetName val="น้ำผลิตจ่าย-กศผ"/>
      <sheetName val="น้ำจำหน่าย-กศผ"/>
      <sheetName val="ปริมาณน้ำสูญเสีย-กศผ"/>
      <sheetName val="อัตราการใช้น้ำรายเดือน-กศผ"/>
      <sheetName val="อัตราการใช้น้ำสะสม-กศผ"/>
      <sheetName val="รายได้ค่าจำหน่ายน้ำ"/>
      <sheetName val="รายได้ค่าบริการ"/>
      <sheetName val="รายได้ค่าบริการอื่น"/>
      <sheetName val="รายได้ค่าติดตั้ง"/>
      <sheetName val="ต้นทุนค่าติดตั้ง"/>
      <sheetName val="ค่าติดตั้งสุทธิ"/>
      <sheetName val="รายได้"/>
      <sheetName val="รายได้-กศผ."/>
      <sheetName val="รายได้ค่าน้ำ-กศผ."/>
      <sheetName val="เงินเดือนพนักงาน"/>
      <sheetName val="ค่าจ้างชั่วคราว"/>
      <sheetName val="ค่าตอบแทน"/>
      <sheetName val="ค่าวัสดุการผลิต"/>
      <sheetName val="วัสดุดำเนินการซ่อมบำรุง"/>
      <sheetName val="ค่าน้ำมัน"/>
      <sheetName val="ค่าวัสดุสำนักงาน"/>
      <sheetName val="ค่าจ้างและบริการ"/>
      <sheetName val="ค่าวัสดุดำเนินการอื่นๆ"/>
      <sheetName val="ไฟฟ้า"/>
      <sheetName val="ค่าติดตั้งสาธารณูปโภค"/>
      <sheetName val="ค่าธรรมเนียมธนาคาร"/>
      <sheetName val="ค่าธรรมเนียมอื่นๆ"/>
      <sheetName val="ค่าน้ำดิบ"/>
      <sheetName val="ค่าใช้จ่ายดำเนินงาน"/>
      <sheetName val="ค่าใช้จ่าย-กศผ."/>
      <sheetName val="เงินเดือน-กศผ."/>
      <sheetName val="EBIDA-กศผ."/>
      <sheetName val="EBITDA61"/>
      <sheetName val="ค่าใช้จ่ายที่ไม่เกี่ยวดำเนินงาน"/>
      <sheetName val="รายได้ไม่เกี่ยวดำเนินงาน"/>
      <sheetName val="ค่าเสื่อมราคา"/>
      <sheetName val="เป้าหมาย 2562"/>
      <sheetName val="Goal1M "/>
      <sheetName val="Goal2M"/>
      <sheetName val="Goal3M"/>
      <sheetName val="Goal4M"/>
      <sheetName val="Goal5M"/>
      <sheetName val="Goal6M"/>
      <sheetName val="Goal7M"/>
      <sheetName val="Goal8M"/>
      <sheetName val="Goal9M"/>
      <sheetName val="Goal10M"/>
      <sheetName val="Goal11M"/>
      <sheetName val="Goal12M"/>
      <sheetName val="Sheet2"/>
      <sheetName val="Sheet3"/>
    </sheetNames>
    <sheetDataSet>
      <sheetData sheetId="0"/>
      <sheetData sheetId="1">
        <row r="4">
          <cell r="C4">
            <v>45</v>
          </cell>
          <cell r="D4">
            <v>47</v>
          </cell>
          <cell r="E4">
            <v>31</v>
          </cell>
          <cell r="F4">
            <v>31</v>
          </cell>
          <cell r="G4">
            <v>31</v>
          </cell>
          <cell r="H4">
            <v>31</v>
          </cell>
          <cell r="I4">
            <v>16</v>
          </cell>
          <cell r="J4">
            <v>16</v>
          </cell>
          <cell r="K4">
            <v>16</v>
          </cell>
          <cell r="L4">
            <v>16</v>
          </cell>
          <cell r="M4">
            <v>16</v>
          </cell>
          <cell r="N4">
            <v>16</v>
          </cell>
        </row>
        <row r="5">
          <cell r="C5">
            <v>3</v>
          </cell>
          <cell r="D5">
            <v>3</v>
          </cell>
          <cell r="E5">
            <v>3</v>
          </cell>
          <cell r="F5">
            <v>2</v>
          </cell>
          <cell r="G5">
            <v>2</v>
          </cell>
          <cell r="H5">
            <v>2</v>
          </cell>
          <cell r="I5">
            <v>1</v>
          </cell>
          <cell r="J5">
            <v>1</v>
          </cell>
          <cell r="K5">
            <v>1</v>
          </cell>
          <cell r="L5">
            <v>1</v>
          </cell>
          <cell r="M5">
            <v>1</v>
          </cell>
          <cell r="N5">
            <v>1</v>
          </cell>
        </row>
        <row r="6">
          <cell r="C6">
            <v>8</v>
          </cell>
          <cell r="D6">
            <v>8</v>
          </cell>
          <cell r="E6">
            <v>6</v>
          </cell>
          <cell r="F6">
            <v>6</v>
          </cell>
          <cell r="G6">
            <v>6</v>
          </cell>
          <cell r="H6">
            <v>6</v>
          </cell>
          <cell r="I6">
            <v>3</v>
          </cell>
          <cell r="J6">
            <v>3</v>
          </cell>
          <cell r="K6">
            <v>3</v>
          </cell>
          <cell r="L6">
            <v>3</v>
          </cell>
          <cell r="M6">
            <v>3</v>
          </cell>
          <cell r="N6">
            <v>3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C8">
            <v>3</v>
          </cell>
          <cell r="D8">
            <v>3</v>
          </cell>
          <cell r="E8">
            <v>3</v>
          </cell>
          <cell r="F8">
            <v>3</v>
          </cell>
          <cell r="G8">
            <v>3</v>
          </cell>
          <cell r="H8">
            <v>2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</row>
        <row r="9">
          <cell r="C9">
            <v>19</v>
          </cell>
          <cell r="D9">
            <v>19</v>
          </cell>
          <cell r="E9">
            <v>12</v>
          </cell>
          <cell r="F9">
            <v>12</v>
          </cell>
          <cell r="G9">
            <v>12</v>
          </cell>
          <cell r="H9">
            <v>12</v>
          </cell>
          <cell r="I9">
            <v>7</v>
          </cell>
          <cell r="J9">
            <v>7</v>
          </cell>
          <cell r="K9">
            <v>6</v>
          </cell>
          <cell r="L9">
            <v>6</v>
          </cell>
          <cell r="M9">
            <v>6</v>
          </cell>
          <cell r="N9">
            <v>6</v>
          </cell>
        </row>
        <row r="10">
          <cell r="C10">
            <v>1</v>
          </cell>
          <cell r="D10">
            <v>1</v>
          </cell>
          <cell r="E10">
            <v>1</v>
          </cell>
          <cell r="F10">
            <v>1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C11">
            <v>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C12">
            <v>13</v>
          </cell>
          <cell r="D12">
            <v>13</v>
          </cell>
          <cell r="E12">
            <v>9</v>
          </cell>
          <cell r="F12">
            <v>9</v>
          </cell>
          <cell r="G12">
            <v>9</v>
          </cell>
          <cell r="H12">
            <v>9</v>
          </cell>
          <cell r="I12">
            <v>5</v>
          </cell>
          <cell r="J12">
            <v>4</v>
          </cell>
          <cell r="K12">
            <v>4</v>
          </cell>
          <cell r="L12">
            <v>4</v>
          </cell>
          <cell r="M12">
            <v>4</v>
          </cell>
          <cell r="N12">
            <v>4</v>
          </cell>
        </row>
        <row r="13">
          <cell r="C13">
            <v>1</v>
          </cell>
          <cell r="D13">
            <v>1</v>
          </cell>
          <cell r="E13">
            <v>1</v>
          </cell>
          <cell r="F13">
            <v>1</v>
          </cell>
          <cell r="G13">
            <v>1</v>
          </cell>
          <cell r="H13">
            <v>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C14">
            <v>22</v>
          </cell>
          <cell r="D14">
            <v>22</v>
          </cell>
          <cell r="E14">
            <v>15</v>
          </cell>
          <cell r="F14">
            <v>15</v>
          </cell>
          <cell r="G14">
            <v>15</v>
          </cell>
          <cell r="H14">
            <v>15</v>
          </cell>
          <cell r="I14">
            <v>7</v>
          </cell>
          <cell r="J14">
            <v>7</v>
          </cell>
          <cell r="K14">
            <v>7</v>
          </cell>
          <cell r="L14">
            <v>7</v>
          </cell>
          <cell r="M14">
            <v>7</v>
          </cell>
          <cell r="N14">
            <v>7</v>
          </cell>
        </row>
        <row r="15">
          <cell r="C15">
            <v>4</v>
          </cell>
          <cell r="D15">
            <v>3</v>
          </cell>
          <cell r="E15">
            <v>3</v>
          </cell>
          <cell r="F15">
            <v>3</v>
          </cell>
          <cell r="G15">
            <v>3</v>
          </cell>
          <cell r="H15">
            <v>3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</row>
        <row r="16">
          <cell r="C16">
            <v>7</v>
          </cell>
          <cell r="D16">
            <v>6</v>
          </cell>
          <cell r="E16">
            <v>5</v>
          </cell>
          <cell r="F16">
            <v>5</v>
          </cell>
          <cell r="G16">
            <v>5</v>
          </cell>
          <cell r="H16">
            <v>5</v>
          </cell>
          <cell r="I16">
            <v>2</v>
          </cell>
          <cell r="J16">
            <v>2</v>
          </cell>
          <cell r="K16">
            <v>2</v>
          </cell>
          <cell r="L16">
            <v>2</v>
          </cell>
          <cell r="M16">
            <v>2</v>
          </cell>
          <cell r="N16">
            <v>2</v>
          </cell>
        </row>
        <row r="17">
          <cell r="C17">
            <v>7</v>
          </cell>
          <cell r="D17">
            <v>6</v>
          </cell>
          <cell r="E17">
            <v>5</v>
          </cell>
          <cell r="F17">
            <v>5</v>
          </cell>
          <cell r="G17">
            <v>5</v>
          </cell>
          <cell r="H17">
            <v>5</v>
          </cell>
          <cell r="I17">
            <v>3</v>
          </cell>
          <cell r="J17">
            <v>3</v>
          </cell>
          <cell r="K17">
            <v>3</v>
          </cell>
          <cell r="L17">
            <v>3</v>
          </cell>
          <cell r="M17">
            <v>3</v>
          </cell>
          <cell r="N17">
            <v>3</v>
          </cell>
        </row>
        <row r="18">
          <cell r="C18">
            <v>6</v>
          </cell>
          <cell r="D18">
            <v>6</v>
          </cell>
          <cell r="E18">
            <v>4</v>
          </cell>
          <cell r="F18">
            <v>4</v>
          </cell>
          <cell r="G18">
            <v>4</v>
          </cell>
          <cell r="H18">
            <v>4</v>
          </cell>
          <cell r="I18">
            <v>2</v>
          </cell>
          <cell r="J18">
            <v>2</v>
          </cell>
          <cell r="K18">
            <v>2</v>
          </cell>
          <cell r="L18">
            <v>2</v>
          </cell>
          <cell r="M18">
            <v>2</v>
          </cell>
          <cell r="N18">
            <v>2</v>
          </cell>
        </row>
        <row r="19">
          <cell r="C19">
            <v>1</v>
          </cell>
          <cell r="D19">
            <v>1</v>
          </cell>
          <cell r="E19">
            <v>1</v>
          </cell>
          <cell r="F19">
            <v>1</v>
          </cell>
          <cell r="G19">
            <v>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C20">
            <v>7</v>
          </cell>
          <cell r="D20">
            <v>7</v>
          </cell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2</v>
          </cell>
          <cell r="J20">
            <v>2</v>
          </cell>
          <cell r="K20">
            <v>2</v>
          </cell>
          <cell r="L20">
            <v>2</v>
          </cell>
          <cell r="M20">
            <v>2</v>
          </cell>
          <cell r="N20">
            <v>2</v>
          </cell>
        </row>
        <row r="21">
          <cell r="C21">
            <v>2</v>
          </cell>
          <cell r="D21">
            <v>2</v>
          </cell>
          <cell r="E21">
            <v>2</v>
          </cell>
          <cell r="F21">
            <v>1</v>
          </cell>
          <cell r="G21">
            <v>1</v>
          </cell>
          <cell r="H21">
            <v>1</v>
          </cell>
          <cell r="I21">
            <v>1</v>
          </cell>
          <cell r="J21">
            <v>1</v>
          </cell>
          <cell r="K21">
            <v>1</v>
          </cell>
          <cell r="L21">
            <v>1</v>
          </cell>
          <cell r="M21">
            <v>1</v>
          </cell>
          <cell r="N21">
            <v>1</v>
          </cell>
        </row>
        <row r="22">
          <cell r="C22">
            <v>16</v>
          </cell>
          <cell r="D22">
            <v>16</v>
          </cell>
          <cell r="E22">
            <v>12</v>
          </cell>
          <cell r="F22">
            <v>12</v>
          </cell>
          <cell r="G22">
            <v>12</v>
          </cell>
          <cell r="H22">
            <v>12</v>
          </cell>
          <cell r="I22">
            <v>6</v>
          </cell>
          <cell r="J22">
            <v>6</v>
          </cell>
          <cell r="K22">
            <v>6</v>
          </cell>
          <cell r="L22">
            <v>6</v>
          </cell>
          <cell r="M22">
            <v>6</v>
          </cell>
          <cell r="N22">
            <v>6</v>
          </cell>
        </row>
        <row r="23">
          <cell r="C23">
            <v>6</v>
          </cell>
          <cell r="D23">
            <v>6</v>
          </cell>
          <cell r="E23">
            <v>4</v>
          </cell>
          <cell r="F23">
            <v>4</v>
          </cell>
          <cell r="G23">
            <v>4</v>
          </cell>
          <cell r="H23">
            <v>4</v>
          </cell>
          <cell r="I23">
            <v>3</v>
          </cell>
          <cell r="J23">
            <v>2</v>
          </cell>
          <cell r="K23">
            <v>2</v>
          </cell>
          <cell r="L23">
            <v>2</v>
          </cell>
          <cell r="M23">
            <v>2</v>
          </cell>
          <cell r="N23">
            <v>2</v>
          </cell>
        </row>
        <row r="24">
          <cell r="C24">
            <v>31</v>
          </cell>
          <cell r="D24">
            <v>31</v>
          </cell>
          <cell r="E24">
            <v>20</v>
          </cell>
          <cell r="F24">
            <v>20</v>
          </cell>
          <cell r="G24">
            <v>20</v>
          </cell>
          <cell r="H24">
            <v>20</v>
          </cell>
          <cell r="I24">
            <v>11</v>
          </cell>
          <cell r="J24">
            <v>11</v>
          </cell>
          <cell r="K24">
            <v>10</v>
          </cell>
          <cell r="L24">
            <v>10</v>
          </cell>
          <cell r="M24">
            <v>10</v>
          </cell>
          <cell r="N24">
            <v>10</v>
          </cell>
        </row>
        <row r="25">
          <cell r="C25">
            <v>46</v>
          </cell>
          <cell r="D25">
            <v>48</v>
          </cell>
          <cell r="E25">
            <v>28</v>
          </cell>
          <cell r="F25">
            <v>28</v>
          </cell>
          <cell r="G25">
            <v>30</v>
          </cell>
          <cell r="H25">
            <v>30</v>
          </cell>
          <cell r="I25">
            <v>25</v>
          </cell>
          <cell r="J25">
            <v>25</v>
          </cell>
          <cell r="K25">
            <v>22</v>
          </cell>
          <cell r="L25">
            <v>21</v>
          </cell>
          <cell r="M25">
            <v>20</v>
          </cell>
          <cell r="N25">
            <v>20</v>
          </cell>
        </row>
        <row r="26">
          <cell r="C26">
            <v>2</v>
          </cell>
          <cell r="D26">
            <v>2</v>
          </cell>
          <cell r="E26">
            <v>2</v>
          </cell>
          <cell r="F26">
            <v>2</v>
          </cell>
          <cell r="G26">
            <v>2</v>
          </cell>
          <cell r="H26">
            <v>2</v>
          </cell>
          <cell r="I26">
            <v>1</v>
          </cell>
          <cell r="J26">
            <v>1</v>
          </cell>
          <cell r="K26">
            <v>1</v>
          </cell>
          <cell r="L26">
            <v>1</v>
          </cell>
          <cell r="M26">
            <v>1</v>
          </cell>
          <cell r="N26">
            <v>1</v>
          </cell>
        </row>
        <row r="27">
          <cell r="C27">
            <v>6</v>
          </cell>
          <cell r="D27">
            <v>6</v>
          </cell>
          <cell r="E27">
            <v>5</v>
          </cell>
          <cell r="F27">
            <v>5</v>
          </cell>
          <cell r="G27">
            <v>5</v>
          </cell>
          <cell r="H27">
            <v>5</v>
          </cell>
          <cell r="I27">
            <v>3</v>
          </cell>
          <cell r="J27">
            <v>3</v>
          </cell>
          <cell r="K27">
            <v>3</v>
          </cell>
          <cell r="L27">
            <v>3</v>
          </cell>
          <cell r="M27">
            <v>3</v>
          </cell>
          <cell r="N27">
            <v>3</v>
          </cell>
        </row>
        <row r="28">
          <cell r="C28">
            <v>7</v>
          </cell>
          <cell r="D28">
            <v>6</v>
          </cell>
          <cell r="E28">
            <v>5</v>
          </cell>
          <cell r="F28">
            <v>5</v>
          </cell>
          <cell r="G28">
            <v>5</v>
          </cell>
          <cell r="H28">
            <v>5</v>
          </cell>
          <cell r="I28">
            <v>3</v>
          </cell>
          <cell r="J28">
            <v>3</v>
          </cell>
          <cell r="K28">
            <v>3</v>
          </cell>
          <cell r="L28">
            <v>3</v>
          </cell>
          <cell r="M28">
            <v>3</v>
          </cell>
          <cell r="N28">
            <v>3</v>
          </cell>
        </row>
        <row r="29">
          <cell r="C29">
            <v>1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C30">
            <v>14</v>
          </cell>
          <cell r="D30">
            <v>14</v>
          </cell>
          <cell r="E30">
            <v>10</v>
          </cell>
          <cell r="F30">
            <v>10</v>
          </cell>
          <cell r="G30">
            <v>10</v>
          </cell>
          <cell r="H30">
            <v>10</v>
          </cell>
          <cell r="I30">
            <v>5</v>
          </cell>
          <cell r="J30">
            <v>5</v>
          </cell>
          <cell r="K30">
            <v>5</v>
          </cell>
          <cell r="L30">
            <v>5</v>
          </cell>
          <cell r="M30">
            <v>5</v>
          </cell>
          <cell r="N30">
            <v>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R5">
            <v>502.73918882621535</v>
          </cell>
          <cell r="S5">
            <v>417.70615095353207</v>
          </cell>
          <cell r="T5">
            <v>447.24394305667471</v>
          </cell>
          <cell r="U5">
            <v>309.69927477840452</v>
          </cell>
          <cell r="V5">
            <v>376.23389739457423</v>
          </cell>
          <cell r="W5">
            <v>431.43078162771957</v>
          </cell>
          <cell r="X5">
            <v>357.13875906526999</v>
          </cell>
          <cell r="Y5">
            <v>459.77512758528064</v>
          </cell>
          <cell r="Z5">
            <v>509.00478109051835</v>
          </cell>
          <cell r="AA5">
            <v>421.28648939027664</v>
          </cell>
          <cell r="AB5">
            <v>526.60811173784577</v>
          </cell>
          <cell r="AC5">
            <v>795.13349449368786</v>
          </cell>
        </row>
        <row r="6">
          <cell r="R6">
            <v>4.8175355450236967</v>
          </cell>
          <cell r="S6">
            <v>5.5781990521327023</v>
          </cell>
          <cell r="T6">
            <v>7.0995260663507116</v>
          </cell>
          <cell r="U6">
            <v>4.8175355450236967</v>
          </cell>
          <cell r="V6">
            <v>19.777251184834125</v>
          </cell>
          <cell r="W6">
            <v>21.045023696682467</v>
          </cell>
          <cell r="X6">
            <v>10.395734597156398</v>
          </cell>
          <cell r="Y6">
            <v>11.156398104265405</v>
          </cell>
          <cell r="Z6">
            <v>5.5781990521327023</v>
          </cell>
          <cell r="AA6">
            <v>6.3388625592417069</v>
          </cell>
          <cell r="AB6">
            <v>5.0710900473933656</v>
          </cell>
          <cell r="AC6">
            <v>5.3246445497630335</v>
          </cell>
        </row>
        <row r="7">
          <cell r="R7">
            <v>94.123249299719888</v>
          </cell>
          <cell r="S7">
            <v>75.417366946778728</v>
          </cell>
          <cell r="T7">
            <v>71.854341736694693</v>
          </cell>
          <cell r="U7">
            <v>69.182072829131656</v>
          </cell>
          <cell r="V7">
            <v>102.43697478991596</v>
          </cell>
          <cell r="W7">
            <v>90.857142857142861</v>
          </cell>
          <cell r="X7">
            <v>50.17927170868348</v>
          </cell>
          <cell r="Y7">
            <v>114.31372549019608</v>
          </cell>
          <cell r="Z7">
            <v>131.53501400560222</v>
          </cell>
          <cell r="AA7">
            <v>100.06162464985994</v>
          </cell>
          <cell r="AB7">
            <v>84.918767507002798</v>
          </cell>
          <cell r="AC7">
            <v>75.120448179271705</v>
          </cell>
        </row>
        <row r="8">
          <cell r="R8">
            <v>77.327630453378944</v>
          </cell>
          <cell r="S8">
            <v>149.66638152266896</v>
          </cell>
          <cell r="T8">
            <v>72.061591103507268</v>
          </cell>
          <cell r="U8">
            <v>42.405474764756207</v>
          </cell>
          <cell r="V8">
            <v>69.844311377245504</v>
          </cell>
          <cell r="W8">
            <v>132.20530367835758</v>
          </cell>
          <cell r="X8">
            <v>55.98631308810949</v>
          </cell>
          <cell r="Y8">
            <v>90.908468776732235</v>
          </cell>
          <cell r="Z8">
            <v>104.48930710008554</v>
          </cell>
          <cell r="AA8">
            <v>67.904191616766468</v>
          </cell>
          <cell r="AB8">
            <v>72.615911035072713</v>
          </cell>
          <cell r="AC8">
            <v>36.585115483319072</v>
          </cell>
        </row>
        <row r="9">
          <cell r="R9">
            <v>16.399239543726235</v>
          </cell>
          <cell r="S9">
            <v>21.865652724968314</v>
          </cell>
          <cell r="T9">
            <v>14.960709759188845</v>
          </cell>
          <cell r="U9">
            <v>19.564005069708493</v>
          </cell>
          <cell r="V9">
            <v>23.304182509505704</v>
          </cell>
          <cell r="W9">
            <v>29.63371356147022</v>
          </cell>
          <cell r="X9">
            <v>31.072243346007607</v>
          </cell>
          <cell r="Y9">
            <v>19.564005069708493</v>
          </cell>
          <cell r="Z9">
            <v>15.536121673003803</v>
          </cell>
          <cell r="AA9">
            <v>8.9188846641318129</v>
          </cell>
          <cell r="AB9">
            <v>14.673003802281368</v>
          </cell>
          <cell r="AC9">
            <v>11.508238276299114</v>
          </cell>
        </row>
        <row r="10">
          <cell r="R10">
            <v>30.439024390243908</v>
          </cell>
          <cell r="S10">
            <v>35.512195121951223</v>
          </cell>
          <cell r="T10">
            <v>16.780487804878053</v>
          </cell>
          <cell r="U10">
            <v>28.487804878048784</v>
          </cell>
          <cell r="V10">
            <v>19.512195121951226</v>
          </cell>
          <cell r="W10">
            <v>35.902439024390254</v>
          </cell>
          <cell r="X10">
            <v>32.390243902439032</v>
          </cell>
          <cell r="Y10">
            <v>26.14634146341464</v>
          </cell>
          <cell r="Z10">
            <v>39.804878048780495</v>
          </cell>
          <cell r="AA10">
            <v>21.463414634146343</v>
          </cell>
          <cell r="AB10">
            <v>30.439024390243908</v>
          </cell>
          <cell r="AC10">
            <v>19.121951219512198</v>
          </cell>
        </row>
        <row r="11">
          <cell r="R11">
            <v>26.384236453201972</v>
          </cell>
          <cell r="S11">
            <v>9.640394088669952</v>
          </cell>
          <cell r="T11">
            <v>18.012315270935964</v>
          </cell>
          <cell r="U11">
            <v>12.938423645320199</v>
          </cell>
          <cell r="V11">
            <v>11.16256157635468</v>
          </cell>
          <cell r="W11">
            <v>16.997536945812811</v>
          </cell>
          <cell r="X11">
            <v>18.519704433497541</v>
          </cell>
          <cell r="Y11">
            <v>21.05665024630542</v>
          </cell>
          <cell r="Z11">
            <v>27.399014778325128</v>
          </cell>
          <cell r="AA11">
            <v>10.401477832512317</v>
          </cell>
          <cell r="AB11">
            <v>18.773399014778327</v>
          </cell>
          <cell r="AC11">
            <v>14.714285714285717</v>
          </cell>
        </row>
        <row r="12">
          <cell r="R12">
            <v>5.8377253814147014</v>
          </cell>
          <cell r="S12">
            <v>11.929264909847435</v>
          </cell>
          <cell r="T12">
            <v>9.137309292649098</v>
          </cell>
          <cell r="U12">
            <v>14.721220527045768</v>
          </cell>
          <cell r="V12">
            <v>17.005547850208043</v>
          </cell>
          <cell r="W12">
            <v>26.650485436893202</v>
          </cell>
          <cell r="X12">
            <v>25.381414701803049</v>
          </cell>
          <cell r="Y12">
            <v>21.320388349514563</v>
          </cell>
          <cell r="Z12">
            <v>12.436893203883495</v>
          </cell>
          <cell r="AA12">
            <v>10.914008321775313</v>
          </cell>
          <cell r="AB12">
            <v>15.482662968099859</v>
          </cell>
          <cell r="AC12">
            <v>12.183079056865465</v>
          </cell>
        </row>
        <row r="13">
          <cell r="R13">
            <v>50.925252525252517</v>
          </cell>
          <cell r="S13">
            <v>32.1050505050505</v>
          </cell>
          <cell r="T13">
            <v>61.165656565656562</v>
          </cell>
          <cell r="U13">
            <v>42.898989898989889</v>
          </cell>
          <cell r="V13">
            <v>61.719191919191907</v>
          </cell>
          <cell r="W13">
            <v>74.450505050505043</v>
          </cell>
          <cell r="X13">
            <v>59.781818181818174</v>
          </cell>
          <cell r="Y13">
            <v>89.119191919191906</v>
          </cell>
          <cell r="Z13">
            <v>59.505050505050498</v>
          </cell>
          <cell r="AA13">
            <v>28.230303030303027</v>
          </cell>
          <cell r="AB13">
            <v>76.664646464646452</v>
          </cell>
          <cell r="AC13">
            <v>48.434343434343432</v>
          </cell>
        </row>
        <row r="14">
          <cell r="R14">
            <v>2.9520295202952034</v>
          </cell>
          <cell r="S14">
            <v>3.8376383763837643</v>
          </cell>
          <cell r="T14">
            <v>4.7232472324723247</v>
          </cell>
          <cell r="U14">
            <v>9.1512915129151313</v>
          </cell>
          <cell r="V14">
            <v>11.21771217712177</v>
          </cell>
          <cell r="W14">
            <v>12.103321033210332</v>
          </cell>
          <cell r="X14">
            <v>9.1512915129151313</v>
          </cell>
          <cell r="Y14">
            <v>7.3800738007380087</v>
          </cell>
          <cell r="Z14">
            <v>4.4280442804428048</v>
          </cell>
          <cell r="AA14">
            <v>3.2472324723247232</v>
          </cell>
          <cell r="AB14">
            <v>4.4280442804428048</v>
          </cell>
          <cell r="AC14">
            <v>7.3800738007380087</v>
          </cell>
        </row>
        <row r="15">
          <cell r="R15">
            <v>118.70530258229846</v>
          </cell>
          <cell r="S15">
            <v>116.75931401537554</v>
          </cell>
          <cell r="T15">
            <v>70.298836980090684</v>
          </cell>
          <cell r="U15">
            <v>81.974768381628223</v>
          </cell>
          <cell r="V15">
            <v>75.650305539128738</v>
          </cell>
          <cell r="W15">
            <v>96.083185491819449</v>
          </cell>
          <cell r="X15">
            <v>95.110191208358003</v>
          </cell>
          <cell r="Y15">
            <v>108.00236546422238</v>
          </cell>
          <cell r="Z15">
            <v>109.70510546027992</v>
          </cell>
          <cell r="AA15">
            <v>100.94815690912677</v>
          </cell>
          <cell r="AB15">
            <v>137.92193968066235</v>
          </cell>
          <cell r="AC15">
            <v>122.84052828700968</v>
          </cell>
        </row>
        <row r="16">
          <cell r="R16">
            <v>14.308943089430896</v>
          </cell>
          <cell r="S16">
            <v>9.4308943089430901</v>
          </cell>
          <cell r="T16">
            <v>18.536585365853661</v>
          </cell>
          <cell r="U16">
            <v>18.536585365853661</v>
          </cell>
          <cell r="V16">
            <v>13.983739837398376</v>
          </cell>
          <cell r="W16">
            <v>23.739837398373986</v>
          </cell>
          <cell r="X16">
            <v>10.406504065040652</v>
          </cell>
          <cell r="Y16">
            <v>20.487804878048781</v>
          </cell>
          <cell r="Z16">
            <v>10.081300813008131</v>
          </cell>
          <cell r="AA16">
            <v>16.260162601626018</v>
          </cell>
          <cell r="AB16">
            <v>26.016260162601629</v>
          </cell>
          <cell r="AC16">
            <v>18.211382113821141</v>
          </cell>
        </row>
        <row r="17">
          <cell r="R17">
            <v>14.146788990825691</v>
          </cell>
          <cell r="S17">
            <v>14.44151376146789</v>
          </cell>
          <cell r="T17">
            <v>15.325688073394497</v>
          </cell>
          <cell r="U17">
            <v>15.325688073394497</v>
          </cell>
          <cell r="V17">
            <v>21.220183486238533</v>
          </cell>
          <cell r="W17">
            <v>27.998853211009177</v>
          </cell>
          <cell r="X17">
            <v>20.336009174311929</v>
          </cell>
          <cell r="Y17">
            <v>33.893348623853214</v>
          </cell>
          <cell r="Z17">
            <v>38.019495412844044</v>
          </cell>
          <cell r="AA17">
            <v>15.915137614678901</v>
          </cell>
          <cell r="AB17">
            <v>25.051605504587158</v>
          </cell>
          <cell r="AC17">
            <v>15.325688073394497</v>
          </cell>
        </row>
        <row r="18">
          <cell r="R18">
            <v>27.737571312143441</v>
          </cell>
          <cell r="S18">
            <v>33.224123879380613</v>
          </cell>
          <cell r="T18">
            <v>26.823145884270584</v>
          </cell>
          <cell r="U18">
            <v>30.176039119804404</v>
          </cell>
          <cell r="V18">
            <v>26.518337408312963</v>
          </cell>
          <cell r="W18">
            <v>32.614506927465371</v>
          </cell>
          <cell r="X18">
            <v>39.320293398533011</v>
          </cell>
          <cell r="Y18">
            <v>32.004889975550121</v>
          </cell>
          <cell r="Z18">
            <v>33.528932355338227</v>
          </cell>
          <cell r="AA18">
            <v>30.480847595762025</v>
          </cell>
          <cell r="AB18">
            <v>34.748166259168705</v>
          </cell>
          <cell r="AC18">
            <v>26.823145884270584</v>
          </cell>
        </row>
        <row r="19">
          <cell r="R19">
            <v>5.6272965879265087</v>
          </cell>
          <cell r="S19">
            <v>10.199475065616797</v>
          </cell>
          <cell r="T19">
            <v>13.36482939632546</v>
          </cell>
          <cell r="U19">
            <v>8.7926509186351698</v>
          </cell>
          <cell r="V19">
            <v>14.41994750656168</v>
          </cell>
          <cell r="W19">
            <v>22.509186351706035</v>
          </cell>
          <cell r="X19">
            <v>6.6824146981627299</v>
          </cell>
          <cell r="Y19">
            <v>16.881889763779526</v>
          </cell>
          <cell r="Z19">
            <v>9.1443569553805766</v>
          </cell>
          <cell r="AA19">
            <v>6.3307086614173231</v>
          </cell>
          <cell r="AB19">
            <v>11.254593175853017</v>
          </cell>
          <cell r="AC19">
            <v>8.7926509186351698</v>
          </cell>
        </row>
        <row r="20">
          <cell r="R20">
            <v>4.9846153846153856</v>
          </cell>
          <cell r="S20">
            <v>3.8769230769230778</v>
          </cell>
          <cell r="T20">
            <v>4.430769230769231</v>
          </cell>
          <cell r="U20">
            <v>4.430769230769231</v>
          </cell>
          <cell r="V20">
            <v>10.246153846153849</v>
          </cell>
          <cell r="W20">
            <v>16.338461538461544</v>
          </cell>
          <cell r="X20">
            <v>15.230769230769232</v>
          </cell>
          <cell r="Y20">
            <v>11.907692307692312</v>
          </cell>
          <cell r="Z20">
            <v>7.4769230769230779</v>
          </cell>
          <cell r="AA20">
            <v>4.7076923076923087</v>
          </cell>
          <cell r="AB20">
            <v>2.7692307692307696</v>
          </cell>
          <cell r="AC20">
            <v>3.6</v>
          </cell>
        </row>
        <row r="21">
          <cell r="R21">
            <v>23.119412941961304</v>
          </cell>
          <cell r="S21">
            <v>40.458972648432294</v>
          </cell>
          <cell r="T21">
            <v>27.074049366244164</v>
          </cell>
          <cell r="U21">
            <v>45.934623082054699</v>
          </cell>
          <cell r="V21">
            <v>41.67578385590393</v>
          </cell>
          <cell r="W21">
            <v>43.196797865243497</v>
          </cell>
          <cell r="X21">
            <v>27.986657771847899</v>
          </cell>
          <cell r="Y21">
            <v>45.022014676450972</v>
          </cell>
          <cell r="Z21">
            <v>49.889259506337552</v>
          </cell>
          <cell r="AA21">
            <v>25.857238158772514</v>
          </cell>
          <cell r="AB21">
            <v>36.200133422281517</v>
          </cell>
          <cell r="AC21">
            <v>49.58505670446965</v>
          </cell>
        </row>
        <row r="22">
          <cell r="R22">
            <v>5.4838709677419368</v>
          </cell>
          <cell r="S22">
            <v>10.145161290322584</v>
          </cell>
          <cell r="T22">
            <v>13.435483870967744</v>
          </cell>
          <cell r="U22">
            <v>12.06451612903226</v>
          </cell>
          <cell r="V22">
            <v>15.080645161290324</v>
          </cell>
          <cell r="W22">
            <v>14.532258064516133</v>
          </cell>
          <cell r="X22">
            <v>9.3225806451612936</v>
          </cell>
          <cell r="Y22">
            <v>13.435483870967744</v>
          </cell>
          <cell r="Z22">
            <v>18.91935483870968</v>
          </cell>
          <cell r="AA22">
            <v>16.177419354838712</v>
          </cell>
          <cell r="AB22">
            <v>14.532258064516133</v>
          </cell>
          <cell r="AC22">
            <v>26.870967741935488</v>
          </cell>
        </row>
        <row r="23">
          <cell r="R23">
            <v>50.676532137518677</v>
          </cell>
          <cell r="S23">
            <v>68.512406576980567</v>
          </cell>
          <cell r="T23">
            <v>87.763826606875938</v>
          </cell>
          <cell r="U23">
            <v>104.18415545590435</v>
          </cell>
          <cell r="V23">
            <v>90.594917787742901</v>
          </cell>
          <cell r="W23">
            <v>109.28011958146486</v>
          </cell>
          <cell r="X23">
            <v>70.777279521674132</v>
          </cell>
          <cell r="Y23">
            <v>72.759043348281011</v>
          </cell>
          <cell r="Z23">
            <v>73.891479820627808</v>
          </cell>
          <cell r="AA23">
            <v>54.073841554559046</v>
          </cell>
          <cell r="AB23">
            <v>78.704334828101651</v>
          </cell>
          <cell r="AC23">
            <v>85.782062780269058</v>
          </cell>
        </row>
        <row r="24">
          <cell r="R24">
            <v>12.043080939947782</v>
          </cell>
          <cell r="S24">
            <v>12.924281984334204</v>
          </cell>
          <cell r="T24">
            <v>23.204960835509137</v>
          </cell>
          <cell r="U24">
            <v>36.716710182767628</v>
          </cell>
          <cell r="V24">
            <v>11.455613577023501</v>
          </cell>
          <cell r="W24">
            <v>28.785900783289819</v>
          </cell>
          <cell r="X24">
            <v>12.630548302872064</v>
          </cell>
          <cell r="Y24">
            <v>22.030026109660575</v>
          </cell>
          <cell r="Z24">
            <v>19.973890339425591</v>
          </cell>
          <cell r="AA24">
            <v>7.9308093994778073</v>
          </cell>
          <cell r="AB24">
            <v>23.49869451697128</v>
          </cell>
          <cell r="AC24">
            <v>13.805483028720626</v>
          </cell>
        </row>
        <row r="25">
          <cell r="R25">
            <v>70.209595484477902</v>
          </cell>
          <cell r="S25">
            <v>110.82671683913453</v>
          </cell>
          <cell r="T25">
            <v>127.94393226716841</v>
          </cell>
          <cell r="U25">
            <v>89.357666980244602</v>
          </cell>
          <cell r="V25">
            <v>134.90686735653813</v>
          </cell>
          <cell r="W25">
            <v>100.67243650047037</v>
          </cell>
          <cell r="X25">
            <v>136.93772342427096</v>
          </cell>
          <cell r="Y25">
            <v>150.86359360301037</v>
          </cell>
          <cell r="Z25">
            <v>172.62276575729072</v>
          </cell>
          <cell r="AA25">
            <v>127.36368767638761</v>
          </cell>
          <cell r="AB25">
            <v>132.00564440263406</v>
          </cell>
          <cell r="AC25">
            <v>188.28936970837256</v>
          </cell>
        </row>
        <row r="26">
          <cell r="R26">
            <v>45.719130895601481</v>
          </cell>
          <cell r="S26">
            <v>48.21939586645469</v>
          </cell>
          <cell r="T26">
            <v>42.147323794382622</v>
          </cell>
          <cell r="U26">
            <v>27.50291467938527</v>
          </cell>
          <cell r="V26">
            <v>55.720190779014303</v>
          </cell>
          <cell r="W26">
            <v>67.149973502914676</v>
          </cell>
          <cell r="X26">
            <v>40.004239533651301</v>
          </cell>
          <cell r="Y26">
            <v>41.075781664016958</v>
          </cell>
          <cell r="Z26">
            <v>146.4440911499735</v>
          </cell>
          <cell r="AA26">
            <v>78.57975622681505</v>
          </cell>
          <cell r="AB26">
            <v>42.861685214626391</v>
          </cell>
          <cell r="AC26">
            <v>38.575516693163756</v>
          </cell>
        </row>
        <row r="27">
          <cell r="R27">
            <v>6.0710382513661196</v>
          </cell>
          <cell r="S27">
            <v>8.278688524590164</v>
          </cell>
          <cell r="T27">
            <v>10.486338797814208</v>
          </cell>
          <cell r="U27">
            <v>5.2431693989071038</v>
          </cell>
          <cell r="V27">
            <v>6.8989071038251373</v>
          </cell>
          <cell r="W27">
            <v>8.830601092896174</v>
          </cell>
          <cell r="X27">
            <v>9.9344262295081958</v>
          </cell>
          <cell r="Y27">
            <v>10.762295081967212</v>
          </cell>
          <cell r="Z27">
            <v>10.210382513661202</v>
          </cell>
          <cell r="AA27">
            <v>6.8989071038251373</v>
          </cell>
          <cell r="AB27">
            <v>3.8633879781420766</v>
          </cell>
          <cell r="AC27">
            <v>13.521857923497265</v>
          </cell>
        </row>
        <row r="28">
          <cell r="R28">
            <v>13.78217821782178</v>
          </cell>
          <cell r="S28">
            <v>6.0297029702970288</v>
          </cell>
          <cell r="T28">
            <v>16.079207920792079</v>
          </cell>
          <cell r="U28">
            <v>8.9009900990099009</v>
          </cell>
          <cell r="V28">
            <v>8.9009900990099009</v>
          </cell>
          <cell r="W28">
            <v>9.1881188118811856</v>
          </cell>
          <cell r="X28">
            <v>26.990099009900984</v>
          </cell>
          <cell r="Y28">
            <v>21.821782178217816</v>
          </cell>
          <cell r="Z28">
            <v>11.485148514851485</v>
          </cell>
          <cell r="AA28">
            <v>13.495049504950492</v>
          </cell>
          <cell r="AB28">
            <v>16.366336633663362</v>
          </cell>
          <cell r="AC28">
            <v>20.960396039603957</v>
          </cell>
        </row>
        <row r="29">
          <cell r="R29">
            <v>53.599109131403118</v>
          </cell>
          <cell r="S29">
            <v>45.180400890868597</v>
          </cell>
          <cell r="T29">
            <v>74.92650334075725</v>
          </cell>
          <cell r="U29">
            <v>48.26726057906459</v>
          </cell>
          <cell r="V29">
            <v>41.812917594654785</v>
          </cell>
          <cell r="W29">
            <v>64.543429844098</v>
          </cell>
          <cell r="X29">
            <v>46.8641425389755</v>
          </cell>
          <cell r="Y29">
            <v>47.144766146993327</v>
          </cell>
          <cell r="Z29">
            <v>30.587973273942101</v>
          </cell>
          <cell r="AA29">
            <v>57.24721603563475</v>
          </cell>
          <cell r="AB29">
            <v>61.175946547884202</v>
          </cell>
          <cell r="AC29">
            <v>58.650334075723833</v>
          </cell>
        </row>
        <row r="30">
          <cell r="R30">
            <v>13.933649289099524</v>
          </cell>
          <cell r="S30">
            <v>18.5781990521327</v>
          </cell>
          <cell r="T30">
            <v>15.791469194312796</v>
          </cell>
          <cell r="U30">
            <v>14.630331753554501</v>
          </cell>
          <cell r="V30">
            <v>26.473933649289094</v>
          </cell>
          <cell r="W30">
            <v>19.042654028436015</v>
          </cell>
          <cell r="X30">
            <v>19.042654028436015</v>
          </cell>
          <cell r="Y30">
            <v>17.184834123222746</v>
          </cell>
          <cell r="Z30">
            <v>21.829383886255922</v>
          </cell>
          <cell r="AA30">
            <v>12.308056872037914</v>
          </cell>
          <cell r="AB30">
            <v>1.85781990521327</v>
          </cell>
          <cell r="AC30">
            <v>15.327014218009477</v>
          </cell>
        </row>
        <row r="31">
          <cell r="R31">
            <v>17.111111111111114</v>
          </cell>
          <cell r="S31">
            <v>20.961111111111109</v>
          </cell>
          <cell r="T31">
            <v>11.122222222222222</v>
          </cell>
          <cell r="U31">
            <v>22.244444444444444</v>
          </cell>
          <cell r="V31">
            <v>14.972222222222221</v>
          </cell>
          <cell r="W31">
            <v>32.083333333333336</v>
          </cell>
          <cell r="X31">
            <v>20.961111111111109</v>
          </cell>
          <cell r="Y31">
            <v>24.81111111111111</v>
          </cell>
          <cell r="Z31">
            <v>26.95</v>
          </cell>
          <cell r="AA31">
            <v>11.97777777777778</v>
          </cell>
          <cell r="AB31">
            <v>10.266666666666667</v>
          </cell>
          <cell r="AC31">
            <v>17.538888888888888</v>
          </cell>
        </row>
      </sheetData>
      <sheetData sheetId="10"/>
      <sheetData sheetId="11">
        <row r="5">
          <cell r="R5">
            <v>2879500.0761681534</v>
          </cell>
          <cell r="S5">
            <v>3053074.927440674</v>
          </cell>
          <cell r="T5">
            <v>2970467.6797799058</v>
          </cell>
          <cell r="U5">
            <v>3110130.3859980521</v>
          </cell>
          <cell r="V5">
            <v>3041180.5522858836</v>
          </cell>
          <cell r="W5">
            <v>2978362.007253658</v>
          </cell>
          <cell r="X5">
            <v>3419494.2397015854</v>
          </cell>
          <cell r="Y5">
            <v>3256324.3495659893</v>
          </cell>
          <cell r="Z5">
            <v>3159368.4063656828</v>
          </cell>
          <cell r="AA5">
            <v>2960852.9094537199</v>
          </cell>
          <cell r="AB5">
            <v>2986049.8527065134</v>
          </cell>
          <cell r="AC5">
            <v>3082894.6132801822</v>
          </cell>
        </row>
        <row r="6">
          <cell r="R6">
            <v>49721.679800928214</v>
          </cell>
          <cell r="S6">
            <v>50888.868583373507</v>
          </cell>
          <cell r="T6">
            <v>49654.200051988279</v>
          </cell>
          <cell r="U6">
            <v>54262.153116318368</v>
          </cell>
          <cell r="V6">
            <v>51260.358659568832</v>
          </cell>
          <cell r="W6">
            <v>50810.845123661711</v>
          </cell>
          <cell r="X6">
            <v>62503.468912632627</v>
          </cell>
          <cell r="Y6">
            <v>63253.126748512113</v>
          </cell>
          <cell r="Z6">
            <v>57675.503750196316</v>
          </cell>
          <cell r="AA6">
            <v>51994.903843341985</v>
          </cell>
          <cell r="AB6">
            <v>52969.845632713637</v>
          </cell>
          <cell r="AC6">
            <v>53995.045776764498</v>
          </cell>
        </row>
        <row r="7">
          <cell r="R7">
            <v>232937.23867381649</v>
          </cell>
          <cell r="S7">
            <v>248638.64506407361</v>
          </cell>
          <cell r="T7">
            <v>249131.96062973535</v>
          </cell>
          <cell r="U7">
            <v>262350.60051650071</v>
          </cell>
          <cell r="V7">
            <v>261942.37879612175</v>
          </cell>
          <cell r="W7">
            <v>256559.41187141833</v>
          </cell>
          <cell r="X7">
            <v>298318.06630276592</v>
          </cell>
          <cell r="Y7">
            <v>307038.88496384956</v>
          </cell>
          <cell r="Z7">
            <v>273869.82795408776</v>
          </cell>
          <cell r="AA7">
            <v>248736.95031451396</v>
          </cell>
          <cell r="AB7">
            <v>250575.54921506808</v>
          </cell>
          <cell r="AC7">
            <v>253690.48569804805</v>
          </cell>
        </row>
        <row r="8">
          <cell r="R8">
            <v>426577.98631023429</v>
          </cell>
          <cell r="S8">
            <v>449238.07887075265</v>
          </cell>
          <cell r="T8">
            <v>453207.60414554755</v>
          </cell>
          <cell r="U8">
            <v>469283.46239156916</v>
          </cell>
          <cell r="V8">
            <v>464971.27791506425</v>
          </cell>
          <cell r="W8">
            <v>451719.39172594826</v>
          </cell>
          <cell r="X8">
            <v>505189.68820602261</v>
          </cell>
          <cell r="Y8">
            <v>520365.5716546881</v>
          </cell>
          <cell r="Z8">
            <v>481183.40881318244</v>
          </cell>
          <cell r="AA8">
            <v>453859.48361322895</v>
          </cell>
          <cell r="AB8">
            <v>457406.52771067934</v>
          </cell>
          <cell r="AC8">
            <v>453407.51864308253</v>
          </cell>
        </row>
        <row r="9">
          <cell r="R9">
            <v>105791.7080264378</v>
          </cell>
          <cell r="S9">
            <v>111171.59220371017</v>
          </cell>
          <cell r="T9">
            <v>111515.97257565954</v>
          </cell>
          <cell r="U9">
            <v>121267.80462014432</v>
          </cell>
          <cell r="V9">
            <v>117189.21537683083</v>
          </cell>
          <cell r="W9">
            <v>115834.72682077717</v>
          </cell>
          <cell r="X9">
            <v>129046.49601217068</v>
          </cell>
          <cell r="Y9">
            <v>132430.36569155625</v>
          </cell>
          <cell r="Z9">
            <v>120985.31574166144</v>
          </cell>
          <cell r="AA9">
            <v>115479.02711165101</v>
          </cell>
          <cell r="AB9">
            <v>119135.2456461151</v>
          </cell>
          <cell r="AC9">
            <v>120112.53017328546</v>
          </cell>
        </row>
        <row r="10">
          <cell r="R10">
            <v>106264.30699659573</v>
          </cell>
          <cell r="S10">
            <v>108712.19961654641</v>
          </cell>
          <cell r="T10">
            <v>104557.36164618266</v>
          </cell>
          <cell r="U10">
            <v>106415.20448686667</v>
          </cell>
          <cell r="V10">
            <v>105725.13526235281</v>
          </cell>
          <cell r="W10">
            <v>101170.14891568322</v>
          </cell>
          <cell r="X10">
            <v>113786.59100867488</v>
          </cell>
          <cell r="Y10">
            <v>118656.60895783991</v>
          </cell>
          <cell r="Z10">
            <v>116143.76864617028</v>
          </cell>
          <cell r="AA10">
            <v>110754.16916325364</v>
          </cell>
          <cell r="AB10">
            <v>109230.3692439563</v>
          </cell>
          <cell r="AC10">
            <v>110424.13605587745</v>
          </cell>
        </row>
        <row r="11">
          <cell r="R11">
            <v>132970.96138798856</v>
          </cell>
          <cell r="S11">
            <v>136174.42565313741</v>
          </cell>
          <cell r="T11">
            <v>134404.56723264835</v>
          </cell>
          <cell r="U11">
            <v>139383.70506964848</v>
          </cell>
          <cell r="V11">
            <v>139216.77601877903</v>
          </cell>
          <cell r="W11">
            <v>139020.77121109827</v>
          </cell>
          <cell r="X11">
            <v>158152.96126064871</v>
          </cell>
          <cell r="Y11">
            <v>156938.62082911871</v>
          </cell>
          <cell r="Z11">
            <v>153521.36423447516</v>
          </cell>
          <cell r="AA11">
            <v>136881.82171296951</v>
          </cell>
          <cell r="AB11">
            <v>137936.75858362825</v>
          </cell>
          <cell r="AC11">
            <v>143857.26680585954</v>
          </cell>
        </row>
        <row r="12">
          <cell r="R12">
            <v>88672.437874315845</v>
          </cell>
          <cell r="S12">
            <v>92120.102218553249</v>
          </cell>
          <cell r="T12">
            <v>92008.071565012273</v>
          </cell>
          <cell r="U12">
            <v>94533.853572117863</v>
          </cell>
          <cell r="V12">
            <v>93580.363840570062</v>
          </cell>
          <cell r="W12">
            <v>92816.51847551798</v>
          </cell>
          <cell r="X12">
            <v>109366.8525782512</v>
          </cell>
          <cell r="Y12">
            <v>117494.51845567672</v>
          </cell>
          <cell r="Z12">
            <v>107172.5970192418</v>
          </cell>
          <cell r="AA12">
            <v>93395.636179872425</v>
          </cell>
          <cell r="AB12">
            <v>94445.001674481915</v>
          </cell>
          <cell r="AC12">
            <v>92604.046546388548</v>
          </cell>
        </row>
        <row r="13">
          <cell r="R13">
            <v>285735.22175955109</v>
          </cell>
          <cell r="S13">
            <v>291722.35441588087</v>
          </cell>
          <cell r="T13">
            <v>291116.34233655356</v>
          </cell>
          <cell r="U13">
            <v>297735.1031010414</v>
          </cell>
          <cell r="V13">
            <v>298452.7028128099</v>
          </cell>
          <cell r="W13">
            <v>282085.46400791092</v>
          </cell>
          <cell r="X13">
            <v>323373.94072469213</v>
          </cell>
          <cell r="Y13">
            <v>342770.88902172283</v>
          </cell>
          <cell r="Z13">
            <v>317822.98236749606</v>
          </cell>
          <cell r="AA13">
            <v>301489.78129953676</v>
          </cell>
          <cell r="AB13">
            <v>303316.23924562725</v>
          </cell>
          <cell r="AC13">
            <v>306958.97890717676</v>
          </cell>
        </row>
        <row r="14">
          <cell r="R14">
            <v>15528.771460587228</v>
          </cell>
          <cell r="S14">
            <v>16173.34985259395</v>
          </cell>
          <cell r="T14">
            <v>16212.252978135884</v>
          </cell>
          <cell r="U14">
            <v>17074.546109413983</v>
          </cell>
          <cell r="V14">
            <v>16385.710950735698</v>
          </cell>
          <cell r="W14">
            <v>16857.902098368533</v>
          </cell>
          <cell r="X14">
            <v>21880.331296773082</v>
          </cell>
          <cell r="Y14">
            <v>21490.229313127817</v>
          </cell>
          <cell r="Z14">
            <v>19885.564611875197</v>
          </cell>
          <cell r="AA14">
            <v>17546.737257046814</v>
          </cell>
          <cell r="AB14">
            <v>17321.88432960261</v>
          </cell>
          <cell r="AC14">
            <v>17682.719741739264</v>
          </cell>
        </row>
        <row r="15">
          <cell r="R15">
            <v>731378.50158240867</v>
          </cell>
          <cell r="S15">
            <v>750371.98519642546</v>
          </cell>
          <cell r="T15">
            <v>743590.51198387763</v>
          </cell>
          <cell r="U15">
            <v>765608.44240026746</v>
          </cell>
          <cell r="V15">
            <v>750819.35936500109</v>
          </cell>
          <cell r="W15">
            <v>736122.28945660521</v>
          </cell>
          <cell r="X15">
            <v>835411.50416385999</v>
          </cell>
          <cell r="Y15">
            <v>860554.0029459605</v>
          </cell>
          <cell r="Z15">
            <v>817412.18536890054</v>
          </cell>
          <cell r="AA15">
            <v>785840.4015495138</v>
          </cell>
          <cell r="AB15">
            <v>760046.7600650026</v>
          </cell>
          <cell r="AC15">
            <v>781484.05592217704</v>
          </cell>
        </row>
        <row r="16">
          <cell r="R16">
            <v>83568.282626308981</v>
          </cell>
          <cell r="S16">
            <v>90256.452304686216</v>
          </cell>
          <cell r="T16">
            <v>86079.519688124245</v>
          </cell>
          <cell r="U16">
            <v>90502.432442040546</v>
          </cell>
          <cell r="V16">
            <v>85791.945850179516</v>
          </cell>
          <cell r="W16">
            <v>86559.620889336817</v>
          </cell>
          <cell r="X16">
            <v>97761.993843411125</v>
          </cell>
          <cell r="Y16">
            <v>111573.84984940763</v>
          </cell>
          <cell r="Z16">
            <v>94947.637471942202</v>
          </cell>
          <cell r="AA16">
            <v>93110.872173713811</v>
          </cell>
          <cell r="AB16">
            <v>88654.573171831958</v>
          </cell>
          <cell r="AC16">
            <v>89782.819689016949</v>
          </cell>
        </row>
        <row r="17">
          <cell r="R17">
            <v>107845.78005640191</v>
          </cell>
          <cell r="S17">
            <v>113379.64546540841</v>
          </cell>
          <cell r="T17">
            <v>111646.22209011948</v>
          </cell>
          <cell r="U17">
            <v>121967.38140132774</v>
          </cell>
          <cell r="V17">
            <v>115409.8115421832</v>
          </cell>
          <cell r="W17">
            <v>117274.40689065085</v>
          </cell>
          <cell r="X17">
            <v>136191.90095764183</v>
          </cell>
          <cell r="Y17">
            <v>149002.08147882781</v>
          </cell>
          <cell r="Z17">
            <v>124605.31095383046</v>
          </cell>
          <cell r="AA17">
            <v>112225.68662028242</v>
          </cell>
          <cell r="AB17">
            <v>115349.03241407045</v>
          </cell>
          <cell r="AC17">
            <v>114362.74012925553</v>
          </cell>
        </row>
        <row r="18">
          <cell r="R18">
            <v>208538.96889973013</v>
          </cell>
          <cell r="S18">
            <v>214477.22723175373</v>
          </cell>
          <cell r="T18">
            <v>215112.12459232457</v>
          </cell>
          <cell r="U18">
            <v>220068.08889478573</v>
          </cell>
          <cell r="V18">
            <v>214824.62390074533</v>
          </cell>
          <cell r="W18">
            <v>204538.94439676989</v>
          </cell>
          <cell r="X18">
            <v>238628.31211259411</v>
          </cell>
          <cell r="Y18">
            <v>242739.22973944919</v>
          </cell>
          <cell r="Z18">
            <v>234163.15256218606</v>
          </cell>
          <cell r="AA18">
            <v>219981.49642458389</v>
          </cell>
          <cell r="AB18">
            <v>213148.22105865588</v>
          </cell>
          <cell r="AC18">
            <v>215309.61018642125</v>
          </cell>
        </row>
        <row r="19">
          <cell r="R19">
            <v>89354.976256696173</v>
          </cell>
          <cell r="S19">
            <v>90232.477210111319</v>
          </cell>
          <cell r="T19">
            <v>90303.835170266291</v>
          </cell>
          <cell r="U19">
            <v>92824.925366307449</v>
          </cell>
          <cell r="V19">
            <v>87110.566453331383</v>
          </cell>
          <cell r="W19">
            <v>90092.790637166443</v>
          </cell>
          <cell r="X19">
            <v>106109.95993874384</v>
          </cell>
          <cell r="Y19">
            <v>109375.25980413707</v>
          </cell>
          <cell r="Z19">
            <v>100486.81804087151</v>
          </cell>
          <cell r="AA19">
            <v>94667.105158421371</v>
          </cell>
          <cell r="AB19">
            <v>91676.129526642762</v>
          </cell>
          <cell r="AC19">
            <v>91025.156437304482</v>
          </cell>
        </row>
        <row r="20">
          <cell r="R20">
            <v>56541.617523416462</v>
          </cell>
          <cell r="S20">
            <v>57208.230923973133</v>
          </cell>
          <cell r="T20">
            <v>58766.499327623729</v>
          </cell>
          <cell r="U20">
            <v>58627.933620766446</v>
          </cell>
          <cell r="V20">
            <v>57280.407655800511</v>
          </cell>
          <cell r="W20">
            <v>57083.623924686231</v>
          </cell>
          <cell r="X20">
            <v>65488.808619754192</v>
          </cell>
          <cell r="Y20">
            <v>68283.273784089819</v>
          </cell>
          <cell r="Z20">
            <v>61685.231034964039</v>
          </cell>
          <cell r="AA20">
            <v>59028.650664921297</v>
          </cell>
          <cell r="AB20">
            <v>56186.18116479482</v>
          </cell>
          <cell r="AC20">
            <v>58529.541755209313</v>
          </cell>
        </row>
        <row r="21">
          <cell r="R21">
            <v>284056.86070686468</v>
          </cell>
          <cell r="S21">
            <v>297346.83184542187</v>
          </cell>
          <cell r="T21">
            <v>296188.99605978234</v>
          </cell>
          <cell r="U21">
            <v>306822.00613759918</v>
          </cell>
          <cell r="V21">
            <v>291290.06267170317</v>
          </cell>
          <cell r="W21">
            <v>283032.99223848089</v>
          </cell>
          <cell r="X21">
            <v>327347.58996392752</v>
          </cell>
          <cell r="Y21">
            <v>311659.9826743821</v>
          </cell>
          <cell r="Z21">
            <v>316814.10830432893</v>
          </cell>
          <cell r="AA21">
            <v>307511.81728531962</v>
          </cell>
          <cell r="AB21">
            <v>292448.24284633307</v>
          </cell>
          <cell r="AC21">
            <v>305560.50926585693</v>
          </cell>
        </row>
        <row r="22">
          <cell r="R22">
            <v>78118.666437581269</v>
          </cell>
          <cell r="S22">
            <v>79104.095190264212</v>
          </cell>
          <cell r="T22">
            <v>78996.802207678222</v>
          </cell>
          <cell r="U22">
            <v>86938.219051445514</v>
          </cell>
          <cell r="V22">
            <v>76288.088430483156</v>
          </cell>
          <cell r="W22">
            <v>77426.644061225714</v>
          </cell>
          <cell r="X22">
            <v>86424.323859771524</v>
          </cell>
          <cell r="Y22">
            <v>86327.447671611371</v>
          </cell>
          <cell r="Z22">
            <v>89757.698076035187</v>
          </cell>
          <cell r="AA22">
            <v>84817.012479866913</v>
          </cell>
          <cell r="AB22">
            <v>77563.104068204004</v>
          </cell>
          <cell r="AC22">
            <v>83447.898465832783</v>
          </cell>
        </row>
        <row r="23">
          <cell r="R23">
            <v>395368.68837101629</v>
          </cell>
          <cell r="S23">
            <v>405346.99041745055</v>
          </cell>
          <cell r="T23">
            <v>397439.49590323534</v>
          </cell>
          <cell r="U23">
            <v>404006.34585663304</v>
          </cell>
          <cell r="V23">
            <v>399529.8360052146</v>
          </cell>
          <cell r="W23">
            <v>390561.19024656957</v>
          </cell>
          <cell r="X23">
            <v>460024.69051614817</v>
          </cell>
          <cell r="Y23">
            <v>446274.47168019274</v>
          </cell>
          <cell r="Z23">
            <v>441797.25155351026</v>
          </cell>
          <cell r="AA23">
            <v>426252.16712540342</v>
          </cell>
          <cell r="AB23">
            <v>409618.58585520223</v>
          </cell>
          <cell r="AC23">
            <v>427850.28646942426</v>
          </cell>
        </row>
        <row r="24">
          <cell r="R24">
            <v>82359.687207982512</v>
          </cell>
          <cell r="S24">
            <v>87367.302621163806</v>
          </cell>
          <cell r="T24">
            <v>81967.66185738123</v>
          </cell>
          <cell r="U24">
            <v>91268.270443560134</v>
          </cell>
          <cell r="V24">
            <v>84466.735805266057</v>
          </cell>
          <cell r="W24">
            <v>83470.8932330768</v>
          </cell>
          <cell r="X24">
            <v>96245.028762955291</v>
          </cell>
          <cell r="Y24">
            <v>99459.426248609874</v>
          </cell>
          <cell r="Z24">
            <v>94613.45992901281</v>
          </cell>
          <cell r="AA24">
            <v>91453.763655070041</v>
          </cell>
          <cell r="AB24">
            <v>87352.9260206498</v>
          </cell>
          <cell r="AC24">
            <v>89794.84421527166</v>
          </cell>
        </row>
        <row r="25">
          <cell r="R25">
            <v>625782.70182687719</v>
          </cell>
          <cell r="S25">
            <v>645937.35484085174</v>
          </cell>
          <cell r="T25">
            <v>638894.09369574289</v>
          </cell>
          <cell r="U25">
            <v>664900.67009791068</v>
          </cell>
          <cell r="V25">
            <v>654009.79375669081</v>
          </cell>
          <cell r="W25">
            <v>626200.69071693195</v>
          </cell>
          <cell r="X25">
            <v>697900.9555715326</v>
          </cell>
          <cell r="Y25">
            <v>671927.51792583382</v>
          </cell>
          <cell r="Z25">
            <v>686899.55571937456</v>
          </cell>
          <cell r="AA25">
            <v>678345.35814015218</v>
          </cell>
          <cell r="AB25">
            <v>660452.27367864468</v>
          </cell>
          <cell r="AC25">
            <v>698239.03402945702</v>
          </cell>
        </row>
        <row r="26">
          <cell r="R26">
            <v>106891.9124702085</v>
          </cell>
          <cell r="S26">
            <v>110519.15343501608</v>
          </cell>
          <cell r="T26">
            <v>108108.28565724292</v>
          </cell>
          <cell r="U26">
            <v>112119.36164478144</v>
          </cell>
          <cell r="V26">
            <v>109130.8221577982</v>
          </cell>
          <cell r="W26">
            <v>109583.74748462073</v>
          </cell>
          <cell r="X26">
            <v>123865.864845417</v>
          </cell>
          <cell r="Y26">
            <v>128501.4404149388</v>
          </cell>
          <cell r="Z26">
            <v>123753.40118375684</v>
          </cell>
          <cell r="AA26">
            <v>117768.64550933571</v>
          </cell>
          <cell r="AB26">
            <v>118686.01121366268</v>
          </cell>
          <cell r="AC26">
            <v>115301.3539832211</v>
          </cell>
        </row>
        <row r="27">
          <cell r="R27">
            <v>42713.978171591691</v>
          </cell>
          <cell r="S27">
            <v>42517.060017980919</v>
          </cell>
          <cell r="T27">
            <v>44319.618501033321</v>
          </cell>
          <cell r="U27">
            <v>44072.678204644864</v>
          </cell>
          <cell r="V27">
            <v>42455.765279647698</v>
          </cell>
          <cell r="W27">
            <v>40799.750538817272</v>
          </cell>
          <cell r="X27">
            <v>47322.042623075264</v>
          </cell>
          <cell r="Y27">
            <v>46846.793517139988</v>
          </cell>
          <cell r="Z27">
            <v>46597.387340473761</v>
          </cell>
          <cell r="AA27">
            <v>45906.236325474973</v>
          </cell>
          <cell r="AB27">
            <v>43527.718663256936</v>
          </cell>
          <cell r="AC27">
            <v>46260.970816863242</v>
          </cell>
        </row>
        <row r="28">
          <cell r="R28">
            <v>60619.949227760764</v>
          </cell>
          <cell r="S28">
            <v>63614.060148834789</v>
          </cell>
          <cell r="T28">
            <v>60619.949227760764</v>
          </cell>
          <cell r="U28">
            <v>64391.820993298417</v>
          </cell>
          <cell r="V28">
            <v>62967.660699570049</v>
          </cell>
          <cell r="W28">
            <v>61611.871484500502</v>
          </cell>
          <cell r="X28">
            <v>70931.896630324773</v>
          </cell>
          <cell r="Y28">
            <v>74186.549717148446</v>
          </cell>
          <cell r="Z28">
            <v>68934.996688757194</v>
          </cell>
          <cell r="AA28">
            <v>65969.205568308127</v>
          </cell>
          <cell r="AB28">
            <v>65599.986167660187</v>
          </cell>
          <cell r="AC28">
            <v>64282.053446076054</v>
          </cell>
        </row>
        <row r="29">
          <cell r="R29">
            <v>319877.70748971694</v>
          </cell>
          <cell r="S29">
            <v>322073.04157776386</v>
          </cell>
          <cell r="T29">
            <v>318849.71438154817</v>
          </cell>
          <cell r="U29">
            <v>334035.17463430559</v>
          </cell>
          <cell r="V29">
            <v>326170.1456271052</v>
          </cell>
          <cell r="W29">
            <v>310992.9840069061</v>
          </cell>
          <cell r="X29">
            <v>355974.33868415433</v>
          </cell>
          <cell r="Y29">
            <v>350892.46357121906</v>
          </cell>
          <cell r="Z29">
            <v>355984.02042213909</v>
          </cell>
          <cell r="AA29">
            <v>341762.58465157961</v>
          </cell>
          <cell r="AB29">
            <v>331121.66305360256</v>
          </cell>
          <cell r="AC29">
            <v>339296.16189995903</v>
          </cell>
        </row>
        <row r="30">
          <cell r="R30">
            <v>50485.098025103143</v>
          </cell>
          <cell r="S30">
            <v>52560.514068089571</v>
          </cell>
          <cell r="T30">
            <v>51872.047191274061</v>
          </cell>
          <cell r="U30">
            <v>54918.587309423739</v>
          </cell>
          <cell r="V30">
            <v>53545.733909049704</v>
          </cell>
          <cell r="W30">
            <v>53267.898946369307</v>
          </cell>
          <cell r="X30">
            <v>59098.723750605874</v>
          </cell>
          <cell r="Y30">
            <v>62622.294258618029</v>
          </cell>
          <cell r="Z30">
            <v>58488.154526878323</v>
          </cell>
          <cell r="AA30">
            <v>54926.37707473254</v>
          </cell>
          <cell r="AB30">
            <v>53552.781791948139</v>
          </cell>
          <cell r="AC30">
            <v>54351.789147907526</v>
          </cell>
        </row>
        <row r="31">
          <cell r="R31">
            <v>70010.703380779465</v>
          </cell>
          <cell r="S31">
            <v>72480.665638775085</v>
          </cell>
          <cell r="T31">
            <v>72112.730846457067</v>
          </cell>
          <cell r="U31">
            <v>76555.321280851305</v>
          </cell>
          <cell r="V31">
            <v>75489.910099617438</v>
          </cell>
          <cell r="W31">
            <v>73211.913820222529</v>
          </cell>
          <cell r="X31">
            <v>85332.787906091617</v>
          </cell>
          <cell r="Y31">
            <v>86252.802633163097</v>
          </cell>
          <cell r="Z31">
            <v>80707.474299473761</v>
          </cell>
          <cell r="AA31">
            <v>73665.166825251945</v>
          </cell>
          <cell r="AB31">
            <v>74428.409336466197</v>
          </cell>
          <cell r="AC31">
            <v>75092.113932850451</v>
          </cell>
        </row>
      </sheetData>
      <sheetData sheetId="12">
        <row r="5">
          <cell r="R5">
            <v>995341.39547578339</v>
          </cell>
          <cell r="S5">
            <v>933012.35300029255</v>
          </cell>
          <cell r="T5">
            <v>1126379.3280476481</v>
          </cell>
          <cell r="U5">
            <v>1069300.3672549278</v>
          </cell>
          <cell r="V5">
            <v>879310.4024144127</v>
          </cell>
          <cell r="W5">
            <v>1336446.7654645341</v>
          </cell>
          <cell r="X5">
            <v>678409.55166082596</v>
          </cell>
          <cell r="Y5">
            <v>988655.22916249279</v>
          </cell>
          <cell r="Z5">
            <v>789662.78708763281</v>
          </cell>
          <cell r="AA5">
            <v>1081005.2738327445</v>
          </cell>
          <cell r="AB5">
            <v>1045765.5296411179</v>
          </cell>
          <cell r="AC5">
            <v>732101.01695758663</v>
          </cell>
        </row>
        <row r="6">
          <cell r="R6">
            <v>10266.707449642956</v>
          </cell>
          <cell r="S6">
            <v>10125.536330901465</v>
          </cell>
          <cell r="T6">
            <v>10227.093807945123</v>
          </cell>
          <cell r="U6">
            <v>10216.593054687473</v>
          </cell>
          <cell r="V6">
            <v>8894.3359300832672</v>
          </cell>
          <cell r="W6">
            <v>9919.5930563311194</v>
          </cell>
          <cell r="X6">
            <v>11505.07704275017</v>
          </cell>
          <cell r="Y6">
            <v>11749.131204388956</v>
          </cell>
          <cell r="Z6">
            <v>10833.551211561404</v>
          </cell>
          <cell r="AA6">
            <v>10096.836775068907</v>
          </cell>
          <cell r="AB6">
            <v>10285.553088414737</v>
          </cell>
          <cell r="AC6">
            <v>9539.991048224394</v>
          </cell>
        </row>
        <row r="7">
          <cell r="R7">
            <v>137459.09837377811</v>
          </cell>
          <cell r="S7">
            <v>146122.81578660611</v>
          </cell>
          <cell r="T7">
            <v>145552.10734199858</v>
          </cell>
          <cell r="U7">
            <v>153242.4423328985</v>
          </cell>
          <cell r="V7">
            <v>159346.61332984793</v>
          </cell>
          <cell r="W7">
            <v>138122.49837604314</v>
          </cell>
          <cell r="X7">
            <v>151399.32962606475</v>
          </cell>
          <cell r="Y7">
            <v>126774.37566084869</v>
          </cell>
          <cell r="Z7">
            <v>135089.98396788927</v>
          </cell>
          <cell r="AA7">
            <v>134593.52902946502</v>
          </cell>
          <cell r="AB7">
            <v>135920.47299676089</v>
          </cell>
          <cell r="AC7">
            <v>129516.73317779994</v>
          </cell>
        </row>
        <row r="8">
          <cell r="R8">
            <v>133036.0979762614</v>
          </cell>
          <cell r="S8">
            <v>121111.52762403834</v>
          </cell>
          <cell r="T8">
            <v>124289.67647016345</v>
          </cell>
          <cell r="U8">
            <v>157710.67552707694</v>
          </cell>
          <cell r="V8">
            <v>136391.22405791294</v>
          </cell>
          <cell r="W8">
            <v>150161.85997525399</v>
          </cell>
          <cell r="X8">
            <v>121034.52669701667</v>
          </cell>
          <cell r="Y8">
            <v>105075.73440292047</v>
          </cell>
          <cell r="Z8">
            <v>118689.48178605741</v>
          </cell>
          <cell r="AA8">
            <v>130149.50719439908</v>
          </cell>
          <cell r="AB8">
            <v>146744.85208314448</v>
          </cell>
          <cell r="AC8">
            <v>131714.83620575588</v>
          </cell>
        </row>
        <row r="9">
          <cell r="R9">
            <v>27297.095592125363</v>
          </cell>
          <cell r="S9">
            <v>25684.520542186481</v>
          </cell>
          <cell r="T9">
            <v>38157.770303654863</v>
          </cell>
          <cell r="U9">
            <v>31052.645136011168</v>
          </cell>
          <cell r="V9">
            <v>28766.403603199113</v>
          </cell>
          <cell r="W9">
            <v>39299.307166872837</v>
          </cell>
          <cell r="X9">
            <v>24950.755789522285</v>
          </cell>
          <cell r="Y9">
            <v>14163.790446116211</v>
          </cell>
          <cell r="Z9">
            <v>16192.766792206414</v>
          </cell>
          <cell r="AA9">
            <v>26715.658414222402</v>
          </cell>
          <cell r="AB9">
            <v>22162.071563693928</v>
          </cell>
          <cell r="AC9">
            <v>17357.214650189737</v>
          </cell>
        </row>
        <row r="10">
          <cell r="R10">
            <v>31460.849183513579</v>
          </cell>
          <cell r="S10">
            <v>27383.249304792887</v>
          </cell>
          <cell r="T10">
            <v>33112.995885060955</v>
          </cell>
          <cell r="U10">
            <v>31562.951681555671</v>
          </cell>
          <cell r="V10">
            <v>27220.662202673309</v>
          </cell>
          <cell r="W10">
            <v>31370.902441178085</v>
          </cell>
          <cell r="X10">
            <v>29769.137266658334</v>
          </cell>
          <cell r="Y10">
            <v>27535.905425744611</v>
          </cell>
          <cell r="Z10">
            <v>25164.344767317889</v>
          </cell>
          <cell r="AA10">
            <v>28396.784455804373</v>
          </cell>
          <cell r="AB10">
            <v>27535.005937369031</v>
          </cell>
          <cell r="AC10">
            <v>28307.21144833132</v>
          </cell>
        </row>
        <row r="11">
          <cell r="R11">
            <v>52669.158712461969</v>
          </cell>
          <cell r="S11">
            <v>51727.015547116433</v>
          </cell>
          <cell r="T11">
            <v>54389.711925717769</v>
          </cell>
          <cell r="U11">
            <v>57957.235010594624</v>
          </cell>
          <cell r="V11">
            <v>50273.352390674758</v>
          </cell>
          <cell r="W11">
            <v>57025.399736509629</v>
          </cell>
          <cell r="X11">
            <v>56219.110158668045</v>
          </cell>
          <cell r="Y11">
            <v>56954.881583654613</v>
          </cell>
          <cell r="Z11">
            <v>49816.134037025739</v>
          </cell>
          <cell r="AA11">
            <v>52504.602028605412</v>
          </cell>
          <cell r="AB11">
            <v>46771.754559493711</v>
          </cell>
          <cell r="AC11">
            <v>45741.644309477386</v>
          </cell>
        </row>
        <row r="12">
          <cell r="R12">
            <v>21616.544295760919</v>
          </cell>
          <cell r="S12">
            <v>18175.940739026773</v>
          </cell>
          <cell r="T12">
            <v>18005.080533754212</v>
          </cell>
          <cell r="U12">
            <v>13514.48066688914</v>
          </cell>
          <cell r="V12">
            <v>11088.33149856425</v>
          </cell>
          <cell r="W12">
            <v>32406.358964934276</v>
          </cell>
          <cell r="X12">
            <v>18582.622417143866</v>
          </cell>
          <cell r="Y12">
            <v>7752.2011822419299</v>
          </cell>
          <cell r="Z12">
            <v>8413.2056741059932</v>
          </cell>
          <cell r="AA12">
            <v>23215.918157829467</v>
          </cell>
          <cell r="AB12">
            <v>18509.550026755605</v>
          </cell>
          <cell r="AC12">
            <v>14949.765842993816</v>
          </cell>
        </row>
        <row r="13">
          <cell r="R13">
            <v>93791.317018293543</v>
          </cell>
          <cell r="S13">
            <v>95459.751931151259</v>
          </cell>
          <cell r="T13">
            <v>95277.848905893392</v>
          </cell>
          <cell r="U13">
            <v>91971.590006524697</v>
          </cell>
          <cell r="V13">
            <v>90112.847961146676</v>
          </cell>
          <cell r="W13">
            <v>85459.773549132515</v>
          </cell>
          <cell r="X13">
            <v>81240.397340106254</v>
          </cell>
          <cell r="Y13">
            <v>78949.144892597571</v>
          </cell>
          <cell r="Z13">
            <v>86269.660918419482</v>
          </cell>
          <cell r="AA13">
            <v>97561.314568390895</v>
          </cell>
          <cell r="AB13">
            <v>90939.424349167559</v>
          </cell>
          <cell r="AC13">
            <v>101316.92855917593</v>
          </cell>
        </row>
        <row r="14">
          <cell r="R14">
            <v>6692.4192788204236</v>
          </cell>
          <cell r="S14">
            <v>6808.4636372250534</v>
          </cell>
          <cell r="T14">
            <v>7302.1929803174262</v>
          </cell>
          <cell r="U14">
            <v>7338.1029419023471</v>
          </cell>
          <cell r="V14">
            <v>7116.942406936043</v>
          </cell>
          <cell r="W14">
            <v>7290.9857821333208</v>
          </cell>
          <cell r="X14">
            <v>8634.988659006438</v>
          </cell>
          <cell r="Y14">
            <v>8109.1986486163223</v>
          </cell>
          <cell r="Z14">
            <v>7257.857693760343</v>
          </cell>
          <cell r="AA14">
            <v>7710.6550969227465</v>
          </cell>
          <cell r="AB14">
            <v>7694.5458817301769</v>
          </cell>
          <cell r="AC14">
            <v>9793.6469926293103</v>
          </cell>
        </row>
        <row r="15">
          <cell r="R15">
            <v>300882.89944944333</v>
          </cell>
          <cell r="S15">
            <v>289109.64311737032</v>
          </cell>
          <cell r="T15">
            <v>353366.6517909494</v>
          </cell>
          <cell r="U15">
            <v>268507.73493160238</v>
          </cell>
          <cell r="V15">
            <v>231287.0689070978</v>
          </cell>
          <cell r="W15">
            <v>379898.35656875325</v>
          </cell>
          <cell r="X15">
            <v>254873.36318982171</v>
          </cell>
          <cell r="Y15">
            <v>216136.9516207925</v>
          </cell>
          <cell r="Z15">
            <v>201950.60463363724</v>
          </cell>
          <cell r="AA15">
            <v>240918.33270554245</v>
          </cell>
          <cell r="AB15">
            <v>276640.06370894983</v>
          </cell>
          <cell r="AC15">
            <v>261388.32937603933</v>
          </cell>
        </row>
        <row r="16">
          <cell r="R16">
            <v>30657.17871396376</v>
          </cell>
          <cell r="S16">
            <v>30089.488710935388</v>
          </cell>
          <cell r="T16">
            <v>22306.196868086306</v>
          </cell>
          <cell r="U16">
            <v>21044.883305861236</v>
          </cell>
          <cell r="V16">
            <v>19134.90740596145</v>
          </cell>
          <cell r="W16">
            <v>19086.208481651571</v>
          </cell>
          <cell r="X16">
            <v>18076.502473012923</v>
          </cell>
          <cell r="Y16">
            <v>12796.132474170969</v>
          </cell>
          <cell r="Z16">
            <v>14558.562039801604</v>
          </cell>
          <cell r="AA16">
            <v>17193.603528453925</v>
          </cell>
          <cell r="AB16">
            <v>18201.941556141392</v>
          </cell>
          <cell r="AC16">
            <v>18084.394441959419</v>
          </cell>
        </row>
        <row r="17">
          <cell r="R17">
            <v>50846.342385070107</v>
          </cell>
          <cell r="S17">
            <v>51029.349351100958</v>
          </cell>
          <cell r="T17">
            <v>57869.785850760309</v>
          </cell>
          <cell r="U17">
            <v>59597.722280756061</v>
          </cell>
          <cell r="V17">
            <v>51661.175635786713</v>
          </cell>
          <cell r="W17">
            <v>70105.849972158481</v>
          </cell>
          <cell r="X17">
            <v>44710.641905450146</v>
          </cell>
          <cell r="Y17">
            <v>34456.340216374345</v>
          </cell>
          <cell r="Z17">
            <v>41729.079971058585</v>
          </cell>
          <cell r="AA17">
            <v>50595.620999164617</v>
          </cell>
          <cell r="AB17">
            <v>55614.398813817388</v>
          </cell>
          <cell r="AC17">
            <v>48743.692618502144</v>
          </cell>
        </row>
        <row r="18">
          <cell r="R18">
            <v>92718.798027435842</v>
          </cell>
          <cell r="S18">
            <v>90820.586196074815</v>
          </cell>
          <cell r="T18">
            <v>97703.725190543657</v>
          </cell>
          <cell r="U18">
            <v>81237.839912925847</v>
          </cell>
          <cell r="V18">
            <v>56057.096385931625</v>
          </cell>
          <cell r="W18">
            <v>97482.920540257328</v>
          </cell>
          <cell r="X18">
            <v>67582.55749265771</v>
          </cell>
          <cell r="Y18">
            <v>63516.915353328543</v>
          </cell>
          <cell r="Z18">
            <v>69972.926098983968</v>
          </cell>
          <cell r="AA18">
            <v>80272.3313688013</v>
          </cell>
          <cell r="AB18">
            <v>91078.949584138463</v>
          </cell>
          <cell r="AC18">
            <v>88805.353848921193</v>
          </cell>
        </row>
        <row r="19">
          <cell r="R19">
            <v>34543.467205633249</v>
          </cell>
          <cell r="S19">
            <v>31991.297401232281</v>
          </cell>
          <cell r="T19">
            <v>34291.815892527433</v>
          </cell>
          <cell r="U19">
            <v>34002.294979503597</v>
          </cell>
          <cell r="V19">
            <v>31782.986856880976</v>
          </cell>
          <cell r="W19">
            <v>34169.225127940008</v>
          </cell>
          <cell r="X19">
            <v>42743.321730167096</v>
          </cell>
          <cell r="Y19">
            <v>38999.39047014578</v>
          </cell>
          <cell r="Z19">
            <v>34430.246728536687</v>
          </cell>
          <cell r="AA19">
            <v>34001.060657006674</v>
          </cell>
          <cell r="AB19">
            <v>33925.116357720763</v>
          </cell>
          <cell r="AC19">
            <v>34369.776592705384</v>
          </cell>
        </row>
        <row r="20">
          <cell r="R20">
            <v>15325.807813919302</v>
          </cell>
          <cell r="S20">
            <v>15040.575988280551</v>
          </cell>
          <cell r="T20">
            <v>15003.611493044875</v>
          </cell>
          <cell r="U20">
            <v>13051.486996476524</v>
          </cell>
          <cell r="V20">
            <v>12248.776043750542</v>
          </cell>
          <cell r="W20">
            <v>17844.658491138332</v>
          </cell>
          <cell r="X20">
            <v>14665.307836867163</v>
          </cell>
          <cell r="Y20">
            <v>14636.892193519569</v>
          </cell>
          <cell r="Z20">
            <v>12656.515578819693</v>
          </cell>
          <cell r="AA20">
            <v>16311.873107224019</v>
          </cell>
          <cell r="AB20">
            <v>15824.085635876589</v>
          </cell>
          <cell r="AC20">
            <v>16120.408821082761</v>
          </cell>
        </row>
        <row r="21">
          <cell r="R21">
            <v>144645.60220628377</v>
          </cell>
          <cell r="S21">
            <v>154409.6351053369</v>
          </cell>
          <cell r="T21">
            <v>151380.09566599003</v>
          </cell>
          <cell r="U21">
            <v>151265.21708703076</v>
          </cell>
          <cell r="V21">
            <v>135886.71798302658</v>
          </cell>
          <cell r="W21">
            <v>144903.2541422316</v>
          </cell>
          <cell r="X21">
            <v>150944.79697507073</v>
          </cell>
          <cell r="Y21">
            <v>150625.867119323</v>
          </cell>
          <cell r="Z21">
            <v>136385.90609300154</v>
          </cell>
          <cell r="AA21">
            <v>148866.32677224692</v>
          </cell>
          <cell r="AB21">
            <v>160431.85833407729</v>
          </cell>
          <cell r="AC21">
            <v>153644.72251638031</v>
          </cell>
        </row>
        <row r="22">
          <cell r="R22">
            <v>33790.235536142674</v>
          </cell>
          <cell r="S22">
            <v>38916.229228532626</v>
          </cell>
          <cell r="T22">
            <v>39422.485000189088</v>
          </cell>
          <cell r="U22">
            <v>33252.973812964949</v>
          </cell>
          <cell r="V22">
            <v>33422.127887906536</v>
          </cell>
          <cell r="W22">
            <v>38537.252326122121</v>
          </cell>
          <cell r="X22">
            <v>35499.578979691199</v>
          </cell>
          <cell r="Y22">
            <v>37405.468255194006</v>
          </cell>
          <cell r="Z22">
            <v>34632.728169543683</v>
          </cell>
          <cell r="AA22">
            <v>31409.440450883107</v>
          </cell>
          <cell r="AB22">
            <v>29212.806434947168</v>
          </cell>
          <cell r="AC22">
            <v>36828.67391788293</v>
          </cell>
        </row>
        <row r="23">
          <cell r="R23">
            <v>175494.16805669782</v>
          </cell>
          <cell r="S23">
            <v>111843.3720210499</v>
          </cell>
          <cell r="T23">
            <v>160493.83319464274</v>
          </cell>
          <cell r="U23">
            <v>172630.89373377315</v>
          </cell>
          <cell r="V23">
            <v>142476.07800490456</v>
          </cell>
          <cell r="W23">
            <v>207396.73901856889</v>
          </cell>
          <cell r="X23">
            <v>117684.57291634084</v>
          </cell>
          <cell r="Y23">
            <v>140878.36992088007</v>
          </cell>
          <cell r="Z23">
            <v>116577.79272239929</v>
          </cell>
          <cell r="AA23">
            <v>130728.21227846493</v>
          </cell>
          <cell r="AB23">
            <v>151007.10242305807</v>
          </cell>
          <cell r="AC23">
            <v>131428.86570921959</v>
          </cell>
        </row>
        <row r="24">
          <cell r="R24">
            <v>33764.352385115868</v>
          </cell>
          <cell r="S24">
            <v>29642.493389381809</v>
          </cell>
          <cell r="T24">
            <v>33183.762258729519</v>
          </cell>
          <cell r="U24">
            <v>28560.840179418388</v>
          </cell>
          <cell r="V24">
            <v>25861.435633047615</v>
          </cell>
          <cell r="W24">
            <v>28317.059711820475</v>
          </cell>
          <cell r="X24">
            <v>25707.837363251412</v>
          </cell>
          <cell r="Y24">
            <v>24988.663769847451</v>
          </cell>
          <cell r="Z24">
            <v>21443.632958115719</v>
          </cell>
          <cell r="AA24">
            <v>21249.127604748544</v>
          </cell>
          <cell r="AB24">
            <v>25004.93221609341</v>
          </cell>
          <cell r="AC24">
            <v>21915.862530429658</v>
          </cell>
        </row>
        <row r="25">
          <cell r="R25">
            <v>180186.12652045011</v>
          </cell>
          <cell r="S25">
            <v>184984.7252214062</v>
          </cell>
          <cell r="T25">
            <v>221003.60939789237</v>
          </cell>
          <cell r="U25">
            <v>181257.33732916147</v>
          </cell>
          <cell r="V25">
            <v>131003.73899468081</v>
          </cell>
          <cell r="W25">
            <v>230458.17121103406</v>
          </cell>
          <cell r="X25">
            <v>126410.65566356282</v>
          </cell>
          <cell r="Y25">
            <v>174250.04186091572</v>
          </cell>
          <cell r="Z25">
            <v>127455.14261062746</v>
          </cell>
          <cell r="AA25">
            <v>175909.1407389224</v>
          </cell>
          <cell r="AB25">
            <v>215679.58410515788</v>
          </cell>
          <cell r="AC25">
            <v>165191.72634618892</v>
          </cell>
        </row>
        <row r="26">
          <cell r="R26">
            <v>44304.879061285683</v>
          </cell>
          <cell r="S26">
            <v>37921.800194744981</v>
          </cell>
          <cell r="T26">
            <v>42706.933654330976</v>
          </cell>
          <cell r="U26">
            <v>42170.867213964273</v>
          </cell>
          <cell r="V26">
            <v>42987.133520467658</v>
          </cell>
          <cell r="W26">
            <v>49988.06811299843</v>
          </cell>
          <cell r="X26">
            <v>45689.174605275504</v>
          </cell>
          <cell r="Y26">
            <v>44206.852746593606</v>
          </cell>
          <cell r="Z26">
            <v>43549.27804845637</v>
          </cell>
          <cell r="AA26">
            <v>46658.701782278833</v>
          </cell>
          <cell r="AB26">
            <v>50491.083354422619</v>
          </cell>
          <cell r="AC26">
            <v>47765.227705180747</v>
          </cell>
        </row>
        <row r="27">
          <cell r="R27">
            <v>9649.8062077391078</v>
          </cell>
          <cell r="S27">
            <v>9120.5090841973579</v>
          </cell>
          <cell r="T27">
            <v>10145.714853542013</v>
          </cell>
          <cell r="U27">
            <v>9123.8415160997756</v>
          </cell>
          <cell r="V27">
            <v>6087.4118750125344</v>
          </cell>
          <cell r="W27">
            <v>14472.759489882199</v>
          </cell>
          <cell r="X27">
            <v>7272.1124163890054</v>
          </cell>
          <cell r="Y27">
            <v>9327.0620898500492</v>
          </cell>
          <cell r="Z27">
            <v>7720.4530347521431</v>
          </cell>
          <cell r="AA27">
            <v>9203.9117569223381</v>
          </cell>
          <cell r="AB27">
            <v>10995.579143094081</v>
          </cell>
          <cell r="AC27">
            <v>6150.8385325194831</v>
          </cell>
        </row>
        <row r="28">
          <cell r="R28">
            <v>21410.310065781799</v>
          </cell>
          <cell r="S28">
            <v>16986.579256724013</v>
          </cell>
          <cell r="T28">
            <v>19766.431900012365</v>
          </cell>
          <cell r="U28">
            <v>17379.850723606258</v>
          </cell>
          <cell r="V28">
            <v>15989.469951043087</v>
          </cell>
          <cell r="W28">
            <v>19013.149035427021</v>
          </cell>
          <cell r="X28">
            <v>19287.831215339756</v>
          </cell>
          <cell r="Y28">
            <v>15934.545438569912</v>
          </cell>
          <cell r="Z28">
            <v>14095.996526374001</v>
          </cell>
          <cell r="AA28">
            <v>14035.204767688469</v>
          </cell>
          <cell r="AB28">
            <v>17016.528103202858</v>
          </cell>
          <cell r="AC28">
            <v>17474.103016230365</v>
          </cell>
        </row>
        <row r="29">
          <cell r="R29">
            <v>139015.65910963342</v>
          </cell>
          <cell r="S29">
            <v>159429.52283425257</v>
          </cell>
          <cell r="T29">
            <v>180069.34643684351</v>
          </cell>
          <cell r="U29">
            <v>155722.54451240925</v>
          </cell>
          <cell r="V29">
            <v>128213.03357222269</v>
          </cell>
          <cell r="W29">
            <v>139598.06451345456</v>
          </cell>
          <cell r="X29">
            <v>139490.23828750517</v>
          </cell>
          <cell r="Y29">
            <v>141184.81277374446</v>
          </cell>
          <cell r="Z29">
            <v>126577.22526229121</v>
          </cell>
          <cell r="AA29">
            <v>143487.45540243725</v>
          </cell>
          <cell r="AB29">
            <v>141995.42930832366</v>
          </cell>
          <cell r="AC29">
            <v>122896.66798688268</v>
          </cell>
        </row>
        <row r="30">
          <cell r="R30">
            <v>13563.142712204615</v>
          </cell>
          <cell r="S30">
            <v>11627.9983732662</v>
          </cell>
          <cell r="T30">
            <v>14562.876223364874</v>
          </cell>
          <cell r="U30">
            <v>15086.801295507692</v>
          </cell>
          <cell r="V30">
            <v>11706.918866997941</v>
          </cell>
          <cell r="W30">
            <v>14797.728384058842</v>
          </cell>
          <cell r="X30">
            <v>10963.757010222442</v>
          </cell>
          <cell r="Y30">
            <v>11714.406533619258</v>
          </cell>
          <cell r="Z30">
            <v>8070.186972269119</v>
          </cell>
          <cell r="AA30">
            <v>11384.334521353645</v>
          </cell>
          <cell r="AB30">
            <v>10269.467744218906</v>
          </cell>
          <cell r="AC30">
            <v>11102.381362916567</v>
          </cell>
        </row>
        <row r="31">
          <cell r="R31">
            <v>17734.547105612117</v>
          </cell>
          <cell r="S31">
            <v>18400.331798811283</v>
          </cell>
          <cell r="T31">
            <v>20028.502880627217</v>
          </cell>
          <cell r="U31">
            <v>19640.488918274903</v>
          </cell>
          <cell r="V31">
            <v>19628.242212376266</v>
          </cell>
          <cell r="W31">
            <v>20371.392410097615</v>
          </cell>
          <cell r="X31">
            <v>20811.318656067742</v>
          </cell>
          <cell r="Y31">
            <v>18467.415047134185</v>
          </cell>
          <cell r="Z31">
            <v>16193.415095779113</v>
          </cell>
          <cell r="AA31">
            <v>17625.51873471537</v>
          </cell>
          <cell r="AB31">
            <v>20590.660793756033</v>
          </cell>
          <cell r="AC31">
            <v>19408.166346748083</v>
          </cell>
        </row>
        <row r="36">
          <cell r="AD36">
            <v>24.875361395041772</v>
          </cell>
        </row>
        <row r="38">
          <cell r="AD38">
            <v>24.005454647685657</v>
          </cell>
        </row>
        <row r="39">
          <cell r="AD39">
            <v>16.004659289458349</v>
          </cell>
        </row>
        <row r="40">
          <cell r="AD40">
            <v>35.004434631057315</v>
          </cell>
        </row>
        <row r="41">
          <cell r="AD41">
            <v>22.00496473308278</v>
          </cell>
        </row>
        <row r="42">
          <cell r="AD42">
            <v>18.004804360881458</v>
          </cell>
        </row>
        <row r="43">
          <cell r="AD43">
            <v>21.004901665602834</v>
          </cell>
        </row>
        <row r="44">
          <cell r="AD44">
            <v>27.004798099559501</v>
          </cell>
        </row>
        <row r="45">
          <cell r="AD45">
            <v>15.004656441896353</v>
          </cell>
        </row>
        <row r="46">
          <cell r="AD46">
            <v>23.004990562109352</v>
          </cell>
        </row>
        <row r="47">
          <cell r="AD47">
            <v>30.004251283560595</v>
          </cell>
        </row>
        <row r="48">
          <cell r="AD48">
            <v>26.004954897725824</v>
          </cell>
        </row>
        <row r="49">
          <cell r="AD49">
            <v>18.004657342031013</v>
          </cell>
        </row>
        <row r="50">
          <cell r="AD50">
            <v>30.004571495268014</v>
          </cell>
        </row>
        <row r="51">
          <cell r="AD51">
            <v>27.004957471855164</v>
          </cell>
        </row>
        <row r="52">
          <cell r="AD52">
            <v>27.00465697483429</v>
          </cell>
        </row>
        <row r="53">
          <cell r="AD53">
            <v>20.004700931232087</v>
          </cell>
        </row>
        <row r="54">
          <cell r="AD54">
            <v>33.004532272780267</v>
          </cell>
        </row>
        <row r="55">
          <cell r="AD55">
            <v>30.00483112380466</v>
          </cell>
        </row>
        <row r="56">
          <cell r="AD56">
            <v>26.004959550239469</v>
          </cell>
        </row>
        <row r="57">
          <cell r="AD57">
            <v>23.004620500050375</v>
          </cell>
        </row>
        <row r="58">
          <cell r="AD58">
            <v>21.004980483500411</v>
          </cell>
        </row>
        <row r="59">
          <cell r="AD59">
            <v>28.004805816910842</v>
          </cell>
        </row>
        <row r="60">
          <cell r="AD60">
            <v>17.004092684520948</v>
          </cell>
        </row>
        <row r="61">
          <cell r="AD61">
            <v>21.004515582792397</v>
          </cell>
        </row>
        <row r="62">
          <cell r="AD62">
            <v>30.004663991713127</v>
          </cell>
        </row>
        <row r="63">
          <cell r="AD63">
            <v>18.004076863797959</v>
          </cell>
        </row>
        <row r="64">
          <cell r="AD64">
            <v>20.0045445011536</v>
          </cell>
        </row>
      </sheetData>
      <sheetData sheetId="13">
        <row r="35">
          <cell r="AC35">
            <v>0.79108482460545981</v>
          </cell>
          <cell r="AD35">
            <v>0.86376381490026055</v>
          </cell>
          <cell r="AE35">
            <v>0.81073075040141629</v>
          </cell>
          <cell r="AF35">
            <v>0.8467678946059396</v>
          </cell>
          <cell r="AG35">
            <v>0.91470619889768479</v>
          </cell>
          <cell r="AH35">
            <v>0.80685555000943543</v>
          </cell>
          <cell r="AI35">
            <v>0.95455974238898877</v>
          </cell>
          <cell r="AJ35">
            <v>0.87720120390034662</v>
          </cell>
          <cell r="AK35">
            <v>0.87663095849855799</v>
          </cell>
          <cell r="AL35">
            <v>0.79259852709404277</v>
          </cell>
          <cell r="AM35">
            <v>0.79676855280951486</v>
          </cell>
          <cell r="AN35">
            <v>0.84595135883014594</v>
          </cell>
          <cell r="AO35">
            <v>0.84582119658035415</v>
          </cell>
        </row>
        <row r="36">
          <cell r="AC36">
            <v>0.50178974949639576</v>
          </cell>
          <cell r="AD36">
            <v>0.53007471715332399</v>
          </cell>
          <cell r="AE36">
            <v>0.49977398678327423</v>
          </cell>
          <cell r="AF36">
            <v>0.54556471706698451</v>
          </cell>
          <cell r="AG36">
            <v>0.56868982555320213</v>
          </cell>
          <cell r="AH36">
            <v>0.50617743828582384</v>
          </cell>
          <cell r="AI36">
            <v>0.640601378525124</v>
          </cell>
          <cell r="AJ36">
            <v>0.62558799676341303</v>
          </cell>
          <cell r="AK36">
            <v>0.58828969773175488</v>
          </cell>
          <cell r="AL36">
            <v>0.51261869435669971</v>
          </cell>
          <cell r="AM36">
            <v>0.52171962014865492</v>
          </cell>
          <cell r="AN36">
            <v>0.54892466054441036</v>
          </cell>
          <cell r="AO36">
            <v>0.54920611413762099</v>
          </cell>
        </row>
        <row r="37">
          <cell r="AC37">
            <v>0.43518244319249594</v>
          </cell>
          <cell r="AD37">
            <v>0.47795825752360271</v>
          </cell>
          <cell r="AE37">
            <v>0.4618164426769194</v>
          </cell>
          <cell r="AF37">
            <v>0.48489826325552499</v>
          </cell>
          <cell r="AG37">
            <v>0.53394179204264547</v>
          </cell>
          <cell r="AH37">
            <v>0.47004810881617565</v>
          </cell>
          <cell r="AI37">
            <v>0.56307800820589193</v>
          </cell>
          <cell r="AJ37">
            <v>0.55882666092509659</v>
          </cell>
          <cell r="AK37">
            <v>0.51194071706923228</v>
          </cell>
          <cell r="AL37">
            <v>0.44750719067648281</v>
          </cell>
          <cell r="AM37">
            <v>0.44901222521152701</v>
          </cell>
          <cell r="AN37">
            <v>0.46810837058780741</v>
          </cell>
          <cell r="AO37">
            <v>0.48774694420245951</v>
          </cell>
        </row>
        <row r="38">
          <cell r="AC38">
            <v>0.6562449722506164</v>
          </cell>
          <cell r="AD38">
            <v>0.7109211810865802</v>
          </cell>
          <cell r="AE38">
            <v>0.6910698648070176</v>
          </cell>
          <cell r="AF38">
            <v>0.71414042763588592</v>
          </cell>
          <cell r="AG38">
            <v>0.78192858723643466</v>
          </cell>
          <cell r="AH38">
            <v>0.68348958157832607</v>
          </cell>
          <cell r="AI38">
            <v>0.78697323320519319</v>
          </cell>
          <cell r="AJ38">
            <v>0.78225525199249479</v>
          </cell>
          <cell r="AK38">
            <v>0.74449197879285467</v>
          </cell>
          <cell r="AL38">
            <v>0.67723163970381794</v>
          </cell>
          <cell r="AM38">
            <v>0.68076850083488105</v>
          </cell>
          <cell r="AN38">
            <v>0.69603884988134146</v>
          </cell>
          <cell r="AO38">
            <v>0.71751126889092542</v>
          </cell>
        </row>
        <row r="39">
          <cell r="AC39">
            <v>0.63007938819877918</v>
          </cell>
          <cell r="AD39">
            <v>0.68304017064892675</v>
          </cell>
          <cell r="AE39">
            <v>0.66251532515522771</v>
          </cell>
          <cell r="AF39">
            <v>0.72061512115741866</v>
          </cell>
          <cell r="AG39">
            <v>0.77335074061779274</v>
          </cell>
          <cell r="AH39">
            <v>0.69203924941189143</v>
          </cell>
          <cell r="AI39">
            <v>0.79558681783474461</v>
          </cell>
          <cell r="AJ39">
            <v>0.79035757065544343</v>
          </cell>
          <cell r="AK39">
            <v>0.74694302679882008</v>
          </cell>
          <cell r="AL39">
            <v>0.69030427534097927</v>
          </cell>
          <cell r="AM39">
            <v>0.71271546441408018</v>
          </cell>
          <cell r="AN39">
            <v>0.74395021511773929</v>
          </cell>
          <cell r="AO39">
            <v>0.72149506117637485</v>
          </cell>
        </row>
        <row r="40">
          <cell r="AC40">
            <v>0.61828014986021473</v>
          </cell>
          <cell r="AD40">
            <v>0.65044212379857524</v>
          </cell>
          <cell r="AE40">
            <v>0.60316769344873356</v>
          </cell>
          <cell r="AF40">
            <v>0.61239202002054072</v>
          </cell>
          <cell r="AG40">
            <v>0.67205020546580008</v>
          </cell>
          <cell r="AH40">
            <v>0.57883066817482764</v>
          </cell>
          <cell r="AI40">
            <v>0.66931368272871217</v>
          </cell>
          <cell r="AJ40">
            <v>0.67297879394450855</v>
          </cell>
          <cell r="AK40">
            <v>0.67770842301114165</v>
          </cell>
          <cell r="AL40">
            <v>0.62245597849061174</v>
          </cell>
          <cell r="AM40">
            <v>0.6116062031302042</v>
          </cell>
          <cell r="AN40">
            <v>0.63698942217086452</v>
          </cell>
          <cell r="AO40">
            <v>0.63522131349961508</v>
          </cell>
        </row>
        <row r="41">
          <cell r="AC41">
            <v>0.63268151066828004</v>
          </cell>
          <cell r="AD41">
            <v>0.66794363501107845</v>
          </cell>
          <cell r="AE41">
            <v>0.63679394805436884</v>
          </cell>
          <cell r="AF41">
            <v>0.65912841632504693</v>
          </cell>
          <cell r="AG41">
            <v>0.72892338678595425</v>
          </cell>
          <cell r="AH41">
            <v>0.65720688311752717</v>
          </cell>
          <cell r="AI41">
            <v>0.77073772748953218</v>
          </cell>
          <cell r="AJ41">
            <v>0.73822831829382607</v>
          </cell>
          <cell r="AK41">
            <v>0.74386870653643489</v>
          </cell>
          <cell r="AL41">
            <v>0.64032240252080985</v>
          </cell>
          <cell r="AM41">
            <v>0.64412824333668717</v>
          </cell>
          <cell r="AN41">
            <v>0.69479721366618497</v>
          </cell>
          <cell r="AO41">
            <v>0.68556753259130332</v>
          </cell>
        </row>
        <row r="42">
          <cell r="AC42">
            <v>0.49565784753009923</v>
          </cell>
          <cell r="AD42">
            <v>0.53132192846566617</v>
          </cell>
          <cell r="AE42">
            <v>0.51284433643398808</v>
          </cell>
          <cell r="AF42">
            <v>0.52602032077363281</v>
          </cell>
          <cell r="AG42">
            <v>0.57503132800395729</v>
          </cell>
          <cell r="AH42">
            <v>0.5133922618149438</v>
          </cell>
          <cell r="AI42">
            <v>0.62253740118333789</v>
          </cell>
          <cell r="AJ42">
            <v>0.64493105407101625</v>
          </cell>
          <cell r="AK42">
            <v>0.60660510882653895</v>
          </cell>
          <cell r="AL42">
            <v>0.51082149182858827</v>
          </cell>
          <cell r="AM42">
            <v>0.5155383683856416</v>
          </cell>
          <cell r="AN42">
            <v>0.52138320728303567</v>
          </cell>
          <cell r="AO42">
            <v>0.54752807158767491</v>
          </cell>
        </row>
        <row r="43">
          <cell r="AC43">
            <v>0.55198286359329374</v>
          </cell>
          <cell r="AD43">
            <v>0.58137578620060248</v>
          </cell>
          <cell r="AE43">
            <v>0.56032616500236998</v>
          </cell>
          <cell r="AF43">
            <v>0.57180216076720369</v>
          </cell>
          <cell r="AG43">
            <v>0.63316723875294978</v>
          </cell>
          <cell r="AH43">
            <v>0.5387991752735487</v>
          </cell>
          <cell r="AI43">
            <v>0.63656955858727926</v>
          </cell>
          <cell r="AJ43">
            <v>0.65093199976871263</v>
          </cell>
          <cell r="AK43">
            <v>0.62186841350039868</v>
          </cell>
          <cell r="AL43">
            <v>0.57024913105068442</v>
          </cell>
          <cell r="AM43">
            <v>0.57232963474561316</v>
          </cell>
          <cell r="AN43">
            <v>0.59683245326069145</v>
          </cell>
          <cell r="AO43">
            <v>0.58983251472423615</v>
          </cell>
        </row>
        <row r="44">
          <cell r="AC44">
            <v>0.4034939907627817</v>
          </cell>
          <cell r="AD44">
            <v>0.43306633962265451</v>
          </cell>
          <cell r="AE44">
            <v>0.41883262851300479</v>
          </cell>
          <cell r="AF44">
            <v>0.43884696837046261</v>
          </cell>
          <cell r="AG44">
            <v>0.46269483417272328</v>
          </cell>
          <cell r="AH44">
            <v>0.42670195003742567</v>
          </cell>
          <cell r="AI44">
            <v>0.5686625755882686</v>
          </cell>
          <cell r="AJ44">
            <v>0.53808810648258232</v>
          </cell>
          <cell r="AK44">
            <v>0.51354801668612415</v>
          </cell>
          <cell r="AL44">
            <v>0.43790629672193093</v>
          </cell>
          <cell r="AM44">
            <v>0.43234904799670398</v>
          </cell>
          <cell r="AN44">
            <v>0.45539631788026141</v>
          </cell>
          <cell r="AO44">
            <v>0.46246921049219997</v>
          </cell>
        </row>
        <row r="45">
          <cell r="AC45">
            <v>0.56470806143657937</v>
          </cell>
          <cell r="AD45">
            <v>0.59730268916086837</v>
          </cell>
          <cell r="AE45">
            <v>0.5719227355395865</v>
          </cell>
          <cell r="AF45">
            <v>0.58820346739218465</v>
          </cell>
          <cell r="AG45">
            <v>0.63779030528835334</v>
          </cell>
          <cell r="AH45">
            <v>0.5639959080575726</v>
          </cell>
          <cell r="AI45">
            <v>0.66035172956351829</v>
          </cell>
          <cell r="AJ45">
            <v>0.65704332488977646</v>
          </cell>
          <cell r="AK45">
            <v>0.64356165865925474</v>
          </cell>
          <cell r="AL45">
            <v>0.59759150708858833</v>
          </cell>
          <cell r="AM45">
            <v>0.57672005413626615</v>
          </cell>
          <cell r="AN45">
            <v>0.6112448035434519</v>
          </cell>
          <cell r="AO45">
            <v>0.60501731238317469</v>
          </cell>
        </row>
        <row r="46">
          <cell r="AC46">
            <v>0.46775616821858845</v>
          </cell>
          <cell r="AD46">
            <v>0.52113904372905318</v>
          </cell>
          <cell r="AE46">
            <v>0.47990922881366471</v>
          </cell>
          <cell r="AF46">
            <v>0.5029997954378328</v>
          </cell>
          <cell r="AG46">
            <v>0.52652303501671871</v>
          </cell>
          <cell r="AH46">
            <v>0.47876646788898874</v>
          </cell>
          <cell r="AI46">
            <v>0.55764514143129418</v>
          </cell>
          <cell r="AJ46">
            <v>0.61495795892634331</v>
          </cell>
          <cell r="AK46">
            <v>0.54009157295633681</v>
          </cell>
          <cell r="AL46">
            <v>0.51162656150851571</v>
          </cell>
          <cell r="AM46">
            <v>0.48551591846054931</v>
          </cell>
          <cell r="AN46">
            <v>0.50631266604996905</v>
          </cell>
          <cell r="AO46">
            <v>0.51551522076532608</v>
          </cell>
        </row>
        <row r="47">
          <cell r="AC47">
            <v>0.41094630791503911</v>
          </cell>
          <cell r="AD47">
            <v>0.44586569601436687</v>
          </cell>
          <cell r="AE47">
            <v>0.42429129073631933</v>
          </cell>
          <cell r="AF47">
            <v>0.46284290284531499</v>
          </cell>
          <cell r="AG47">
            <v>0.48406948973552222</v>
          </cell>
          <cell r="AH47">
            <v>0.44318924862358811</v>
          </cell>
          <cell r="AI47">
            <v>0.53058237452378898</v>
          </cell>
          <cell r="AJ47">
            <v>0.56041316086499715</v>
          </cell>
          <cell r="AK47">
            <v>0.48247835519873228</v>
          </cell>
          <cell r="AL47">
            <v>0.41928586975857635</v>
          </cell>
          <cell r="AM47">
            <v>0.43013382471151862</v>
          </cell>
          <cell r="AN47">
            <v>0.43984804018371371</v>
          </cell>
          <cell r="AO47">
            <v>0.46027525180247236</v>
          </cell>
        </row>
        <row r="48">
          <cell r="AC48">
            <v>0.52911223375878069</v>
          </cell>
          <cell r="AD48">
            <v>0.561612361001538</v>
          </cell>
          <cell r="AE48">
            <v>0.54446212585344478</v>
          </cell>
          <cell r="AF48">
            <v>0.55630760427116843</v>
          </cell>
          <cell r="AG48">
            <v>0.60044420812896315</v>
          </cell>
          <cell r="AH48">
            <v>0.51564086969805534</v>
          </cell>
          <cell r="AI48">
            <v>0.62034936683533104</v>
          </cell>
          <cell r="AJ48">
            <v>0.60948423024440013</v>
          </cell>
          <cell r="AK48">
            <v>0.60661593076081599</v>
          </cell>
          <cell r="AL48">
            <v>0.55055269258549233</v>
          </cell>
          <cell r="AM48">
            <v>0.53251658101985666</v>
          </cell>
          <cell r="AN48">
            <v>0.55495363876253734</v>
          </cell>
          <cell r="AO48">
            <v>0.56435984662149064</v>
          </cell>
        </row>
        <row r="49">
          <cell r="AC49">
            <v>0.45844994383377324</v>
          </cell>
          <cell r="AD49">
            <v>0.47797230422172732</v>
          </cell>
          <cell r="AE49">
            <v>0.46234786027875202</v>
          </cell>
          <cell r="AF49">
            <v>0.47472226563607728</v>
          </cell>
          <cell r="AG49">
            <v>0.49247997574304198</v>
          </cell>
          <cell r="AH49">
            <v>0.45888933910582447</v>
          </cell>
          <cell r="AI49">
            <v>0.55742423139786068</v>
          </cell>
          <cell r="AJ49">
            <v>0.55536184168635616</v>
          </cell>
          <cell r="AK49">
            <v>0.52644940636226556</v>
          </cell>
          <cell r="AL49">
            <v>0.47956651081038065</v>
          </cell>
          <cell r="AM49">
            <v>0.46424761957298655</v>
          </cell>
          <cell r="AN49">
            <v>0.47605280092382624</v>
          </cell>
          <cell r="AO49">
            <v>0.4903769908881338</v>
          </cell>
        </row>
        <row r="50">
          <cell r="AC50">
            <v>0.46505015890504198</v>
          </cell>
          <cell r="AD50">
            <v>0.48616403518995038</v>
          </cell>
          <cell r="AE50">
            <v>0.48309285568517857</v>
          </cell>
          <cell r="AF50">
            <v>0.48177810704383528</v>
          </cell>
          <cell r="AG50">
            <v>0.52042963901000439</v>
          </cell>
          <cell r="AH50">
            <v>0.46728651748936961</v>
          </cell>
          <cell r="AI50">
            <v>0.55237924545453654</v>
          </cell>
          <cell r="AJ50">
            <v>0.55581391031826632</v>
          </cell>
          <cell r="AK50">
            <v>0.5179039684614114</v>
          </cell>
          <cell r="AL50">
            <v>0.47923919180908531</v>
          </cell>
          <cell r="AM50">
            <v>0.45596237537687795</v>
          </cell>
          <cell r="AN50">
            <v>0.49066564186249267</v>
          </cell>
          <cell r="AO50">
            <v>0.49578670440336647</v>
          </cell>
        </row>
        <row r="51">
          <cell r="AC51">
            <v>0.59216034529705619</v>
          </cell>
          <cell r="AD51">
            <v>0.63966813267752909</v>
          </cell>
          <cell r="AE51">
            <v>0.6156392082718215</v>
          </cell>
          <cell r="AF51">
            <v>0.63663254330154395</v>
          </cell>
          <cell r="AG51">
            <v>0.66768927758757168</v>
          </cell>
          <cell r="AH51">
            <v>0.58476175520411133</v>
          </cell>
          <cell r="AI51">
            <v>0.69769616328695439</v>
          </cell>
          <cell r="AJ51">
            <v>0.64176535881148733</v>
          </cell>
          <cell r="AK51">
            <v>0.67275227554098427</v>
          </cell>
          <cell r="AL51">
            <v>0.63095477327319094</v>
          </cell>
          <cell r="AM51">
            <v>0.59945513954240015</v>
          </cell>
          <cell r="AN51">
            <v>0.64602412007948817</v>
          </cell>
          <cell r="AO51">
            <v>0.63459129805235615</v>
          </cell>
        </row>
        <row r="52">
          <cell r="AC52">
            <v>0.48772650411491153</v>
          </cell>
          <cell r="AD52">
            <v>0.50991575854608251</v>
          </cell>
          <cell r="AE52">
            <v>0.49248418271702188</v>
          </cell>
          <cell r="AF52">
            <v>0.54133892316208121</v>
          </cell>
          <cell r="AG52">
            <v>0.52530331131695907</v>
          </cell>
          <cell r="AH52">
            <v>0.48147379815980923</v>
          </cell>
          <cell r="AI52">
            <v>0.55486604238048853</v>
          </cell>
          <cell r="AJ52">
            <v>0.53529513362845627</v>
          </cell>
          <cell r="AK52">
            <v>0.57349940467264093</v>
          </cell>
          <cell r="AL52">
            <v>0.52304118573251579</v>
          </cell>
          <cell r="AM52">
            <v>0.47718146946572398</v>
          </cell>
          <cell r="AN52">
            <v>0.52866340553288482</v>
          </cell>
          <cell r="AO52">
            <v>0.51723780386165663</v>
          </cell>
        </row>
        <row r="53">
          <cell r="AC53">
            <v>0.55100847963610555</v>
          </cell>
          <cell r="AD53">
            <v>0.58264793181601005</v>
          </cell>
          <cell r="AE53">
            <v>0.55139950248750269</v>
          </cell>
          <cell r="AF53">
            <v>0.55861284696379587</v>
          </cell>
          <cell r="AG53">
            <v>0.60952425081818595</v>
          </cell>
          <cell r="AH53">
            <v>0.53621113219261507</v>
          </cell>
          <cell r="AI53">
            <v>0.65047174890944859</v>
          </cell>
          <cell r="AJ53">
            <v>0.60921912348465768</v>
          </cell>
          <cell r="AK53">
            <v>0.62167628886724546</v>
          </cell>
          <cell r="AL53">
            <v>0.57919475202854565</v>
          </cell>
          <cell r="AM53">
            <v>0.55535566406175596</v>
          </cell>
          <cell r="AN53">
            <v>0.59770797276840715</v>
          </cell>
          <cell r="AO53">
            <v>0.58308477711505835</v>
          </cell>
        </row>
        <row r="54">
          <cell r="AC54">
            <v>0.41521530976797594</v>
          </cell>
          <cell r="AD54">
            <v>0.45457598484984413</v>
          </cell>
          <cell r="AE54">
            <v>0.41178778442556896</v>
          </cell>
          <cell r="AF54">
            <v>0.45666569664416495</v>
          </cell>
          <cell r="AG54">
            <v>0.46653489415778787</v>
          </cell>
          <cell r="AH54">
            <v>0.4154788584557646</v>
          </cell>
          <cell r="AI54">
            <v>0.4938722879033694</v>
          </cell>
          <cell r="AJ54">
            <v>0.49292962833716952</v>
          </cell>
          <cell r="AK54">
            <v>0.48328060881418278</v>
          </cell>
          <cell r="AL54">
            <v>0.45141811682926003</v>
          </cell>
          <cell r="AM54">
            <v>0.43053627649724391</v>
          </cell>
          <cell r="AN54">
            <v>0.45644179656949629</v>
          </cell>
          <cell r="AO54">
            <v>0.45249150113934961</v>
          </cell>
        </row>
        <row r="55">
          <cell r="AC55">
            <v>0.65434263192798914</v>
          </cell>
          <cell r="AD55">
            <v>0.69635056734608303</v>
          </cell>
          <cell r="AE55">
            <v>0.66446831179013055</v>
          </cell>
          <cell r="AF55">
            <v>0.68962265514484189</v>
          </cell>
          <cell r="AG55">
            <v>0.74889462462010403</v>
          </cell>
          <cell r="AH55">
            <v>0.64570684165005487</v>
          </cell>
          <cell r="AI55">
            <v>0.74138182660279062</v>
          </cell>
          <cell r="AJ55">
            <v>0.68816801552896767</v>
          </cell>
          <cell r="AK55">
            <v>0.72374093867401912</v>
          </cell>
          <cell r="AL55">
            <v>0.68879841311027645</v>
          </cell>
          <cell r="AM55">
            <v>0.66834310528109442</v>
          </cell>
          <cell r="AN55">
            <v>0.72694942206389412</v>
          </cell>
          <cell r="AO55">
            <v>0.69222339438496794</v>
          </cell>
        </row>
        <row r="56">
          <cell r="AC56">
            <v>0.41730422517831256</v>
          </cell>
          <cell r="AD56">
            <v>0.44351383831340974</v>
          </cell>
          <cell r="AE56">
            <v>0.41767279029739884</v>
          </cell>
          <cell r="AF56">
            <v>0.43147316417791903</v>
          </cell>
          <cell r="AG56">
            <v>0.46319484821122997</v>
          </cell>
          <cell r="AH56">
            <v>0.41780027006520187</v>
          </cell>
          <cell r="AI56">
            <v>0.48540807294916682</v>
          </cell>
          <cell r="AJ56">
            <v>0.48521681388825399</v>
          </cell>
          <cell r="AK56">
            <v>0.47781636331444155</v>
          </cell>
          <cell r="AL56">
            <v>0.43452902180907749</v>
          </cell>
          <cell r="AM56">
            <v>0.43501690413538824</v>
          </cell>
          <cell r="AN56">
            <v>0.43481006689669083</v>
          </cell>
          <cell r="AO56">
            <v>0.4435568372987263</v>
          </cell>
        </row>
        <row r="57">
          <cell r="AC57">
            <v>0.56446137420124476</v>
          </cell>
          <cell r="AD57">
            <v>0.57924114928415904</v>
          </cell>
          <cell r="AE57">
            <v>0.58232627985850827</v>
          </cell>
          <cell r="AF57">
            <v>0.57758430122339</v>
          </cell>
          <cell r="AG57">
            <v>0.61486605507544556</v>
          </cell>
          <cell r="AH57">
            <v>0.53232667682813106</v>
          </cell>
          <cell r="AI57">
            <v>0.63610642597440525</v>
          </cell>
          <cell r="AJ57">
            <v>0.60748195672433303</v>
          </cell>
          <cell r="AK57">
            <v>0.62251597583884544</v>
          </cell>
          <cell r="AL57">
            <v>0.59229937026810875</v>
          </cell>
          <cell r="AM57">
            <v>0.56118860541240867</v>
          </cell>
          <cell r="AN57">
            <v>0.61466430621018409</v>
          </cell>
          <cell r="AO57">
            <v>0.58990935787325582</v>
          </cell>
        </row>
        <row r="58">
          <cell r="AC58">
            <v>0.50839402126594402</v>
          </cell>
          <cell r="AD58">
            <v>0.55044267232719701</v>
          </cell>
          <cell r="AE58">
            <v>0.50662110723110698</v>
          </cell>
          <cell r="AF58">
            <v>0.53689340096479898</v>
          </cell>
          <cell r="AG58">
            <v>0.58053548522535348</v>
          </cell>
          <cell r="AH58">
            <v>0.51226514738343876</v>
          </cell>
          <cell r="AI58">
            <v>0.60720896352551557</v>
          </cell>
          <cell r="AJ58">
            <v>0.61122401862082365</v>
          </cell>
          <cell r="AK58">
            <v>0.58477436237490543</v>
          </cell>
          <cell r="AL58">
            <v>0.54019012626689944</v>
          </cell>
          <cell r="AM58">
            <v>0.53547709045481562</v>
          </cell>
          <cell r="AN58">
            <v>0.54034154962464653</v>
          </cell>
          <cell r="AO58">
            <v>0.54964942517651472</v>
          </cell>
        </row>
        <row r="59">
          <cell r="AC59">
            <v>0.53163359638330987</v>
          </cell>
          <cell r="AD59">
            <v>0.55214665702893684</v>
          </cell>
          <cell r="AE59">
            <v>0.52784616851710076</v>
          </cell>
          <cell r="AF59">
            <v>0.55179315329498468</v>
          </cell>
          <cell r="AG59">
            <v>0.59565900905959002</v>
          </cell>
          <cell r="AH59">
            <v>0.5120850457684416</v>
          </cell>
          <cell r="AI59">
            <v>0.60469629480931431</v>
          </cell>
          <cell r="AJ59">
            <v>0.57594048965929812</v>
          </cell>
          <cell r="AK59">
            <v>0.6030265075841047</v>
          </cell>
          <cell r="AL59">
            <v>0.55943833104178098</v>
          </cell>
          <cell r="AM59">
            <v>0.54082037674700278</v>
          </cell>
          <cell r="AN59">
            <v>0.57144593162453772</v>
          </cell>
          <cell r="AO59">
            <v>0.560110427732737</v>
          </cell>
        </row>
        <row r="60">
          <cell r="AC60">
            <v>0.43364823209455883</v>
          </cell>
          <cell r="AD60">
            <v>0.46476020979358484</v>
          </cell>
          <cell r="AE60">
            <v>0.44197905210911204</v>
          </cell>
          <cell r="AF60">
            <v>0.46618739397074654</v>
          </cell>
          <cell r="AG60">
            <v>0.50059220694031403</v>
          </cell>
          <cell r="AH60">
            <v>0.4471961254507158</v>
          </cell>
          <cell r="AI60">
            <v>0.51028933271614252</v>
          </cell>
          <cell r="AJ60">
            <v>0.52102903285224411</v>
          </cell>
          <cell r="AK60">
            <v>0.50052859910489411</v>
          </cell>
          <cell r="AL60">
            <v>0.4529581047690604</v>
          </cell>
          <cell r="AM60">
            <v>0.44094485413704082</v>
          </cell>
          <cell r="AN60">
            <v>0.46160554922779767</v>
          </cell>
          <cell r="AO60">
            <v>0.47054669695748469</v>
          </cell>
        </row>
        <row r="61">
          <cell r="AC61">
            <v>0.53288819763494299</v>
          </cell>
          <cell r="AD61">
            <v>0.56759547947223099</v>
          </cell>
          <cell r="AE61">
            <v>0.5445094856775522</v>
          </cell>
          <cell r="AF61">
            <v>0.57587316536730127</v>
          </cell>
          <cell r="AG61">
            <v>0.6260571629236501</v>
          </cell>
          <cell r="AH61">
            <v>0.54561635776340789</v>
          </cell>
          <cell r="AI61">
            <v>0.65389485308223316</v>
          </cell>
          <cell r="AJ61">
            <v>0.6369318838958844</v>
          </cell>
          <cell r="AK61">
            <v>0.61256998874382618</v>
          </cell>
          <cell r="AL61">
            <v>0.53900077337801267</v>
          </cell>
          <cell r="AM61">
            <v>0.5434608479500932</v>
          </cell>
          <cell r="AN61">
            <v>0.56506156142818154</v>
          </cell>
          <cell r="AO61">
            <v>0.57869639365819969</v>
          </cell>
        </row>
        <row r="62">
          <cell r="AC62">
            <v>0.61892160619202741</v>
          </cell>
          <cell r="AD62">
            <v>0.66557652048211047</v>
          </cell>
          <cell r="AE62">
            <v>0.63240148252582296</v>
          </cell>
          <cell r="AF62">
            <v>0.65763710701196576</v>
          </cell>
          <cell r="AG62">
            <v>0.71018622832996403</v>
          </cell>
          <cell r="AH62">
            <v>0.62469756016630473</v>
          </cell>
          <cell r="AI62">
            <v>0.73714296542360491</v>
          </cell>
          <cell r="AJ62">
            <v>0.70452488813078018</v>
          </cell>
          <cell r="AK62">
            <v>0.69829064869341229</v>
          </cell>
          <cell r="AL62">
            <v>0.63772110200863186</v>
          </cell>
          <cell r="AM62">
            <v>0.6300727272106601</v>
          </cell>
          <cell r="AN62">
            <v>0.66654747241751644</v>
          </cell>
          <cell r="AO62">
            <v>0.66418251225559299</v>
          </cell>
        </row>
      </sheetData>
      <sheetData sheetId="14">
        <row r="35">
          <cell r="AC35">
            <v>0.79108482460545981</v>
          </cell>
          <cell r="AD35">
            <v>0.82700655429514869</v>
          </cell>
          <cell r="AE35">
            <v>0.82157707008206016</v>
          </cell>
          <cell r="AF35">
            <v>0.82846998910581893</v>
          </cell>
          <cell r="AG35">
            <v>0.84455361829329123</v>
          </cell>
          <cell r="AH35">
            <v>0.83808423737849314</v>
          </cell>
          <cell r="AI35">
            <v>0.85477173164325304</v>
          </cell>
          <cell r="AJ35">
            <v>0.85762431204391298</v>
          </cell>
          <cell r="AK35">
            <v>0.85949642341578603</v>
          </cell>
          <cell r="AL35">
            <v>0.85267079968625725</v>
          </cell>
          <cell r="AM35">
            <v>0.84711577259366655</v>
          </cell>
          <cell r="AO35">
            <v>0.84582119658035415</v>
          </cell>
        </row>
        <row r="36">
          <cell r="AC36">
            <v>0.50178974949639576</v>
          </cell>
          <cell r="AD36">
            <v>0.51563271075508266</v>
          </cell>
          <cell r="AE36">
            <v>0.510211227500038</v>
          </cell>
          <cell r="AF36">
            <v>0.51928142510793784</v>
          </cell>
          <cell r="AG36">
            <v>0.52737597173965389</v>
          </cell>
          <cell r="AH36">
            <v>0.5229958564304662</v>
          </cell>
          <cell r="AI36">
            <v>0.53964722183576463</v>
          </cell>
          <cell r="AJ36">
            <v>0.55078891657789419</v>
          </cell>
          <cell r="AK36">
            <v>0.55526952820277797</v>
          </cell>
          <cell r="AL36">
            <v>0.55127111127390516</v>
          </cell>
          <cell r="AM36">
            <v>0.5488854874245519</v>
          </cell>
          <cell r="AO36">
            <v>0.54920611413762099</v>
          </cell>
        </row>
        <row r="37">
          <cell r="AC37">
            <v>0.43518244319249594</v>
          </cell>
          <cell r="AD37">
            <v>0.45639908947955526</v>
          </cell>
          <cell r="AE37">
            <v>0.45835561251207108</v>
          </cell>
          <cell r="AF37">
            <v>0.4653723161243955</v>
          </cell>
          <cell r="AG37">
            <v>0.47776847477949896</v>
          </cell>
          <cell r="AH37">
            <v>0.47635828559014293</v>
          </cell>
          <cell r="AI37">
            <v>0.48926296445869122</v>
          </cell>
          <cell r="AJ37">
            <v>0.49784282754179116</v>
          </cell>
          <cell r="AK37">
            <v>0.49878893587325984</v>
          </cell>
          <cell r="AL37">
            <v>0.49343075595198976</v>
          </cell>
          <cell r="AM37">
            <v>0.48936113903336204</v>
          </cell>
          <cell r="AO37">
            <v>0.48774694420245951</v>
          </cell>
        </row>
        <row r="38">
          <cell r="AC38">
            <v>0.6562449722506164</v>
          </cell>
          <cell r="AD38">
            <v>0.68265702057276345</v>
          </cell>
          <cell r="AE38">
            <v>0.68593971410357146</v>
          </cell>
          <cell r="AF38">
            <v>0.69373998199873421</v>
          </cell>
          <cell r="AG38">
            <v>0.71037182252392506</v>
          </cell>
          <cell r="AH38">
            <v>0.70509726528747352</v>
          </cell>
          <cell r="AI38">
            <v>0.71722473309711421</v>
          </cell>
          <cell r="AJ38">
            <v>0.72550668741240332</v>
          </cell>
          <cell r="AK38">
            <v>0.72725143030411543</v>
          </cell>
          <cell r="AL38">
            <v>0.72236913581460704</v>
          </cell>
          <cell r="AM38">
            <v>0.71869632865440525</v>
          </cell>
          <cell r="AO38">
            <v>0.71751126889092542</v>
          </cell>
        </row>
        <row r="39">
          <cell r="AC39">
            <v>0.63007938819877918</v>
          </cell>
          <cell r="AD39">
            <v>0.65609454278233259</v>
          </cell>
          <cell r="AE39">
            <v>0.65867587473802514</v>
          </cell>
          <cell r="AF39">
            <v>0.67464045646824544</v>
          </cell>
          <cell r="AG39">
            <v>0.69476543385646916</v>
          </cell>
          <cell r="AH39">
            <v>0.69377413674299859</v>
          </cell>
          <cell r="AI39">
            <v>0.70764090505792465</v>
          </cell>
          <cell r="AJ39">
            <v>0.7188350775356408</v>
          </cell>
          <cell r="AK39">
            <v>0.72185537717703696</v>
          </cell>
          <cell r="AL39">
            <v>0.71885747430671554</v>
          </cell>
          <cell r="AM39">
            <v>0.71837901598290721</v>
          </cell>
          <cell r="AO39">
            <v>0.72149506117637485</v>
          </cell>
        </row>
        <row r="40">
          <cell r="AC40">
            <v>0.61828014986021473</v>
          </cell>
          <cell r="AD40">
            <v>0.63396662871841225</v>
          </cell>
          <cell r="AE40">
            <v>0.62412901075174221</v>
          </cell>
          <cell r="AF40">
            <v>0.62143246037338762</v>
          </cell>
          <cell r="AG40">
            <v>0.63124882122797021</v>
          </cell>
          <cell r="AH40">
            <v>0.62177568810766304</v>
          </cell>
          <cell r="AI40">
            <v>0.62817023694113594</v>
          </cell>
          <cell r="AJ40">
            <v>0.63438446264245529</v>
          </cell>
          <cell r="AK40">
            <v>0.63837242749850942</v>
          </cell>
          <cell r="AL40">
            <v>0.63698149253315162</v>
          </cell>
          <cell r="AM40">
            <v>0.63441618533296318</v>
          </cell>
          <cell r="AO40">
            <v>0.63522131349961508</v>
          </cell>
        </row>
        <row r="41">
          <cell r="AC41">
            <v>0.63268151066828004</v>
          </cell>
          <cell r="AD41">
            <v>0.6503849425153021</v>
          </cell>
          <cell r="AE41">
            <v>0.64577116189677386</v>
          </cell>
          <cell r="AF41">
            <v>0.64941927161751101</v>
          </cell>
          <cell r="AG41">
            <v>0.66512171401715636</v>
          </cell>
          <cell r="AH41">
            <v>0.66356125609164218</v>
          </cell>
          <cell r="AI41">
            <v>0.67850049272259982</v>
          </cell>
          <cell r="AJ41">
            <v>0.68589327225791419</v>
          </cell>
          <cell r="AK41">
            <v>0.69171972801264936</v>
          </cell>
          <cell r="AL41">
            <v>0.6867350943443159</v>
          </cell>
          <cell r="AM41">
            <v>0.68260134544060058</v>
          </cell>
          <cell r="AO41">
            <v>0.68556753259130332</v>
          </cell>
        </row>
        <row r="42">
          <cell r="AC42">
            <v>0.49565784753009923</v>
          </cell>
          <cell r="AD42">
            <v>0.51309130274344139</v>
          </cell>
          <cell r="AE42">
            <v>0.51310756048850981</v>
          </cell>
          <cell r="AF42">
            <v>0.51612472238398832</v>
          </cell>
          <cell r="AG42">
            <v>0.52684039881106282</v>
          </cell>
          <cell r="AH42">
            <v>0.52401070669555005</v>
          </cell>
          <cell r="AI42">
            <v>0.53762672694712677</v>
          </cell>
          <cell r="AJ42">
            <v>0.55128201509629537</v>
          </cell>
          <cell r="AK42">
            <v>0.55776507763935534</v>
          </cell>
          <cell r="AL42">
            <v>0.55306498117763059</v>
          </cell>
          <cell r="AM42">
            <v>0.54960875574911983</v>
          </cell>
          <cell r="AO42">
            <v>0.54752807158767491</v>
          </cell>
        </row>
        <row r="43">
          <cell r="AC43">
            <v>0.55198286359329374</v>
          </cell>
          <cell r="AD43">
            <v>0.56656845664479993</v>
          </cell>
          <cell r="AE43">
            <v>0.56424608944975441</v>
          </cell>
          <cell r="AF43">
            <v>0.56625124869072563</v>
          </cell>
          <cell r="AG43">
            <v>0.57844141473963662</v>
          </cell>
          <cell r="AH43">
            <v>0.57132568679122098</v>
          </cell>
          <cell r="AI43">
            <v>0.5807594940719053</v>
          </cell>
          <cell r="AJ43">
            <v>0.5892102000830155</v>
          </cell>
          <cell r="AK43">
            <v>0.59316194331169081</v>
          </cell>
          <cell r="AL43">
            <v>0.59119938618870627</v>
          </cell>
          <cell r="AM43">
            <v>0.5890094996219114</v>
          </cell>
          <cell r="AO43">
            <v>0.58983251472423615</v>
          </cell>
        </row>
        <row r="44">
          <cell r="AC44">
            <v>0.4034939907627817</v>
          </cell>
          <cell r="AD44">
            <v>0.4179741563853519</v>
          </cell>
          <cell r="AE44">
            <v>0.4182338610221264</v>
          </cell>
          <cell r="AF44">
            <v>0.42274894772349442</v>
          </cell>
          <cell r="AG44">
            <v>0.42942645177565397</v>
          </cell>
          <cell r="AH44">
            <v>0.42853700469554246</v>
          </cell>
          <cell r="AI44">
            <v>0.44856650437897572</v>
          </cell>
          <cell r="AJ44">
            <v>0.46056112095782398</v>
          </cell>
          <cell r="AK44">
            <v>0.46744092043026403</v>
          </cell>
          <cell r="AL44">
            <v>0.4647889748613751</v>
          </cell>
          <cell r="AM44">
            <v>0.46323916841958274</v>
          </cell>
          <cell r="AO44">
            <v>0.46246921049219997</v>
          </cell>
        </row>
        <row r="45">
          <cell r="AC45">
            <v>0.56470806143657937</v>
          </cell>
          <cell r="AD45">
            <v>0.58076667749624977</v>
          </cell>
          <cell r="AE45">
            <v>0.57806513446624819</v>
          </cell>
          <cell r="AF45">
            <v>0.58073289473606549</v>
          </cell>
          <cell r="AG45">
            <v>0.59140360245894963</v>
          </cell>
          <cell r="AH45">
            <v>0.58675837513429363</v>
          </cell>
          <cell r="AI45">
            <v>0.59719718659496068</v>
          </cell>
          <cell r="AJ45">
            <v>0.60476162433786973</v>
          </cell>
          <cell r="AK45">
            <v>0.60893236447711363</v>
          </cell>
          <cell r="AL45">
            <v>0.6077619513595236</v>
          </cell>
          <cell r="AM45">
            <v>0.60463128460351179</v>
          </cell>
          <cell r="AO45">
            <v>0.60501731238317469</v>
          </cell>
        </row>
        <row r="46">
          <cell r="AC46">
            <v>0.46775616821858845</v>
          </cell>
          <cell r="AD46">
            <v>0.49413041367572175</v>
          </cell>
          <cell r="AE46">
            <v>0.48908910113908394</v>
          </cell>
          <cell r="AF46">
            <v>0.49245996493701372</v>
          </cell>
          <cell r="AG46">
            <v>0.49879709212611784</v>
          </cell>
          <cell r="AH46">
            <v>0.49541443410749914</v>
          </cell>
          <cell r="AI46">
            <v>0.50439370202899836</v>
          </cell>
          <cell r="AJ46">
            <v>0.51883598204768711</v>
          </cell>
          <cell r="AK46">
            <v>0.52139817140022526</v>
          </cell>
          <cell r="AL46">
            <v>0.52030545911500103</v>
          </cell>
          <cell r="AM46">
            <v>0.51653847527334551</v>
          </cell>
          <cell r="AO46">
            <v>0.51551522076532608</v>
          </cell>
        </row>
        <row r="47">
          <cell r="AC47">
            <v>0.41094630791503911</v>
          </cell>
          <cell r="AD47">
            <v>0.42808480178198965</v>
          </cell>
          <cell r="AE47">
            <v>0.42679898992069926</v>
          </cell>
          <cell r="AF47">
            <v>0.43585879910208258</v>
          </cell>
          <cell r="AG47">
            <v>0.44472474023369812</v>
          </cell>
          <cell r="AH47">
            <v>0.44415031056502358</v>
          </cell>
          <cell r="AI47">
            <v>0.45647270494534303</v>
          </cell>
          <cell r="AJ47">
            <v>0.46950795089296404</v>
          </cell>
          <cell r="AK47">
            <v>0.47045473717230002</v>
          </cell>
          <cell r="AL47">
            <v>0.46528268000769152</v>
          </cell>
          <cell r="AM47">
            <v>0.46200483948099408</v>
          </cell>
          <cell r="AO47">
            <v>0.46027525180247236</v>
          </cell>
        </row>
        <row r="48">
          <cell r="AC48">
            <v>0.52911223375878069</v>
          </cell>
          <cell r="AD48">
            <v>0.54509528216833714</v>
          </cell>
          <cell r="AE48">
            <v>0.54491602018573138</v>
          </cell>
          <cell r="AF48">
            <v>0.54774825688234641</v>
          </cell>
          <cell r="AG48">
            <v>0.55752743880185607</v>
          </cell>
          <cell r="AH48">
            <v>0.55029276656119064</v>
          </cell>
          <cell r="AI48">
            <v>0.55995268098295126</v>
          </cell>
          <cell r="AJ48">
            <v>0.56633019598739331</v>
          </cell>
          <cell r="AK48">
            <v>0.5707249310409821</v>
          </cell>
          <cell r="AL48">
            <v>0.56859492193305217</v>
          </cell>
          <cell r="AM48">
            <v>0.56517218372181977</v>
          </cell>
          <cell r="AO48">
            <v>0.56435984662149064</v>
          </cell>
        </row>
        <row r="49">
          <cell r="AC49">
            <v>0.45844994383377324</v>
          </cell>
          <cell r="AD49">
            <v>0.46794836607657952</v>
          </cell>
          <cell r="AE49">
            <v>0.46601371232536726</v>
          </cell>
          <cell r="AF49">
            <v>0.46819337866676436</v>
          </cell>
          <cell r="AG49">
            <v>0.47250215060309481</v>
          </cell>
          <cell r="AH49">
            <v>0.46980939045725445</v>
          </cell>
          <cell r="AI49">
            <v>0.48241358307788029</v>
          </cell>
          <cell r="AJ49">
            <v>0.49170266527873863</v>
          </cell>
          <cell r="AK49">
            <v>0.49557065511740878</v>
          </cell>
          <cell r="AL49">
            <v>0.49416824154628891</v>
          </cell>
          <cell r="AM49">
            <v>0.49160114090729762</v>
          </cell>
          <cell r="AO49">
            <v>0.4903769908881338</v>
          </cell>
        </row>
        <row r="50">
          <cell r="AC50">
            <v>0.46505015890504198</v>
          </cell>
          <cell r="AD50">
            <v>0.47528597382571813</v>
          </cell>
          <cell r="AE50">
            <v>0.47791712597949848</v>
          </cell>
          <cell r="AF50">
            <v>0.47879951472181204</v>
          </cell>
          <cell r="AG50">
            <v>0.48615544866426091</v>
          </cell>
          <cell r="AH50">
            <v>0.48248140707501325</v>
          </cell>
          <cell r="AI50">
            <v>0.49201350323142418</v>
          </cell>
          <cell r="AJ50">
            <v>0.49986967347669276</v>
          </cell>
          <cell r="AK50">
            <v>0.50198312302993864</v>
          </cell>
          <cell r="AL50">
            <v>0.499812017756257</v>
          </cell>
          <cell r="AM50">
            <v>0.49598593045467793</v>
          </cell>
          <cell r="AO50">
            <v>0.49578670440336647</v>
          </cell>
        </row>
        <row r="51">
          <cell r="AC51">
            <v>0.59216034529705619</v>
          </cell>
          <cell r="AD51">
            <v>0.61532200057705899</v>
          </cell>
          <cell r="AE51">
            <v>0.61546925098219973</v>
          </cell>
          <cell r="AF51">
            <v>0.62057845547687684</v>
          </cell>
          <cell r="AG51">
            <v>0.62916349082334577</v>
          </cell>
          <cell r="AH51">
            <v>0.62147092433771178</v>
          </cell>
          <cell r="AI51">
            <v>0.63242393870320779</v>
          </cell>
          <cell r="AJ51">
            <v>0.6335227195893175</v>
          </cell>
          <cell r="AK51">
            <v>0.63776070265820806</v>
          </cell>
          <cell r="AL51">
            <v>0.63726115559743501</v>
          </cell>
          <cell r="AM51">
            <v>0.63396382933533613</v>
          </cell>
          <cell r="AO51">
            <v>0.63459129805235615</v>
          </cell>
        </row>
        <row r="52">
          <cell r="AC52">
            <v>0.48772650411491153</v>
          </cell>
          <cell r="AD52">
            <v>0.49860040702224956</v>
          </cell>
          <cell r="AE52">
            <v>0.49663209561775085</v>
          </cell>
          <cell r="AF52">
            <v>0.50763526175238904</v>
          </cell>
          <cell r="AG52">
            <v>0.51106710133821587</v>
          </cell>
          <cell r="AH52">
            <v>0.50618061809232939</v>
          </cell>
          <cell r="AI52">
            <v>0.51289335344052334</v>
          </cell>
          <cell r="AJ52">
            <v>0.51541928470400966</v>
          </cell>
          <cell r="AK52">
            <v>0.52131850060541296</v>
          </cell>
          <cell r="AL52">
            <v>0.52130090630766335</v>
          </cell>
          <cell r="AM52">
            <v>0.51690711856214078</v>
          </cell>
          <cell r="AO52">
            <v>0.51723780386165663</v>
          </cell>
        </row>
        <row r="53">
          <cell r="AC53">
            <v>0.55100847963610555</v>
          </cell>
          <cell r="AD53">
            <v>0.56649043098327456</v>
          </cell>
          <cell r="AE53">
            <v>0.56117371820732287</v>
          </cell>
          <cell r="AF53">
            <v>0.56023161073604255</v>
          </cell>
          <cell r="AG53">
            <v>0.5692457530537951</v>
          </cell>
          <cell r="AH53">
            <v>0.56324819038569773</v>
          </cell>
          <cell r="AI53">
            <v>0.57581470937470258</v>
          </cell>
          <cell r="AJ53">
            <v>0.58027691742606136</v>
          </cell>
          <cell r="AK53">
            <v>0.58491614540097026</v>
          </cell>
          <cell r="AL53">
            <v>0.58461758367153493</v>
          </cell>
          <cell r="AM53">
            <v>0.5818709751518043</v>
          </cell>
          <cell r="AO53">
            <v>0.58308477711505835</v>
          </cell>
        </row>
        <row r="54">
          <cell r="AC54">
            <v>0.41521530976797594</v>
          </cell>
          <cell r="AD54">
            <v>0.43454892402519685</v>
          </cell>
          <cell r="AE54">
            <v>0.42659826522170713</v>
          </cell>
          <cell r="AF54">
            <v>0.43371294194892335</v>
          </cell>
          <cell r="AG54">
            <v>0.44007838158668039</v>
          </cell>
          <cell r="AH54">
            <v>0.43565103573976055</v>
          </cell>
          <cell r="AI54">
            <v>0.44419500656173039</v>
          </cell>
          <cell r="AJ54">
            <v>0.45038125436562271</v>
          </cell>
          <cell r="AK54">
            <v>0.45400564914900859</v>
          </cell>
          <cell r="AL54">
            <v>0.45414334651078497</v>
          </cell>
          <cell r="AM54">
            <v>0.45186967532634253</v>
          </cell>
          <cell r="AO54">
            <v>0.45249150113934961</v>
          </cell>
        </row>
        <row r="55">
          <cell r="AC55">
            <v>0.65434263192798914</v>
          </cell>
          <cell r="AD55">
            <v>0.67484082248143618</v>
          </cell>
          <cell r="AE55">
            <v>0.67107917668777761</v>
          </cell>
          <cell r="AF55">
            <v>0.67593229644030473</v>
          </cell>
          <cell r="AG55">
            <v>0.68916336535010037</v>
          </cell>
          <cell r="AH55">
            <v>0.68180326960061721</v>
          </cell>
          <cell r="AI55">
            <v>0.69001314531087132</v>
          </cell>
          <cell r="AJ55">
            <v>0.68944354348207559</v>
          </cell>
          <cell r="AK55">
            <v>0.69262100916832736</v>
          </cell>
          <cell r="AL55">
            <v>0.69215467719955737</v>
          </cell>
          <cell r="AM55">
            <v>0.68984543324802094</v>
          </cell>
          <cell r="AO55">
            <v>0.69222339438496794</v>
          </cell>
        </row>
        <row r="56">
          <cell r="AC56">
            <v>0.41730422517831256</v>
          </cell>
          <cell r="AD56">
            <v>0.430164631744404</v>
          </cell>
          <cell r="AE56">
            <v>0.42598549672347752</v>
          </cell>
          <cell r="AF56">
            <v>0.42773652327009198</v>
          </cell>
          <cell r="AG56">
            <v>0.43426759602276999</v>
          </cell>
          <cell r="AH56">
            <v>0.43113608564962436</v>
          </cell>
          <cell r="AI56">
            <v>0.43900481114645717</v>
          </cell>
          <cell r="AJ56">
            <v>0.44509563235938443</v>
          </cell>
          <cell r="AK56">
            <v>0.44632793877190713</v>
          </cell>
          <cell r="AL56">
            <v>0.44455032095001401</v>
          </cell>
          <cell r="AM56">
            <v>0.44397262791338893</v>
          </cell>
          <cell r="AO56">
            <v>0.4435568372987263</v>
          </cell>
        </row>
        <row r="57">
          <cell r="AC57">
            <v>0.56446137420124476</v>
          </cell>
          <cell r="AD57">
            <v>0.57154027113402006</v>
          </cell>
          <cell r="AE57">
            <v>0.57489546210788878</v>
          </cell>
          <cell r="AF57">
            <v>0.57590738980559975</v>
          </cell>
          <cell r="AG57">
            <v>0.58312705433988699</v>
          </cell>
          <cell r="AH57">
            <v>0.57435490592807403</v>
          </cell>
          <cell r="AI57">
            <v>0.58297165822094121</v>
          </cell>
          <cell r="AJ57">
            <v>0.58600104879664527</v>
          </cell>
          <cell r="AK57">
            <v>0.58997941902065887</v>
          </cell>
          <cell r="AL57">
            <v>0.59063514812277895</v>
          </cell>
          <cell r="AM57">
            <v>0.58847462621051305</v>
          </cell>
          <cell r="AO57">
            <v>0.58990935787325582</v>
          </cell>
        </row>
        <row r="58">
          <cell r="AC58">
            <v>0.50839402126594402</v>
          </cell>
          <cell r="AD58">
            <v>0.52941848227769439</v>
          </cell>
          <cell r="AE58">
            <v>0.52135717422942762</v>
          </cell>
          <cell r="AF58">
            <v>0.525529846033293</v>
          </cell>
          <cell r="AG58">
            <v>0.53581780433534243</v>
          </cell>
          <cell r="AH58">
            <v>0.531853139514741</v>
          </cell>
          <cell r="AI58">
            <v>0.54168505586202809</v>
          </cell>
          <cell r="AJ58">
            <v>0.5499305823085352</v>
          </cell>
          <cell r="AK58">
            <v>0.55398833727883268</v>
          </cell>
          <cell r="AL58">
            <v>0.55243506060290748</v>
          </cell>
          <cell r="AM58">
            <v>0.55073596741787589</v>
          </cell>
          <cell r="AO58">
            <v>0.54964942517651472</v>
          </cell>
        </row>
        <row r="59">
          <cell r="AC59">
            <v>0.53163359638330987</v>
          </cell>
          <cell r="AD59">
            <v>0.54183768858221082</v>
          </cell>
          <cell r="AE59">
            <v>0.53690266660482111</v>
          </cell>
          <cell r="AF59">
            <v>0.54083722859724848</v>
          </cell>
          <cell r="AG59">
            <v>0.55108811879457842</v>
          </cell>
          <cell r="AH59">
            <v>0.54441562782189923</v>
          </cell>
          <cell r="AI59">
            <v>0.55310949094200768</v>
          </cell>
          <cell r="AJ59">
            <v>0.55606712949033177</v>
          </cell>
          <cell r="AK59">
            <v>0.56152154453152792</v>
          </cell>
          <cell r="AL59">
            <v>0.56118464055163142</v>
          </cell>
          <cell r="AM59">
            <v>0.5591604422131079</v>
          </cell>
          <cell r="AO59">
            <v>0.560110427732737</v>
          </cell>
        </row>
        <row r="60">
          <cell r="AC60">
            <v>0.43364823209455883</v>
          </cell>
          <cell r="AD60">
            <v>0.4487665991437077</v>
          </cell>
          <cell r="AE60">
            <v>0.4464589398131894</v>
          </cell>
          <cell r="AF60">
            <v>0.45150211020478209</v>
          </cell>
          <cell r="AG60">
            <v>0.46001787651078146</v>
          </cell>
          <cell r="AH60">
            <v>0.45776383406621429</v>
          </cell>
          <cell r="AI60">
            <v>0.46522756751760752</v>
          </cell>
          <cell r="AJ60">
            <v>0.47257933543339509</v>
          </cell>
          <cell r="AK60">
            <v>0.47547379984229432</v>
          </cell>
          <cell r="AL60">
            <v>0.47342916044758693</v>
          </cell>
          <cell r="AM60">
            <v>0.4713241519917421</v>
          </cell>
          <cell r="AO60">
            <v>0.47054669695748469</v>
          </cell>
        </row>
        <row r="61">
          <cell r="AC61">
            <v>0.53288819763494299</v>
          </cell>
          <cell r="AD61">
            <v>0.54981857778698984</v>
          </cell>
          <cell r="AE61">
            <v>0.54839542569442268</v>
          </cell>
          <cell r="AF61">
            <v>0.55505404195000052</v>
          </cell>
          <cell r="AG61">
            <v>0.56842430615918016</v>
          </cell>
          <cell r="AH61">
            <v>0.56378878962360712</v>
          </cell>
          <cell r="AI61">
            <v>0.57703212418270255</v>
          </cell>
          <cell r="AJ61">
            <v>0.58447484131390814</v>
          </cell>
          <cell r="AK61">
            <v>0.58735089606555324</v>
          </cell>
          <cell r="AL61">
            <v>0.58285200124818837</v>
          </cell>
          <cell r="AM61">
            <v>0.57983330509462028</v>
          </cell>
          <cell r="AO61">
            <v>0.57869639365819969</v>
          </cell>
        </row>
        <row r="62">
          <cell r="AC62">
            <v>0.61892160619202741</v>
          </cell>
          <cell r="AD62">
            <v>0.64187890921509372</v>
          </cell>
          <cell r="AE62">
            <v>0.63870598173845172</v>
          </cell>
          <cell r="AF62">
            <v>0.64366660288482602</v>
          </cell>
          <cell r="AG62">
            <v>0.65600559032571704</v>
          </cell>
          <cell r="AH62">
            <v>0.65049140417032925</v>
          </cell>
          <cell r="AI62">
            <v>0.6628711596723289</v>
          </cell>
          <cell r="AJ62">
            <v>0.66812194472721931</v>
          </cell>
          <cell r="AK62">
            <v>0.67121975598089023</v>
          </cell>
          <cell r="AL62">
            <v>0.66785502948104469</v>
          </cell>
          <cell r="AM62">
            <v>0.6642445656603011</v>
          </cell>
          <cell r="AO62">
            <v>0.66418251225559299</v>
          </cell>
        </row>
      </sheetData>
      <sheetData sheetId="15"/>
      <sheetData sheetId="16">
        <row r="36"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</row>
        <row r="37">
          <cell r="AB37">
            <v>3650739</v>
          </cell>
          <cell r="AC37">
            <v>3664180</v>
          </cell>
          <cell r="AD37">
            <v>3679886</v>
          </cell>
          <cell r="AE37">
            <v>3693892</v>
          </cell>
          <cell r="AF37">
            <v>3705571</v>
          </cell>
          <cell r="AG37">
            <v>3718669</v>
          </cell>
          <cell r="AH37">
            <v>3733590</v>
          </cell>
          <cell r="AI37">
            <v>3747319</v>
          </cell>
          <cell r="AJ37">
            <v>3763051</v>
          </cell>
          <cell r="AK37">
            <v>3778700</v>
          </cell>
          <cell r="AL37">
            <v>3790692</v>
          </cell>
          <cell r="AM37">
            <v>3810471</v>
          </cell>
        </row>
        <row r="38">
          <cell r="AB38">
            <v>94637</v>
          </cell>
          <cell r="AC38">
            <v>94804</v>
          </cell>
          <cell r="AD38">
            <v>95024</v>
          </cell>
          <cell r="AE38">
            <v>95337</v>
          </cell>
          <cell r="AF38">
            <v>95535</v>
          </cell>
          <cell r="AG38">
            <v>96391</v>
          </cell>
          <cell r="AH38">
            <v>97132</v>
          </cell>
          <cell r="AI38">
            <v>97453</v>
          </cell>
          <cell r="AJ38">
            <v>97811</v>
          </cell>
          <cell r="AK38">
            <v>98009</v>
          </cell>
          <cell r="AL38">
            <v>98260</v>
          </cell>
          <cell r="AM38">
            <v>98556</v>
          </cell>
        </row>
        <row r="39">
          <cell r="AB39">
            <v>510553</v>
          </cell>
          <cell r="AC39">
            <v>513287</v>
          </cell>
          <cell r="AD39">
            <v>514405</v>
          </cell>
          <cell r="AE39">
            <v>517198</v>
          </cell>
          <cell r="AF39">
            <v>519866</v>
          </cell>
          <cell r="AG39">
            <v>523019</v>
          </cell>
          <cell r="AH39">
            <v>526086</v>
          </cell>
          <cell r="AI39">
            <v>527677</v>
          </cell>
          <cell r="AJ39">
            <v>531540</v>
          </cell>
          <cell r="AK39">
            <v>536008</v>
          </cell>
          <cell r="AL39">
            <v>538826</v>
          </cell>
          <cell r="AM39">
            <v>541183</v>
          </cell>
        </row>
        <row r="40">
          <cell r="AB40">
            <v>633683</v>
          </cell>
          <cell r="AC40">
            <v>637299</v>
          </cell>
          <cell r="AD40">
            <v>641552</v>
          </cell>
          <cell r="AE40">
            <v>644399</v>
          </cell>
          <cell r="AF40">
            <v>645801</v>
          </cell>
          <cell r="AG40">
            <v>648659</v>
          </cell>
          <cell r="AH40">
            <v>653166</v>
          </cell>
          <cell r="AI40">
            <v>655873</v>
          </cell>
          <cell r="AJ40">
            <v>658670</v>
          </cell>
          <cell r="AK40">
            <v>662179</v>
          </cell>
          <cell r="AL40">
            <v>664275</v>
          </cell>
          <cell r="AM40">
            <v>666174</v>
          </cell>
        </row>
        <row r="41">
          <cell r="AB41">
            <v>156968</v>
          </cell>
          <cell r="AC41">
            <v>157641</v>
          </cell>
          <cell r="AD41">
            <v>158580</v>
          </cell>
          <cell r="AE41">
            <v>159057</v>
          </cell>
          <cell r="AF41">
            <v>159821</v>
          </cell>
          <cell r="AG41">
            <v>160571</v>
          </cell>
          <cell r="AH41">
            <v>161694</v>
          </cell>
          <cell r="AI41">
            <v>162855</v>
          </cell>
          <cell r="AJ41">
            <v>163595</v>
          </cell>
          <cell r="AK41">
            <v>164044</v>
          </cell>
          <cell r="AL41">
            <v>164526</v>
          </cell>
          <cell r="AM41">
            <v>165007</v>
          </cell>
        </row>
        <row r="42">
          <cell r="AB42">
            <v>168763</v>
          </cell>
          <cell r="AC42">
            <v>169439</v>
          </cell>
          <cell r="AD42">
            <v>170507</v>
          </cell>
          <cell r="AE42">
            <v>170741</v>
          </cell>
          <cell r="AF42">
            <v>171572</v>
          </cell>
          <cell r="AG42">
            <v>172216</v>
          </cell>
          <cell r="AH42">
            <v>172934</v>
          </cell>
          <cell r="AI42">
            <v>173662</v>
          </cell>
          <cell r="AJ42">
            <v>174342</v>
          </cell>
          <cell r="AK42">
            <v>175304</v>
          </cell>
          <cell r="AL42">
            <v>175580</v>
          </cell>
          <cell r="AM42">
            <v>176121</v>
          </cell>
        </row>
        <row r="43">
          <cell r="AB43">
            <v>205616</v>
          </cell>
          <cell r="AC43">
            <v>206524</v>
          </cell>
          <cell r="AD43">
            <v>206875</v>
          </cell>
          <cell r="AE43">
            <v>207525</v>
          </cell>
          <cell r="AF43">
            <v>207882</v>
          </cell>
          <cell r="AG43">
            <v>208343</v>
          </cell>
          <cell r="AH43">
            <v>208955</v>
          </cell>
          <cell r="AI43">
            <v>209622</v>
          </cell>
          <cell r="AJ43">
            <v>210378</v>
          </cell>
          <cell r="AK43">
            <v>212863</v>
          </cell>
          <cell r="AL43">
            <v>211609</v>
          </cell>
          <cell r="AM43">
            <v>212407</v>
          </cell>
        </row>
        <row r="44">
          <cell r="AB44">
            <v>171231</v>
          </cell>
          <cell r="AC44">
            <v>171479</v>
          </cell>
          <cell r="AD44">
            <v>171941</v>
          </cell>
          <cell r="AE44">
            <v>172339</v>
          </cell>
          <cell r="AF44">
            <v>172951</v>
          </cell>
          <cell r="AG44">
            <v>173677</v>
          </cell>
          <cell r="AH44">
            <v>174862</v>
          </cell>
          <cell r="AI44">
            <v>175872</v>
          </cell>
          <cell r="AJ44">
            <v>176623</v>
          </cell>
          <cell r="AK44">
            <v>177071</v>
          </cell>
          <cell r="AL44">
            <v>177511</v>
          </cell>
          <cell r="AM44">
            <v>178133</v>
          </cell>
        </row>
        <row r="45">
          <cell r="AB45">
            <v>501450</v>
          </cell>
          <cell r="AC45">
            <v>502753</v>
          </cell>
          <cell r="AD45">
            <v>504143</v>
          </cell>
          <cell r="AE45">
            <v>506279</v>
          </cell>
          <cell r="AF45">
            <v>507907</v>
          </cell>
          <cell r="AG45">
            <v>509762</v>
          </cell>
          <cell r="AH45">
            <v>512823</v>
          </cell>
          <cell r="AI45">
            <v>514202</v>
          </cell>
          <cell r="AJ45">
            <v>517294</v>
          </cell>
          <cell r="AK45">
            <v>518393</v>
          </cell>
          <cell r="AL45">
            <v>519829</v>
          </cell>
          <cell r="AM45">
            <v>521656</v>
          </cell>
        </row>
        <row r="46">
          <cell r="AB46">
            <v>36885</v>
          </cell>
          <cell r="AC46">
            <v>36985</v>
          </cell>
          <cell r="AD46">
            <v>37115</v>
          </cell>
          <cell r="AE46">
            <v>37272</v>
          </cell>
          <cell r="AF46">
            <v>37629</v>
          </cell>
          <cell r="AG46">
            <v>38061</v>
          </cell>
          <cell r="AH46">
            <v>38605</v>
          </cell>
          <cell r="AI46">
            <v>38984</v>
          </cell>
          <cell r="AJ46">
            <v>39211</v>
          </cell>
          <cell r="AK46">
            <v>39580</v>
          </cell>
          <cell r="AL46">
            <v>39424</v>
          </cell>
          <cell r="AM46">
            <v>39569</v>
          </cell>
        </row>
        <row r="47">
          <cell r="AB47">
            <v>1273596</v>
          </cell>
          <cell r="AC47">
            <v>1278111</v>
          </cell>
          <cell r="AD47">
            <v>1282493</v>
          </cell>
          <cell r="AE47">
            <v>1284842</v>
          </cell>
          <cell r="AF47">
            <v>1288195</v>
          </cell>
          <cell r="AG47">
            <v>1290882</v>
          </cell>
          <cell r="AH47">
            <v>1294310</v>
          </cell>
          <cell r="AI47">
            <v>1298642</v>
          </cell>
          <cell r="AJ47">
            <v>1302170</v>
          </cell>
          <cell r="AK47">
            <v>1306566</v>
          </cell>
          <cell r="AL47">
            <v>1310147</v>
          </cell>
          <cell r="AM47">
            <v>1315485</v>
          </cell>
        </row>
        <row r="48">
          <cell r="AB48">
            <v>173199</v>
          </cell>
          <cell r="AC48">
            <v>173534</v>
          </cell>
          <cell r="AD48">
            <v>173841</v>
          </cell>
          <cell r="AE48">
            <v>174420</v>
          </cell>
          <cell r="AF48">
            <v>174939</v>
          </cell>
          <cell r="AG48">
            <v>175309</v>
          </cell>
          <cell r="AH48">
            <v>176153</v>
          </cell>
          <cell r="AI48">
            <v>176488</v>
          </cell>
          <cell r="AJ48">
            <v>177091</v>
          </cell>
          <cell r="AK48">
            <v>178412</v>
          </cell>
          <cell r="AL48">
            <v>177921</v>
          </cell>
          <cell r="AM48">
            <v>178893</v>
          </cell>
        </row>
        <row r="49">
          <cell r="AB49">
            <v>252193</v>
          </cell>
          <cell r="AC49">
            <v>252687</v>
          </cell>
          <cell r="AD49">
            <v>252963</v>
          </cell>
          <cell r="AE49">
            <v>253394</v>
          </cell>
          <cell r="AF49">
            <v>253901</v>
          </cell>
          <cell r="AG49">
            <v>254495</v>
          </cell>
          <cell r="AH49">
            <v>255479</v>
          </cell>
          <cell r="AI49">
            <v>256224</v>
          </cell>
          <cell r="AJ49">
            <v>257329</v>
          </cell>
          <cell r="AK49">
            <v>258554</v>
          </cell>
          <cell r="AL49">
            <v>258999</v>
          </cell>
          <cell r="AM49">
            <v>259844</v>
          </cell>
        </row>
        <row r="50">
          <cell r="AB50">
            <v>387370</v>
          </cell>
          <cell r="AC50">
            <v>388003</v>
          </cell>
          <cell r="AD50">
            <v>388833</v>
          </cell>
          <cell r="AE50">
            <v>389316</v>
          </cell>
          <cell r="AF50">
            <v>390234</v>
          </cell>
          <cell r="AG50">
            <v>390779</v>
          </cell>
          <cell r="AH50">
            <v>391530</v>
          </cell>
          <cell r="AI50">
            <v>392388</v>
          </cell>
          <cell r="AJ50">
            <v>393027</v>
          </cell>
          <cell r="AK50">
            <v>394065</v>
          </cell>
          <cell r="AL50">
            <v>394861</v>
          </cell>
          <cell r="AM50">
            <v>395524</v>
          </cell>
        </row>
        <row r="51">
          <cell r="AB51">
            <v>188327</v>
          </cell>
          <cell r="AC51">
            <v>188486</v>
          </cell>
          <cell r="AD51">
            <v>188632</v>
          </cell>
          <cell r="AE51">
            <v>188890</v>
          </cell>
          <cell r="AF51">
            <v>189165</v>
          </cell>
          <cell r="AG51">
            <v>189650</v>
          </cell>
          <cell r="AH51">
            <v>190237</v>
          </cell>
          <cell r="AI51">
            <v>190189</v>
          </cell>
          <cell r="AJ51">
            <v>190495</v>
          </cell>
          <cell r="AK51">
            <v>190790</v>
          </cell>
          <cell r="AL51">
            <v>190749</v>
          </cell>
          <cell r="AM51">
            <v>190939</v>
          </cell>
        </row>
        <row r="52">
          <cell r="AB52">
            <v>117873</v>
          </cell>
          <cell r="AC52">
            <v>117921</v>
          </cell>
          <cell r="AD52">
            <v>117997</v>
          </cell>
          <cell r="AE52">
            <v>118118</v>
          </cell>
          <cell r="AF52">
            <v>118090</v>
          </cell>
          <cell r="AG52">
            <v>118342</v>
          </cell>
          <cell r="AH52">
            <v>118969</v>
          </cell>
          <cell r="AI52">
            <v>119452</v>
          </cell>
          <cell r="AJ52">
            <v>119738</v>
          </cell>
          <cell r="AK52">
            <v>119817</v>
          </cell>
          <cell r="AL52">
            <v>119872</v>
          </cell>
          <cell r="AM52">
            <v>119941</v>
          </cell>
        </row>
        <row r="53">
          <cell r="AB53">
            <v>482248</v>
          </cell>
          <cell r="AC53">
            <v>483070</v>
          </cell>
          <cell r="AD53">
            <v>483665</v>
          </cell>
          <cell r="AE53">
            <v>484357</v>
          </cell>
          <cell r="AF53">
            <v>485370</v>
          </cell>
          <cell r="AG53">
            <v>486575</v>
          </cell>
          <cell r="AH53">
            <v>487663</v>
          </cell>
          <cell r="AI53">
            <v>488347</v>
          </cell>
          <cell r="AJ53">
            <v>489771</v>
          </cell>
          <cell r="AK53">
            <v>491226</v>
          </cell>
          <cell r="AL53">
            <v>491661</v>
          </cell>
          <cell r="AM53">
            <v>492677</v>
          </cell>
        </row>
        <row r="54">
          <cell r="AB54">
            <v>155190</v>
          </cell>
          <cell r="AC54">
            <v>155323</v>
          </cell>
          <cell r="AD54">
            <v>155379</v>
          </cell>
          <cell r="AE54">
            <v>155719</v>
          </cell>
          <cell r="AF54">
            <v>156143</v>
          </cell>
          <cell r="AG54">
            <v>156669</v>
          </cell>
          <cell r="AH54">
            <v>157143</v>
          </cell>
          <cell r="AI54">
            <v>157458</v>
          </cell>
          <cell r="AJ54">
            <v>157893</v>
          </cell>
          <cell r="AK54">
            <v>158559</v>
          </cell>
          <cell r="AL54">
            <v>159110</v>
          </cell>
          <cell r="AM54">
            <v>159685</v>
          </cell>
        </row>
        <row r="55">
          <cell r="AB55">
            <v>703758</v>
          </cell>
          <cell r="AC55">
            <v>705478</v>
          </cell>
          <cell r="AD55">
            <v>707623</v>
          </cell>
          <cell r="AE55">
            <v>710921</v>
          </cell>
          <cell r="AF55">
            <v>714786</v>
          </cell>
          <cell r="AG55">
            <v>717860</v>
          </cell>
          <cell r="AH55">
            <v>721867</v>
          </cell>
          <cell r="AI55">
            <v>724261</v>
          </cell>
          <cell r="AJ55">
            <v>726385</v>
          </cell>
          <cell r="AK55">
            <v>729161</v>
          </cell>
          <cell r="AL55">
            <v>730807</v>
          </cell>
          <cell r="AM55">
            <v>733562</v>
          </cell>
        </row>
        <row r="56">
          <cell r="AB56">
            <v>192139</v>
          </cell>
          <cell r="AC56">
            <v>192250</v>
          </cell>
          <cell r="AD56">
            <v>192502</v>
          </cell>
          <cell r="AE56">
            <v>193467</v>
          </cell>
          <cell r="AF56">
            <v>194681</v>
          </cell>
          <cell r="AG56">
            <v>195286</v>
          </cell>
          <cell r="AH56">
            <v>196026</v>
          </cell>
          <cell r="AI56">
            <v>196538</v>
          </cell>
          <cell r="AJ56">
            <v>197755</v>
          </cell>
          <cell r="AK56">
            <v>197842</v>
          </cell>
          <cell r="AL56">
            <v>198343</v>
          </cell>
          <cell r="AM56">
            <v>198941</v>
          </cell>
        </row>
        <row r="57">
          <cell r="AB57">
            <v>967694</v>
          </cell>
          <cell r="AC57">
            <v>970933</v>
          </cell>
          <cell r="AD57">
            <v>974322</v>
          </cell>
          <cell r="AE57">
            <v>978328</v>
          </cell>
          <cell r="AF57">
            <v>981047</v>
          </cell>
          <cell r="AG57">
            <v>985996</v>
          </cell>
          <cell r="AH57">
            <v>990989</v>
          </cell>
          <cell r="AI57">
            <v>995658</v>
          </cell>
          <cell r="AJ57">
            <v>999869</v>
          </cell>
          <cell r="AK57">
            <v>1006945</v>
          </cell>
          <cell r="AL57">
            <v>1009804</v>
          </cell>
          <cell r="AM57">
            <v>1015424</v>
          </cell>
        </row>
        <row r="58">
          <cell r="AB58">
            <v>247197</v>
          </cell>
          <cell r="AC58">
            <v>248374</v>
          </cell>
          <cell r="AD58">
            <v>249570</v>
          </cell>
          <cell r="AE58">
            <v>251639</v>
          </cell>
          <cell r="AF58">
            <v>251889</v>
          </cell>
          <cell r="AG58">
            <v>253583</v>
          </cell>
          <cell r="AH58">
            <v>255625</v>
          </cell>
          <cell r="AI58">
            <v>256695</v>
          </cell>
          <cell r="AJ58">
            <v>257933</v>
          </cell>
          <cell r="AK58">
            <v>262482</v>
          </cell>
          <cell r="AL58">
            <v>264748</v>
          </cell>
          <cell r="AM58">
            <v>266166</v>
          </cell>
        </row>
        <row r="59">
          <cell r="AB59">
            <v>72379</v>
          </cell>
          <cell r="AC59">
            <v>72622</v>
          </cell>
          <cell r="AD59">
            <v>72865</v>
          </cell>
          <cell r="AE59">
            <v>73241</v>
          </cell>
          <cell r="AF59">
            <v>73431</v>
          </cell>
          <cell r="AG59">
            <v>73670</v>
          </cell>
          <cell r="AH59">
            <v>74008</v>
          </cell>
          <cell r="AI59">
            <v>74304</v>
          </cell>
          <cell r="AJ59">
            <v>74568</v>
          </cell>
          <cell r="AK59">
            <v>74916</v>
          </cell>
          <cell r="AL59">
            <v>75229</v>
          </cell>
          <cell r="AM59">
            <v>75296</v>
          </cell>
        </row>
        <row r="60">
          <cell r="AB60">
            <v>115884</v>
          </cell>
          <cell r="AC60">
            <v>116382</v>
          </cell>
          <cell r="AD60">
            <v>116351</v>
          </cell>
          <cell r="AE60">
            <v>116965</v>
          </cell>
          <cell r="AF60">
            <v>117198</v>
          </cell>
          <cell r="AG60">
            <v>117760</v>
          </cell>
          <cell r="AH60">
            <v>118106</v>
          </cell>
          <cell r="AI60">
            <v>119028</v>
          </cell>
          <cell r="AJ60">
            <v>119748</v>
          </cell>
          <cell r="AK60">
            <v>119918</v>
          </cell>
          <cell r="AL60">
            <v>120317</v>
          </cell>
          <cell r="AM60">
            <v>120822</v>
          </cell>
        </row>
        <row r="61">
          <cell r="AB61">
            <v>591278</v>
          </cell>
          <cell r="AC61">
            <v>592824</v>
          </cell>
          <cell r="AD61">
            <v>594040</v>
          </cell>
          <cell r="AE61">
            <v>596326</v>
          </cell>
          <cell r="AF61">
            <v>597807</v>
          </cell>
          <cell r="AG61">
            <v>598816</v>
          </cell>
          <cell r="AH61">
            <v>600724</v>
          </cell>
          <cell r="AI61">
            <v>601805</v>
          </cell>
          <cell r="AJ61">
            <v>603189</v>
          </cell>
          <cell r="AK61">
            <v>603551</v>
          </cell>
          <cell r="AL61">
            <v>604959</v>
          </cell>
          <cell r="AM61">
            <v>607101</v>
          </cell>
        </row>
        <row r="62">
          <cell r="AB62">
            <v>109485</v>
          </cell>
          <cell r="AC62">
            <v>110107</v>
          </cell>
          <cell r="AD62">
            <v>110981</v>
          </cell>
          <cell r="AE62">
            <v>111640</v>
          </cell>
          <cell r="AF62">
            <v>112258</v>
          </cell>
          <cell r="AG62">
            <v>113546</v>
          </cell>
          <cell r="AH62">
            <v>114390</v>
          </cell>
          <cell r="AI62">
            <v>115249</v>
          </cell>
          <cell r="AJ62">
            <v>115993</v>
          </cell>
          <cell r="AK62">
            <v>117026</v>
          </cell>
          <cell r="AL62">
            <v>117567</v>
          </cell>
          <cell r="AM62">
            <v>117589</v>
          </cell>
        </row>
        <row r="63">
          <cell r="AB63">
            <v>126466</v>
          </cell>
          <cell r="AC63">
            <v>126856</v>
          </cell>
          <cell r="AD63">
            <v>127384</v>
          </cell>
          <cell r="AE63">
            <v>127693</v>
          </cell>
          <cell r="AF63">
            <v>128246</v>
          </cell>
          <cell r="AG63">
            <v>128619</v>
          </cell>
          <cell r="AH63">
            <v>129278</v>
          </cell>
          <cell r="AI63">
            <v>129672</v>
          </cell>
          <cell r="AJ63">
            <v>130193</v>
          </cell>
          <cell r="AK63">
            <v>130633</v>
          </cell>
          <cell r="AL63">
            <v>131062</v>
          </cell>
          <cell r="AM63">
            <v>131388</v>
          </cell>
        </row>
      </sheetData>
      <sheetData sheetId="17">
        <row r="36">
          <cell r="AB36">
            <v>32323</v>
          </cell>
          <cell r="AC36">
            <v>19710</v>
          </cell>
          <cell r="AD36">
            <v>46387</v>
          </cell>
          <cell r="AE36">
            <v>82694</v>
          </cell>
          <cell r="AF36">
            <v>26468</v>
          </cell>
          <cell r="AG36">
            <v>52097</v>
          </cell>
          <cell r="AH36">
            <v>31984</v>
          </cell>
          <cell r="AI36">
            <v>56984</v>
          </cell>
          <cell r="AJ36">
            <v>45855</v>
          </cell>
          <cell r="AK36">
            <v>65759</v>
          </cell>
          <cell r="AL36">
            <v>92065</v>
          </cell>
          <cell r="AM36">
            <v>77823</v>
          </cell>
        </row>
        <row r="37">
          <cell r="AB37">
            <v>328302</v>
          </cell>
          <cell r="AC37">
            <v>320480</v>
          </cell>
          <cell r="AD37">
            <v>296914</v>
          </cell>
          <cell r="AE37">
            <v>301448</v>
          </cell>
          <cell r="AF37">
            <v>263228</v>
          </cell>
          <cell r="AG37">
            <v>287273</v>
          </cell>
          <cell r="AH37">
            <v>206989</v>
          </cell>
          <cell r="AI37">
            <v>289288</v>
          </cell>
          <cell r="AJ37">
            <v>327317</v>
          </cell>
          <cell r="AK37">
            <v>326103</v>
          </cell>
          <cell r="AL37">
            <v>325541</v>
          </cell>
          <cell r="AM37">
            <v>304207</v>
          </cell>
        </row>
        <row r="38">
          <cell r="AB38">
            <v>564</v>
          </cell>
          <cell r="AC38">
            <v>610</v>
          </cell>
          <cell r="AD38">
            <v>411</v>
          </cell>
          <cell r="AE38">
            <v>451</v>
          </cell>
          <cell r="AF38">
            <v>278</v>
          </cell>
          <cell r="AG38">
            <v>212</v>
          </cell>
          <cell r="AH38">
            <v>398</v>
          </cell>
          <cell r="AI38">
            <v>690</v>
          </cell>
          <cell r="AJ38">
            <v>530</v>
          </cell>
          <cell r="AK38">
            <v>5332</v>
          </cell>
          <cell r="AL38">
            <v>782</v>
          </cell>
          <cell r="AM38">
            <v>332</v>
          </cell>
        </row>
        <row r="39">
          <cell r="AB39">
            <v>26051</v>
          </cell>
          <cell r="AC39">
            <v>27067</v>
          </cell>
          <cell r="AD39">
            <v>21747</v>
          </cell>
          <cell r="AE39">
            <v>50846</v>
          </cell>
          <cell r="AF39">
            <v>35750</v>
          </cell>
          <cell r="AG39">
            <v>24339</v>
          </cell>
          <cell r="AH39">
            <v>18110</v>
          </cell>
          <cell r="AI39">
            <v>64204</v>
          </cell>
          <cell r="AJ39">
            <v>30308</v>
          </cell>
          <cell r="AK39">
            <v>52547</v>
          </cell>
          <cell r="AL39">
            <v>40175</v>
          </cell>
          <cell r="AM39">
            <v>31855</v>
          </cell>
        </row>
        <row r="40">
          <cell r="AB40">
            <v>29309</v>
          </cell>
          <cell r="AC40">
            <v>33012</v>
          </cell>
          <cell r="AD40">
            <v>30919</v>
          </cell>
          <cell r="AE40">
            <v>46023</v>
          </cell>
          <cell r="AF40">
            <v>35112</v>
          </cell>
          <cell r="AG40">
            <v>84352</v>
          </cell>
          <cell r="AH40">
            <v>30125</v>
          </cell>
          <cell r="AI40">
            <v>35271</v>
          </cell>
          <cell r="AJ40">
            <v>38717</v>
          </cell>
          <cell r="AK40">
            <v>55334</v>
          </cell>
          <cell r="AL40">
            <v>68020</v>
          </cell>
          <cell r="AM40">
            <v>41935</v>
          </cell>
        </row>
        <row r="41">
          <cell r="AB41">
            <v>2545</v>
          </cell>
          <cell r="AC41">
            <v>2371</v>
          </cell>
          <cell r="AD41">
            <v>2744</v>
          </cell>
          <cell r="AE41">
            <v>1538</v>
          </cell>
          <cell r="AF41">
            <v>2230</v>
          </cell>
          <cell r="AG41">
            <v>1587</v>
          </cell>
          <cell r="AH41">
            <v>1125</v>
          </cell>
          <cell r="AI41">
            <v>3476</v>
          </cell>
          <cell r="AJ41">
            <v>1266</v>
          </cell>
          <cell r="AK41">
            <v>2391</v>
          </cell>
          <cell r="AL41">
            <v>1869</v>
          </cell>
          <cell r="AM41">
            <v>2090</v>
          </cell>
        </row>
        <row r="42">
          <cell r="AB42">
            <v>18294</v>
          </cell>
          <cell r="AC42">
            <v>18725</v>
          </cell>
          <cell r="AD42">
            <v>15823</v>
          </cell>
          <cell r="AE42">
            <v>17410</v>
          </cell>
          <cell r="AF42">
            <v>17591</v>
          </cell>
          <cell r="AG42">
            <v>19019</v>
          </cell>
          <cell r="AH42">
            <v>15052</v>
          </cell>
          <cell r="AI42">
            <v>19087</v>
          </cell>
          <cell r="AJ42">
            <v>13601</v>
          </cell>
          <cell r="AK42">
            <v>26208</v>
          </cell>
          <cell r="AL42">
            <v>12649</v>
          </cell>
          <cell r="AM42">
            <v>16730</v>
          </cell>
        </row>
        <row r="43">
          <cell r="AB43">
            <v>31667</v>
          </cell>
          <cell r="AC43">
            <v>27541</v>
          </cell>
          <cell r="AD43">
            <v>63737</v>
          </cell>
          <cell r="AE43">
            <v>24321</v>
          </cell>
          <cell r="AF43">
            <v>13452</v>
          </cell>
          <cell r="AG43">
            <v>26854</v>
          </cell>
          <cell r="AH43">
            <v>13922</v>
          </cell>
          <cell r="AI43">
            <v>30175</v>
          </cell>
          <cell r="AJ43">
            <v>24489</v>
          </cell>
          <cell r="AK43">
            <v>14664</v>
          </cell>
          <cell r="AL43">
            <v>30330</v>
          </cell>
          <cell r="AM43">
            <v>48138</v>
          </cell>
        </row>
        <row r="44">
          <cell r="AB44">
            <v>12707</v>
          </cell>
          <cell r="AC44">
            <v>9808</v>
          </cell>
          <cell r="AD44">
            <v>10237</v>
          </cell>
          <cell r="AE44">
            <v>10166</v>
          </cell>
          <cell r="AF44">
            <v>8018</v>
          </cell>
          <cell r="AG44">
            <v>14730</v>
          </cell>
          <cell r="AH44">
            <v>11991</v>
          </cell>
          <cell r="AI44">
            <v>17337</v>
          </cell>
          <cell r="AJ44">
            <v>16895</v>
          </cell>
          <cell r="AK44">
            <v>18112</v>
          </cell>
          <cell r="AL44">
            <v>21611</v>
          </cell>
          <cell r="AM44">
            <v>7356</v>
          </cell>
        </row>
        <row r="45">
          <cell r="AB45">
            <v>53158</v>
          </cell>
          <cell r="AC45">
            <v>69665</v>
          </cell>
          <cell r="AD45">
            <v>59622</v>
          </cell>
          <cell r="AE45">
            <v>55115</v>
          </cell>
          <cell r="AF45">
            <v>54660</v>
          </cell>
          <cell r="AG45">
            <v>63695</v>
          </cell>
          <cell r="AH45">
            <v>47385</v>
          </cell>
          <cell r="AI45">
            <v>61698</v>
          </cell>
          <cell r="AJ45">
            <v>61164</v>
          </cell>
          <cell r="AK45">
            <v>48996</v>
          </cell>
          <cell r="AL45">
            <v>59479</v>
          </cell>
          <cell r="AM45">
            <v>53632</v>
          </cell>
        </row>
        <row r="46">
          <cell r="AB46">
            <v>795</v>
          </cell>
          <cell r="AC46">
            <v>657</v>
          </cell>
          <cell r="AD46">
            <v>346</v>
          </cell>
          <cell r="AE46">
            <v>588</v>
          </cell>
          <cell r="AF46">
            <v>138</v>
          </cell>
          <cell r="AG46">
            <v>795</v>
          </cell>
          <cell r="AH46">
            <v>761</v>
          </cell>
          <cell r="AI46">
            <v>242</v>
          </cell>
          <cell r="AJ46">
            <v>761</v>
          </cell>
          <cell r="AK46">
            <v>830</v>
          </cell>
          <cell r="AL46">
            <v>380</v>
          </cell>
          <cell r="AM46">
            <v>536</v>
          </cell>
        </row>
        <row r="47">
          <cell r="AB47">
            <v>87895</v>
          </cell>
          <cell r="AC47">
            <v>95266</v>
          </cell>
          <cell r="AD47">
            <v>93619</v>
          </cell>
          <cell r="AE47">
            <v>88266</v>
          </cell>
          <cell r="AF47">
            <v>91334</v>
          </cell>
          <cell r="AG47">
            <v>95760</v>
          </cell>
          <cell r="AH47">
            <v>66812</v>
          </cell>
          <cell r="AI47">
            <v>103564</v>
          </cell>
          <cell r="AJ47">
            <v>122568</v>
          </cell>
          <cell r="AK47">
            <v>101522</v>
          </cell>
          <cell r="AL47">
            <v>99516</v>
          </cell>
          <cell r="AM47">
            <v>99878</v>
          </cell>
        </row>
        <row r="48">
          <cell r="AB48">
            <v>1151</v>
          </cell>
          <cell r="AC48">
            <v>1763</v>
          </cell>
          <cell r="AD48">
            <v>1469</v>
          </cell>
          <cell r="AE48">
            <v>1102</v>
          </cell>
          <cell r="AF48">
            <v>1714</v>
          </cell>
          <cell r="AG48">
            <v>1506</v>
          </cell>
          <cell r="AH48">
            <v>2180</v>
          </cell>
          <cell r="AI48">
            <v>2522</v>
          </cell>
          <cell r="AJ48">
            <v>1763</v>
          </cell>
          <cell r="AK48">
            <v>10913</v>
          </cell>
          <cell r="AL48">
            <v>1763</v>
          </cell>
          <cell r="AM48">
            <v>722</v>
          </cell>
        </row>
        <row r="49">
          <cell r="AB49">
            <v>1762</v>
          </cell>
          <cell r="AC49">
            <v>2729</v>
          </cell>
          <cell r="AD49">
            <v>2739</v>
          </cell>
          <cell r="AE49">
            <v>1558</v>
          </cell>
          <cell r="AF49">
            <v>2621</v>
          </cell>
          <cell r="AG49">
            <v>3244</v>
          </cell>
          <cell r="AH49">
            <v>2492</v>
          </cell>
          <cell r="AI49">
            <v>6531</v>
          </cell>
          <cell r="AJ49">
            <v>5436</v>
          </cell>
          <cell r="AK49">
            <v>2815</v>
          </cell>
          <cell r="AL49">
            <v>6145</v>
          </cell>
          <cell r="AM49">
            <v>1719</v>
          </cell>
        </row>
        <row r="50">
          <cell r="AB50">
            <v>23072</v>
          </cell>
          <cell r="AC50">
            <v>27463</v>
          </cell>
          <cell r="AD50">
            <v>39890</v>
          </cell>
          <cell r="AE50">
            <v>20331</v>
          </cell>
          <cell r="AF50">
            <v>26026</v>
          </cell>
          <cell r="AG50">
            <v>20624</v>
          </cell>
          <cell r="AH50">
            <v>28713</v>
          </cell>
          <cell r="AI50">
            <v>42312</v>
          </cell>
          <cell r="AJ50">
            <v>41513</v>
          </cell>
          <cell r="AK50">
            <v>37847</v>
          </cell>
          <cell r="AL50">
            <v>48725</v>
          </cell>
          <cell r="AM50">
            <v>27835</v>
          </cell>
        </row>
        <row r="51">
          <cell r="AB51">
            <v>21409</v>
          </cell>
          <cell r="AC51">
            <v>34000</v>
          </cell>
          <cell r="AD51">
            <v>33245</v>
          </cell>
          <cell r="AE51">
            <v>29162</v>
          </cell>
          <cell r="AF51">
            <v>28099</v>
          </cell>
          <cell r="AG51">
            <v>35406</v>
          </cell>
          <cell r="AH51">
            <v>22404</v>
          </cell>
          <cell r="AI51">
            <v>30260</v>
          </cell>
          <cell r="AJ51">
            <v>21992</v>
          </cell>
          <cell r="AK51">
            <v>23467</v>
          </cell>
          <cell r="AL51">
            <v>27155</v>
          </cell>
          <cell r="AM51">
            <v>14821</v>
          </cell>
        </row>
        <row r="52">
          <cell r="AB52">
            <v>915</v>
          </cell>
          <cell r="AC52">
            <v>1290</v>
          </cell>
          <cell r="AD52">
            <v>1376</v>
          </cell>
          <cell r="AE52">
            <v>1110</v>
          </cell>
          <cell r="AF52">
            <v>591</v>
          </cell>
          <cell r="AG52">
            <v>1304</v>
          </cell>
          <cell r="AH52">
            <v>1167</v>
          </cell>
          <cell r="AI52">
            <v>1528</v>
          </cell>
          <cell r="AJ52">
            <v>1837</v>
          </cell>
          <cell r="AK52">
            <v>1297</v>
          </cell>
          <cell r="AL52">
            <v>1376</v>
          </cell>
          <cell r="AM52">
            <v>778</v>
          </cell>
        </row>
        <row r="53">
          <cell r="AB53">
            <v>22452</v>
          </cell>
          <cell r="AC53">
            <v>62943</v>
          </cell>
          <cell r="AD53">
            <v>50554</v>
          </cell>
          <cell r="AE53">
            <v>53657</v>
          </cell>
          <cell r="AF53">
            <v>29314</v>
          </cell>
          <cell r="AG53">
            <v>40079</v>
          </cell>
          <cell r="AH53">
            <v>30938</v>
          </cell>
          <cell r="AI53">
            <v>59088</v>
          </cell>
          <cell r="AJ53">
            <v>61149</v>
          </cell>
          <cell r="AK53">
            <v>56009</v>
          </cell>
          <cell r="AL53">
            <v>32563</v>
          </cell>
          <cell r="AM53">
            <v>73903</v>
          </cell>
        </row>
        <row r="54">
          <cell r="AB54">
            <v>2496</v>
          </cell>
          <cell r="AC54">
            <v>4258</v>
          </cell>
          <cell r="AD54">
            <v>6167</v>
          </cell>
          <cell r="AE54">
            <v>4992</v>
          </cell>
          <cell r="AF54">
            <v>5139</v>
          </cell>
          <cell r="AG54">
            <v>8076</v>
          </cell>
          <cell r="AH54">
            <v>6412</v>
          </cell>
          <cell r="AI54">
            <v>4062</v>
          </cell>
          <cell r="AJ54">
            <v>4062</v>
          </cell>
          <cell r="AK54">
            <v>9919</v>
          </cell>
          <cell r="AL54">
            <v>6681</v>
          </cell>
          <cell r="AM54">
            <v>5335</v>
          </cell>
        </row>
        <row r="55">
          <cell r="AB55">
            <v>45339</v>
          </cell>
          <cell r="AC55">
            <v>68227</v>
          </cell>
          <cell r="AD55">
            <v>98551</v>
          </cell>
          <cell r="AE55">
            <v>69327</v>
          </cell>
          <cell r="AF55">
            <v>52152</v>
          </cell>
          <cell r="AG55">
            <v>57959</v>
          </cell>
          <cell r="AH55">
            <v>32016</v>
          </cell>
          <cell r="AI55">
            <v>42929</v>
          </cell>
          <cell r="AJ55">
            <v>62835</v>
          </cell>
          <cell r="AK55">
            <v>41999</v>
          </cell>
          <cell r="AL55">
            <v>62799</v>
          </cell>
          <cell r="AM55">
            <v>54486</v>
          </cell>
        </row>
        <row r="56">
          <cell r="AB56">
            <v>12568</v>
          </cell>
          <cell r="AC56">
            <v>11402</v>
          </cell>
          <cell r="AD56">
            <v>8796</v>
          </cell>
          <cell r="AE56">
            <v>10644</v>
          </cell>
          <cell r="AF56">
            <v>9374</v>
          </cell>
          <cell r="AG56">
            <v>9478</v>
          </cell>
          <cell r="AH56">
            <v>7971</v>
          </cell>
          <cell r="AI56">
            <v>8995</v>
          </cell>
          <cell r="AJ56">
            <v>5317</v>
          </cell>
          <cell r="AK56">
            <v>6862</v>
          </cell>
          <cell r="AL56">
            <v>8568</v>
          </cell>
          <cell r="AM56">
            <v>6654</v>
          </cell>
        </row>
        <row r="57">
          <cell r="AB57">
            <v>58331</v>
          </cell>
          <cell r="AC57">
            <v>63563</v>
          </cell>
          <cell r="AD57">
            <v>51084</v>
          </cell>
          <cell r="AE57">
            <v>57265</v>
          </cell>
          <cell r="AF57">
            <v>52600</v>
          </cell>
          <cell r="AG57">
            <v>52055</v>
          </cell>
          <cell r="AH57">
            <v>77056</v>
          </cell>
          <cell r="AI57">
            <v>69485</v>
          </cell>
          <cell r="AJ57">
            <v>169130</v>
          </cell>
          <cell r="AK57">
            <v>75850</v>
          </cell>
          <cell r="AL57">
            <v>72187</v>
          </cell>
          <cell r="AM57">
            <v>54376</v>
          </cell>
        </row>
        <row r="58">
          <cell r="AB58">
            <v>4308</v>
          </cell>
          <cell r="AC58">
            <v>5187</v>
          </cell>
          <cell r="AD58">
            <v>4004</v>
          </cell>
          <cell r="AE58">
            <v>2542</v>
          </cell>
          <cell r="AF58">
            <v>2093</v>
          </cell>
          <cell r="AG58">
            <v>4303</v>
          </cell>
          <cell r="AH58">
            <v>1396</v>
          </cell>
          <cell r="AI58">
            <v>6845</v>
          </cell>
          <cell r="AJ58">
            <v>2891</v>
          </cell>
          <cell r="AK58">
            <v>3240</v>
          </cell>
          <cell r="AL58">
            <v>6634</v>
          </cell>
          <cell r="AM58">
            <v>4369</v>
          </cell>
        </row>
        <row r="59">
          <cell r="AB59">
            <v>846</v>
          </cell>
          <cell r="AC59">
            <v>822</v>
          </cell>
          <cell r="AD59">
            <v>774</v>
          </cell>
          <cell r="AE59">
            <v>677</v>
          </cell>
          <cell r="AF59">
            <v>556</v>
          </cell>
          <cell r="AG59">
            <v>218</v>
          </cell>
          <cell r="AH59">
            <v>339</v>
          </cell>
          <cell r="AI59">
            <v>580</v>
          </cell>
          <cell r="AJ59">
            <v>484</v>
          </cell>
          <cell r="AK59">
            <v>629</v>
          </cell>
          <cell r="AL59">
            <v>677</v>
          </cell>
          <cell r="AM59">
            <v>508</v>
          </cell>
        </row>
        <row r="60">
          <cell r="AB60">
            <v>1271</v>
          </cell>
          <cell r="AC60">
            <v>1695</v>
          </cell>
          <cell r="AD60">
            <v>8649</v>
          </cell>
          <cell r="AE60">
            <v>3838</v>
          </cell>
          <cell r="AF60">
            <v>1296</v>
          </cell>
          <cell r="AG60">
            <v>1645</v>
          </cell>
          <cell r="AH60">
            <v>1520</v>
          </cell>
          <cell r="AI60">
            <v>2443</v>
          </cell>
          <cell r="AJ60">
            <v>2642</v>
          </cell>
          <cell r="AK60">
            <v>1795</v>
          </cell>
          <cell r="AL60">
            <v>2567</v>
          </cell>
          <cell r="AM60">
            <v>1720</v>
          </cell>
        </row>
        <row r="61">
          <cell r="AB61">
            <v>56482</v>
          </cell>
          <cell r="AC61">
            <v>56337</v>
          </cell>
          <cell r="AD61">
            <v>62950</v>
          </cell>
          <cell r="AE61">
            <v>57548</v>
          </cell>
          <cell r="AF61">
            <v>43339</v>
          </cell>
          <cell r="AG61">
            <v>54603</v>
          </cell>
          <cell r="AH61">
            <v>57530</v>
          </cell>
          <cell r="AI61">
            <v>65678</v>
          </cell>
          <cell r="AJ61">
            <v>52850</v>
          </cell>
          <cell r="AK61">
            <v>55807</v>
          </cell>
          <cell r="AL61">
            <v>58289</v>
          </cell>
          <cell r="AM61">
            <v>57168</v>
          </cell>
        </row>
        <row r="62">
          <cell r="AB62">
            <v>614</v>
          </cell>
          <cell r="AC62">
            <v>733</v>
          </cell>
          <cell r="AD62">
            <v>1070</v>
          </cell>
          <cell r="AE62">
            <v>674</v>
          </cell>
          <cell r="AF62">
            <v>892</v>
          </cell>
          <cell r="AG62">
            <v>1090</v>
          </cell>
          <cell r="AH62">
            <v>1110</v>
          </cell>
          <cell r="AI62">
            <v>614</v>
          </cell>
          <cell r="AJ62">
            <v>832</v>
          </cell>
          <cell r="AK62">
            <v>3193</v>
          </cell>
          <cell r="AL62">
            <v>931</v>
          </cell>
          <cell r="AM62">
            <v>1347</v>
          </cell>
        </row>
        <row r="63">
          <cell r="AB63">
            <v>16449</v>
          </cell>
          <cell r="AC63">
            <v>21932</v>
          </cell>
          <cell r="AD63">
            <v>17337</v>
          </cell>
          <cell r="AE63">
            <v>16384</v>
          </cell>
          <cell r="AF63">
            <v>18551</v>
          </cell>
          <cell r="AG63">
            <v>29083</v>
          </cell>
          <cell r="AH63">
            <v>20805</v>
          </cell>
          <cell r="AI63">
            <v>32464</v>
          </cell>
          <cell r="AJ63">
            <v>23210</v>
          </cell>
          <cell r="AK63">
            <v>22365</v>
          </cell>
          <cell r="AL63">
            <v>18334</v>
          </cell>
          <cell r="AM63">
            <v>15647</v>
          </cell>
        </row>
      </sheetData>
      <sheetData sheetId="18">
        <row r="36"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</row>
        <row r="37">
          <cell r="AB37">
            <v>7096588</v>
          </cell>
          <cell r="AC37">
            <v>6488718</v>
          </cell>
          <cell r="AD37">
            <v>6491053</v>
          </cell>
          <cell r="AE37">
            <v>5167635</v>
          </cell>
          <cell r="AF37">
            <v>3902420</v>
          </cell>
          <cell r="AG37">
            <v>6703356</v>
          </cell>
          <cell r="AH37">
            <v>4411050</v>
          </cell>
          <cell r="AI37">
            <v>6337203</v>
          </cell>
          <cell r="AJ37">
            <v>5082880</v>
          </cell>
          <cell r="AK37">
            <v>4520904</v>
          </cell>
          <cell r="AL37">
            <v>5420663</v>
          </cell>
          <cell r="AM37">
            <v>8295200</v>
          </cell>
        </row>
        <row r="38">
          <cell r="AB38">
            <v>23872</v>
          </cell>
          <cell r="AC38">
            <v>37089</v>
          </cell>
          <cell r="AD38">
            <v>59947</v>
          </cell>
          <cell r="AE38">
            <v>23965</v>
          </cell>
          <cell r="AF38">
            <v>95617</v>
          </cell>
          <cell r="AG38">
            <v>221349</v>
          </cell>
          <cell r="AH38">
            <v>56447</v>
          </cell>
          <cell r="AI38">
            <v>73331</v>
          </cell>
          <cell r="AJ38">
            <v>39014</v>
          </cell>
          <cell r="AK38">
            <v>42400</v>
          </cell>
          <cell r="AL38">
            <v>23478</v>
          </cell>
          <cell r="AM38">
            <v>36502</v>
          </cell>
        </row>
        <row r="39">
          <cell r="AB39">
            <v>1406492</v>
          </cell>
          <cell r="AC39">
            <v>1480808</v>
          </cell>
          <cell r="AD39">
            <v>907868</v>
          </cell>
          <cell r="AE39">
            <v>1018206</v>
          </cell>
          <cell r="AF39">
            <v>791953</v>
          </cell>
          <cell r="AG39">
            <v>1756361</v>
          </cell>
          <cell r="AH39">
            <v>763043</v>
          </cell>
          <cell r="AI39">
            <v>1027103</v>
          </cell>
          <cell r="AJ39">
            <v>1133637</v>
          </cell>
          <cell r="AK39">
            <v>1340620</v>
          </cell>
          <cell r="AL39">
            <v>1320467</v>
          </cell>
          <cell r="AM39">
            <v>1252452</v>
          </cell>
        </row>
        <row r="40">
          <cell r="AB40">
            <v>2578473</v>
          </cell>
          <cell r="AC40">
            <v>2023797</v>
          </cell>
          <cell r="AD40">
            <v>484836</v>
          </cell>
          <cell r="AE40">
            <v>447592</v>
          </cell>
          <cell r="AF40">
            <v>2040459</v>
          </cell>
          <cell r="AG40">
            <v>977339</v>
          </cell>
          <cell r="AH40">
            <v>579081</v>
          </cell>
          <cell r="AI40">
            <v>916464</v>
          </cell>
          <cell r="AJ40">
            <v>1942082</v>
          </cell>
          <cell r="AK40">
            <v>3255104</v>
          </cell>
          <cell r="AL40">
            <v>1984242</v>
          </cell>
          <cell r="AM40">
            <v>3214700</v>
          </cell>
        </row>
        <row r="41">
          <cell r="AB41">
            <v>132237</v>
          </cell>
          <cell r="AC41">
            <v>157656</v>
          </cell>
          <cell r="AD41">
            <v>170468</v>
          </cell>
          <cell r="AE41">
            <v>159327</v>
          </cell>
          <cell r="AF41">
            <v>446479</v>
          </cell>
          <cell r="AG41">
            <v>226731</v>
          </cell>
          <cell r="AH41">
            <v>202960</v>
          </cell>
          <cell r="AI41">
            <v>401283</v>
          </cell>
          <cell r="AJ41">
            <v>88790</v>
          </cell>
          <cell r="AK41">
            <v>66678</v>
          </cell>
          <cell r="AL41">
            <v>167755</v>
          </cell>
          <cell r="AM41">
            <v>89116</v>
          </cell>
        </row>
        <row r="42">
          <cell r="AB42">
            <v>883716</v>
          </cell>
          <cell r="AC42">
            <v>260492</v>
          </cell>
          <cell r="AD42">
            <v>117618</v>
          </cell>
          <cell r="AE42">
            <v>172920</v>
          </cell>
          <cell r="AF42">
            <v>173724</v>
          </cell>
          <cell r="AG42">
            <v>198653</v>
          </cell>
          <cell r="AH42">
            <v>177956</v>
          </cell>
          <cell r="AI42">
            <v>121037</v>
          </cell>
          <cell r="AJ42">
            <v>238854</v>
          </cell>
          <cell r="AK42">
            <v>114793</v>
          </cell>
          <cell r="AL42">
            <v>611242</v>
          </cell>
          <cell r="AM42">
            <v>264044</v>
          </cell>
        </row>
        <row r="43">
          <cell r="AB43">
            <v>200435</v>
          </cell>
          <cell r="AC43">
            <v>106684</v>
          </cell>
          <cell r="AD43">
            <v>314924</v>
          </cell>
          <cell r="AE43">
            <v>132120</v>
          </cell>
          <cell r="AF43">
            <v>94181</v>
          </cell>
          <cell r="AG43">
            <v>145745</v>
          </cell>
          <cell r="AH43">
            <v>176761</v>
          </cell>
          <cell r="AI43">
            <v>170359</v>
          </cell>
          <cell r="AJ43">
            <v>249788</v>
          </cell>
          <cell r="AK43">
            <v>81274</v>
          </cell>
          <cell r="AL43">
            <v>421448</v>
          </cell>
          <cell r="AM43">
            <v>147753</v>
          </cell>
        </row>
        <row r="44">
          <cell r="AB44">
            <v>107649</v>
          </cell>
          <cell r="AC44">
            <v>228424</v>
          </cell>
          <cell r="AD44">
            <v>43407</v>
          </cell>
          <cell r="AE44">
            <v>505940</v>
          </cell>
          <cell r="AF44">
            <v>151290</v>
          </cell>
          <cell r="AG44">
            <v>347604</v>
          </cell>
          <cell r="AH44">
            <v>250545</v>
          </cell>
          <cell r="AI44">
            <v>145291</v>
          </cell>
          <cell r="AJ44">
            <v>81646</v>
          </cell>
          <cell r="AK44">
            <v>369767</v>
          </cell>
          <cell r="AL44">
            <v>196134</v>
          </cell>
          <cell r="AM44">
            <v>336672</v>
          </cell>
        </row>
        <row r="45">
          <cell r="AB45">
            <v>394332</v>
          </cell>
          <cell r="AC45">
            <v>421248</v>
          </cell>
          <cell r="AD45">
            <v>521457</v>
          </cell>
          <cell r="AE45">
            <v>477314</v>
          </cell>
          <cell r="AF45">
            <v>1016020</v>
          </cell>
          <cell r="AG45">
            <v>1083281</v>
          </cell>
          <cell r="AH45">
            <v>342613</v>
          </cell>
          <cell r="AI45">
            <v>750593</v>
          </cell>
          <cell r="AJ45">
            <v>581848</v>
          </cell>
          <cell r="AK45">
            <v>198106</v>
          </cell>
          <cell r="AL45">
            <v>726183</v>
          </cell>
          <cell r="AM45">
            <v>368936</v>
          </cell>
        </row>
        <row r="46">
          <cell r="AB46">
            <v>10651</v>
          </cell>
          <cell r="AC46">
            <v>14172</v>
          </cell>
          <cell r="AD46">
            <v>19701</v>
          </cell>
          <cell r="AE46">
            <v>35570</v>
          </cell>
          <cell r="AF46">
            <v>44921</v>
          </cell>
          <cell r="AG46">
            <v>88067</v>
          </cell>
          <cell r="AH46">
            <v>39172</v>
          </cell>
          <cell r="AI46">
            <v>36839</v>
          </cell>
          <cell r="AJ46">
            <v>16900</v>
          </cell>
          <cell r="AK46">
            <v>13489</v>
          </cell>
          <cell r="AL46">
            <v>16906</v>
          </cell>
          <cell r="AM46">
            <v>38651</v>
          </cell>
        </row>
        <row r="47">
          <cell r="AB47">
            <v>2510561</v>
          </cell>
          <cell r="AC47">
            <v>1096550</v>
          </cell>
          <cell r="AD47">
            <v>536006</v>
          </cell>
          <cell r="AE47">
            <v>1253662</v>
          </cell>
          <cell r="AF47">
            <v>1006720</v>
          </cell>
          <cell r="AG47">
            <v>894539</v>
          </cell>
          <cell r="AH47">
            <v>1258670</v>
          </cell>
          <cell r="AI47">
            <v>643928</v>
          </cell>
          <cell r="AJ47">
            <v>2881592</v>
          </cell>
          <cell r="AK47">
            <v>1201140</v>
          </cell>
          <cell r="AL47">
            <v>1172727</v>
          </cell>
          <cell r="AM47">
            <v>1333485</v>
          </cell>
        </row>
        <row r="48">
          <cell r="AB48">
            <v>70893</v>
          </cell>
          <cell r="AC48">
            <v>55309</v>
          </cell>
          <cell r="AD48">
            <v>103969</v>
          </cell>
          <cell r="AE48">
            <v>236057</v>
          </cell>
          <cell r="AF48">
            <v>182968</v>
          </cell>
          <cell r="AG48">
            <v>159491</v>
          </cell>
          <cell r="AH48">
            <v>121499</v>
          </cell>
          <cell r="AI48">
            <v>184352</v>
          </cell>
          <cell r="AJ48">
            <v>113922</v>
          </cell>
          <cell r="AK48">
            <v>489890</v>
          </cell>
          <cell r="AL48">
            <v>531495</v>
          </cell>
          <cell r="AM48">
            <v>560614</v>
          </cell>
        </row>
        <row r="49">
          <cell r="AB49">
            <v>189903</v>
          </cell>
          <cell r="AC49">
            <v>65611</v>
          </cell>
          <cell r="AD49">
            <v>158670</v>
          </cell>
          <cell r="AE49">
            <v>225502</v>
          </cell>
          <cell r="AF49">
            <v>113315</v>
          </cell>
          <cell r="AG49">
            <v>134494</v>
          </cell>
          <cell r="AH49">
            <v>122087</v>
          </cell>
          <cell r="AI49">
            <v>365919</v>
          </cell>
          <cell r="AJ49">
            <v>686978</v>
          </cell>
          <cell r="AK49">
            <v>201275</v>
          </cell>
          <cell r="AL49">
            <v>118306</v>
          </cell>
          <cell r="AM49">
            <v>500970</v>
          </cell>
        </row>
        <row r="50">
          <cell r="AB50">
            <v>322397</v>
          </cell>
          <cell r="AC50">
            <v>510196</v>
          </cell>
          <cell r="AD50">
            <v>423226</v>
          </cell>
          <cell r="AE50">
            <v>487790</v>
          </cell>
          <cell r="AF50">
            <v>427949</v>
          </cell>
          <cell r="AG50">
            <v>401932</v>
          </cell>
          <cell r="AH50">
            <v>385289</v>
          </cell>
          <cell r="AI50">
            <v>379260</v>
          </cell>
          <cell r="AJ50">
            <v>192324</v>
          </cell>
          <cell r="AK50">
            <v>265856</v>
          </cell>
          <cell r="AL50">
            <v>514666</v>
          </cell>
          <cell r="AM50">
            <v>275997</v>
          </cell>
        </row>
        <row r="51">
          <cell r="AB51">
            <v>30881</v>
          </cell>
          <cell r="AC51">
            <v>77152</v>
          </cell>
          <cell r="AD51">
            <v>101652</v>
          </cell>
          <cell r="AE51">
            <v>47976</v>
          </cell>
          <cell r="AF51">
            <v>171451</v>
          </cell>
          <cell r="AG51">
            <v>113304</v>
          </cell>
          <cell r="AH51">
            <v>33448</v>
          </cell>
          <cell r="AI51">
            <v>109662</v>
          </cell>
          <cell r="AJ51">
            <v>52007</v>
          </cell>
          <cell r="AK51">
            <v>49867</v>
          </cell>
          <cell r="AL51">
            <v>73150</v>
          </cell>
          <cell r="AM51">
            <v>63350</v>
          </cell>
        </row>
        <row r="52">
          <cell r="AB52">
            <v>15385</v>
          </cell>
          <cell r="AC52">
            <v>12707</v>
          </cell>
          <cell r="AD52">
            <v>13937</v>
          </cell>
          <cell r="AE52">
            <v>13676</v>
          </cell>
          <cell r="AF52">
            <v>37971</v>
          </cell>
          <cell r="AG52">
            <v>67678</v>
          </cell>
          <cell r="AH52">
            <v>47011</v>
          </cell>
          <cell r="AI52">
            <v>39836</v>
          </cell>
          <cell r="AJ52">
            <v>83683</v>
          </cell>
          <cell r="AK52">
            <v>77296</v>
          </cell>
          <cell r="AL52">
            <v>8547</v>
          </cell>
          <cell r="AM52">
            <v>11373</v>
          </cell>
        </row>
        <row r="53">
          <cell r="AB53">
            <v>209411</v>
          </cell>
          <cell r="AC53">
            <v>759336</v>
          </cell>
          <cell r="AD53">
            <v>275461</v>
          </cell>
          <cell r="AE53">
            <v>536402</v>
          </cell>
          <cell r="AF53">
            <v>265026</v>
          </cell>
          <cell r="AG53">
            <v>286152</v>
          </cell>
          <cell r="AH53">
            <v>387286</v>
          </cell>
          <cell r="AI53">
            <v>384729</v>
          </cell>
          <cell r="AJ53">
            <v>613192</v>
          </cell>
          <cell r="AK53">
            <v>243291</v>
          </cell>
          <cell r="AL53">
            <v>481846</v>
          </cell>
          <cell r="AM53">
            <v>532368</v>
          </cell>
        </row>
        <row r="54">
          <cell r="AB54">
            <v>52915</v>
          </cell>
          <cell r="AC54">
            <v>139892</v>
          </cell>
          <cell r="AD54">
            <v>96566</v>
          </cell>
          <cell r="AE54">
            <v>65389</v>
          </cell>
          <cell r="AF54">
            <v>230504</v>
          </cell>
          <cell r="AG54">
            <v>142732</v>
          </cell>
          <cell r="AH54">
            <v>169802</v>
          </cell>
          <cell r="AI54">
            <v>82783</v>
          </cell>
          <cell r="AJ54">
            <v>133920</v>
          </cell>
          <cell r="AK54">
            <v>115958</v>
          </cell>
          <cell r="AL54">
            <v>128971</v>
          </cell>
          <cell r="AM54">
            <v>240527</v>
          </cell>
        </row>
        <row r="55">
          <cell r="AB55">
            <v>342565</v>
          </cell>
          <cell r="AC55">
            <v>2130393</v>
          </cell>
          <cell r="AD55">
            <v>502660</v>
          </cell>
          <cell r="AE55">
            <v>1900278</v>
          </cell>
          <cell r="AF55">
            <v>450354</v>
          </cell>
          <cell r="AG55">
            <v>2020828</v>
          </cell>
          <cell r="AH55">
            <v>941073</v>
          </cell>
          <cell r="AI55">
            <v>731489</v>
          </cell>
          <cell r="AJ55">
            <v>1074725</v>
          </cell>
          <cell r="AK55">
            <v>810752</v>
          </cell>
          <cell r="AL55">
            <v>1470821</v>
          </cell>
          <cell r="AM55">
            <v>505133</v>
          </cell>
        </row>
        <row r="56">
          <cell r="AB56">
            <v>90202</v>
          </cell>
          <cell r="AC56">
            <v>91617</v>
          </cell>
          <cell r="AD56">
            <v>262510</v>
          </cell>
          <cell r="AE56">
            <v>188990</v>
          </cell>
          <cell r="AF56">
            <v>69450</v>
          </cell>
          <cell r="AG56">
            <v>157647</v>
          </cell>
          <cell r="AH56">
            <v>38530</v>
          </cell>
          <cell r="AI56">
            <v>222884</v>
          </cell>
          <cell r="AJ56">
            <v>108534</v>
          </cell>
          <cell r="AK56">
            <v>52231</v>
          </cell>
          <cell r="AL56">
            <v>125621</v>
          </cell>
          <cell r="AM56">
            <v>123594</v>
          </cell>
        </row>
        <row r="57">
          <cell r="AB57">
            <v>899111</v>
          </cell>
          <cell r="AC57">
            <v>1551276</v>
          </cell>
          <cell r="AD57">
            <v>1584916</v>
          </cell>
          <cell r="AE57">
            <v>1716368</v>
          </cell>
          <cell r="AF57">
            <v>1663192</v>
          </cell>
          <cell r="AG57">
            <v>1312249</v>
          </cell>
          <cell r="AH57">
            <v>2489579</v>
          </cell>
          <cell r="AI57">
            <v>1908243</v>
          </cell>
          <cell r="AJ57">
            <v>2336824</v>
          </cell>
          <cell r="AK57">
            <v>1349578</v>
          </cell>
          <cell r="AL57">
            <v>2653726</v>
          </cell>
          <cell r="AM57">
            <v>2293368</v>
          </cell>
        </row>
        <row r="58">
          <cell r="AB58">
            <v>175516</v>
          </cell>
          <cell r="AC58">
            <v>299373</v>
          </cell>
          <cell r="AD58">
            <v>180463</v>
          </cell>
          <cell r="AE58">
            <v>131282</v>
          </cell>
          <cell r="AF58">
            <v>222917</v>
          </cell>
          <cell r="AG58">
            <v>274098</v>
          </cell>
          <cell r="AH58">
            <v>174282</v>
          </cell>
          <cell r="AI58">
            <v>208426</v>
          </cell>
          <cell r="AJ58">
            <v>594369</v>
          </cell>
          <cell r="AK58">
            <v>1406586</v>
          </cell>
          <cell r="AL58">
            <v>-154398</v>
          </cell>
          <cell r="AM58">
            <v>166836</v>
          </cell>
        </row>
        <row r="59">
          <cell r="AB59">
            <v>44126</v>
          </cell>
          <cell r="AC59">
            <v>213678</v>
          </cell>
          <cell r="AD59">
            <v>71550</v>
          </cell>
          <cell r="AE59">
            <v>35155</v>
          </cell>
          <cell r="AF59">
            <v>48642</v>
          </cell>
          <cell r="AG59">
            <v>54384</v>
          </cell>
          <cell r="AH59">
            <v>275693</v>
          </cell>
          <cell r="AI59">
            <v>69891</v>
          </cell>
          <cell r="AJ59">
            <v>89848</v>
          </cell>
          <cell r="AK59">
            <v>62950</v>
          </cell>
          <cell r="AL59">
            <v>71485</v>
          </cell>
          <cell r="AM59">
            <v>84409</v>
          </cell>
        </row>
        <row r="60">
          <cell r="AB60">
            <v>84392</v>
          </cell>
          <cell r="AC60">
            <v>29768</v>
          </cell>
          <cell r="AD60">
            <v>165874</v>
          </cell>
          <cell r="AE60">
            <v>105609</v>
          </cell>
          <cell r="AF60">
            <v>160714</v>
          </cell>
          <cell r="AG60">
            <v>92515</v>
          </cell>
          <cell r="AH60">
            <v>201967</v>
          </cell>
          <cell r="AI60">
            <v>128334</v>
          </cell>
          <cell r="AJ60">
            <v>95166</v>
          </cell>
          <cell r="AK60">
            <v>187610</v>
          </cell>
          <cell r="AL60">
            <v>99161</v>
          </cell>
          <cell r="AM60">
            <v>106471</v>
          </cell>
        </row>
        <row r="61">
          <cell r="AB61">
            <v>665275</v>
          </cell>
          <cell r="AC61">
            <v>414246</v>
          </cell>
          <cell r="AD61">
            <v>535456</v>
          </cell>
          <cell r="AE61">
            <v>273443</v>
          </cell>
          <cell r="AF61">
            <v>1077413</v>
          </cell>
          <cell r="AG61">
            <v>378910</v>
          </cell>
          <cell r="AH61">
            <v>353623</v>
          </cell>
          <cell r="AI61">
            <v>296151</v>
          </cell>
          <cell r="AJ61">
            <v>246537</v>
          </cell>
          <cell r="AK61">
            <v>349819</v>
          </cell>
          <cell r="AL61">
            <v>502998</v>
          </cell>
          <cell r="AM61">
            <v>578090</v>
          </cell>
        </row>
        <row r="62">
          <cell r="AB62">
            <v>77530</v>
          </cell>
          <cell r="AC62">
            <v>73714</v>
          </cell>
          <cell r="AD62">
            <v>57634</v>
          </cell>
          <cell r="AE62">
            <v>72262</v>
          </cell>
          <cell r="AF62">
            <v>105043</v>
          </cell>
          <cell r="AG62">
            <v>71315</v>
          </cell>
          <cell r="AH62">
            <v>82166</v>
          </cell>
          <cell r="AI62">
            <v>62582</v>
          </cell>
          <cell r="AJ62">
            <v>97736</v>
          </cell>
          <cell r="AK62">
            <v>44153</v>
          </cell>
          <cell r="AL62">
            <v>6572</v>
          </cell>
          <cell r="AM62">
            <v>305524</v>
          </cell>
        </row>
        <row r="63">
          <cell r="AB63">
            <v>92940</v>
          </cell>
          <cell r="AC63">
            <v>172761</v>
          </cell>
          <cell r="AD63">
            <v>66040</v>
          </cell>
          <cell r="AE63">
            <v>207167</v>
          </cell>
          <cell r="AF63">
            <v>82903</v>
          </cell>
          <cell r="AG63">
            <v>209400</v>
          </cell>
          <cell r="AH63">
            <v>106210</v>
          </cell>
          <cell r="AI63">
            <v>131052</v>
          </cell>
          <cell r="AJ63">
            <v>120012</v>
          </cell>
          <cell r="AK63">
            <v>77253</v>
          </cell>
          <cell r="AL63">
            <v>166461</v>
          </cell>
          <cell r="AM63">
            <v>141553</v>
          </cell>
        </row>
      </sheetData>
      <sheetData sheetId="19"/>
      <sheetData sheetId="20"/>
      <sheetData sheetId="21"/>
      <sheetData sheetId="22">
        <row r="4">
          <cell r="R4">
            <v>32322.828841280811</v>
          </cell>
          <cell r="S4">
            <v>19709.828764493588</v>
          </cell>
          <cell r="T4">
            <v>46387.452967826153</v>
          </cell>
          <cell r="U4">
            <v>82694.183367887585</v>
          </cell>
          <cell r="V4">
            <v>26467.945173923061</v>
          </cell>
          <cell r="W4">
            <v>52097.174230208097</v>
          </cell>
          <cell r="X4">
            <v>31984.116563003914</v>
          </cell>
          <cell r="Y4">
            <v>56984.308531060437</v>
          </cell>
          <cell r="Z4">
            <v>45855.190816248178</v>
          </cell>
          <cell r="AA4">
            <v>65758.569454042852</v>
          </cell>
          <cell r="AB4">
            <v>92065.223066881677</v>
          </cell>
          <cell r="AC4">
            <v>77823.178223143666</v>
          </cell>
        </row>
        <row r="5">
          <cell r="R5">
            <v>64139399.817244306</v>
          </cell>
          <cell r="S5">
            <v>67959758.04538627</v>
          </cell>
          <cell r="T5">
            <v>66440396.662928633</v>
          </cell>
          <cell r="U5">
            <v>68560364.130745798</v>
          </cell>
          <cell r="V5">
            <v>66685447.291958347</v>
          </cell>
          <cell r="W5">
            <v>65831461.526727892</v>
          </cell>
          <cell r="X5">
            <v>74416664.908595249</v>
          </cell>
          <cell r="Y5">
            <v>71206628.112975657</v>
          </cell>
          <cell r="Z5">
            <v>68710917.502747104</v>
          </cell>
          <cell r="AA5">
            <v>64439259.402581275</v>
          </cell>
          <cell r="AB5">
            <v>65285465.405969903</v>
          </cell>
          <cell r="AC5">
            <v>68004247.192139536</v>
          </cell>
        </row>
        <row r="6">
          <cell r="R6">
            <v>924496.54551231675</v>
          </cell>
          <cell r="S6">
            <v>947458.15648503904</v>
          </cell>
          <cell r="T6">
            <v>927883.70477875718</v>
          </cell>
          <cell r="U6">
            <v>1007296.0385419143</v>
          </cell>
          <cell r="V6">
            <v>962909.57830706704</v>
          </cell>
          <cell r="W6">
            <v>956719.83423962712</v>
          </cell>
          <cell r="X6">
            <v>1162871.303777952</v>
          </cell>
          <cell r="Y6">
            <v>1178724.011837214</v>
          </cell>
          <cell r="Z6">
            <v>1070817.461279978</v>
          </cell>
          <cell r="AA6">
            <v>971889.00600786111</v>
          </cell>
          <cell r="AB6">
            <v>975016.1644473325</v>
          </cell>
          <cell r="AC6">
            <v>1000078.1947849422</v>
          </cell>
        </row>
        <row r="7">
          <cell r="R7">
            <v>4590005.508608385</v>
          </cell>
          <cell r="S7">
            <v>4725088.3752981815</v>
          </cell>
          <cell r="T7">
            <v>4869967.4801993901</v>
          </cell>
          <cell r="U7">
            <v>5011594.8087074608</v>
          </cell>
          <cell r="V7">
            <v>5082856.7172139306</v>
          </cell>
          <cell r="W7">
            <v>5033648.2723097447</v>
          </cell>
          <cell r="X7">
            <v>5723404.1101517146</v>
          </cell>
          <cell r="Y7">
            <v>6059781.2361200023</v>
          </cell>
          <cell r="Z7">
            <v>5305801.1939221816</v>
          </cell>
          <cell r="AA7">
            <v>4858597.3333083894</v>
          </cell>
          <cell r="AB7">
            <v>4849410.9569274262</v>
          </cell>
          <cell r="AC7">
            <v>4923984.0072331941</v>
          </cell>
        </row>
        <row r="8">
          <cell r="R8">
            <v>8685025.8110937551</v>
          </cell>
          <cell r="S8">
            <v>9358129.0312157962</v>
          </cell>
          <cell r="T8">
            <v>9105362.1078274213</v>
          </cell>
          <cell r="U8">
            <v>9437702.8987229057</v>
          </cell>
          <cell r="V8">
            <v>9654527.4992644601</v>
          </cell>
          <cell r="W8">
            <v>9186234.582461739</v>
          </cell>
          <cell r="X8">
            <v>10133521.094741041</v>
          </cell>
          <cell r="Y8">
            <v>10478068.400934309</v>
          </cell>
          <cell r="Z8">
            <v>9827745.546062855</v>
          </cell>
          <cell r="AA8">
            <v>9342656.3856947459</v>
          </cell>
          <cell r="AB8">
            <v>9445446.2870839387</v>
          </cell>
          <cell r="AC8">
            <v>9437490.3548970297</v>
          </cell>
        </row>
        <row r="9">
          <cell r="R9">
            <v>3242374.8439724091</v>
          </cell>
          <cell r="S9">
            <v>2248801.9219940202</v>
          </cell>
          <cell r="T9">
            <v>2262134.263074364</v>
          </cell>
          <cell r="U9">
            <v>2465778.5254937876</v>
          </cell>
          <cell r="V9">
            <v>2438239.0662896885</v>
          </cell>
          <cell r="W9">
            <v>2340534.8959971108</v>
          </cell>
          <cell r="X9">
            <v>2584599.4150741859</v>
          </cell>
          <cell r="Y9">
            <v>2639146.1488557379</v>
          </cell>
          <cell r="Z9">
            <v>2405085.6839582729</v>
          </cell>
          <cell r="AA9">
            <v>2310260.60626454</v>
          </cell>
          <cell r="AB9">
            <v>2404715.4878189713</v>
          </cell>
          <cell r="AC9">
            <v>2420199.141206915</v>
          </cell>
        </row>
        <row r="10">
          <cell r="R10">
            <v>2455504.046468928</v>
          </cell>
          <cell r="S10">
            <v>2305746.8739771415</v>
          </cell>
          <cell r="T10">
            <v>2203636.6973326672</v>
          </cell>
          <cell r="U10">
            <v>2229676.6134172631</v>
          </cell>
          <cell r="V10">
            <v>2232471.7431736626</v>
          </cell>
          <cell r="W10">
            <v>2131674.993590211</v>
          </cell>
          <cell r="X10">
            <v>2386766.6857003947</v>
          </cell>
          <cell r="Y10">
            <v>2463924.0440324373</v>
          </cell>
          <cell r="Z10">
            <v>2434340.3921407154</v>
          </cell>
          <cell r="AA10">
            <v>2324108.3972817757</v>
          </cell>
          <cell r="AB10">
            <v>2358572.8102213778</v>
          </cell>
          <cell r="AC10">
            <v>2351746.702663424</v>
          </cell>
        </row>
        <row r="11">
          <cell r="R11">
            <v>2756150.5987336333</v>
          </cell>
          <cell r="S11">
            <v>2796839.2911417633</v>
          </cell>
          <cell r="T11">
            <v>2826163.1883378983</v>
          </cell>
          <cell r="U11">
            <v>2909460.4601161992</v>
          </cell>
          <cell r="V11">
            <v>2883812.6719135568</v>
          </cell>
          <cell r="W11">
            <v>2886583.9509548289</v>
          </cell>
          <cell r="X11">
            <v>3256321.9381531132</v>
          </cell>
          <cell r="Y11">
            <v>3228130.6219008281</v>
          </cell>
          <cell r="Z11">
            <v>3158142.9183765496</v>
          </cell>
          <cell r="AA11">
            <v>2780269.7189637064</v>
          </cell>
          <cell r="AB11">
            <v>2836384.2845433769</v>
          </cell>
          <cell r="AC11">
            <v>2911410.356864546</v>
          </cell>
        </row>
        <row r="12">
          <cell r="R12">
            <v>1713003.3516232888</v>
          </cell>
          <cell r="S12">
            <v>1811680.4539900951</v>
          </cell>
          <cell r="T12">
            <v>1778653.1279179056</v>
          </cell>
          <cell r="U12">
            <v>1905455.8084932477</v>
          </cell>
          <cell r="V12">
            <v>1841728.9586823627</v>
          </cell>
          <cell r="W12">
            <v>1841687.088673376</v>
          </cell>
          <cell r="X12">
            <v>2135598.4035520782</v>
          </cell>
          <cell r="Y12">
            <v>2288256.839540475</v>
          </cell>
          <cell r="Z12">
            <v>2075831.5586485127</v>
          </cell>
          <cell r="AA12">
            <v>1818728.8546076808</v>
          </cell>
          <cell r="AB12">
            <v>1848246.3249538853</v>
          </cell>
          <cell r="AC12">
            <v>1714449.2293170898</v>
          </cell>
        </row>
        <row r="13">
          <cell r="R13">
            <v>5727146.4928092966</v>
          </cell>
          <cell r="S13">
            <v>5866180.5780981407</v>
          </cell>
          <cell r="T13">
            <v>5869453.8876512777</v>
          </cell>
          <cell r="U13">
            <v>5973786.1765576843</v>
          </cell>
          <cell r="V13">
            <v>6076860.800934786</v>
          </cell>
          <cell r="W13">
            <v>5849705.1418868368</v>
          </cell>
          <cell r="X13">
            <v>6438683.9091274161</v>
          </cell>
          <cell r="Y13">
            <v>6896236.712002771</v>
          </cell>
          <cell r="Z13">
            <v>6409879.8082245179</v>
          </cell>
          <cell r="AA13">
            <v>6006831.6811904646</v>
          </cell>
          <cell r="AB13">
            <v>6224467.4732296113</v>
          </cell>
          <cell r="AC13">
            <v>6176357.3382872036</v>
          </cell>
        </row>
        <row r="14">
          <cell r="R14">
            <v>321891.09447505249</v>
          </cell>
          <cell r="S14">
            <v>334255.11472738133</v>
          </cell>
          <cell r="T14">
            <v>340209.39625335304</v>
          </cell>
          <cell r="U14">
            <v>359339.33593327703</v>
          </cell>
          <cell r="V14">
            <v>352445.93072118622</v>
          </cell>
          <cell r="W14">
            <v>376782.04039122025</v>
          </cell>
          <cell r="X14">
            <v>458831.09103941708</v>
          </cell>
          <cell r="Y14">
            <v>438840.77173531702</v>
          </cell>
          <cell r="Z14">
            <v>414963.66242635017</v>
          </cell>
          <cell r="AA14">
            <v>368004.38232848258</v>
          </cell>
          <cell r="AB14">
            <v>353635.15144614648</v>
          </cell>
          <cell r="AC14">
            <v>372132.02852281608</v>
          </cell>
        </row>
        <row r="15">
          <cell r="R15">
            <v>14398862.885851465</v>
          </cell>
          <cell r="S15">
            <v>14679336.497809317</v>
          </cell>
          <cell r="T15">
            <v>14589938.358204415</v>
          </cell>
          <cell r="U15">
            <v>15127247.614394711</v>
          </cell>
          <cell r="V15">
            <v>14775757.925753217</v>
          </cell>
          <cell r="W15">
            <v>14381054.169574315</v>
          </cell>
          <cell r="X15">
            <v>16345153.425658204</v>
          </cell>
          <cell r="Y15">
            <v>16711015.348670226</v>
          </cell>
          <cell r="Z15">
            <v>16173995.97244662</v>
          </cell>
          <cell r="AA15">
            <v>15467451.071927551</v>
          </cell>
          <cell r="AB15">
            <v>14924464.510728901</v>
          </cell>
          <cell r="AC15">
            <v>15689632.218981056</v>
          </cell>
        </row>
        <row r="16">
          <cell r="R16">
            <v>1524142.3627863894</v>
          </cell>
          <cell r="S16">
            <v>1639995.1756610333</v>
          </cell>
          <cell r="T16">
            <v>1569103.1187383125</v>
          </cell>
          <cell r="U16">
            <v>1654716.3232250507</v>
          </cell>
          <cell r="V16">
            <v>1571352.0324420973</v>
          </cell>
          <cell r="W16">
            <v>1575304.078352123</v>
          </cell>
          <cell r="X16">
            <v>1771929.1102992846</v>
          </cell>
          <cell r="Y16">
            <v>2021328.6481557684</v>
          </cell>
          <cell r="Z16">
            <v>1750120.2358365359</v>
          </cell>
          <cell r="AA16">
            <v>1779417.6414825481</v>
          </cell>
          <cell r="AB16">
            <v>1653397.9896618121</v>
          </cell>
          <cell r="AC16">
            <v>1741313.2833590461</v>
          </cell>
        </row>
        <row r="17">
          <cell r="R17">
            <v>2019755.6315829342</v>
          </cell>
          <cell r="S17">
            <v>2106318.2502233912</v>
          </cell>
          <cell r="T17">
            <v>2094609.6482804148</v>
          </cell>
          <cell r="U17">
            <v>2271536.4680705271</v>
          </cell>
          <cell r="V17">
            <v>2154968.4470445537</v>
          </cell>
          <cell r="W17">
            <v>2184164.1537127411</v>
          </cell>
          <cell r="X17">
            <v>2513163.042585351</v>
          </cell>
          <cell r="Y17">
            <v>2795346.4714921601</v>
          </cell>
          <cell r="Z17">
            <v>2398472.3518013419</v>
          </cell>
          <cell r="AA17">
            <v>2092119.7582071566</v>
          </cell>
          <cell r="AB17">
            <v>2137254.2054501027</v>
          </cell>
          <cell r="AC17">
            <v>2116211.571549328</v>
          </cell>
        </row>
        <row r="18">
          <cell r="R18">
            <v>4216838.3014088254</v>
          </cell>
          <cell r="S18">
            <v>4369183.1527395295</v>
          </cell>
          <cell r="T18">
            <v>4377368.6682019616</v>
          </cell>
          <cell r="U18">
            <v>4463630.0162032722</v>
          </cell>
          <cell r="V18">
            <v>4368885.3706782162</v>
          </cell>
          <cell r="W18">
            <v>4113789.6699543693</v>
          </cell>
          <cell r="X18">
            <v>4809800.8345218701</v>
          </cell>
          <cell r="Y18">
            <v>4859484.9252097411</v>
          </cell>
          <cell r="Z18">
            <v>4694695.0930295121</v>
          </cell>
          <cell r="AA18">
            <v>4407403.8553051613</v>
          </cell>
          <cell r="AB18">
            <v>4282739.7712313337</v>
          </cell>
          <cell r="AC18">
            <v>4337060.3415162023</v>
          </cell>
        </row>
        <row r="19">
          <cell r="R19">
            <v>1742060.4830397447</v>
          </cell>
          <cell r="S19">
            <v>1768764.7480210003</v>
          </cell>
          <cell r="T19">
            <v>1759567.8358634312</v>
          </cell>
          <cell r="U19">
            <v>1784548.3898094036</v>
          </cell>
          <cell r="V19">
            <v>1690136.8198281955</v>
          </cell>
          <cell r="W19">
            <v>1754541.6318801497</v>
          </cell>
          <cell r="X19">
            <v>2042224.7578434967</v>
          </cell>
          <cell r="Y19">
            <v>2093271.7353033391</v>
          </cell>
          <cell r="Z19">
            <v>1939094.049455638</v>
          </cell>
          <cell r="AA19">
            <v>1837459.5711342166</v>
          </cell>
          <cell r="AB19">
            <v>1776733.4612511354</v>
          </cell>
          <cell r="AC19">
            <v>1761086.5165702484</v>
          </cell>
        </row>
        <row r="20">
          <cell r="R20">
            <v>1096187.5035351617</v>
          </cell>
          <cell r="S20">
            <v>1097035.4696162592</v>
          </cell>
          <cell r="T20">
            <v>1133166.3890741663</v>
          </cell>
          <cell r="U20">
            <v>1124286.4644933685</v>
          </cell>
          <cell r="V20">
            <v>1109784.5302713555</v>
          </cell>
          <cell r="W20">
            <v>1114666.8010767659</v>
          </cell>
          <cell r="X20">
            <v>1264714.2153727682</v>
          </cell>
          <cell r="Y20">
            <v>1301597.9655052985</v>
          </cell>
          <cell r="Z20">
            <v>1188122.7665537978</v>
          </cell>
          <cell r="AA20">
            <v>1129876.4971202216</v>
          </cell>
          <cell r="AB20">
            <v>1071622.4779793732</v>
          </cell>
          <cell r="AC20">
            <v>1133298.9194014636</v>
          </cell>
        </row>
        <row r="21">
          <cell r="R21">
            <v>5749437.7487322856</v>
          </cell>
          <cell r="S21">
            <v>6016879.5161243426</v>
          </cell>
          <cell r="T21">
            <v>5996089.8883286938</v>
          </cell>
          <cell r="U21">
            <v>6306373.8671632772</v>
          </cell>
          <cell r="V21">
            <v>5925338.5725958981</v>
          </cell>
          <cell r="W21">
            <v>5736274.5001326241</v>
          </cell>
          <cell r="X21">
            <v>6606032.6258819886</v>
          </cell>
          <cell r="Y21">
            <v>6295668.4757322622</v>
          </cell>
          <cell r="Z21">
            <v>6437044.2279808205</v>
          </cell>
          <cell r="AA21">
            <v>6273949.6032328587</v>
          </cell>
          <cell r="AB21">
            <v>5860160.0775758559</v>
          </cell>
          <cell r="AC21">
            <v>6231120.8965191115</v>
          </cell>
        </row>
        <row r="22">
          <cell r="R22">
            <v>1611034.0814399286</v>
          </cell>
          <cell r="S22">
            <v>1633276.2397414506</v>
          </cell>
          <cell r="T22">
            <v>1631119.3016078749</v>
          </cell>
          <cell r="U22">
            <v>1782325.2537194185</v>
          </cell>
          <cell r="V22">
            <v>1594911.647601349</v>
          </cell>
          <cell r="W22">
            <v>1611754.7930010785</v>
          </cell>
          <cell r="X22">
            <v>1753431.9652734776</v>
          </cell>
          <cell r="Y22">
            <v>1750732.0941218007</v>
          </cell>
          <cell r="Z22">
            <v>1850426.6366058853</v>
          </cell>
          <cell r="AA22">
            <v>1740353.8930107167</v>
          </cell>
          <cell r="AB22">
            <v>1625119.0524225673</v>
          </cell>
          <cell r="AC22">
            <v>1754195.0414544558</v>
          </cell>
        </row>
        <row r="23">
          <cell r="R23">
            <v>7802832.5783158364</v>
          </cell>
          <cell r="S23">
            <v>8640436.619379526</v>
          </cell>
          <cell r="T23">
            <v>7808643.6028381251</v>
          </cell>
          <cell r="U23">
            <v>8273259.0083818054</v>
          </cell>
          <cell r="V23">
            <v>7801959.1459187511</v>
          </cell>
          <cell r="W23">
            <v>7994638.7649938902</v>
          </cell>
          <cell r="X23">
            <v>9016111.8997171484</v>
          </cell>
          <cell r="Y23">
            <v>8662803.4016537853</v>
          </cell>
          <cell r="Z23">
            <v>8688930.1118861064</v>
          </cell>
          <cell r="AA23">
            <v>8309835.4998832773</v>
          </cell>
          <cell r="AB23">
            <v>8194550.601322392</v>
          </cell>
          <cell r="AC23">
            <v>8419958.7657093611</v>
          </cell>
        </row>
        <row r="24">
          <cell r="R24">
            <v>1680490.3250747733</v>
          </cell>
          <cell r="S24">
            <v>1775833.0143235726</v>
          </cell>
          <cell r="T24">
            <v>1695745.0253907624</v>
          </cell>
          <cell r="U24">
            <v>1869191.7981397731</v>
          </cell>
          <cell r="V24">
            <v>1711992.9632766189</v>
          </cell>
          <cell r="W24">
            <v>1703127.3363726318</v>
          </cell>
          <cell r="X24">
            <v>1866792.2232171637</v>
          </cell>
          <cell r="Y24">
            <v>2009165.9423944869</v>
          </cell>
          <cell r="Z24">
            <v>1894413.5968820853</v>
          </cell>
          <cell r="AA24">
            <v>1823619.3445419287</v>
          </cell>
          <cell r="AB24">
            <v>1754086.3889475097</v>
          </cell>
          <cell r="AC24">
            <v>1784412.0414386969</v>
          </cell>
        </row>
        <row r="25">
          <cell r="R25">
            <v>13143288.141040098</v>
          </cell>
          <cell r="S25">
            <v>13664642.43811561</v>
          </cell>
          <cell r="T25">
            <v>13457933.460906776</v>
          </cell>
          <cell r="U25">
            <v>14276985.817290265</v>
          </cell>
          <cell r="V25">
            <v>14006933.361228323</v>
          </cell>
          <cell r="W25">
            <v>13068063.053891186</v>
          </cell>
          <cell r="X25">
            <v>15070854.480868654</v>
          </cell>
          <cell r="Y25">
            <v>13833017.954532284</v>
          </cell>
          <cell r="Z25">
            <v>14684347.972249607</v>
          </cell>
          <cell r="AA25">
            <v>14145394.417714478</v>
          </cell>
          <cell r="AB25">
            <v>14370192.806692908</v>
          </cell>
          <cell r="AC25">
            <v>14788096.095469844</v>
          </cell>
        </row>
        <row r="26">
          <cell r="R26">
            <v>1998897.3089473043</v>
          </cell>
          <cell r="S26">
            <v>2061683.0206853421</v>
          </cell>
          <cell r="T26">
            <v>2008237.1565092355</v>
          </cell>
          <cell r="U26">
            <v>2050894.0096599567</v>
          </cell>
          <cell r="V26">
            <v>2034002.8338368032</v>
          </cell>
          <cell r="W26">
            <v>2053527.7173748948</v>
          </cell>
          <cell r="X26">
            <v>2331307.7804601202</v>
          </cell>
          <cell r="Y26">
            <v>2355614.2103212457</v>
          </cell>
          <cell r="Z26">
            <v>2318349.840479786</v>
          </cell>
          <cell r="AA26">
            <v>2545704.921877577</v>
          </cell>
          <cell r="AB26">
            <v>1821364.3957969458</v>
          </cell>
          <cell r="AC26">
            <v>2122606.8040507864</v>
          </cell>
        </row>
        <row r="27">
          <cell r="R27">
            <v>873252.9596511625</v>
          </cell>
          <cell r="S27">
            <v>890149.39286296268</v>
          </cell>
          <cell r="T27">
            <v>907893.8777350235</v>
          </cell>
          <cell r="U27">
            <v>891985.44736312958</v>
          </cell>
          <cell r="V27">
            <v>860829.42612754344</v>
          </cell>
          <cell r="W27">
            <v>830227.15380748361</v>
          </cell>
          <cell r="X27">
            <v>986564.28674716887</v>
          </cell>
          <cell r="Y27">
            <v>949620.72810630372</v>
          </cell>
          <cell r="Z27">
            <v>950835.8735496524</v>
          </cell>
          <cell r="AA27">
            <v>931206.10221250658</v>
          </cell>
          <cell r="AB27">
            <v>882465.11438399297</v>
          </cell>
          <cell r="AC27">
            <v>956729.63745306747</v>
          </cell>
        </row>
        <row r="28">
          <cell r="R28">
            <v>1176652.8682870504</v>
          </cell>
          <cell r="S28">
            <v>1227315.5922305332</v>
          </cell>
          <cell r="T28">
            <v>1196558.0506121602</v>
          </cell>
          <cell r="U28">
            <v>1247466.6809546663</v>
          </cell>
          <cell r="V28">
            <v>1230051.6849051109</v>
          </cell>
          <cell r="W28">
            <v>1190436.3317727286</v>
          </cell>
          <cell r="X28">
            <v>1370603.7581760739</v>
          </cell>
          <cell r="Y28">
            <v>1438076.0375322332</v>
          </cell>
          <cell r="Z28">
            <v>1318914.1970031415</v>
          </cell>
          <cell r="AA28">
            <v>1267303.6235816304</v>
          </cell>
          <cell r="AB28">
            <v>1259581.4038829037</v>
          </cell>
          <cell r="AC28">
            <v>1249489.7710617683</v>
          </cell>
        </row>
        <row r="29">
          <cell r="R29">
            <v>6498399.8489002148</v>
          </cell>
          <cell r="S29">
            <v>6481133.7650505062</v>
          </cell>
          <cell r="T29">
            <v>6441120.2189511545</v>
          </cell>
          <cell r="U29">
            <v>6743879.9569532638</v>
          </cell>
          <cell r="V29">
            <v>6988512.9777811375</v>
          </cell>
          <cell r="W29">
            <v>6270489.6704144329</v>
          </cell>
          <cell r="X29">
            <v>7112877.8406873113</v>
          </cell>
          <cell r="Y29">
            <v>6997551.7128611356</v>
          </cell>
          <cell r="Z29">
            <v>7108504.6837907396</v>
          </cell>
          <cell r="AA29">
            <v>6836448.8740041181</v>
          </cell>
          <cell r="AB29">
            <v>6648470.732632339</v>
          </cell>
          <cell r="AC29">
            <v>6787839.7179736476</v>
          </cell>
        </row>
        <row r="30">
          <cell r="R30">
            <v>995598.21884864429</v>
          </cell>
          <cell r="S30">
            <v>1039213.0505820034</v>
          </cell>
          <cell r="T30">
            <v>1029069.5552176692</v>
          </cell>
          <cell r="U30">
            <v>1081513.6951575303</v>
          </cell>
          <cell r="V30">
            <v>1066909.3847855336</v>
          </cell>
          <cell r="W30">
            <v>1047226.5560435399</v>
          </cell>
          <cell r="X30">
            <v>1143517.7522593823</v>
          </cell>
          <cell r="Y30">
            <v>1207164.3171846741</v>
          </cell>
          <cell r="Z30">
            <v>1147186.8136776981</v>
          </cell>
          <cell r="AA30">
            <v>1078050.918246934</v>
          </cell>
          <cell r="AB30">
            <v>1024845.2862306783</v>
          </cell>
          <cell r="AC30">
            <v>1076964.4517657124</v>
          </cell>
        </row>
        <row r="31">
          <cell r="R31">
            <v>1372396.7419721768</v>
          </cell>
          <cell r="S31">
            <v>1436896.8737874259</v>
          </cell>
          <cell r="T31">
            <v>1411206.546348369</v>
          </cell>
          <cell r="U31">
            <v>1507688.8043155083</v>
          </cell>
          <cell r="V31">
            <v>1489514.0057045212</v>
          </cell>
          <cell r="W31">
            <v>1461667.3842264665</v>
          </cell>
          <cell r="X31">
            <v>1665313.0155837873</v>
          </cell>
          <cell r="Y31">
            <v>1682707.1922939324</v>
          </cell>
          <cell r="Z31">
            <v>1580933.3294535542</v>
          </cell>
          <cell r="AA31">
            <v>1431256.9704872381</v>
          </cell>
          <cell r="AB31">
            <v>1451880.2067866477</v>
          </cell>
          <cell r="AC31">
            <v>1469018.929040371</v>
          </cell>
        </row>
      </sheetData>
      <sheetData sheetId="23">
        <row r="4">
          <cell r="R4">
            <v>-0.17115871918940684</v>
          </cell>
          <cell r="S4">
            <v>-0.17123550641190377</v>
          </cell>
          <cell r="T4">
            <v>0.45296782615332631</v>
          </cell>
          <cell r="U4">
            <v>0.18336788758460898</v>
          </cell>
          <cell r="V4">
            <v>-5.4826076939207269E-2</v>
          </cell>
          <cell r="W4">
            <v>0.17423020809656009</v>
          </cell>
          <cell r="X4">
            <v>0.11656300391405239</v>
          </cell>
          <cell r="Y4">
            <v>0.30853106043650769</v>
          </cell>
          <cell r="Z4">
            <v>0.19081624817772536</v>
          </cell>
          <cell r="AA4">
            <v>-0.43054595714784227</v>
          </cell>
          <cell r="AB4">
            <v>0.22306688167736866</v>
          </cell>
          <cell r="AC4">
            <v>0.17822314366640057</v>
          </cell>
        </row>
        <row r="5">
          <cell r="R5">
            <v>58912764.817244306</v>
          </cell>
          <cell r="S5">
            <v>62527256.04538627</v>
          </cell>
          <cell r="T5">
            <v>60819878.662928633</v>
          </cell>
          <cell r="U5">
            <v>63744011.130745798</v>
          </cell>
          <cell r="V5">
            <v>62136790.291958347</v>
          </cell>
          <cell r="W5">
            <v>60417168.526727892</v>
          </cell>
          <cell r="X5">
            <v>69639853.908595249</v>
          </cell>
          <cell r="Y5">
            <v>66121297.112975657</v>
          </cell>
          <cell r="Z5">
            <v>63980488.502747104</v>
          </cell>
          <cell r="AA5">
            <v>59856480.402581275</v>
          </cell>
          <cell r="AB5">
            <v>60567062.405969903</v>
          </cell>
          <cell r="AC5">
            <v>62870969.192139536</v>
          </cell>
        </row>
        <row r="6">
          <cell r="R6">
            <v>822031.54551231675</v>
          </cell>
          <cell r="S6">
            <v>840400.15648503904</v>
          </cell>
          <cell r="T6">
            <v>817654.70477875718</v>
          </cell>
          <cell r="U6">
            <v>907834.03854191431</v>
          </cell>
          <cell r="V6">
            <v>855311.57830706704</v>
          </cell>
          <cell r="W6">
            <v>848043.83423962712</v>
          </cell>
          <cell r="X6">
            <v>1058151.303777952</v>
          </cell>
          <cell r="Y6">
            <v>1070410.011837214</v>
          </cell>
          <cell r="Z6">
            <v>963820.46127997804</v>
          </cell>
          <cell r="AA6">
            <v>857691.00600786111</v>
          </cell>
          <cell r="AB6">
            <v>868791.1644473325</v>
          </cell>
          <cell r="AC6">
            <v>891830.1947849422</v>
          </cell>
        </row>
        <row r="7">
          <cell r="R7">
            <v>3816339.508608385</v>
          </cell>
          <cell r="S7">
            <v>4091476.3752981815</v>
          </cell>
          <cell r="T7">
            <v>4056634.4801993901</v>
          </cell>
          <cell r="U7">
            <v>4321341.8087074608</v>
          </cell>
          <cell r="V7">
            <v>4293570.7172139306</v>
          </cell>
          <cell r="W7">
            <v>4168464.2723097447</v>
          </cell>
          <cell r="X7">
            <v>4939471.1101517146</v>
          </cell>
          <cell r="Y7">
            <v>5132991.2361200023</v>
          </cell>
          <cell r="Z7">
            <v>4520504.1939221816</v>
          </cell>
          <cell r="AA7">
            <v>4059123.3333083894</v>
          </cell>
          <cell r="AB7">
            <v>4052670.9569274262</v>
          </cell>
          <cell r="AC7">
            <v>4109805.0072331941</v>
          </cell>
        </row>
        <row r="8">
          <cell r="R8">
            <v>7699677.8110937551</v>
          </cell>
          <cell r="S8">
            <v>8185611.0312157962</v>
          </cell>
          <cell r="T8">
            <v>8316206.1078274213</v>
          </cell>
          <cell r="U8">
            <v>8665846.8987229057</v>
          </cell>
          <cell r="V8">
            <v>8509107.4992644601</v>
          </cell>
          <cell r="W8">
            <v>8228244.582461739</v>
          </cell>
          <cell r="X8">
            <v>9348238.0947410408</v>
          </cell>
          <cell r="Y8">
            <v>9605497.4009343088</v>
          </cell>
          <cell r="Z8">
            <v>8832012.546062855</v>
          </cell>
          <cell r="AA8">
            <v>8229089.3856947459</v>
          </cell>
          <cell r="AB8">
            <v>8298997.2870839387</v>
          </cell>
          <cell r="AC8">
            <v>8169534.3548970297</v>
          </cell>
        </row>
        <row r="9">
          <cell r="R9">
            <v>3059351.8439724091</v>
          </cell>
          <cell r="S9">
            <v>2064259.9219940202</v>
          </cell>
          <cell r="T9">
            <v>2082713.263074364</v>
          </cell>
          <cell r="U9">
            <v>2279155.5254937876</v>
          </cell>
          <cell r="V9">
            <v>2192212.0662896885</v>
          </cell>
          <cell r="W9">
            <v>2148135.8959971108</v>
          </cell>
          <cell r="X9">
            <v>2395196.4150741859</v>
          </cell>
          <cell r="Y9">
            <v>2448805.1488557379</v>
          </cell>
          <cell r="Z9">
            <v>2224607.6839582729</v>
          </cell>
          <cell r="AA9">
            <v>2133809.60626454</v>
          </cell>
          <cell r="AB9">
            <v>2222370.4878189713</v>
          </cell>
          <cell r="AC9">
            <v>2241280.141206915</v>
          </cell>
        </row>
        <row r="10">
          <cell r="R10">
            <v>2045087.046468928</v>
          </cell>
          <cell r="S10">
            <v>2100956.8739771415</v>
          </cell>
          <cell r="T10">
            <v>2008875.6973326672</v>
          </cell>
          <cell r="U10">
            <v>2026082.6134172631</v>
          </cell>
          <cell r="V10">
            <v>2034678.7431736626</v>
          </cell>
          <cell r="W10">
            <v>1936088.993590211</v>
          </cell>
          <cell r="X10">
            <v>2181336.6857003947</v>
          </cell>
          <cell r="Y10">
            <v>2264342.0440324373</v>
          </cell>
          <cell r="Z10">
            <v>2239858.3921407154</v>
          </cell>
          <cell r="AA10">
            <v>2112643.3972817757</v>
          </cell>
          <cell r="AB10">
            <v>2115896.8102213778</v>
          </cell>
          <cell r="AC10">
            <v>2123344.702663424</v>
          </cell>
        </row>
        <row r="11">
          <cell r="R11">
            <v>2473016.5987336333</v>
          </cell>
          <cell r="S11">
            <v>2549850.2911417633</v>
          </cell>
          <cell r="T11">
            <v>2539731.1883378983</v>
          </cell>
          <cell r="U11">
            <v>2649609.4601161992</v>
          </cell>
          <cell r="V11">
            <v>2645060.6719135568</v>
          </cell>
          <cell r="W11">
            <v>2628732.9509548289</v>
          </cell>
          <cell r="X11">
            <v>3003884.9381531132</v>
          </cell>
          <cell r="Y11">
            <v>2959532.6219008281</v>
          </cell>
          <cell r="Z11">
            <v>2888528.9183765496</v>
          </cell>
          <cell r="AA11">
            <v>2537484.7189637064</v>
          </cell>
          <cell r="AB11">
            <v>2557689.2845433769</v>
          </cell>
          <cell r="AC11">
            <v>2625117.356864546</v>
          </cell>
        </row>
        <row r="12">
          <cell r="R12">
            <v>1512645.3516232888</v>
          </cell>
          <cell r="S12">
            <v>1578645.4539900951</v>
          </cell>
          <cell r="T12">
            <v>1579880.1279179056</v>
          </cell>
          <cell r="U12">
            <v>1631212.8084932477</v>
          </cell>
          <cell r="V12">
            <v>1608426.9586823627</v>
          </cell>
          <cell r="W12">
            <v>1584240.088673376</v>
          </cell>
          <cell r="X12">
            <v>1889102.4035520782</v>
          </cell>
          <cell r="Y12">
            <v>2037898.839540475</v>
          </cell>
          <cell r="Z12">
            <v>1849251.5586485127</v>
          </cell>
          <cell r="AA12">
            <v>1601855.8546076808</v>
          </cell>
          <cell r="AB12">
            <v>1608794.3249538853</v>
          </cell>
          <cell r="AC12">
            <v>1505249.2293170898</v>
          </cell>
        </row>
        <row r="13">
          <cell r="R13">
            <v>5134516.4928092966</v>
          </cell>
          <cell r="S13">
            <v>5235875.5780981407</v>
          </cell>
          <cell r="T13">
            <v>5233057.8876512777</v>
          </cell>
          <cell r="U13">
            <v>5350777.1765576843</v>
          </cell>
          <cell r="V13">
            <v>5456643.800934786</v>
          </cell>
          <cell r="W13">
            <v>5047665.1418868368</v>
          </cell>
          <cell r="X13">
            <v>5829908.9091274161</v>
          </cell>
          <cell r="Y13">
            <v>6243312.712002771</v>
          </cell>
          <cell r="Z13">
            <v>5772870.8082245179</v>
          </cell>
          <cell r="AA13">
            <v>5403887.6811904646</v>
          </cell>
          <cell r="AB13">
            <v>5517947.4732296113</v>
          </cell>
          <cell r="AC13">
            <v>5558284.3382872036</v>
          </cell>
        </row>
        <row r="14">
          <cell r="R14">
            <v>281100.09447505249</v>
          </cell>
          <cell r="S14">
            <v>292591.11472738133</v>
          </cell>
          <cell r="T14">
            <v>296674.39625335304</v>
          </cell>
          <cell r="U14">
            <v>311661.33593327703</v>
          </cell>
          <cell r="V14">
            <v>301416.93072118622</v>
          </cell>
          <cell r="W14">
            <v>314095.04039122025</v>
          </cell>
          <cell r="X14">
            <v>408381.09103941708</v>
          </cell>
          <cell r="Y14">
            <v>391732.77173531702</v>
          </cell>
          <cell r="Z14">
            <v>368350.66242635017</v>
          </cell>
          <cell r="AA14">
            <v>323463.38232848258</v>
          </cell>
          <cell r="AB14">
            <v>309386.15144614648</v>
          </cell>
          <cell r="AC14">
            <v>322060.02852281608</v>
          </cell>
        </row>
        <row r="15">
          <cell r="R15">
            <v>13030912.885851465</v>
          </cell>
          <cell r="S15">
            <v>13309542.497809317</v>
          </cell>
          <cell r="T15">
            <v>13199889.358204415</v>
          </cell>
          <cell r="U15">
            <v>13632989.614394711</v>
          </cell>
          <cell r="V15">
            <v>13338949.925753217</v>
          </cell>
          <cell r="W15">
            <v>12983341.169574315</v>
          </cell>
          <cell r="X15">
            <v>14936116.425658204</v>
          </cell>
          <cell r="Y15">
            <v>15300779.348670226</v>
          </cell>
          <cell r="Z15">
            <v>14632531.97244662</v>
          </cell>
          <cell r="AA15">
            <v>14002989.071927551</v>
          </cell>
          <cell r="AB15">
            <v>13448358.510728901</v>
          </cell>
          <cell r="AC15">
            <v>14109110.218981056</v>
          </cell>
        </row>
        <row r="16">
          <cell r="R16">
            <v>1345767.3627863894</v>
          </cell>
          <cell r="S16">
            <v>1464694.1756610333</v>
          </cell>
          <cell r="T16">
            <v>1383489.1187383125</v>
          </cell>
          <cell r="U16">
            <v>1455325.3232250507</v>
          </cell>
          <cell r="V16">
            <v>1372255.0324420973</v>
          </cell>
          <cell r="W16">
            <v>1385440.078352123</v>
          </cell>
          <cell r="X16">
            <v>1589478.1102992846</v>
          </cell>
          <cell r="Y16">
            <v>1841649.6481557684</v>
          </cell>
          <cell r="Z16">
            <v>1540408.2358365359</v>
          </cell>
          <cell r="AA16">
            <v>1506590.6414825481</v>
          </cell>
          <cell r="AB16">
            <v>1404627.9896618121</v>
          </cell>
          <cell r="AC16">
            <v>1426277.2833590461</v>
          </cell>
        </row>
        <row r="17">
          <cell r="R17">
            <v>1752447.6315829342</v>
          </cell>
          <cell r="S17">
            <v>1844835.2502233912</v>
          </cell>
          <cell r="T17">
            <v>1820355.6482804148</v>
          </cell>
          <cell r="U17">
            <v>2006711.4680705271</v>
          </cell>
          <cell r="V17">
            <v>1883115.4470445537</v>
          </cell>
          <cell r="W17">
            <v>1906297.1537127411</v>
          </cell>
          <cell r="X17">
            <v>2252924.042585351</v>
          </cell>
          <cell r="Y17">
            <v>2480214.4714921601</v>
          </cell>
          <cell r="Z17">
            <v>2059426.3518013419</v>
          </cell>
          <cell r="AA17">
            <v>1823690.7582071566</v>
          </cell>
          <cell r="AB17">
            <v>1861471.2054501027</v>
          </cell>
          <cell r="AC17">
            <v>1784738.571549328</v>
          </cell>
        </row>
        <row r="18">
          <cell r="R18">
            <v>3769387.3014088254</v>
          </cell>
          <cell r="S18">
            <v>3839535.1527395295</v>
          </cell>
          <cell r="T18">
            <v>3861759.6682019616</v>
          </cell>
          <cell r="U18">
            <v>3974325.0162032722</v>
          </cell>
          <cell r="V18">
            <v>3867758.3706782162</v>
          </cell>
          <cell r="W18">
            <v>3644660.6699543693</v>
          </cell>
          <cell r="X18">
            <v>4305482.8345218701</v>
          </cell>
          <cell r="Y18">
            <v>4373808.9252097411</v>
          </cell>
          <cell r="Z18">
            <v>4216011.0930295121</v>
          </cell>
          <cell r="AA18">
            <v>3927409.8553051613</v>
          </cell>
          <cell r="AB18">
            <v>3787357.7712313337</v>
          </cell>
          <cell r="AC18">
            <v>3861852.3415162023</v>
          </cell>
        </row>
        <row r="19">
          <cell r="R19">
            <v>1524994.4830397447</v>
          </cell>
          <cell r="S19">
            <v>1514594.7480210003</v>
          </cell>
          <cell r="T19">
            <v>1509702.8358634312</v>
          </cell>
          <cell r="U19">
            <v>1549285.3898094036</v>
          </cell>
          <cell r="V19">
            <v>1444795.8198281955</v>
          </cell>
          <cell r="W19">
            <v>1495419.6318801497</v>
          </cell>
          <cell r="X19">
            <v>1817072.7578434967</v>
          </cell>
          <cell r="Y19">
            <v>1847203.7353033391</v>
          </cell>
          <cell r="Z19">
            <v>1711854.049455638</v>
          </cell>
          <cell r="AA19">
            <v>1609796.5711342166</v>
          </cell>
          <cell r="AB19">
            <v>1542493.4612511354</v>
          </cell>
          <cell r="AC19">
            <v>1539426.5165702484</v>
          </cell>
        </row>
        <row r="20">
          <cell r="R20">
            <v>972447.50353516173</v>
          </cell>
          <cell r="S20">
            <v>974239.46961625922</v>
          </cell>
          <cell r="T20">
            <v>1009121.3890741663</v>
          </cell>
          <cell r="U20">
            <v>999306.46449336852</v>
          </cell>
          <cell r="V20">
            <v>980157.53027135553</v>
          </cell>
          <cell r="W20">
            <v>979266.80107676587</v>
          </cell>
          <cell r="X20">
            <v>1132235.2153727682</v>
          </cell>
          <cell r="Y20">
            <v>1170120.9655052985</v>
          </cell>
          <cell r="Z20">
            <v>1056373.7665537978</v>
          </cell>
          <cell r="AA20">
            <v>1003371.4971202216</v>
          </cell>
          <cell r="AB20">
            <v>947657.47797937319</v>
          </cell>
          <cell r="AC20">
            <v>1007473.9194014636</v>
          </cell>
        </row>
        <row r="21">
          <cell r="R21">
            <v>5197902.7487322856</v>
          </cell>
          <cell r="S21">
            <v>5352416.5161243426</v>
          </cell>
          <cell r="T21">
            <v>5446752.8883286938</v>
          </cell>
          <cell r="U21">
            <v>5691205.8671632772</v>
          </cell>
          <cell r="V21">
            <v>5356667.5725958981</v>
          </cell>
          <cell r="W21">
            <v>5153452.5001326241</v>
          </cell>
          <cell r="X21">
            <v>6022349.6258819886</v>
          </cell>
          <cell r="Y21">
            <v>5671750.4757322622</v>
          </cell>
          <cell r="Z21">
            <v>5798253.2279808205</v>
          </cell>
          <cell r="AA21">
            <v>5638875.6032328587</v>
          </cell>
          <cell r="AB21">
            <v>5330239.0775758559</v>
          </cell>
          <cell r="AC21">
            <v>5588182.8965191115</v>
          </cell>
        </row>
        <row r="22">
          <cell r="R22">
            <v>1435912.0814399286</v>
          </cell>
          <cell r="S22">
            <v>1447878.2397414506</v>
          </cell>
          <cell r="T22">
            <v>1447621.3016078749</v>
          </cell>
          <cell r="U22">
            <v>1601942.2537194185</v>
          </cell>
          <cell r="V22">
            <v>1407284.647601349</v>
          </cell>
          <cell r="W22">
            <v>1415086.7930010785</v>
          </cell>
          <cell r="X22">
            <v>1579268.9652734776</v>
          </cell>
          <cell r="Y22">
            <v>1563739.0941218007</v>
          </cell>
          <cell r="Z22">
            <v>1644878.6366058853</v>
          </cell>
          <cell r="AA22">
            <v>1552600.8930107167</v>
          </cell>
          <cell r="AB22">
            <v>1413740.0524225673</v>
          </cell>
          <cell r="AC22">
            <v>1535569.0414544558</v>
          </cell>
        </row>
        <row r="23">
          <cell r="R23">
            <v>7020247.5783158364</v>
          </cell>
          <cell r="S23">
            <v>7194232.619379526</v>
          </cell>
          <cell r="T23">
            <v>6980750.6028381251</v>
          </cell>
          <cell r="U23">
            <v>7120308.0083818054</v>
          </cell>
          <cell r="V23">
            <v>7017234.1459187511</v>
          </cell>
          <cell r="W23">
            <v>6883401.7649938902</v>
          </cell>
          <cell r="X23">
            <v>8163961.8997171484</v>
          </cell>
          <cell r="Y23">
            <v>7862897.4016537853</v>
          </cell>
          <cell r="Z23">
            <v>7828600.1118861064</v>
          </cell>
          <cell r="AA23">
            <v>7503967.4998832773</v>
          </cell>
          <cell r="AB23">
            <v>7228882.601322392</v>
          </cell>
          <cell r="AC23">
            <v>7715286.7657093611</v>
          </cell>
        </row>
        <row r="24">
          <cell r="R24">
            <v>1444850.3250747733</v>
          </cell>
          <cell r="S24">
            <v>1541586.0143235726</v>
          </cell>
          <cell r="T24">
            <v>1444040.0253907624</v>
          </cell>
          <cell r="U24">
            <v>1615542.7981397731</v>
          </cell>
          <cell r="V24">
            <v>1485292.9632766189</v>
          </cell>
          <cell r="W24">
            <v>1449133.3363726318</v>
          </cell>
          <cell r="X24">
            <v>1682291.2232171637</v>
          </cell>
          <cell r="Y24">
            <v>1728163.9423944869</v>
          </cell>
          <cell r="Z24">
            <v>1645093.5968820853</v>
          </cell>
          <cell r="AA24">
            <v>1600239.3445419287</v>
          </cell>
          <cell r="AB24">
            <v>1520533.3889475097</v>
          </cell>
          <cell r="AC24">
            <v>1548754.0414386969</v>
          </cell>
        </row>
        <row r="25">
          <cell r="R25">
            <v>11907976.141040098</v>
          </cell>
          <cell r="S25">
            <v>12360451.43811561</v>
          </cell>
          <cell r="T25">
            <v>12239014.460906776</v>
          </cell>
          <cell r="U25">
            <v>12845178.817290265</v>
          </cell>
          <cell r="V25">
            <v>12572574.361228323</v>
          </cell>
          <cell r="W25">
            <v>11899418.053891186</v>
          </cell>
          <cell r="X25">
            <v>13395113.480868654</v>
          </cell>
          <cell r="Y25">
            <v>12773710.954532284</v>
          </cell>
          <cell r="Z25">
            <v>13115368.972249607</v>
          </cell>
          <cell r="AA25">
            <v>12921532.417714478</v>
          </cell>
          <cell r="AB25">
            <v>12636383.806692908</v>
          </cell>
          <cell r="AC25">
            <v>13403087.095469844</v>
          </cell>
        </row>
        <row r="26">
          <cell r="R26">
            <v>1705045.3089473043</v>
          </cell>
          <cell r="S26">
            <v>1773967.0206853421</v>
          </cell>
          <cell r="T26">
            <v>1730035.1565092355</v>
          </cell>
          <cell r="U26">
            <v>1795828.0096599567</v>
          </cell>
          <cell r="V26">
            <v>1745429.8338368032</v>
          </cell>
          <cell r="W26">
            <v>1745297.7173748948</v>
          </cell>
          <cell r="X26">
            <v>2040291.7804601202</v>
          </cell>
          <cell r="Y26">
            <v>2059815.2103212457</v>
          </cell>
          <cell r="Z26">
            <v>1979065.840479786</v>
          </cell>
          <cell r="AA26">
            <v>1846958.921877577</v>
          </cell>
          <cell r="AB26">
            <v>1896472.3957969458</v>
          </cell>
          <cell r="AC26">
            <v>1831199.8040507864</v>
          </cell>
        </row>
        <row r="27">
          <cell r="R27">
            <v>787451.9596511625</v>
          </cell>
          <cell r="S27">
            <v>778256.39286296268</v>
          </cell>
          <cell r="T27">
            <v>816469.8777350235</v>
          </cell>
          <cell r="U27">
            <v>810584.44736312958</v>
          </cell>
          <cell r="V27">
            <v>778761.42612754344</v>
          </cell>
          <cell r="W27">
            <v>742128.15380748361</v>
          </cell>
          <cell r="X27">
            <v>869433.28674716887</v>
          </cell>
          <cell r="Y27">
            <v>856729.72810630372</v>
          </cell>
          <cell r="Z27">
            <v>852667.8735496524</v>
          </cell>
          <cell r="AA27">
            <v>843955.10221250658</v>
          </cell>
          <cell r="AB27">
            <v>796679.11438399297</v>
          </cell>
          <cell r="AC27">
            <v>855781.63745306747</v>
          </cell>
        </row>
        <row r="28">
          <cell r="R28">
            <v>1043005.8682870504</v>
          </cell>
          <cell r="S28">
            <v>1104668.5922305332</v>
          </cell>
          <cell r="T28">
            <v>1043329.0506121602</v>
          </cell>
          <cell r="U28">
            <v>1114234.6809546663</v>
          </cell>
          <cell r="V28">
            <v>1087702.6849051109</v>
          </cell>
          <cell r="W28">
            <v>1060276.3317727286</v>
          </cell>
          <cell r="X28">
            <v>1225532.7581760739</v>
          </cell>
          <cell r="Y28">
            <v>1289335.0375322332</v>
          </cell>
          <cell r="Z28">
            <v>1181560.1970031415</v>
          </cell>
          <cell r="AA28">
            <v>1129755.6235816304</v>
          </cell>
          <cell r="AB28">
            <v>1118090.4038829037</v>
          </cell>
          <cell r="AC28">
            <v>1103078.7710617683</v>
          </cell>
        </row>
        <row r="29">
          <cell r="R29">
            <v>5770330.8489002148</v>
          </cell>
          <cell r="S29">
            <v>5807172.7650505062</v>
          </cell>
          <cell r="T29">
            <v>5751709.2189511545</v>
          </cell>
          <cell r="U29">
            <v>6053398.9569532638</v>
          </cell>
          <cell r="V29">
            <v>5979566.9777811375</v>
          </cell>
          <cell r="W29">
            <v>5577900.6704144329</v>
          </cell>
          <cell r="X29">
            <v>6431449.8406873113</v>
          </cell>
          <cell r="Y29">
            <v>6303043.7128611356</v>
          </cell>
          <cell r="Z29">
            <v>6408955.6837907396</v>
          </cell>
          <cell r="AA29">
            <v>6158670.8740041181</v>
          </cell>
          <cell r="AB29">
            <v>5961749.732632339</v>
          </cell>
          <cell r="AC29">
            <v>6117517.7179736476</v>
          </cell>
        </row>
        <row r="30">
          <cell r="R30">
            <v>866662.21884864429</v>
          </cell>
          <cell r="S30">
            <v>909474.05058200343</v>
          </cell>
          <cell r="T30">
            <v>902032.55521766923</v>
          </cell>
          <cell r="U30">
            <v>955543.69515753025</v>
          </cell>
          <cell r="V30">
            <v>933579.38478553365</v>
          </cell>
          <cell r="W30">
            <v>920123.55604353989</v>
          </cell>
          <cell r="X30">
            <v>1014845.7522593823</v>
          </cell>
          <cell r="Y30">
            <v>1071164.3171846741</v>
          </cell>
          <cell r="Z30">
            <v>1008469.8136776981</v>
          </cell>
          <cell r="AA30">
            <v>946507.91824693396</v>
          </cell>
          <cell r="AB30">
            <v>905097.28623067832</v>
          </cell>
          <cell r="AC30">
            <v>935428.45176571235</v>
          </cell>
        </row>
        <row r="31">
          <cell r="R31">
            <v>1206902.7419721768</v>
          </cell>
          <cell r="S31">
            <v>1256326.8737874259</v>
          </cell>
          <cell r="T31">
            <v>1256988.546348369</v>
          </cell>
          <cell r="U31">
            <v>1350811.8043155083</v>
          </cell>
          <cell r="V31">
            <v>1327558.0057045212</v>
          </cell>
          <cell r="W31">
            <v>1275371.3842264665</v>
          </cell>
          <cell r="X31">
            <v>1499260.0155837873</v>
          </cell>
          <cell r="Y31">
            <v>1500602.1922939324</v>
          </cell>
          <cell r="Z31">
            <v>1406287.3294535542</v>
          </cell>
          <cell r="AA31">
            <v>1264047.9704872381</v>
          </cell>
          <cell r="AB31">
            <v>1277788.2067866477</v>
          </cell>
          <cell r="AC31">
            <v>1295972.929040371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4">
          <cell r="R4">
            <v>7568573.3633533008</v>
          </cell>
          <cell r="S4">
            <v>8158050.0495497063</v>
          </cell>
          <cell r="T4">
            <v>9329216.3272618186</v>
          </cell>
          <cell r="U4">
            <v>7739132.7761225738</v>
          </cell>
          <cell r="V4">
            <v>8481670.0347248595</v>
          </cell>
          <cell r="W4">
            <v>9125243.3382468428</v>
          </cell>
          <cell r="X4">
            <v>8318071.5501359999</v>
          </cell>
          <cell r="Y4">
            <v>9182000.4941724371</v>
          </cell>
          <cell r="Z4">
            <v>8838004.3227701392</v>
          </cell>
          <cell r="AA4">
            <v>8456610.8845536541</v>
          </cell>
          <cell r="AB4">
            <v>9413825.9190885387</v>
          </cell>
          <cell r="AC4">
            <v>10654178.940020135</v>
          </cell>
        </row>
        <row r="5">
          <cell r="R5">
            <v>12801281.605516614</v>
          </cell>
          <cell r="S5">
            <v>13379559.179375073</v>
          </cell>
          <cell r="T5">
            <v>14348778.642989574</v>
          </cell>
          <cell r="U5">
            <v>12530443.007895416</v>
          </cell>
          <cell r="V5">
            <v>13442083.352078699</v>
          </cell>
          <cell r="W5">
            <v>15110362.033122556</v>
          </cell>
          <cell r="X5">
            <v>14030607.00124054</v>
          </cell>
          <cell r="Y5">
            <v>13566840.063096652</v>
          </cell>
          <cell r="Z5">
            <v>15331353.075303955</v>
          </cell>
          <cell r="AA5">
            <v>14324951.394254763</v>
          </cell>
          <cell r="AB5">
            <v>15633170.632734604</v>
          </cell>
          <cell r="AC5">
            <v>15076572.012391591</v>
          </cell>
        </row>
        <row r="6">
          <cell r="R6">
            <v>709717.02815308166</v>
          </cell>
          <cell r="S6">
            <v>625765.2847137287</v>
          </cell>
          <cell r="T6">
            <v>687576.8711427839</v>
          </cell>
          <cell r="U6">
            <v>589518.24880431639</v>
          </cell>
          <cell r="V6">
            <v>641028.85332783416</v>
          </cell>
          <cell r="W6">
            <v>672067.54338655714</v>
          </cell>
          <cell r="X6">
            <v>635964.42349188938</v>
          </cell>
          <cell r="Y6">
            <v>683369.43611870427</v>
          </cell>
          <cell r="Z6">
            <v>699071.53642202017</v>
          </cell>
          <cell r="AA6">
            <v>668712.56486822607</v>
          </cell>
          <cell r="AB6">
            <v>746759.47195109318</v>
          </cell>
          <cell r="AC6">
            <v>810998.73761976615</v>
          </cell>
        </row>
        <row r="7">
          <cell r="R7">
            <v>1405902.2107642514</v>
          </cell>
          <cell r="S7">
            <v>1454854.4601534212</v>
          </cell>
          <cell r="T7">
            <v>1570691.2669272947</v>
          </cell>
          <cell r="U7">
            <v>1383326.370965027</v>
          </cell>
          <cell r="V7">
            <v>1476828.7156267064</v>
          </cell>
          <cell r="W7">
            <v>1565946.6217715533</v>
          </cell>
          <cell r="X7">
            <v>1481176.6355143371</v>
          </cell>
          <cell r="Y7">
            <v>1538594.010135852</v>
          </cell>
          <cell r="Z7">
            <v>1618528.9432596653</v>
          </cell>
          <cell r="AA7">
            <v>1668238.7192988745</v>
          </cell>
          <cell r="AB7">
            <v>1880034.6943304227</v>
          </cell>
          <cell r="AC7">
            <v>1587677.3512525943</v>
          </cell>
        </row>
        <row r="8">
          <cell r="R8">
            <v>2446790.9215129134</v>
          </cell>
          <cell r="S8">
            <v>2269359.7019992946</v>
          </cell>
          <cell r="T8">
            <v>2471847.4345985376</v>
          </cell>
          <cell r="U8">
            <v>2421731.2265233984</v>
          </cell>
          <cell r="V8">
            <v>2305933.9851967124</v>
          </cell>
          <cell r="W8">
            <v>2410629.4364424059</v>
          </cell>
          <cell r="X8">
            <v>2319659.7515954203</v>
          </cell>
          <cell r="Y8">
            <v>2352346.7805605759</v>
          </cell>
          <cell r="Z8">
            <v>2461374.5866969316</v>
          </cell>
          <cell r="AA8">
            <v>2402704.8427329739</v>
          </cell>
          <cell r="AB8">
            <v>2643307.7297904775</v>
          </cell>
          <cell r="AC8">
            <v>2861793.6023503528</v>
          </cell>
        </row>
        <row r="9">
          <cell r="R9">
            <v>1031345.621291763</v>
          </cell>
          <cell r="S9">
            <v>1075520.2029853892</v>
          </cell>
          <cell r="T9">
            <v>1088518.3709491731</v>
          </cell>
          <cell r="U9">
            <v>1033541.3912122329</v>
          </cell>
          <cell r="V9">
            <v>1087850.4286201538</v>
          </cell>
          <cell r="W9">
            <v>1141547.1165845536</v>
          </cell>
          <cell r="X9">
            <v>1075535.1016402121</v>
          </cell>
          <cell r="Y9">
            <v>1095251.651052796</v>
          </cell>
          <cell r="Z9">
            <v>1136373.5692190207</v>
          </cell>
          <cell r="AA9">
            <v>1098096.0490621463</v>
          </cell>
          <cell r="AB9">
            <v>1134826.1152451809</v>
          </cell>
          <cell r="AC9">
            <v>1203544.3821373773</v>
          </cell>
        </row>
        <row r="10">
          <cell r="R10">
            <v>898441.78804340679</v>
          </cell>
          <cell r="S10">
            <v>885508.30139637017</v>
          </cell>
          <cell r="T10">
            <v>929234.20725697989</v>
          </cell>
          <cell r="U10">
            <v>879331.5930752916</v>
          </cell>
          <cell r="V10">
            <v>918798.21865925263</v>
          </cell>
          <cell r="W10">
            <v>911473.6329028242</v>
          </cell>
          <cell r="X10">
            <v>989393.03515679215</v>
          </cell>
          <cell r="Y10">
            <v>989457.4329937225</v>
          </cell>
          <cell r="Z10">
            <v>1163823.338684072</v>
          </cell>
          <cell r="AA10">
            <v>877933.7626395158</v>
          </cell>
          <cell r="AB10">
            <v>860804.96204410261</v>
          </cell>
          <cell r="AC10">
            <v>1024269.7271476688</v>
          </cell>
        </row>
        <row r="11">
          <cell r="R11">
            <v>1031244.9875441007</v>
          </cell>
          <cell r="S11">
            <v>997785.83788751182</v>
          </cell>
          <cell r="T11">
            <v>1062007.766708723</v>
          </cell>
          <cell r="U11">
            <v>942270.34713847528</v>
          </cell>
          <cell r="V11">
            <v>936601.83115074679</v>
          </cell>
          <cell r="W11">
            <v>1012596.7155825014</v>
          </cell>
          <cell r="X11">
            <v>1051463.8080148394</v>
          </cell>
          <cell r="Y11">
            <v>1025568.5991474806</v>
          </cell>
          <cell r="Z11">
            <v>1054300.8163618471</v>
          </cell>
          <cell r="AA11">
            <v>1060709.9845459913</v>
          </cell>
          <cell r="AB11">
            <v>1319876.6946936026</v>
          </cell>
          <cell r="AC11">
            <v>1520462.6112241792</v>
          </cell>
        </row>
        <row r="12">
          <cell r="R12">
            <v>869177.05429754732</v>
          </cell>
          <cell r="S12">
            <v>841643.56513396476</v>
          </cell>
          <cell r="T12">
            <v>929452.12756023242</v>
          </cell>
          <cell r="U12">
            <v>811775.45576916612</v>
          </cell>
          <cell r="V12">
            <v>809180.04416004568</v>
          </cell>
          <cell r="W12">
            <v>872201.87421497155</v>
          </cell>
          <cell r="X12">
            <v>869827.46120626538</v>
          </cell>
          <cell r="Y12">
            <v>925861.7645295359</v>
          </cell>
          <cell r="Z12">
            <v>921614.68894092937</v>
          </cell>
          <cell r="AA12">
            <v>882260.65220779763</v>
          </cell>
          <cell r="AB12">
            <v>892959.30315427016</v>
          </cell>
          <cell r="AC12">
            <v>1222946.008825273</v>
          </cell>
        </row>
        <row r="13">
          <cell r="R13">
            <v>2097815.6538753007</v>
          </cell>
          <cell r="S13">
            <v>2207154.8632251015</v>
          </cell>
          <cell r="T13">
            <v>2226175.1106512342</v>
          </cell>
          <cell r="U13">
            <v>2007838.1915442534</v>
          </cell>
          <cell r="V13">
            <v>2267289.2593822037</v>
          </cell>
          <cell r="W13">
            <v>2312178.8090461618</v>
          </cell>
          <cell r="X13">
            <v>2257783.2917778483</v>
          </cell>
          <cell r="Y13">
            <v>2944426.9271350983</v>
          </cell>
          <cell r="Z13">
            <v>2143321.9892513203</v>
          </cell>
          <cell r="AA13">
            <v>2260584.0192889869</v>
          </cell>
          <cell r="AB13">
            <v>2385766.08215091</v>
          </cell>
          <cell r="AC13">
            <v>2808985.8026715834</v>
          </cell>
        </row>
        <row r="14">
          <cell r="R14">
            <v>380424.31535117788</v>
          </cell>
          <cell r="S14">
            <v>442499.59426111303</v>
          </cell>
          <cell r="T14">
            <v>461076.53293293319</v>
          </cell>
          <cell r="U14">
            <v>385455.63147888822</v>
          </cell>
          <cell r="V14">
            <v>406340.69240365119</v>
          </cell>
          <cell r="W14">
            <v>464158.52381942503</v>
          </cell>
          <cell r="X14">
            <v>473122.31369611504</v>
          </cell>
          <cell r="Y14">
            <v>433821.4579580063</v>
          </cell>
          <cell r="Z14">
            <v>433169.8410636413</v>
          </cell>
          <cell r="AA14">
            <v>432340.8143230952</v>
          </cell>
          <cell r="AB14">
            <v>428407.7627034997</v>
          </cell>
          <cell r="AC14">
            <v>477142.52000845352</v>
          </cell>
        </row>
        <row r="15">
          <cell r="R15">
            <v>4295089.0394719318</v>
          </cell>
          <cell r="S15">
            <v>4982757.9503510017</v>
          </cell>
          <cell r="T15">
            <v>4368374.4893635605</v>
          </cell>
          <cell r="U15">
            <v>3915271.3711025263</v>
          </cell>
          <cell r="V15">
            <v>3766632.3753030533</v>
          </cell>
          <cell r="W15">
            <v>5018628.0453585377</v>
          </cell>
          <cell r="X15">
            <v>4335119.4019299662</v>
          </cell>
          <cell r="Y15">
            <v>4186617.1900340798</v>
          </cell>
          <cell r="Z15">
            <v>4649102.7942563342</v>
          </cell>
          <cell r="AA15">
            <v>4336538.7526513804</v>
          </cell>
          <cell r="AB15">
            <v>4452132.3460122636</v>
          </cell>
          <cell r="AC15">
            <v>5098226.2441653572</v>
          </cell>
        </row>
        <row r="16">
          <cell r="R16">
            <v>1142193.8132374496</v>
          </cell>
          <cell r="S16">
            <v>1303767.2057782921</v>
          </cell>
          <cell r="T16">
            <v>1181944.8232929786</v>
          </cell>
          <cell r="U16">
            <v>963860.4599951182</v>
          </cell>
          <cell r="V16">
            <v>1041794.1000308376</v>
          </cell>
          <cell r="W16">
            <v>1324683.5965807247</v>
          </cell>
          <cell r="X16">
            <v>953941.43084827822</v>
          </cell>
          <cell r="Y16">
            <v>1153392.8603683731</v>
          </cell>
          <cell r="Z16">
            <v>1235286.373641344</v>
          </cell>
          <cell r="AA16">
            <v>1113761.0948101513</v>
          </cell>
          <cell r="AB16">
            <v>1155737.6896649455</v>
          </cell>
          <cell r="AC16">
            <v>1658866.5517515063</v>
          </cell>
        </row>
        <row r="17">
          <cell r="R17">
            <v>1071281.8031251759</v>
          </cell>
          <cell r="S17">
            <v>1365931.2477753793</v>
          </cell>
          <cell r="T17">
            <v>1197596.1434271676</v>
          </cell>
          <cell r="U17">
            <v>1192811.0443369052</v>
          </cell>
          <cell r="V17">
            <v>1085943.656798027</v>
          </cell>
          <cell r="W17">
            <v>1178148.2475684886</v>
          </cell>
          <cell r="X17">
            <v>1156430.9315135132</v>
          </cell>
          <cell r="Y17">
            <v>1214406.2479752756</v>
          </cell>
          <cell r="Z17">
            <v>1471659.1979915383</v>
          </cell>
          <cell r="AA17">
            <v>1274740.6961795052</v>
          </cell>
          <cell r="AB17">
            <v>1150158.6982520421</v>
          </cell>
          <cell r="AC17">
            <v>1357522.0850569825</v>
          </cell>
        </row>
        <row r="18">
          <cell r="R18">
            <v>1650371.821648936</v>
          </cell>
          <cell r="S18">
            <v>1577387.3933184545</v>
          </cell>
          <cell r="T18">
            <v>1707444.9958280369</v>
          </cell>
          <cell r="U18">
            <v>1917452.8952906544</v>
          </cell>
          <cell r="V18">
            <v>1655650.8441634232</v>
          </cell>
          <cell r="W18">
            <v>1844503.8090645906</v>
          </cell>
          <cell r="X18">
            <v>1706934.8424248921</v>
          </cell>
          <cell r="Y18">
            <v>1751787.8438374596</v>
          </cell>
          <cell r="Z18">
            <v>1882153.6637656391</v>
          </cell>
          <cell r="AA18">
            <v>1815567.085478347</v>
          </cell>
          <cell r="AB18">
            <v>1855929.7624447863</v>
          </cell>
          <cell r="AC18">
            <v>2442575.0427347817</v>
          </cell>
        </row>
        <row r="19">
          <cell r="R19">
            <v>897323.18802430225</v>
          </cell>
          <cell r="S19">
            <v>927021.89284150198</v>
          </cell>
          <cell r="T19">
            <v>977461.33634554408</v>
          </cell>
          <cell r="U19">
            <v>881375.35679115111</v>
          </cell>
          <cell r="V19">
            <v>913097.1121457211</v>
          </cell>
          <cell r="W19">
            <v>960034.68985110254</v>
          </cell>
          <cell r="X19">
            <v>1119057.9392374344</v>
          </cell>
          <cell r="Y19">
            <v>928695.38267704868</v>
          </cell>
          <cell r="Z19">
            <v>1049808.0777377575</v>
          </cell>
          <cell r="AA19">
            <v>990026.63314191927</v>
          </cell>
          <cell r="AB19">
            <v>961870.86720393458</v>
          </cell>
          <cell r="AC19">
            <v>1059577.5240025846</v>
          </cell>
        </row>
        <row r="20">
          <cell r="R20">
            <v>736628.61468379223</v>
          </cell>
          <cell r="S20">
            <v>682461.46359835786</v>
          </cell>
          <cell r="T20">
            <v>727612.00389789185</v>
          </cell>
          <cell r="U20">
            <v>680806.25938467286</v>
          </cell>
          <cell r="V20">
            <v>715246.82208740001</v>
          </cell>
          <cell r="W20">
            <v>1071405.5160838235</v>
          </cell>
          <cell r="X20">
            <v>747199.11983153329</v>
          </cell>
          <cell r="Y20">
            <v>724004.32128417213</v>
          </cell>
          <cell r="Z20">
            <v>722290.13907266129</v>
          </cell>
          <cell r="AA20">
            <v>806251.19454146503</v>
          </cell>
          <cell r="AB20">
            <v>962780.30170364422</v>
          </cell>
          <cell r="AC20">
            <v>854484.24383058434</v>
          </cell>
        </row>
        <row r="21">
          <cell r="R21">
            <v>1869310.7888384725</v>
          </cell>
          <cell r="S21">
            <v>1876289.9106819518</v>
          </cell>
          <cell r="T21">
            <v>1969465.5071751794</v>
          </cell>
          <cell r="U21">
            <v>1898435.5578121494</v>
          </cell>
          <cell r="V21">
            <v>1793177.820677975</v>
          </cell>
          <cell r="W21">
            <v>1971345.0727095683</v>
          </cell>
          <cell r="X21">
            <v>1900297.9686021465</v>
          </cell>
          <cell r="Y21">
            <v>1977480.8146614882</v>
          </cell>
          <cell r="Z21">
            <v>2021452.5692396224</v>
          </cell>
          <cell r="AA21">
            <v>2105307.2807234037</v>
          </cell>
          <cell r="AB21">
            <v>2212602.3837285708</v>
          </cell>
          <cell r="AC21">
            <v>2184264.3251494728</v>
          </cell>
        </row>
        <row r="22">
          <cell r="R22">
            <v>791669.26751166512</v>
          </cell>
          <cell r="S22">
            <v>840314.49530310277</v>
          </cell>
          <cell r="T22">
            <v>847527.85134173138</v>
          </cell>
          <cell r="U22">
            <v>809721.1701944872</v>
          </cell>
          <cell r="V22">
            <v>809876.81599988556</v>
          </cell>
          <cell r="W22">
            <v>875986.84487966972</v>
          </cell>
          <cell r="X22">
            <v>788105.35399811866</v>
          </cell>
          <cell r="Y22">
            <v>895097.91512717935</v>
          </cell>
          <cell r="Z22">
            <v>923368.77869815449</v>
          </cell>
          <cell r="AA22">
            <v>904695.86289474333</v>
          </cell>
          <cell r="AB22">
            <v>1022438.3213711695</v>
          </cell>
          <cell r="AC22">
            <v>974667.32268009183</v>
          </cell>
        </row>
        <row r="23">
          <cell r="R23">
            <v>3030605.9961256632</v>
          </cell>
          <cell r="S23">
            <v>2505748.4835853456</v>
          </cell>
          <cell r="T23">
            <v>2683753.4572525299</v>
          </cell>
          <cell r="U23">
            <v>2556622.0818916983</v>
          </cell>
          <cell r="V23">
            <v>2630976.466026553</v>
          </cell>
          <cell r="W23">
            <v>2833814.284988042</v>
          </cell>
          <cell r="X23">
            <v>2404550.7660727412</v>
          </cell>
          <cell r="Y23">
            <v>2841201.3511018683</v>
          </cell>
          <cell r="Z23">
            <v>2791050.1469150218</v>
          </cell>
          <cell r="AA23">
            <v>2968949.4418230923</v>
          </cell>
          <cell r="AB23">
            <v>3390237.5738822394</v>
          </cell>
          <cell r="AC23">
            <v>4323039.9503351981</v>
          </cell>
        </row>
        <row r="24">
          <cell r="R24">
            <v>777130.50508157362</v>
          </cell>
          <cell r="S24">
            <v>746767.84241885145</v>
          </cell>
          <cell r="T24">
            <v>843128.81073716108</v>
          </cell>
          <cell r="U24">
            <v>769857.67977486178</v>
          </cell>
          <cell r="V24">
            <v>823198.79870397912</v>
          </cell>
          <cell r="W24">
            <v>874290.6227221759</v>
          </cell>
          <cell r="X24">
            <v>836474.77875713806</v>
          </cell>
          <cell r="Y24">
            <v>987090.70491676463</v>
          </cell>
          <cell r="Z24">
            <v>853615.84407721506</v>
          </cell>
          <cell r="AA24">
            <v>903921.35599842062</v>
          </cell>
          <cell r="AB24">
            <v>906148.20560385706</v>
          </cell>
          <cell r="AC24">
            <v>1167344.8512080009</v>
          </cell>
        </row>
        <row r="25">
          <cell r="R25">
            <v>2815986.3533045938</v>
          </cell>
          <cell r="S25">
            <v>2948989.3986409693</v>
          </cell>
          <cell r="T25">
            <v>3187854.7050044276</v>
          </cell>
          <cell r="U25">
            <v>3225903.8540596142</v>
          </cell>
          <cell r="V25">
            <v>2331418.1469237702</v>
          </cell>
          <cell r="W25">
            <v>2931907.6643499192</v>
          </cell>
          <cell r="X25">
            <v>2823112.9831801439</v>
          </cell>
          <cell r="Y25">
            <v>3193733.3634347031</v>
          </cell>
          <cell r="Z25">
            <v>3368123.5372838001</v>
          </cell>
          <cell r="AA25">
            <v>3125794.600882716</v>
          </cell>
          <cell r="AB25">
            <v>3223467.1699013775</v>
          </cell>
          <cell r="AC25">
            <v>3556618.2230339637</v>
          </cell>
        </row>
        <row r="26">
          <cell r="R26">
            <v>955566.59705254273</v>
          </cell>
          <cell r="S26">
            <v>986599.39470456517</v>
          </cell>
          <cell r="T26">
            <v>1322156.1951599026</v>
          </cell>
          <cell r="U26">
            <v>994833.42353028408</v>
          </cell>
          <cell r="V26">
            <v>994976.02557875996</v>
          </cell>
          <cell r="W26">
            <v>1038023.4770097072</v>
          </cell>
          <cell r="X26">
            <v>1045115.6816353896</v>
          </cell>
          <cell r="Y26">
            <v>1025630.0109637465</v>
          </cell>
          <cell r="Z26">
            <v>1047870.461960974</v>
          </cell>
          <cell r="AA26">
            <v>917395.36392527481</v>
          </cell>
          <cell r="AB26">
            <v>1084140.6433239442</v>
          </cell>
          <cell r="AC26">
            <v>1095802.7251549081</v>
          </cell>
        </row>
        <row r="27">
          <cell r="R27">
            <v>490124.83982052637</v>
          </cell>
          <cell r="S27">
            <v>534453.37398042553</v>
          </cell>
          <cell r="T27">
            <v>564094.81829111895</v>
          </cell>
          <cell r="U27">
            <v>519021.94891992316</v>
          </cell>
          <cell r="V27">
            <v>534134.70881539397</v>
          </cell>
          <cell r="W27">
            <v>548351.97668138694</v>
          </cell>
          <cell r="X27">
            <v>542378.58344789851</v>
          </cell>
          <cell r="Y27">
            <v>697751.35672326724</v>
          </cell>
          <cell r="Z27">
            <v>576080.76624782756</v>
          </cell>
          <cell r="AA27">
            <v>625378.21600409329</v>
          </cell>
          <cell r="AB27">
            <v>558442.29571235378</v>
          </cell>
          <cell r="AC27">
            <v>648157.11535578489</v>
          </cell>
        </row>
        <row r="28">
          <cell r="R28">
            <v>746637.96845548938</v>
          </cell>
          <cell r="S28">
            <v>754913.02642785374</v>
          </cell>
          <cell r="T28">
            <v>836458.22207968682</v>
          </cell>
          <cell r="U28">
            <v>763623.19290082459</v>
          </cell>
          <cell r="V28">
            <v>829339.04320781771</v>
          </cell>
          <cell r="W28">
            <v>827712.23275187518</v>
          </cell>
          <cell r="X28">
            <v>800848.02222385455</v>
          </cell>
          <cell r="Y28">
            <v>855603.2683872846</v>
          </cell>
          <cell r="Z28">
            <v>824640.61014241166</v>
          </cell>
          <cell r="AA28">
            <v>843777.09751409467</v>
          </cell>
          <cell r="AB28">
            <v>841519.68085348012</v>
          </cell>
          <cell r="AC28">
            <v>898907.63505532709</v>
          </cell>
        </row>
        <row r="29">
          <cell r="R29">
            <v>1954713.2666259683</v>
          </cell>
          <cell r="S29">
            <v>2055980.088566381</v>
          </cell>
          <cell r="T29">
            <v>2064159.4139937796</v>
          </cell>
          <cell r="U29">
            <v>1971710.8821132074</v>
          </cell>
          <cell r="V29">
            <v>2009097.9481209014</v>
          </cell>
          <cell r="W29">
            <v>2095090.6989613995</v>
          </cell>
          <cell r="X29">
            <v>1992517.597416355</v>
          </cell>
          <cell r="Y29">
            <v>2222174.9441261473</v>
          </cell>
          <cell r="Z29">
            <v>2611334.4340712228</v>
          </cell>
          <cell r="AA29">
            <v>2220763.5074940575</v>
          </cell>
          <cell r="AB29">
            <v>2262384.5907949889</v>
          </cell>
          <cell r="AC29">
            <v>3022722.6277155899</v>
          </cell>
        </row>
        <row r="30">
          <cell r="R30">
            <v>548216.74611346901</v>
          </cell>
          <cell r="S30">
            <v>534984.57106640737</v>
          </cell>
          <cell r="T30">
            <v>586462.03484652401</v>
          </cell>
          <cell r="U30">
            <v>505912.72548704594</v>
          </cell>
          <cell r="V30">
            <v>565448.65226181189</v>
          </cell>
          <cell r="W30">
            <v>582364.4273395713</v>
          </cell>
          <cell r="X30">
            <v>579819.7473097624</v>
          </cell>
          <cell r="Y30">
            <v>605646.12658241263</v>
          </cell>
          <cell r="Z30">
            <v>575921.71060617093</v>
          </cell>
          <cell r="AA30">
            <v>713115.86798403074</v>
          </cell>
          <cell r="AB30">
            <v>564018.13686528918</v>
          </cell>
          <cell r="AC30">
            <v>743809.25353750342</v>
          </cell>
        </row>
        <row r="31">
          <cell r="R31">
            <v>734295.64668560529</v>
          </cell>
          <cell r="S31">
            <v>731101.89089904854</v>
          </cell>
          <cell r="T31">
            <v>833344.77479950024</v>
          </cell>
          <cell r="U31">
            <v>990677.79998429271</v>
          </cell>
          <cell r="V31">
            <v>744679.60237778246</v>
          </cell>
          <cell r="W31">
            <v>819968.79732354358</v>
          </cell>
          <cell r="X31">
            <v>764184.80593452754</v>
          </cell>
          <cell r="Y31">
            <v>785210.64428528002</v>
          </cell>
          <cell r="Z31">
            <v>750673.55150452408</v>
          </cell>
          <cell r="AA31">
            <v>825758.65300545527</v>
          </cell>
          <cell r="AB31">
            <v>844335.51001408754</v>
          </cell>
          <cell r="AC31">
            <v>837078.32318635366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ผู้ใช้น้ำเพิ่มปกติ-cal"/>
      <sheetName val="ผู้ใช้น้ำโครงการขยายเขต"/>
      <sheetName val="ผู้ใช้น้ำลด"/>
      <sheetName val="น้ำจ่าย"/>
      <sheetName val="น้ำจำหน่าย"/>
      <sheetName val="น้ำผลิต"/>
      <sheetName val="ปริมาณน้ำสูญเสีย"/>
      <sheetName val="อัตราการใช้น้ำรายเดือน"/>
      <sheetName val="อัตราการใช้น้ำสะสม"/>
      <sheetName val="ผู้ใช้น้ำเพิ่มปกติ-กศผ."/>
      <sheetName val="น้ำผลิตจ่าย-กศผ"/>
      <sheetName val="น้ำจำหน่าย-กศผ"/>
      <sheetName val="ปริมาณน้ำสูญเสีย-กศผ"/>
      <sheetName val="อัตราการใช้น้ำรายเดือน-กศผ"/>
      <sheetName val="อัตราการใช้น้ำสะสม-กศผ"/>
      <sheetName val="รายได้ค่าจำหน่ายน้ำ"/>
      <sheetName val="รายได้ค่าบริการ"/>
      <sheetName val="รายได้ค่าบริการอื่น"/>
      <sheetName val="รายได้ค่าติดตั้ง"/>
      <sheetName val="ค่าติดตั้งสุทธิ"/>
      <sheetName val="รายได้"/>
      <sheetName val="รายได้-กศผ."/>
      <sheetName val="รายได้ค่าน้ำ-กศผ."/>
      <sheetName val="เงินเดือนพนักงาน"/>
      <sheetName val="ค่าจ้างชั่วคราว"/>
      <sheetName val="ค่าตอบแทน"/>
      <sheetName val="ค่าวัสดุการผลิต"/>
      <sheetName val="วัสดุดำเนินการซ่อมบำรุง"/>
      <sheetName val="ค่าน้ำมัน"/>
      <sheetName val="ค่าวัสดุสำนักงาน"/>
      <sheetName val="ค่าจ้างและบริการ"/>
      <sheetName val="ค่าวัสดุดำเนินการอื่นๆ"/>
      <sheetName val="ไฟฟ้า"/>
      <sheetName val="ค่าติดตั้งสาธารณูปโภค"/>
      <sheetName val="ค่าธรรมเนียมธนาคาร"/>
      <sheetName val="ค่าธรรมเนียมอื่นๆ"/>
      <sheetName val="ค่าน้ำดิบ"/>
      <sheetName val="ต้นทุนค่าติดตั้ง"/>
      <sheetName val="ค่าใช้จ่ายดำเนินงาน"/>
      <sheetName val="ค่าใช้จ่าย-กศผ."/>
      <sheetName val="เงินเดือน-กศผ."/>
      <sheetName val="EBIDA-กศผ."/>
      <sheetName val="EBITDA61"/>
      <sheetName val="ค่าใช้จ่ายที่ไม่เกี่ยวดำเนินงาน"/>
      <sheetName val="รายได้ไม่เกี่ยวดำเนินงาน"/>
      <sheetName val="ค่าเสื่อมราคา"/>
      <sheetName val="เป้าหมาย 2562"/>
      <sheetName val="เป้าหมายข้อตกลง-2562"/>
      <sheetName val="เป้าหมายข้อตกลง-2562 (ปรับ)"/>
      <sheetName val="Goal1M "/>
      <sheetName val="Goal2M"/>
      <sheetName val="Goal3M"/>
      <sheetName val="Goal4M"/>
      <sheetName val="Goal5M"/>
      <sheetName val="Goal6M"/>
      <sheetName val="Goal7M"/>
      <sheetName val="Goal8M"/>
      <sheetName val="Goal9M"/>
      <sheetName val="Goal10M"/>
      <sheetName val="Goal11M"/>
      <sheetName val="Goal12M"/>
    </sheetNames>
    <sheetDataSet>
      <sheetData sheetId="0"/>
      <sheetData sheetId="1">
        <row r="4">
          <cell r="C4">
            <v>83</v>
          </cell>
          <cell r="D4">
            <v>82</v>
          </cell>
          <cell r="E4">
            <v>56</v>
          </cell>
          <cell r="F4">
            <v>56</v>
          </cell>
          <cell r="G4">
            <v>56</v>
          </cell>
          <cell r="H4">
            <v>56</v>
          </cell>
          <cell r="I4">
            <v>28</v>
          </cell>
          <cell r="J4">
            <v>28</v>
          </cell>
          <cell r="K4">
            <v>28</v>
          </cell>
          <cell r="L4">
            <v>28</v>
          </cell>
          <cell r="M4">
            <v>28</v>
          </cell>
          <cell r="N4">
            <v>28</v>
          </cell>
        </row>
        <row r="5">
          <cell r="C5">
            <v>3</v>
          </cell>
          <cell r="D5">
            <v>3</v>
          </cell>
          <cell r="E5">
            <v>3</v>
          </cell>
          <cell r="F5">
            <v>2</v>
          </cell>
          <cell r="G5">
            <v>2</v>
          </cell>
          <cell r="H5">
            <v>2</v>
          </cell>
          <cell r="I5">
            <v>1</v>
          </cell>
          <cell r="J5">
            <v>1</v>
          </cell>
          <cell r="K5">
            <v>1</v>
          </cell>
          <cell r="L5">
            <v>1</v>
          </cell>
          <cell r="M5">
            <v>1</v>
          </cell>
          <cell r="N5">
            <v>1</v>
          </cell>
        </row>
        <row r="6">
          <cell r="C6">
            <v>10</v>
          </cell>
          <cell r="D6">
            <v>10</v>
          </cell>
          <cell r="E6">
            <v>9</v>
          </cell>
          <cell r="F6">
            <v>7</v>
          </cell>
          <cell r="G6">
            <v>7</v>
          </cell>
          <cell r="H6">
            <v>7</v>
          </cell>
          <cell r="I6">
            <v>3</v>
          </cell>
          <cell r="J6">
            <v>3</v>
          </cell>
          <cell r="K6">
            <v>3</v>
          </cell>
          <cell r="L6">
            <v>3</v>
          </cell>
          <cell r="M6">
            <v>3</v>
          </cell>
          <cell r="N6">
            <v>3</v>
          </cell>
        </row>
        <row r="7">
          <cell r="C7">
            <v>1</v>
          </cell>
          <cell r="D7">
            <v>1</v>
          </cell>
          <cell r="E7">
            <v>1</v>
          </cell>
          <cell r="F7">
            <v>1</v>
          </cell>
          <cell r="G7">
            <v>1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C8">
            <v>3</v>
          </cell>
          <cell r="D8">
            <v>3</v>
          </cell>
          <cell r="E8">
            <v>3</v>
          </cell>
          <cell r="F8">
            <v>3</v>
          </cell>
          <cell r="G8">
            <v>3</v>
          </cell>
          <cell r="H8">
            <v>2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</row>
        <row r="9">
          <cell r="C9">
            <v>24</v>
          </cell>
          <cell r="D9">
            <v>24</v>
          </cell>
          <cell r="E9">
            <v>16</v>
          </cell>
          <cell r="F9">
            <v>16</v>
          </cell>
          <cell r="G9">
            <v>16</v>
          </cell>
          <cell r="H9">
            <v>15</v>
          </cell>
          <cell r="I9">
            <v>8</v>
          </cell>
          <cell r="J9">
            <v>8</v>
          </cell>
          <cell r="K9">
            <v>8</v>
          </cell>
          <cell r="L9">
            <v>8</v>
          </cell>
          <cell r="M9">
            <v>8</v>
          </cell>
          <cell r="N9">
            <v>8</v>
          </cell>
        </row>
        <row r="10">
          <cell r="C10">
            <v>2</v>
          </cell>
          <cell r="D10">
            <v>2</v>
          </cell>
          <cell r="E10">
            <v>1</v>
          </cell>
          <cell r="F10">
            <v>1</v>
          </cell>
          <cell r="G10">
            <v>1</v>
          </cell>
          <cell r="H10">
            <v>1</v>
          </cell>
          <cell r="I10">
            <v>1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C11">
            <v>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C12">
            <v>20</v>
          </cell>
          <cell r="D12">
            <v>20</v>
          </cell>
          <cell r="E12">
            <v>13</v>
          </cell>
          <cell r="F12">
            <v>13</v>
          </cell>
          <cell r="G12">
            <v>13</v>
          </cell>
          <cell r="H12">
            <v>12</v>
          </cell>
          <cell r="I12">
            <v>7</v>
          </cell>
          <cell r="J12">
            <v>7</v>
          </cell>
          <cell r="K12">
            <v>7</v>
          </cell>
          <cell r="L12">
            <v>7</v>
          </cell>
          <cell r="M12">
            <v>7</v>
          </cell>
          <cell r="N12">
            <v>7</v>
          </cell>
        </row>
        <row r="13">
          <cell r="C13">
            <v>4</v>
          </cell>
          <cell r="D13">
            <v>4</v>
          </cell>
          <cell r="E13">
            <v>3</v>
          </cell>
          <cell r="F13">
            <v>3</v>
          </cell>
          <cell r="G13">
            <v>3</v>
          </cell>
          <cell r="H13">
            <v>3</v>
          </cell>
          <cell r="I13">
            <v>1</v>
          </cell>
          <cell r="J13">
            <v>1</v>
          </cell>
          <cell r="K13">
            <v>1</v>
          </cell>
          <cell r="L13">
            <v>1</v>
          </cell>
          <cell r="M13">
            <v>1</v>
          </cell>
          <cell r="N13">
            <v>1</v>
          </cell>
        </row>
        <row r="14">
          <cell r="C14">
            <v>61</v>
          </cell>
          <cell r="D14">
            <v>61</v>
          </cell>
          <cell r="E14">
            <v>41</v>
          </cell>
          <cell r="F14">
            <v>41</v>
          </cell>
          <cell r="G14">
            <v>41</v>
          </cell>
          <cell r="H14">
            <v>41</v>
          </cell>
          <cell r="I14">
            <v>21</v>
          </cell>
          <cell r="J14">
            <v>21</v>
          </cell>
          <cell r="K14">
            <v>20</v>
          </cell>
          <cell r="L14">
            <v>20</v>
          </cell>
          <cell r="M14">
            <v>20</v>
          </cell>
          <cell r="N14">
            <v>20</v>
          </cell>
        </row>
        <row r="15">
          <cell r="C15">
            <v>2</v>
          </cell>
          <cell r="D15">
            <v>2</v>
          </cell>
          <cell r="E15">
            <v>1</v>
          </cell>
          <cell r="F15">
            <v>1</v>
          </cell>
          <cell r="G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</row>
        <row r="16">
          <cell r="C16">
            <v>6</v>
          </cell>
          <cell r="D16">
            <v>6</v>
          </cell>
          <cell r="E16">
            <v>5</v>
          </cell>
          <cell r="F16">
            <v>5</v>
          </cell>
          <cell r="G16">
            <v>5</v>
          </cell>
          <cell r="H16">
            <v>5</v>
          </cell>
          <cell r="I16">
            <v>3</v>
          </cell>
          <cell r="J16">
            <v>3</v>
          </cell>
          <cell r="K16">
            <v>3</v>
          </cell>
          <cell r="L16">
            <v>3</v>
          </cell>
          <cell r="M16">
            <v>3</v>
          </cell>
          <cell r="N16">
            <v>3</v>
          </cell>
        </row>
        <row r="17">
          <cell r="C17">
            <v>5</v>
          </cell>
          <cell r="D17">
            <v>5</v>
          </cell>
          <cell r="E17">
            <v>4</v>
          </cell>
          <cell r="F17">
            <v>4</v>
          </cell>
          <cell r="G17">
            <v>4</v>
          </cell>
          <cell r="H17">
            <v>4</v>
          </cell>
          <cell r="I17">
            <v>2</v>
          </cell>
          <cell r="J17">
            <v>2</v>
          </cell>
          <cell r="K17">
            <v>2</v>
          </cell>
          <cell r="L17">
            <v>1</v>
          </cell>
          <cell r="M17">
            <v>1</v>
          </cell>
          <cell r="N17">
            <v>1</v>
          </cell>
        </row>
        <row r="18">
          <cell r="C18">
            <v>5</v>
          </cell>
          <cell r="D18">
            <v>5</v>
          </cell>
          <cell r="E18">
            <v>4</v>
          </cell>
          <cell r="F18">
            <v>4</v>
          </cell>
          <cell r="G18">
            <v>4</v>
          </cell>
          <cell r="H18">
            <v>4</v>
          </cell>
          <cell r="I18">
            <v>2</v>
          </cell>
          <cell r="J18">
            <v>2</v>
          </cell>
          <cell r="K18">
            <v>2</v>
          </cell>
          <cell r="L18">
            <v>2</v>
          </cell>
          <cell r="M18">
            <v>1</v>
          </cell>
          <cell r="N18">
            <v>1</v>
          </cell>
        </row>
        <row r="19">
          <cell r="C19">
            <v>1</v>
          </cell>
          <cell r="D19">
            <v>1</v>
          </cell>
          <cell r="E19">
            <v>1</v>
          </cell>
          <cell r="F19">
            <v>1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C20">
            <v>7</v>
          </cell>
          <cell r="D20">
            <v>7</v>
          </cell>
          <cell r="E20">
            <v>5</v>
          </cell>
          <cell r="F20">
            <v>5</v>
          </cell>
          <cell r="G20">
            <v>5</v>
          </cell>
          <cell r="H20">
            <v>4</v>
          </cell>
          <cell r="I20">
            <v>2</v>
          </cell>
          <cell r="J20">
            <v>2</v>
          </cell>
          <cell r="K20">
            <v>2</v>
          </cell>
          <cell r="L20">
            <v>2</v>
          </cell>
          <cell r="M20">
            <v>2</v>
          </cell>
          <cell r="N20">
            <v>2</v>
          </cell>
        </row>
        <row r="21">
          <cell r="C21">
            <v>2</v>
          </cell>
          <cell r="D21">
            <v>2</v>
          </cell>
          <cell r="E21">
            <v>2</v>
          </cell>
          <cell r="F21">
            <v>2</v>
          </cell>
          <cell r="G21">
            <v>1</v>
          </cell>
          <cell r="H21">
            <v>1</v>
          </cell>
          <cell r="I21">
            <v>1</v>
          </cell>
          <cell r="J21">
            <v>1</v>
          </cell>
          <cell r="K21">
            <v>1</v>
          </cell>
          <cell r="L21">
            <v>1</v>
          </cell>
          <cell r="M21">
            <v>1</v>
          </cell>
          <cell r="N21">
            <v>1</v>
          </cell>
        </row>
        <row r="22">
          <cell r="C22">
            <v>16</v>
          </cell>
          <cell r="D22">
            <v>16</v>
          </cell>
          <cell r="E22">
            <v>11</v>
          </cell>
          <cell r="F22">
            <v>11</v>
          </cell>
          <cell r="G22">
            <v>11</v>
          </cell>
          <cell r="H22">
            <v>11</v>
          </cell>
          <cell r="I22">
            <v>5</v>
          </cell>
          <cell r="J22">
            <v>5</v>
          </cell>
          <cell r="K22">
            <v>5</v>
          </cell>
          <cell r="L22">
            <v>5</v>
          </cell>
          <cell r="M22">
            <v>5</v>
          </cell>
          <cell r="N22">
            <v>5</v>
          </cell>
        </row>
        <row r="23">
          <cell r="C23">
            <v>5</v>
          </cell>
          <cell r="D23">
            <v>5</v>
          </cell>
          <cell r="E23">
            <v>3</v>
          </cell>
          <cell r="F23">
            <v>3</v>
          </cell>
          <cell r="G23">
            <v>3</v>
          </cell>
          <cell r="H23">
            <v>3</v>
          </cell>
          <cell r="I23">
            <v>2</v>
          </cell>
          <cell r="J23">
            <v>2</v>
          </cell>
          <cell r="K23">
            <v>2</v>
          </cell>
          <cell r="L23">
            <v>2</v>
          </cell>
          <cell r="M23">
            <v>2</v>
          </cell>
          <cell r="N23">
            <v>2</v>
          </cell>
        </row>
        <row r="24">
          <cell r="C24">
            <v>29</v>
          </cell>
          <cell r="D24">
            <v>29</v>
          </cell>
          <cell r="E24">
            <v>19</v>
          </cell>
          <cell r="F24">
            <v>19</v>
          </cell>
          <cell r="G24">
            <v>19</v>
          </cell>
          <cell r="H24">
            <v>18</v>
          </cell>
          <cell r="I24">
            <v>10</v>
          </cell>
          <cell r="J24">
            <v>10</v>
          </cell>
          <cell r="K24">
            <v>10</v>
          </cell>
          <cell r="L24">
            <v>10</v>
          </cell>
          <cell r="M24">
            <v>10</v>
          </cell>
          <cell r="N24">
            <v>10</v>
          </cell>
        </row>
        <row r="25">
          <cell r="C25">
            <v>44</v>
          </cell>
          <cell r="D25">
            <v>47</v>
          </cell>
          <cell r="E25">
            <v>41</v>
          </cell>
          <cell r="F25">
            <v>27</v>
          </cell>
          <cell r="G25">
            <v>34</v>
          </cell>
          <cell r="H25">
            <v>33</v>
          </cell>
          <cell r="I25">
            <v>20</v>
          </cell>
          <cell r="J25">
            <v>20</v>
          </cell>
          <cell r="K25">
            <v>20</v>
          </cell>
          <cell r="L25">
            <v>20</v>
          </cell>
          <cell r="M25">
            <v>17</v>
          </cell>
          <cell r="N25">
            <v>17</v>
          </cell>
        </row>
        <row r="26">
          <cell r="C26">
            <v>3</v>
          </cell>
          <cell r="D26">
            <v>3</v>
          </cell>
          <cell r="E26">
            <v>2</v>
          </cell>
          <cell r="F26">
            <v>2</v>
          </cell>
          <cell r="G26">
            <v>1</v>
          </cell>
          <cell r="H26">
            <v>1</v>
          </cell>
          <cell r="I26">
            <v>1</v>
          </cell>
          <cell r="J26">
            <v>1</v>
          </cell>
          <cell r="K26">
            <v>1</v>
          </cell>
          <cell r="L26">
            <v>1</v>
          </cell>
          <cell r="M26">
            <v>1</v>
          </cell>
          <cell r="N26">
            <v>1</v>
          </cell>
        </row>
        <row r="27">
          <cell r="C27">
            <v>7</v>
          </cell>
          <cell r="D27">
            <v>7</v>
          </cell>
          <cell r="E27">
            <v>5</v>
          </cell>
          <cell r="F27">
            <v>5</v>
          </cell>
          <cell r="G27">
            <v>5</v>
          </cell>
          <cell r="H27">
            <v>5</v>
          </cell>
          <cell r="I27">
            <v>3</v>
          </cell>
          <cell r="J27">
            <v>3</v>
          </cell>
          <cell r="K27">
            <v>2</v>
          </cell>
          <cell r="L27">
            <v>2</v>
          </cell>
          <cell r="M27">
            <v>2</v>
          </cell>
          <cell r="N27">
            <v>2</v>
          </cell>
        </row>
        <row r="28">
          <cell r="C28">
            <v>8</v>
          </cell>
          <cell r="D28">
            <v>8</v>
          </cell>
          <cell r="E28">
            <v>5</v>
          </cell>
          <cell r="F28">
            <v>4</v>
          </cell>
          <cell r="G28">
            <v>4</v>
          </cell>
          <cell r="H28">
            <v>4</v>
          </cell>
          <cell r="I28">
            <v>3</v>
          </cell>
          <cell r="J28">
            <v>3</v>
          </cell>
          <cell r="K28">
            <v>3</v>
          </cell>
          <cell r="L28">
            <v>3</v>
          </cell>
          <cell r="M28">
            <v>3</v>
          </cell>
          <cell r="N28">
            <v>3</v>
          </cell>
        </row>
        <row r="29">
          <cell r="C29">
            <v>2</v>
          </cell>
          <cell r="D29">
            <v>2</v>
          </cell>
          <cell r="E29">
            <v>1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1</v>
          </cell>
        </row>
        <row r="30">
          <cell r="C30">
            <v>10</v>
          </cell>
          <cell r="D30">
            <v>10</v>
          </cell>
          <cell r="E30">
            <v>7</v>
          </cell>
          <cell r="F30">
            <v>7</v>
          </cell>
          <cell r="G30">
            <v>7</v>
          </cell>
          <cell r="H30">
            <v>7</v>
          </cell>
          <cell r="I30">
            <v>3</v>
          </cell>
          <cell r="J30">
            <v>3</v>
          </cell>
          <cell r="K30">
            <v>3</v>
          </cell>
          <cell r="L30">
            <v>3</v>
          </cell>
          <cell r="M30">
            <v>3</v>
          </cell>
          <cell r="N30">
            <v>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R5">
            <v>539.48965887724944</v>
          </cell>
          <cell r="S5">
            <v>448.24066612946547</v>
          </cell>
          <cell r="T5">
            <v>479.93768466290629</v>
          </cell>
          <cell r="U5">
            <v>332.33843674456079</v>
          </cell>
          <cell r="V5">
            <v>403.73677142089707</v>
          </cell>
          <cell r="W5">
            <v>462.9685737308622</v>
          </cell>
          <cell r="X5">
            <v>383.245769540693</v>
          </cell>
          <cell r="Y5">
            <v>493.38490464679018</v>
          </cell>
          <cell r="Z5">
            <v>546.21326886919144</v>
          </cell>
          <cell r="AA5">
            <v>452.08272898200374</v>
          </cell>
          <cell r="AB5">
            <v>565.10341122750469</v>
          </cell>
          <cell r="AC5">
            <v>853.25812516787539</v>
          </cell>
        </row>
        <row r="6">
          <cell r="R6">
            <v>5.0876777251184837</v>
          </cell>
          <cell r="S6">
            <v>5.8909952606635079</v>
          </cell>
          <cell r="T6">
            <v>7.4976303317535553</v>
          </cell>
          <cell r="U6">
            <v>5.0876777251184837</v>
          </cell>
          <cell r="V6">
            <v>20.886255924170619</v>
          </cell>
          <cell r="W6">
            <v>22.225118483412327</v>
          </cell>
          <cell r="X6">
            <v>10.978672985781991</v>
          </cell>
          <cell r="Y6">
            <v>11.781990521327016</v>
          </cell>
          <cell r="Z6">
            <v>5.8909952606635079</v>
          </cell>
          <cell r="AA6">
            <v>6.694312796208532</v>
          </cell>
          <cell r="AB6">
            <v>5.3554502369668251</v>
          </cell>
          <cell r="AC6">
            <v>5.6232227488151656</v>
          </cell>
        </row>
        <row r="7">
          <cell r="R7">
            <v>100.69411764705883</v>
          </cell>
          <cell r="S7">
            <v>80.682352941176489</v>
          </cell>
          <cell r="T7">
            <v>76.870588235294122</v>
          </cell>
          <cell r="U7">
            <v>74.011764705882356</v>
          </cell>
          <cell r="V7">
            <v>109.58823529411765</v>
          </cell>
          <cell r="W7">
            <v>97.2</v>
          </cell>
          <cell r="X7">
            <v>53.682352941176475</v>
          </cell>
          <cell r="Y7">
            <v>122.29411764705883</v>
          </cell>
          <cell r="Z7">
            <v>140.71764705882353</v>
          </cell>
          <cell r="AA7">
            <v>107.04705882352941</v>
          </cell>
          <cell r="AB7">
            <v>90.847058823529409</v>
          </cell>
          <cell r="AC7">
            <v>80.364705882352936</v>
          </cell>
        </row>
        <row r="8">
          <cell r="R8">
            <v>86.476475620188182</v>
          </cell>
          <cell r="S8">
            <v>167.37382378100941</v>
          </cell>
          <cell r="T8">
            <v>80.587396635300834</v>
          </cell>
          <cell r="U8">
            <v>47.422583404619338</v>
          </cell>
          <cell r="V8">
            <v>78.107784431137716</v>
          </cell>
          <cell r="W8">
            <v>147.84687767322498</v>
          </cell>
          <cell r="X8">
            <v>62.610208155118329</v>
          </cell>
          <cell r="Y8">
            <v>101.66410037068718</v>
          </cell>
          <cell r="Z8">
            <v>116.85172512118619</v>
          </cell>
          <cell r="AA8">
            <v>75.938123752495017</v>
          </cell>
          <cell r="AB8">
            <v>81.207299686341599</v>
          </cell>
          <cell r="AC8">
            <v>40.913601368691189</v>
          </cell>
        </row>
        <row r="9">
          <cell r="R9">
            <v>17.482889733840302</v>
          </cell>
          <cell r="S9">
            <v>23.310519645120404</v>
          </cell>
          <cell r="T9">
            <v>15.949302915082381</v>
          </cell>
          <cell r="U9">
            <v>20.856780735107733</v>
          </cell>
          <cell r="V9">
            <v>24.84410646387833</v>
          </cell>
          <cell r="W9">
            <v>31.591888466413184</v>
          </cell>
          <cell r="X9">
            <v>33.125475285171106</v>
          </cell>
          <cell r="Y9">
            <v>20.856780735107733</v>
          </cell>
          <cell r="Z9">
            <v>16.562737642585553</v>
          </cell>
          <cell r="AA9">
            <v>9.5082382762991138</v>
          </cell>
          <cell r="AB9">
            <v>15.642585551330798</v>
          </cell>
          <cell r="AC9">
            <v>12.268694550063373</v>
          </cell>
        </row>
        <row r="10">
          <cell r="R10">
            <v>34.968641114982589</v>
          </cell>
          <cell r="S10">
            <v>40.796747967479682</v>
          </cell>
          <cell r="T10">
            <v>19.277584204413479</v>
          </cell>
          <cell r="U10">
            <v>32.727061556329851</v>
          </cell>
          <cell r="V10">
            <v>22.415795586527299</v>
          </cell>
          <cell r="W10">
            <v>41.245063879210228</v>
          </cell>
          <cell r="X10">
            <v>37.21022067363532</v>
          </cell>
          <cell r="Y10">
            <v>30.037166085946577</v>
          </cell>
          <cell r="Z10">
            <v>45.72822299651569</v>
          </cell>
          <cell r="AA10">
            <v>24.657375145180023</v>
          </cell>
          <cell r="AB10">
            <v>34.968641114982589</v>
          </cell>
          <cell r="AC10">
            <v>21.967479674796749</v>
          </cell>
        </row>
        <row r="11">
          <cell r="R11">
            <v>30.482758620689658</v>
          </cell>
          <cell r="S11">
            <v>11.13793103448276</v>
          </cell>
          <cell r="T11">
            <v>20.81034482758621</v>
          </cell>
          <cell r="U11">
            <v>14.948275862068968</v>
          </cell>
          <cell r="V11">
            <v>12.896551724137932</v>
          </cell>
          <cell r="W11">
            <v>19.637931034482762</v>
          </cell>
          <cell r="X11">
            <v>21.396551724137936</v>
          </cell>
          <cell r="Y11">
            <v>24.327586206896555</v>
          </cell>
          <cell r="Z11">
            <v>31.65517241379311</v>
          </cell>
          <cell r="AA11">
            <v>12.017241379310347</v>
          </cell>
          <cell r="AB11">
            <v>21.689655172413797</v>
          </cell>
          <cell r="AC11">
            <v>17.000000000000004</v>
          </cell>
        </row>
        <row r="12">
          <cell r="R12">
            <v>6.6033287101248268</v>
          </cell>
          <cell r="S12">
            <v>13.49375866851595</v>
          </cell>
          <cell r="T12">
            <v>10.335644937586684</v>
          </cell>
          <cell r="U12">
            <v>16.651872399445214</v>
          </cell>
          <cell r="V12">
            <v>19.235783633841883</v>
          </cell>
          <cell r="W12">
            <v>30.145631067961162</v>
          </cell>
          <cell r="X12">
            <v>28.710124826629681</v>
          </cell>
          <cell r="Y12">
            <v>24.11650485436893</v>
          </cell>
          <cell r="Z12">
            <v>14.067961165048542</v>
          </cell>
          <cell r="AA12">
            <v>12.345353675450763</v>
          </cell>
          <cell r="AB12">
            <v>17.513176144244103</v>
          </cell>
          <cell r="AC12">
            <v>13.780859916782246</v>
          </cell>
        </row>
        <row r="13">
          <cell r="R13">
            <v>59.474747474747467</v>
          </cell>
          <cell r="S13">
            <v>37.494949494949488</v>
          </cell>
          <cell r="T13">
            <v>71.434343434343432</v>
          </cell>
          <cell r="U13">
            <v>50.10101010101009</v>
          </cell>
          <cell r="V13">
            <v>72.080808080808069</v>
          </cell>
          <cell r="W13">
            <v>86.949494949494948</v>
          </cell>
          <cell r="X13">
            <v>69.818181818181813</v>
          </cell>
          <cell r="Y13">
            <v>104.08080808080807</v>
          </cell>
          <cell r="Z13">
            <v>69.494949494949481</v>
          </cell>
          <cell r="AA13">
            <v>32.969696969696969</v>
          </cell>
          <cell r="AB13">
            <v>89.535353535353522</v>
          </cell>
          <cell r="AC13">
            <v>56.56565656565656</v>
          </cell>
        </row>
        <row r="14">
          <cell r="R14">
            <v>3.8745387453874547</v>
          </cell>
          <cell r="S14">
            <v>5.03690036900369</v>
          </cell>
          <cell r="T14">
            <v>6.1992619926199257</v>
          </cell>
          <cell r="U14">
            <v>12.011070110701109</v>
          </cell>
          <cell r="V14">
            <v>14.723247232472323</v>
          </cell>
          <cell r="W14">
            <v>15.885608856088561</v>
          </cell>
          <cell r="X14">
            <v>12.011070110701109</v>
          </cell>
          <cell r="Y14">
            <v>9.6863468634686356</v>
          </cell>
          <cell r="Z14">
            <v>5.8118081180811805</v>
          </cell>
          <cell r="AA14">
            <v>4.2619926199261995</v>
          </cell>
          <cell r="AB14">
            <v>5.8118081180811805</v>
          </cell>
          <cell r="AC14">
            <v>9.6863468634686356</v>
          </cell>
        </row>
        <row r="15">
          <cell r="R15">
            <v>149.77646363098759</v>
          </cell>
          <cell r="S15">
            <v>147.32111176818452</v>
          </cell>
          <cell r="T15">
            <v>88.699586043761087</v>
          </cell>
          <cell r="U15">
            <v>103.43169722057954</v>
          </cell>
          <cell r="V15">
            <v>95.451803666469559</v>
          </cell>
          <cell r="W15">
            <v>121.23299822590185</v>
          </cell>
          <cell r="X15">
            <v>120.00532229450033</v>
          </cell>
          <cell r="Y15">
            <v>136.27202838557068</v>
          </cell>
          <cell r="Z15">
            <v>138.42046126552339</v>
          </cell>
          <cell r="AA15">
            <v>127.37137788290954</v>
          </cell>
          <cell r="AB15">
            <v>174.02306327616796</v>
          </cell>
          <cell r="AC15">
            <v>154.99408633944415</v>
          </cell>
        </row>
        <row r="16">
          <cell r="R16">
            <v>13.808130081300813</v>
          </cell>
          <cell r="S16">
            <v>9.100813008130082</v>
          </cell>
          <cell r="T16">
            <v>17.887804878048783</v>
          </cell>
          <cell r="U16">
            <v>17.887804878048783</v>
          </cell>
          <cell r="V16">
            <v>13.494308943089433</v>
          </cell>
          <cell r="W16">
            <v>22.908943089430895</v>
          </cell>
          <cell r="X16">
            <v>10.042276422764228</v>
          </cell>
          <cell r="Y16">
            <v>19.770731707317076</v>
          </cell>
          <cell r="Z16">
            <v>9.7284552845528474</v>
          </cell>
          <cell r="AA16">
            <v>15.691056910569108</v>
          </cell>
          <cell r="AB16">
            <v>25.105691056910572</v>
          </cell>
          <cell r="AC16">
            <v>17.573983739837402</v>
          </cell>
        </row>
        <row r="17">
          <cell r="R17">
            <v>15.027522935779819</v>
          </cell>
          <cell r="S17">
            <v>15.340596330275231</v>
          </cell>
          <cell r="T17">
            <v>16.279816513761467</v>
          </cell>
          <cell r="U17">
            <v>16.279816513761467</v>
          </cell>
          <cell r="V17">
            <v>22.541284403669724</v>
          </cell>
          <cell r="W17">
            <v>29.741972477064223</v>
          </cell>
          <cell r="X17">
            <v>21.60206422018349</v>
          </cell>
          <cell r="Y17">
            <v>36.003440366972484</v>
          </cell>
          <cell r="Z17">
            <v>40.386467889908268</v>
          </cell>
          <cell r="AA17">
            <v>16.905963302752298</v>
          </cell>
          <cell r="AB17">
            <v>26.611238532110097</v>
          </cell>
          <cell r="AC17">
            <v>16.279816513761467</v>
          </cell>
        </row>
        <row r="18">
          <cell r="R18">
            <v>28.034229828850858</v>
          </cell>
          <cell r="S18">
            <v>33.579462102689497</v>
          </cell>
          <cell r="T18">
            <v>27.110024449877756</v>
          </cell>
          <cell r="U18">
            <v>30.498777506112475</v>
          </cell>
          <cell r="V18">
            <v>26.801955990220051</v>
          </cell>
          <cell r="W18">
            <v>32.963325183374089</v>
          </cell>
          <cell r="X18">
            <v>39.740831295843527</v>
          </cell>
          <cell r="Y18">
            <v>32.34718826405868</v>
          </cell>
          <cell r="Z18">
            <v>33.887530562347195</v>
          </cell>
          <cell r="AA18">
            <v>30.806845965770176</v>
          </cell>
          <cell r="AB18">
            <v>35.119804400977998</v>
          </cell>
          <cell r="AC18">
            <v>27.110024449877756</v>
          </cell>
        </row>
        <row r="19">
          <cell r="R19">
            <v>5.5433070866141732</v>
          </cell>
          <cell r="S19">
            <v>10.047244094488189</v>
          </cell>
          <cell r="T19">
            <v>13.165354330708661</v>
          </cell>
          <cell r="U19">
            <v>8.6614173228346463</v>
          </cell>
          <cell r="V19">
            <v>14.204724409448819</v>
          </cell>
          <cell r="W19">
            <v>22.173228346456693</v>
          </cell>
          <cell r="X19">
            <v>6.5826771653543306</v>
          </cell>
          <cell r="Y19">
            <v>16.629921259842519</v>
          </cell>
          <cell r="Z19">
            <v>9.0078740157480315</v>
          </cell>
          <cell r="AA19">
            <v>6.2362204724409445</v>
          </cell>
          <cell r="AB19">
            <v>11.086614173228346</v>
          </cell>
          <cell r="AC19">
            <v>8.6614173228346463</v>
          </cell>
        </row>
        <row r="20">
          <cell r="R20">
            <v>5.3723076923076931</v>
          </cell>
          <cell r="S20">
            <v>4.1784615384615398</v>
          </cell>
          <cell r="T20">
            <v>4.775384615384616</v>
          </cell>
          <cell r="U20">
            <v>4.775384615384616</v>
          </cell>
          <cell r="V20">
            <v>11.043076923076926</v>
          </cell>
          <cell r="W20">
            <v>17.609230769230773</v>
          </cell>
          <cell r="X20">
            <v>16.415384615384617</v>
          </cell>
          <cell r="Y20">
            <v>12.833846153846158</v>
          </cell>
          <cell r="Z20">
            <v>8.0584615384615397</v>
          </cell>
          <cell r="AA20">
            <v>5.073846153846155</v>
          </cell>
          <cell r="AB20">
            <v>2.9846153846153851</v>
          </cell>
          <cell r="AC20">
            <v>3.88</v>
          </cell>
        </row>
        <row r="21">
          <cell r="R21">
            <v>24.741827885256836</v>
          </cell>
          <cell r="S21">
            <v>43.298198799199469</v>
          </cell>
          <cell r="T21">
            <v>28.973982655103402</v>
          </cell>
          <cell r="U21">
            <v>49.158105403602399</v>
          </cell>
          <cell r="V21">
            <v>44.600400266844559</v>
          </cell>
          <cell r="W21">
            <v>46.228152101400937</v>
          </cell>
          <cell r="X21">
            <v>29.950633755837227</v>
          </cell>
          <cell r="Y21">
            <v>48.18145430286858</v>
          </cell>
          <cell r="Z21">
            <v>53.390260173448965</v>
          </cell>
          <cell r="AA21">
            <v>27.671781187458304</v>
          </cell>
          <cell r="AB21">
            <v>38.740493662441629</v>
          </cell>
          <cell r="AC21">
            <v>53.064709806537692</v>
          </cell>
        </row>
        <row r="22">
          <cell r="R22">
            <v>5.6774193548387109</v>
          </cell>
          <cell r="S22">
            <v>10.503225806451615</v>
          </cell>
          <cell r="T22">
            <v>13.909677419354839</v>
          </cell>
          <cell r="U22">
            <v>12.490322580645163</v>
          </cell>
          <cell r="V22">
            <v>15.612903225806452</v>
          </cell>
          <cell r="W22">
            <v>15.045161290322586</v>
          </cell>
          <cell r="X22">
            <v>9.6516129032258089</v>
          </cell>
          <cell r="Y22">
            <v>13.909677419354839</v>
          </cell>
          <cell r="Z22">
            <v>19.587096774193551</v>
          </cell>
          <cell r="AA22">
            <v>16.748387096774199</v>
          </cell>
          <cell r="AB22">
            <v>15.045161290322586</v>
          </cell>
          <cell r="AC22">
            <v>27.819354838709678</v>
          </cell>
        </row>
        <row r="23">
          <cell r="R23">
            <v>54.743497757847528</v>
          </cell>
          <cell r="S23">
            <v>74.010762331838563</v>
          </cell>
          <cell r="T23">
            <v>94.807174887892373</v>
          </cell>
          <cell r="U23">
            <v>112.54529147982063</v>
          </cell>
          <cell r="V23">
            <v>97.865470852017935</v>
          </cell>
          <cell r="W23">
            <v>118.05022421524663</v>
          </cell>
          <cell r="X23">
            <v>76.457399103138997</v>
          </cell>
          <cell r="Y23">
            <v>78.598206278026908</v>
          </cell>
          <cell r="Z23">
            <v>79.821524663677124</v>
          </cell>
          <cell r="AA23">
            <v>58.413452914798206</v>
          </cell>
          <cell r="AB23">
            <v>85.020627802690584</v>
          </cell>
          <cell r="AC23">
            <v>92.66636771300449</v>
          </cell>
        </row>
        <row r="24">
          <cell r="R24">
            <v>11.668407310704962</v>
          </cell>
          <cell r="S24">
            <v>12.522193211488251</v>
          </cell>
          <cell r="T24">
            <v>22.483028720626631</v>
          </cell>
          <cell r="U24">
            <v>35.574412532637076</v>
          </cell>
          <cell r="V24">
            <v>11.099216710182768</v>
          </cell>
          <cell r="W24">
            <v>27.890339425587467</v>
          </cell>
          <cell r="X24">
            <v>12.237597911227157</v>
          </cell>
          <cell r="Y24">
            <v>21.344647519582246</v>
          </cell>
          <cell r="Z24">
            <v>19.35248041775457</v>
          </cell>
          <cell r="AA24">
            <v>7.6840731070496089</v>
          </cell>
          <cell r="AB24">
            <v>22.76762402088773</v>
          </cell>
          <cell r="AC24">
            <v>13.375979112271541</v>
          </cell>
        </row>
        <row r="25">
          <cell r="R25">
            <v>74.307431796801524</v>
          </cell>
          <cell r="S25">
            <v>117.29520225776106</v>
          </cell>
          <cell r="T25">
            <v>135.41147695202258</v>
          </cell>
          <cell r="U25">
            <v>94.573095014111018</v>
          </cell>
          <cell r="V25">
            <v>142.78080903104424</v>
          </cell>
          <cell r="W25">
            <v>106.54825964252117</v>
          </cell>
          <cell r="X25">
            <v>144.93019755409222</v>
          </cell>
          <cell r="Y25">
            <v>159.66886171213551</v>
          </cell>
          <cell r="Z25">
            <v>182.69802445907811</v>
          </cell>
          <cell r="AA25">
            <v>134.79736594543746</v>
          </cell>
          <cell r="AB25">
            <v>139.71025399811853</v>
          </cell>
          <cell r="AC25">
            <v>199.27902163687679</v>
          </cell>
        </row>
        <row r="26">
          <cell r="R26">
            <v>44.430312665606778</v>
          </cell>
          <cell r="S26">
            <v>46.860095389507151</v>
          </cell>
          <cell r="T26">
            <v>40.959194488606258</v>
          </cell>
          <cell r="U26">
            <v>26.727609962904083</v>
          </cell>
          <cell r="V26">
            <v>54.149443561208265</v>
          </cell>
          <cell r="W26">
            <v>65.257021727609967</v>
          </cell>
          <cell r="X26">
            <v>38.876523582405937</v>
          </cell>
          <cell r="Y26">
            <v>39.917859035506098</v>
          </cell>
          <cell r="Z26">
            <v>142.31584525702172</v>
          </cell>
          <cell r="AA26">
            <v>76.364599894011661</v>
          </cell>
          <cell r="AB26">
            <v>41.653418124006357</v>
          </cell>
          <cell r="AC26">
            <v>37.488076311605724</v>
          </cell>
        </row>
        <row r="27">
          <cell r="R27">
            <v>6.2513661202185791</v>
          </cell>
          <cell r="S27">
            <v>8.524590163934425</v>
          </cell>
          <cell r="T27">
            <v>10.797814207650273</v>
          </cell>
          <cell r="U27">
            <v>5.3989071038251364</v>
          </cell>
          <cell r="V27">
            <v>7.1038251366120226</v>
          </cell>
          <cell r="W27">
            <v>9.0928961748633874</v>
          </cell>
          <cell r="X27">
            <v>10.229508196721312</v>
          </cell>
          <cell r="Y27">
            <v>11.081967213114753</v>
          </cell>
          <cell r="Z27">
            <v>10.513661202185792</v>
          </cell>
          <cell r="AA27">
            <v>7.1038251366120226</v>
          </cell>
          <cell r="AB27">
            <v>3.9781420765027322</v>
          </cell>
          <cell r="AC27">
            <v>13.923497267759561</v>
          </cell>
        </row>
        <row r="28">
          <cell r="R28">
            <v>13.465346534653463</v>
          </cell>
          <cell r="S28">
            <v>5.8910891089108901</v>
          </cell>
          <cell r="T28">
            <v>15.709570957095709</v>
          </cell>
          <cell r="U28">
            <v>8.6963696369636949</v>
          </cell>
          <cell r="V28">
            <v>8.6963696369636949</v>
          </cell>
          <cell r="W28">
            <v>8.9768976897689754</v>
          </cell>
          <cell r="X28">
            <v>26.369636963696362</v>
          </cell>
          <cell r="Y28">
            <v>21.320132013201313</v>
          </cell>
          <cell r="Z28">
            <v>11.221122112211219</v>
          </cell>
          <cell r="AA28">
            <v>13.184818481848181</v>
          </cell>
          <cell r="AB28">
            <v>15.990099009900987</v>
          </cell>
          <cell r="AC28">
            <v>20.478547854785475</v>
          </cell>
        </row>
        <row r="29">
          <cell r="R29">
            <v>56.32160356347439</v>
          </cell>
          <cell r="S29">
            <v>47.475278396436529</v>
          </cell>
          <cell r="T29">
            <v>78.732293986636975</v>
          </cell>
          <cell r="U29">
            <v>50.718930957683746</v>
          </cell>
          <cell r="V29">
            <v>43.936748329621381</v>
          </cell>
          <cell r="W29">
            <v>67.821826280623611</v>
          </cell>
          <cell r="X29">
            <v>49.2445434298441</v>
          </cell>
          <cell r="Y29">
            <v>49.539420935412032</v>
          </cell>
          <cell r="Z29">
            <v>32.141648106904235</v>
          </cell>
          <cell r="AA29">
            <v>60.155011135857464</v>
          </cell>
          <cell r="AB29">
            <v>64.28329621380847</v>
          </cell>
          <cell r="AC29">
            <v>61.62939866369711</v>
          </cell>
        </row>
        <row r="30">
          <cell r="R30">
            <v>15.426540284360186</v>
          </cell>
          <cell r="S30">
            <v>20.568720379146917</v>
          </cell>
          <cell r="T30">
            <v>17.48341232227488</v>
          </cell>
          <cell r="U30">
            <v>16.197867298578199</v>
          </cell>
          <cell r="V30">
            <v>29.310426540284357</v>
          </cell>
          <cell r="W30">
            <v>21.082938388625589</v>
          </cell>
          <cell r="X30">
            <v>21.082938388625589</v>
          </cell>
          <cell r="Y30">
            <v>19.026066350710899</v>
          </cell>
          <cell r="Z30">
            <v>24.168246445497626</v>
          </cell>
          <cell r="AA30">
            <v>13.626777251184834</v>
          </cell>
          <cell r="AB30">
            <v>2.0568720379146916</v>
          </cell>
          <cell r="AC30">
            <v>16.969194312796205</v>
          </cell>
        </row>
        <row r="31">
          <cell r="R31">
            <v>15.03703703703704</v>
          </cell>
          <cell r="S31">
            <v>18.420370370370367</v>
          </cell>
          <cell r="T31">
            <v>9.7740740740740737</v>
          </cell>
          <cell r="U31">
            <v>19.548148148148147</v>
          </cell>
          <cell r="V31">
            <v>13.157407407407407</v>
          </cell>
          <cell r="W31">
            <v>28.194444444444446</v>
          </cell>
          <cell r="X31">
            <v>18.420370370370367</v>
          </cell>
          <cell r="Y31">
            <v>21.8037037037037</v>
          </cell>
          <cell r="Z31">
            <v>23.683333333333334</v>
          </cell>
          <cell r="AA31">
            <v>10.525925925925927</v>
          </cell>
          <cell r="AB31">
            <v>9.0222222222222221</v>
          </cell>
          <cell r="AC31">
            <v>15.412962962962963</v>
          </cell>
        </row>
      </sheetData>
      <sheetData sheetId="10"/>
      <sheetData sheetId="11">
        <row r="5">
          <cell r="R5">
            <v>2847864.1817661431</v>
          </cell>
          <cell r="S5">
            <v>3019532.0368516697</v>
          </cell>
          <cell r="T5">
            <v>2937832.3613717346</v>
          </cell>
          <cell r="U5">
            <v>3075960.6503268345</v>
          </cell>
          <cell r="V5">
            <v>3007768.3403516533</v>
          </cell>
          <cell r="W5">
            <v>2945639.9570852062</v>
          </cell>
          <cell r="X5">
            <v>3381925.6493859226</v>
          </cell>
          <cell r="Y5">
            <v>3220548.4403676637</v>
          </cell>
          <cell r="Z5">
            <v>3124657.7126212893</v>
          </cell>
          <cell r="AA5">
            <v>2928323.2246106444</v>
          </cell>
          <cell r="AB5">
            <v>2953243.3393116361</v>
          </cell>
          <cell r="AC5">
            <v>3049024.105949603</v>
          </cell>
        </row>
        <row r="6">
          <cell r="R6">
            <v>48264.482694942519</v>
          </cell>
          <cell r="S6">
            <v>49397.464585691319</v>
          </cell>
          <cell r="T6">
            <v>48198.980580210875</v>
          </cell>
          <cell r="U6">
            <v>52671.888008578069</v>
          </cell>
          <cell r="V6">
            <v>49758.067373562888</v>
          </cell>
          <cell r="W6">
            <v>49321.727765532851</v>
          </cell>
          <cell r="X6">
            <v>60671.674927026877</v>
          </cell>
          <cell r="Y6">
            <v>61399.362482873665</v>
          </cell>
          <cell r="Z6">
            <v>55985.203312086742</v>
          </cell>
          <cell r="AA6">
            <v>50471.085184964555</v>
          </cell>
          <cell r="AB6">
            <v>51417.454280097707</v>
          </cell>
          <cell r="AC6">
            <v>52412.608804432006</v>
          </cell>
        </row>
        <row r="7">
          <cell r="R7">
            <v>227464.62617474751</v>
          </cell>
          <cell r="S7">
            <v>242797.14473344325</v>
          </cell>
          <cell r="T7">
            <v>243278.87037494342</v>
          </cell>
          <cell r="U7">
            <v>256186.95238664831</v>
          </cell>
          <cell r="V7">
            <v>255788.32140110442</v>
          </cell>
          <cell r="W7">
            <v>250531.82155500949</v>
          </cell>
          <cell r="X7">
            <v>291309.4008457468</v>
          </cell>
          <cell r="Y7">
            <v>299825.33315427258</v>
          </cell>
          <cell r="Z7">
            <v>267435.54783592181</v>
          </cell>
          <cell r="AA7">
            <v>242893.14040665433</v>
          </cell>
          <cell r="AB7">
            <v>244688.5433829276</v>
          </cell>
          <cell r="AC7">
            <v>247730.29774858011</v>
          </cell>
        </row>
        <row r="8">
          <cell r="R8">
            <v>430656.37122090673</v>
          </cell>
          <cell r="S8">
            <v>453533.11016857845</v>
          </cell>
          <cell r="T8">
            <v>457540.58689071191</v>
          </cell>
          <cell r="U8">
            <v>473770.14162319264</v>
          </cell>
          <cell r="V8">
            <v>469416.7296369113</v>
          </cell>
          <cell r="W8">
            <v>456038.14611599175</v>
          </cell>
          <cell r="X8">
            <v>510019.65615450538</v>
          </cell>
          <cell r="Y8">
            <v>525340.63169898791</v>
          </cell>
          <cell r="Z8">
            <v>485783.85988367529</v>
          </cell>
          <cell r="AA8">
            <v>458198.69878357672</v>
          </cell>
          <cell r="AB8">
            <v>461779.65511182381</v>
          </cell>
          <cell r="AC8">
            <v>457742.4127111382</v>
          </cell>
        </row>
        <row r="9">
          <cell r="R9">
            <v>91638.315836670212</v>
          </cell>
          <cell r="S9">
            <v>96298.449741289529</v>
          </cell>
          <cell r="T9">
            <v>96596.757027194777</v>
          </cell>
          <cell r="U9">
            <v>105043.93574800088</v>
          </cell>
          <cell r="V9">
            <v>101511.00243763778</v>
          </cell>
          <cell r="W9">
            <v>100337.72475442104</v>
          </cell>
          <cell r="X9">
            <v>111781.95134370674</v>
          </cell>
          <cell r="Y9">
            <v>114713.10846570133</v>
          </cell>
          <cell r="Z9">
            <v>104799.23977371627</v>
          </cell>
          <cell r="AA9">
            <v>100029.61249405591</v>
          </cell>
          <cell r="AB9">
            <v>103196.68215461359</v>
          </cell>
          <cell r="AC9">
            <v>104043.22022299176</v>
          </cell>
        </row>
        <row r="10">
          <cell r="R10">
            <v>104936.65119125803</v>
          </cell>
          <cell r="S10">
            <v>107353.96008145432</v>
          </cell>
          <cell r="T10">
            <v>103251.03224825232</v>
          </cell>
          <cell r="U10">
            <v>105085.66338311946</v>
          </cell>
          <cell r="V10">
            <v>104404.21581565964</v>
          </cell>
          <cell r="W10">
            <v>99906.139020628922</v>
          </cell>
          <cell r="X10">
            <v>112364.95252636592</v>
          </cell>
          <cell r="Y10">
            <v>117174.1249500196</v>
          </cell>
          <cell r="Z10">
            <v>114692.67981818003</v>
          </cell>
          <cell r="AA10">
            <v>109370.41746138014</v>
          </cell>
          <cell r="AB10">
            <v>107865.65574847786</v>
          </cell>
          <cell r="AC10">
            <v>109044.50775520373</v>
          </cell>
        </row>
        <row r="11">
          <cell r="R11">
            <v>134339.22842450146</v>
          </cell>
          <cell r="S11">
            <v>137575.65623681052</v>
          </cell>
          <cell r="T11">
            <v>135787.58602849371</v>
          </cell>
          <cell r="U11">
            <v>140817.95903820754</v>
          </cell>
          <cell r="V11">
            <v>140649.31229262223</v>
          </cell>
          <cell r="W11">
            <v>140451.29060159679</v>
          </cell>
          <cell r="X11">
            <v>159780.35028875718</v>
          </cell>
          <cell r="Y11">
            <v>158553.51433214243</v>
          </cell>
          <cell r="Z11">
            <v>155101.09427395053</v>
          </cell>
          <cell r="AA11">
            <v>138290.33137998777</v>
          </cell>
          <cell r="AB11">
            <v>139356.12351807224</v>
          </cell>
          <cell r="AC11">
            <v>145337.55358485761</v>
          </cell>
        </row>
        <row r="12">
          <cell r="R12">
            <v>85747.07706104072</v>
          </cell>
          <cell r="S12">
            <v>89081.000738936535</v>
          </cell>
          <cell r="T12">
            <v>88972.66604878183</v>
          </cell>
          <cell r="U12">
            <v>91415.120881360694</v>
          </cell>
          <cell r="V12">
            <v>90493.087389918583</v>
          </cell>
          <cell r="W12">
            <v>89754.441775227388</v>
          </cell>
          <cell r="X12">
            <v>105758.76970071565</v>
          </cell>
          <cell r="Y12">
            <v>113618.29864820908</v>
          </cell>
          <cell r="Z12">
            <v>103636.90404527173</v>
          </cell>
          <cell r="AA12">
            <v>90314.454013676033</v>
          </cell>
          <cell r="AB12">
            <v>91329.200265031104</v>
          </cell>
          <cell r="AC12">
            <v>89548.979431830536</v>
          </cell>
        </row>
        <row r="13">
          <cell r="R13">
            <v>287295.45477043831</v>
          </cell>
          <cell r="S13">
            <v>293315.27965824527</v>
          </cell>
          <cell r="T13">
            <v>292705.95850121544</v>
          </cell>
          <cell r="U13">
            <v>299360.86044904188</v>
          </cell>
          <cell r="V13">
            <v>300082.37855334184</v>
          </cell>
          <cell r="W13">
            <v>283625.76782529237</v>
          </cell>
          <cell r="X13">
            <v>325139.69677699963</v>
          </cell>
          <cell r="Y13">
            <v>344642.56046960922</v>
          </cell>
          <cell r="Z13">
            <v>319558.42788119498</v>
          </cell>
          <cell r="AA13">
            <v>303136.04075026885</v>
          </cell>
          <cell r="AB13">
            <v>304972.47191549186</v>
          </cell>
          <cell r="AC13">
            <v>308635.10244885978</v>
          </cell>
        </row>
        <row r="14">
          <cell r="R14">
            <v>14708.947514106963</v>
          </cell>
          <cell r="S14">
            <v>15319.496118084926</v>
          </cell>
          <cell r="T14">
            <v>15356.345397062554</v>
          </cell>
          <cell r="U14">
            <v>16173.114736603397</v>
          </cell>
          <cell r="V14">
            <v>15520.645851953634</v>
          </cell>
          <cell r="W14">
            <v>15967.90820137935</v>
          </cell>
          <cell r="X14">
            <v>20725.183924069213</v>
          </cell>
          <cell r="Y14">
            <v>20355.676933954092</v>
          </cell>
          <cell r="Z14">
            <v>18835.728692821795</v>
          </cell>
          <cell r="AA14">
            <v>16620.377086029112</v>
          </cell>
          <cell r="AB14">
            <v>16407.395014874008</v>
          </cell>
          <cell r="AC14">
            <v>16749.18052906101</v>
          </cell>
        </row>
        <row r="15">
          <cell r="R15">
            <v>727566.45885709068</v>
          </cell>
          <cell r="S15">
            <v>746460.94589015434</v>
          </cell>
          <cell r="T15">
            <v>739714.81862443278</v>
          </cell>
          <cell r="U15">
            <v>761617.98863798229</v>
          </cell>
          <cell r="V15">
            <v>746905.98828463338</v>
          </cell>
          <cell r="W15">
            <v>732285.52147341159</v>
          </cell>
          <cell r="X15">
            <v>831057.2274928824</v>
          </cell>
          <cell r="Y15">
            <v>856068.68020325503</v>
          </cell>
          <cell r="Z15">
            <v>813151.7235586613</v>
          </cell>
          <cell r="AA15">
            <v>781744.49610588048</v>
          </cell>
          <cell r="AB15">
            <v>756085.29453608883</v>
          </cell>
          <cell r="AC15">
            <v>777410.85633552703</v>
          </cell>
        </row>
        <row r="16">
          <cell r="R16">
            <v>80087.38018501614</v>
          </cell>
          <cell r="S16">
            <v>86496.964909513816</v>
          </cell>
          <cell r="T16">
            <v>82494.015704901598</v>
          </cell>
          <cell r="U16">
            <v>86732.699139764198</v>
          </cell>
          <cell r="V16">
            <v>82218.420292779381</v>
          </cell>
          <cell r="W16">
            <v>82954.119062544254</v>
          </cell>
          <cell r="X16">
            <v>93689.875183788798</v>
          </cell>
          <cell r="Y16">
            <v>106926.42053627998</v>
          </cell>
          <cell r="Z16">
            <v>90992.746301700274</v>
          </cell>
          <cell r="AA16">
            <v>89232.488508589304</v>
          </cell>
          <cell r="AB16">
            <v>84961.809476237569</v>
          </cell>
          <cell r="AC16">
            <v>86043.060698884685</v>
          </cell>
        </row>
        <row r="17">
          <cell r="R17">
            <v>105290.61900146861</v>
          </cell>
          <cell r="S17">
            <v>110693.3720260226</v>
          </cell>
          <cell r="T17">
            <v>109001.01818445054</v>
          </cell>
          <cell r="U17">
            <v>119077.64104462689</v>
          </cell>
          <cell r="V17">
            <v>112675.43792408193</v>
          </cell>
          <cell r="W17">
            <v>114495.85591655916</v>
          </cell>
          <cell r="X17">
            <v>132965.14288567737</v>
          </cell>
          <cell r="Y17">
            <v>145471.81524588307</v>
          </cell>
          <cell r="Z17">
            <v>121653.07084188014</v>
          </cell>
          <cell r="AA17">
            <v>109566.75361738396</v>
          </cell>
          <cell r="AB17">
            <v>112616.09881950116</v>
          </cell>
          <cell r="AC17">
            <v>111653.17449246466</v>
          </cell>
        </row>
        <row r="18">
          <cell r="R18">
            <v>206511.14677369804</v>
          </cell>
          <cell r="S18">
            <v>212391.66178945175</v>
          </cell>
          <cell r="T18">
            <v>213020.38544099199</v>
          </cell>
          <cell r="U18">
            <v>217928.1582034193</v>
          </cell>
          <cell r="V18">
            <v>212735.68039123793</v>
          </cell>
          <cell r="W18">
            <v>202550.01830170301</v>
          </cell>
          <cell r="X18">
            <v>236307.90277254279</v>
          </cell>
          <cell r="Y18">
            <v>240378.84604944297</v>
          </cell>
          <cell r="Z18">
            <v>231886.16220219564</v>
          </cell>
          <cell r="AA18">
            <v>217842.40775391005</v>
          </cell>
          <cell r="AB18">
            <v>211075.57880350525</v>
          </cell>
          <cell r="AC18">
            <v>213222.05151790113</v>
          </cell>
        </row>
        <row r="19">
          <cell r="R19">
            <v>90262.513606214008</v>
          </cell>
          <cell r="S19">
            <v>91148.926932759583</v>
          </cell>
          <cell r="T19">
            <v>91221.009642858422</v>
          </cell>
          <cell r="U19">
            <v>93767.70539116158</v>
          </cell>
          <cell r="V19">
            <v>87995.308365935591</v>
          </cell>
          <cell r="W19">
            <v>91007.821627613273</v>
          </cell>
          <cell r="X19">
            <v>107187.66994253373</v>
          </cell>
          <cell r="Y19">
            <v>110486.13395512238</v>
          </cell>
          <cell r="Z19">
            <v>101507.41638163217</v>
          </cell>
          <cell r="AA19">
            <v>95628.595355175363</v>
          </cell>
          <cell r="AB19">
            <v>92607.241761127036</v>
          </cell>
          <cell r="AC19">
            <v>91949.657037866913</v>
          </cell>
        </row>
        <row r="20">
          <cell r="R20">
            <v>55555.099956127626</v>
          </cell>
          <cell r="S20">
            <v>56210.082528649233</v>
          </cell>
          <cell r="T20">
            <v>57741.162832240334</v>
          </cell>
          <cell r="U20">
            <v>57605.01476941281</v>
          </cell>
          <cell r="V20">
            <v>56280.999947124503</v>
          </cell>
          <cell r="W20">
            <v>56087.649626941922</v>
          </cell>
          <cell r="X20">
            <v>64346.183718062122</v>
          </cell>
          <cell r="Y20">
            <v>67091.892071104681</v>
          </cell>
          <cell r="Z20">
            <v>60608.969570865309</v>
          </cell>
          <cell r="AA20">
            <v>57998.740248400514</v>
          </cell>
          <cell r="AB20">
            <v>55205.865121749404</v>
          </cell>
          <cell r="AC20">
            <v>57508.339609321527</v>
          </cell>
        </row>
        <row r="21">
          <cell r="R21">
            <v>282486.73579726479</v>
          </cell>
          <cell r="S21">
            <v>295703.24659171834</v>
          </cell>
          <cell r="T21">
            <v>294551.81074587873</v>
          </cell>
          <cell r="U21">
            <v>305126.04683758004</v>
          </cell>
          <cell r="V21">
            <v>289679.95622265758</v>
          </cell>
          <cell r="W21">
            <v>281468.52676404605</v>
          </cell>
          <cell r="X21">
            <v>325538.17545508291</v>
          </cell>
          <cell r="Y21">
            <v>309937.28144863178</v>
          </cell>
          <cell r="Z21">
            <v>315062.91763805371</v>
          </cell>
          <cell r="AA21">
            <v>305812.04505269515</v>
          </cell>
          <cell r="AB21">
            <v>290831.7345538768</v>
          </cell>
          <cell r="AC21">
            <v>303871.52289251442</v>
          </cell>
        </row>
        <row r="22">
          <cell r="R22">
            <v>76647.811226593636</v>
          </cell>
          <cell r="S22">
            <v>77614.685860497557</v>
          </cell>
          <cell r="T22">
            <v>77509.413040949876</v>
          </cell>
          <cell r="U22">
            <v>85301.305131160188</v>
          </cell>
          <cell r="V22">
            <v>74851.700208291484</v>
          </cell>
          <cell r="W22">
            <v>75968.818574947931</v>
          </cell>
          <cell r="X22">
            <v>84797.085801287787</v>
          </cell>
          <cell r="Y22">
            <v>84702.033643832125</v>
          </cell>
          <cell r="Z22">
            <v>88067.697670730267</v>
          </cell>
          <cell r="AA22">
            <v>83220.037640491006</v>
          </cell>
          <cell r="AB22">
            <v>76102.709248353232</v>
          </cell>
          <cell r="AC22">
            <v>81876.70195286478</v>
          </cell>
        </row>
        <row r="23">
          <cell r="R23">
            <v>395209.08933453012</v>
          </cell>
          <cell r="S23">
            <v>405183.36342569318</v>
          </cell>
          <cell r="T23">
            <v>397279.06094094971</v>
          </cell>
          <cell r="U23">
            <v>403843.2600447578</v>
          </cell>
          <cell r="V23">
            <v>399368.55723238958</v>
          </cell>
          <cell r="W23">
            <v>390403.53185963689</v>
          </cell>
          <cell r="X23">
            <v>459838.99170001602</v>
          </cell>
          <cell r="Y23">
            <v>446094.32343430608</v>
          </cell>
          <cell r="Z23">
            <v>441618.91063339158</v>
          </cell>
          <cell r="AA23">
            <v>426080.10131145729</v>
          </cell>
          <cell r="AB23">
            <v>409453.23454248527</v>
          </cell>
          <cell r="AC23">
            <v>427677.57554038684</v>
          </cell>
        </row>
        <row r="24">
          <cell r="R24">
            <v>82196.422590014554</v>
          </cell>
          <cell r="S24">
            <v>87194.111224148</v>
          </cell>
          <cell r="T24">
            <v>81805.174365593193</v>
          </cell>
          <cell r="U24">
            <v>91087.346015460542</v>
          </cell>
          <cell r="V24">
            <v>84299.294307856981</v>
          </cell>
          <cell r="W24">
            <v>83305.425830793814</v>
          </cell>
          <cell r="X24">
            <v>96054.238724952607</v>
          </cell>
          <cell r="Y24">
            <v>99262.264192994175</v>
          </cell>
          <cell r="Z24">
            <v>94425.90420953893</v>
          </cell>
          <cell r="AA24">
            <v>91272.471516998034</v>
          </cell>
          <cell r="AB24">
            <v>87179.763122894612</v>
          </cell>
          <cell r="AC24">
            <v>89667.583898754485</v>
          </cell>
        </row>
        <row r="25">
          <cell r="R25">
            <v>628897.64649770386</v>
          </cell>
          <cell r="S25">
            <v>649152.62288082065</v>
          </cell>
          <cell r="T25">
            <v>642074.30265097658</v>
          </cell>
          <cell r="U25">
            <v>668210.33141150116</v>
          </cell>
          <cell r="V25">
            <v>657265.2437967502</v>
          </cell>
          <cell r="W25">
            <v>629317.7160017828</v>
          </cell>
          <cell r="X25">
            <v>701374.88167395745</v>
          </cell>
          <cell r="Y25">
            <v>675272.15662395477</v>
          </cell>
          <cell r="Z25">
            <v>690318.72039784014</v>
          </cell>
          <cell r="AA25">
            <v>681721.94277911715</v>
          </cell>
          <cell r="AB25">
            <v>663739.79230807419</v>
          </cell>
          <cell r="AC25">
            <v>701714.64297752106</v>
          </cell>
        </row>
        <row r="26">
          <cell r="R26">
            <v>104434.73363807653</v>
          </cell>
          <cell r="S26">
            <v>107978.5933674679</v>
          </cell>
          <cell r="T26">
            <v>105623.14543516026</v>
          </cell>
          <cell r="U26">
            <v>109542.01677612744</v>
          </cell>
          <cell r="V26">
            <v>106622.17636839821</v>
          </cell>
          <cell r="W26">
            <v>107064.69007005767</v>
          </cell>
          <cell r="X26">
            <v>121018.49712518181</v>
          </cell>
          <cell r="Y26">
            <v>125547.51235818279</v>
          </cell>
          <cell r="Z26">
            <v>120908.6187229901</v>
          </cell>
          <cell r="AA26">
            <v>115061.43767530013</v>
          </cell>
          <cell r="AB26">
            <v>115957.7154269663</v>
          </cell>
          <cell r="AC26">
            <v>112650.86303609086</v>
          </cell>
        </row>
        <row r="27">
          <cell r="R27">
            <v>43027.921986855195</v>
          </cell>
          <cell r="S27">
            <v>42829.55650290702</v>
          </cell>
          <cell r="T27">
            <v>44645.363625201862</v>
          </cell>
          <cell r="U27">
            <v>44396.608340322302</v>
          </cell>
          <cell r="V27">
            <v>42767.811253878433</v>
          </cell>
          <cell r="W27">
            <v>41099.624956847358</v>
          </cell>
          <cell r="X27">
            <v>47669.855288696548</v>
          </cell>
          <cell r="Y27">
            <v>47191.113145495612</v>
          </cell>
          <cell r="Z27">
            <v>46939.873856344799</v>
          </cell>
          <cell r="AA27">
            <v>46243.642944884472</v>
          </cell>
          <cell r="AB27">
            <v>43847.64339637271</v>
          </cell>
          <cell r="AC27">
            <v>46600.984702193622</v>
          </cell>
        </row>
        <row r="28">
          <cell r="R28">
            <v>58614.315548463252</v>
          </cell>
          <cell r="S28">
            <v>61509.365190546487</v>
          </cell>
          <cell r="T28">
            <v>58614.315548463252</v>
          </cell>
          <cell r="U28">
            <v>62261.393526752247</v>
          </cell>
          <cell r="V28">
            <v>60884.352108677973</v>
          </cell>
          <cell r="W28">
            <v>59573.41968656869</v>
          </cell>
          <cell r="X28">
            <v>68585.088316716356</v>
          </cell>
          <cell r="Y28">
            <v>71732.0599896075</v>
          </cell>
          <cell r="Z28">
            <v>66654.256556135661</v>
          </cell>
          <cell r="AA28">
            <v>63786.589743488068</v>
          </cell>
          <cell r="AB28">
            <v>63429.586104720875</v>
          </cell>
          <cell r="AC28">
            <v>62155.257679859693</v>
          </cell>
        </row>
        <row r="29">
          <cell r="R29">
            <v>319622.25428273645</v>
          </cell>
          <cell r="S29">
            <v>321815.8351847374</v>
          </cell>
          <cell r="T29">
            <v>318595.08212623169</v>
          </cell>
          <cell r="U29">
            <v>333768.41532408586</v>
          </cell>
          <cell r="V29">
            <v>325909.66730126122</v>
          </cell>
          <cell r="W29">
            <v>310744.6261087067</v>
          </cell>
          <cell r="X29">
            <v>355690.05883504177</v>
          </cell>
          <cell r="Y29">
            <v>350612.24208961602</v>
          </cell>
          <cell r="Z29">
            <v>355699.73284122488</v>
          </cell>
          <cell r="AA29">
            <v>341489.65425902326</v>
          </cell>
          <cell r="AB29">
            <v>330857.23046343692</v>
          </cell>
          <cell r="AC29">
            <v>339025.20118389756</v>
          </cell>
        </row>
        <row r="30">
          <cell r="R30">
            <v>49256.050026371682</v>
          </cell>
          <cell r="S30">
            <v>51280.940547294165</v>
          </cell>
          <cell r="T30">
            <v>50609.234236868411</v>
          </cell>
          <cell r="U30">
            <v>53581.607042647913</v>
          </cell>
          <cell r="V30">
            <v>52242.175439799998</v>
          </cell>
          <cell r="W30">
            <v>51971.104304827531</v>
          </cell>
          <cell r="X30">
            <v>57659.979031973286</v>
          </cell>
          <cell r="Y30">
            <v>61097.769033446501</v>
          </cell>
          <cell r="Z30">
            <v>57064.273974343552</v>
          </cell>
          <cell r="AA30">
            <v>53589.207167927518</v>
          </cell>
          <cell r="AB30">
            <v>52249.051743624404</v>
          </cell>
          <cell r="AC30">
            <v>53028.607450874988</v>
          </cell>
        </row>
        <row r="31">
          <cell r="R31">
            <v>65010.048119307925</v>
          </cell>
          <cell r="S31">
            <v>67303.588356603301</v>
          </cell>
          <cell r="T31">
            <v>66961.934046643495</v>
          </cell>
          <cell r="U31">
            <v>71087.203526419005</v>
          </cell>
          <cell r="V31">
            <v>70097.89148105713</v>
          </cell>
          <cell r="W31">
            <v>67982.605666349482</v>
          </cell>
          <cell r="X31">
            <v>79237.721948851395</v>
          </cell>
          <cell r="Y31">
            <v>80092.022774142184</v>
          </cell>
          <cell r="Z31">
            <v>74942.780666834966</v>
          </cell>
          <cell r="AA31">
            <v>68403.484164126057</v>
          </cell>
          <cell r="AB31">
            <v>69112.21054430354</v>
          </cell>
          <cell r="AC31">
            <v>69728.50870536147</v>
          </cell>
        </row>
      </sheetData>
      <sheetData sheetId="12">
        <row r="5">
          <cell r="R5">
            <v>908259.30402223533</v>
          </cell>
          <cell r="S5">
            <v>844428.89162330423</v>
          </cell>
          <cell r="T5">
            <v>1033494.8210160155</v>
          </cell>
          <cell r="U5">
            <v>975420.06405875692</v>
          </cell>
          <cell r="V5">
            <v>792606.01264687255</v>
          </cell>
          <cell r="W5">
            <v>1236971.044292504</v>
          </cell>
          <cell r="X5">
            <v>590425.93864105735</v>
          </cell>
          <cell r="Y5">
            <v>894372.80454959907</v>
          </cell>
          <cell r="Z5">
            <v>703382.45892870985</v>
          </cell>
          <cell r="AA5">
            <v>989699.8892555479</v>
          </cell>
          <cell r="AB5">
            <v>955044.66648742696</v>
          </cell>
          <cell r="AC5">
            <v>649087.1044779704</v>
          </cell>
        </row>
        <row r="6">
          <cell r="R6">
            <v>9965.664878833275</v>
          </cell>
          <cell r="S6">
            <v>9828.6284153422166</v>
          </cell>
          <cell r="T6">
            <v>9927.2124745850087</v>
          </cell>
          <cell r="U6">
            <v>9917.0075592712237</v>
          </cell>
          <cell r="V6">
            <v>8633.5131265030286</v>
          </cell>
          <cell r="W6">
            <v>9628.7214717464813</v>
          </cell>
          <cell r="X6">
            <v>11167.705163350111</v>
          </cell>
          <cell r="Y6">
            <v>11404.604236905841</v>
          </cell>
          <cell r="Z6">
            <v>10515.874036431007</v>
          </cell>
          <cell r="AA6">
            <v>9800.7671690633433</v>
          </cell>
          <cell r="AB6">
            <v>9983.9497447164977</v>
          </cell>
          <cell r="AC6">
            <v>9260.3517232519807</v>
          </cell>
        </row>
        <row r="7">
          <cell r="R7">
            <v>128751.77403109576</v>
          </cell>
          <cell r="S7">
            <v>136851.6056972605</v>
          </cell>
          <cell r="T7">
            <v>136295.45001965534</v>
          </cell>
          <cell r="U7">
            <v>143495.88155936621</v>
          </cell>
          <cell r="V7">
            <v>149372.40296690501</v>
          </cell>
          <cell r="W7">
            <v>129040.42371978893</v>
          </cell>
          <cell r="X7">
            <v>141191.39860770287</v>
          </cell>
          <cell r="Y7">
            <v>117380.19131999509</v>
          </cell>
          <cell r="Z7">
            <v>125867.99612700427</v>
          </cell>
          <cell r="AA7">
            <v>125762.24244489515</v>
          </cell>
          <cell r="AB7">
            <v>127011.19539846451</v>
          </cell>
          <cell r="AC7">
            <v>120808.4381078672</v>
          </cell>
        </row>
        <row r="8">
          <cell r="R8">
            <v>134307.56970729458</v>
          </cell>
          <cell r="S8">
            <v>122268.98352422635</v>
          </cell>
          <cell r="T8">
            <v>125477.51199784153</v>
          </cell>
          <cell r="U8">
            <v>159217.99974754901</v>
          </cell>
          <cell r="V8">
            <v>137694.73982203379</v>
          </cell>
          <cell r="W8">
            <v>151597.03226851986</v>
          </cell>
          <cell r="X8">
            <v>122191.2018108996</v>
          </cell>
          <cell r="Y8">
            <v>106079.83288797666</v>
          </cell>
          <cell r="Z8">
            <v>119823.75766055059</v>
          </cell>
          <cell r="AA8">
            <v>131393.36161793314</v>
          </cell>
          <cell r="AB8">
            <v>148147.35357080202</v>
          </cell>
          <cell r="AC8">
            <v>132973.65538437379</v>
          </cell>
        </row>
        <row r="9">
          <cell r="R9">
            <v>23645.237642492619</v>
          </cell>
          <cell r="S9">
            <v>22248.404417156838</v>
          </cell>
          <cell r="T9">
            <v>33052.92403167981</v>
          </cell>
          <cell r="U9">
            <v>26898.363213236575</v>
          </cell>
          <cell r="V9">
            <v>24917.982937369918</v>
          </cell>
          <cell r="W9">
            <v>34041.743821393902</v>
          </cell>
          <cell r="X9">
            <v>21612.819148078983</v>
          </cell>
          <cell r="Y9">
            <v>12268.98754340969</v>
          </cell>
          <cell r="Z9">
            <v>14026.509530385127</v>
          </cell>
          <cell r="AA9">
            <v>23141.594907107632</v>
          </cell>
          <cell r="AB9">
            <v>19197.211111605808</v>
          </cell>
          <cell r="AC9">
            <v>15035.221696083521</v>
          </cell>
        </row>
        <row r="10">
          <cell r="R10">
            <v>31067.624741999243</v>
          </cell>
          <cell r="S10">
            <v>27040.971837537843</v>
          </cell>
          <cell r="T10">
            <v>32699.129747015642</v>
          </cell>
          <cell r="U10">
            <v>31168.451295476683</v>
          </cell>
          <cell r="V10">
            <v>26880.419643056142</v>
          </cell>
          <cell r="W10">
            <v>30978.807645534209</v>
          </cell>
          <cell r="X10">
            <v>29397.042316649327</v>
          </cell>
          <cell r="Y10">
            <v>27191.709274194916</v>
          </cell>
          <cell r="Z10">
            <v>24849.784182827614</v>
          </cell>
          <cell r="AA10">
            <v>28041.840526064261</v>
          </cell>
          <cell r="AB10">
            <v>27190.831680380084</v>
          </cell>
          <cell r="AC10">
            <v>27953.387109264004</v>
          </cell>
        </row>
        <row r="11">
          <cell r="R11">
            <v>50676.832618329005</v>
          </cell>
          <cell r="S11">
            <v>49694.124112020509</v>
          </cell>
          <cell r="T11">
            <v>52372.030860359344</v>
          </cell>
          <cell r="U11">
            <v>55859.587800156092</v>
          </cell>
          <cell r="V11">
            <v>48203.814638382173</v>
          </cell>
          <cell r="W11">
            <v>54935.839678372082</v>
          </cell>
          <cell r="X11">
            <v>53871.075007309875</v>
          </cell>
          <cell r="Y11">
            <v>54620.950743903581</v>
          </cell>
          <cell r="Z11">
            <v>47552.852362906589</v>
          </cell>
          <cell r="AA11">
            <v>50459.439503022702</v>
          </cell>
          <cell r="AB11">
            <v>44731.462313732918</v>
          </cell>
          <cell r="AC11">
            <v>43623.990361505275</v>
          </cell>
        </row>
        <row r="12">
          <cell r="R12">
            <v>20895.425709828196</v>
          </cell>
          <cell r="S12">
            <v>17568.329368952473</v>
          </cell>
          <cell r="T12">
            <v>17403.12640737374</v>
          </cell>
          <cell r="U12">
            <v>13060.816394968002</v>
          </cell>
          <cell r="V12">
            <v>10714.951827577577</v>
          </cell>
          <cell r="W12">
            <v>31328.197593284174</v>
          </cell>
          <cell r="X12">
            <v>17960.317856787558</v>
          </cell>
          <cell r="Y12">
            <v>7487.3946243221289</v>
          </cell>
          <cell r="Z12">
            <v>8127.2907225243398</v>
          </cell>
          <cell r="AA12">
            <v>22441.578020389905</v>
          </cell>
          <cell r="AB12">
            <v>17890.740437710207</v>
          </cell>
          <cell r="AC12">
            <v>14550.83103628199</v>
          </cell>
        </row>
        <row r="13">
          <cell r="R13">
            <v>94303.388934705872</v>
          </cell>
          <cell r="S13">
            <v>95980.93283095269</v>
          </cell>
          <cell r="T13">
            <v>95798.036680028948</v>
          </cell>
          <cell r="U13">
            <v>92473.723643247038</v>
          </cell>
          <cell r="V13">
            <v>90604.832297511457</v>
          </cell>
          <cell r="W13">
            <v>85926.353912361141</v>
          </cell>
          <cell r="X13">
            <v>81683.931550155161</v>
          </cell>
          <cell r="Y13">
            <v>79380.164863961691</v>
          </cell>
          <cell r="Z13">
            <v>86740.657089835731</v>
          </cell>
          <cell r="AA13">
            <v>98093.968757991737</v>
          </cell>
          <cell r="AB13">
            <v>91435.921121924301</v>
          </cell>
          <cell r="AC13">
            <v>101870.08831732423</v>
          </cell>
        </row>
        <row r="14">
          <cell r="R14">
            <v>6481.2610559534696</v>
          </cell>
          <cell r="S14">
            <v>6596.0450821376671</v>
          </cell>
          <cell r="T14">
            <v>7067.1160687257961</v>
          </cell>
          <cell r="U14">
            <v>7106.876475913914</v>
          </cell>
          <cell r="V14">
            <v>6891.5701467004201</v>
          </cell>
          <cell r="W14">
            <v>7060.5593962341791</v>
          </cell>
          <cell r="X14">
            <v>8374.336530446828</v>
          </cell>
          <cell r="Y14">
            <v>7870.4455731315429</v>
          </cell>
          <cell r="Z14">
            <v>7048.3378590942339</v>
          </cell>
          <cell r="AA14">
            <v>7465.1644222083451</v>
          </cell>
          <cell r="AB14">
            <v>7448.3641149193136</v>
          </cell>
          <cell r="AC14">
            <v>7491.9232745342197</v>
          </cell>
        </row>
        <row r="15">
          <cell r="R15">
            <v>301277.18964311271</v>
          </cell>
          <cell r="S15">
            <v>289579.02417387965</v>
          </cell>
          <cell r="T15">
            <v>353610.38902004401</v>
          </cell>
          <cell r="U15">
            <v>269074.29511464282</v>
          </cell>
          <cell r="V15">
            <v>231948.74741403363</v>
          </cell>
          <cell r="W15">
            <v>380040.0504316584</v>
          </cell>
          <cell r="X15">
            <v>255617.77528396668</v>
          </cell>
          <cell r="Y15">
            <v>217057.41837634658</v>
          </cell>
          <cell r="Z15">
            <v>202836.02040154918</v>
          </cell>
          <cell r="AA15">
            <v>241614.70460090507</v>
          </cell>
          <cell r="AB15">
            <v>277169.12441003753</v>
          </cell>
          <cell r="AC15">
            <v>238072.26112982468</v>
          </cell>
        </row>
        <row r="16">
          <cell r="R16">
            <v>29380.122047362049</v>
          </cell>
          <cell r="S16">
            <v>28836.07390869259</v>
          </cell>
          <cell r="T16">
            <v>21376.991072916659</v>
          </cell>
          <cell r="U16">
            <v>20168.213252034038</v>
          </cell>
          <cell r="V16">
            <v>18337.799032406692</v>
          </cell>
          <cell r="W16">
            <v>18291.128072497886</v>
          </cell>
          <cell r="X16">
            <v>17323.472500040341</v>
          </cell>
          <cell r="Y16">
            <v>12263.04175961086</v>
          </cell>
          <cell r="Z16">
            <v>13952.070719447103</v>
          </cell>
          <cell r="AA16">
            <v>16477.353224491322</v>
          </cell>
          <cell r="AB16">
            <v>17443.693003483437</v>
          </cell>
          <cell r="AC16">
            <v>17331.041407016921</v>
          </cell>
        </row>
        <row r="17">
          <cell r="R17">
            <v>43274.386542604305</v>
          </cell>
          <cell r="S17">
            <v>43223.677230273184</v>
          </cell>
          <cell r="T17">
            <v>49697.134389784507</v>
          </cell>
          <cell r="U17">
            <v>50900.680627184163</v>
          </cell>
          <cell r="V17">
            <v>43733.72564673837</v>
          </cell>
          <cell r="W17">
            <v>60926.518372625826</v>
          </cell>
          <cell r="X17">
            <v>36392.900033588114</v>
          </cell>
          <cell r="Y17">
            <v>26279.000213194318</v>
          </cell>
          <cell r="Z17">
            <v>34066.503197090089</v>
          </cell>
          <cell r="AA17">
            <v>42863.928492232473</v>
          </cell>
          <cell r="AB17">
            <v>47437.10809108433</v>
          </cell>
          <cell r="AC17">
            <v>41044.437163600116</v>
          </cell>
        </row>
        <row r="18">
          <cell r="R18">
            <v>91981.856421652716</v>
          </cell>
          <cell r="S18">
            <v>90104.310774397367</v>
          </cell>
          <cell r="T18">
            <v>96924.627433542773</v>
          </cell>
          <cell r="U18">
            <v>80612.564871522423</v>
          </cell>
          <cell r="V18">
            <v>55660.04936480688</v>
          </cell>
          <cell r="W18">
            <v>96700.070468653779</v>
          </cell>
          <cell r="X18">
            <v>67092.746484840405</v>
          </cell>
          <cell r="Y18">
            <v>63066.66318410149</v>
          </cell>
          <cell r="Z18">
            <v>69458.737302348105</v>
          </cell>
          <cell r="AA18">
            <v>79655.869861004467</v>
          </cell>
          <cell r="AB18">
            <v>90359.576694898453</v>
          </cell>
          <cell r="AC18">
            <v>88101.927138231287</v>
          </cell>
        </row>
        <row r="19">
          <cell r="R19">
            <v>33203.305614075565</v>
          </cell>
          <cell r="S19">
            <v>30648.070986538165</v>
          </cell>
          <cell r="T19">
            <v>32939.582692834403</v>
          </cell>
          <cell r="U19">
            <v>32616.66411214626</v>
          </cell>
          <cell r="V19">
            <v>30483.096602240534</v>
          </cell>
          <cell r="W19">
            <v>32820.300386430303</v>
          </cell>
          <cell r="X19">
            <v>41145.851054995248</v>
          </cell>
          <cell r="Y19">
            <v>37370.426916105498</v>
          </cell>
          <cell r="Z19">
            <v>32938.549710076695</v>
          </cell>
          <cell r="AA19">
            <v>32590.291468886804</v>
          </cell>
          <cell r="AB19">
            <v>32555.434095385368</v>
          </cell>
          <cell r="AC19">
            <v>33007.42636028507</v>
          </cell>
        </row>
        <row r="20">
          <cell r="R20">
            <v>15048.584977990933</v>
          </cell>
          <cell r="S20">
            <v>14768.277641555644</v>
          </cell>
          <cell r="T20">
            <v>14731.750138967276</v>
          </cell>
          <cell r="U20">
            <v>12813.971381338255</v>
          </cell>
          <cell r="V20">
            <v>12025.559757878269</v>
          </cell>
          <cell r="W20">
            <v>17523.069269832318</v>
          </cell>
          <cell r="X20">
            <v>14398.476437948062</v>
          </cell>
          <cell r="Y20">
            <v>14370.178482945092</v>
          </cell>
          <cell r="Z20">
            <v>12425.527361987282</v>
          </cell>
          <cell r="AA20">
            <v>16016.971017334552</v>
          </cell>
          <cell r="AB20">
            <v>15538.149504514658</v>
          </cell>
          <cell r="AC20">
            <v>15949.484027707585</v>
          </cell>
        </row>
        <row r="21">
          <cell r="R21">
            <v>125575.53469569678</v>
          </cell>
          <cell r="S21">
            <v>134303.07611781993</v>
          </cell>
          <cell r="T21">
            <v>131468.74096971005</v>
          </cell>
          <cell r="U21">
            <v>130906.23327257339</v>
          </cell>
          <cell r="V21">
            <v>116930.08709579555</v>
          </cell>
          <cell r="W21">
            <v>125864.4172496823</v>
          </cell>
          <cell r="X21">
            <v>129726.47604137042</v>
          </cell>
          <cell r="Y21">
            <v>130091.47929540125</v>
          </cell>
          <cell r="Z21">
            <v>116317.45187450398</v>
          </cell>
          <cell r="AA21">
            <v>128593.44075209083</v>
          </cell>
          <cell r="AB21">
            <v>140244.12419667118</v>
          </cell>
          <cell r="AC21">
            <v>133224.93843868375</v>
          </cell>
        </row>
        <row r="22">
          <cell r="R22">
            <v>33153.614487281113</v>
          </cell>
          <cell r="S22">
            <v>38183.071564024649</v>
          </cell>
          <cell r="T22">
            <v>38679.793877527773</v>
          </cell>
          <cell r="U22">
            <v>32626.438792752451</v>
          </cell>
          <cell r="V22">
            <v>32792.44565210896</v>
          </cell>
          <cell r="W22">
            <v>37811.237614474187</v>
          </cell>
          <cell r="X22">
            <v>34830.737582380985</v>
          </cell>
          <cell r="Y22">
            <v>36700.735366342022</v>
          </cell>
          <cell r="Z22">
            <v>33980.199377961035</v>
          </cell>
          <cell r="AA22">
            <v>30817.630609165921</v>
          </cell>
          <cell r="AB22">
            <v>28662.389848909865</v>
          </cell>
          <cell r="AC22">
            <v>36134.705227071317</v>
          </cell>
        </row>
        <row r="23">
          <cell r="R23">
            <v>175422.81222816888</v>
          </cell>
          <cell r="S23">
            <v>111797.75851134682</v>
          </cell>
          <cell r="T23">
            <v>160428.54421069799</v>
          </cell>
          <cell r="U23">
            <v>172560.68852954399</v>
          </cell>
          <cell r="V23">
            <v>142418.07661035121</v>
          </cell>
          <cell r="W23">
            <v>207312.48064513924</v>
          </cell>
          <cell r="X23">
            <v>117636.54700603179</v>
          </cell>
          <cell r="Y23">
            <v>140820.97283736174</v>
          </cell>
          <cell r="Z23">
            <v>116530.23099089775</v>
          </cell>
          <cell r="AA23">
            <v>130674.93968250597</v>
          </cell>
          <cell r="AB23">
            <v>150945.64053764456</v>
          </cell>
          <cell r="AC23">
            <v>131375.30821031006</v>
          </cell>
        </row>
        <row r="24">
          <cell r="R24">
            <v>33703.469007323816</v>
          </cell>
          <cell r="S24">
            <v>29589.827062605444</v>
          </cell>
          <cell r="T24">
            <v>33123.979142166543</v>
          </cell>
          <cell r="U24">
            <v>28510.464912175317</v>
          </cell>
          <cell r="V24">
            <v>25815.916587657644</v>
          </cell>
          <cell r="W24">
            <v>28266.748833477744</v>
          </cell>
          <cell r="X24">
            <v>25663.228334745887</v>
          </cell>
          <cell r="Y24">
            <v>24945.610362312364</v>
          </cell>
          <cell r="Z24">
            <v>21407.16990545993</v>
          </cell>
          <cell r="AA24">
            <v>21212.875405913524</v>
          </cell>
          <cell r="AB24">
            <v>24961.216775651788</v>
          </cell>
          <cell r="AC24">
            <v>21827.493670509954</v>
          </cell>
        </row>
        <row r="25">
          <cell r="R25">
            <v>181082.73341872031</v>
          </cell>
          <cell r="S25">
            <v>185905.20866069233</v>
          </cell>
          <cell r="T25">
            <v>222103.37239539705</v>
          </cell>
          <cell r="U25">
            <v>182159.26133129385</v>
          </cell>
          <cell r="V25">
            <v>131655.53965503431</v>
          </cell>
          <cell r="W25">
            <v>231604.99718305457</v>
          </cell>
          <cell r="X25">
            <v>127039.5787299521</v>
          </cell>
          <cell r="Y25">
            <v>175117.08579654817</v>
          </cell>
          <cell r="Z25">
            <v>128089.26852230274</v>
          </cell>
          <cell r="AA25">
            <v>176784.44011191535</v>
          </cell>
          <cell r="AB25">
            <v>216752.83974541724</v>
          </cell>
          <cell r="AC25">
            <v>166013.67444967222</v>
          </cell>
        </row>
        <row r="26">
          <cell r="R26">
            <v>39293.40020441635</v>
          </cell>
          <cell r="S26">
            <v>33129.832511804037</v>
          </cell>
          <cell r="T26">
            <v>37742.26468456196</v>
          </cell>
          <cell r="U26">
            <v>37126.748079107274</v>
          </cell>
          <cell r="V26">
            <v>37981.618937787367</v>
          </cell>
          <cell r="W26">
            <v>44624.767340993712</v>
          </cell>
          <cell r="X26">
            <v>40161.043505229492</v>
          </cell>
          <cell r="Y26">
            <v>38629.520922702693</v>
          </cell>
          <cell r="Z26">
            <v>38129.821374374063</v>
          </cell>
          <cell r="AA26">
            <v>41243.703058936502</v>
          </cell>
          <cell r="AB26">
            <v>44862.549638651442</v>
          </cell>
          <cell r="AC26">
            <v>42360.7297414348</v>
          </cell>
        </row>
        <row r="27">
          <cell r="R27">
            <v>9720.7212549638643</v>
          </cell>
          <cell r="S27">
            <v>9187.5339868462834</v>
          </cell>
          <cell r="T27">
            <v>10220.274376723588</v>
          </cell>
          <cell r="U27">
            <v>9190.8906098788939</v>
          </cell>
          <cell r="V27">
            <v>6132.1443911592651</v>
          </cell>
          <cell r="W27">
            <v>14579.122237264339</v>
          </cell>
          <cell r="X27">
            <v>7325.551200716196</v>
          </cell>
          <cell r="Y27">
            <v>9395.6042595240433</v>
          </cell>
          <cell r="Z27">
            <v>7777.1871349502471</v>
          </cell>
          <cell r="AA27">
            <v>9271.5489889828823</v>
          </cell>
          <cell r="AB27">
            <v>11076.385079496977</v>
          </cell>
          <cell r="AC27">
            <v>6196.0364794935085</v>
          </cell>
        </row>
        <row r="28">
          <cell r="R28">
            <v>20702.079292400253</v>
          </cell>
          <cell r="S28">
            <v>16424.706877181561</v>
          </cell>
          <cell r="T28">
            <v>19112.586697968007</v>
          </cell>
          <cell r="U28">
            <v>16804.968771166867</v>
          </cell>
          <cell r="V28">
            <v>15460.58455396488</v>
          </cell>
          <cell r="W28">
            <v>18384.226878065536</v>
          </cell>
          <cell r="X28">
            <v>18649.837159196279</v>
          </cell>
          <cell r="Y28">
            <v>15407.495930639197</v>
          </cell>
          <cell r="Z28">
            <v>13629.76422592267</v>
          </cell>
          <cell r="AA28">
            <v>13570.978718079605</v>
          </cell>
          <cell r="AB28">
            <v>16453.6682299323</v>
          </cell>
          <cell r="AC28">
            <v>16896.102665482766</v>
          </cell>
        </row>
        <row r="29">
          <cell r="R29">
            <v>132447.48320146749</v>
          </cell>
          <cell r="S29">
            <v>152526.90701871773</v>
          </cell>
          <cell r="T29">
            <v>172905.17755600368</v>
          </cell>
          <cell r="U29">
            <v>148706.72953635699</v>
          </cell>
          <cell r="V29">
            <v>121716.94813687308</v>
          </cell>
          <cell r="W29">
            <v>133146.24668130331</v>
          </cell>
          <cell r="X29">
            <v>132407.0843077054</v>
          </cell>
          <cell r="Y29">
            <v>134147.96873606968</v>
          </cell>
          <cell r="Z29">
            <v>119685.94830999989</v>
          </cell>
          <cell r="AA29">
            <v>136544.83956477442</v>
          </cell>
          <cell r="AB29">
            <v>135224.72955339076</v>
          </cell>
          <cell r="AC29">
            <v>116294.93739733787</v>
          </cell>
        </row>
        <row r="30">
          <cell r="R30">
            <v>13244.219652036343</v>
          </cell>
          <cell r="S30">
            <v>11356.210632156297</v>
          </cell>
          <cell r="T30">
            <v>14220.034790355363</v>
          </cell>
          <cell r="U30">
            <v>14731.833207731135</v>
          </cell>
          <cell r="V30">
            <v>11433.397047219216</v>
          </cell>
          <cell r="W30">
            <v>14449.456432038685</v>
          </cell>
          <cell r="X30">
            <v>10709.173523677542</v>
          </cell>
          <cell r="Y30">
            <v>11442.300655175743</v>
          </cell>
          <cell r="Z30">
            <v>7885.430266653093</v>
          </cell>
          <cell r="AA30">
            <v>11118.85209510252</v>
          </cell>
          <cell r="AB30">
            <v>10030.688676623766</v>
          </cell>
          <cell r="AC30">
            <v>10705.403021230362</v>
          </cell>
        </row>
        <row r="31">
          <cell r="R31">
            <v>16468.100761432004</v>
          </cell>
          <cell r="S31">
            <v>17086.340427043164</v>
          </cell>
          <cell r="T31">
            <v>18598.220127567532</v>
          </cell>
          <cell r="U31">
            <v>18237.933750650831</v>
          </cell>
          <cell r="V31">
            <v>18226.558359558199</v>
          </cell>
          <cell r="W31">
            <v>18916.622673860955</v>
          </cell>
          <cell r="X31">
            <v>19325.166291191068</v>
          </cell>
          <cell r="Y31">
            <v>17148.676177444373</v>
          </cell>
          <cell r="Z31">
            <v>15037.076351716823</v>
          </cell>
          <cell r="AA31">
            <v>16366.871248255178</v>
          </cell>
          <cell r="AB31">
            <v>19120.233943166706</v>
          </cell>
          <cell r="AC31">
            <v>18022.1998881131</v>
          </cell>
        </row>
        <row r="36">
          <cell r="AD36">
            <v>24.00000068217193</v>
          </cell>
        </row>
        <row r="38">
          <cell r="AD38">
            <v>22.46484171966851</v>
          </cell>
        </row>
        <row r="39">
          <cell r="AD39">
            <v>16.004447976277472</v>
          </cell>
        </row>
        <row r="40">
          <cell r="AD40">
            <v>34.004964573616157</v>
          </cell>
        </row>
        <row r="41">
          <cell r="AD41">
            <v>22.004903061031879</v>
          </cell>
        </row>
        <row r="42">
          <cell r="AD42">
            <v>18.004875749711555</v>
          </cell>
        </row>
        <row r="43">
          <cell r="AD43">
            <v>21.004811239641189</v>
          </cell>
        </row>
        <row r="44">
          <cell r="AD44">
            <v>26.004933461714241</v>
          </cell>
        </row>
        <row r="45">
          <cell r="AD45">
            <v>15.004826578005131</v>
          </cell>
        </row>
        <row r="46">
          <cell r="AD46">
            <v>23.004976914968623</v>
          </cell>
        </row>
        <row r="47">
          <cell r="AD47">
            <v>30.003245385682998</v>
          </cell>
        </row>
        <row r="48">
          <cell r="AD48">
            <v>26.004993467814874</v>
          </cell>
        </row>
        <row r="49">
          <cell r="AD49">
            <v>18.004596533830288</v>
          </cell>
        </row>
        <row r="50">
          <cell r="AD50">
            <v>27.004675324675343</v>
          </cell>
        </row>
        <row r="51">
          <cell r="AD51">
            <v>27.045051984775643</v>
          </cell>
        </row>
        <row r="52">
          <cell r="AD52">
            <v>26.00490340245452</v>
          </cell>
        </row>
        <row r="53">
          <cell r="AD53">
            <v>20.004556587116255</v>
          </cell>
        </row>
        <row r="54">
          <cell r="AD54">
            <v>30.004884008682335</v>
          </cell>
        </row>
        <row r="55">
          <cell r="AD55">
            <v>30.004569043607219</v>
          </cell>
        </row>
        <row r="56">
          <cell r="AD56">
            <v>26.004892918227185</v>
          </cell>
        </row>
        <row r="57">
          <cell r="AD57">
            <v>23.00497988863393</v>
          </cell>
        </row>
        <row r="58">
          <cell r="AD58">
            <v>21.004951070701683</v>
          </cell>
        </row>
        <row r="59">
          <cell r="AD59">
            <v>26.004652852553139</v>
          </cell>
        </row>
        <row r="60">
          <cell r="AD60">
            <v>17.004076727125021</v>
          </cell>
        </row>
        <row r="61">
          <cell r="AD61">
            <v>21.004652365221606</v>
          </cell>
        </row>
        <row r="62">
          <cell r="AD62">
            <v>29.004882451456986</v>
          </cell>
        </row>
        <row r="63">
          <cell r="AD63">
            <v>18.004425720135004</v>
          </cell>
        </row>
        <row r="64">
          <cell r="AD64">
            <v>20.004818760035135</v>
          </cell>
        </row>
      </sheetData>
      <sheetData sheetId="13">
        <row r="35">
          <cell r="AC35">
            <v>0.78227107634060222</v>
          </cell>
          <cell r="AD35">
            <v>0.85389699864910407</v>
          </cell>
          <cell r="AE35">
            <v>0.80125661607739329</v>
          </cell>
          <cell r="AF35">
            <v>0.836678850823798</v>
          </cell>
          <cell r="AG35">
            <v>0.9036189284288374</v>
          </cell>
          <cell r="AH35">
            <v>0.79688077861816453</v>
          </cell>
          <cell r="AI35">
            <v>0.94253545703275554</v>
          </cell>
          <cell r="AJ35">
            <v>0.8659397981537319</v>
          </cell>
          <cell r="AK35">
            <v>0.86512754995893415</v>
          </cell>
          <cell r="AL35">
            <v>0.78198284386933703</v>
          </cell>
          <cell r="AM35">
            <v>0.7858785098533364</v>
          </cell>
          <cell r="AN35">
            <v>0.83406914460483905</v>
          </cell>
          <cell r="AO35">
            <v>0.83511006063431259</v>
          </cell>
        </row>
        <row r="36">
          <cell r="AC36">
            <v>0.48706317669807231</v>
          </cell>
          <cell r="AD36">
            <v>0.51447120296558357</v>
          </cell>
          <cell r="AE36">
            <v>0.48500873231260039</v>
          </cell>
          <cell r="AF36">
            <v>0.52939164931144833</v>
          </cell>
          <cell r="AG36">
            <v>0.55171372636901828</v>
          </cell>
          <cell r="AH36">
            <v>0.49089560318569797</v>
          </cell>
          <cell r="AI36">
            <v>0.62109547752247185</v>
          </cell>
          <cell r="AJ36">
            <v>0.60642905466745711</v>
          </cell>
          <cell r="AK36">
            <v>0.57019279013861357</v>
          </cell>
          <cell r="AL36">
            <v>0.49679981512534194</v>
          </cell>
          <cell r="AM36">
            <v>0.50557138313076111</v>
          </cell>
          <cell r="AN36">
            <v>0.53188818951522054</v>
          </cell>
          <cell r="AO36">
            <v>0.53261694352089251</v>
          </cell>
        </row>
        <row r="37">
          <cell r="AC37">
            <v>0.42487745034969832</v>
          </cell>
          <cell r="AD37">
            <v>0.46648155242091421</v>
          </cell>
          <cell r="AE37">
            <v>0.45059514333392187</v>
          </cell>
          <cell r="AF37">
            <v>0.47298395153169787</v>
          </cell>
          <cell r="AG37">
            <v>0.52064684995097588</v>
          </cell>
          <cell r="AH37">
            <v>0.45817200063663244</v>
          </cell>
          <cell r="AI37">
            <v>0.54870173967415059</v>
          </cell>
          <cell r="AJ37">
            <v>0.54438703111305708</v>
          </cell>
          <cell r="AK37">
            <v>0.49848054944322495</v>
          </cell>
          <cell r="AL37">
            <v>0.43555213188902431</v>
          </cell>
          <cell r="AM37">
            <v>0.4368665452269907</v>
          </cell>
          <cell r="AN37">
            <v>0.45531164331798557</v>
          </cell>
          <cell r="AO37">
            <v>0.47529199385667215</v>
          </cell>
        </row>
        <row r="38">
          <cell r="AC38">
            <v>0.6623746342651835</v>
          </cell>
          <cell r="AD38">
            <v>0.71710519521475524</v>
          </cell>
          <cell r="AE38">
            <v>0.69665219741059514</v>
          </cell>
          <cell r="AF38">
            <v>0.71968169200388887</v>
          </cell>
          <cell r="AG38">
            <v>0.78775259904232586</v>
          </cell>
          <cell r="AH38">
            <v>0.68820090789482602</v>
          </cell>
          <cell r="AI38">
            <v>0.79199460202020633</v>
          </cell>
          <cell r="AJ38">
            <v>0.78693582811231733</v>
          </cell>
          <cell r="AK38">
            <v>0.74855695343889461</v>
          </cell>
          <cell r="AL38">
            <v>0.68061908765478796</v>
          </cell>
          <cell r="AM38">
            <v>0.68392046579692301</v>
          </cell>
          <cell r="AN38">
            <v>0.69906078504373559</v>
          </cell>
          <cell r="AO38">
            <v>0.72242380923559923</v>
          </cell>
        </row>
        <row r="39">
          <cell r="AC39">
            <v>0.54572933460023065</v>
          </cell>
          <cell r="AD39">
            <v>0.59146243125799625</v>
          </cell>
          <cell r="AE39">
            <v>0.57356109911901965</v>
          </cell>
          <cell r="AF39">
            <v>0.62372891573116029</v>
          </cell>
          <cell r="AG39">
            <v>0.66919769736835089</v>
          </cell>
          <cell r="AH39">
            <v>0.59864189357622177</v>
          </cell>
          <cell r="AI39">
            <v>0.68796112802700371</v>
          </cell>
          <cell r="AJ39">
            <v>0.68322780739656142</v>
          </cell>
          <cell r="AK39">
            <v>0.64555810344939368</v>
          </cell>
          <cell r="AL39">
            <v>0.59651730416214532</v>
          </cell>
          <cell r="AM39">
            <v>0.61579368191280492</v>
          </cell>
          <cell r="AN39">
            <v>0.64267463770086164</v>
          </cell>
          <cell r="AO39">
            <v>0.62410141984227341</v>
          </cell>
        </row>
        <row r="40">
          <cell r="AC40">
            <v>0.61030610898651028</v>
          </cell>
          <cell r="AD40">
            <v>0.64148976328785856</v>
          </cell>
          <cell r="AE40">
            <v>0.59445572365951282</v>
          </cell>
          <cell r="AF40">
            <v>0.60318799017045965</v>
          </cell>
          <cell r="AG40">
            <v>0.66153403561225355</v>
          </cell>
          <cell r="AH40">
            <v>0.5693645066248274</v>
          </cell>
          <cell r="AI40">
            <v>0.65779324445605525</v>
          </cell>
          <cell r="AJ40">
            <v>0.66090311896057297</v>
          </cell>
          <cell r="AK40">
            <v>0.66499584908535814</v>
          </cell>
          <cell r="AL40">
            <v>0.61031648495659463</v>
          </cell>
          <cell r="AM40">
            <v>0.59929528010948507</v>
          </cell>
          <cell r="AN40">
            <v>0.62378698855253034</v>
          </cell>
          <cell r="AO40">
            <v>0.62452544117398923</v>
          </cell>
        </row>
        <row r="41">
          <cell r="AC41">
            <v>0.63899863695557979</v>
          </cell>
          <cell r="AD41">
            <v>0.67433575890859176</v>
          </cell>
          <cell r="AE41">
            <v>0.64268624303435262</v>
          </cell>
          <cell r="AF41">
            <v>0.66499456412142754</v>
          </cell>
          <cell r="AG41">
            <v>0.73520914525195258</v>
          </cell>
          <cell r="AH41">
            <v>0.66266256470797358</v>
          </cell>
          <cell r="AI41">
            <v>0.77682681127695163</v>
          </cell>
          <cell r="AJ41">
            <v>0.74373254748403006</v>
          </cell>
          <cell r="AK41">
            <v>0.74901301033439927</v>
          </cell>
          <cell r="AL41">
            <v>0.64448226190242353</v>
          </cell>
          <cell r="AM41">
            <v>0.64810528476098495</v>
          </cell>
          <cell r="AN41">
            <v>0.69882223144540268</v>
          </cell>
          <cell r="AO41">
            <v>0.69100266125940923</v>
          </cell>
        </row>
        <row r="42">
          <cell r="AC42">
            <v>0.47927398440948443</v>
          </cell>
          <cell r="AD42">
            <v>0.51365570537805005</v>
          </cell>
          <cell r="AE42">
            <v>0.4956743855868298</v>
          </cell>
          <cell r="AF42">
            <v>0.50827258347423987</v>
          </cell>
          <cell r="AG42">
            <v>0.55543241472429439</v>
          </cell>
          <cell r="AH42">
            <v>0.49565308691590326</v>
          </cell>
          <cell r="AI42">
            <v>0.60068151238603906</v>
          </cell>
          <cell r="AJ42">
            <v>0.62197040648516322</v>
          </cell>
          <cell r="AK42">
            <v>0.58479303494384138</v>
          </cell>
          <cell r="AL42">
            <v>0.49232836436468419</v>
          </cell>
          <cell r="AM42">
            <v>0.49673273242247423</v>
          </cell>
          <cell r="AN42">
            <v>0.50221434397483844</v>
          </cell>
          <cell r="AO42">
            <v>0.52838007705844858</v>
          </cell>
        </row>
        <row r="43">
          <cell r="AC43">
            <v>0.55485487844330084</v>
          </cell>
          <cell r="AD43">
            <v>0.58415762536909455</v>
          </cell>
          <cell r="AE43">
            <v>0.56274533087621492</v>
          </cell>
          <cell r="AF43">
            <v>0.57397414720812245</v>
          </cell>
          <cell r="AG43">
            <v>0.63524384628985875</v>
          </cell>
          <cell r="AH43">
            <v>0.5402052122478127</v>
          </cell>
          <cell r="AI43">
            <v>0.63781228933839806</v>
          </cell>
          <cell r="AJ43">
            <v>0.6517320440676575</v>
          </cell>
          <cell r="AK43">
            <v>0.62218659294420264</v>
          </cell>
          <cell r="AL43">
            <v>0.57029894875031917</v>
          </cell>
          <cell r="AM43">
            <v>0.57209387797822864</v>
          </cell>
          <cell r="AN43">
            <v>0.5962332877387575</v>
          </cell>
          <cell r="AO43">
            <v>0.59104461233207528</v>
          </cell>
        </row>
        <row r="44">
          <cell r="AC44">
            <v>0.38205003551755928</v>
          </cell>
          <cell r="AD44">
            <v>0.40970213659598448</v>
          </cell>
          <cell r="AE44">
            <v>0.39581430191151873</v>
          </cell>
          <cell r="AF44">
            <v>0.4140200432532864</v>
          </cell>
          <cell r="AG44">
            <v>0.43544069991519485</v>
          </cell>
          <cell r="AH44">
            <v>0.40044988670975246</v>
          </cell>
          <cell r="AI44">
            <v>0.53234199999362652</v>
          </cell>
          <cell r="AJ44">
            <v>0.50275043717356749</v>
          </cell>
          <cell r="AK44">
            <v>0.47915848008800371</v>
          </cell>
          <cell r="AL44">
            <v>0.40821767656160335</v>
          </cell>
          <cell r="AM44">
            <v>0.40266865993667866</v>
          </cell>
          <cell r="AN44">
            <v>0.42355052629729939</v>
          </cell>
          <cell r="AO44">
            <v>0.43377747348264012</v>
          </cell>
        </row>
        <row r="45">
          <cell r="AC45">
            <v>0.56155591127225524</v>
          </cell>
          <cell r="AD45">
            <v>0.59353248677629034</v>
          </cell>
          <cell r="AE45">
            <v>0.56798253422375367</v>
          </cell>
          <cell r="AF45">
            <v>0.58387553158127092</v>
          </cell>
          <cell r="AG45">
            <v>0.63278952661350218</v>
          </cell>
          <cell r="AH45">
            <v>0.55927805097590655</v>
          </cell>
          <cell r="AI45">
            <v>0.65444405362422653</v>
          </cell>
          <cell r="AJ45">
            <v>0.65076194005541477</v>
          </cell>
          <cell r="AK45">
            <v>0.63698816412192405</v>
          </cell>
          <cell r="AL45">
            <v>0.59111105541590936</v>
          </cell>
          <cell r="AM45">
            <v>0.57005612746065415</v>
          </cell>
          <cell r="AN45">
            <v>0.60371105735982433</v>
          </cell>
          <cell r="AO45">
            <v>0.59956921245044259</v>
          </cell>
        </row>
        <row r="46">
          <cell r="AC46">
            <v>0.44829201523724849</v>
          </cell>
          <cell r="AD46">
            <v>0.49948944532403117</v>
          </cell>
          <cell r="AE46">
            <v>0.4600112313764797</v>
          </cell>
          <cell r="AF46">
            <v>0.48219802884468554</v>
          </cell>
          <cell r="AG46">
            <v>0.50479742604162081</v>
          </cell>
          <cell r="AH46">
            <v>0.45906298099172005</v>
          </cell>
          <cell r="AI46">
            <v>0.53474958599103706</v>
          </cell>
          <cell r="AJ46">
            <v>0.58976323193542246</v>
          </cell>
          <cell r="AK46">
            <v>0.51801097342864111</v>
          </cell>
          <cell r="AL46">
            <v>0.49074754746891813</v>
          </cell>
          <cell r="AM46">
            <v>0.46575964031709</v>
          </cell>
          <cell r="AN46">
            <v>0.48577211210821647</v>
          </cell>
          <cell r="AO46">
            <v>0.49433860384312905</v>
          </cell>
        </row>
        <row r="47">
          <cell r="AC47">
            <v>0.40118899831597188</v>
          </cell>
          <cell r="AD47">
            <v>0.43523361476157574</v>
          </cell>
          <cell r="AE47">
            <v>0.41412856162666895</v>
          </cell>
          <cell r="AF47">
            <v>0.45170626286728099</v>
          </cell>
          <cell r="AG47">
            <v>0.47235932263334418</v>
          </cell>
          <cell r="AH47">
            <v>0.4323909950395412</v>
          </cell>
          <cell r="AI47">
            <v>0.51756468702971747</v>
          </cell>
          <cell r="AJ47">
            <v>0.54655723589450123</v>
          </cell>
          <cell r="AK47">
            <v>0.47042897631002917</v>
          </cell>
          <cell r="AL47">
            <v>0.40873686354356331</v>
          </cell>
          <cell r="AM47">
            <v>0.41925137915092309</v>
          </cell>
          <cell r="AN47">
            <v>0.42865907930051683</v>
          </cell>
          <cell r="AO47">
            <v>0.44895083669475622</v>
          </cell>
        </row>
        <row r="48">
          <cell r="AC48">
            <v>0.52396106090742678</v>
          </cell>
          <cell r="AD48">
            <v>0.55613054949772756</v>
          </cell>
          <cell r="AE48">
            <v>0.53913415579092316</v>
          </cell>
          <cell r="AF48">
            <v>0.55085060353079307</v>
          </cell>
          <cell r="AG48">
            <v>0.59454021927501854</v>
          </cell>
          <cell r="AH48">
            <v>0.5105581900643188</v>
          </cell>
          <cell r="AI48">
            <v>0.6142163198564391</v>
          </cell>
          <cell r="AJ48">
            <v>0.60344088252130812</v>
          </cell>
          <cell r="AK48">
            <v>0.60058484791703959</v>
          </cell>
          <cell r="AL48">
            <v>0.54506473333719152</v>
          </cell>
          <cell r="AM48">
            <v>0.52719439612872732</v>
          </cell>
          <cell r="AN48">
            <v>0.54940918652534487</v>
          </cell>
          <cell r="AO48">
            <v>0.55878619381444161</v>
          </cell>
        </row>
        <row r="49">
          <cell r="AC49">
            <v>0.46310930205414108</v>
          </cell>
          <cell r="AD49">
            <v>0.48283913363850811</v>
          </cell>
          <cell r="AE49">
            <v>0.46706861980334369</v>
          </cell>
          <cell r="AF49">
            <v>0.4795819171470147</v>
          </cell>
          <cell r="AG49">
            <v>0.4975349941426031</v>
          </cell>
          <cell r="AH49">
            <v>0.46361962129005602</v>
          </cell>
          <cell r="AI49">
            <v>0.56318939962698156</v>
          </cell>
          <cell r="AJ49">
            <v>0.56112108785217596</v>
          </cell>
          <cell r="AK49">
            <v>0.53192489600328463</v>
          </cell>
          <cell r="AL49">
            <v>0.48456307505187207</v>
          </cell>
          <cell r="AM49">
            <v>0.46909420027075777</v>
          </cell>
          <cell r="AN49">
            <v>0.48103384337528809</v>
          </cell>
          <cell r="AO49">
            <v>0.49543577353819801</v>
          </cell>
        </row>
        <row r="50">
          <cell r="AC50">
            <v>0.45691354981389709</v>
          </cell>
          <cell r="AD50">
            <v>0.47761605594441658</v>
          </cell>
          <cell r="AE50">
            <v>0.47455983683082464</v>
          </cell>
          <cell r="AF50">
            <v>0.47322681399470634</v>
          </cell>
          <cell r="AG50">
            <v>0.51111832308373051</v>
          </cell>
          <cell r="AH50">
            <v>0.45880621616903761</v>
          </cell>
          <cell r="AI50">
            <v>0.54218747319677052</v>
          </cell>
          <cell r="AJ50">
            <v>0.54541522009070031</v>
          </cell>
          <cell r="AK50">
            <v>0.50811935853410939</v>
          </cell>
          <cell r="AL50">
            <v>0.47012961806800907</v>
          </cell>
          <cell r="AM50">
            <v>0.44726290260804485</v>
          </cell>
          <cell r="AN50">
            <v>0.4812743603269975</v>
          </cell>
          <cell r="AO50">
            <v>0.48670508613191293</v>
          </cell>
        </row>
        <row r="51">
          <cell r="AC51">
            <v>0.58885630768581465</v>
          </cell>
          <cell r="AD51">
            <v>0.63600750144893836</v>
          </cell>
          <cell r="AE51">
            <v>0.61202285209290941</v>
          </cell>
          <cell r="AF51">
            <v>0.63278902027066697</v>
          </cell>
          <cell r="AG51">
            <v>0.66352816137101123</v>
          </cell>
          <cell r="AH51">
            <v>0.58100756916119201</v>
          </cell>
          <cell r="AI51">
            <v>0.69310738124959725</v>
          </cell>
          <cell r="AJ51">
            <v>0.63744142500707623</v>
          </cell>
          <cell r="AK51">
            <v>0.66807965909419376</v>
          </cell>
          <cell r="AL51">
            <v>0.62646809360815914</v>
          </cell>
          <cell r="AM51">
            <v>0.59511117691933235</v>
          </cell>
          <cell r="AN51">
            <v>0.64122251826520837</v>
          </cell>
          <cell r="AO51">
            <v>0.63043818980198496</v>
          </cell>
        </row>
        <row r="52">
          <cell r="AC52">
            <v>0.47853439569084261</v>
          </cell>
          <cell r="AD52">
            <v>0.50027877772505291</v>
          </cell>
          <cell r="AE52">
            <v>0.48313781431902586</v>
          </cell>
          <cell r="AF52">
            <v>0.53101936809761752</v>
          </cell>
          <cell r="AG52">
            <v>0.51524201212763254</v>
          </cell>
          <cell r="AH52">
            <v>0.47220445008458373</v>
          </cell>
          <cell r="AI52">
            <v>0.54413984424163819</v>
          </cell>
          <cell r="AJ52">
            <v>0.52490729841491779</v>
          </cell>
          <cell r="AK52">
            <v>0.56230961003746893</v>
          </cell>
          <cell r="AL52">
            <v>0.51277619098095351</v>
          </cell>
          <cell r="AM52">
            <v>0.46776908671707995</v>
          </cell>
          <cell r="AN52">
            <v>0.51816529265281785</v>
          </cell>
          <cell r="AO52">
            <v>0.50720742346908654</v>
          </cell>
        </row>
        <row r="53">
          <cell r="AC53">
            <v>0.55073766912920308</v>
          </cell>
          <cell r="AD53">
            <v>0.58224159707402923</v>
          </cell>
          <cell r="AE53">
            <v>0.55086685977326066</v>
          </cell>
          <cell r="AF53">
            <v>0.55789021890593593</v>
          </cell>
          <cell r="AG53">
            <v>0.60853462228288124</v>
          </cell>
          <cell r="AH53">
            <v>0.53516046990104937</v>
          </cell>
          <cell r="AI53">
            <v>0.64900194397941702</v>
          </cell>
          <cell r="AJ53">
            <v>0.60769737386271561</v>
          </cell>
          <cell r="AK53">
            <v>0.61997293231197692</v>
          </cell>
          <cell r="AL53">
            <v>0.57748610420201518</v>
          </cell>
          <cell r="AM53">
            <v>0.55359682579278602</v>
          </cell>
          <cell r="AN53">
            <v>0.59565536371323824</v>
          </cell>
          <cell r="AO53">
            <v>0.581908943561388</v>
          </cell>
        </row>
        <row r="54">
          <cell r="AC54">
            <v>0.41440434627326922</v>
          </cell>
          <cell r="AD54">
            <v>0.45371563523471686</v>
          </cell>
          <cell r="AE54">
            <v>0.41104431405452402</v>
          </cell>
          <cell r="AF54">
            <v>0.45590680212994272</v>
          </cell>
          <cell r="AG54">
            <v>0.46581315690492026</v>
          </cell>
          <cell r="AH54">
            <v>0.41487578811395037</v>
          </cell>
          <cell r="AI54">
            <v>0.4932037558692311</v>
          </cell>
          <cell r="AJ54">
            <v>0.49230256735633071</v>
          </cell>
          <cell r="AK54">
            <v>0.4827132935879152</v>
          </cell>
          <cell r="AL54">
            <v>0.4509176505740301</v>
          </cell>
          <cell r="AM54">
            <v>0.43009055773482852</v>
          </cell>
          <cell r="AN54">
            <v>0.45626701827599764</v>
          </cell>
          <cell r="AO54">
            <v>0.45186012754918514</v>
          </cell>
        </row>
        <row r="55">
          <cell r="AC55">
            <v>0.65755606696301883</v>
          </cell>
          <cell r="AD55">
            <v>0.69965086812534494</v>
          </cell>
          <cell r="AE55">
            <v>0.66746808624549803</v>
          </cell>
          <cell r="AF55">
            <v>0.69259571191500757</v>
          </cell>
          <cell r="AG55">
            <v>0.75196692592580994</v>
          </cell>
          <cell r="AH55">
            <v>0.64821519417137452</v>
          </cell>
          <cell r="AI55">
            <v>0.7441000331790506</v>
          </cell>
          <cell r="AJ55">
            <v>0.69051061557113824</v>
          </cell>
          <cell r="AK55">
            <v>0.72599335858486047</v>
          </cell>
          <cell r="AL55">
            <v>0.69075741358233556</v>
          </cell>
          <cell r="AM55">
            <v>0.67009000653646111</v>
          </cell>
          <cell r="AN55">
            <v>0.72864475968654041</v>
          </cell>
          <cell r="AO55">
            <v>0.69467549880786961</v>
          </cell>
        </row>
        <row r="56">
          <cell r="AC56">
            <v>0.40774323975812538</v>
          </cell>
          <cell r="AD56">
            <v>0.43342127381211998</v>
          </cell>
          <cell r="AE56">
            <v>0.40823005218864206</v>
          </cell>
          <cell r="AF56">
            <v>0.4217672013388285</v>
          </cell>
          <cell r="AG56">
            <v>0.45283759692021758</v>
          </cell>
          <cell r="AH56">
            <v>0.40854030090545301</v>
          </cell>
          <cell r="AI56">
            <v>0.47473191351967997</v>
          </cell>
          <cell r="AJ56">
            <v>0.47460632281509324</v>
          </cell>
          <cell r="AK56">
            <v>0.46750539027703986</v>
          </cell>
          <cell r="AL56">
            <v>0.42529899619298667</v>
          </cell>
          <cell r="AM56">
            <v>0.42585445334007366</v>
          </cell>
          <cell r="AN56">
            <v>0.4257037360644329</v>
          </cell>
          <cell r="AO56">
            <v>0.43384261772874289</v>
          </cell>
        </row>
        <row r="57">
          <cell r="AC57">
            <v>0.5685891116048547</v>
          </cell>
          <cell r="AD57">
            <v>0.58342620070573981</v>
          </cell>
          <cell r="AE57">
            <v>0.58646730543996495</v>
          </cell>
          <cell r="AF57">
            <v>0.58163677456860574</v>
          </cell>
          <cell r="AG57">
            <v>0.61913522734451565</v>
          </cell>
          <cell r="AH57">
            <v>0.53597269260756453</v>
          </cell>
          <cell r="AI57">
            <v>0.64039226396751403</v>
          </cell>
          <cell r="AJ57">
            <v>0.61150059421637326</v>
          </cell>
          <cell r="AK57">
            <v>0.62655727918761217</v>
          </cell>
          <cell r="AL57">
            <v>0.59608500722013447</v>
          </cell>
          <cell r="AM57">
            <v>0.56473976179132512</v>
          </cell>
          <cell r="AN57">
            <v>0.61849193652330525</v>
          </cell>
          <cell r="AO57">
            <v>0.59388549747002284</v>
          </cell>
        </row>
        <row r="58">
          <cell r="AC58">
            <v>0.4915938616175487</v>
          </cell>
          <cell r="AD58">
            <v>0.53228442479324867</v>
          </cell>
          <cell r="AE58">
            <v>0.48994062884728662</v>
          </cell>
          <cell r="AF58">
            <v>0.51925455164070644</v>
          </cell>
          <cell r="AG58">
            <v>0.56149233506854457</v>
          </cell>
          <cell r="AH58">
            <v>0.49548778653276537</v>
          </cell>
          <cell r="AI58">
            <v>0.58738408352225158</v>
          </cell>
          <cell r="AJ58">
            <v>0.59135137014919759</v>
          </cell>
          <cell r="AK58">
            <v>0.56581562060963997</v>
          </cell>
          <cell r="AL58">
            <v>0.52271404600363014</v>
          </cell>
          <cell r="AM58">
            <v>0.51819728986217994</v>
          </cell>
          <cell r="AN58">
            <v>0.52295988221274003</v>
          </cell>
          <cell r="AO58">
            <v>0.53173630005420514</v>
          </cell>
        </row>
        <row r="59">
          <cell r="AC59">
            <v>0.53117178259571174</v>
          </cell>
          <cell r="AD59">
            <v>0.55159592894159881</v>
          </cell>
          <cell r="AE59">
            <v>0.52723738662512065</v>
          </cell>
          <cell r="AF59">
            <v>0.55106891397375812</v>
          </cell>
          <cell r="AG59">
            <v>0.59480809517094957</v>
          </cell>
          <cell r="AH59">
            <v>0.51128363123883369</v>
          </cell>
          <cell r="AI59">
            <v>0.60366372801681201</v>
          </cell>
          <cell r="AJ59">
            <v>0.57488806211162413</v>
          </cell>
          <cell r="AK59">
            <v>0.60186503237448297</v>
          </cell>
          <cell r="AL59">
            <v>0.55829860765295736</v>
          </cell>
          <cell r="AM59">
            <v>0.53963798933419083</v>
          </cell>
          <cell r="AN59">
            <v>0.57011070515430673</v>
          </cell>
          <cell r="AO59">
            <v>0.55920663031576123</v>
          </cell>
        </row>
        <row r="60">
          <cell r="AC60">
            <v>0.42300708859916081</v>
          </cell>
          <cell r="AD60">
            <v>0.45314663734603067</v>
          </cell>
          <cell r="AE60">
            <v>0.43072661614941121</v>
          </cell>
          <cell r="AF60">
            <v>0.45412603617079472</v>
          </cell>
          <cell r="AG60">
            <v>0.48736423593919714</v>
          </cell>
          <cell r="AH60">
            <v>0.43510897037961782</v>
          </cell>
          <cell r="AI60">
            <v>0.49624168149818776</v>
          </cell>
          <cell r="AJ60">
            <v>0.5064401306991434</v>
          </cell>
          <cell r="AK60">
            <v>0.48626219167151241</v>
          </cell>
          <cell r="AL60">
            <v>0.43985075988308947</v>
          </cell>
          <cell r="AM60">
            <v>0.42810573217775988</v>
          </cell>
          <cell r="AN60">
            <v>0.44806421974636224</v>
          </cell>
          <cell r="AO60">
            <v>0.45783976710728241</v>
          </cell>
        </row>
        <row r="61">
          <cell r="AC61">
            <v>0.49494669831241195</v>
          </cell>
          <cell r="AD61">
            <v>0.52746826789155188</v>
          </cell>
          <cell r="AE61">
            <v>0.5062435288480851</v>
          </cell>
          <cell r="AF61">
            <v>0.53565349726084022</v>
          </cell>
          <cell r="AG61">
            <v>0.5826340852111257</v>
          </cell>
          <cell r="AH61">
            <v>0.50810238006220831</v>
          </cell>
          <cell r="AI61">
            <v>0.60937914022968798</v>
          </cell>
          <cell r="AJ61">
            <v>0.59394049083229883</v>
          </cell>
          <cell r="AK61">
            <v>0.57162012647663329</v>
          </cell>
          <cell r="AL61">
            <v>0.50323003863047566</v>
          </cell>
          <cell r="AM61">
            <v>0.50754413450929436</v>
          </cell>
          <cell r="AN61">
            <v>0.52791111228267151</v>
          </cell>
          <cell r="AO61">
            <v>0.53910349212792585</v>
          </cell>
        </row>
        <row r="62">
          <cell r="AC62">
            <v>0.61292937067905506</v>
          </cell>
          <cell r="AD62">
            <v>0.65888432775423944</v>
          </cell>
          <cell r="AE62">
            <v>0.62588566847783411</v>
          </cell>
          <cell r="AF62">
            <v>0.65060517508034754</v>
          </cell>
          <cell r="AG62">
            <v>0.70246946103433217</v>
          </cell>
          <cell r="AH62">
            <v>0.61767289080974308</v>
          </cell>
          <cell r="AI62">
            <v>0.72862620970230707</v>
          </cell>
          <cell r="AJ62">
            <v>0.69608661233969771</v>
          </cell>
          <cell r="AK62">
            <v>0.68991173100279368</v>
          </cell>
          <cell r="AL62">
            <v>0.62997020802432802</v>
          </cell>
          <cell r="AM62">
            <v>0.62216025081991178</v>
          </cell>
          <cell r="AN62">
            <v>0.6580298128775508</v>
          </cell>
          <cell r="AO62">
            <v>0.65661107791343587</v>
          </cell>
        </row>
      </sheetData>
      <sheetData sheetId="14">
        <row r="35">
          <cell r="AC35">
            <v>0.78227107634060222</v>
          </cell>
          <cell r="AD35">
            <v>0.81768664839671201</v>
          </cell>
          <cell r="AE35">
            <v>0.81220603730113272</v>
          </cell>
          <cell r="AF35">
            <v>0.81894203315950143</v>
          </cell>
          <cell r="AG35">
            <v>0.83474408194310468</v>
          </cell>
          <cell r="AH35">
            <v>0.82824022061161651</v>
          </cell>
          <cell r="AI35">
            <v>0.84463951384628133</v>
          </cell>
          <cell r="AJ35">
            <v>0.84733940815048914</v>
          </cell>
          <cell r="AK35">
            <v>0.84905770138381143</v>
          </cell>
          <cell r="AL35">
            <v>0.84220743363769446</v>
          </cell>
          <cell r="AM35">
            <v>0.83658765940330471</v>
          </cell>
          <cell r="AN35">
            <v>0.83511703624844613</v>
          </cell>
        </row>
        <row r="36">
          <cell r="AC36">
            <v>0.48706317669807231</v>
          </cell>
          <cell r="AD36">
            <v>0.50047541919784599</v>
          </cell>
          <cell r="AE36">
            <v>0.49518255177465631</v>
          </cell>
          <cell r="AF36">
            <v>0.50396434683180413</v>
          </cell>
          <cell r="AG36">
            <v>0.51173211475110458</v>
          </cell>
          <cell r="AH36">
            <v>0.50738953988358559</v>
          </cell>
          <cell r="AI36">
            <v>0.52349721983987751</v>
          </cell>
          <cell r="AJ36">
            <v>0.53425420909091315</v>
          </cell>
          <cell r="AK36">
            <v>0.53857455502229168</v>
          </cell>
          <cell r="AL36">
            <v>0.53466721509668735</v>
          </cell>
          <cell r="AM36">
            <v>0.53233028533142079</v>
          </cell>
          <cell r="AN36">
            <v>0.53253477490880963</v>
          </cell>
        </row>
        <row r="37">
          <cell r="AC37">
            <v>0.42487745034969832</v>
          </cell>
          <cell r="AD37">
            <v>0.44552405558407426</v>
          </cell>
          <cell r="AE37">
            <v>0.44736949628791994</v>
          </cell>
          <cell r="AF37">
            <v>0.45415509681526339</v>
          </cell>
          <cell r="AG37">
            <v>0.46615749604511508</v>
          </cell>
          <cell r="AH37">
            <v>0.46469797822508585</v>
          </cell>
          <cell r="AI37">
            <v>0.47723930725383612</v>
          </cell>
          <cell r="AJ37">
            <v>0.48549926011161687</v>
          </cell>
          <cell r="AK37">
            <v>0.48629707917905379</v>
          </cell>
          <cell r="AL37">
            <v>0.4809794676137184</v>
          </cell>
          <cell r="AM37">
            <v>0.47693408590760183</v>
          </cell>
          <cell r="AN37">
            <v>0.47527856487371339</v>
          </cell>
        </row>
        <row r="38">
          <cell r="AC38">
            <v>0.6623746342651835</v>
          </cell>
          <cell r="AD38">
            <v>0.68874396349181755</v>
          </cell>
          <cell r="AE38">
            <v>0.69191654877196063</v>
          </cell>
          <cell r="AF38">
            <v>0.69970197627557396</v>
          </cell>
          <cell r="AG38">
            <v>0.71633742190768834</v>
          </cell>
          <cell r="AH38">
            <v>0.7107583436807583</v>
          </cell>
          <cell r="AI38">
            <v>0.72287141931749688</v>
          </cell>
          <cell r="AJ38">
            <v>0.73103583879381906</v>
          </cell>
          <cell r="AK38">
            <v>0.73258442702513993</v>
          </cell>
          <cell r="AL38">
            <v>0.72753144238909262</v>
          </cell>
          <cell r="AM38">
            <v>0.72368921905900585</v>
          </cell>
          <cell r="AN38">
            <v>0.72242380923559923</v>
          </cell>
        </row>
        <row r="39">
          <cell r="AC39">
            <v>0.54572933460023065</v>
          </cell>
          <cell r="AD39">
            <v>0.56818612710146121</v>
          </cell>
          <cell r="AE39">
            <v>0.57036958137969218</v>
          </cell>
          <cell r="AF39">
            <v>0.58412418299286539</v>
          </cell>
          <cell r="AG39">
            <v>0.60146255926530434</v>
          </cell>
          <cell r="AH39">
            <v>0.60049593844310289</v>
          </cell>
          <cell r="AI39">
            <v>0.6123825769562854</v>
          </cell>
          <cell r="AJ39">
            <v>0.62199492423716274</v>
          </cell>
          <cell r="AK39">
            <v>0.62454906168850632</v>
          </cell>
          <cell r="AL39">
            <v>0.62192105430560563</v>
          </cell>
          <cell r="AM39">
            <v>0.62145117015526175</v>
          </cell>
          <cell r="AN39">
            <v>0.62404363267376961</v>
          </cell>
        </row>
        <row r="40">
          <cell r="AC40">
            <v>0.61030610898651028</v>
          </cell>
          <cell r="AD40">
            <v>0.62549376871385021</v>
          </cell>
          <cell r="AE40">
            <v>0.6156501965172696</v>
          </cell>
          <cell r="AF40">
            <v>0.61275840512696389</v>
          </cell>
          <cell r="AG40">
            <v>0.6222768917754411</v>
          </cell>
          <cell r="AH40">
            <v>0.61264901822967743</v>
          </cell>
          <cell r="AI40">
            <v>0.61868781268688833</v>
          </cell>
          <cell r="AJ40">
            <v>0.6245942546820743</v>
          </cell>
          <cell r="AK40">
            <v>0.62819738977168926</v>
          </cell>
          <cell r="AL40">
            <v>0.62665519639810119</v>
          </cell>
          <cell r="AM40">
            <v>0.62388774554000381</v>
          </cell>
          <cell r="AN40">
            <v>0.62458039281861522</v>
          </cell>
        </row>
        <row r="41">
          <cell r="AC41">
            <v>0.63899863695557979</v>
          </cell>
          <cell r="AD41">
            <v>0.65680648692633392</v>
          </cell>
          <cell r="AE41">
            <v>0.65201325305035962</v>
          </cell>
          <cell r="AF41">
            <v>0.65560002218617963</v>
          </cell>
          <cell r="AG41">
            <v>0.67136590532993312</v>
          </cell>
          <cell r="AH41">
            <v>0.66966155234644642</v>
          </cell>
          <cell r="AI41">
            <v>0.68459460540459516</v>
          </cell>
          <cell r="AJ41">
            <v>0.69188920374079044</v>
          </cell>
          <cell r="AK41">
            <v>0.69755157364123499</v>
          </cell>
          <cell r="AL41">
            <v>0.69244389525527628</v>
          </cell>
          <cell r="AM41">
            <v>0.68813107268752161</v>
          </cell>
          <cell r="AN41">
            <v>0.69100266125940923</v>
          </cell>
        </row>
        <row r="42">
          <cell r="AC42">
            <v>0.47927398440948443</v>
          </cell>
          <cell r="AD42">
            <v>0.49606403834117679</v>
          </cell>
          <cell r="AE42">
            <v>0.49602838264941712</v>
          </cell>
          <cell r="AF42">
            <v>0.4988621103041922</v>
          </cell>
          <cell r="AG42">
            <v>0.50912175185223829</v>
          </cell>
          <cell r="AH42">
            <v>0.50623567100367284</v>
          </cell>
          <cell r="AI42">
            <v>0.51924242341094695</v>
          </cell>
          <cell r="AJ42">
            <v>0.53230425184121843</v>
          </cell>
          <cell r="AK42">
            <v>0.5384893646593355</v>
          </cell>
          <cell r="AL42">
            <v>0.5338871391921135</v>
          </cell>
          <cell r="AM42">
            <v>0.53045972063454772</v>
          </cell>
          <cell r="AN42">
            <v>0.52828988672354049</v>
          </cell>
        </row>
        <row r="43">
          <cell r="AC43">
            <v>0.55485487844330084</v>
          </cell>
          <cell r="AD43">
            <v>0.56942462916286418</v>
          </cell>
          <cell r="AE43">
            <v>0.56691699836069598</v>
          </cell>
          <cell r="AF43">
            <v>0.56880974940538565</v>
          </cell>
          <cell r="AG43">
            <v>0.58087650021867332</v>
          </cell>
          <cell r="AH43">
            <v>0.57351899444793863</v>
          </cell>
          <cell r="AI43">
            <v>0.58281619317514344</v>
          </cell>
          <cell r="AJ43">
            <v>0.59103755625848009</v>
          </cell>
          <cell r="AK43">
            <v>0.59482667502539166</v>
          </cell>
          <cell r="AL43">
            <v>0.59277632567557204</v>
          </cell>
          <cell r="AM43">
            <v>0.59035966776469739</v>
          </cell>
          <cell r="AN43">
            <v>0.59102720562872291</v>
          </cell>
        </row>
        <row r="44">
          <cell r="AC44">
            <v>0.38205003551755928</v>
          </cell>
          <cell r="AD44">
            <v>0.39557017578416603</v>
          </cell>
          <cell r="AE44">
            <v>0.3955822201573248</v>
          </cell>
          <cell r="AF44">
            <v>0.39939859911984343</v>
          </cell>
          <cell r="AG44">
            <v>0.40514711598639164</v>
          </cell>
          <cell r="AH44">
            <v>0.40370994705864943</v>
          </cell>
          <cell r="AI44">
            <v>0.42211026626367015</v>
          </cell>
          <cell r="AJ44">
            <v>0.43301027901543743</v>
          </cell>
          <cell r="AK44">
            <v>0.43924071058538844</v>
          </cell>
          <cell r="AL44">
            <v>0.43657977638634987</v>
          </cell>
          <cell r="AM44">
            <v>0.43488309816590032</v>
          </cell>
          <cell r="AN44">
            <v>0.4334389815017719</v>
          </cell>
        </row>
        <row r="45">
          <cell r="AC45">
            <v>0.56155591127225524</v>
          </cell>
          <cell r="AD45">
            <v>0.57731428854646194</v>
          </cell>
          <cell r="AE45">
            <v>0.57450276327683714</v>
          </cell>
          <cell r="AF45">
            <v>0.57700675992521544</v>
          </cell>
          <cell r="AG45">
            <v>0.58747082622328428</v>
          </cell>
          <cell r="AH45">
            <v>0.58268263456871683</v>
          </cell>
          <cell r="AI45">
            <v>0.59287427060336217</v>
          </cell>
          <cell r="AJ45">
            <v>0.60018371009883653</v>
          </cell>
          <cell r="AK45">
            <v>0.60411863301013702</v>
          </cell>
          <cell r="AL45">
            <v>0.60277024789612121</v>
          </cell>
          <cell r="AM45">
            <v>0.59941171934251936</v>
          </cell>
          <cell r="AN45">
            <v>0.59956921245044259</v>
          </cell>
        </row>
        <row r="46">
          <cell r="AC46">
            <v>0.44829201523724849</v>
          </cell>
          <cell r="AD46">
            <v>0.47358232284065288</v>
          </cell>
          <cell r="AE46">
            <v>0.46877692440164226</v>
          </cell>
          <cell r="AF46">
            <v>0.47203417530023467</v>
          </cell>
          <cell r="AG46">
            <v>0.4781285655248585</v>
          </cell>
          <cell r="AH46">
            <v>0.47491999462297629</v>
          </cell>
          <cell r="AI46">
            <v>0.48354285621756193</v>
          </cell>
          <cell r="AJ46">
            <v>0.49741873288811878</v>
          </cell>
          <cell r="AK46">
            <v>0.49989022227773777</v>
          </cell>
          <cell r="AL46">
            <v>0.4988667398468567</v>
          </cell>
          <cell r="AM46">
            <v>0.49529317096381925</v>
          </cell>
          <cell r="AN46">
            <v>0.4943809672507769</v>
          </cell>
        </row>
        <row r="47">
          <cell r="AC47">
            <v>0.40118899831597188</v>
          </cell>
          <cell r="AD47">
            <v>0.41789840615613127</v>
          </cell>
          <cell r="AE47">
            <v>0.41661977718624821</v>
          </cell>
          <cell r="AF47">
            <v>0.42543964385572003</v>
          </cell>
          <cell r="AG47">
            <v>0.43405997309468797</v>
          </cell>
          <cell r="AH47">
            <v>0.43345511693454181</v>
          </cell>
          <cell r="AI47">
            <v>0.44544781032810665</v>
          </cell>
          <cell r="AJ47">
            <v>0.45811191388774153</v>
          </cell>
          <cell r="AK47">
            <v>0.45897275509912816</v>
          </cell>
          <cell r="AL47">
            <v>0.45390093996961806</v>
          </cell>
          <cell r="AM47">
            <v>0.45066263491174102</v>
          </cell>
          <cell r="AN47">
            <v>0.44892466032972239</v>
          </cell>
        </row>
        <row r="48">
          <cell r="AC48">
            <v>0.52396106090742678</v>
          </cell>
          <cell r="AD48">
            <v>0.53978097210810061</v>
          </cell>
          <cell r="AE48">
            <v>0.53959738485952069</v>
          </cell>
          <cell r="AF48">
            <v>0.54239512087403008</v>
          </cell>
          <cell r="AG48">
            <v>0.5520726055648395</v>
          </cell>
          <cell r="AH48">
            <v>0.54490129404780052</v>
          </cell>
          <cell r="AI48">
            <v>0.55445749054251492</v>
          </cell>
          <cell r="AJ48">
            <v>0.56076494616306793</v>
          </cell>
          <cell r="AK48">
            <v>0.56510862413448371</v>
          </cell>
          <cell r="AL48">
            <v>0.56299246728487695</v>
          </cell>
          <cell r="AM48">
            <v>0.55959540525108598</v>
          </cell>
          <cell r="AN48">
            <v>0.55876441047615177</v>
          </cell>
        </row>
        <row r="49">
          <cell r="AC49">
            <v>0.46310930205414108</v>
          </cell>
          <cell r="AD49">
            <v>0.4727099764592369</v>
          </cell>
          <cell r="AE49">
            <v>0.47076309022500273</v>
          </cell>
          <cell r="AF49">
            <v>0.47296988930954559</v>
          </cell>
          <cell r="AG49">
            <v>0.47733074586005297</v>
          </cell>
          <cell r="AH49">
            <v>0.47462304921261439</v>
          </cell>
          <cell r="AI49">
            <v>0.4873602160435449</v>
          </cell>
          <cell r="AJ49">
            <v>0.49675440644477598</v>
          </cell>
          <cell r="AK49">
            <v>0.50066749974321589</v>
          </cell>
          <cell r="AL49">
            <v>0.49925437911094511</v>
          </cell>
          <cell r="AM49">
            <v>0.49666743752334241</v>
          </cell>
          <cell r="AN49">
            <v>0.49547490748555484</v>
          </cell>
        </row>
        <row r="50">
          <cell r="AC50">
            <v>0.45691354981389709</v>
          </cell>
          <cell r="AD50">
            <v>0.46695234224968624</v>
          </cell>
          <cell r="AE50">
            <v>0.46951674511693242</v>
          </cell>
          <cell r="AF50">
            <v>0.47036299627395012</v>
          </cell>
          <cell r="AG50">
            <v>0.47754098380717147</v>
          </cell>
          <cell r="AH50">
            <v>0.47385573455103952</v>
          </cell>
          <cell r="AI50">
            <v>0.48314512448801217</v>
          </cell>
          <cell r="AJ50">
            <v>0.49080252068950342</v>
          </cell>
          <cell r="AK50">
            <v>0.4928415099788867</v>
          </cell>
          <cell r="AL50">
            <v>0.49068734158449318</v>
          </cell>
          <cell r="AM50">
            <v>0.48691787615347748</v>
          </cell>
          <cell r="AN50">
            <v>0.486643532434413</v>
          </cell>
        </row>
        <row r="51">
          <cell r="AC51">
            <v>0.58885630768581465</v>
          </cell>
          <cell r="AD51">
            <v>0.61183269149507469</v>
          </cell>
          <cell r="AE51">
            <v>0.61194165604265172</v>
          </cell>
          <cell r="AF51">
            <v>0.61695765272911707</v>
          </cell>
          <cell r="AG51">
            <v>0.62543394033706479</v>
          </cell>
          <cell r="AH51">
            <v>0.61772704187391159</v>
          </cell>
          <cell r="AI51">
            <v>0.62857462307308054</v>
          </cell>
          <cell r="AJ51">
            <v>0.62960325830915942</v>
          </cell>
          <cell r="AK51">
            <v>0.6337443450885345</v>
          </cell>
          <cell r="AL51">
            <v>0.63321140991760327</v>
          </cell>
          <cell r="AM51">
            <v>0.62988405473173836</v>
          </cell>
          <cell r="AN51">
            <v>0.63045833867826107</v>
          </cell>
        </row>
        <row r="52">
          <cell r="AC52">
            <v>0.47853439569084261</v>
          </cell>
          <cell r="AD52">
            <v>0.48918642234070325</v>
          </cell>
          <cell r="AE52">
            <v>0.48723293465391782</v>
          </cell>
          <cell r="AF52">
            <v>0.49800742572767998</v>
          </cell>
          <cell r="AG52">
            <v>0.50134841103310979</v>
          </cell>
          <cell r="AH52">
            <v>0.49653026156477054</v>
          </cell>
          <cell r="AI52">
            <v>0.50309914287572854</v>
          </cell>
          <cell r="AJ52">
            <v>0.50555390061936245</v>
          </cell>
          <cell r="AK52">
            <v>0.51130761852849704</v>
          </cell>
          <cell r="AL52">
            <v>0.51126251813817947</v>
          </cell>
          <cell r="AM52">
            <v>0.50692867296911415</v>
          </cell>
          <cell r="AN52">
            <v>0.50715885898962754</v>
          </cell>
        </row>
        <row r="53">
          <cell r="AC53">
            <v>0.55073766912920308</v>
          </cell>
          <cell r="AD53">
            <v>0.56614490161872022</v>
          </cell>
          <cell r="AE53">
            <v>0.56074653640141792</v>
          </cell>
          <cell r="AF53">
            <v>0.55970491541702116</v>
          </cell>
          <cell r="AG53">
            <v>0.56862234819778135</v>
          </cell>
          <cell r="AH53">
            <v>0.56252654452414974</v>
          </cell>
          <cell r="AI53">
            <v>0.57500775640750112</v>
          </cell>
          <cell r="AJ53">
            <v>0.57939214794269911</v>
          </cell>
          <cell r="AK53">
            <v>0.58395133268414612</v>
          </cell>
          <cell r="AL53">
            <v>0.58359995473554904</v>
          </cell>
          <cell r="AM53">
            <v>0.58078117368094895</v>
          </cell>
          <cell r="AN53">
            <v>0.58192129831602835</v>
          </cell>
        </row>
        <row r="54">
          <cell r="AC54">
            <v>0.41440434627326922</v>
          </cell>
          <cell r="AD54">
            <v>0.43371380927984671</v>
          </cell>
          <cell r="AE54">
            <v>0.42580235744367301</v>
          </cell>
          <cell r="AF54">
            <v>0.43294210262680521</v>
          </cell>
          <cell r="AG54">
            <v>0.43930835686274788</v>
          </cell>
          <cell r="AH54">
            <v>0.43491880924602888</v>
          </cell>
          <cell r="AI54">
            <v>0.44346185835826635</v>
          </cell>
          <cell r="AJ54">
            <v>0.44966156178960864</v>
          </cell>
          <cell r="AK54">
            <v>0.45330174516918603</v>
          </cell>
          <cell r="AL54">
            <v>0.45344784007905115</v>
          </cell>
          <cell r="AM54">
            <v>0.4512028781820579</v>
          </cell>
          <cell r="AN54">
            <v>0.45179034220130115</v>
          </cell>
        </row>
        <row r="55">
          <cell r="AC55">
            <v>0.65755606696301883</v>
          </cell>
          <cell r="AD55">
            <v>0.67808400032521376</v>
          </cell>
          <cell r="AE55">
            <v>0.67422314303456976</v>
          </cell>
          <cell r="AF55">
            <v>0.6790420571456528</v>
          </cell>
          <cell r="AG55">
            <v>0.69224668131804601</v>
          </cell>
          <cell r="AH55">
            <v>0.68478936532844248</v>
          </cell>
          <cell r="AI55">
            <v>0.69294704030018994</v>
          </cell>
          <cell r="AJ55">
            <v>0.69227836368549356</v>
          </cell>
          <cell r="AK55">
            <v>0.69535845408220409</v>
          </cell>
          <cell r="AL55">
            <v>0.69480914182837228</v>
          </cell>
          <cell r="AM55">
            <v>0.69240749660348555</v>
          </cell>
          <cell r="AN55">
            <v>0.69468652277833387</v>
          </cell>
        </row>
        <row r="56">
          <cell r="AC56">
            <v>0.40774323975812538</v>
          </cell>
          <cell r="AD56">
            <v>0.42034339124361619</v>
          </cell>
          <cell r="AE56">
            <v>0.4162892853168404</v>
          </cell>
          <cell r="AF56">
            <v>0.41801979829525449</v>
          </cell>
          <cell r="AG56">
            <v>0.42444221633221318</v>
          </cell>
          <cell r="AH56">
            <v>0.42142876307094368</v>
          </cell>
          <cell r="AI56">
            <v>0.42914874002560655</v>
          </cell>
          <cell r="AJ56">
            <v>0.43513229049172136</v>
          </cell>
          <cell r="AK56">
            <v>0.43644111452076889</v>
          </cell>
          <cell r="AL56">
            <v>0.43475784550536783</v>
          </cell>
          <cell r="AM56">
            <v>0.43422263405686623</v>
          </cell>
          <cell r="AN56">
            <v>0.43386801835038979</v>
          </cell>
        </row>
        <row r="57">
          <cell r="AC57">
            <v>0.5685891116048547</v>
          </cell>
          <cell r="AD57">
            <v>0.5756908537145905</v>
          </cell>
          <cell r="AE57">
            <v>0.57903369552945316</v>
          </cell>
          <cell r="AF57">
            <v>0.58003454033780355</v>
          </cell>
          <cell r="AG57">
            <v>0.58728155636982149</v>
          </cell>
          <cell r="AH57">
            <v>0.57841622825224814</v>
          </cell>
          <cell r="AI57">
            <v>0.5870589922720757</v>
          </cell>
          <cell r="AJ57">
            <v>0.59007169010678873</v>
          </cell>
          <cell r="AK57">
            <v>0.59404157146287473</v>
          </cell>
          <cell r="AL57">
            <v>0.59467732277971175</v>
          </cell>
          <cell r="AM57">
            <v>0.59248831453112294</v>
          </cell>
          <cell r="AN57">
            <v>0.59388549747002284</v>
          </cell>
        </row>
        <row r="58">
          <cell r="AC58">
            <v>0.4915938616175487</v>
          </cell>
          <cell r="AD58">
            <v>0.51193277845000507</v>
          </cell>
          <cell r="AE58">
            <v>0.5041618446782814</v>
          </cell>
          <cell r="AF58">
            <v>0.50821035250006408</v>
          </cell>
          <cell r="AG58">
            <v>0.51817294559592186</v>
          </cell>
          <cell r="AH58">
            <v>0.51435284207171073</v>
          </cell>
          <cell r="AI58">
            <v>0.52390294058602416</v>
          </cell>
          <cell r="AJ58">
            <v>0.53191177264734502</v>
          </cell>
          <cell r="AK58">
            <v>0.53585460688388975</v>
          </cell>
          <cell r="AL58">
            <v>0.53437315911676919</v>
          </cell>
          <cell r="AM58">
            <v>0.53275498819669653</v>
          </cell>
          <cell r="AN58">
            <v>0.53166821602090752</v>
          </cell>
        </row>
        <row r="59">
          <cell r="AC59">
            <v>0.53117178259571174</v>
          </cell>
          <cell r="AD59">
            <v>0.54133505757107792</v>
          </cell>
          <cell r="AE59">
            <v>0.53635225294344691</v>
          </cell>
          <cell r="AF59">
            <v>0.540248847921312</v>
          </cell>
          <cell r="AG59">
            <v>0.55045871346265707</v>
          </cell>
          <cell r="AH59">
            <v>0.543748327514746</v>
          </cell>
          <cell r="AI59">
            <v>0.55239801614227724</v>
          </cell>
          <cell r="AJ59">
            <v>0.55531805742244622</v>
          </cell>
          <cell r="AK59">
            <v>0.56074295495929571</v>
          </cell>
          <cell r="AL59">
            <v>0.56036525109883617</v>
          </cell>
          <cell r="AM59">
            <v>0.55830015381714093</v>
          </cell>
          <cell r="AN59">
            <v>0.55922088451856811</v>
          </cell>
        </row>
        <row r="60">
          <cell r="AC60">
            <v>0.42300708859916081</v>
          </cell>
          <cell r="AD60">
            <v>0.43763898659393213</v>
          </cell>
          <cell r="AE60">
            <v>0.43529135316235779</v>
          </cell>
          <cell r="AF60">
            <v>0.44011768843911192</v>
          </cell>
          <cell r="AG60">
            <v>0.4482526139458855</v>
          </cell>
          <cell r="AH60">
            <v>0.44593801351814805</v>
          </cell>
          <cell r="AI60">
            <v>0.45308942790224171</v>
          </cell>
          <cell r="AJ60">
            <v>0.46014024835237249</v>
          </cell>
          <cell r="AK60">
            <v>0.46281996578845758</v>
          </cell>
          <cell r="AL60">
            <v>0.46075240353316022</v>
          </cell>
          <cell r="AM60">
            <v>0.45869186062987755</v>
          </cell>
          <cell r="AN60">
            <v>0.45783976710728241</v>
          </cell>
        </row>
        <row r="61">
          <cell r="AC61">
            <v>0.49494669831241195</v>
          </cell>
          <cell r="AD61">
            <v>0.51082411220805934</v>
          </cell>
          <cell r="AE61">
            <v>0.50958236221331543</v>
          </cell>
          <cell r="AF61">
            <v>0.51593197554084291</v>
          </cell>
          <cell r="AG61">
            <v>0.52847135387314081</v>
          </cell>
          <cell r="AH61">
            <v>0.52439755193335735</v>
          </cell>
          <cell r="AI61">
            <v>0.53687335881882337</v>
          </cell>
          <cell r="AJ61">
            <v>0.54398550879373953</v>
          </cell>
          <cell r="AK61">
            <v>0.54686636089501228</v>
          </cell>
          <cell r="AL61">
            <v>0.54276711426137136</v>
          </cell>
          <cell r="AM61">
            <v>0.5400326302997317</v>
          </cell>
          <cell r="AN61">
            <v>0.53904109589041105</v>
          </cell>
        </row>
        <row r="62">
          <cell r="AC62">
            <v>0.61292937067905506</v>
          </cell>
          <cell r="AD62">
            <v>0.63554315707944409</v>
          </cell>
          <cell r="AE62">
            <v>0.63231543000792667</v>
          </cell>
          <cell r="AF62">
            <v>0.63712682899890372</v>
          </cell>
          <cell r="AG62">
            <v>0.64924683923798987</v>
          </cell>
          <cell r="AH62">
            <v>0.64367270462812298</v>
          </cell>
          <cell r="AI62">
            <v>0.65582205089855972</v>
          </cell>
          <cell r="AJ62">
            <v>0.66088811961299365</v>
          </cell>
          <cell r="AK62">
            <v>0.66385096684395295</v>
          </cell>
          <cell r="AL62">
            <v>0.66045337270325088</v>
          </cell>
          <cell r="AM62">
            <v>0.65677871757296147</v>
          </cell>
          <cell r="AN62">
            <v>0.65660626259592503</v>
          </cell>
        </row>
      </sheetData>
      <sheetData sheetId="15"/>
      <sheetData sheetId="16">
        <row r="36"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</row>
        <row r="37">
          <cell r="AB37">
            <v>3479959</v>
          </cell>
          <cell r="AC37">
            <v>3492771</v>
          </cell>
          <cell r="AD37">
            <v>3507743</v>
          </cell>
          <cell r="AE37">
            <v>3521093</v>
          </cell>
          <cell r="AF37">
            <v>3532226</v>
          </cell>
          <cell r="AG37">
            <v>3544711</v>
          </cell>
          <cell r="AH37">
            <v>3558934</v>
          </cell>
          <cell r="AI37">
            <v>3572021</v>
          </cell>
          <cell r="AJ37">
            <v>3587017</v>
          </cell>
          <cell r="AK37">
            <v>3601934</v>
          </cell>
          <cell r="AL37">
            <v>3613365</v>
          </cell>
          <cell r="AM37">
            <v>3632218</v>
          </cell>
        </row>
        <row r="38">
          <cell r="AB38">
            <v>90650</v>
          </cell>
          <cell r="AC38">
            <v>90810</v>
          </cell>
          <cell r="AD38">
            <v>91020</v>
          </cell>
          <cell r="AE38">
            <v>91320</v>
          </cell>
          <cell r="AF38">
            <v>91510</v>
          </cell>
          <cell r="AG38">
            <v>92330</v>
          </cell>
          <cell r="AH38">
            <v>93040</v>
          </cell>
          <cell r="AI38">
            <v>93347</v>
          </cell>
          <cell r="AJ38">
            <v>93690</v>
          </cell>
          <cell r="AK38">
            <v>93880</v>
          </cell>
          <cell r="AL38">
            <v>94120</v>
          </cell>
          <cell r="AM38">
            <v>94403</v>
          </cell>
        </row>
        <row r="39">
          <cell r="AB39">
            <v>488151</v>
          </cell>
          <cell r="AC39">
            <v>490765</v>
          </cell>
          <cell r="AD39">
            <v>491834</v>
          </cell>
          <cell r="AE39">
            <v>494504</v>
          </cell>
          <cell r="AF39">
            <v>497055</v>
          </cell>
          <cell r="AG39">
            <v>500069</v>
          </cell>
          <cell r="AH39">
            <v>503002</v>
          </cell>
          <cell r="AI39">
            <v>504523</v>
          </cell>
          <cell r="AJ39">
            <v>508217</v>
          </cell>
          <cell r="AK39">
            <v>512489</v>
          </cell>
          <cell r="AL39">
            <v>515183</v>
          </cell>
          <cell r="AM39">
            <v>517437</v>
          </cell>
        </row>
        <row r="40">
          <cell r="AB40">
            <v>610328</v>
          </cell>
          <cell r="AC40">
            <v>613811</v>
          </cell>
          <cell r="AD40">
            <v>617907</v>
          </cell>
          <cell r="AE40">
            <v>620649</v>
          </cell>
          <cell r="AF40">
            <v>621999</v>
          </cell>
          <cell r="AG40">
            <v>624752</v>
          </cell>
          <cell r="AH40">
            <v>629092</v>
          </cell>
          <cell r="AI40">
            <v>631700</v>
          </cell>
          <cell r="AJ40">
            <v>634394</v>
          </cell>
          <cell r="AK40">
            <v>637774</v>
          </cell>
          <cell r="AL40">
            <v>639792</v>
          </cell>
          <cell r="AM40">
            <v>641621</v>
          </cell>
        </row>
        <row r="41">
          <cell r="AB41">
            <v>150318</v>
          </cell>
          <cell r="AC41">
            <v>150962</v>
          </cell>
          <cell r="AD41">
            <v>151860</v>
          </cell>
          <cell r="AE41">
            <v>152318</v>
          </cell>
          <cell r="AF41">
            <v>153049</v>
          </cell>
          <cell r="AG41">
            <v>153767</v>
          </cell>
          <cell r="AH41">
            <v>154843</v>
          </cell>
          <cell r="AI41">
            <v>155955</v>
          </cell>
          <cell r="AJ41">
            <v>156663</v>
          </cell>
          <cell r="AK41">
            <v>157094</v>
          </cell>
          <cell r="AL41">
            <v>157555</v>
          </cell>
          <cell r="AM41">
            <v>158016</v>
          </cell>
        </row>
        <row r="42">
          <cell r="AB42">
            <v>162412</v>
          </cell>
          <cell r="AC42">
            <v>163062</v>
          </cell>
          <cell r="AD42">
            <v>164090</v>
          </cell>
          <cell r="AE42">
            <v>164315</v>
          </cell>
          <cell r="AF42">
            <v>165115</v>
          </cell>
          <cell r="AG42">
            <v>165734</v>
          </cell>
          <cell r="AH42">
            <v>166425</v>
          </cell>
          <cell r="AI42">
            <v>167127</v>
          </cell>
          <cell r="AJ42">
            <v>167780</v>
          </cell>
          <cell r="AK42">
            <v>168706</v>
          </cell>
          <cell r="AL42">
            <v>168972</v>
          </cell>
          <cell r="AM42">
            <v>169492</v>
          </cell>
        </row>
        <row r="43">
          <cell r="AB43">
            <v>197965</v>
          </cell>
          <cell r="AC43">
            <v>198839</v>
          </cell>
          <cell r="AD43">
            <v>199177</v>
          </cell>
          <cell r="AE43">
            <v>199802</v>
          </cell>
          <cell r="AF43">
            <v>200146</v>
          </cell>
          <cell r="AG43">
            <v>200590</v>
          </cell>
          <cell r="AH43">
            <v>201179</v>
          </cell>
          <cell r="AI43">
            <v>201822</v>
          </cell>
          <cell r="AJ43">
            <v>202550</v>
          </cell>
          <cell r="AK43">
            <v>204942</v>
          </cell>
          <cell r="AL43">
            <v>203735</v>
          </cell>
          <cell r="AM43">
            <v>204503</v>
          </cell>
        </row>
        <row r="44">
          <cell r="AB44">
            <v>165043</v>
          </cell>
          <cell r="AC44">
            <v>165282</v>
          </cell>
          <cell r="AD44">
            <v>165726</v>
          </cell>
          <cell r="AE44">
            <v>166110</v>
          </cell>
          <cell r="AF44">
            <v>166700</v>
          </cell>
          <cell r="AG44">
            <v>167400</v>
          </cell>
          <cell r="AH44">
            <v>168542</v>
          </cell>
          <cell r="AI44">
            <v>169516</v>
          </cell>
          <cell r="AJ44">
            <v>170240</v>
          </cell>
          <cell r="AK44">
            <v>170671</v>
          </cell>
          <cell r="AL44">
            <v>171095</v>
          </cell>
          <cell r="AM44">
            <v>171695</v>
          </cell>
        </row>
        <row r="45">
          <cell r="AB45">
            <v>483759</v>
          </cell>
          <cell r="AC45">
            <v>485015</v>
          </cell>
          <cell r="AD45">
            <v>486356</v>
          </cell>
          <cell r="AE45">
            <v>488417</v>
          </cell>
          <cell r="AF45">
            <v>489987</v>
          </cell>
          <cell r="AG45">
            <v>491778</v>
          </cell>
          <cell r="AH45">
            <v>494730</v>
          </cell>
          <cell r="AI45">
            <v>496061</v>
          </cell>
          <cell r="AJ45">
            <v>499043</v>
          </cell>
          <cell r="AK45">
            <v>500104</v>
          </cell>
          <cell r="AL45">
            <v>501489</v>
          </cell>
          <cell r="AM45">
            <v>503252</v>
          </cell>
        </row>
        <row r="46">
          <cell r="AB46">
            <v>35520</v>
          </cell>
          <cell r="AC46">
            <v>35617</v>
          </cell>
          <cell r="AD46">
            <v>35743</v>
          </cell>
          <cell r="AE46">
            <v>35893</v>
          </cell>
          <cell r="AF46">
            <v>36237</v>
          </cell>
          <cell r="AG46">
            <v>36653</v>
          </cell>
          <cell r="AH46">
            <v>37177</v>
          </cell>
          <cell r="AI46">
            <v>37542</v>
          </cell>
          <cell r="AJ46">
            <v>37761</v>
          </cell>
          <cell r="AK46">
            <v>38116</v>
          </cell>
          <cell r="AL46">
            <v>37965</v>
          </cell>
          <cell r="AM46">
            <v>38105</v>
          </cell>
        </row>
        <row r="47">
          <cell r="AB47">
            <v>1220555</v>
          </cell>
          <cell r="AC47">
            <v>1224882</v>
          </cell>
          <cell r="AD47">
            <v>1229082</v>
          </cell>
          <cell r="AE47">
            <v>1231333</v>
          </cell>
          <cell r="AF47">
            <v>1234546</v>
          </cell>
          <cell r="AG47">
            <v>1237121</v>
          </cell>
          <cell r="AH47">
            <v>1240407</v>
          </cell>
          <cell r="AI47">
            <v>1244559</v>
          </cell>
          <cell r="AJ47">
            <v>1247940</v>
          </cell>
          <cell r="AK47">
            <v>1252152</v>
          </cell>
          <cell r="AL47">
            <v>1255584</v>
          </cell>
          <cell r="AM47">
            <v>1260699</v>
          </cell>
        </row>
        <row r="48">
          <cell r="AB48">
            <v>164988</v>
          </cell>
          <cell r="AC48">
            <v>165306</v>
          </cell>
          <cell r="AD48">
            <v>165599</v>
          </cell>
          <cell r="AE48">
            <v>166150</v>
          </cell>
          <cell r="AF48">
            <v>166645</v>
          </cell>
          <cell r="AG48">
            <v>166997</v>
          </cell>
          <cell r="AH48">
            <v>167801</v>
          </cell>
          <cell r="AI48">
            <v>168120</v>
          </cell>
          <cell r="AJ48">
            <v>168694</v>
          </cell>
          <cell r="AK48">
            <v>169953</v>
          </cell>
          <cell r="AL48">
            <v>169485</v>
          </cell>
          <cell r="AM48">
            <v>170412</v>
          </cell>
        </row>
        <row r="49">
          <cell r="AB49">
            <v>240887</v>
          </cell>
          <cell r="AC49">
            <v>241359</v>
          </cell>
          <cell r="AD49">
            <v>241622</v>
          </cell>
          <cell r="AE49">
            <v>242035</v>
          </cell>
          <cell r="AF49">
            <v>242519</v>
          </cell>
          <cell r="AG49">
            <v>243086</v>
          </cell>
          <cell r="AH49">
            <v>244026</v>
          </cell>
          <cell r="AI49">
            <v>244738</v>
          </cell>
          <cell r="AJ49">
            <v>245793</v>
          </cell>
          <cell r="AK49">
            <v>246963</v>
          </cell>
          <cell r="AL49">
            <v>247388</v>
          </cell>
          <cell r="AM49">
            <v>248195</v>
          </cell>
        </row>
        <row r="50">
          <cell r="AB50">
            <v>370505</v>
          </cell>
          <cell r="AC50">
            <v>371110</v>
          </cell>
          <cell r="AD50">
            <v>371904</v>
          </cell>
          <cell r="AE50">
            <v>372366</v>
          </cell>
          <cell r="AF50">
            <v>373245</v>
          </cell>
          <cell r="AG50">
            <v>373765</v>
          </cell>
          <cell r="AH50">
            <v>374484</v>
          </cell>
          <cell r="AI50">
            <v>375304</v>
          </cell>
          <cell r="AJ50">
            <v>375916</v>
          </cell>
          <cell r="AK50">
            <v>376908</v>
          </cell>
          <cell r="AL50">
            <v>377669</v>
          </cell>
          <cell r="AM50">
            <v>378304</v>
          </cell>
        </row>
        <row r="51">
          <cell r="AB51">
            <v>179748</v>
          </cell>
          <cell r="AC51">
            <v>179900</v>
          </cell>
          <cell r="AD51">
            <v>180039</v>
          </cell>
          <cell r="AE51">
            <v>180285</v>
          </cell>
          <cell r="AF51">
            <v>180547</v>
          </cell>
          <cell r="AG51">
            <v>181010</v>
          </cell>
          <cell r="AH51">
            <v>181571</v>
          </cell>
          <cell r="AI51">
            <v>181525</v>
          </cell>
          <cell r="AJ51">
            <v>181817</v>
          </cell>
          <cell r="AK51">
            <v>182098</v>
          </cell>
          <cell r="AL51">
            <v>182059</v>
          </cell>
          <cell r="AM51">
            <v>182241</v>
          </cell>
        </row>
        <row r="52">
          <cell r="AB52">
            <v>113051</v>
          </cell>
          <cell r="AC52">
            <v>113097</v>
          </cell>
          <cell r="AD52">
            <v>113170</v>
          </cell>
          <cell r="AE52">
            <v>113286</v>
          </cell>
          <cell r="AF52">
            <v>113259</v>
          </cell>
          <cell r="AG52">
            <v>113501</v>
          </cell>
          <cell r="AH52">
            <v>114102</v>
          </cell>
          <cell r="AI52">
            <v>114565</v>
          </cell>
          <cell r="AJ52">
            <v>114840</v>
          </cell>
          <cell r="AK52">
            <v>114916</v>
          </cell>
          <cell r="AL52">
            <v>114969</v>
          </cell>
          <cell r="AM52">
            <v>115035</v>
          </cell>
        </row>
        <row r="53">
          <cell r="AB53">
            <v>461571</v>
          </cell>
          <cell r="AC53">
            <v>462358</v>
          </cell>
          <cell r="AD53">
            <v>462928</v>
          </cell>
          <cell r="AE53">
            <v>463589</v>
          </cell>
          <cell r="AF53">
            <v>464559</v>
          </cell>
          <cell r="AG53">
            <v>465712</v>
          </cell>
          <cell r="AH53">
            <v>466754</v>
          </cell>
          <cell r="AI53">
            <v>467409</v>
          </cell>
          <cell r="AJ53">
            <v>468772</v>
          </cell>
          <cell r="AK53">
            <v>470164</v>
          </cell>
          <cell r="AL53">
            <v>470580</v>
          </cell>
          <cell r="AM53">
            <v>471553</v>
          </cell>
        </row>
        <row r="54">
          <cell r="AB54">
            <v>148154</v>
          </cell>
          <cell r="AC54">
            <v>148282</v>
          </cell>
          <cell r="AD54">
            <v>148335</v>
          </cell>
          <cell r="AE54">
            <v>148660</v>
          </cell>
          <cell r="AF54">
            <v>149065</v>
          </cell>
          <cell r="AG54">
            <v>149567</v>
          </cell>
          <cell r="AH54">
            <v>150019</v>
          </cell>
          <cell r="AI54">
            <v>150320</v>
          </cell>
          <cell r="AJ54">
            <v>150735</v>
          </cell>
          <cell r="AK54">
            <v>151371</v>
          </cell>
          <cell r="AL54">
            <v>151897</v>
          </cell>
          <cell r="AM54">
            <v>152446</v>
          </cell>
        </row>
        <row r="55">
          <cell r="AB55">
            <v>676259</v>
          </cell>
          <cell r="AC55">
            <v>677911</v>
          </cell>
          <cell r="AD55">
            <v>679973</v>
          </cell>
          <cell r="AE55">
            <v>683142</v>
          </cell>
          <cell r="AF55">
            <v>686856</v>
          </cell>
          <cell r="AG55">
            <v>689810</v>
          </cell>
          <cell r="AH55">
            <v>693660</v>
          </cell>
          <cell r="AI55">
            <v>695960</v>
          </cell>
          <cell r="AJ55">
            <v>698001</v>
          </cell>
          <cell r="AK55">
            <v>700669</v>
          </cell>
          <cell r="AL55">
            <v>702251</v>
          </cell>
          <cell r="AM55">
            <v>704898</v>
          </cell>
        </row>
        <row r="56">
          <cell r="AB56">
            <v>182602</v>
          </cell>
          <cell r="AC56">
            <v>182708</v>
          </cell>
          <cell r="AD56">
            <v>182948</v>
          </cell>
          <cell r="AE56">
            <v>183865</v>
          </cell>
          <cell r="AF56">
            <v>185018</v>
          </cell>
          <cell r="AG56">
            <v>185593</v>
          </cell>
          <cell r="AH56">
            <v>186296</v>
          </cell>
          <cell r="AI56">
            <v>186783</v>
          </cell>
          <cell r="AJ56">
            <v>187940</v>
          </cell>
          <cell r="AK56">
            <v>188023</v>
          </cell>
          <cell r="AL56">
            <v>188498</v>
          </cell>
          <cell r="AM56">
            <v>189066</v>
          </cell>
        </row>
        <row r="57">
          <cell r="AB57">
            <v>927757</v>
          </cell>
          <cell r="AC57">
            <v>930862</v>
          </cell>
          <cell r="AD57">
            <v>934111</v>
          </cell>
          <cell r="AE57">
            <v>937952</v>
          </cell>
          <cell r="AF57">
            <v>940559</v>
          </cell>
          <cell r="AG57">
            <v>945304</v>
          </cell>
          <cell r="AH57">
            <v>950090</v>
          </cell>
          <cell r="AI57">
            <v>954567</v>
          </cell>
          <cell r="AJ57">
            <v>958604</v>
          </cell>
          <cell r="AK57">
            <v>965388</v>
          </cell>
          <cell r="AL57">
            <v>968129</v>
          </cell>
          <cell r="AM57">
            <v>973517</v>
          </cell>
        </row>
        <row r="58">
          <cell r="AB58">
            <v>236059</v>
          </cell>
          <cell r="AC58">
            <v>237183</v>
          </cell>
          <cell r="AD58">
            <v>238325</v>
          </cell>
          <cell r="AE58">
            <v>240301</v>
          </cell>
          <cell r="AF58">
            <v>240539</v>
          </cell>
          <cell r="AG58">
            <v>242157</v>
          </cell>
          <cell r="AH58">
            <v>244108</v>
          </cell>
          <cell r="AI58">
            <v>245129</v>
          </cell>
          <cell r="AJ58">
            <v>246311</v>
          </cell>
          <cell r="AK58">
            <v>250656</v>
          </cell>
          <cell r="AL58">
            <v>252819</v>
          </cell>
          <cell r="AM58">
            <v>254173</v>
          </cell>
        </row>
        <row r="59">
          <cell r="AB59">
            <v>69193</v>
          </cell>
          <cell r="AC59">
            <v>69425</v>
          </cell>
          <cell r="AD59">
            <v>69658</v>
          </cell>
          <cell r="AE59">
            <v>70017</v>
          </cell>
          <cell r="AF59">
            <v>70199</v>
          </cell>
          <cell r="AG59">
            <v>70428</v>
          </cell>
          <cell r="AH59">
            <v>70751</v>
          </cell>
          <cell r="AI59">
            <v>71033</v>
          </cell>
          <cell r="AJ59">
            <v>71286</v>
          </cell>
          <cell r="AK59">
            <v>71619</v>
          </cell>
          <cell r="AL59">
            <v>71918</v>
          </cell>
          <cell r="AM59">
            <v>71982</v>
          </cell>
        </row>
        <row r="60">
          <cell r="AB60">
            <v>109815</v>
          </cell>
          <cell r="AC60">
            <v>110287</v>
          </cell>
          <cell r="AD60">
            <v>110257</v>
          </cell>
          <cell r="AE60">
            <v>110839</v>
          </cell>
          <cell r="AF60">
            <v>111060</v>
          </cell>
          <cell r="AG60">
            <v>111592</v>
          </cell>
          <cell r="AH60">
            <v>111920</v>
          </cell>
          <cell r="AI60">
            <v>112794</v>
          </cell>
          <cell r="AJ60">
            <v>113477</v>
          </cell>
          <cell r="AK60">
            <v>113637</v>
          </cell>
          <cell r="AL60">
            <v>114016</v>
          </cell>
          <cell r="AM60">
            <v>114494</v>
          </cell>
        </row>
        <row r="61">
          <cell r="AB61">
            <v>565019</v>
          </cell>
          <cell r="AC61">
            <v>566496</v>
          </cell>
          <cell r="AD61">
            <v>567657</v>
          </cell>
          <cell r="AE61">
            <v>569842</v>
          </cell>
          <cell r="AF61">
            <v>571257</v>
          </cell>
          <cell r="AG61">
            <v>572221</v>
          </cell>
          <cell r="AH61">
            <v>574044</v>
          </cell>
          <cell r="AI61">
            <v>575077</v>
          </cell>
          <cell r="AJ61">
            <v>576400</v>
          </cell>
          <cell r="AK61">
            <v>576746</v>
          </cell>
          <cell r="AL61">
            <v>578091</v>
          </cell>
          <cell r="AM61">
            <v>580138</v>
          </cell>
        </row>
        <row r="62">
          <cell r="AB62">
            <v>104618</v>
          </cell>
          <cell r="AC62">
            <v>105212</v>
          </cell>
          <cell r="AD62">
            <v>106047</v>
          </cell>
          <cell r="AE62">
            <v>106676</v>
          </cell>
          <cell r="AF62">
            <v>107267</v>
          </cell>
          <cell r="AG62">
            <v>108498</v>
          </cell>
          <cell r="AH62">
            <v>109305</v>
          </cell>
          <cell r="AI62">
            <v>110126</v>
          </cell>
          <cell r="AJ62">
            <v>110837</v>
          </cell>
          <cell r="AK62">
            <v>111824</v>
          </cell>
          <cell r="AL62">
            <v>112340</v>
          </cell>
          <cell r="AM62">
            <v>112361</v>
          </cell>
        </row>
        <row r="63">
          <cell r="AB63">
            <v>120598</v>
          </cell>
          <cell r="AC63">
            <v>120970</v>
          </cell>
          <cell r="AD63">
            <v>121474</v>
          </cell>
          <cell r="AE63">
            <v>121768</v>
          </cell>
          <cell r="AF63">
            <v>122296</v>
          </cell>
          <cell r="AG63">
            <v>122651</v>
          </cell>
          <cell r="AH63">
            <v>123280</v>
          </cell>
          <cell r="AI63">
            <v>123655</v>
          </cell>
          <cell r="AJ63">
            <v>124152</v>
          </cell>
          <cell r="AK63">
            <v>124572</v>
          </cell>
          <cell r="AL63">
            <v>124981</v>
          </cell>
          <cell r="AM63">
            <v>125292</v>
          </cell>
        </row>
      </sheetData>
      <sheetData sheetId="17">
        <row r="36">
          <cell r="AB36">
            <v>37973</v>
          </cell>
          <cell r="AC36">
            <v>23155</v>
          </cell>
          <cell r="AD36">
            <v>54496</v>
          </cell>
          <cell r="AE36">
            <v>97149</v>
          </cell>
          <cell r="AF36">
            <v>31095</v>
          </cell>
          <cell r="AG36">
            <v>61204</v>
          </cell>
          <cell r="AH36">
            <v>37575</v>
          </cell>
          <cell r="AI36">
            <v>66945</v>
          </cell>
          <cell r="AJ36">
            <v>53871</v>
          </cell>
          <cell r="AK36">
            <v>77253</v>
          </cell>
          <cell r="AL36">
            <v>108158</v>
          </cell>
          <cell r="AM36">
            <v>91427</v>
          </cell>
        </row>
        <row r="37">
          <cell r="AB37">
            <v>312405</v>
          </cell>
          <cell r="AC37">
            <v>304962</v>
          </cell>
          <cell r="AD37">
            <v>282537</v>
          </cell>
          <cell r="AE37">
            <v>286852</v>
          </cell>
          <cell r="AF37">
            <v>250482</v>
          </cell>
          <cell r="AG37">
            <v>273362</v>
          </cell>
          <cell r="AH37">
            <v>196967</v>
          </cell>
          <cell r="AI37">
            <v>275280</v>
          </cell>
          <cell r="AJ37">
            <v>311468</v>
          </cell>
          <cell r="AK37">
            <v>310312</v>
          </cell>
          <cell r="AL37">
            <v>309778</v>
          </cell>
          <cell r="AM37">
            <v>289476</v>
          </cell>
        </row>
        <row r="38">
          <cell r="AB38">
            <v>864</v>
          </cell>
          <cell r="AC38">
            <v>935</v>
          </cell>
          <cell r="AD38">
            <v>630</v>
          </cell>
          <cell r="AE38">
            <v>691</v>
          </cell>
          <cell r="AF38">
            <v>427</v>
          </cell>
          <cell r="AG38">
            <v>325</v>
          </cell>
          <cell r="AH38">
            <v>610</v>
          </cell>
          <cell r="AI38">
            <v>1057</v>
          </cell>
          <cell r="AJ38">
            <v>813</v>
          </cell>
          <cell r="AK38">
            <v>8172</v>
          </cell>
          <cell r="AL38">
            <v>1199</v>
          </cell>
          <cell r="AM38">
            <v>508</v>
          </cell>
        </row>
        <row r="39">
          <cell r="AB39">
            <v>28252</v>
          </cell>
          <cell r="AC39">
            <v>29355</v>
          </cell>
          <cell r="AD39">
            <v>23585</v>
          </cell>
          <cell r="AE39">
            <v>55144</v>
          </cell>
          <cell r="AF39">
            <v>38772</v>
          </cell>
          <cell r="AG39">
            <v>26396</v>
          </cell>
          <cell r="AH39">
            <v>19640</v>
          </cell>
          <cell r="AI39">
            <v>69631</v>
          </cell>
          <cell r="AJ39">
            <v>32869</v>
          </cell>
          <cell r="AK39">
            <v>56988</v>
          </cell>
          <cell r="AL39">
            <v>43570</v>
          </cell>
          <cell r="AM39">
            <v>34548</v>
          </cell>
        </row>
        <row r="40">
          <cell r="AB40">
            <v>28870</v>
          </cell>
          <cell r="AC40">
            <v>32517</v>
          </cell>
          <cell r="AD40">
            <v>30455</v>
          </cell>
          <cell r="AE40">
            <v>45333</v>
          </cell>
          <cell r="AF40">
            <v>34586</v>
          </cell>
          <cell r="AG40">
            <v>83087</v>
          </cell>
          <cell r="AH40">
            <v>29674</v>
          </cell>
          <cell r="AI40">
            <v>34742</v>
          </cell>
          <cell r="AJ40">
            <v>38136</v>
          </cell>
          <cell r="AK40">
            <v>54504</v>
          </cell>
          <cell r="AL40">
            <v>67000</v>
          </cell>
          <cell r="AM40">
            <v>41307</v>
          </cell>
        </row>
        <row r="41">
          <cell r="AB41">
            <v>3149</v>
          </cell>
          <cell r="AC41">
            <v>2934</v>
          </cell>
          <cell r="AD41">
            <v>3395</v>
          </cell>
          <cell r="AE41">
            <v>1903</v>
          </cell>
          <cell r="AF41">
            <v>2760</v>
          </cell>
          <cell r="AG41">
            <v>1964</v>
          </cell>
          <cell r="AH41">
            <v>1392</v>
          </cell>
          <cell r="AI41">
            <v>4301</v>
          </cell>
          <cell r="AJ41">
            <v>1566</v>
          </cell>
          <cell r="AK41">
            <v>2959</v>
          </cell>
          <cell r="AL41">
            <v>2312</v>
          </cell>
          <cell r="AM41">
            <v>2586</v>
          </cell>
        </row>
        <row r="42">
          <cell r="AB42">
            <v>15454</v>
          </cell>
          <cell r="AC42">
            <v>15818</v>
          </cell>
          <cell r="AD42">
            <v>13367</v>
          </cell>
          <cell r="AE42">
            <v>14707</v>
          </cell>
          <cell r="AF42">
            <v>14860</v>
          </cell>
          <cell r="AG42">
            <v>16067</v>
          </cell>
          <cell r="AH42">
            <v>12716</v>
          </cell>
          <cell r="AI42">
            <v>16124</v>
          </cell>
          <cell r="AJ42">
            <v>11490</v>
          </cell>
          <cell r="AK42">
            <v>22140</v>
          </cell>
          <cell r="AL42">
            <v>10686</v>
          </cell>
          <cell r="AM42">
            <v>14133</v>
          </cell>
        </row>
        <row r="43">
          <cell r="AB43">
            <v>29526</v>
          </cell>
          <cell r="AC43">
            <v>25679</v>
          </cell>
          <cell r="AD43">
            <v>59427</v>
          </cell>
          <cell r="AE43">
            <v>22676</v>
          </cell>
          <cell r="AF43">
            <v>12542</v>
          </cell>
          <cell r="AG43">
            <v>25038</v>
          </cell>
          <cell r="AH43">
            <v>12980</v>
          </cell>
          <cell r="AI43">
            <v>28134</v>
          </cell>
          <cell r="AJ43">
            <v>22833</v>
          </cell>
          <cell r="AK43">
            <v>13673</v>
          </cell>
          <cell r="AL43">
            <v>28279</v>
          </cell>
          <cell r="AM43">
            <v>44883</v>
          </cell>
        </row>
        <row r="44">
          <cell r="AB44">
            <v>12356</v>
          </cell>
          <cell r="AC44">
            <v>9536</v>
          </cell>
          <cell r="AD44">
            <v>9954</v>
          </cell>
          <cell r="AE44">
            <v>9884</v>
          </cell>
          <cell r="AF44">
            <v>7796</v>
          </cell>
          <cell r="AG44">
            <v>14322</v>
          </cell>
          <cell r="AH44">
            <v>11660</v>
          </cell>
          <cell r="AI44">
            <v>16857</v>
          </cell>
          <cell r="AJ44">
            <v>16428</v>
          </cell>
          <cell r="AK44">
            <v>17611</v>
          </cell>
          <cell r="AL44">
            <v>21013</v>
          </cell>
          <cell r="AM44">
            <v>7152</v>
          </cell>
        </row>
        <row r="45">
          <cell r="AB45">
            <v>47304</v>
          </cell>
          <cell r="AC45">
            <v>61992</v>
          </cell>
          <cell r="AD45">
            <v>53056</v>
          </cell>
          <cell r="AE45">
            <v>49045</v>
          </cell>
          <cell r="AF45">
            <v>48640</v>
          </cell>
          <cell r="AG45">
            <v>56680</v>
          </cell>
          <cell r="AH45">
            <v>42167</v>
          </cell>
          <cell r="AI45">
            <v>54903</v>
          </cell>
          <cell r="AJ45">
            <v>54428</v>
          </cell>
          <cell r="AK45">
            <v>43600</v>
          </cell>
          <cell r="AL45">
            <v>52929</v>
          </cell>
          <cell r="AM45">
            <v>47726</v>
          </cell>
        </row>
        <row r="46">
          <cell r="AB46">
            <v>752</v>
          </cell>
          <cell r="AC46">
            <v>621</v>
          </cell>
          <cell r="AD46">
            <v>327</v>
          </cell>
          <cell r="AE46">
            <v>556</v>
          </cell>
          <cell r="AF46">
            <v>131</v>
          </cell>
          <cell r="AG46">
            <v>752</v>
          </cell>
          <cell r="AH46">
            <v>720</v>
          </cell>
          <cell r="AI46">
            <v>229</v>
          </cell>
          <cell r="AJ46">
            <v>720</v>
          </cell>
          <cell r="AK46">
            <v>785</v>
          </cell>
          <cell r="AL46">
            <v>360</v>
          </cell>
          <cell r="AM46">
            <v>507</v>
          </cell>
        </row>
        <row r="47">
          <cell r="AB47">
            <v>87055</v>
          </cell>
          <cell r="AC47">
            <v>94356</v>
          </cell>
          <cell r="AD47">
            <v>92725</v>
          </cell>
          <cell r="AE47">
            <v>87423</v>
          </cell>
          <cell r="AF47">
            <v>90461</v>
          </cell>
          <cell r="AG47">
            <v>94845</v>
          </cell>
          <cell r="AH47">
            <v>66174</v>
          </cell>
          <cell r="AI47">
            <v>102574</v>
          </cell>
          <cell r="AJ47">
            <v>121396</v>
          </cell>
          <cell r="AK47">
            <v>100552</v>
          </cell>
          <cell r="AL47">
            <v>98565</v>
          </cell>
          <cell r="AM47">
            <v>98924</v>
          </cell>
        </row>
        <row r="48">
          <cell r="AB48">
            <v>1145</v>
          </cell>
          <cell r="AC48">
            <v>1754</v>
          </cell>
          <cell r="AD48">
            <v>1462</v>
          </cell>
          <cell r="AE48">
            <v>1096</v>
          </cell>
          <cell r="AF48">
            <v>1705</v>
          </cell>
          <cell r="AG48">
            <v>1498</v>
          </cell>
          <cell r="AH48">
            <v>2168</v>
          </cell>
          <cell r="AI48">
            <v>2509</v>
          </cell>
          <cell r="AJ48">
            <v>1754</v>
          </cell>
          <cell r="AK48">
            <v>10856</v>
          </cell>
          <cell r="AL48">
            <v>1754</v>
          </cell>
          <cell r="AM48">
            <v>719</v>
          </cell>
        </row>
        <row r="49">
          <cell r="AB49">
            <v>1532</v>
          </cell>
          <cell r="AC49">
            <v>2372</v>
          </cell>
          <cell r="AD49">
            <v>2381</v>
          </cell>
          <cell r="AE49">
            <v>1354</v>
          </cell>
          <cell r="AF49">
            <v>2279</v>
          </cell>
          <cell r="AG49">
            <v>2820</v>
          </cell>
          <cell r="AH49">
            <v>2167</v>
          </cell>
          <cell r="AI49">
            <v>5678</v>
          </cell>
          <cell r="AJ49">
            <v>4725</v>
          </cell>
          <cell r="AK49">
            <v>2447</v>
          </cell>
          <cell r="AL49">
            <v>5342</v>
          </cell>
          <cell r="AM49">
            <v>1494</v>
          </cell>
        </row>
        <row r="50">
          <cell r="AB50">
            <v>23361</v>
          </cell>
          <cell r="AC50">
            <v>27807</v>
          </cell>
          <cell r="AD50">
            <v>40390</v>
          </cell>
          <cell r="AE50">
            <v>20586</v>
          </cell>
          <cell r="AF50">
            <v>26352</v>
          </cell>
          <cell r="AG50">
            <v>20882</v>
          </cell>
          <cell r="AH50">
            <v>29073</v>
          </cell>
          <cell r="AI50">
            <v>42842</v>
          </cell>
          <cell r="AJ50">
            <v>42034</v>
          </cell>
          <cell r="AK50">
            <v>38322</v>
          </cell>
          <cell r="AL50">
            <v>49336</v>
          </cell>
          <cell r="AM50">
            <v>28184</v>
          </cell>
        </row>
        <row r="51">
          <cell r="AB51">
            <v>17262</v>
          </cell>
          <cell r="AC51">
            <v>27414</v>
          </cell>
          <cell r="AD51">
            <v>26805</v>
          </cell>
          <cell r="AE51">
            <v>23513</v>
          </cell>
          <cell r="AF51">
            <v>22656</v>
          </cell>
          <cell r="AG51">
            <v>28548</v>
          </cell>
          <cell r="AH51">
            <v>18064</v>
          </cell>
          <cell r="AI51">
            <v>24399</v>
          </cell>
          <cell r="AJ51">
            <v>17732</v>
          </cell>
          <cell r="AK51">
            <v>18921</v>
          </cell>
          <cell r="AL51">
            <v>21895</v>
          </cell>
          <cell r="AM51">
            <v>11950</v>
          </cell>
        </row>
        <row r="52">
          <cell r="AB52">
            <v>852</v>
          </cell>
          <cell r="AC52">
            <v>1201</v>
          </cell>
          <cell r="AD52">
            <v>1282</v>
          </cell>
          <cell r="AE52">
            <v>1034</v>
          </cell>
          <cell r="AF52">
            <v>550</v>
          </cell>
          <cell r="AG52">
            <v>1215</v>
          </cell>
          <cell r="AH52">
            <v>1087</v>
          </cell>
          <cell r="AI52">
            <v>1423</v>
          </cell>
          <cell r="AJ52">
            <v>1711</v>
          </cell>
          <cell r="AK52">
            <v>1208</v>
          </cell>
          <cell r="AL52">
            <v>1282</v>
          </cell>
          <cell r="AM52">
            <v>725</v>
          </cell>
        </row>
        <row r="53">
          <cell r="AB53">
            <v>22546</v>
          </cell>
          <cell r="AC53">
            <v>63207</v>
          </cell>
          <cell r="AD53">
            <v>50765</v>
          </cell>
          <cell r="AE53">
            <v>53882</v>
          </cell>
          <cell r="AF53">
            <v>29437</v>
          </cell>
          <cell r="AG53">
            <v>40247</v>
          </cell>
          <cell r="AH53">
            <v>31068</v>
          </cell>
          <cell r="AI53">
            <v>59336</v>
          </cell>
          <cell r="AJ53">
            <v>61406</v>
          </cell>
          <cell r="AK53">
            <v>56244</v>
          </cell>
          <cell r="AL53">
            <v>32699</v>
          </cell>
          <cell r="AM53">
            <v>74213</v>
          </cell>
        </row>
        <row r="54">
          <cell r="AB54">
            <v>2389</v>
          </cell>
          <cell r="AC54">
            <v>4075</v>
          </cell>
          <cell r="AD54">
            <v>5902</v>
          </cell>
          <cell r="AE54">
            <v>4777</v>
          </cell>
          <cell r="AF54">
            <v>4918</v>
          </cell>
          <cell r="AG54">
            <v>7728</v>
          </cell>
          <cell r="AH54">
            <v>6136</v>
          </cell>
          <cell r="AI54">
            <v>3888</v>
          </cell>
          <cell r="AJ54">
            <v>3888</v>
          </cell>
          <cell r="AK54">
            <v>9492</v>
          </cell>
          <cell r="AL54">
            <v>6393</v>
          </cell>
          <cell r="AM54">
            <v>5105</v>
          </cell>
        </row>
        <row r="55">
          <cell r="AB55">
            <v>43462</v>
          </cell>
          <cell r="AC55">
            <v>65402</v>
          </cell>
          <cell r="AD55">
            <v>94471</v>
          </cell>
          <cell r="AE55">
            <v>66457</v>
          </cell>
          <cell r="AF55">
            <v>49993</v>
          </cell>
          <cell r="AG55">
            <v>55560</v>
          </cell>
          <cell r="AH55">
            <v>30691</v>
          </cell>
          <cell r="AI55">
            <v>41151</v>
          </cell>
          <cell r="AJ55">
            <v>60234</v>
          </cell>
          <cell r="AK55">
            <v>40260</v>
          </cell>
          <cell r="AL55">
            <v>60199</v>
          </cell>
          <cell r="AM55">
            <v>52231</v>
          </cell>
        </row>
        <row r="56">
          <cell r="AB56">
            <v>9801</v>
          </cell>
          <cell r="AC56">
            <v>8892</v>
          </cell>
          <cell r="AD56">
            <v>6859</v>
          </cell>
          <cell r="AE56">
            <v>8300</v>
          </cell>
          <cell r="AF56">
            <v>7310</v>
          </cell>
          <cell r="AG56">
            <v>7391</v>
          </cell>
          <cell r="AH56">
            <v>6216</v>
          </cell>
          <cell r="AI56">
            <v>7014</v>
          </cell>
          <cell r="AJ56">
            <v>4146</v>
          </cell>
          <cell r="AK56">
            <v>5351</v>
          </cell>
          <cell r="AL56">
            <v>6682</v>
          </cell>
          <cell r="AM56">
            <v>5189</v>
          </cell>
        </row>
        <row r="57">
          <cell r="AB57">
            <v>49242</v>
          </cell>
          <cell r="AC57">
            <v>53659</v>
          </cell>
          <cell r="AD57">
            <v>43125</v>
          </cell>
          <cell r="AE57">
            <v>48343</v>
          </cell>
          <cell r="AF57">
            <v>44404</v>
          </cell>
          <cell r="AG57">
            <v>43944</v>
          </cell>
          <cell r="AH57">
            <v>65050</v>
          </cell>
          <cell r="AI57">
            <v>58659</v>
          </cell>
          <cell r="AJ57">
            <v>142778</v>
          </cell>
          <cell r="AK57">
            <v>64032</v>
          </cell>
          <cell r="AL57">
            <v>60939</v>
          </cell>
          <cell r="AM57">
            <v>45904</v>
          </cell>
        </row>
        <row r="58">
          <cell r="AB58">
            <v>3700</v>
          </cell>
          <cell r="AC58">
            <v>4454</v>
          </cell>
          <cell r="AD58">
            <v>3439</v>
          </cell>
          <cell r="AE58">
            <v>2183</v>
          </cell>
          <cell r="AF58">
            <v>1798</v>
          </cell>
          <cell r="AG58">
            <v>3695</v>
          </cell>
          <cell r="AH58">
            <v>1199</v>
          </cell>
          <cell r="AI58">
            <v>5878</v>
          </cell>
          <cell r="AJ58">
            <v>2483</v>
          </cell>
          <cell r="AK58">
            <v>2782</v>
          </cell>
          <cell r="AL58">
            <v>5697</v>
          </cell>
          <cell r="AM58">
            <v>3752</v>
          </cell>
        </row>
        <row r="59">
          <cell r="AB59">
            <v>811</v>
          </cell>
          <cell r="AC59">
            <v>788</v>
          </cell>
          <cell r="AD59">
            <v>741</v>
          </cell>
          <cell r="AE59">
            <v>649</v>
          </cell>
          <cell r="AF59">
            <v>533</v>
          </cell>
          <cell r="AG59">
            <v>208</v>
          </cell>
          <cell r="AH59">
            <v>324</v>
          </cell>
          <cell r="AI59">
            <v>556</v>
          </cell>
          <cell r="AJ59">
            <v>463</v>
          </cell>
          <cell r="AK59">
            <v>602</v>
          </cell>
          <cell r="AL59">
            <v>649</v>
          </cell>
          <cell r="AM59">
            <v>486</v>
          </cell>
        </row>
        <row r="60">
          <cell r="AB60">
            <v>1344</v>
          </cell>
          <cell r="AC60">
            <v>1792</v>
          </cell>
          <cell r="AD60">
            <v>9144</v>
          </cell>
          <cell r="AE60">
            <v>4058</v>
          </cell>
          <cell r="AF60">
            <v>1370</v>
          </cell>
          <cell r="AG60">
            <v>1739</v>
          </cell>
          <cell r="AH60">
            <v>1607</v>
          </cell>
          <cell r="AI60">
            <v>2582</v>
          </cell>
          <cell r="AJ60">
            <v>2793</v>
          </cell>
          <cell r="AK60">
            <v>1897</v>
          </cell>
          <cell r="AL60">
            <v>2714</v>
          </cell>
          <cell r="AM60">
            <v>1818</v>
          </cell>
        </row>
        <row r="61">
          <cell r="AB61">
            <v>53405</v>
          </cell>
          <cell r="AC61">
            <v>53269</v>
          </cell>
          <cell r="AD61">
            <v>59521</v>
          </cell>
          <cell r="AE61">
            <v>54413</v>
          </cell>
          <cell r="AF61">
            <v>40978</v>
          </cell>
          <cell r="AG61">
            <v>51629</v>
          </cell>
          <cell r="AH61">
            <v>54396</v>
          </cell>
          <cell r="AI61">
            <v>62101</v>
          </cell>
          <cell r="AJ61">
            <v>49971</v>
          </cell>
          <cell r="AK61">
            <v>52767</v>
          </cell>
          <cell r="AL61">
            <v>55114</v>
          </cell>
          <cell r="AM61">
            <v>54055</v>
          </cell>
        </row>
        <row r="62">
          <cell r="AB62">
            <v>703</v>
          </cell>
          <cell r="AC62">
            <v>839</v>
          </cell>
          <cell r="AD62">
            <v>1225</v>
          </cell>
          <cell r="AE62">
            <v>771</v>
          </cell>
          <cell r="AF62">
            <v>1021</v>
          </cell>
          <cell r="AG62">
            <v>1248</v>
          </cell>
          <cell r="AH62">
            <v>1271</v>
          </cell>
          <cell r="AI62">
            <v>703</v>
          </cell>
          <cell r="AJ62">
            <v>953</v>
          </cell>
          <cell r="AK62">
            <v>3656</v>
          </cell>
          <cell r="AL62">
            <v>1066</v>
          </cell>
          <cell r="AM62">
            <v>1543</v>
          </cell>
        </row>
        <row r="63">
          <cell r="AB63">
            <v>15052</v>
          </cell>
          <cell r="AC63">
            <v>20070</v>
          </cell>
          <cell r="AD63">
            <v>15865</v>
          </cell>
          <cell r="AE63">
            <v>14993</v>
          </cell>
          <cell r="AF63">
            <v>16976</v>
          </cell>
          <cell r="AG63">
            <v>26614</v>
          </cell>
          <cell r="AH63">
            <v>19039</v>
          </cell>
          <cell r="AI63">
            <v>29708</v>
          </cell>
          <cell r="AJ63">
            <v>21240</v>
          </cell>
          <cell r="AK63">
            <v>20466</v>
          </cell>
          <cell r="AL63">
            <v>16778</v>
          </cell>
          <cell r="AM63">
            <v>14319</v>
          </cell>
        </row>
      </sheetData>
      <sheetData sheetId="18">
        <row r="36"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</row>
        <row r="37">
          <cell r="AB37">
            <v>6584458</v>
          </cell>
          <cell r="AC37">
            <v>6020454</v>
          </cell>
          <cell r="AD37">
            <v>6022622</v>
          </cell>
          <cell r="AE37">
            <v>4794709</v>
          </cell>
          <cell r="AF37">
            <v>3620799</v>
          </cell>
          <cell r="AG37">
            <v>6219603</v>
          </cell>
          <cell r="AH37">
            <v>4092723</v>
          </cell>
          <cell r="AI37">
            <v>5879874</v>
          </cell>
          <cell r="AJ37">
            <v>4716070</v>
          </cell>
          <cell r="AK37">
            <v>4194650</v>
          </cell>
          <cell r="AL37">
            <v>5029477</v>
          </cell>
          <cell r="AM37">
            <v>7696571</v>
          </cell>
        </row>
        <row r="38">
          <cell r="AB38">
            <v>22400</v>
          </cell>
          <cell r="AC38">
            <v>34802</v>
          </cell>
          <cell r="AD38">
            <v>56250</v>
          </cell>
          <cell r="AE38">
            <v>22487</v>
          </cell>
          <cell r="AF38">
            <v>89720</v>
          </cell>
          <cell r="AG38">
            <v>207700</v>
          </cell>
          <cell r="AH38">
            <v>52966</v>
          </cell>
          <cell r="AI38">
            <v>68809</v>
          </cell>
          <cell r="AJ38">
            <v>36609</v>
          </cell>
          <cell r="AK38">
            <v>39785</v>
          </cell>
          <cell r="AL38">
            <v>22030</v>
          </cell>
          <cell r="AM38">
            <v>34251</v>
          </cell>
        </row>
        <row r="39">
          <cell r="AB39">
            <v>1270640</v>
          </cell>
          <cell r="AC39">
            <v>1337778</v>
          </cell>
          <cell r="AD39">
            <v>820178</v>
          </cell>
          <cell r="AE39">
            <v>919859</v>
          </cell>
          <cell r="AF39">
            <v>715459</v>
          </cell>
          <cell r="AG39">
            <v>1586715</v>
          </cell>
          <cell r="AH39">
            <v>689342</v>
          </cell>
          <cell r="AI39">
            <v>927896</v>
          </cell>
          <cell r="AJ39">
            <v>1024140</v>
          </cell>
          <cell r="AK39">
            <v>1211131</v>
          </cell>
          <cell r="AL39">
            <v>1192924</v>
          </cell>
          <cell r="AM39">
            <v>1131479</v>
          </cell>
        </row>
        <row r="40">
          <cell r="AB40">
            <v>2562064</v>
          </cell>
          <cell r="AC40">
            <v>2010919</v>
          </cell>
          <cell r="AD40">
            <v>481751</v>
          </cell>
          <cell r="AE40">
            <v>444744</v>
          </cell>
          <cell r="AF40">
            <v>2027474</v>
          </cell>
          <cell r="AG40">
            <v>971119</v>
          </cell>
          <cell r="AH40">
            <v>575396</v>
          </cell>
          <cell r="AI40">
            <v>910632</v>
          </cell>
          <cell r="AJ40">
            <v>1929724</v>
          </cell>
          <cell r="AK40">
            <v>3234390</v>
          </cell>
          <cell r="AL40">
            <v>1971615</v>
          </cell>
          <cell r="AM40">
            <v>3194242</v>
          </cell>
        </row>
        <row r="41">
          <cell r="AB41">
            <v>125259</v>
          </cell>
          <cell r="AC41">
            <v>149336</v>
          </cell>
          <cell r="AD41">
            <v>161471</v>
          </cell>
          <cell r="AE41">
            <v>150919</v>
          </cell>
          <cell r="AF41">
            <v>422917</v>
          </cell>
          <cell r="AG41">
            <v>214765</v>
          </cell>
          <cell r="AH41">
            <v>192249</v>
          </cell>
          <cell r="AI41">
            <v>380106</v>
          </cell>
          <cell r="AJ41">
            <v>84104</v>
          </cell>
          <cell r="AK41">
            <v>63159</v>
          </cell>
          <cell r="AL41">
            <v>158902</v>
          </cell>
          <cell r="AM41">
            <v>84413</v>
          </cell>
        </row>
        <row r="42">
          <cell r="AB42">
            <v>970035</v>
          </cell>
          <cell r="AC42">
            <v>285936</v>
          </cell>
          <cell r="AD42">
            <v>129107</v>
          </cell>
          <cell r="AE42">
            <v>189810</v>
          </cell>
          <cell r="AF42">
            <v>190693</v>
          </cell>
          <cell r="AG42">
            <v>218057</v>
          </cell>
          <cell r="AH42">
            <v>195338</v>
          </cell>
          <cell r="AI42">
            <v>132860</v>
          </cell>
          <cell r="AJ42">
            <v>262185</v>
          </cell>
          <cell r="AK42">
            <v>126005</v>
          </cell>
          <cell r="AL42">
            <v>670947</v>
          </cell>
          <cell r="AM42">
            <v>289835</v>
          </cell>
        </row>
        <row r="43">
          <cell r="AB43">
            <v>221139</v>
          </cell>
          <cell r="AC43">
            <v>117704</v>
          </cell>
          <cell r="AD43">
            <v>347453</v>
          </cell>
          <cell r="AE43">
            <v>145767</v>
          </cell>
          <cell r="AF43">
            <v>103909</v>
          </cell>
          <cell r="AG43">
            <v>160799</v>
          </cell>
          <cell r="AH43">
            <v>195019</v>
          </cell>
          <cell r="AI43">
            <v>187956</v>
          </cell>
          <cell r="AJ43">
            <v>275590</v>
          </cell>
          <cell r="AK43">
            <v>89669</v>
          </cell>
          <cell r="AL43">
            <v>464981</v>
          </cell>
          <cell r="AM43">
            <v>163015</v>
          </cell>
        </row>
        <row r="44">
          <cell r="AB44">
            <v>96902</v>
          </cell>
          <cell r="AC44">
            <v>205621</v>
          </cell>
          <cell r="AD44">
            <v>39073</v>
          </cell>
          <cell r="AE44">
            <v>455433</v>
          </cell>
          <cell r="AF44">
            <v>136187</v>
          </cell>
          <cell r="AG44">
            <v>312904</v>
          </cell>
          <cell r="AH44">
            <v>225534</v>
          </cell>
          <cell r="AI44">
            <v>130787</v>
          </cell>
          <cell r="AJ44">
            <v>73496</v>
          </cell>
          <cell r="AK44">
            <v>332854</v>
          </cell>
          <cell r="AL44">
            <v>176555</v>
          </cell>
          <cell r="AM44">
            <v>303063</v>
          </cell>
        </row>
        <row r="45">
          <cell r="AB45">
            <v>409190</v>
          </cell>
          <cell r="AC45">
            <v>437121</v>
          </cell>
          <cell r="AD45">
            <v>541105</v>
          </cell>
          <cell r="AE45">
            <v>495299</v>
          </cell>
          <cell r="AF45">
            <v>1054303</v>
          </cell>
          <cell r="AG45">
            <v>1124099</v>
          </cell>
          <cell r="AH45">
            <v>355523</v>
          </cell>
          <cell r="AI45">
            <v>778875</v>
          </cell>
          <cell r="AJ45">
            <v>603772</v>
          </cell>
          <cell r="AK45">
            <v>205571</v>
          </cell>
          <cell r="AL45">
            <v>753545</v>
          </cell>
          <cell r="AM45">
            <v>382837</v>
          </cell>
        </row>
        <row r="46">
          <cell r="AB46">
            <v>12421</v>
          </cell>
          <cell r="AC46">
            <v>16527</v>
          </cell>
          <cell r="AD46">
            <v>22975</v>
          </cell>
          <cell r="AE46">
            <v>41481</v>
          </cell>
          <cell r="AF46">
            <v>52386</v>
          </cell>
          <cell r="AG46">
            <v>102701</v>
          </cell>
          <cell r="AH46">
            <v>45681</v>
          </cell>
          <cell r="AI46">
            <v>42960</v>
          </cell>
          <cell r="AJ46">
            <v>19709</v>
          </cell>
          <cell r="AK46">
            <v>15730</v>
          </cell>
          <cell r="AL46">
            <v>19715</v>
          </cell>
          <cell r="AM46">
            <v>45074</v>
          </cell>
        </row>
        <row r="47">
          <cell r="AB47">
            <v>2814546</v>
          </cell>
          <cell r="AC47">
            <v>1229323</v>
          </cell>
          <cell r="AD47">
            <v>600907</v>
          </cell>
          <cell r="AE47">
            <v>1405459</v>
          </cell>
          <cell r="AF47">
            <v>1128617</v>
          </cell>
          <cell r="AG47">
            <v>1002852</v>
          </cell>
          <cell r="AH47">
            <v>1411072</v>
          </cell>
          <cell r="AI47">
            <v>721897</v>
          </cell>
          <cell r="AJ47">
            <v>3230502</v>
          </cell>
          <cell r="AK47">
            <v>1346577</v>
          </cell>
          <cell r="AL47">
            <v>1314724</v>
          </cell>
          <cell r="AM47">
            <v>1494946</v>
          </cell>
        </row>
        <row r="48">
          <cell r="AB48">
            <v>60784</v>
          </cell>
          <cell r="AC48">
            <v>47423</v>
          </cell>
          <cell r="AD48">
            <v>89145</v>
          </cell>
          <cell r="AE48">
            <v>202399</v>
          </cell>
          <cell r="AF48">
            <v>156879</v>
          </cell>
          <cell r="AG48">
            <v>136750</v>
          </cell>
          <cell r="AH48">
            <v>104175</v>
          </cell>
          <cell r="AI48">
            <v>158066</v>
          </cell>
          <cell r="AJ48">
            <v>97679</v>
          </cell>
          <cell r="AK48">
            <v>420039</v>
          </cell>
          <cell r="AL48">
            <v>455712</v>
          </cell>
          <cell r="AM48">
            <v>480679</v>
          </cell>
        </row>
        <row r="49">
          <cell r="AB49">
            <v>178185</v>
          </cell>
          <cell r="AC49">
            <v>61563</v>
          </cell>
          <cell r="AD49">
            <v>148879</v>
          </cell>
          <cell r="AE49">
            <v>211587</v>
          </cell>
          <cell r="AF49">
            <v>106323</v>
          </cell>
          <cell r="AG49">
            <v>126195</v>
          </cell>
          <cell r="AH49">
            <v>114553</v>
          </cell>
          <cell r="AI49">
            <v>343339</v>
          </cell>
          <cell r="AJ49">
            <v>644588</v>
          </cell>
          <cell r="AK49">
            <v>188856</v>
          </cell>
          <cell r="AL49">
            <v>111006</v>
          </cell>
          <cell r="AM49">
            <v>470057</v>
          </cell>
        </row>
        <row r="50">
          <cell r="AB50">
            <v>289518</v>
          </cell>
          <cell r="AC50">
            <v>458164</v>
          </cell>
          <cell r="AD50">
            <v>380063</v>
          </cell>
          <cell r="AE50">
            <v>438043</v>
          </cell>
          <cell r="AF50">
            <v>384304</v>
          </cell>
          <cell r="AG50">
            <v>360941</v>
          </cell>
          <cell r="AH50">
            <v>345995</v>
          </cell>
          <cell r="AI50">
            <v>340582</v>
          </cell>
          <cell r="AJ50">
            <v>172710</v>
          </cell>
          <cell r="AK50">
            <v>238743</v>
          </cell>
          <cell r="AL50">
            <v>462178</v>
          </cell>
          <cell r="AM50">
            <v>247849</v>
          </cell>
        </row>
        <row r="51">
          <cell r="AB51">
            <v>26732</v>
          </cell>
          <cell r="AC51">
            <v>66786</v>
          </cell>
          <cell r="AD51">
            <v>87995</v>
          </cell>
          <cell r="AE51">
            <v>41530</v>
          </cell>
          <cell r="AF51">
            <v>148416</v>
          </cell>
          <cell r="AG51">
            <v>98081</v>
          </cell>
          <cell r="AH51">
            <v>28954</v>
          </cell>
          <cell r="AI51">
            <v>94928</v>
          </cell>
          <cell r="AJ51">
            <v>45020</v>
          </cell>
          <cell r="AK51">
            <v>43167</v>
          </cell>
          <cell r="AL51">
            <v>63322</v>
          </cell>
          <cell r="AM51">
            <v>54839</v>
          </cell>
        </row>
        <row r="52">
          <cell r="AB52">
            <v>14734</v>
          </cell>
          <cell r="AC52">
            <v>12169</v>
          </cell>
          <cell r="AD52">
            <v>13347</v>
          </cell>
          <cell r="AE52">
            <v>13096</v>
          </cell>
          <cell r="AF52">
            <v>36362</v>
          </cell>
          <cell r="AG52">
            <v>64811</v>
          </cell>
          <cell r="AH52">
            <v>45019</v>
          </cell>
          <cell r="AI52">
            <v>38148</v>
          </cell>
          <cell r="AJ52">
            <v>80137</v>
          </cell>
          <cell r="AK52">
            <v>74021</v>
          </cell>
          <cell r="AL52">
            <v>8185</v>
          </cell>
          <cell r="AM52">
            <v>10891</v>
          </cell>
        </row>
        <row r="53">
          <cell r="AB53">
            <v>189119</v>
          </cell>
          <cell r="AC53">
            <v>685755</v>
          </cell>
          <cell r="AD53">
            <v>248768</v>
          </cell>
          <cell r="AE53">
            <v>484423</v>
          </cell>
          <cell r="AF53">
            <v>239345</v>
          </cell>
          <cell r="AG53">
            <v>258424</v>
          </cell>
          <cell r="AH53">
            <v>349757</v>
          </cell>
          <cell r="AI53">
            <v>347448</v>
          </cell>
          <cell r="AJ53">
            <v>553773</v>
          </cell>
          <cell r="AK53">
            <v>219716</v>
          </cell>
          <cell r="AL53">
            <v>435154</v>
          </cell>
          <cell r="AM53">
            <v>480780</v>
          </cell>
        </row>
        <row r="54">
          <cell r="AB54">
            <v>45490</v>
          </cell>
          <cell r="AC54">
            <v>120261</v>
          </cell>
          <cell r="AD54">
            <v>83015</v>
          </cell>
          <cell r="AE54">
            <v>56213</v>
          </cell>
          <cell r="AF54">
            <v>198158</v>
          </cell>
          <cell r="AG54">
            <v>122703</v>
          </cell>
          <cell r="AH54">
            <v>145974</v>
          </cell>
          <cell r="AI54">
            <v>71166</v>
          </cell>
          <cell r="AJ54">
            <v>115127</v>
          </cell>
          <cell r="AK54">
            <v>99685</v>
          </cell>
          <cell r="AL54">
            <v>110873</v>
          </cell>
          <cell r="AM54">
            <v>206774</v>
          </cell>
        </row>
        <row r="55">
          <cell r="AB55">
            <v>328801</v>
          </cell>
          <cell r="AC55">
            <v>2044794</v>
          </cell>
          <cell r="AD55">
            <v>482463</v>
          </cell>
          <cell r="AE55">
            <v>1823925</v>
          </cell>
          <cell r="AF55">
            <v>432258</v>
          </cell>
          <cell r="AG55">
            <v>1939631</v>
          </cell>
          <cell r="AH55">
            <v>903261</v>
          </cell>
          <cell r="AI55">
            <v>702098</v>
          </cell>
          <cell r="AJ55">
            <v>1031542</v>
          </cell>
          <cell r="AK55">
            <v>778176</v>
          </cell>
          <cell r="AL55">
            <v>1411724</v>
          </cell>
          <cell r="AM55">
            <v>484837</v>
          </cell>
        </row>
        <row r="56">
          <cell r="AB56">
            <v>75368</v>
          </cell>
          <cell r="AC56">
            <v>76551</v>
          </cell>
          <cell r="AD56">
            <v>219340</v>
          </cell>
          <cell r="AE56">
            <v>157910</v>
          </cell>
          <cell r="AF56">
            <v>58028</v>
          </cell>
          <cell r="AG56">
            <v>131722</v>
          </cell>
          <cell r="AH56">
            <v>32193</v>
          </cell>
          <cell r="AI56">
            <v>186230</v>
          </cell>
          <cell r="AJ56">
            <v>90685</v>
          </cell>
          <cell r="AK56">
            <v>43641</v>
          </cell>
          <cell r="AL56">
            <v>104962</v>
          </cell>
          <cell r="AM56">
            <v>103269</v>
          </cell>
        </row>
        <row r="57">
          <cell r="AB57">
            <v>845499</v>
          </cell>
          <cell r="AC57">
            <v>1458777</v>
          </cell>
          <cell r="AD57">
            <v>1490412</v>
          </cell>
          <cell r="AE57">
            <v>1614025</v>
          </cell>
          <cell r="AF57">
            <v>1564020</v>
          </cell>
          <cell r="AG57">
            <v>1234003</v>
          </cell>
          <cell r="AH57">
            <v>2341132</v>
          </cell>
          <cell r="AI57">
            <v>1794459</v>
          </cell>
          <cell r="AJ57">
            <v>2197485</v>
          </cell>
          <cell r="AK57">
            <v>1269106</v>
          </cell>
          <cell r="AL57">
            <v>2495491</v>
          </cell>
          <cell r="AM57">
            <v>2156620</v>
          </cell>
        </row>
        <row r="58">
          <cell r="AB58">
            <v>179767</v>
          </cell>
          <cell r="AC58">
            <v>306625</v>
          </cell>
          <cell r="AD58">
            <v>184835</v>
          </cell>
          <cell r="AE58">
            <v>134462</v>
          </cell>
          <cell r="AF58">
            <v>228317</v>
          </cell>
          <cell r="AG58">
            <v>280737</v>
          </cell>
          <cell r="AH58">
            <v>178503</v>
          </cell>
          <cell r="AI58">
            <v>213474</v>
          </cell>
          <cell r="AJ58">
            <v>608765</v>
          </cell>
          <cell r="AK58">
            <v>1440656</v>
          </cell>
          <cell r="AL58">
            <v>-158138</v>
          </cell>
          <cell r="AM58">
            <v>170877</v>
          </cell>
        </row>
        <row r="59">
          <cell r="AB59">
            <v>40371</v>
          </cell>
          <cell r="AC59">
            <v>195495</v>
          </cell>
          <cell r="AD59">
            <v>65461</v>
          </cell>
          <cell r="AE59">
            <v>32164</v>
          </cell>
          <cell r="AF59">
            <v>44503</v>
          </cell>
          <cell r="AG59">
            <v>49756</v>
          </cell>
          <cell r="AH59">
            <v>252233</v>
          </cell>
          <cell r="AI59">
            <v>63944</v>
          </cell>
          <cell r="AJ59">
            <v>82202</v>
          </cell>
          <cell r="AK59">
            <v>57593</v>
          </cell>
          <cell r="AL59">
            <v>65402</v>
          </cell>
          <cell r="AM59">
            <v>77226</v>
          </cell>
        </row>
        <row r="60">
          <cell r="AB60">
            <v>73259</v>
          </cell>
          <cell r="AC60">
            <v>25841</v>
          </cell>
          <cell r="AD60">
            <v>143993</v>
          </cell>
          <cell r="AE60">
            <v>91678</v>
          </cell>
          <cell r="AF60">
            <v>139514</v>
          </cell>
          <cell r="AG60">
            <v>80311</v>
          </cell>
          <cell r="AH60">
            <v>175326</v>
          </cell>
          <cell r="AI60">
            <v>111405</v>
          </cell>
          <cell r="AJ60">
            <v>82613</v>
          </cell>
          <cell r="AK60">
            <v>162862</v>
          </cell>
          <cell r="AL60">
            <v>86081</v>
          </cell>
          <cell r="AM60">
            <v>92426</v>
          </cell>
        </row>
        <row r="61">
          <cell r="AB61">
            <v>621131</v>
          </cell>
          <cell r="AC61">
            <v>386759</v>
          </cell>
          <cell r="AD61">
            <v>499926</v>
          </cell>
          <cell r="AE61">
            <v>255298</v>
          </cell>
          <cell r="AF61">
            <v>1005921</v>
          </cell>
          <cell r="AG61">
            <v>353768</v>
          </cell>
          <cell r="AH61">
            <v>330158</v>
          </cell>
          <cell r="AI61">
            <v>276500</v>
          </cell>
          <cell r="AJ61">
            <v>230178</v>
          </cell>
          <cell r="AK61">
            <v>326607</v>
          </cell>
          <cell r="AL61">
            <v>469622</v>
          </cell>
          <cell r="AM61">
            <v>539731</v>
          </cell>
        </row>
        <row r="62">
          <cell r="AB62">
            <v>76268</v>
          </cell>
          <cell r="AC62">
            <v>72513</v>
          </cell>
          <cell r="AD62">
            <v>56696</v>
          </cell>
          <cell r="AE62">
            <v>71085</v>
          </cell>
          <cell r="AF62">
            <v>103332</v>
          </cell>
          <cell r="AG62">
            <v>70154</v>
          </cell>
          <cell r="AH62">
            <v>80828</v>
          </cell>
          <cell r="AI62">
            <v>61563</v>
          </cell>
          <cell r="AJ62">
            <v>96145</v>
          </cell>
          <cell r="AK62">
            <v>43434</v>
          </cell>
          <cell r="AL62">
            <v>6465</v>
          </cell>
          <cell r="AM62">
            <v>300548</v>
          </cell>
        </row>
        <row r="63">
          <cell r="AB63">
            <v>77087</v>
          </cell>
          <cell r="AC63">
            <v>143292</v>
          </cell>
          <cell r="AD63">
            <v>54775</v>
          </cell>
          <cell r="AE63">
            <v>171830</v>
          </cell>
          <cell r="AF63">
            <v>68762</v>
          </cell>
          <cell r="AG63">
            <v>173682</v>
          </cell>
          <cell r="AH63">
            <v>88094</v>
          </cell>
          <cell r="AI63">
            <v>108698</v>
          </cell>
          <cell r="AJ63">
            <v>99541</v>
          </cell>
          <cell r="AK63">
            <v>64076</v>
          </cell>
          <cell r="AL63">
            <v>138067</v>
          </cell>
          <cell r="AM63">
            <v>117408</v>
          </cell>
        </row>
      </sheetData>
      <sheetData sheetId="19"/>
      <sheetData sheetId="20"/>
      <sheetData sheetId="21">
        <row r="4">
          <cell r="R4">
            <v>38542.886107463812</v>
          </cell>
          <cell r="S4">
            <v>24077.396386859153</v>
          </cell>
          <cell r="T4">
            <v>54615.444388682234</v>
          </cell>
          <cell r="U4">
            <v>96105.522945523699</v>
          </cell>
          <cell r="V4">
            <v>31696.762021688617</v>
          </cell>
          <cell r="W4">
            <v>62423.544706161054</v>
          </cell>
          <cell r="X4">
            <v>38104.02765137719</v>
          </cell>
          <cell r="Y4">
            <v>66725.171525923826</v>
          </cell>
          <cell r="Z4">
            <v>53955.411209176804</v>
          </cell>
          <cell r="AA4">
            <v>76752.085845562862</v>
          </cell>
          <cell r="AB4">
            <v>106814.43014044811</v>
          </cell>
          <cell r="AC4">
            <v>90487.317071132769</v>
          </cell>
        </row>
        <row r="5">
          <cell r="R5">
            <v>63545877.362009704</v>
          </cell>
          <cell r="S5">
            <v>67342751.563085064</v>
          </cell>
          <cell r="T5">
            <v>65454167.16931887</v>
          </cell>
          <cell r="U5">
            <v>68206422.403416887</v>
          </cell>
          <cell r="V5">
            <v>66263938.218743183</v>
          </cell>
          <cell r="W5">
            <v>64733756.259878978</v>
          </cell>
          <cell r="X5">
            <v>73627669.529859573</v>
          </cell>
          <cell r="Y5">
            <v>70622274.239939541</v>
          </cell>
          <cell r="Z5">
            <v>68315809.721687764</v>
          </cell>
          <cell r="AA5">
            <v>64022678.989729211</v>
          </cell>
          <cell r="AB5">
            <v>64933364.790843241</v>
          </cell>
          <cell r="AC5">
            <v>67569009.75148797</v>
          </cell>
        </row>
        <row r="6">
          <cell r="R6">
            <v>885810.95450019953</v>
          </cell>
          <cell r="S6">
            <v>911081.86079447914</v>
          </cell>
          <cell r="T6">
            <v>887712.54799821309</v>
          </cell>
          <cell r="U6">
            <v>969499.94166732684</v>
          </cell>
          <cell r="V6">
            <v>920245.48761265201</v>
          </cell>
          <cell r="W6">
            <v>919071.16265449033</v>
          </cell>
          <cell r="X6">
            <v>1114363.8249830999</v>
          </cell>
          <cell r="Y6">
            <v>1130678.8385566131</v>
          </cell>
          <cell r="Z6">
            <v>1026556.4911031255</v>
          </cell>
          <cell r="AA6">
            <v>921642.48658794828</v>
          </cell>
          <cell r="AB6">
            <v>934356.24010760139</v>
          </cell>
          <cell r="AC6">
            <v>958650.1634342504</v>
          </cell>
        </row>
        <row r="7">
          <cell r="R7">
            <v>4941494.4285346512</v>
          </cell>
          <cell r="S7">
            <v>5156630.1900715716</v>
          </cell>
          <cell r="T7">
            <v>5317898.63374185</v>
          </cell>
          <cell r="U7">
            <v>5472999.204061198</v>
          </cell>
          <cell r="V7">
            <v>5581232.1109306719</v>
          </cell>
          <cell r="W7">
            <v>5478769.5282801986</v>
          </cell>
          <cell r="X7">
            <v>6078140.4369636169</v>
          </cell>
          <cell r="Y7">
            <v>6421530.5943543315</v>
          </cell>
          <cell r="Z7">
            <v>5751016.6717425259</v>
          </cell>
          <cell r="AA7">
            <v>5264754.4586588573</v>
          </cell>
          <cell r="AB7">
            <v>5273719.8412200762</v>
          </cell>
          <cell r="AC7">
            <v>5435573.9014404472</v>
          </cell>
        </row>
        <row r="8">
          <cell r="R8">
            <v>9494290.4550365023</v>
          </cell>
          <cell r="S8">
            <v>10202935.136981288</v>
          </cell>
          <cell r="T8">
            <v>9941430.3619238604</v>
          </cell>
          <cell r="U8">
            <v>10334566.799818555</v>
          </cell>
          <cell r="V8">
            <v>10496324.27486562</v>
          </cell>
          <cell r="W8">
            <v>10053303.246280815</v>
          </cell>
          <cell r="X8">
            <v>11098172.246897791</v>
          </cell>
          <cell r="Y8">
            <v>11404017.293502798</v>
          </cell>
          <cell r="Z8">
            <v>10734916.178746162</v>
          </cell>
          <cell r="AA8">
            <v>10197911.629110971</v>
          </cell>
          <cell r="AB8">
            <v>10272259.161860039</v>
          </cell>
          <cell r="AC8">
            <v>10327543.21497561</v>
          </cell>
        </row>
        <row r="9">
          <cell r="R9">
            <v>1959223.0183424549</v>
          </cell>
          <cell r="S9">
            <v>2064210.333195037</v>
          </cell>
          <cell r="T9">
            <v>2082639.6106156982</v>
          </cell>
          <cell r="U9">
            <v>2260241.0981269497</v>
          </cell>
          <cell r="V9">
            <v>2240146.0603351258</v>
          </cell>
          <cell r="W9">
            <v>2147050.7792855245</v>
          </cell>
          <cell r="X9">
            <v>2376480.6747733457</v>
          </cell>
          <cell r="Y9">
            <v>2413725.1203474808</v>
          </cell>
          <cell r="Z9">
            <v>2217839.3028407418</v>
          </cell>
          <cell r="AA9">
            <v>2128655.3632455966</v>
          </cell>
          <cell r="AB9">
            <v>2215992.7613367047</v>
          </cell>
          <cell r="AC9">
            <v>2231755.8775553382</v>
          </cell>
        </row>
        <row r="10">
          <cell r="R10">
            <v>2562913.3041117964</v>
          </cell>
          <cell r="S10">
            <v>2400565.540611566</v>
          </cell>
          <cell r="T10">
            <v>2306300.8300710288</v>
          </cell>
          <cell r="U10">
            <v>2330315.3347512204</v>
          </cell>
          <cell r="V10">
            <v>2320238.1748361983</v>
          </cell>
          <cell r="W10">
            <v>2226904.2286824798</v>
          </cell>
          <cell r="X10">
            <v>2488963.8998367684</v>
          </cell>
          <cell r="Y10">
            <v>2578218.1630225647</v>
          </cell>
          <cell r="Z10">
            <v>2537365.4001294388</v>
          </cell>
          <cell r="AA10">
            <v>2421490.4130401248</v>
          </cell>
          <cell r="AB10">
            <v>2443986.6904361397</v>
          </cell>
          <cell r="AC10">
            <v>2465778.0204706765</v>
          </cell>
        </row>
        <row r="11">
          <cell r="R11">
            <v>2943766.3921186631</v>
          </cell>
          <cell r="S11">
            <v>3001997.1362364921</v>
          </cell>
          <cell r="T11">
            <v>3023436.3172192788</v>
          </cell>
          <cell r="U11">
            <v>3111581.9815594037</v>
          </cell>
          <cell r="V11">
            <v>3091374.6598172248</v>
          </cell>
          <cell r="W11">
            <v>3098218.2399887186</v>
          </cell>
          <cell r="X11">
            <v>3496718.5916056172</v>
          </cell>
          <cell r="Y11">
            <v>3459975.5303642382</v>
          </cell>
          <cell r="Z11">
            <v>3390108.1156554967</v>
          </cell>
          <cell r="AA11">
            <v>2991606.4089475241</v>
          </cell>
          <cell r="AB11">
            <v>3014345.4554902157</v>
          </cell>
          <cell r="AC11">
            <v>3193841.1709971293</v>
          </cell>
        </row>
        <row r="12">
          <cell r="R12">
            <v>1712121.9007204876</v>
          </cell>
          <cell r="S12">
            <v>1810880.5592117743</v>
          </cell>
          <cell r="T12">
            <v>1779312.3611075287</v>
          </cell>
          <cell r="U12">
            <v>1851811.3728273164</v>
          </cell>
          <cell r="V12">
            <v>1820047.8620191542</v>
          </cell>
          <cell r="W12">
            <v>1833363.3481535395</v>
          </cell>
          <cell r="X12">
            <v>2126585.9962031017</v>
          </cell>
          <cell r="Y12">
            <v>2274114.276945902</v>
          </cell>
          <cell r="Z12">
            <v>2076599.3544321016</v>
          </cell>
          <cell r="AA12">
            <v>1825055.4240562764</v>
          </cell>
          <cell r="AB12">
            <v>1838270.4831464977</v>
          </cell>
          <cell r="AC12">
            <v>1785957.0611763198</v>
          </cell>
        </row>
        <row r="13">
          <cell r="R13">
            <v>5895511.6870235801</v>
          </cell>
          <cell r="S13">
            <v>6043067.2985162139</v>
          </cell>
          <cell r="T13">
            <v>6021960.2688157745</v>
          </cell>
          <cell r="U13">
            <v>6114647.0670818463</v>
          </cell>
          <cell r="V13">
            <v>6238731.5335399853</v>
          </cell>
          <cell r="W13">
            <v>5962362.9913043436</v>
          </cell>
          <cell r="X13">
            <v>6617764.2719957819</v>
          </cell>
          <cell r="Y13">
            <v>7104151.8753592391</v>
          </cell>
          <cell r="Z13">
            <v>6560913.9933086103</v>
          </cell>
          <cell r="AA13">
            <v>6188482.0891663395</v>
          </cell>
          <cell r="AB13">
            <v>6342119.0647490602</v>
          </cell>
          <cell r="AC13">
            <v>6337857.859139231</v>
          </cell>
        </row>
        <row r="14">
          <cell r="R14">
            <v>313480.63145945582</v>
          </cell>
          <cell r="S14">
            <v>323849.72139562428</v>
          </cell>
          <cell r="T14">
            <v>332049.29647794535</v>
          </cell>
          <cell r="U14">
            <v>348714.54175764177</v>
          </cell>
          <cell r="V14">
            <v>338499.93507034885</v>
          </cell>
          <cell r="W14">
            <v>348378.64743446355</v>
          </cell>
          <cell r="X14">
            <v>441318.0239269741</v>
          </cell>
          <cell r="Y14">
            <v>429877.73799070733</v>
          </cell>
          <cell r="Z14">
            <v>406328.06607518398</v>
          </cell>
          <cell r="AA14">
            <v>359843.10293985414</v>
          </cell>
          <cell r="AB14">
            <v>344979.76869127748</v>
          </cell>
          <cell r="AC14">
            <v>363550.52678052254</v>
          </cell>
        </row>
        <row r="15">
          <cell r="R15">
            <v>14792499.153238019</v>
          </cell>
          <cell r="S15">
            <v>15075591.335838992</v>
          </cell>
          <cell r="T15">
            <v>14973019.162731685</v>
          </cell>
          <cell r="U15">
            <v>15514908.711837502</v>
          </cell>
          <cell r="V15">
            <v>15137085.023790639</v>
          </cell>
          <cell r="W15">
            <v>14775807.373234959</v>
          </cell>
          <cell r="X15">
            <v>16741559.838753304</v>
          </cell>
          <cell r="Y15">
            <v>17153917.439543914</v>
          </cell>
          <cell r="Z15">
            <v>16635052.124417748</v>
          </cell>
          <cell r="AA15">
            <v>15869959.169898652</v>
          </cell>
          <cell r="AB15">
            <v>15337067.919853916</v>
          </cell>
          <cell r="AC15">
            <v>15994482.746860677</v>
          </cell>
        </row>
        <row r="16">
          <cell r="R16">
            <v>1534033.0229952177</v>
          </cell>
          <cell r="S16">
            <v>1649439.4414766566</v>
          </cell>
          <cell r="T16">
            <v>1576925.2977184071</v>
          </cell>
          <cell r="U16">
            <v>1661513.1709111426</v>
          </cell>
          <cell r="V16">
            <v>1578703.7868138812</v>
          </cell>
          <cell r="W16">
            <v>1587136.0049358988</v>
          </cell>
          <cell r="X16">
            <v>1775452.1343162749</v>
          </cell>
          <cell r="Y16">
            <v>2014689.2416339987</v>
          </cell>
          <cell r="Z16">
            <v>1759827.8916656298</v>
          </cell>
          <cell r="AA16">
            <v>1773100.4395526382</v>
          </cell>
          <cell r="AB16">
            <v>1659394.5327319473</v>
          </cell>
          <cell r="AC16">
            <v>1739045.035248307</v>
          </cell>
        </row>
        <row r="17">
          <cell r="R17">
            <v>2033906.5300738572</v>
          </cell>
          <cell r="S17">
            <v>2118862.3633539216</v>
          </cell>
          <cell r="T17">
            <v>2105544.8264663247</v>
          </cell>
          <cell r="U17">
            <v>2287173.4953828505</v>
          </cell>
          <cell r="V17">
            <v>2168857.3028775966</v>
          </cell>
          <cell r="W17">
            <v>2200796.395189988</v>
          </cell>
          <cell r="X17">
            <v>2532727.4433548814</v>
          </cell>
          <cell r="Y17">
            <v>2800766.4849078497</v>
          </cell>
          <cell r="Z17">
            <v>2420661.5806189319</v>
          </cell>
          <cell r="AA17">
            <v>2109807.975487221</v>
          </cell>
          <cell r="AB17">
            <v>2141315.4251941084</v>
          </cell>
          <cell r="AC17">
            <v>2140310.1770924744</v>
          </cell>
        </row>
        <row r="18">
          <cell r="R18">
            <v>4178675.6025598217</v>
          </cell>
          <cell r="S18">
            <v>4336587.3193377852</v>
          </cell>
          <cell r="T18">
            <v>4342254.8082482629</v>
          </cell>
          <cell r="U18">
            <v>4429931.7493333658</v>
          </cell>
          <cell r="V18">
            <v>4324744.5810240274</v>
          </cell>
          <cell r="W18">
            <v>4082580.9339022241</v>
          </cell>
          <cell r="X18">
            <v>4765095.6720665703</v>
          </cell>
          <cell r="Y18">
            <v>4827891.5445071384</v>
          </cell>
          <cell r="Z18">
            <v>4651918.6016931441</v>
          </cell>
          <cell r="AA18">
            <v>4363795.9792348389</v>
          </cell>
          <cell r="AB18">
            <v>4241360.2771160016</v>
          </cell>
          <cell r="AC18">
            <v>4310422.9309768211</v>
          </cell>
        </row>
        <row r="19">
          <cell r="R19">
            <v>1693375.2591797789</v>
          </cell>
          <cell r="S19">
            <v>1715840.4960131617</v>
          </cell>
          <cell r="T19">
            <v>1710147.5601693327</v>
          </cell>
          <cell r="U19">
            <v>1733770.4971644687</v>
          </cell>
          <cell r="V19">
            <v>1634704.66977931</v>
          </cell>
          <cell r="W19">
            <v>1705504.3324257198</v>
          </cell>
          <cell r="X19">
            <v>1984153.1262481837</v>
          </cell>
          <cell r="Y19">
            <v>2030088.0632523957</v>
          </cell>
          <cell r="Z19">
            <v>1882318.898304045</v>
          </cell>
          <cell r="AA19">
            <v>1785457.1799807786</v>
          </cell>
          <cell r="AB19">
            <v>1728038.8393033873</v>
          </cell>
          <cell r="AC19">
            <v>1714161.0781794395</v>
          </cell>
        </row>
        <row r="20">
          <cell r="R20">
            <v>1038357.4076302056</v>
          </cell>
          <cell r="S20">
            <v>1039127.3780592731</v>
          </cell>
          <cell r="T20">
            <v>1074055.7386211317</v>
          </cell>
          <cell r="U20">
            <v>1063955.3209585354</v>
          </cell>
          <cell r="V20">
            <v>1047723.5669867469</v>
          </cell>
          <cell r="W20">
            <v>1056404.1844380158</v>
          </cell>
          <cell r="X20">
            <v>1194518.9338349474</v>
          </cell>
          <cell r="Y20">
            <v>1229703.1710583332</v>
          </cell>
          <cell r="Z20">
            <v>1126456.6695830568</v>
          </cell>
          <cell r="AA20">
            <v>1071392.3876652988</v>
          </cell>
          <cell r="AB20">
            <v>1017365.5964680701</v>
          </cell>
          <cell r="AC20">
            <v>1074669.6446963849</v>
          </cell>
        </row>
        <row r="21">
          <cell r="R21">
            <v>5664685.1123527084</v>
          </cell>
          <cell r="S21">
            <v>5881219.2719165953</v>
          </cell>
          <cell r="T21">
            <v>5912404.74592546</v>
          </cell>
          <cell r="U21">
            <v>6193936.9145821752</v>
          </cell>
          <cell r="V21">
            <v>5827960.3927423144</v>
          </cell>
          <cell r="W21">
            <v>5647049.8571710829</v>
          </cell>
          <cell r="X21">
            <v>6497343.9969088715</v>
          </cell>
          <cell r="Y21">
            <v>6184753.6720921192</v>
          </cell>
          <cell r="Z21">
            <v>6333684.6450945744</v>
          </cell>
          <cell r="AA21">
            <v>6143758.632269959</v>
          </cell>
          <cell r="AB21">
            <v>5803830.2145811832</v>
          </cell>
          <cell r="AC21">
            <v>6133182.5443629483</v>
          </cell>
        </row>
        <row r="22">
          <cell r="R22">
            <v>1573251.490423186</v>
          </cell>
          <cell r="S22">
            <v>1582141.5616301259</v>
          </cell>
          <cell r="T22">
            <v>1584429.6877660449</v>
          </cell>
          <cell r="U22">
            <v>1735581.9624984593</v>
          </cell>
          <cell r="V22">
            <v>1550260.7731017862</v>
          </cell>
          <cell r="W22">
            <v>1563074.0889868503</v>
          </cell>
          <cell r="X22">
            <v>1711782.3318932499</v>
          </cell>
          <cell r="Y22">
            <v>1704163.6749782991</v>
          </cell>
          <cell r="Z22">
            <v>1792101.1847480142</v>
          </cell>
          <cell r="AA22">
            <v>1693505.3248235409</v>
          </cell>
          <cell r="AB22">
            <v>1581941.8769443997</v>
          </cell>
          <cell r="AC22">
            <v>1713406.0422060443</v>
          </cell>
        </row>
        <row r="23">
          <cell r="R23">
            <v>8163809.3127158498</v>
          </cell>
          <cell r="S23">
            <v>9005482.7053730674</v>
          </cell>
          <cell r="T23">
            <v>8175963.5226255991</v>
          </cell>
          <cell r="U23">
            <v>8629710.953042591</v>
          </cell>
          <cell r="V23">
            <v>8166800.6609817538</v>
          </cell>
          <cell r="W23">
            <v>8363198.1008262038</v>
          </cell>
          <cell r="X23">
            <v>9432692.5398458783</v>
          </cell>
          <cell r="Y23">
            <v>9054009.6657718755</v>
          </cell>
          <cell r="Z23">
            <v>9067395.9051440023</v>
          </cell>
          <cell r="AA23">
            <v>8706556.0194084458</v>
          </cell>
          <cell r="AB23">
            <v>8561774.3362856451</v>
          </cell>
          <cell r="AC23">
            <v>8685536.2779790889</v>
          </cell>
        </row>
        <row r="24">
          <cell r="R24">
            <v>1634941.5510270195</v>
          </cell>
          <cell r="S24">
            <v>1732005.1059923016</v>
          </cell>
          <cell r="T24">
            <v>1632364.9214825302</v>
          </cell>
          <cell r="U24">
            <v>1819481.2284062374</v>
          </cell>
          <cell r="V24">
            <v>1668037.2748350932</v>
          </cell>
          <cell r="W24">
            <v>1653683.4734194397</v>
          </cell>
          <cell r="X24">
            <v>1822946.7062186555</v>
          </cell>
          <cell r="Y24">
            <v>1961683.9020996366</v>
          </cell>
          <cell r="Z24">
            <v>1830317.074312882</v>
          </cell>
          <cell r="AA24">
            <v>1778692.7314101574</v>
          </cell>
          <cell r="AB24">
            <v>1715123.2427736889</v>
          </cell>
          <cell r="AC24">
            <v>1741342.7880223598</v>
          </cell>
        </row>
        <row r="25">
          <cell r="R25">
            <v>13782586.566346711</v>
          </cell>
          <cell r="S25">
            <v>14342405.853910254</v>
          </cell>
          <cell r="T25">
            <v>14114165.872215785</v>
          </cell>
          <cell r="U25">
            <v>14734286.412194043</v>
          </cell>
          <cell r="V25">
            <v>14429645.204819759</v>
          </cell>
          <cell r="W25">
            <v>13733768.815109562</v>
          </cell>
          <cell r="X25">
            <v>15832447.957418913</v>
          </cell>
          <cell r="Y25">
            <v>14350224.08174907</v>
          </cell>
          <cell r="Z25">
            <v>15371760.011904614</v>
          </cell>
          <cell r="AA25">
            <v>14845332.358093422</v>
          </cell>
          <cell r="AB25">
            <v>14480989.166894684</v>
          </cell>
          <cell r="AC25">
            <v>15465427.699343169</v>
          </cell>
        </row>
        <row r="26">
          <cell r="R26">
            <v>2114127.1946279132</v>
          </cell>
          <cell r="S26">
            <v>2167942.4873034391</v>
          </cell>
          <cell r="T26">
            <v>2117033.6561270659</v>
          </cell>
          <cell r="U26">
            <v>2163178.6968827676</v>
          </cell>
          <cell r="V26">
            <v>2147824.2247869186</v>
          </cell>
          <cell r="W26">
            <v>2176717.5991544295</v>
          </cell>
          <cell r="X26">
            <v>2465908.339320783</v>
          </cell>
          <cell r="Y26">
            <v>2492674.4761360381</v>
          </cell>
          <cell r="Z26">
            <v>2423238.8370188116</v>
          </cell>
          <cell r="AA26">
            <v>2686942.0011509894</v>
          </cell>
          <cell r="AB26">
            <v>1914093.6325313966</v>
          </cell>
          <cell r="AC26">
            <v>2178658.8549594479</v>
          </cell>
        </row>
        <row r="27">
          <cell r="R27">
            <v>888557.64363948745</v>
          </cell>
          <cell r="S27">
            <v>905354.08478840312</v>
          </cell>
          <cell r="T27">
            <v>917240.90003444196</v>
          </cell>
          <cell r="U27">
            <v>909080.05894186872</v>
          </cell>
          <cell r="V27">
            <v>876138.59457824554</v>
          </cell>
          <cell r="W27">
            <v>846576.07455331844</v>
          </cell>
          <cell r="X27">
            <v>999406.42514508939</v>
          </cell>
          <cell r="Y27">
            <v>961314.40494581277</v>
          </cell>
          <cell r="Z27">
            <v>971080.63039557822</v>
          </cell>
          <cell r="AA27">
            <v>948250.98079674121</v>
          </cell>
          <cell r="AB27">
            <v>901788.94950737967</v>
          </cell>
          <cell r="AC27">
            <v>973161.25267363561</v>
          </cell>
        </row>
        <row r="28">
          <cell r="R28">
            <v>1149232.8859393199</v>
          </cell>
          <cell r="S28">
            <v>1202749.6201230984</v>
          </cell>
          <cell r="T28">
            <v>1164678.4306737089</v>
          </cell>
          <cell r="U28">
            <v>1222540.1771430145</v>
          </cell>
          <cell r="V28">
            <v>1202054.8556587009</v>
          </cell>
          <cell r="W28">
            <v>1166743.7265741229</v>
          </cell>
          <cell r="X28">
            <v>1341575.5065171286</v>
          </cell>
          <cell r="Y28">
            <v>1406147.791254862</v>
          </cell>
          <cell r="Z28">
            <v>1291862.1249028596</v>
          </cell>
          <cell r="AA28">
            <v>1241562.0637240824</v>
          </cell>
          <cell r="AB28">
            <v>1235057.3235766683</v>
          </cell>
          <cell r="AC28">
            <v>1221645.4939124337</v>
          </cell>
        </row>
        <row r="29">
          <cell r="R29">
            <v>6489501.9845122732</v>
          </cell>
          <cell r="S29">
            <v>6466184.8123923</v>
          </cell>
          <cell r="T29">
            <v>6425392.3836138938</v>
          </cell>
          <cell r="U29">
            <v>6723792.7914579445</v>
          </cell>
          <cell r="V29">
            <v>6559905.5790600246</v>
          </cell>
          <cell r="W29">
            <v>6247020.7732465351</v>
          </cell>
          <cell r="X29">
            <v>7096009.7262635892</v>
          </cell>
          <cell r="Y29">
            <v>6977570.1015553325</v>
          </cell>
          <cell r="Z29">
            <v>7093285.5112034054</v>
          </cell>
          <cell r="AA29">
            <v>6816575.7510538297</v>
          </cell>
          <cell r="AB29">
            <v>6622387.5096716294</v>
          </cell>
          <cell r="AC29">
            <v>6790153.0759692313</v>
          </cell>
        </row>
        <row r="30">
          <cell r="R30">
            <v>971711.68831046787</v>
          </cell>
          <cell r="S30">
            <v>1010914.9066263946</v>
          </cell>
          <cell r="T30">
            <v>1002732.695670421</v>
          </cell>
          <cell r="U30">
            <v>1064884.7227958534</v>
          </cell>
          <cell r="V30">
            <v>1049649.7406703534</v>
          </cell>
          <cell r="W30">
            <v>1037925.3155312883</v>
          </cell>
          <cell r="X30">
            <v>1123889.6452707564</v>
          </cell>
          <cell r="Y30">
            <v>1189172.5180855771</v>
          </cell>
          <cell r="Z30">
            <v>1132452.1583608568</v>
          </cell>
          <cell r="AA30">
            <v>1057539.3049143727</v>
          </cell>
          <cell r="AB30">
            <v>1014114.3769485364</v>
          </cell>
          <cell r="AC30">
            <v>1063592.9268151217</v>
          </cell>
        </row>
        <row r="31">
          <cell r="R31">
            <v>1285351.521994153</v>
          </cell>
          <cell r="S31">
            <v>1342597.7592450976</v>
          </cell>
          <cell r="T31">
            <v>1321697.9471246249</v>
          </cell>
          <cell r="U31">
            <v>1413026.2875200559</v>
          </cell>
          <cell r="V31">
            <v>1391571.4021181632</v>
          </cell>
          <cell r="W31">
            <v>1368640.5211526502</v>
          </cell>
          <cell r="X31">
            <v>1558148.1611897831</v>
          </cell>
          <cell r="Y31">
            <v>1576183.96181419</v>
          </cell>
          <cell r="Z31">
            <v>1480719.9438525066</v>
          </cell>
          <cell r="AA31">
            <v>1339954.7544295269</v>
          </cell>
          <cell r="AB31">
            <v>1350559.8157081949</v>
          </cell>
          <cell r="AC31">
            <v>1381077.9238510546</v>
          </cell>
        </row>
      </sheetData>
      <sheetData sheetId="22">
        <row r="4">
          <cell r="R4">
            <v>569.88610746381164</v>
          </cell>
          <cell r="S4">
            <v>922.3963868591527</v>
          </cell>
          <cell r="T4">
            <v>119.44438868223369</v>
          </cell>
          <cell r="U4">
            <v>-1043.4770544763014</v>
          </cell>
          <cell r="V4">
            <v>601.7620216886171</v>
          </cell>
          <cell r="W4">
            <v>1219.5447061610539</v>
          </cell>
          <cell r="X4">
            <v>529.02765137718961</v>
          </cell>
          <cell r="Y4">
            <v>-219.82847407617373</v>
          </cell>
          <cell r="Z4">
            <v>84.411209176803823</v>
          </cell>
          <cell r="AA4">
            <v>-500.91415443713777</v>
          </cell>
          <cell r="AB4">
            <v>-1343.5698595518916</v>
          </cell>
          <cell r="AC4">
            <v>-939.68292886723066</v>
          </cell>
        </row>
        <row r="5">
          <cell r="R5">
            <v>53169055.362009704</v>
          </cell>
          <cell r="S5">
            <v>57524564.563085064</v>
          </cell>
          <cell r="T5">
            <v>55641265.16931887</v>
          </cell>
          <cell r="U5">
            <v>59603768.403416887</v>
          </cell>
          <cell r="V5">
            <v>58860431.218743183</v>
          </cell>
          <cell r="W5">
            <v>54696080.259878978</v>
          </cell>
          <cell r="X5">
            <v>65779045.529859573</v>
          </cell>
          <cell r="Y5">
            <v>60895099.239939541</v>
          </cell>
          <cell r="Z5">
            <v>59701254.721687764</v>
          </cell>
          <cell r="AA5">
            <v>55915782.989729211</v>
          </cell>
          <cell r="AB5">
            <v>55980744.790843241</v>
          </cell>
          <cell r="AC5">
            <v>55950744.75148797</v>
          </cell>
        </row>
        <row r="6">
          <cell r="R6">
            <v>771896.95450019953</v>
          </cell>
          <cell r="S6">
            <v>784534.86079447914</v>
          </cell>
          <cell r="T6">
            <v>739812.54799821309</v>
          </cell>
          <cell r="U6">
            <v>855001.94166732684</v>
          </cell>
          <cell r="V6">
            <v>738588.48761265201</v>
          </cell>
          <cell r="W6">
            <v>618716.16265449033</v>
          </cell>
          <cell r="X6">
            <v>967747.82498309994</v>
          </cell>
          <cell r="Y6">
            <v>967465.83855661307</v>
          </cell>
          <cell r="Z6">
            <v>895444.4911031255</v>
          </cell>
          <cell r="AA6">
            <v>779805.48658794828</v>
          </cell>
          <cell r="AB6">
            <v>817007.24010760139</v>
          </cell>
          <cell r="AC6">
            <v>829488.1634342504</v>
          </cell>
        </row>
        <row r="7">
          <cell r="R7">
            <v>3154451.4285346512</v>
          </cell>
          <cell r="S7">
            <v>3298732.1900715716</v>
          </cell>
          <cell r="T7">
            <v>3982301.63374185</v>
          </cell>
          <cell r="U7">
            <v>4003492.204061198</v>
          </cell>
          <cell r="V7">
            <v>4329946.1109306719</v>
          </cell>
          <cell r="W7">
            <v>3365589.5282801986</v>
          </cell>
          <cell r="X7">
            <v>4866156.4369636169</v>
          </cell>
          <cell r="Y7">
            <v>4919480.5943543315</v>
          </cell>
          <cell r="Z7">
            <v>4185790.6717425259</v>
          </cell>
          <cell r="AA7">
            <v>3484146.4586588573</v>
          </cell>
          <cell r="AB7">
            <v>3522042.8412200762</v>
          </cell>
          <cell r="AC7">
            <v>3752109.9014404472</v>
          </cell>
        </row>
        <row r="8">
          <cell r="R8">
            <v>6293028.4550365023</v>
          </cell>
          <cell r="S8">
            <v>7545688.136981288</v>
          </cell>
          <cell r="T8">
            <v>8811317.3619238604</v>
          </cell>
          <cell r="U8">
            <v>9223840.7998185549</v>
          </cell>
          <cell r="V8">
            <v>7812265.2748656198</v>
          </cell>
          <cell r="W8">
            <v>8374345.2462808155</v>
          </cell>
          <cell r="X8">
            <v>9864010.2468977906</v>
          </cell>
          <cell r="Y8">
            <v>9826943.2935027983</v>
          </cell>
          <cell r="Z8">
            <v>8132662.178746162</v>
          </cell>
          <cell r="AA8">
            <v>6271243.6291109715</v>
          </cell>
          <cell r="AB8">
            <v>7593852.1618600395</v>
          </cell>
          <cell r="AC8">
            <v>6450373.2149756104</v>
          </cell>
        </row>
        <row r="9">
          <cell r="R9">
            <v>1680497.0183424549</v>
          </cell>
          <cell r="S9">
            <v>1760978.333195037</v>
          </cell>
          <cell r="T9">
            <v>1765913.6106156982</v>
          </cell>
          <cell r="U9">
            <v>1955101.0981269497</v>
          </cell>
          <cell r="V9">
            <v>1661420.0603351258</v>
          </cell>
          <cell r="W9">
            <v>1776554.7792855245</v>
          </cell>
          <cell r="X9">
            <v>2027996.6747733457</v>
          </cell>
          <cell r="Y9">
            <v>1873363.1203474808</v>
          </cell>
          <cell r="Z9">
            <v>1975506.3028407418</v>
          </cell>
          <cell r="AA9">
            <v>1905443.3632455966</v>
          </cell>
          <cell r="AB9">
            <v>1897223.7613367047</v>
          </cell>
          <cell r="AC9">
            <v>1986740.8775553382</v>
          </cell>
        </row>
        <row r="10">
          <cell r="R10">
            <v>1415012.3041117964</v>
          </cell>
          <cell r="S10">
            <v>1935749.540611566</v>
          </cell>
          <cell r="T10">
            <v>1999736.8300710288</v>
          </cell>
          <cell r="U10">
            <v>1961483.3347512204</v>
          </cell>
          <cell r="V10">
            <v>1949570.1748361983</v>
          </cell>
          <cell r="W10">
            <v>1827046.2286824798</v>
          </cell>
          <cell r="X10">
            <v>2114484.8998367684</v>
          </cell>
          <cell r="Y10">
            <v>2262107.1630225647</v>
          </cell>
          <cell r="Z10">
            <v>2095910.4001294388</v>
          </cell>
          <cell r="AA10">
            <v>2104639.4130401248</v>
          </cell>
          <cell r="AB10">
            <v>1593381.6904361397</v>
          </cell>
          <cell r="AC10">
            <v>1992318.0204706765</v>
          </cell>
        </row>
        <row r="11">
          <cell r="R11">
            <v>2495136.3921186631</v>
          </cell>
          <cell r="S11">
            <v>2659775.1362364921</v>
          </cell>
          <cell r="T11">
            <v>2417379.3172192788</v>
          </cell>
          <cell r="U11">
            <v>2743336.9815594037</v>
          </cell>
          <cell r="V11">
            <v>2774777.6598172248</v>
          </cell>
          <cell r="W11">
            <v>2711791.2399887186</v>
          </cell>
          <cell r="X11">
            <v>3087540.5916056172</v>
          </cell>
          <cell r="Y11">
            <v>3042063.5303642382</v>
          </cell>
          <cell r="Z11">
            <v>2889135.1156554967</v>
          </cell>
          <cell r="AA11">
            <v>2683322.4089475241</v>
          </cell>
          <cell r="AB11">
            <v>2317350.4554902157</v>
          </cell>
          <cell r="AC11">
            <v>2781440.1709971293</v>
          </cell>
        </row>
        <row r="12">
          <cell r="R12">
            <v>1437820.9007204876</v>
          </cell>
          <cell r="S12">
            <v>1430441.5592117743</v>
          </cell>
          <cell r="T12">
            <v>1564559.3611075287</v>
          </cell>
          <cell r="U12">
            <v>1220384.3728273164</v>
          </cell>
          <cell r="V12">
            <v>1509364.8620191542</v>
          </cell>
          <cell r="W12">
            <v>1338737.3481535395</v>
          </cell>
          <cell r="X12">
            <v>1720849.9962031017</v>
          </cell>
          <cell r="Y12">
            <v>1956954.276945902</v>
          </cell>
          <cell r="Z12">
            <v>1816435.3544321016</v>
          </cell>
          <cell r="AA12">
            <v>1303919.4240562764</v>
          </cell>
          <cell r="AB12">
            <v>1469607.4831464977</v>
          </cell>
          <cell r="AC12">
            <v>1304047.0611763198</v>
          </cell>
        </row>
        <row r="13">
          <cell r="R13">
            <v>4955258.6870235801</v>
          </cell>
          <cell r="S13">
            <v>5058939.2985162139</v>
          </cell>
          <cell r="T13">
            <v>4941443.2688157745</v>
          </cell>
          <cell r="U13">
            <v>5081886.0670818463</v>
          </cell>
          <cell r="V13">
            <v>4645801.5335399853</v>
          </cell>
          <cell r="W13">
            <v>4289805.9913043436</v>
          </cell>
          <cell r="X13">
            <v>5725344.2719957819</v>
          </cell>
          <cell r="Y13">
            <v>5774312.8753592391</v>
          </cell>
          <cell r="Z13">
            <v>5403670.9933086103</v>
          </cell>
          <cell r="AA13">
            <v>5439207.0891663395</v>
          </cell>
          <cell r="AB13">
            <v>5034156.0647490602</v>
          </cell>
          <cell r="AC13">
            <v>5404042.859139231</v>
          </cell>
        </row>
        <row r="14">
          <cell r="R14">
            <v>264787.63145945582</v>
          </cell>
          <cell r="S14">
            <v>271084.72139562428</v>
          </cell>
          <cell r="T14">
            <v>273004.29647794535</v>
          </cell>
          <cell r="U14">
            <v>270784.54175764177</v>
          </cell>
          <cell r="V14">
            <v>249745.93507034885</v>
          </cell>
          <cell r="W14">
            <v>208272.64743446355</v>
          </cell>
          <cell r="X14">
            <v>357740.0239269741</v>
          </cell>
          <cell r="Y14">
            <v>349146.73799070733</v>
          </cell>
          <cell r="Z14">
            <v>348138.06607518398</v>
          </cell>
          <cell r="AA14">
            <v>305212.10293985414</v>
          </cell>
          <cell r="AB14">
            <v>286939.76869127748</v>
          </cell>
          <cell r="AC14">
            <v>279864.52678052254</v>
          </cell>
        </row>
        <row r="15">
          <cell r="R15">
            <v>10670343.153238019</v>
          </cell>
          <cell r="S15">
            <v>12527030.335838992</v>
          </cell>
          <cell r="T15">
            <v>13050305.162731685</v>
          </cell>
          <cell r="U15">
            <v>12790693.711837502</v>
          </cell>
          <cell r="V15">
            <v>12683461.023790639</v>
          </cell>
          <cell r="W15">
            <v>12440989.373234959</v>
          </cell>
          <cell r="X15">
            <v>14023906.838753304</v>
          </cell>
          <cell r="Y15">
            <v>15084887.439543914</v>
          </cell>
          <cell r="Z15">
            <v>12035214.124417748</v>
          </cell>
          <cell r="AA15">
            <v>13170678.169898652</v>
          </cell>
          <cell r="AB15">
            <v>12668194.919853916</v>
          </cell>
          <cell r="AC15">
            <v>13139913.746860677</v>
          </cell>
        </row>
        <row r="16">
          <cell r="R16">
            <v>1307116.0229952177</v>
          </cell>
          <cell r="S16">
            <v>1434956.4414766566</v>
          </cell>
          <cell r="T16">
            <v>1320719.2977184071</v>
          </cell>
          <cell r="U16">
            <v>1291868.1709111426</v>
          </cell>
          <cell r="V16">
            <v>1253474.7868138812</v>
          </cell>
          <cell r="W16">
            <v>1281891.0049358988</v>
          </cell>
          <cell r="X16">
            <v>1501308.1343162749</v>
          </cell>
          <cell r="Y16">
            <v>1685994.2416339987</v>
          </cell>
          <cell r="Z16">
            <v>1491700.8916656298</v>
          </cell>
          <cell r="AA16">
            <v>1172252.4395526382</v>
          </cell>
          <cell r="AB16">
            <v>1032443.5327319473</v>
          </cell>
          <cell r="AC16">
            <v>1087235.035248307</v>
          </cell>
        </row>
        <row r="17">
          <cell r="R17">
            <v>1613302.5300738572</v>
          </cell>
          <cell r="S17">
            <v>1813568.3633539216</v>
          </cell>
          <cell r="T17">
            <v>1712662.8264663247</v>
          </cell>
          <cell r="U17">
            <v>1832197.4953828505</v>
          </cell>
          <cell r="V17">
            <v>1817736.3028775966</v>
          </cell>
          <cell r="W17">
            <v>1828695.395189988</v>
          </cell>
          <cell r="X17">
            <v>2171981.4433548814</v>
          </cell>
          <cell r="Y17">
            <v>2207011.4849078497</v>
          </cell>
          <cell r="Z17">
            <v>1525555.5806189319</v>
          </cell>
          <cell r="AA17">
            <v>1671541.975487221</v>
          </cell>
          <cell r="AB17">
            <v>1777579.4251941084</v>
          </cell>
          <cell r="AC17">
            <v>1420564.1770924744</v>
          </cell>
        </row>
        <row r="18">
          <cell r="R18">
            <v>3495291.6025598217</v>
          </cell>
          <cell r="S18">
            <v>3479506.3193377852</v>
          </cell>
          <cell r="T18">
            <v>3549897.8082482629</v>
          </cell>
          <cell r="U18">
            <v>3598936.7493333658</v>
          </cell>
          <cell r="V18">
            <v>3540843.5810240274</v>
          </cell>
          <cell r="W18">
            <v>3326992.9339022241</v>
          </cell>
          <cell r="X18">
            <v>4015543.6720665703</v>
          </cell>
          <cell r="Y18">
            <v>4069163.5445071384</v>
          </cell>
          <cell r="Z18">
            <v>4061258.6016931441</v>
          </cell>
          <cell r="AA18">
            <v>3709822.9792348389</v>
          </cell>
          <cell r="AB18">
            <v>3352177.2771160016</v>
          </cell>
          <cell r="AC18">
            <v>3656085.9309768211</v>
          </cell>
        </row>
        <row r="19">
          <cell r="R19">
            <v>1469633.2591797789</v>
          </cell>
          <cell r="S19">
            <v>1441740.4960131617</v>
          </cell>
          <cell r="T19">
            <v>1415308.5601693327</v>
          </cell>
          <cell r="U19">
            <v>1488442.4971644687</v>
          </cell>
          <cell r="V19">
            <v>1283085.66977931</v>
          </cell>
          <cell r="W19">
            <v>1397865.3324257198</v>
          </cell>
          <cell r="X19">
            <v>1755564.1262481837</v>
          </cell>
          <cell r="Y19">
            <v>1729236.0632523957</v>
          </cell>
          <cell r="Z19">
            <v>1637749.898304045</v>
          </cell>
          <cell r="AA19">
            <v>1541271.1799807786</v>
          </cell>
          <cell r="AB19">
            <v>1460762.8393033873</v>
          </cell>
          <cell r="AC19">
            <v>1465131.0781794395</v>
          </cell>
        </row>
        <row r="20">
          <cell r="R20">
            <v>909720.40763020562</v>
          </cell>
          <cell r="S20">
            <v>912660.37805927312</v>
          </cell>
          <cell r="T20">
            <v>946256.73862113175</v>
          </cell>
          <cell r="U20">
            <v>936539.32095853542</v>
          </cell>
          <cell r="V20">
            <v>897552.56698674685</v>
          </cell>
          <cell r="W20">
            <v>876877.1844380158</v>
          </cell>
          <cell r="X20">
            <v>1034310.9338349474</v>
          </cell>
          <cell r="Y20">
            <v>1075567.1710583332</v>
          </cell>
          <cell r="Z20">
            <v>929768.66958305682</v>
          </cell>
          <cell r="AA20">
            <v>881247.38766529877</v>
          </cell>
          <cell r="AB20">
            <v>892929.59646807006</v>
          </cell>
          <cell r="AC20">
            <v>948018.6446963849</v>
          </cell>
        </row>
        <row r="21">
          <cell r="R21">
            <v>4991449.1123527084</v>
          </cell>
          <cell r="S21">
            <v>4669899.2719165953</v>
          </cell>
          <cell r="T21">
            <v>5149943.74592546</v>
          </cell>
          <cell r="U21">
            <v>5192042.9145821752</v>
          </cell>
          <cell r="V21">
            <v>5094619.3927423144</v>
          </cell>
          <cell r="W21">
            <v>4882666.8571710829</v>
          </cell>
          <cell r="X21">
            <v>5649764.9969088715</v>
          </cell>
          <cell r="Y21">
            <v>5310560.6720921192</v>
          </cell>
          <cell r="Z21">
            <v>5249733.6450945744</v>
          </cell>
          <cell r="AA21">
            <v>5397634.632269959</v>
          </cell>
          <cell r="AB21">
            <v>4865397.2145811832</v>
          </cell>
          <cell r="AC21">
            <v>5106636.5443629483</v>
          </cell>
        </row>
        <row r="22">
          <cell r="R22">
            <v>1377218.490423186</v>
          </cell>
          <cell r="S22">
            <v>1309523.5616301259</v>
          </cell>
          <cell r="T22">
            <v>1347177.6877660449</v>
          </cell>
          <cell r="U22">
            <v>1525931.9624984593</v>
          </cell>
          <cell r="V22">
            <v>1198119.7731017862</v>
          </cell>
          <cell r="W22">
            <v>1283076.0889868503</v>
          </cell>
          <cell r="X22">
            <v>1409653.3318932499</v>
          </cell>
          <cell r="Y22">
            <v>1478789.6749782991</v>
          </cell>
          <cell r="Z22">
            <v>1522351.1847480142</v>
          </cell>
          <cell r="AA22">
            <v>1432957.3248235409</v>
          </cell>
          <cell r="AB22">
            <v>1312778.8769443997</v>
          </cell>
          <cell r="AC22">
            <v>1349081.0422060443</v>
          </cell>
        </row>
        <row r="23">
          <cell r="R23">
            <v>7115287.3127158498</v>
          </cell>
          <cell r="S23">
            <v>6217375.7053730674</v>
          </cell>
          <cell r="T23">
            <v>6919056.5226255991</v>
          </cell>
          <cell r="U23">
            <v>6056186.953042591</v>
          </cell>
          <cell r="V23">
            <v>6997693.6609817538</v>
          </cell>
          <cell r="W23">
            <v>5678197.1008262038</v>
          </cell>
          <cell r="X23">
            <v>7805080.5398458783</v>
          </cell>
          <cell r="Y23">
            <v>7614800.6657718755</v>
          </cell>
          <cell r="Z23">
            <v>7277618.9051440023</v>
          </cell>
          <cell r="AA23">
            <v>7187451.0194084458</v>
          </cell>
          <cell r="AB23">
            <v>6387600.3362856451</v>
          </cell>
          <cell r="AC23">
            <v>7443570.2779790889</v>
          </cell>
        </row>
        <row r="24">
          <cell r="R24">
            <v>1367170.5510270195</v>
          </cell>
          <cell r="S24">
            <v>1463854.1059923016</v>
          </cell>
          <cell r="T24">
            <v>1223217.9214825302</v>
          </cell>
          <cell r="U24">
            <v>1469406.2284062374</v>
          </cell>
          <cell r="V24">
            <v>1417681.2748350932</v>
          </cell>
          <cell r="W24">
            <v>1328977.4734194397</v>
          </cell>
          <cell r="X24">
            <v>1598241.7062186555</v>
          </cell>
          <cell r="Y24">
            <v>1581656.9020996366</v>
          </cell>
          <cell r="Z24">
            <v>1547546.074312882</v>
          </cell>
          <cell r="AA24">
            <v>1541677.7314101574</v>
          </cell>
          <cell r="AB24">
            <v>1414981.2427736889</v>
          </cell>
          <cell r="AC24">
            <v>1443818.7880223598</v>
          </cell>
        </row>
        <row r="25">
          <cell r="R25">
            <v>11960088.566346711</v>
          </cell>
          <cell r="S25">
            <v>11899107.853910254</v>
          </cell>
          <cell r="T25">
            <v>11646517.872215785</v>
          </cell>
          <cell r="U25">
            <v>12133966.412194043</v>
          </cell>
          <cell r="V25">
            <v>11880662.204819759</v>
          </cell>
          <cell r="W25">
            <v>11510517.815109562</v>
          </cell>
          <cell r="X25">
            <v>12476175.957418913</v>
          </cell>
          <cell r="Y25">
            <v>11542539.08174907</v>
          </cell>
          <cell r="Z25">
            <v>12072893.011904614</v>
          </cell>
          <cell r="AA25">
            <v>12546806.358093422</v>
          </cell>
          <cell r="AB25">
            <v>10956430.166894684</v>
          </cell>
          <cell r="AC25">
            <v>12289386.699343169</v>
          </cell>
        </row>
        <row r="26">
          <cell r="R26">
            <v>1694601.1946279132</v>
          </cell>
          <cell r="S26">
            <v>1619680.4873034391</v>
          </cell>
          <cell r="T26">
            <v>1690434.6561270659</v>
          </cell>
          <cell r="U26">
            <v>1786232.6968827676</v>
          </cell>
          <cell r="V26">
            <v>1677170.2247869186</v>
          </cell>
          <cell r="W26">
            <v>1650128.5991544295</v>
          </cell>
          <cell r="X26">
            <v>2042098.339320783</v>
          </cell>
          <cell r="Y26">
            <v>2028193.4761360381</v>
          </cell>
          <cell r="Z26">
            <v>1565679.8370188116</v>
          </cell>
          <cell r="AA26">
            <v>992848.00115098944</v>
          </cell>
          <cell r="AB26">
            <v>1813715.6325313966</v>
          </cell>
          <cell r="AC26">
            <v>1749856.8549594479</v>
          </cell>
        </row>
        <row r="27">
          <cell r="R27">
            <v>778182.64363948745</v>
          </cell>
          <cell r="S27">
            <v>639646.08478840312</v>
          </cell>
          <cell r="T27">
            <v>781380.90003444196</v>
          </cell>
          <cell r="U27">
            <v>806250.05894186872</v>
          </cell>
          <cell r="V27">
            <v>760903.59457824554</v>
          </cell>
          <cell r="W27">
            <v>726184.07455331844</v>
          </cell>
          <cell r="X27">
            <v>676098.42514508939</v>
          </cell>
          <cell r="Y27">
            <v>825781.40494581277</v>
          </cell>
          <cell r="Z27">
            <v>817129.63039557822</v>
          </cell>
          <cell r="AA27">
            <v>818436.98079674121</v>
          </cell>
          <cell r="AB27">
            <v>763819.94950737967</v>
          </cell>
          <cell r="AC27">
            <v>823467.25267363561</v>
          </cell>
        </row>
        <row r="28">
          <cell r="R28">
            <v>964814.88593931985</v>
          </cell>
          <cell r="S28">
            <v>1064829.6201230984</v>
          </cell>
          <cell r="T28">
            <v>901284.43067370891</v>
          </cell>
          <cell r="U28">
            <v>1015965.1771430145</v>
          </cell>
          <cell r="V28">
            <v>950110.85565870092</v>
          </cell>
          <cell r="W28">
            <v>973101.72657412291</v>
          </cell>
          <cell r="X28">
            <v>1052722.5065171286</v>
          </cell>
          <cell r="Y28">
            <v>1179366.791254862</v>
          </cell>
          <cell r="Z28">
            <v>1092979.1249028596</v>
          </cell>
          <cell r="AA28">
            <v>963166.06372408243</v>
          </cell>
          <cell r="AB28">
            <v>1032246.3235766683</v>
          </cell>
          <cell r="AC28">
            <v>1012907.4939124337</v>
          </cell>
        </row>
        <row r="29">
          <cell r="R29">
            <v>5249946.9845122732</v>
          </cell>
          <cell r="S29">
            <v>5459660.8123923</v>
          </cell>
          <cell r="T29">
            <v>5298288.3836138938</v>
          </cell>
          <cell r="U29">
            <v>5844239.7914579445</v>
          </cell>
          <cell r="V29">
            <v>4941749.5790600246</v>
          </cell>
          <cell r="W29">
            <v>5269402.7732465351</v>
          </cell>
          <cell r="X29">
            <v>6137411.7262635892</v>
          </cell>
          <cell r="Y29">
            <v>6063892.1015553325</v>
          </cell>
          <cell r="Z29">
            <v>6236736.5112034054</v>
          </cell>
          <cell r="AA29">
            <v>5860455.7510538297</v>
          </cell>
          <cell r="AB29">
            <v>5519560.5096716294</v>
          </cell>
          <cell r="AC29">
            <v>5616229.0759692313</v>
          </cell>
        </row>
        <row r="30">
          <cell r="R30">
            <v>790122.68831046787</v>
          </cell>
          <cell r="S30">
            <v>832350.9066263946</v>
          </cell>
          <cell r="T30">
            <v>838764.695670421</v>
          </cell>
          <cell r="U30">
            <v>886352.72279585339</v>
          </cell>
          <cell r="V30">
            <v>838029.74067035341</v>
          </cell>
          <cell r="W30">
            <v>858025.31553128827</v>
          </cell>
          <cell r="X30">
            <v>932485.64527075645</v>
          </cell>
          <cell r="Y30">
            <v>1016780.5180855771</v>
          </cell>
          <cell r="Z30">
            <v>924517.15836085682</v>
          </cell>
          <cell r="AA30">
            <v>898625.30491437274</v>
          </cell>
          <cell r="AB30">
            <v>894243.37694853637</v>
          </cell>
          <cell r="AC30">
            <v>649140.92681512167</v>
          </cell>
        </row>
        <row r="31">
          <cell r="R31">
            <v>1072614.521994153</v>
          </cell>
          <cell r="S31">
            <v>1058265.7592450976</v>
          </cell>
          <cell r="T31">
            <v>1129583.9471246249</v>
          </cell>
          <cell r="U31">
            <v>1104435.2875200559</v>
          </cell>
          <cell r="V31">
            <v>1183537.4021181632</v>
          </cell>
          <cell r="W31">
            <v>1045693.5211526502</v>
          </cell>
          <cell r="X31">
            <v>1327735.1611897831</v>
          </cell>
          <cell r="Y31">
            <v>1314122.96181419</v>
          </cell>
          <cell r="Z31">
            <v>1235786.9438525066</v>
          </cell>
          <cell r="AA31">
            <v>1130840.7544295269</v>
          </cell>
          <cell r="AB31">
            <v>1070733.8157081949</v>
          </cell>
          <cell r="AC31">
            <v>1124058.9238510546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4">
          <cell r="R4">
            <v>7506177.0111951139</v>
          </cell>
          <cell r="S4">
            <v>8090793.9711082224</v>
          </cell>
          <cell r="T4">
            <v>9235429.2801775821</v>
          </cell>
          <cell r="U4">
            <v>7690461.5423470791</v>
          </cell>
          <cell r="V4">
            <v>8411745.9889411815</v>
          </cell>
          <cell r="W4">
            <v>9051234.4248293955</v>
          </cell>
          <cell r="X4">
            <v>8249496.2325956626</v>
          </cell>
          <cell r="Y4">
            <v>9105081.9899150524</v>
          </cell>
          <cell r="Z4">
            <v>8765142.608464865</v>
          </cell>
          <cell r="AA4">
            <v>8386893.429825359</v>
          </cell>
          <cell r="AB4">
            <v>9337496.7430124059</v>
          </cell>
          <cell r="AC4">
            <v>11434624.777588071</v>
          </cell>
        </row>
        <row r="5">
          <cell r="R5">
            <v>15242324.936352529</v>
          </cell>
          <cell r="S5">
            <v>15934641.778438479</v>
          </cell>
          <cell r="T5">
            <v>17020215.97115868</v>
          </cell>
          <cell r="U5">
            <v>14942001.306347935</v>
          </cell>
          <cell r="V5">
            <v>16006042.812970657</v>
          </cell>
          <cell r="W5">
            <v>18046843.275215052</v>
          </cell>
          <cell r="X5">
            <v>16706667.305686558</v>
          </cell>
          <cell r="Y5">
            <v>16160766.665450266</v>
          </cell>
          <cell r="Z5">
            <v>18257277.36275946</v>
          </cell>
          <cell r="AA5">
            <v>17059095.586433724</v>
          </cell>
          <cell r="AB5">
            <v>18664072.31109795</v>
          </cell>
          <cell r="AC5">
            <v>20665752.688088711</v>
          </cell>
        </row>
        <row r="6">
          <cell r="R6">
            <v>740310.09596485144</v>
          </cell>
          <cell r="S6">
            <v>654920.75991138665</v>
          </cell>
          <cell r="T6">
            <v>690629.55175813381</v>
          </cell>
          <cell r="U6">
            <v>645379.25964013359</v>
          </cell>
          <cell r="V6">
            <v>668812.35877999256</v>
          </cell>
          <cell r="W6">
            <v>702639.46246801142</v>
          </cell>
          <cell r="X6">
            <v>663051.56511908979</v>
          </cell>
          <cell r="Y6">
            <v>713006.04571155354</v>
          </cell>
          <cell r="Z6">
            <v>727916.80129497137</v>
          </cell>
          <cell r="AA6">
            <v>698207.27020937682</v>
          </cell>
          <cell r="AB6">
            <v>778565.62152645632</v>
          </cell>
          <cell r="AC6">
            <v>854771.20761604246</v>
          </cell>
        </row>
        <row r="7">
          <cell r="R7">
            <v>1887123.0956918087</v>
          </cell>
          <cell r="S7">
            <v>1956116.831796346</v>
          </cell>
          <cell r="T7">
            <v>2109740.1845168769</v>
          </cell>
          <cell r="U7">
            <v>1858189.7842224375</v>
          </cell>
          <cell r="V7">
            <v>1984380.2813029021</v>
          </cell>
          <cell r="W7">
            <v>2103506.541518264</v>
          </cell>
          <cell r="X7">
            <v>1989044.8520390687</v>
          </cell>
          <cell r="Y7">
            <v>2066783.9630605907</v>
          </cell>
          <cell r="Z7">
            <v>2173860.0369231654</v>
          </cell>
          <cell r="AA7">
            <v>2240788.2629269981</v>
          </cell>
          <cell r="AB7">
            <v>2524806.0305062947</v>
          </cell>
          <cell r="AC7">
            <v>2633930.1354952478</v>
          </cell>
        </row>
        <row r="8">
          <cell r="R8">
            <v>3320924.1683925209</v>
          </cell>
          <cell r="S8">
            <v>3113524.9952401104</v>
          </cell>
          <cell r="T8">
            <v>3320574.2509627789</v>
          </cell>
          <cell r="U8">
            <v>3287205.7488743402</v>
          </cell>
          <cell r="V8">
            <v>3132217.6357692494</v>
          </cell>
          <cell r="W8">
            <v>3266208.9517291901</v>
          </cell>
          <cell r="X8">
            <v>3162621.3458246216</v>
          </cell>
          <cell r="Y8">
            <v>3194547.8130009733</v>
          </cell>
          <cell r="Z8">
            <v>3353095.3959828871</v>
          </cell>
          <cell r="AA8">
            <v>3265484.1677392321</v>
          </cell>
          <cell r="AB8">
            <v>3589075.79996714</v>
          </cell>
          <cell r="AC8">
            <v>3927199.7265169546</v>
          </cell>
        </row>
        <row r="9">
          <cell r="R9">
            <v>1126487.6418476028</v>
          </cell>
          <cell r="S9">
            <v>1174737.3452780882</v>
          </cell>
          <cell r="T9">
            <v>1181348.7706073688</v>
          </cell>
          <cell r="U9">
            <v>1135611.5389711775</v>
          </cell>
          <cell r="V9">
            <v>1188205.0388543287</v>
          </cell>
          <cell r="W9">
            <v>1247278.5652258107</v>
          </cell>
          <cell r="X9">
            <v>1174753.6183394087</v>
          </cell>
          <cell r="Y9">
            <v>1196289.0268335417</v>
          </cell>
          <cell r="Z9">
            <v>1241251.7672459579</v>
          </cell>
          <cell r="AA9">
            <v>1199395.8216265577</v>
          </cell>
          <cell r="AB9">
            <v>1239514.2501971947</v>
          </cell>
          <cell r="AC9">
            <v>1296966.6149729628</v>
          </cell>
        </row>
        <row r="10">
          <cell r="R10">
            <v>993347.27957325976</v>
          </cell>
          <cell r="S10">
            <v>979313.77939590241</v>
          </cell>
          <cell r="T10">
            <v>1021274.5956917477</v>
          </cell>
          <cell r="U10">
            <v>984756.15252757899</v>
          </cell>
          <cell r="V10">
            <v>1016685.8975021946</v>
          </cell>
          <cell r="W10">
            <v>1008624.0417286706</v>
          </cell>
          <cell r="X10">
            <v>1093905.6561086818</v>
          </cell>
          <cell r="Y10">
            <v>1093977.205427144</v>
          </cell>
          <cell r="Z10">
            <v>1286955.9818830672</v>
          </cell>
          <cell r="AA10">
            <v>972209.12362087728</v>
          </cell>
          <cell r="AB10">
            <v>1009390.2346692055</v>
          </cell>
          <cell r="AC10">
            <v>1761480.0518716713</v>
          </cell>
        </row>
        <row r="11">
          <cell r="R11">
            <v>1123803.6682712499</v>
          </cell>
          <cell r="S11">
            <v>1087909.4141053692</v>
          </cell>
          <cell r="T11">
            <v>1131107.7774984047</v>
          </cell>
          <cell r="U11">
            <v>1051360.8375062922</v>
          </cell>
          <cell r="V11">
            <v>1020665.8808237524</v>
          </cell>
          <cell r="W11">
            <v>1104899.9276574466</v>
          </cell>
          <cell r="X11">
            <v>1148049.4624504209</v>
          </cell>
          <cell r="Y11">
            <v>1117618.8711337019</v>
          </cell>
          <cell r="Z11">
            <v>1149210.4219932077</v>
          </cell>
          <cell r="AA11">
            <v>1157019.3642467274</v>
          </cell>
          <cell r="AB11">
            <v>1438939.1763658701</v>
          </cell>
          <cell r="AC11">
            <v>1738365.197947558</v>
          </cell>
        </row>
        <row r="12">
          <cell r="R12">
            <v>965292.38118046557</v>
          </cell>
          <cell r="S12">
            <v>934714.18403926177</v>
          </cell>
          <cell r="T12">
            <v>1021272.5396115268</v>
          </cell>
          <cell r="U12">
            <v>914360.46475675458</v>
          </cell>
          <cell r="V12">
            <v>898660.78236755962</v>
          </cell>
          <cell r="W12">
            <v>968651.69169872615</v>
          </cell>
          <cell r="X12">
            <v>966014.71137837903</v>
          </cell>
          <cell r="Y12">
            <v>1028634.0447975404</v>
          </cell>
          <cell r="Z12">
            <v>1023528.6701717181</v>
          </cell>
          <cell r="AA12">
            <v>981513.80040472245</v>
          </cell>
          <cell r="AB12">
            <v>991957.61249016912</v>
          </cell>
          <cell r="AC12">
            <v>1575059.1171031762</v>
          </cell>
        </row>
        <row r="13">
          <cell r="R13">
            <v>2390871.731446004</v>
          </cell>
          <cell r="S13">
            <v>2514230.8405129309</v>
          </cell>
          <cell r="T13">
            <v>2518361.6154217962</v>
          </cell>
          <cell r="U13">
            <v>2299232.6517174486</v>
          </cell>
          <cell r="V13">
            <v>2583403.608253974</v>
          </cell>
          <cell r="W13">
            <v>2640248.1261376594</v>
          </cell>
          <cell r="X13">
            <v>2571996.4946279554</v>
          </cell>
          <cell r="Y13">
            <v>3354386.9361606031</v>
          </cell>
          <cell r="Z13">
            <v>2442304.2423403077</v>
          </cell>
          <cell r="AA13">
            <v>2576202.2804018226</v>
          </cell>
          <cell r="AB13">
            <v>2717940.3701124554</v>
          </cell>
          <cell r="AC13">
            <v>3239461.1028670436</v>
          </cell>
        </row>
        <row r="14">
          <cell r="R14">
            <v>394205.71414908132</v>
          </cell>
          <cell r="S14">
            <v>458529.7561890998</v>
          </cell>
          <cell r="T14">
            <v>466220.82327728061</v>
          </cell>
          <cell r="U14">
            <v>410769.63022023602</v>
          </cell>
          <cell r="V14">
            <v>421060.94792848936</v>
          </cell>
          <cell r="W14">
            <v>480973.31053014484</v>
          </cell>
          <cell r="X14">
            <v>490261.82613557082</v>
          </cell>
          <cell r="Y14">
            <v>449537.24235440639</v>
          </cell>
          <cell r="Z14">
            <v>448859.8278124879</v>
          </cell>
          <cell r="AA14">
            <v>448002.96034889988</v>
          </cell>
          <cell r="AB14">
            <v>443927.43956485129</v>
          </cell>
          <cell r="AC14">
            <v>505700.52148945164</v>
          </cell>
        </row>
        <row r="15">
          <cell r="R15">
            <v>5019978.6327635041</v>
          </cell>
          <cell r="S15">
            <v>5823876.4271167517</v>
          </cell>
          <cell r="T15">
            <v>5079719.93967719</v>
          </cell>
          <cell r="U15">
            <v>4584792.5785690099</v>
          </cell>
          <cell r="V15">
            <v>4402333.4249250619</v>
          </cell>
          <cell r="W15">
            <v>5497507.0630118661</v>
          </cell>
          <cell r="X15">
            <v>5042582.4752244931</v>
          </cell>
          <cell r="Y15">
            <v>5270989.5141388914</v>
          </cell>
          <cell r="Z15">
            <v>5465242.9346469827</v>
          </cell>
          <cell r="AA15">
            <v>5068421.3604201078</v>
          </cell>
          <cell r="AB15">
            <v>5203526.4810096901</v>
          </cell>
          <cell r="AC15">
            <v>7688339.1684964523</v>
          </cell>
        </row>
        <row r="16">
          <cell r="R16">
            <v>1239832.0338645908</v>
          </cell>
          <cell r="S16">
            <v>1415217.214182206</v>
          </cell>
          <cell r="T16">
            <v>1274701.6254174367</v>
          </cell>
          <cell r="U16">
            <v>1127858.1906323298</v>
          </cell>
          <cell r="V16">
            <v>1130849.8460942411</v>
          </cell>
          <cell r="W16">
            <v>1438689.4795668733</v>
          </cell>
          <cell r="X16">
            <v>1035487.2657608663</v>
          </cell>
          <cell r="Y16">
            <v>1251988.4432216648</v>
          </cell>
          <cell r="Z16">
            <v>1340912.3310522276</v>
          </cell>
          <cell r="AA16">
            <v>1208968.8071305163</v>
          </cell>
          <cell r="AB16">
            <v>1254533.7008430229</v>
          </cell>
          <cell r="AC16">
            <v>1821251.0622340259</v>
          </cell>
        </row>
        <row r="17">
          <cell r="R17">
            <v>1129580.4982349069</v>
          </cell>
          <cell r="S17">
            <v>1440769.8459974236</v>
          </cell>
          <cell r="T17">
            <v>1272036.0471490144</v>
          </cell>
          <cell r="U17">
            <v>1243090.4980565968</v>
          </cell>
          <cell r="V17">
            <v>1145040.2436805144</v>
          </cell>
          <cell r="W17">
            <v>1244544.2563944038</v>
          </cell>
          <cell r="X17">
            <v>1219363.3914233586</v>
          </cell>
          <cell r="Y17">
            <v>1280493.6926017583</v>
          </cell>
          <cell r="Z17">
            <v>1558962.034874066</v>
          </cell>
          <cell r="AA17">
            <v>1344111.5544628226</v>
          </cell>
          <cell r="AB17">
            <v>1212749.8400800771</v>
          </cell>
          <cell r="AC17">
            <v>2169608.0970450584</v>
          </cell>
        </row>
        <row r="18">
          <cell r="R18">
            <v>1805825.3629681503</v>
          </cell>
          <cell r="S18">
            <v>1727537.3021214374</v>
          </cell>
          <cell r="T18">
            <v>1870366.3859994567</v>
          </cell>
          <cell r="U18">
            <v>2098292.5459421189</v>
          </cell>
          <cell r="V18">
            <v>1813898.0662249476</v>
          </cell>
          <cell r="W18">
            <v>2022961.8006933683</v>
          </cell>
          <cell r="X18">
            <v>1868891.456697583</v>
          </cell>
          <cell r="Y18">
            <v>1922540.6774000907</v>
          </cell>
          <cell r="Z18">
            <v>2058153.0843963942</v>
          </cell>
          <cell r="AA18">
            <v>1988171.3080100606</v>
          </cell>
          <cell r="AB18">
            <v>2033275.7515038536</v>
          </cell>
          <cell r="AC18">
            <v>2757686.2580425362</v>
          </cell>
        </row>
        <row r="19">
          <cell r="R19">
            <v>924394.73533455201</v>
          </cell>
          <cell r="S19">
            <v>954989.4271308491</v>
          </cell>
          <cell r="T19">
            <v>1000864.0839497894</v>
          </cell>
          <cell r="U19">
            <v>913764.62617869733</v>
          </cell>
          <cell r="V19">
            <v>940846.95999000897</v>
          </cell>
          <cell r="W19">
            <v>988942.31899487705</v>
          </cell>
          <cell r="X19">
            <v>1152819.0526793802</v>
          </cell>
          <cell r="Y19">
            <v>956713.40486179513</v>
          </cell>
          <cell r="Z19">
            <v>1081539.5064281523</v>
          </cell>
          <cell r="AA19">
            <v>1019894.9682683018</v>
          </cell>
          <cell r="AB19">
            <v>990889.77512611239</v>
          </cell>
          <cell r="AC19">
            <v>1116281.1410574841</v>
          </cell>
        </row>
        <row r="20">
          <cell r="R20">
            <v>750148.71439472481</v>
          </cell>
          <cell r="S20">
            <v>694824.46595645032</v>
          </cell>
          <cell r="T20">
            <v>727915.76584050397</v>
          </cell>
          <cell r="U20">
            <v>714780.13567043387</v>
          </cell>
          <cell r="V20">
            <v>728525.82773556211</v>
          </cell>
          <cell r="W20">
            <v>1091269.6803454491</v>
          </cell>
          <cell r="X20">
            <v>760912.43830842839</v>
          </cell>
          <cell r="Y20">
            <v>737291.97217841307</v>
          </cell>
          <cell r="Z20">
            <v>735608.77852245467</v>
          </cell>
          <cell r="AA20">
            <v>821049.16452054842</v>
          </cell>
          <cell r="AB20">
            <v>980451.20133027481</v>
          </cell>
          <cell r="AC20">
            <v>893011.85519675491</v>
          </cell>
        </row>
        <row r="21">
          <cell r="R21">
            <v>2005640.3506662732</v>
          </cell>
          <cell r="S21">
            <v>1990984.438767605</v>
          </cell>
          <cell r="T21">
            <v>2131550.0160185541</v>
          </cell>
          <cell r="U21">
            <v>2052687.6139110113</v>
          </cell>
          <cell r="V21">
            <v>1925158.8951612432</v>
          </cell>
          <cell r="W21">
            <v>2119241.1181861861</v>
          </cell>
          <cell r="X21">
            <v>2039555.9891648262</v>
          </cell>
          <cell r="Y21">
            <v>2122849.5119009651</v>
          </cell>
          <cell r="Z21">
            <v>2170282.6711864118</v>
          </cell>
          <cell r="AA21">
            <v>2219870.8203304303</v>
          </cell>
          <cell r="AB21">
            <v>2418338.8309157807</v>
          </cell>
          <cell r="AC21">
            <v>3118359.7437907117</v>
          </cell>
        </row>
        <row r="22">
          <cell r="R22">
            <v>844237.48509753263</v>
          </cell>
          <cell r="S22">
            <v>896112.84070117155</v>
          </cell>
          <cell r="T22">
            <v>909968.61346466024</v>
          </cell>
          <cell r="U22">
            <v>866176.89759240928</v>
          </cell>
          <cell r="V22">
            <v>870801.60658864607</v>
          </cell>
          <cell r="W22">
            <v>934153.89639188908</v>
          </cell>
          <cell r="X22">
            <v>840436.93922159157</v>
          </cell>
          <cell r="Y22">
            <v>954533.97497444204</v>
          </cell>
          <cell r="Z22">
            <v>984682.08018323267</v>
          </cell>
          <cell r="AA22">
            <v>964769.23964304337</v>
          </cell>
          <cell r="AB22">
            <v>1090330.0058809221</v>
          </cell>
          <cell r="AC22">
            <v>1060926.4202604585</v>
          </cell>
        </row>
        <row r="23">
          <cell r="R23">
            <v>3616412.5415573395</v>
          </cell>
          <cell r="S23">
            <v>2991640.2258457993</v>
          </cell>
          <cell r="T23">
            <v>3204112.0747527992</v>
          </cell>
          <cell r="U23">
            <v>3045821.1176407631</v>
          </cell>
          <cell r="V23">
            <v>3140696.4528413583</v>
          </cell>
          <cell r="W23">
            <v>3385900.0299222302</v>
          </cell>
          <cell r="X23">
            <v>2870555.3020675415</v>
          </cell>
          <cell r="Y23">
            <v>3391822.127659136</v>
          </cell>
          <cell r="Z23">
            <v>3332901.6708795917</v>
          </cell>
          <cell r="AA23">
            <v>3544294.4861148414</v>
          </cell>
          <cell r="AB23">
            <v>4036153.5790377385</v>
          </cell>
          <cell r="AC23">
            <v>5152410.3916808534</v>
          </cell>
        </row>
        <row r="24">
          <cell r="R24">
            <v>821524.84094878682</v>
          </cell>
          <cell r="S24">
            <v>789427.68165357143</v>
          </cell>
          <cell r="T24">
            <v>891861.37890613195</v>
          </cell>
          <cell r="U24">
            <v>810206.75157909316</v>
          </cell>
          <cell r="V24">
            <v>870875.93380155507</v>
          </cell>
          <cell r="W24">
            <v>925304.2245228088</v>
          </cell>
          <cell r="X24">
            <v>884223.72271847632</v>
          </cell>
          <cell r="Y24">
            <v>1048900.3359432488</v>
          </cell>
          <cell r="Z24">
            <v>897458.6849443987</v>
          </cell>
          <cell r="AA24">
            <v>955558.74252917897</v>
          </cell>
          <cell r="AB24">
            <v>957912.80308395158</v>
          </cell>
          <cell r="AC24">
            <v>1247134.8993687977</v>
          </cell>
        </row>
        <row r="25">
          <cell r="R25">
            <v>3633504.1200541831</v>
          </cell>
          <cell r="S25">
            <v>3807287.8410174707</v>
          </cell>
          <cell r="T25">
            <v>4107211.8719226453</v>
          </cell>
          <cell r="U25">
            <v>4168137.5261307317</v>
          </cell>
          <cell r="V25">
            <v>3009928.713299152</v>
          </cell>
          <cell r="W25">
            <v>3788176.1538422839</v>
          </cell>
          <cell r="X25">
            <v>3646718.7788448143</v>
          </cell>
          <cell r="Y25">
            <v>4120851.2275968436</v>
          </cell>
          <cell r="Z25">
            <v>4347072.9761811569</v>
          </cell>
          <cell r="AA25">
            <v>4042004.3257639506</v>
          </cell>
          <cell r="AB25">
            <v>4161634.8307711007</v>
          </cell>
          <cell r="AC25">
            <v>4654981.6345756594</v>
          </cell>
        </row>
        <row r="26">
          <cell r="R26">
            <v>1069093.4080576657</v>
          </cell>
          <cell r="S26">
            <v>1103813.0806641583</v>
          </cell>
          <cell r="T26">
            <v>1477216.3623357301</v>
          </cell>
          <cell r="U26">
            <v>1114352.3866935582</v>
          </cell>
          <cell r="V26">
            <v>1113184.9034936263</v>
          </cell>
          <cell r="W26">
            <v>1161341.728634241</v>
          </cell>
          <cell r="X26">
            <v>1169279.4830639441</v>
          </cell>
          <cell r="Y26">
            <v>1153443.3626445606</v>
          </cell>
          <cell r="Z26">
            <v>1169781.2675740814</v>
          </cell>
          <cell r="AA26">
            <v>1028473.6763186586</v>
          </cell>
          <cell r="AB26">
            <v>1243605.3066877001</v>
          </cell>
          <cell r="AC26">
            <v>1477635.0338320783</v>
          </cell>
        </row>
        <row r="27">
          <cell r="R27">
            <v>526438.38947428588</v>
          </cell>
          <cell r="S27">
            <v>574051.24284331419</v>
          </cell>
          <cell r="T27">
            <v>604908.08857794222</v>
          </cell>
          <cell r="U27">
            <v>560629.87031145592</v>
          </cell>
          <cell r="V27">
            <v>573708.96764599462</v>
          </cell>
          <cell r="W27">
            <v>589455.96544100845</v>
          </cell>
          <cell r="X27">
            <v>582563.63431857701</v>
          </cell>
          <cell r="Y27">
            <v>749443.48312469164</v>
          </cell>
          <cell r="Z27">
            <v>618978.99485588318</v>
          </cell>
          <cell r="AA27">
            <v>671712.74356560176</v>
          </cell>
          <cell r="AB27">
            <v>599817.51358854992</v>
          </cell>
          <cell r="AC27">
            <v>704131.10625269543</v>
          </cell>
        </row>
        <row r="28">
          <cell r="R28">
            <v>791737.6370343481</v>
          </cell>
          <cell r="S28">
            <v>800512.53882365162</v>
          </cell>
          <cell r="T28">
            <v>881868.38104130281</v>
          </cell>
          <cell r="U28">
            <v>814601.64090992115</v>
          </cell>
          <cell r="V28">
            <v>879434.15967444051</v>
          </cell>
          <cell r="W28">
            <v>877851.24050509941</v>
          </cell>
          <cell r="X28">
            <v>849222.18804425397</v>
          </cell>
          <cell r="Y28">
            <v>907284.84787098737</v>
          </cell>
          <cell r="Z28">
            <v>874525.28746598621</v>
          </cell>
          <cell r="AA28">
            <v>894744.32535416342</v>
          </cell>
          <cell r="AB28">
            <v>892350.54485917755</v>
          </cell>
          <cell r="AC28">
            <v>1039327.2084166683</v>
          </cell>
        </row>
        <row r="29">
          <cell r="R29">
            <v>2159642.8381374558</v>
          </cell>
          <cell r="S29">
            <v>2270812.7115068319</v>
          </cell>
          <cell r="T29">
            <v>2273196.363516564</v>
          </cell>
          <cell r="U29">
            <v>2179727.8231076784</v>
          </cell>
          <cell r="V29">
            <v>2224179.7603209596</v>
          </cell>
          <cell r="W29">
            <v>2316971.3689199165</v>
          </cell>
          <cell r="X29">
            <v>2201050.7897352399</v>
          </cell>
          <cell r="Y29">
            <v>2454743.6383959358</v>
          </cell>
          <cell r="Z29">
            <v>2885689.9027762525</v>
          </cell>
          <cell r="AA29">
            <v>2453184.4621299608</v>
          </cell>
          <cell r="AB29">
            <v>2499161.5373916905</v>
          </cell>
          <cell r="AC29">
            <v>3492278.8040615125</v>
          </cell>
        </row>
        <row r="30">
          <cell r="R30">
            <v>587518.83852459141</v>
          </cell>
          <cell r="S30">
            <v>573338.03837589512</v>
          </cell>
          <cell r="T30">
            <v>605997.60397479753</v>
          </cell>
          <cell r="U30">
            <v>566089.20684008207</v>
          </cell>
          <cell r="V30">
            <v>606392.85501207097</v>
          </cell>
          <cell r="W30">
            <v>625110.29504033632</v>
          </cell>
          <cell r="X30">
            <v>621387.31265764078</v>
          </cell>
          <cell r="Y30">
            <v>649065.36959680484</v>
          </cell>
          <cell r="Z30">
            <v>617340.41834346263</v>
          </cell>
          <cell r="AA30">
            <v>764239.67684448406</v>
          </cell>
          <cell r="AB30">
            <v>604453.02208143589</v>
          </cell>
          <cell r="AC30">
            <v>825107.36270839965</v>
          </cell>
        </row>
        <row r="31">
          <cell r="R31">
            <v>768266.04878162383</v>
          </cell>
          <cell r="S31">
            <v>764924.54165164637</v>
          </cell>
          <cell r="T31">
            <v>851742.34080333449</v>
          </cell>
          <cell r="U31">
            <v>1057130.9380108721</v>
          </cell>
          <cell r="V31">
            <v>779130.39292741998</v>
          </cell>
          <cell r="W31">
            <v>858418.68521011097</v>
          </cell>
          <cell r="X31">
            <v>799516.2579340518</v>
          </cell>
          <cell r="Y31">
            <v>821536.50490673806</v>
          </cell>
          <cell r="Z31">
            <v>785401.63753166806</v>
          </cell>
          <cell r="AA31">
            <v>863960.36862705462</v>
          </cell>
          <cell r="AB31">
            <v>883396.63874144596</v>
          </cell>
          <cell r="AC31">
            <v>1086535.6448740344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 (2)"/>
      <sheetName val="Sheet2"/>
      <sheetName val="เป้าหมาย กงป.60"/>
      <sheetName val="พ.ย.57 (4 ธ.ค.)"/>
      <sheetName val="ธ.ค.57pre"/>
      <sheetName val="Sheet1"/>
      <sheetName val="ธ.ค.57(updated)"/>
      <sheetName val="ปรับปรุง ธ.ค."/>
      <sheetName val="ปรับปรุง ก.พ.58"/>
      <sheetName val="ปรับปรุง มี.ค.58"/>
      <sheetName val="เป้าหมายข้อตกลง60"/>
      <sheetName val="เป้าหมาย60"/>
      <sheetName val="SUM"/>
      <sheetName val="รวม"/>
      <sheetName val="เขต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9">
          <cell r="F39">
            <v>29.351898823447168</v>
          </cell>
          <cell r="G39">
            <v>27.182677341924759</v>
          </cell>
          <cell r="H39">
            <v>28.37052719714746</v>
          </cell>
          <cell r="J39">
            <v>25.948195324887546</v>
          </cell>
          <cell r="K39">
            <v>23.910499944222181</v>
          </cell>
          <cell r="L39">
            <v>31.893428874320961</v>
          </cell>
          <cell r="N39">
            <v>20.226662093861933</v>
          </cell>
          <cell r="O39">
            <v>24.090266668117575</v>
          </cell>
          <cell r="P39">
            <v>24.229509016444066</v>
          </cell>
          <cell r="R39">
            <v>28.093279327401305</v>
          </cell>
          <cell r="S39">
            <v>24.76048817336445</v>
          </cell>
          <cell r="T39">
            <v>21.885952249666925</v>
          </cell>
          <cell r="U39">
            <v>25.837137678513511</v>
          </cell>
        </row>
        <row r="41">
          <cell r="F41">
            <v>0.61827099018712461</v>
          </cell>
          <cell r="G41">
            <v>0.6535080017212227</v>
          </cell>
          <cell r="H41">
            <v>0.63490629428001266</v>
          </cell>
          <cell r="J41">
            <v>0.66504970175683509</v>
          </cell>
          <cell r="K41">
            <v>0.71481866519109449</v>
          </cell>
          <cell r="L41">
            <v>0.63355875544351004</v>
          </cell>
          <cell r="N41">
            <v>0.76018517483648074</v>
          </cell>
          <cell r="O41">
            <v>0.70297189662314186</v>
          </cell>
          <cell r="P41">
            <v>0.69257332138111083</v>
          </cell>
          <cell r="R41">
            <v>0.63712690838198471</v>
          </cell>
          <cell r="S41">
            <v>0.64418495735861037</v>
          </cell>
          <cell r="T41">
            <v>0.66933706771042589</v>
          </cell>
          <cell r="U41">
            <v>0.66785525557207548</v>
          </cell>
        </row>
      </sheetData>
      <sheetData sheetId="14">
        <row r="63">
          <cell r="F63">
            <v>46200</v>
          </cell>
          <cell r="G63">
            <v>26350</v>
          </cell>
          <cell r="H63">
            <v>83350</v>
          </cell>
          <cell r="J63">
            <v>51250</v>
          </cell>
          <cell r="K63">
            <v>26800</v>
          </cell>
          <cell r="L63">
            <v>86250</v>
          </cell>
          <cell r="N63">
            <v>42100</v>
          </cell>
          <cell r="O63">
            <v>47400</v>
          </cell>
          <cell r="P63">
            <v>55900</v>
          </cell>
          <cell r="R63">
            <v>76850</v>
          </cell>
          <cell r="S63">
            <v>93300</v>
          </cell>
          <cell r="T63">
            <v>51100</v>
          </cell>
        </row>
        <row r="64"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P64">
            <v>0</v>
          </cell>
          <cell r="R64">
            <v>0</v>
          </cell>
          <cell r="S64">
            <v>0</v>
          </cell>
          <cell r="T64">
            <v>0</v>
          </cell>
        </row>
        <row r="76">
          <cell r="F76">
            <v>46200</v>
          </cell>
          <cell r="G76">
            <v>26350</v>
          </cell>
          <cell r="H76">
            <v>83350</v>
          </cell>
          <cell r="J76">
            <v>51250</v>
          </cell>
          <cell r="K76">
            <v>26800</v>
          </cell>
          <cell r="L76">
            <v>86250</v>
          </cell>
          <cell r="N76">
            <v>42100</v>
          </cell>
          <cell r="O76">
            <v>47400</v>
          </cell>
          <cell r="P76">
            <v>55900</v>
          </cell>
          <cell r="R76">
            <v>76850</v>
          </cell>
          <cell r="S76">
            <v>93300</v>
          </cell>
          <cell r="T76">
            <v>51100</v>
          </cell>
        </row>
        <row r="85"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</row>
        <row r="221">
          <cell r="F221">
            <v>5346478.5000000009</v>
          </cell>
          <cell r="G221">
            <v>6224804.5800000001</v>
          </cell>
          <cell r="H221">
            <v>8246392.6100000003</v>
          </cell>
          <cell r="J221">
            <v>5197021.1800000006</v>
          </cell>
          <cell r="K221">
            <v>6032563.4700000016</v>
          </cell>
          <cell r="L221">
            <v>7219986.7600000007</v>
          </cell>
          <cell r="N221">
            <v>6459367.1399999997</v>
          </cell>
          <cell r="O221">
            <v>7176404.5799999991</v>
          </cell>
          <cell r="P221">
            <v>6352226.54</v>
          </cell>
          <cell r="R221">
            <v>6593968.6099999994</v>
          </cell>
          <cell r="S221">
            <v>6839249.4100000011</v>
          </cell>
          <cell r="T221">
            <v>8235849.790000001</v>
          </cell>
        </row>
      </sheetData>
      <sheetData sheetId="15">
        <row r="9">
          <cell r="F9">
            <v>820</v>
          </cell>
          <cell r="G9">
            <v>404</v>
          </cell>
          <cell r="H9">
            <v>480</v>
          </cell>
          <cell r="J9">
            <v>347</v>
          </cell>
          <cell r="K9">
            <v>382</v>
          </cell>
          <cell r="L9">
            <v>505</v>
          </cell>
          <cell r="N9">
            <v>243</v>
          </cell>
          <cell r="O9">
            <v>404</v>
          </cell>
          <cell r="P9">
            <v>462</v>
          </cell>
          <cell r="R9">
            <v>380</v>
          </cell>
          <cell r="S9">
            <v>693</v>
          </cell>
          <cell r="T9">
            <v>1473</v>
          </cell>
        </row>
        <row r="30">
          <cell r="F30">
            <v>2600486</v>
          </cell>
          <cell r="G30">
            <v>2655626</v>
          </cell>
          <cell r="H30">
            <v>2715541</v>
          </cell>
          <cell r="J30">
            <v>2884820</v>
          </cell>
          <cell r="K30">
            <v>2795771</v>
          </cell>
          <cell r="L30">
            <v>2781112</v>
          </cell>
          <cell r="N30">
            <v>3244140</v>
          </cell>
          <cell r="O30">
            <v>3026897</v>
          </cell>
          <cell r="P30">
            <v>2862279</v>
          </cell>
          <cell r="R30">
            <v>2713217</v>
          </cell>
          <cell r="S30">
            <v>2802378</v>
          </cell>
          <cell r="T30">
            <v>2829112</v>
          </cell>
        </row>
        <row r="37">
          <cell r="F37">
            <v>1240319.06</v>
          </cell>
          <cell r="G37">
            <v>990432.02</v>
          </cell>
          <cell r="H37">
            <v>1001626.69</v>
          </cell>
          <cell r="J37">
            <v>1054387.7400000002</v>
          </cell>
          <cell r="K37">
            <v>885373.5299999998</v>
          </cell>
          <cell r="L37">
            <v>1529385.3600000003</v>
          </cell>
          <cell r="N37">
            <v>802208.66000000015</v>
          </cell>
          <cell r="O37">
            <v>1153688.81</v>
          </cell>
          <cell r="P37">
            <v>1115900.96</v>
          </cell>
          <cell r="R37">
            <v>1318502.4100000001</v>
          </cell>
          <cell r="S37">
            <v>923121.16999999993</v>
          </cell>
          <cell r="T37">
            <v>699563.71</v>
          </cell>
        </row>
        <row r="39">
          <cell r="F39">
            <v>32.287034978111087</v>
          </cell>
          <cell r="G39">
            <v>27.158934259301663</v>
          </cell>
          <cell r="H39">
            <v>26.94523246851978</v>
          </cell>
          <cell r="J39">
            <v>26.765785741039121</v>
          </cell>
          <cell r="K39">
            <v>24.050994925335544</v>
          </cell>
          <cell r="L39">
            <v>35.478320117057031</v>
          </cell>
          <cell r="N39">
            <v>19.823648238116544</v>
          </cell>
          <cell r="O39">
            <v>27.595643554505401</v>
          </cell>
          <cell r="P39">
            <v>28.048946518268338</v>
          </cell>
          <cell r="R39">
            <v>32.702693122747327</v>
          </cell>
          <cell r="S39">
            <v>24.777624577199369</v>
          </cell>
          <cell r="T39">
            <v>19.824499529896094</v>
          </cell>
          <cell r="U39">
            <v>27.267427784864047</v>
          </cell>
        </row>
        <row r="41">
          <cell r="F41">
            <v>0.78221820892271987</v>
          </cell>
          <cell r="G41">
            <v>0.82122688041364</v>
          </cell>
          <cell r="H41">
            <v>0.80980754426252333</v>
          </cell>
          <cell r="J41">
            <v>0.85766815060938373</v>
          </cell>
          <cell r="K41">
            <v>0.91798257134976813</v>
          </cell>
          <cell r="L41">
            <v>0.82214505294655149</v>
          </cell>
          <cell r="N41">
            <v>0.98820691136221372</v>
          </cell>
          <cell r="O41">
            <v>0.88998321705626926</v>
          </cell>
          <cell r="P41">
            <v>0.8668529219363279</v>
          </cell>
          <cell r="R41">
            <v>0.79272093210448535</v>
          </cell>
          <cell r="S41">
            <v>0.8150872603077397</v>
          </cell>
          <cell r="T41">
            <v>0.84254677900178987</v>
          </cell>
          <cell r="U41">
            <v>0.84661054365490451</v>
          </cell>
        </row>
        <row r="63">
          <cell r="F63">
            <v>56988654.710000001</v>
          </cell>
          <cell r="G63">
            <v>59688689</v>
          </cell>
          <cell r="H63">
            <v>60106998.25999999</v>
          </cell>
          <cell r="J63">
            <v>64271872.439999998</v>
          </cell>
          <cell r="K63">
            <v>61713215.699999996</v>
          </cell>
          <cell r="L63">
            <v>60570544.090000004</v>
          </cell>
          <cell r="N63">
            <v>70411096.920000002</v>
          </cell>
          <cell r="O63">
            <v>66361202.419999994</v>
          </cell>
          <cell r="P63">
            <v>62084894.970000006</v>
          </cell>
          <cell r="R63">
            <v>59143416.660000011</v>
          </cell>
          <cell r="S63">
            <v>61300377.789999992</v>
          </cell>
          <cell r="T63">
            <v>62668690.86999999</v>
          </cell>
        </row>
        <row r="64">
          <cell r="F64">
            <v>52867454.260000005</v>
          </cell>
          <cell r="G64">
            <v>54010962.75</v>
          </cell>
          <cell r="H64">
            <v>55256522.039999992</v>
          </cell>
          <cell r="J64">
            <v>59011094.600000001</v>
          </cell>
          <cell r="K64">
            <v>57096102.249999993</v>
          </cell>
          <cell r="L64">
            <v>56197894.950000003</v>
          </cell>
          <cell r="N64">
            <v>66020746.010000005</v>
          </cell>
          <cell r="O64">
            <v>61452279.329999998</v>
          </cell>
          <cell r="P64">
            <v>57599060.350000009</v>
          </cell>
          <cell r="R64">
            <v>54917658.660000011</v>
          </cell>
          <cell r="S64">
            <v>57025457.209999993</v>
          </cell>
          <cell r="T64">
            <v>57871808.319999993</v>
          </cell>
        </row>
        <row r="76">
          <cell r="F76">
            <v>3712491.4</v>
          </cell>
          <cell r="G76">
            <v>3771209.71</v>
          </cell>
          <cell r="H76">
            <v>3664120</v>
          </cell>
          <cell r="J76">
            <v>3681041.58</v>
          </cell>
          <cell r="K76">
            <v>3668030</v>
          </cell>
          <cell r="L76">
            <v>3748171.4</v>
          </cell>
          <cell r="N76">
            <v>3659260</v>
          </cell>
          <cell r="O76">
            <v>3824726.73</v>
          </cell>
          <cell r="P76">
            <v>3777870</v>
          </cell>
          <cell r="R76">
            <v>3776053.16</v>
          </cell>
          <cell r="S76">
            <v>3764110</v>
          </cell>
          <cell r="T76">
            <v>3795810</v>
          </cell>
        </row>
        <row r="85">
          <cell r="F85">
            <v>408709.04999999981</v>
          </cell>
          <cell r="G85">
            <v>1906516.54</v>
          </cell>
          <cell r="H85">
            <v>1186356.2199999997</v>
          </cell>
          <cell r="J85">
            <v>1579736.2599999998</v>
          </cell>
          <cell r="K85">
            <v>949083.45000000019</v>
          </cell>
          <cell r="L85">
            <v>624477.74000000022</v>
          </cell>
          <cell r="N85">
            <v>731090.91000000061</v>
          </cell>
          <cell r="O85">
            <v>1084196.3600000003</v>
          </cell>
          <cell r="P85">
            <v>707964.62000000011</v>
          </cell>
          <cell r="R85">
            <v>449704.83999999985</v>
          </cell>
          <cell r="S85">
            <v>510810.58000000007</v>
          </cell>
          <cell r="T85">
            <v>1001072.5499999989</v>
          </cell>
        </row>
        <row r="221">
          <cell r="F221">
            <v>15907794.939999998</v>
          </cell>
          <cell r="G221">
            <v>16720712.43</v>
          </cell>
          <cell r="H221">
            <v>16184870.35</v>
          </cell>
          <cell r="J221">
            <v>14900612.4</v>
          </cell>
          <cell r="K221">
            <v>15716054.84</v>
          </cell>
          <cell r="L221">
            <v>17616024.739999998</v>
          </cell>
          <cell r="N221">
            <v>18600374.229999997</v>
          </cell>
          <cell r="O221">
            <v>17199971.989999998</v>
          </cell>
          <cell r="P221">
            <v>18564110.630000003</v>
          </cell>
          <cell r="R221">
            <v>17179356.570000004</v>
          </cell>
          <cell r="S221">
            <v>16651139.939999999</v>
          </cell>
          <cell r="T221">
            <v>18301684.509999998</v>
          </cell>
        </row>
      </sheetData>
      <sheetData sheetId="16">
        <row r="9">
          <cell r="F9">
            <v>7</v>
          </cell>
          <cell r="G9">
            <v>11</v>
          </cell>
          <cell r="H9">
            <v>16</v>
          </cell>
          <cell r="J9">
            <v>9</v>
          </cell>
          <cell r="K9">
            <v>24</v>
          </cell>
          <cell r="L9">
            <v>22</v>
          </cell>
          <cell r="N9">
            <v>8</v>
          </cell>
          <cell r="O9">
            <v>11</v>
          </cell>
          <cell r="P9">
            <v>2</v>
          </cell>
          <cell r="R9">
            <v>16</v>
          </cell>
          <cell r="S9">
            <v>3</v>
          </cell>
          <cell r="T9">
            <v>4</v>
          </cell>
        </row>
        <row r="30">
          <cell r="F30">
            <v>44785</v>
          </cell>
          <cell r="G30">
            <v>49244</v>
          </cell>
          <cell r="H30">
            <v>47401</v>
          </cell>
          <cell r="J30">
            <v>51159</v>
          </cell>
          <cell r="K30">
            <v>50022</v>
          </cell>
          <cell r="L30">
            <v>49096</v>
          </cell>
          <cell r="N30">
            <v>60921</v>
          </cell>
          <cell r="O30">
            <v>56508</v>
          </cell>
          <cell r="P30">
            <v>52275</v>
          </cell>
          <cell r="R30">
            <v>50915</v>
          </cell>
          <cell r="S30">
            <v>50818</v>
          </cell>
          <cell r="T30">
            <v>51297</v>
          </cell>
        </row>
        <row r="37">
          <cell r="F37">
            <v>7703.8600000000006</v>
          </cell>
          <cell r="G37">
            <v>6936.0899999999965</v>
          </cell>
          <cell r="H37">
            <v>7526.239999999998</v>
          </cell>
          <cell r="J37">
            <v>8371.8000000000029</v>
          </cell>
          <cell r="K37">
            <v>6468.8399999999965</v>
          </cell>
          <cell r="L37">
            <v>8258.5299999999988</v>
          </cell>
          <cell r="N37">
            <v>8996.4600000000064</v>
          </cell>
          <cell r="O37">
            <v>7876.7900000000009</v>
          </cell>
          <cell r="P37">
            <v>8554.989999999998</v>
          </cell>
          <cell r="R37">
            <v>8692.7699999999968</v>
          </cell>
          <cell r="S37">
            <v>8857.4000000000015</v>
          </cell>
          <cell r="T37">
            <v>8489.7799999999988</v>
          </cell>
        </row>
        <row r="39">
          <cell r="F39">
            <v>14.677133395543359</v>
          </cell>
          <cell r="G39">
            <v>12.346171036749846</v>
          </cell>
          <cell r="H39">
            <v>13.697710666110474</v>
          </cell>
          <cell r="J39">
            <v>14.06297244451612</v>
          </cell>
          <cell r="K39">
            <v>11.451130838203143</v>
          </cell>
          <cell r="L39">
            <v>14.39808516710592</v>
          </cell>
          <cell r="N39">
            <v>12.867258049706045</v>
          </cell>
          <cell r="O39">
            <v>12.233929783726873</v>
          </cell>
          <cell r="P39">
            <v>14.063770189671242</v>
          </cell>
          <cell r="R39">
            <v>14.583283353831217</v>
          </cell>
          <cell r="S39">
            <v>14.840145161128184</v>
          </cell>
          <cell r="T39">
            <v>14.200095740228857</v>
          </cell>
          <cell r="U39">
            <v>13.601330021496574</v>
          </cell>
        </row>
        <row r="41">
          <cell r="F41">
            <v>0.48365497802304608</v>
          </cell>
          <cell r="G41">
            <v>0.54852687273739908</v>
          </cell>
          <cell r="H41">
            <v>0.50900949271938489</v>
          </cell>
          <cell r="J41">
            <v>0.54735997432193872</v>
          </cell>
          <cell r="K41">
            <v>0.58940943582975913</v>
          </cell>
          <cell r="L41">
            <v>0.51866446225114493</v>
          </cell>
          <cell r="N41">
            <v>0.66189700130378104</v>
          </cell>
          <cell r="O41">
            <v>0.59260036075338729</v>
          </cell>
          <cell r="P41">
            <v>0.56583861016398773</v>
          </cell>
          <cell r="R41">
            <v>0.53213003558681671</v>
          </cell>
          <cell r="S41">
            <v>0.52974319682683635</v>
          </cell>
          <cell r="T41">
            <v>0.5522041014048118</v>
          </cell>
          <cell r="U41">
            <v>0.55338593030900718</v>
          </cell>
        </row>
        <row r="63">
          <cell r="F63">
            <v>831433.23</v>
          </cell>
          <cell r="G63">
            <v>920369.33000000007</v>
          </cell>
          <cell r="H63">
            <v>895599.97000000009</v>
          </cell>
          <cell r="J63">
            <v>952453.46000000008</v>
          </cell>
          <cell r="K63">
            <v>942846.61</v>
          </cell>
          <cell r="L63">
            <v>943175.71000000008</v>
          </cell>
          <cell r="N63">
            <v>1130966.7899999998</v>
          </cell>
          <cell r="O63">
            <v>1050988.48</v>
          </cell>
          <cell r="P63">
            <v>956458.56999999983</v>
          </cell>
          <cell r="R63">
            <v>956217.37</v>
          </cell>
          <cell r="S63">
            <v>932215.36999999988</v>
          </cell>
          <cell r="T63">
            <v>950063.8400000002</v>
          </cell>
        </row>
        <row r="64">
          <cell r="F64">
            <v>732919.28999999992</v>
          </cell>
          <cell r="G64">
            <v>810284.19000000006</v>
          </cell>
          <cell r="H64">
            <v>777663.58000000007</v>
          </cell>
          <cell r="J64">
            <v>851104.32000000007</v>
          </cell>
          <cell r="K64">
            <v>832496.04</v>
          </cell>
          <cell r="L64">
            <v>810729.65</v>
          </cell>
          <cell r="N64">
            <v>1028944.0499999999</v>
          </cell>
          <cell r="O64">
            <v>942689.29999999993</v>
          </cell>
          <cell r="P64">
            <v>856122.48999999987</v>
          </cell>
          <cell r="R64">
            <v>832651.21</v>
          </cell>
          <cell r="S64">
            <v>833522.36999999988</v>
          </cell>
          <cell r="T64">
            <v>847996.95000000019</v>
          </cell>
        </row>
        <row r="76">
          <cell r="F76">
            <v>92370</v>
          </cell>
          <cell r="G76">
            <v>92250</v>
          </cell>
          <cell r="H76">
            <v>92580</v>
          </cell>
          <cell r="J76">
            <v>93090</v>
          </cell>
          <cell r="K76">
            <v>93140</v>
          </cell>
          <cell r="L76">
            <v>93060</v>
          </cell>
          <cell r="N76">
            <v>94490</v>
          </cell>
          <cell r="O76">
            <v>95280</v>
          </cell>
          <cell r="P76">
            <v>94280</v>
          </cell>
          <cell r="R76">
            <v>95310</v>
          </cell>
          <cell r="S76">
            <v>96000</v>
          </cell>
          <cell r="T76">
            <v>96310</v>
          </cell>
        </row>
        <row r="85">
          <cell r="F85">
            <v>6143.9400000000023</v>
          </cell>
          <cell r="G85">
            <v>17835.14</v>
          </cell>
          <cell r="H85">
            <v>25356.39</v>
          </cell>
          <cell r="J85">
            <v>8259.14</v>
          </cell>
          <cell r="K85">
            <v>17210.569999999992</v>
          </cell>
          <cell r="L85">
            <v>39386.060000000056</v>
          </cell>
          <cell r="N85">
            <v>7532.7400000000016</v>
          </cell>
          <cell r="O85">
            <v>13019.18</v>
          </cell>
          <cell r="P85">
            <v>6056.0799999999981</v>
          </cell>
          <cell r="R85">
            <v>28256.159999999996</v>
          </cell>
          <cell r="S85">
            <v>2692.9999999999991</v>
          </cell>
          <cell r="T85">
            <v>5756.8899999999976</v>
          </cell>
        </row>
        <row r="221">
          <cell r="F221">
            <v>624153.47</v>
          </cell>
          <cell r="G221">
            <v>596695.57000000007</v>
          </cell>
          <cell r="H221">
            <v>752447.05000000016</v>
          </cell>
          <cell r="J221">
            <v>522837.81000000006</v>
          </cell>
          <cell r="K221">
            <v>559463.87</v>
          </cell>
          <cell r="L221">
            <v>688676.02</v>
          </cell>
          <cell r="N221">
            <v>605420.25</v>
          </cell>
          <cell r="O221">
            <v>672253.69</v>
          </cell>
          <cell r="P221">
            <v>653018.07000000007</v>
          </cell>
          <cell r="R221">
            <v>691966.15000000014</v>
          </cell>
          <cell r="S221">
            <v>700600.73</v>
          </cell>
          <cell r="T221">
            <v>1112956.5700000003</v>
          </cell>
        </row>
      </sheetData>
      <sheetData sheetId="17">
        <row r="9">
          <cell r="F9">
            <v>103</v>
          </cell>
          <cell r="G9">
            <v>124</v>
          </cell>
          <cell r="H9">
            <v>80</v>
          </cell>
          <cell r="J9">
            <v>108</v>
          </cell>
          <cell r="K9">
            <v>116</v>
          </cell>
          <cell r="L9">
            <v>80</v>
          </cell>
          <cell r="N9">
            <v>60</v>
          </cell>
          <cell r="O9">
            <v>81</v>
          </cell>
          <cell r="P9">
            <v>133</v>
          </cell>
          <cell r="R9">
            <v>119</v>
          </cell>
          <cell r="S9">
            <v>98</v>
          </cell>
          <cell r="T9">
            <v>69</v>
          </cell>
        </row>
        <row r="30">
          <cell r="F30">
            <v>206149.07</v>
          </cell>
          <cell r="G30">
            <v>220512.2</v>
          </cell>
          <cell r="H30">
            <v>222517.35</v>
          </cell>
          <cell r="J30">
            <v>232301.46</v>
          </cell>
          <cell r="K30">
            <v>233765.46</v>
          </cell>
          <cell r="L30">
            <v>236940.81</v>
          </cell>
          <cell r="N30">
            <v>284551</v>
          </cell>
          <cell r="O30">
            <v>269461.2</v>
          </cell>
          <cell r="P30">
            <v>239135.03</v>
          </cell>
          <cell r="R30">
            <v>226612.66</v>
          </cell>
          <cell r="S30">
            <v>227432</v>
          </cell>
          <cell r="T30">
            <v>230280.52</v>
          </cell>
        </row>
        <row r="37">
          <cell r="F37">
            <v>86669.899999999965</v>
          </cell>
          <cell r="G37">
            <v>120769.78999999998</v>
          </cell>
          <cell r="H37">
            <v>116696.6</v>
          </cell>
          <cell r="J37">
            <v>115643.42000000001</v>
          </cell>
          <cell r="K37">
            <v>131170.54</v>
          </cell>
          <cell r="L37">
            <v>96366.18</v>
          </cell>
          <cell r="N37">
            <v>117634.02000000002</v>
          </cell>
          <cell r="O37">
            <v>99877.789999999979</v>
          </cell>
          <cell r="P37">
            <v>110906.4</v>
          </cell>
          <cell r="R37">
            <v>115734.30000000002</v>
          </cell>
          <cell r="S37">
            <v>108787.03999999998</v>
          </cell>
          <cell r="T37">
            <v>108775.48000000001</v>
          </cell>
        </row>
        <row r="39">
          <cell r="F39">
            <v>29.598458050719863</v>
          </cell>
          <cell r="G39">
            <v>35.387097338479535</v>
          </cell>
          <cell r="H39">
            <v>34.402063948136572</v>
          </cell>
          <cell r="J39">
            <v>33.236132113799179</v>
          </cell>
          <cell r="K39">
            <v>35.943436657386499</v>
          </cell>
          <cell r="L39">
            <v>28.912138926339349</v>
          </cell>
          <cell r="N39">
            <v>29.248732337171585</v>
          </cell>
          <cell r="O39">
            <v>27.041576585873429</v>
          </cell>
          <cell r="P39">
            <v>31.683792401373744</v>
          </cell>
          <cell r="R39">
            <v>33.806142166415029</v>
          </cell>
          <cell r="S39">
            <v>32.356002206180825</v>
          </cell>
          <cell r="T39">
            <v>32.081862583172104</v>
          </cell>
          <cell r="U39">
            <v>31.957856774778538</v>
          </cell>
        </row>
        <row r="41">
          <cell r="F41">
            <v>0.43061387036197629</v>
          </cell>
          <cell r="G41">
            <v>0.47296870643244754</v>
          </cell>
          <cell r="H41">
            <v>0.4593171673177453</v>
          </cell>
          <cell r="J41">
            <v>0.4769041865888734</v>
          </cell>
          <cell r="K41">
            <v>0.52761818994352883</v>
          </cell>
          <cell r="L41">
            <v>0.48011884390111942</v>
          </cell>
          <cell r="N41">
            <v>0.59392819870590685</v>
          </cell>
          <cell r="O41">
            <v>0.54299704986216568</v>
          </cell>
          <cell r="P41">
            <v>0.49542668614106505</v>
          </cell>
          <cell r="R41">
            <v>0.4513652438301759</v>
          </cell>
          <cell r="S41">
            <v>0.45042461499461312</v>
          </cell>
          <cell r="T41">
            <v>0.46935200301649899</v>
          </cell>
          <cell r="U41">
            <v>0.48791552353355516</v>
          </cell>
        </row>
        <row r="63">
          <cell r="F63">
            <v>3964307.31</v>
          </cell>
          <cell r="G63">
            <v>4352307.53</v>
          </cell>
          <cell r="H63">
            <v>4213115.59</v>
          </cell>
          <cell r="J63">
            <v>4382969.4799999995</v>
          </cell>
          <cell r="K63">
            <v>4529279.8499999996</v>
          </cell>
          <cell r="L63">
            <v>4792384.0699999994</v>
          </cell>
          <cell r="N63">
            <v>5284262.32</v>
          </cell>
          <cell r="O63">
            <v>5197847.0699999994</v>
          </cell>
          <cell r="P63">
            <v>4631053.1999999993</v>
          </cell>
          <cell r="R63">
            <v>4472119.290000001</v>
          </cell>
          <cell r="S63">
            <v>4451056.88</v>
          </cell>
          <cell r="T63">
            <v>4477970.2999999989</v>
          </cell>
        </row>
        <row r="64">
          <cell r="F64">
            <v>3333360.31</v>
          </cell>
          <cell r="G64">
            <v>3561493.1700000004</v>
          </cell>
          <cell r="H64">
            <v>3586647.8999999994</v>
          </cell>
          <cell r="J64">
            <v>3750503.93</v>
          </cell>
          <cell r="K64">
            <v>3770817.29</v>
          </cell>
          <cell r="L64">
            <v>3810183.9399999995</v>
          </cell>
          <cell r="N64">
            <v>4699982.38</v>
          </cell>
          <cell r="O64">
            <v>4469967.7499999991</v>
          </cell>
          <cell r="P64">
            <v>3919481.11</v>
          </cell>
          <cell r="R64">
            <v>3690530.16</v>
          </cell>
          <cell r="S64">
            <v>3688990.5100000002</v>
          </cell>
          <cell r="T64">
            <v>3764341.0499999993</v>
          </cell>
        </row>
        <row r="76">
          <cell r="F76">
            <v>507730</v>
          </cell>
          <cell r="G76">
            <v>515490</v>
          </cell>
          <cell r="H76">
            <v>508700</v>
          </cell>
          <cell r="J76">
            <v>519740</v>
          </cell>
          <cell r="K76">
            <v>514690</v>
          </cell>
          <cell r="L76">
            <v>528750</v>
          </cell>
          <cell r="N76">
            <v>517510</v>
          </cell>
          <cell r="O76">
            <v>634491.96</v>
          </cell>
          <cell r="P76">
            <v>530720</v>
          </cell>
          <cell r="R76">
            <v>594534.11</v>
          </cell>
          <cell r="S76">
            <v>570378.68999999994</v>
          </cell>
          <cell r="T76">
            <v>530411.68000000005</v>
          </cell>
        </row>
        <row r="85">
          <cell r="F85">
            <v>123217</v>
          </cell>
          <cell r="G85">
            <v>275324.3600000001</v>
          </cell>
          <cell r="H85">
            <v>117767.69</v>
          </cell>
          <cell r="J85">
            <v>112725.54999999981</v>
          </cell>
          <cell r="K85">
            <v>243772.56</v>
          </cell>
          <cell r="L85">
            <v>453450.13000000012</v>
          </cell>
          <cell r="N85">
            <v>66769.94</v>
          </cell>
          <cell r="O85">
            <v>93387.359999999986</v>
          </cell>
          <cell r="P85">
            <v>180852.08999999997</v>
          </cell>
          <cell r="R85">
            <v>187055.02000000002</v>
          </cell>
          <cell r="S85">
            <v>191687.67999999993</v>
          </cell>
          <cell r="T85">
            <v>183217.56999999983</v>
          </cell>
        </row>
        <row r="221">
          <cell r="F221">
            <v>1297278.2499999998</v>
          </cell>
          <cell r="G221">
            <v>1363393.72</v>
          </cell>
          <cell r="H221">
            <v>1440562.57</v>
          </cell>
          <cell r="J221">
            <v>1162666.2</v>
          </cell>
          <cell r="K221">
            <v>1355330.96</v>
          </cell>
          <cell r="L221">
            <v>1492516.8400000003</v>
          </cell>
          <cell r="N221">
            <v>1430540.3800000001</v>
          </cell>
          <cell r="O221">
            <v>1502071.55</v>
          </cell>
          <cell r="P221">
            <v>1521306.93</v>
          </cell>
          <cell r="R221">
            <v>1733460.94</v>
          </cell>
          <cell r="S221">
            <v>1444411.4699999997</v>
          </cell>
          <cell r="T221">
            <v>1642919.6500000004</v>
          </cell>
        </row>
      </sheetData>
      <sheetData sheetId="18">
        <row r="9">
          <cell r="F9">
            <v>139</v>
          </cell>
          <cell r="G9">
            <v>151</v>
          </cell>
          <cell r="H9">
            <v>72</v>
          </cell>
          <cell r="J9">
            <v>41</v>
          </cell>
          <cell r="K9">
            <v>103</v>
          </cell>
          <cell r="L9">
            <v>247</v>
          </cell>
          <cell r="N9">
            <v>93</v>
          </cell>
          <cell r="O9">
            <v>81</v>
          </cell>
          <cell r="P9">
            <v>42</v>
          </cell>
          <cell r="R9">
            <v>46</v>
          </cell>
          <cell r="S9">
            <v>78</v>
          </cell>
          <cell r="T9">
            <v>30</v>
          </cell>
        </row>
        <row r="30">
          <cell r="F30">
            <v>386554</v>
          </cell>
          <cell r="G30">
            <v>409171</v>
          </cell>
          <cell r="H30">
            <v>414143</v>
          </cell>
          <cell r="J30">
            <v>424195</v>
          </cell>
          <cell r="K30">
            <v>433559</v>
          </cell>
          <cell r="L30">
            <v>418148</v>
          </cell>
          <cell r="N30">
            <v>487577</v>
          </cell>
          <cell r="O30">
            <v>491991</v>
          </cell>
          <cell r="P30">
            <v>443819</v>
          </cell>
          <cell r="R30">
            <v>424286</v>
          </cell>
          <cell r="S30">
            <v>420615</v>
          </cell>
          <cell r="T30">
            <v>418542</v>
          </cell>
        </row>
        <row r="37">
          <cell r="F37">
            <v>154743</v>
          </cell>
          <cell r="G37">
            <v>145035</v>
          </cell>
          <cell r="H37">
            <v>148830</v>
          </cell>
          <cell r="J37">
            <v>132296</v>
          </cell>
          <cell r="K37">
            <v>112227</v>
          </cell>
          <cell r="L37">
            <v>160313</v>
          </cell>
          <cell r="N37">
            <v>125718</v>
          </cell>
          <cell r="O37">
            <v>110085</v>
          </cell>
          <cell r="P37">
            <v>161542</v>
          </cell>
          <cell r="R37">
            <v>181503</v>
          </cell>
          <cell r="S37">
            <v>160694</v>
          </cell>
          <cell r="T37">
            <v>122505</v>
          </cell>
        </row>
        <row r="39">
          <cell r="F39">
            <v>28.587448295482886</v>
          </cell>
          <cell r="G39">
            <v>26.169871852704592</v>
          </cell>
          <cell r="H39">
            <v>26.436436560900788</v>
          </cell>
          <cell r="J39">
            <v>23.773250600638647</v>
          </cell>
          <cell r="K39">
            <v>20.562454881583626</v>
          </cell>
          <cell r="L39">
            <v>27.713709307974089</v>
          </cell>
          <cell r="N39">
            <v>20.498547208389994</v>
          </cell>
          <cell r="O39">
            <v>18.283720289058337</v>
          </cell>
          <cell r="P39">
            <v>26.685234099983319</v>
          </cell>
          <cell r="R39">
            <v>29.961422211364024</v>
          </cell>
          <cell r="S39">
            <v>27.643473608700365</v>
          </cell>
          <cell r="T39">
            <v>22.642210380983538</v>
          </cell>
          <cell r="U39">
            <v>24.905086514960914</v>
          </cell>
        </row>
        <row r="41">
          <cell r="F41">
            <v>0.65647865808353689</v>
          </cell>
          <cell r="G41">
            <v>0.71309614060770832</v>
          </cell>
          <cell r="H41">
            <v>0.69489995385712489</v>
          </cell>
          <cell r="J41">
            <v>0.71012271607563016</v>
          </cell>
          <cell r="K41">
            <v>0.80106831526940692</v>
          </cell>
          <cell r="L41">
            <v>0.69193829697806108</v>
          </cell>
          <cell r="N41">
            <v>0.82708158401397758</v>
          </cell>
          <cell r="O41">
            <v>0.80459708082914272</v>
          </cell>
          <cell r="P41">
            <v>0.74803896782457735</v>
          </cell>
          <cell r="R41">
            <v>0.69086089350816837</v>
          </cell>
          <cell r="S41">
            <v>0.68309045997339846</v>
          </cell>
          <cell r="T41">
            <v>0.70096970305984019</v>
          </cell>
          <cell r="U41">
            <v>0.72975652562192983</v>
          </cell>
        </row>
        <row r="63">
          <cell r="F63">
            <v>8068025.2299999995</v>
          </cell>
          <cell r="G63">
            <v>8112551.7299999995</v>
          </cell>
          <cell r="H63">
            <v>8130949.379999999</v>
          </cell>
          <cell r="J63">
            <v>8310121.2300000004</v>
          </cell>
          <cell r="K63">
            <v>9236178.4200000018</v>
          </cell>
          <cell r="L63">
            <v>8393905.0800000001</v>
          </cell>
          <cell r="N63">
            <v>9692289.620000001</v>
          </cell>
          <cell r="O63">
            <v>9710561.1099999994</v>
          </cell>
          <cell r="P63">
            <v>8919169.7899999991</v>
          </cell>
          <cell r="R63">
            <v>8331073.4399999995</v>
          </cell>
          <cell r="S63">
            <v>8912898.0099999998</v>
          </cell>
          <cell r="T63">
            <v>8440375.4700000007</v>
          </cell>
        </row>
        <row r="64">
          <cell r="F64">
            <v>6909236.6600000001</v>
          </cell>
          <cell r="G64">
            <v>7336558.1499999994</v>
          </cell>
          <cell r="H64">
            <v>7458341.6199999992</v>
          </cell>
          <cell r="J64">
            <v>7664409.5</v>
          </cell>
          <cell r="K64">
            <v>7855165.9200000009</v>
          </cell>
          <cell r="L64">
            <v>7418787.54</v>
          </cell>
          <cell r="N64">
            <v>8905807.8900000006</v>
          </cell>
          <cell r="O64">
            <v>8927988.7599999998</v>
          </cell>
          <cell r="P64">
            <v>8010835.6599999992</v>
          </cell>
          <cell r="R64">
            <v>7618729.5</v>
          </cell>
          <cell r="S64">
            <v>7554313.8200000003</v>
          </cell>
          <cell r="T64">
            <v>7505689.6600000001</v>
          </cell>
        </row>
        <row r="76">
          <cell r="F76">
            <v>615340</v>
          </cell>
          <cell r="G76">
            <v>612630</v>
          </cell>
          <cell r="H76">
            <v>621390</v>
          </cell>
          <cell r="J76">
            <v>618760</v>
          </cell>
          <cell r="K76">
            <v>625490</v>
          </cell>
          <cell r="L76">
            <v>628290</v>
          </cell>
          <cell r="N76">
            <v>633980</v>
          </cell>
          <cell r="O76">
            <v>637630</v>
          </cell>
          <cell r="P76">
            <v>640420</v>
          </cell>
          <cell r="R76">
            <v>641170</v>
          </cell>
          <cell r="S76">
            <v>643530</v>
          </cell>
          <cell r="T76">
            <v>641510</v>
          </cell>
        </row>
        <row r="85">
          <cell r="F85">
            <v>543448.56999999937</v>
          </cell>
          <cell r="G85">
            <v>163363.57999999996</v>
          </cell>
          <cell r="H85">
            <v>51217.759999999951</v>
          </cell>
          <cell r="J85">
            <v>26951.73000000001</v>
          </cell>
          <cell r="K85">
            <v>755522.49999999977</v>
          </cell>
          <cell r="L85">
            <v>346827.54000000004</v>
          </cell>
          <cell r="N85">
            <v>152501.72999999998</v>
          </cell>
          <cell r="O85">
            <v>144942.35000000003</v>
          </cell>
          <cell r="P85">
            <v>267914.12999999989</v>
          </cell>
          <cell r="R85">
            <v>71173.939999999944</v>
          </cell>
          <cell r="S85">
            <v>715054.19</v>
          </cell>
          <cell r="T85">
            <v>293175.81000000006</v>
          </cell>
        </row>
        <row r="221">
          <cell r="F221">
            <v>2263387.8000000003</v>
          </cell>
          <cell r="G221">
            <v>2233198.81</v>
          </cell>
          <cell r="H221">
            <v>2461996.2000000002</v>
          </cell>
          <cell r="J221">
            <v>2183909.39</v>
          </cell>
          <cell r="K221">
            <v>2357769.4299999997</v>
          </cell>
          <cell r="L221">
            <v>2413706.6199999996</v>
          </cell>
          <cell r="N221">
            <v>2672519.31</v>
          </cell>
          <cell r="O221">
            <v>2351118.08</v>
          </cell>
          <cell r="P221">
            <v>2622840.89</v>
          </cell>
          <cell r="R221">
            <v>2556362.7000000002</v>
          </cell>
          <cell r="S221">
            <v>2480749.4100000006</v>
          </cell>
          <cell r="T221">
            <v>2780751.43</v>
          </cell>
        </row>
      </sheetData>
      <sheetData sheetId="19">
        <row r="9">
          <cell r="F9">
            <v>24</v>
          </cell>
          <cell r="G9">
            <v>18</v>
          </cell>
          <cell r="H9">
            <v>12</v>
          </cell>
          <cell r="J9">
            <v>13</v>
          </cell>
          <cell r="K9">
            <v>10</v>
          </cell>
          <cell r="L9">
            <v>24</v>
          </cell>
          <cell r="N9">
            <v>26</v>
          </cell>
          <cell r="O9">
            <v>15</v>
          </cell>
          <cell r="P9">
            <v>15</v>
          </cell>
          <cell r="R9">
            <v>7</v>
          </cell>
          <cell r="S9">
            <v>10</v>
          </cell>
          <cell r="T9">
            <v>7</v>
          </cell>
        </row>
        <row r="30">
          <cell r="F30">
            <v>103203</v>
          </cell>
          <cell r="G30">
            <v>105242</v>
          </cell>
          <cell r="H30">
            <v>109818.57</v>
          </cell>
          <cell r="J30">
            <v>117370</v>
          </cell>
          <cell r="K30">
            <v>118958</v>
          </cell>
          <cell r="L30">
            <v>112329</v>
          </cell>
          <cell r="N30">
            <v>129035</v>
          </cell>
          <cell r="O30">
            <v>124092</v>
          </cell>
          <cell r="P30">
            <v>118738</v>
          </cell>
          <cell r="R30">
            <v>107629</v>
          </cell>
          <cell r="S30">
            <v>116539</v>
          </cell>
          <cell r="T30">
            <v>115817</v>
          </cell>
        </row>
        <row r="37">
          <cell r="F37">
            <v>34156.390000000014</v>
          </cell>
          <cell r="G37">
            <v>32348.369999999995</v>
          </cell>
          <cell r="H37">
            <v>39565.260000000009</v>
          </cell>
          <cell r="J37">
            <v>32374.270000000019</v>
          </cell>
          <cell r="K37">
            <v>21154.789999999979</v>
          </cell>
          <cell r="L37">
            <v>41296.950000000012</v>
          </cell>
          <cell r="N37">
            <v>16971.229999999981</v>
          </cell>
          <cell r="O37">
            <v>16019.739999999991</v>
          </cell>
          <cell r="P37">
            <v>13233.729999999981</v>
          </cell>
          <cell r="R37">
            <v>33857.330000000016</v>
          </cell>
          <cell r="S37">
            <v>22797.47</v>
          </cell>
          <cell r="T37">
            <v>20585.160000000003</v>
          </cell>
        </row>
        <row r="39">
          <cell r="F39">
            <v>24.866439782529618</v>
          </cell>
          <cell r="G39">
            <v>23.510635228323025</v>
          </cell>
          <cell r="H39">
            <v>26.485637702554556</v>
          </cell>
          <cell r="J39">
            <v>21.619705381715114</v>
          </cell>
          <cell r="K39">
            <v>15.098400367304071</v>
          </cell>
          <cell r="L39">
            <v>26.881493653904183</v>
          </cell>
          <cell r="N39">
            <v>11.623634142186935</v>
          </cell>
          <cell r="O39">
            <v>11.433545825638873</v>
          </cell>
          <cell r="P39">
            <v>10.027700629521172</v>
          </cell>
          <cell r="R39">
            <v>23.92975349632718</v>
          </cell>
          <cell r="S39">
            <v>16.354409835485793</v>
          </cell>
          <cell r="T39">
            <v>15.08223251353837</v>
          </cell>
          <cell r="U39">
            <v>19.043351219696572</v>
          </cell>
        </row>
        <row r="41">
          <cell r="F41">
            <v>0.6610005027813094</v>
          </cell>
          <cell r="G41">
            <v>0.69370509524751178</v>
          </cell>
          <cell r="H41">
            <v>0.69879367119617952</v>
          </cell>
          <cell r="J41">
            <v>0.74566795317736378</v>
          </cell>
          <cell r="K41">
            <v>0.83525017202398499</v>
          </cell>
          <cell r="L41">
            <v>0.71028445144217545</v>
          </cell>
          <cell r="N41">
            <v>0.83933391875630137</v>
          </cell>
          <cell r="O41">
            <v>0.77878749843102801</v>
          </cell>
          <cell r="P41">
            <v>0.76860536621678477</v>
          </cell>
          <cell r="R41">
            <v>0.6729798848238906</v>
          </cell>
          <cell r="S41">
            <v>0.72756388245503412</v>
          </cell>
          <cell r="T41">
            <v>0.74629164250273861</v>
          </cell>
          <cell r="U41">
            <v>0.74074980222342512</v>
          </cell>
        </row>
        <row r="63">
          <cell r="F63">
            <v>2127829.4300000002</v>
          </cell>
          <cell r="G63">
            <v>2189406.2800000003</v>
          </cell>
          <cell r="H63">
            <v>2273674.0600000005</v>
          </cell>
          <cell r="J63">
            <v>2434607.85</v>
          </cell>
          <cell r="K63">
            <v>2442227.89</v>
          </cell>
          <cell r="L63">
            <v>2309556.9</v>
          </cell>
          <cell r="N63">
            <v>2647930.79</v>
          </cell>
          <cell r="O63">
            <v>2518272.3800000004</v>
          </cell>
          <cell r="P63">
            <v>2416988.2800000007</v>
          </cell>
          <cell r="R63">
            <v>2207474.0900000003</v>
          </cell>
          <cell r="S63">
            <v>2436707.3099999996</v>
          </cell>
          <cell r="T63">
            <v>2395017.0700000003</v>
          </cell>
        </row>
        <row r="64">
          <cell r="F64">
            <v>1942253.07</v>
          </cell>
          <cell r="G64">
            <v>2005123.87</v>
          </cell>
          <cell r="H64">
            <v>2109000.3100000005</v>
          </cell>
          <cell r="J64">
            <v>2272710.9300000002</v>
          </cell>
          <cell r="K64">
            <v>2288260.9900000002</v>
          </cell>
          <cell r="L64">
            <v>2134105.17</v>
          </cell>
          <cell r="N64">
            <v>2469043.9900000002</v>
          </cell>
          <cell r="O64">
            <v>2346391.7300000004</v>
          </cell>
          <cell r="P64">
            <v>2244591.8300000005</v>
          </cell>
          <cell r="R64">
            <v>2040792.82</v>
          </cell>
          <cell r="S64">
            <v>2235312.9799999995</v>
          </cell>
          <cell r="T64">
            <v>2224522.6</v>
          </cell>
        </row>
        <row r="76">
          <cell r="F76">
            <v>156850</v>
          </cell>
          <cell r="G76">
            <v>154670</v>
          </cell>
          <cell r="H76">
            <v>157630</v>
          </cell>
          <cell r="J76">
            <v>154980</v>
          </cell>
          <cell r="K76">
            <v>156960</v>
          </cell>
          <cell r="L76">
            <v>156800</v>
          </cell>
          <cell r="N76">
            <v>156590</v>
          </cell>
          <cell r="O76">
            <v>163930</v>
          </cell>
          <cell r="P76">
            <v>157220</v>
          </cell>
          <cell r="R76">
            <v>160040</v>
          </cell>
          <cell r="S76">
            <v>159690</v>
          </cell>
          <cell r="T76">
            <v>160960</v>
          </cell>
        </row>
        <row r="85">
          <cell r="F85">
            <v>28726.359999999986</v>
          </cell>
          <cell r="G85">
            <v>29612.410000000003</v>
          </cell>
          <cell r="H85">
            <v>7043.75</v>
          </cell>
          <cell r="J85">
            <v>6916.9199999999983</v>
          </cell>
          <cell r="K85">
            <v>-2993.0999999999985</v>
          </cell>
          <cell r="L85">
            <v>18651.73000000001</v>
          </cell>
          <cell r="N85">
            <v>22296.799999999988</v>
          </cell>
          <cell r="O85">
            <v>7950.6499999999942</v>
          </cell>
          <cell r="P85">
            <v>15176.449999999997</v>
          </cell>
          <cell r="R85">
            <v>6641.27</v>
          </cell>
          <cell r="S85">
            <v>41704.330000000016</v>
          </cell>
          <cell r="T85">
            <v>9534.4700000000012</v>
          </cell>
        </row>
        <row r="221">
          <cell r="F221">
            <v>1054085.05</v>
          </cell>
          <cell r="G221">
            <v>973785.4099999998</v>
          </cell>
          <cell r="H221">
            <v>1147085.0799999998</v>
          </cell>
          <cell r="J221">
            <v>861632.1399999999</v>
          </cell>
          <cell r="K221">
            <v>942504.09999999986</v>
          </cell>
          <cell r="L221">
            <v>1016492.8</v>
          </cell>
          <cell r="N221">
            <v>988488.00000000012</v>
          </cell>
          <cell r="O221">
            <v>946268.54000000015</v>
          </cell>
          <cell r="P221">
            <v>1025677.17</v>
          </cell>
          <cell r="R221">
            <v>1040724.6000000001</v>
          </cell>
          <cell r="S221">
            <v>1078815.8999999997</v>
          </cell>
          <cell r="T221">
            <v>1120977.5200000003</v>
          </cell>
        </row>
      </sheetData>
      <sheetData sheetId="20">
        <row r="9">
          <cell r="F9">
            <v>25</v>
          </cell>
          <cell r="G9">
            <v>48</v>
          </cell>
          <cell r="H9">
            <v>19</v>
          </cell>
          <cell r="J9">
            <v>17</v>
          </cell>
          <cell r="K9">
            <v>10</v>
          </cell>
          <cell r="L9">
            <v>20</v>
          </cell>
          <cell r="N9">
            <v>31</v>
          </cell>
          <cell r="O9">
            <v>20</v>
          </cell>
          <cell r="P9">
            <v>12</v>
          </cell>
          <cell r="R9">
            <v>15</v>
          </cell>
          <cell r="S9">
            <v>15</v>
          </cell>
          <cell r="T9">
            <v>10</v>
          </cell>
        </row>
        <row r="30">
          <cell r="F30">
            <v>100191</v>
          </cell>
          <cell r="G30">
            <v>103040</v>
          </cell>
          <cell r="H30">
            <v>97383.14</v>
          </cell>
          <cell r="J30">
            <v>99272</v>
          </cell>
          <cell r="K30">
            <v>100578</v>
          </cell>
          <cell r="L30">
            <v>95977</v>
          </cell>
          <cell r="N30">
            <v>104722</v>
          </cell>
          <cell r="O30">
            <v>111168</v>
          </cell>
          <cell r="P30">
            <v>109868</v>
          </cell>
          <cell r="R30">
            <v>105144</v>
          </cell>
          <cell r="S30">
            <v>104231</v>
          </cell>
          <cell r="T30">
            <v>103869</v>
          </cell>
        </row>
        <row r="37">
          <cell r="F37">
            <v>29325.359999999986</v>
          </cell>
          <cell r="G37">
            <v>30469.75</v>
          </cell>
          <cell r="H37">
            <v>39155.840000000011</v>
          </cell>
          <cell r="J37">
            <v>35163.160000000003</v>
          </cell>
          <cell r="K37">
            <v>28960.75</v>
          </cell>
          <cell r="L37">
            <v>32466.449999999997</v>
          </cell>
          <cell r="N37">
            <v>32198.989999999991</v>
          </cell>
          <cell r="O37">
            <v>26200.5</v>
          </cell>
          <cell r="P37">
            <v>21433.910000000003</v>
          </cell>
          <cell r="R37">
            <v>24455.579999999987</v>
          </cell>
          <cell r="S37">
            <v>25707.090000000011</v>
          </cell>
          <cell r="T37">
            <v>27046.630000000005</v>
          </cell>
        </row>
        <row r="39">
          <cell r="F39">
            <v>22.642205200949121</v>
          </cell>
          <cell r="G39">
            <v>22.822115987783665</v>
          </cell>
          <cell r="H39">
            <v>28.677407726350385</v>
          </cell>
          <cell r="J39">
            <v>26.156222821470219</v>
          </cell>
          <cell r="K39">
            <v>22.356823730350957</v>
          </cell>
          <cell r="L39">
            <v>25.27684362262147</v>
          </cell>
          <cell r="N39">
            <v>23.503085679682741</v>
          </cell>
          <cell r="O39">
            <v>19.073149957959796</v>
          </cell>
          <cell r="P39">
            <v>16.32414181941451</v>
          </cell>
          <cell r="R39">
            <v>18.870107449422282</v>
          </cell>
          <cell r="S39">
            <v>19.784106415601467</v>
          </cell>
          <cell r="T39">
            <v>20.659588163766241</v>
          </cell>
          <cell r="U39">
            <v>22.201553215793034</v>
          </cell>
        </row>
        <row r="41">
          <cell r="F41">
            <v>0.6179079900459773</v>
          </cell>
          <cell r="G41">
            <v>0.65279229623998225</v>
          </cell>
          <cell r="H41">
            <v>0.59400427586333093</v>
          </cell>
          <cell r="J41">
            <v>0.60404085271058394</v>
          </cell>
          <cell r="K41">
            <v>0.67640927004452089</v>
          </cell>
          <cell r="L41">
            <v>0.58201565148313117</v>
          </cell>
          <cell r="N41">
            <v>0.6537565939382588</v>
          </cell>
          <cell r="O41">
            <v>0.6689794825350307</v>
          </cell>
          <cell r="P41">
            <v>0.6815421357898328</v>
          </cell>
          <cell r="R41">
            <v>0.62990842891333854</v>
          </cell>
          <cell r="S41">
            <v>0.62287705123761494</v>
          </cell>
          <cell r="T41">
            <v>0.64027739251040217</v>
          </cell>
          <cell r="U41">
            <v>0.63677466391259474</v>
          </cell>
        </row>
        <row r="63">
          <cell r="F63">
            <v>2711660.1</v>
          </cell>
          <cell r="G63">
            <v>2200071.7599999998</v>
          </cell>
          <cell r="H63">
            <v>2045341.7800000003</v>
          </cell>
          <cell r="J63">
            <v>2072925.8900000001</v>
          </cell>
          <cell r="K63">
            <v>2098452.89</v>
          </cell>
          <cell r="L63">
            <v>2009204.23</v>
          </cell>
          <cell r="N63">
            <v>2198988.36</v>
          </cell>
          <cell r="O63">
            <v>2298743.21</v>
          </cell>
          <cell r="P63">
            <v>2296651.2400000002</v>
          </cell>
          <cell r="R63">
            <v>2197673.5099999998</v>
          </cell>
          <cell r="S63">
            <v>2270705.7199999997</v>
          </cell>
          <cell r="T63">
            <v>2274102.44</v>
          </cell>
        </row>
        <row r="64">
          <cell r="F64">
            <v>1910397.4000000001</v>
          </cell>
          <cell r="G64">
            <v>1960474.48</v>
          </cell>
          <cell r="H64">
            <v>1851520.4500000002</v>
          </cell>
          <cell r="J64">
            <v>1884479.9200000002</v>
          </cell>
          <cell r="K64">
            <v>1915652.52</v>
          </cell>
          <cell r="L64">
            <v>1817034.59</v>
          </cell>
          <cell r="N64">
            <v>1990068.84</v>
          </cell>
          <cell r="O64">
            <v>2103396.06</v>
          </cell>
          <cell r="P64">
            <v>2101540.79</v>
          </cell>
          <cell r="R64">
            <v>2008413.34</v>
          </cell>
          <cell r="S64">
            <v>1978764.5</v>
          </cell>
          <cell r="T64">
            <v>1990142.2799999998</v>
          </cell>
        </row>
        <row r="76">
          <cell r="F76">
            <v>173450</v>
          </cell>
          <cell r="G76">
            <v>175550</v>
          </cell>
          <cell r="H76">
            <v>175630</v>
          </cell>
          <cell r="J76">
            <v>174810</v>
          </cell>
          <cell r="K76">
            <v>178680</v>
          </cell>
          <cell r="L76">
            <v>175110</v>
          </cell>
          <cell r="N76">
            <v>172890</v>
          </cell>
          <cell r="O76">
            <v>176940</v>
          </cell>
          <cell r="P76">
            <v>181060</v>
          </cell>
          <cell r="R76">
            <v>175560</v>
          </cell>
          <cell r="S76">
            <v>178650</v>
          </cell>
          <cell r="T76">
            <v>181390</v>
          </cell>
        </row>
        <row r="85">
          <cell r="F85">
            <v>627812.69999999995</v>
          </cell>
          <cell r="G85">
            <v>64047.27999999997</v>
          </cell>
          <cell r="H85">
            <v>18191.330000000002</v>
          </cell>
          <cell r="J85">
            <v>13635.970000000001</v>
          </cell>
          <cell r="K85">
            <v>4120.3700000000026</v>
          </cell>
          <cell r="L85">
            <v>17059.64</v>
          </cell>
          <cell r="N85">
            <v>36029.51999999999</v>
          </cell>
          <cell r="O85">
            <v>18407.150000000009</v>
          </cell>
          <cell r="P85">
            <v>14050.449999999997</v>
          </cell>
          <cell r="R85">
            <v>13700.170000000006</v>
          </cell>
          <cell r="S85">
            <v>113291.21999999997</v>
          </cell>
          <cell r="T85">
            <v>102570.16000000003</v>
          </cell>
        </row>
        <row r="221">
          <cell r="F221">
            <v>876374.84000000008</v>
          </cell>
          <cell r="G221">
            <v>897297.45000000007</v>
          </cell>
          <cell r="H221">
            <v>1091344.4700000002</v>
          </cell>
          <cell r="J221">
            <v>914421.53</v>
          </cell>
          <cell r="K221">
            <v>899900.85</v>
          </cell>
          <cell r="L221">
            <v>1012533.1299999999</v>
          </cell>
          <cell r="N221">
            <v>913563.23</v>
          </cell>
          <cell r="O221">
            <v>1057688.3499999999</v>
          </cell>
          <cell r="P221">
            <v>1025080.16</v>
          </cell>
          <cell r="R221">
            <v>915464.02</v>
          </cell>
          <cell r="S221">
            <v>911376.10999999987</v>
          </cell>
          <cell r="T221">
            <v>1378841.7499999998</v>
          </cell>
        </row>
      </sheetData>
      <sheetData sheetId="21">
        <row r="9">
          <cell r="F9">
            <v>27</v>
          </cell>
          <cell r="G9">
            <v>21</v>
          </cell>
          <cell r="H9">
            <v>10</v>
          </cell>
          <cell r="J9">
            <v>7</v>
          </cell>
          <cell r="K9">
            <v>6</v>
          </cell>
          <cell r="L9">
            <v>38</v>
          </cell>
          <cell r="N9">
            <v>14</v>
          </cell>
          <cell r="O9">
            <v>15</v>
          </cell>
          <cell r="P9">
            <v>4</v>
          </cell>
          <cell r="R9">
            <v>12</v>
          </cell>
          <cell r="S9">
            <v>13</v>
          </cell>
          <cell r="T9">
            <v>11</v>
          </cell>
        </row>
        <row r="30">
          <cell r="F30">
            <v>64384</v>
          </cell>
          <cell r="G30">
            <v>67426</v>
          </cell>
          <cell r="H30">
            <v>67151</v>
          </cell>
          <cell r="J30">
            <v>70967</v>
          </cell>
          <cell r="K30">
            <v>71304</v>
          </cell>
          <cell r="L30">
            <v>69415</v>
          </cell>
          <cell r="N30">
            <v>80902</v>
          </cell>
          <cell r="O30">
            <v>74696</v>
          </cell>
          <cell r="P30">
            <v>72498</v>
          </cell>
          <cell r="R30">
            <v>70807</v>
          </cell>
          <cell r="S30">
            <v>69972</v>
          </cell>
          <cell r="T30">
            <v>70214</v>
          </cell>
        </row>
        <row r="37">
          <cell r="F37">
            <v>15622</v>
          </cell>
          <cell r="G37">
            <v>15251</v>
          </cell>
          <cell r="H37">
            <v>19681</v>
          </cell>
          <cell r="J37">
            <v>16815</v>
          </cell>
          <cell r="K37">
            <v>17095</v>
          </cell>
          <cell r="L37">
            <v>18867</v>
          </cell>
          <cell r="N37">
            <v>16956</v>
          </cell>
          <cell r="O37">
            <v>13638</v>
          </cell>
          <cell r="P37">
            <v>13107</v>
          </cell>
          <cell r="R37">
            <v>13634</v>
          </cell>
          <cell r="S37">
            <v>15202</v>
          </cell>
          <cell r="T37">
            <v>13375</v>
          </cell>
        </row>
        <row r="39">
          <cell r="F39">
            <v>19.526035547333951</v>
          </cell>
          <cell r="G39">
            <v>18.441577286303339</v>
          </cell>
          <cell r="H39">
            <v>22.665607149437996</v>
          </cell>
          <cell r="J39">
            <v>19.147991254441106</v>
          </cell>
          <cell r="K39">
            <v>19.336047958375747</v>
          </cell>
          <cell r="L39">
            <v>21.369593041035689</v>
          </cell>
          <cell r="N39">
            <v>17.323960930156524</v>
          </cell>
          <cell r="O39">
            <v>15.436332767402378</v>
          </cell>
          <cell r="P39">
            <v>15.308517969142363</v>
          </cell>
          <cell r="R39">
            <v>16.146184910173965</v>
          </cell>
          <cell r="S39">
            <v>17.846702903229595</v>
          </cell>
          <cell r="T39">
            <v>15.997081653888937</v>
          </cell>
          <cell r="U39">
            <v>18.211712127861052</v>
          </cell>
        </row>
        <row r="41">
          <cell r="F41">
            <v>0.52679853539795851</v>
          </cell>
          <cell r="G41">
            <v>0.56670028576231291</v>
          </cell>
          <cell r="H41">
            <v>0.54419326474628327</v>
          </cell>
          <cell r="J41">
            <v>0.57396466453958361</v>
          </cell>
          <cell r="K41">
            <v>0.63751944638163194</v>
          </cell>
          <cell r="L41">
            <v>0.55777644747467858</v>
          </cell>
          <cell r="N41">
            <v>0.66767351654700002</v>
          </cell>
          <cell r="O41">
            <v>0.59443650847336227</v>
          </cell>
          <cell r="P41">
            <v>0.59485538461538456</v>
          </cell>
          <cell r="R41">
            <v>0.56147904970342877</v>
          </cell>
          <cell r="S41">
            <v>0.55342927309613343</v>
          </cell>
          <cell r="T41">
            <v>0.57217129120319432</v>
          </cell>
          <cell r="U41">
            <v>0.58019784065207181</v>
          </cell>
        </row>
        <row r="63">
          <cell r="F63">
            <v>1245087.6499999999</v>
          </cell>
          <cell r="G63">
            <v>1335763.29</v>
          </cell>
          <cell r="H63">
            <v>1282199.7400000002</v>
          </cell>
          <cell r="J63">
            <v>1351450.82</v>
          </cell>
          <cell r="K63">
            <v>1368058.3499999999</v>
          </cell>
          <cell r="L63">
            <v>1362466.6900000002</v>
          </cell>
          <cell r="N63">
            <v>1545791.06</v>
          </cell>
          <cell r="O63">
            <v>1417751.62</v>
          </cell>
          <cell r="P63">
            <v>1379290.1500000004</v>
          </cell>
          <cell r="R63">
            <v>1360482.61</v>
          </cell>
          <cell r="S63">
            <v>1341498.24</v>
          </cell>
          <cell r="T63">
            <v>1353677.2300000004</v>
          </cell>
        </row>
        <row r="64">
          <cell r="F64">
            <v>1089192.42</v>
          </cell>
          <cell r="G64">
            <v>1150832.3400000001</v>
          </cell>
          <cell r="H64">
            <v>1139399.1400000001</v>
          </cell>
          <cell r="J64">
            <v>1212440.26</v>
          </cell>
          <cell r="K64">
            <v>1227026.6399999999</v>
          </cell>
          <cell r="L64">
            <v>1193690.2700000003</v>
          </cell>
          <cell r="N64">
            <v>1397910.2</v>
          </cell>
          <cell r="O64">
            <v>1260015.33</v>
          </cell>
          <cell r="P64">
            <v>1231972.2900000003</v>
          </cell>
          <cell r="R64">
            <v>1203415.01</v>
          </cell>
          <cell r="S64">
            <v>1185406.78</v>
          </cell>
          <cell r="T64">
            <v>1199493.3700000003</v>
          </cell>
        </row>
        <row r="76">
          <cell r="F76">
            <v>130100</v>
          </cell>
          <cell r="G76">
            <v>141080</v>
          </cell>
          <cell r="H76">
            <v>137010</v>
          </cell>
          <cell r="J76">
            <v>130640</v>
          </cell>
          <cell r="K76">
            <v>132950</v>
          </cell>
          <cell r="L76">
            <v>139540</v>
          </cell>
          <cell r="N76">
            <v>142800</v>
          </cell>
          <cell r="O76">
            <v>147100</v>
          </cell>
          <cell r="P76">
            <v>143150</v>
          </cell>
          <cell r="R76">
            <v>144440</v>
          </cell>
          <cell r="S76">
            <v>138980</v>
          </cell>
          <cell r="T76">
            <v>141980</v>
          </cell>
        </row>
        <row r="85">
          <cell r="F85">
            <v>25795.229999999996</v>
          </cell>
          <cell r="G85">
            <v>43850.950000000012</v>
          </cell>
          <cell r="H85">
            <v>5790.5999999999985</v>
          </cell>
          <cell r="J85">
            <v>8370.5599999999977</v>
          </cell>
          <cell r="K85">
            <v>8081.7099999999991</v>
          </cell>
          <cell r="L85">
            <v>29236.420000000013</v>
          </cell>
          <cell r="N85">
            <v>5080.8600000000006</v>
          </cell>
          <cell r="O85">
            <v>10636.289999999994</v>
          </cell>
          <cell r="P85">
            <v>4167.8600000000006</v>
          </cell>
          <cell r="R85">
            <v>12627.600000000006</v>
          </cell>
          <cell r="S85">
            <v>17111.460000000006</v>
          </cell>
          <cell r="T85">
            <v>12203.859999999997</v>
          </cell>
        </row>
        <row r="221">
          <cell r="F221">
            <v>685887.04000000015</v>
          </cell>
          <cell r="G221">
            <v>716637.76000000013</v>
          </cell>
          <cell r="H221">
            <v>916077.3600000001</v>
          </cell>
          <cell r="J221">
            <v>1526064.39</v>
          </cell>
          <cell r="K221">
            <v>771004.38000000024</v>
          </cell>
          <cell r="L221">
            <v>844427.35</v>
          </cell>
          <cell r="N221">
            <v>713693.84999999986</v>
          </cell>
          <cell r="O221">
            <v>786199.7</v>
          </cell>
          <cell r="P221">
            <v>687190.54</v>
          </cell>
          <cell r="R221">
            <v>747547.99</v>
          </cell>
          <cell r="S221">
            <v>739860.34000000008</v>
          </cell>
          <cell r="T221">
            <v>781886.02</v>
          </cell>
        </row>
      </sheetData>
      <sheetData sheetId="22">
        <row r="9">
          <cell r="F9">
            <v>13</v>
          </cell>
          <cell r="G9">
            <v>7</v>
          </cell>
          <cell r="H9">
            <v>25</v>
          </cell>
          <cell r="J9">
            <v>17</v>
          </cell>
          <cell r="K9">
            <v>21</v>
          </cell>
          <cell r="L9">
            <v>18</v>
          </cell>
          <cell r="N9">
            <v>21</v>
          </cell>
          <cell r="O9">
            <v>17</v>
          </cell>
          <cell r="P9">
            <v>50</v>
          </cell>
          <cell r="R9">
            <v>17</v>
          </cell>
          <cell r="S9">
            <v>23</v>
          </cell>
          <cell r="T9">
            <v>7</v>
          </cell>
        </row>
        <row r="30">
          <cell r="F30">
            <v>124324</v>
          </cell>
          <cell r="G30">
            <v>132190</v>
          </cell>
          <cell r="H30">
            <v>129694</v>
          </cell>
          <cell r="J30">
            <v>136290</v>
          </cell>
          <cell r="K30">
            <v>130992</v>
          </cell>
          <cell r="L30">
            <v>131894</v>
          </cell>
          <cell r="N30">
            <v>158301</v>
          </cell>
          <cell r="O30">
            <v>145909</v>
          </cell>
          <cell r="P30">
            <v>144527</v>
          </cell>
          <cell r="R30">
            <v>131766</v>
          </cell>
          <cell r="S30">
            <v>134133</v>
          </cell>
          <cell r="T30">
            <v>141096</v>
          </cell>
        </row>
        <row r="37">
          <cell r="F37">
            <v>42768.160000000003</v>
          </cell>
          <cell r="G37">
            <v>47806.359999999986</v>
          </cell>
          <cell r="H37">
            <v>51619.880000000005</v>
          </cell>
          <cell r="J37">
            <v>61678.570000000007</v>
          </cell>
          <cell r="K37">
            <v>49772.420000000013</v>
          </cell>
          <cell r="L37">
            <v>53018.570000000007</v>
          </cell>
          <cell r="N37">
            <v>53125.91</v>
          </cell>
          <cell r="O37">
            <v>50695.72</v>
          </cell>
          <cell r="P37">
            <v>40397.920000000013</v>
          </cell>
          <cell r="R37">
            <v>47239.600000000006</v>
          </cell>
          <cell r="S37">
            <v>49594.130000000005</v>
          </cell>
          <cell r="T37">
            <v>44719.329999999987</v>
          </cell>
        </row>
        <row r="39">
          <cell r="F39">
            <v>25.533815222987798</v>
          </cell>
          <cell r="G39">
            <v>26.519992526573045</v>
          </cell>
          <cell r="H39">
            <v>28.41692582537544</v>
          </cell>
          <cell r="J39">
            <v>31.103419907366341</v>
          </cell>
          <cell r="K39">
            <v>27.458309477891596</v>
          </cell>
          <cell r="L39">
            <v>28.540118492595383</v>
          </cell>
          <cell r="N39">
            <v>25.056211025289198</v>
          </cell>
          <cell r="O39">
            <v>25.706762392466175</v>
          </cell>
          <cell r="P39">
            <v>21.780916691683665</v>
          </cell>
          <cell r="R39">
            <v>26.375425310126037</v>
          </cell>
          <cell r="S39">
            <v>26.993362384749602</v>
          </cell>
          <cell r="T39">
            <v>24.066544993892585</v>
          </cell>
          <cell r="U39">
            <v>26.470459778382917</v>
          </cell>
        </row>
        <row r="41">
          <cell r="F41">
            <v>0.61837200106440915</v>
          </cell>
          <cell r="G41">
            <v>0.67899427279965074</v>
          </cell>
          <cell r="H41">
            <v>0.64309851961491638</v>
          </cell>
          <cell r="J41">
            <v>0.67419898986401261</v>
          </cell>
          <cell r="K41">
            <v>0.71593629417487403</v>
          </cell>
          <cell r="L41">
            <v>0.64931631610687868</v>
          </cell>
          <cell r="N41">
            <v>0.80308956700403322</v>
          </cell>
          <cell r="O41">
            <v>0.71433327295247695</v>
          </cell>
          <cell r="P41">
            <v>0.72756424777870066</v>
          </cell>
          <cell r="R41">
            <v>0.63883912662993281</v>
          </cell>
          <cell r="S41">
            <v>0.64870629201528274</v>
          </cell>
          <cell r="T41">
            <v>0.71271404758296708</v>
          </cell>
          <cell r="U41">
            <v>0.69151156862166752</v>
          </cell>
        </row>
        <row r="63">
          <cell r="F63">
            <v>2537346.8000000003</v>
          </cell>
          <cell r="G63">
            <v>2676403.1</v>
          </cell>
          <cell r="H63">
            <v>2653414.3200000003</v>
          </cell>
          <cell r="J63">
            <v>2808042.9599999995</v>
          </cell>
          <cell r="K63">
            <v>2673765.0500000003</v>
          </cell>
          <cell r="L63">
            <v>2706540.49</v>
          </cell>
          <cell r="N63">
            <v>3225048.5900000003</v>
          </cell>
          <cell r="O63">
            <v>2991479.8600000003</v>
          </cell>
          <cell r="P63">
            <v>2951866.74</v>
          </cell>
          <cell r="R63">
            <v>2652088.77</v>
          </cell>
          <cell r="S63">
            <v>2693338.2399999998</v>
          </cell>
          <cell r="T63">
            <v>2841645.73</v>
          </cell>
        </row>
        <row r="64">
          <cell r="F64">
            <v>2297499.9400000004</v>
          </cell>
          <cell r="G64">
            <v>2462425.69</v>
          </cell>
          <cell r="H64">
            <v>2418352.0600000005</v>
          </cell>
          <cell r="J64">
            <v>2562271.4799999995</v>
          </cell>
          <cell r="K64">
            <v>2431816.5500000003</v>
          </cell>
          <cell r="L64">
            <v>2443626.1100000003</v>
          </cell>
          <cell r="N64">
            <v>2969256.7700000005</v>
          </cell>
          <cell r="O64">
            <v>2694112.87</v>
          </cell>
          <cell r="P64">
            <v>2661155.6700000004</v>
          </cell>
          <cell r="R64">
            <v>2406463.0499999998</v>
          </cell>
          <cell r="S64">
            <v>2437932.0099999998</v>
          </cell>
          <cell r="T64">
            <v>2606156.54</v>
          </cell>
        </row>
        <row r="76">
          <cell r="F76">
            <v>228290</v>
          </cell>
          <cell r="G76">
            <v>207340</v>
          </cell>
          <cell r="H76">
            <v>235130</v>
          </cell>
          <cell r="J76">
            <v>232530</v>
          </cell>
          <cell r="K76">
            <v>220970</v>
          </cell>
          <cell r="L76">
            <v>240980</v>
          </cell>
          <cell r="N76">
            <v>223570</v>
          </cell>
          <cell r="O76">
            <v>270990</v>
          </cell>
          <cell r="P76">
            <v>230240</v>
          </cell>
          <cell r="R76">
            <v>223930</v>
          </cell>
          <cell r="S76">
            <v>233000</v>
          </cell>
          <cell r="T76">
            <v>220620</v>
          </cell>
        </row>
        <row r="85">
          <cell r="F85">
            <v>11556.86</v>
          </cell>
          <cell r="G85">
            <v>6637.4100000000035</v>
          </cell>
          <cell r="H85">
            <v>-67.739999999990687</v>
          </cell>
          <cell r="J85">
            <v>13241.479999999996</v>
          </cell>
          <cell r="K85">
            <v>20978.5</v>
          </cell>
          <cell r="L85">
            <v>21934.379999999976</v>
          </cell>
          <cell r="N85">
            <v>32221.819999999978</v>
          </cell>
          <cell r="O85">
            <v>26376.989999999991</v>
          </cell>
          <cell r="P85">
            <v>60471.070000000007</v>
          </cell>
          <cell r="R85">
            <v>21695.72</v>
          </cell>
          <cell r="S85">
            <v>22406.229999999981</v>
          </cell>
          <cell r="T85">
            <v>14869.190000000002</v>
          </cell>
        </row>
        <row r="221">
          <cell r="F221">
            <v>1162952.98</v>
          </cell>
          <cell r="G221">
            <v>1129341.19</v>
          </cell>
          <cell r="H221">
            <v>1352543.8</v>
          </cell>
          <cell r="J221">
            <v>1008644.4</v>
          </cell>
          <cell r="K221">
            <v>1007555.4400000001</v>
          </cell>
          <cell r="L221">
            <v>1127903.9299999997</v>
          </cell>
          <cell r="N221">
            <v>1221171.2200000002</v>
          </cell>
          <cell r="O221">
            <v>1127000.5299999998</v>
          </cell>
          <cell r="P221">
            <v>1133198.6000000001</v>
          </cell>
          <cell r="R221">
            <v>1183412.7</v>
          </cell>
          <cell r="S221">
            <v>1214824.5799999998</v>
          </cell>
          <cell r="T221">
            <v>1461898.37</v>
          </cell>
        </row>
      </sheetData>
      <sheetData sheetId="23">
        <row r="9">
          <cell r="F9">
            <v>6</v>
          </cell>
          <cell r="G9">
            <v>12</v>
          </cell>
          <cell r="H9">
            <v>8</v>
          </cell>
          <cell r="J9">
            <v>20</v>
          </cell>
          <cell r="K9">
            <v>21</v>
          </cell>
          <cell r="L9">
            <v>54</v>
          </cell>
          <cell r="N9">
            <v>35</v>
          </cell>
          <cell r="O9">
            <v>25</v>
          </cell>
          <cell r="P9">
            <v>15</v>
          </cell>
          <cell r="R9">
            <v>8</v>
          </cell>
          <cell r="S9">
            <v>20</v>
          </cell>
          <cell r="T9">
            <v>16</v>
          </cell>
        </row>
        <row r="30">
          <cell r="F30">
            <v>82790</v>
          </cell>
          <cell r="G30">
            <v>85692</v>
          </cell>
          <cell r="H30">
            <v>86361</v>
          </cell>
          <cell r="J30">
            <v>89906</v>
          </cell>
          <cell r="K30">
            <v>90667</v>
          </cell>
          <cell r="L30">
            <v>87434</v>
          </cell>
          <cell r="N30">
            <v>105870</v>
          </cell>
          <cell r="O30">
            <v>105934</v>
          </cell>
          <cell r="P30">
            <v>99877</v>
          </cell>
          <cell r="R30">
            <v>86009</v>
          </cell>
          <cell r="S30">
            <v>90621</v>
          </cell>
          <cell r="T30">
            <v>88104</v>
          </cell>
        </row>
        <row r="37">
          <cell r="F37">
            <v>12192.699999999997</v>
          </cell>
          <cell r="G37">
            <v>7242</v>
          </cell>
          <cell r="H37">
            <v>13375.119999999995</v>
          </cell>
          <cell r="J37">
            <v>8591.2000000000116</v>
          </cell>
          <cell r="K37">
            <v>4521.9599999999919</v>
          </cell>
          <cell r="L37">
            <v>25351.569999999992</v>
          </cell>
          <cell r="N37">
            <v>4103.1000000000058</v>
          </cell>
          <cell r="O37">
            <v>2235.8000000000029</v>
          </cell>
          <cell r="P37">
            <v>1027.1999999999971</v>
          </cell>
          <cell r="R37">
            <v>18788.539999999994</v>
          </cell>
          <cell r="S37">
            <v>14986.789999999994</v>
          </cell>
          <cell r="T37">
            <v>8169.5599999999977</v>
          </cell>
        </row>
        <row r="39">
          <cell r="F39">
            <v>12.836082987586812</v>
          </cell>
          <cell r="G39">
            <v>7.7923754801639822</v>
          </cell>
          <cell r="H39">
            <v>13.409835381836494</v>
          </cell>
          <cell r="J39">
            <v>8.7220127471822515</v>
          </cell>
          <cell r="K39">
            <v>4.7504090724581332</v>
          </cell>
          <cell r="L39">
            <v>22.475081022747005</v>
          </cell>
          <cell r="N39">
            <v>3.7309693827910442</v>
          </cell>
          <cell r="O39">
            <v>2.0654270532329253</v>
          </cell>
          <cell r="P39">
            <v>1.0179851979878114</v>
          </cell>
          <cell r="R39">
            <v>17.926022268158633</v>
          </cell>
          <cell r="S39">
            <v>14.19072038681262</v>
          </cell>
          <cell r="T39">
            <v>8.4857774034740157</v>
          </cell>
          <cell r="U39">
            <v>9.8842345210432985</v>
          </cell>
        </row>
        <row r="41">
          <cell r="F41">
            <v>0.50101213043622972</v>
          </cell>
          <cell r="G41">
            <v>0.53510678156612967</v>
          </cell>
          <cell r="H41">
            <v>0.52110712863401032</v>
          </cell>
          <cell r="J41">
            <v>0.54123235017021498</v>
          </cell>
          <cell r="K41">
            <v>0.60215846450156074</v>
          </cell>
          <cell r="L41">
            <v>0.52105147107024308</v>
          </cell>
          <cell r="N41">
            <v>0.64687013106039781</v>
          </cell>
          <cell r="O41">
            <v>0.62318333299017292</v>
          </cell>
          <cell r="P41">
            <v>0.60526012786716354</v>
          </cell>
          <cell r="R41">
            <v>0.50353609273461741</v>
          </cell>
          <cell r="S41">
            <v>0.52924016737867818</v>
          </cell>
          <cell r="T41">
            <v>0.53025187325088019</v>
          </cell>
          <cell r="U41">
            <v>0.55402592558992814</v>
          </cell>
        </row>
        <row r="63">
          <cell r="F63">
            <v>1585775.07</v>
          </cell>
          <cell r="G63">
            <v>1646570.6099999999</v>
          </cell>
          <cell r="H63">
            <v>1667055.31</v>
          </cell>
          <cell r="J63">
            <v>1786093.8400000003</v>
          </cell>
          <cell r="K63">
            <v>1786442.4000000001</v>
          </cell>
          <cell r="L63">
            <v>1803749.77</v>
          </cell>
          <cell r="N63">
            <v>2086847.55</v>
          </cell>
          <cell r="O63">
            <v>2051069.16</v>
          </cell>
          <cell r="P63">
            <v>1930094.71</v>
          </cell>
          <cell r="R63">
            <v>1671873.4899999998</v>
          </cell>
          <cell r="S63">
            <v>1783177.2799999998</v>
          </cell>
          <cell r="T63">
            <v>1694215.19</v>
          </cell>
        </row>
        <row r="64">
          <cell r="F64">
            <v>1402535.27</v>
          </cell>
          <cell r="G64">
            <v>1453577.47</v>
          </cell>
          <cell r="H64">
            <v>1478917.35</v>
          </cell>
          <cell r="J64">
            <v>1540403.2000000002</v>
          </cell>
          <cell r="K64">
            <v>1559688.6300000001</v>
          </cell>
          <cell r="L64">
            <v>1488783.95</v>
          </cell>
          <cell r="N64">
            <v>1830090.8900000001</v>
          </cell>
          <cell r="O64">
            <v>1810815.09</v>
          </cell>
          <cell r="P64">
            <v>1722988.3</v>
          </cell>
          <cell r="R64">
            <v>1475806.0699999998</v>
          </cell>
          <cell r="S64">
            <v>1548605.7699999998</v>
          </cell>
          <cell r="T64">
            <v>1501396.3499999999</v>
          </cell>
        </row>
        <row r="76">
          <cell r="F76">
            <v>172430</v>
          </cell>
          <cell r="G76">
            <v>172440</v>
          </cell>
          <cell r="H76">
            <v>170790</v>
          </cell>
          <cell r="J76">
            <v>172150</v>
          </cell>
          <cell r="K76">
            <v>171060</v>
          </cell>
          <cell r="L76">
            <v>177000</v>
          </cell>
          <cell r="N76">
            <v>174710</v>
          </cell>
          <cell r="O76">
            <v>182483.64</v>
          </cell>
          <cell r="P76">
            <v>182970</v>
          </cell>
          <cell r="R76">
            <v>180940</v>
          </cell>
          <cell r="S76">
            <v>185100</v>
          </cell>
          <cell r="T76">
            <v>178180</v>
          </cell>
        </row>
        <row r="85">
          <cell r="F85">
            <v>10809.8</v>
          </cell>
          <cell r="G85">
            <v>20553.14</v>
          </cell>
          <cell r="H85">
            <v>17347.96</v>
          </cell>
          <cell r="J85">
            <v>73540.640000000014</v>
          </cell>
          <cell r="K85">
            <v>55693.76999999999</v>
          </cell>
          <cell r="L85">
            <v>137965.81999999995</v>
          </cell>
          <cell r="N85">
            <v>82046.659999999974</v>
          </cell>
          <cell r="O85">
            <v>57770.429999999993</v>
          </cell>
          <cell r="P85">
            <v>24136.410000000003</v>
          </cell>
          <cell r="R85">
            <v>15127.420000000042</v>
          </cell>
          <cell r="S85">
            <v>49471.510000000009</v>
          </cell>
          <cell r="T85">
            <v>14638.839999999997</v>
          </cell>
        </row>
        <row r="221">
          <cell r="F221">
            <v>916118.44000000018</v>
          </cell>
          <cell r="G221">
            <v>837288.92</v>
          </cell>
          <cell r="H221">
            <v>1101469.1500000001</v>
          </cell>
          <cell r="J221">
            <v>856125.99000000011</v>
          </cell>
          <cell r="K221">
            <v>786788.35000000009</v>
          </cell>
          <cell r="L221">
            <v>973175.7699999999</v>
          </cell>
          <cell r="N221">
            <v>859167.22000000009</v>
          </cell>
          <cell r="O221">
            <v>1039534.7400000001</v>
          </cell>
          <cell r="P221">
            <v>949399.74</v>
          </cell>
          <cell r="R221">
            <v>1009815.71</v>
          </cell>
          <cell r="S221">
            <v>929735.65</v>
          </cell>
          <cell r="T221">
            <v>1162066.24</v>
          </cell>
        </row>
      </sheetData>
      <sheetData sheetId="24">
        <row r="9">
          <cell r="F9">
            <v>85</v>
          </cell>
          <cell r="G9">
            <v>32</v>
          </cell>
          <cell r="H9">
            <v>70</v>
          </cell>
          <cell r="J9">
            <v>47</v>
          </cell>
          <cell r="K9">
            <v>43</v>
          </cell>
          <cell r="L9">
            <v>81</v>
          </cell>
          <cell r="N9">
            <v>64</v>
          </cell>
          <cell r="O9">
            <v>62</v>
          </cell>
          <cell r="P9">
            <v>36</v>
          </cell>
          <cell r="R9">
            <v>28</v>
          </cell>
          <cell r="S9">
            <v>114</v>
          </cell>
          <cell r="T9">
            <v>81</v>
          </cell>
        </row>
        <row r="30">
          <cell r="F30">
            <v>269508</v>
          </cell>
          <cell r="G30">
            <v>267922</v>
          </cell>
          <cell r="H30">
            <v>267505</v>
          </cell>
          <cell r="J30">
            <v>285608</v>
          </cell>
          <cell r="K30">
            <v>287831</v>
          </cell>
          <cell r="L30">
            <v>274313</v>
          </cell>
          <cell r="N30">
            <v>315873</v>
          </cell>
          <cell r="O30">
            <v>324074</v>
          </cell>
          <cell r="P30">
            <v>298639</v>
          </cell>
          <cell r="R30">
            <v>287489</v>
          </cell>
          <cell r="S30">
            <v>297633</v>
          </cell>
          <cell r="T30">
            <v>298742</v>
          </cell>
        </row>
        <row r="37">
          <cell r="F37">
            <v>98521</v>
          </cell>
          <cell r="G37">
            <v>98564</v>
          </cell>
          <cell r="H37">
            <v>100269</v>
          </cell>
          <cell r="J37">
            <v>94239</v>
          </cell>
          <cell r="K37">
            <v>90033</v>
          </cell>
          <cell r="L37">
            <v>84287</v>
          </cell>
          <cell r="N37">
            <v>99020</v>
          </cell>
          <cell r="O37">
            <v>96767</v>
          </cell>
          <cell r="P37">
            <v>99976</v>
          </cell>
          <cell r="R37">
            <v>90959</v>
          </cell>
          <cell r="S37">
            <v>92517</v>
          </cell>
          <cell r="T37">
            <v>87941</v>
          </cell>
        </row>
        <row r="39">
          <cell r="F39">
            <v>26.76990128495309</v>
          </cell>
          <cell r="G39">
            <v>26.894342485115391</v>
          </cell>
          <cell r="H39">
            <v>27.263754370890819</v>
          </cell>
          <cell r="J39">
            <v>24.809726021266457</v>
          </cell>
          <cell r="K39">
            <v>23.826826583109266</v>
          </cell>
          <cell r="L39">
            <v>23.504461795872839</v>
          </cell>
          <cell r="N39">
            <v>23.857424063182904</v>
          </cell>
          <cell r="O39">
            <v>22.960384575230393</v>
          </cell>
          <cell r="P39">
            <v>25.022024667627747</v>
          </cell>
          <cell r="R39">
            <v>24.002712737463487</v>
          </cell>
          <cell r="S39">
            <v>23.66024504952394</v>
          </cell>
          <cell r="T39">
            <v>22.742401398561611</v>
          </cell>
          <cell r="U39">
            <v>24.57203069321703</v>
          </cell>
        </row>
        <row r="41">
          <cell r="F41">
            <v>0.55631460256681509</v>
          </cell>
          <cell r="G41">
            <v>0.56999829801719004</v>
          </cell>
          <cell r="H41">
            <v>0.54945517659262</v>
          </cell>
          <cell r="J41">
            <v>0.58490691618719359</v>
          </cell>
          <cell r="K41">
            <v>0.65133398203254056</v>
          </cell>
          <cell r="L41">
            <v>0.55902498272871959</v>
          </cell>
          <cell r="N41">
            <v>0.66297893775776851</v>
          </cell>
          <cell r="O41">
            <v>0.65649334338106013</v>
          </cell>
          <cell r="P41">
            <v>0.62409537841029017</v>
          </cell>
          <cell r="R41">
            <v>0.58106758832565286</v>
          </cell>
          <cell r="S41">
            <v>0.59948578040829403</v>
          </cell>
          <cell r="T41">
            <v>0.61857108840368158</v>
          </cell>
          <cell r="U41">
            <v>0.60017797381859195</v>
          </cell>
        </row>
        <row r="63">
          <cell r="F63">
            <v>5447742.6300000008</v>
          </cell>
          <cell r="G63">
            <v>5481459.6000000006</v>
          </cell>
          <cell r="H63">
            <v>5440899.2399999993</v>
          </cell>
          <cell r="J63">
            <v>5813852.0499999998</v>
          </cell>
          <cell r="K63">
            <v>5792260</v>
          </cell>
          <cell r="L63">
            <v>6064232.3600000013</v>
          </cell>
          <cell r="N63">
            <v>6326323.3700000001</v>
          </cell>
          <cell r="O63">
            <v>6668803.9600000009</v>
          </cell>
          <cell r="P63">
            <v>6064408.0699999994</v>
          </cell>
          <cell r="R63">
            <v>5813563.2400000002</v>
          </cell>
          <cell r="S63">
            <v>5999201.5300000003</v>
          </cell>
          <cell r="T63">
            <v>6080284.5999999996</v>
          </cell>
        </row>
        <row r="64">
          <cell r="F64">
            <v>4801354.9000000004</v>
          </cell>
          <cell r="G64">
            <v>4717501.6900000004</v>
          </cell>
          <cell r="H64">
            <v>4719053.3199999994</v>
          </cell>
          <cell r="J64">
            <v>5106861.75</v>
          </cell>
          <cell r="K64">
            <v>5145684.88</v>
          </cell>
          <cell r="L64">
            <v>4864009.4200000009</v>
          </cell>
          <cell r="N64">
            <v>5692249.8100000005</v>
          </cell>
          <cell r="O64">
            <v>5853728.4200000009</v>
          </cell>
          <cell r="P64">
            <v>5391433.6099999994</v>
          </cell>
          <cell r="R64">
            <v>5179647.4000000004</v>
          </cell>
          <cell r="S64">
            <v>5355437.9300000006</v>
          </cell>
          <cell r="T64">
            <v>5407893.7999999998</v>
          </cell>
        </row>
        <row r="76">
          <cell r="F76">
            <v>534830</v>
          </cell>
          <cell r="G76">
            <v>542110</v>
          </cell>
          <cell r="H76">
            <v>533910</v>
          </cell>
          <cell r="J76">
            <v>533710</v>
          </cell>
          <cell r="K76">
            <v>528500</v>
          </cell>
          <cell r="L76">
            <v>550290</v>
          </cell>
          <cell r="N76">
            <v>535210</v>
          </cell>
          <cell r="O76">
            <v>547570</v>
          </cell>
          <cell r="P76">
            <v>554680</v>
          </cell>
          <cell r="R76">
            <v>541100</v>
          </cell>
          <cell r="S76">
            <v>546410</v>
          </cell>
          <cell r="T76">
            <v>561580</v>
          </cell>
        </row>
        <row r="85">
          <cell r="F85">
            <v>111557.73000000004</v>
          </cell>
          <cell r="G85">
            <v>221847.90999999992</v>
          </cell>
          <cell r="H85">
            <v>187935.91999999993</v>
          </cell>
          <cell r="J85">
            <v>173280.29999999993</v>
          </cell>
          <cell r="K85">
            <v>118075.12000000005</v>
          </cell>
          <cell r="L85">
            <v>649932.93999999994</v>
          </cell>
          <cell r="N85">
            <v>98863.56</v>
          </cell>
          <cell r="O85">
            <v>267505.54000000004</v>
          </cell>
          <cell r="P85">
            <v>118294.46000000008</v>
          </cell>
          <cell r="R85">
            <v>92815.839999999967</v>
          </cell>
          <cell r="S85">
            <v>97353.599999999977</v>
          </cell>
          <cell r="T85">
            <v>110810.80000000005</v>
          </cell>
        </row>
        <row r="221">
          <cell r="F221">
            <v>1863126.68</v>
          </cell>
          <cell r="G221">
            <v>2299484.2800000003</v>
          </cell>
          <cell r="H221">
            <v>2292176.61</v>
          </cell>
          <cell r="J221">
            <v>1755930.58</v>
          </cell>
          <cell r="K221">
            <v>2171501.8799999994</v>
          </cell>
          <cell r="L221">
            <v>2272254.21</v>
          </cell>
          <cell r="N221">
            <v>2031024.7699999996</v>
          </cell>
          <cell r="O221">
            <v>2279432.71</v>
          </cell>
          <cell r="P221">
            <v>2053506.0999999999</v>
          </cell>
          <cell r="R221">
            <v>2412728.6799999997</v>
          </cell>
          <cell r="S221">
            <v>2308759.1599999997</v>
          </cell>
          <cell r="T221">
            <v>2713045.22</v>
          </cell>
        </row>
      </sheetData>
      <sheetData sheetId="25">
        <row r="9">
          <cell r="F9">
            <v>4</v>
          </cell>
          <cell r="G9">
            <v>2</v>
          </cell>
          <cell r="H9">
            <v>6</v>
          </cell>
          <cell r="J9">
            <v>20</v>
          </cell>
          <cell r="K9">
            <v>13</v>
          </cell>
          <cell r="L9">
            <v>11</v>
          </cell>
          <cell r="N9">
            <v>0</v>
          </cell>
          <cell r="O9">
            <v>1</v>
          </cell>
          <cell r="P9">
            <v>12</v>
          </cell>
          <cell r="R9">
            <v>4</v>
          </cell>
          <cell r="S9">
            <v>6</v>
          </cell>
          <cell r="T9">
            <v>3</v>
          </cell>
        </row>
        <row r="30">
          <cell r="F30">
            <v>15394</v>
          </cell>
          <cell r="G30">
            <v>15425</v>
          </cell>
          <cell r="H30">
            <v>14384</v>
          </cell>
          <cell r="J30">
            <v>15950</v>
          </cell>
          <cell r="K30">
            <v>15245</v>
          </cell>
          <cell r="L30">
            <v>15461</v>
          </cell>
          <cell r="N30">
            <v>21389</v>
          </cell>
          <cell r="O30">
            <v>19013</v>
          </cell>
          <cell r="P30">
            <v>17195</v>
          </cell>
          <cell r="R30">
            <v>16733</v>
          </cell>
          <cell r="S30">
            <v>16348</v>
          </cell>
          <cell r="T30">
            <v>16939</v>
          </cell>
        </row>
        <row r="37">
          <cell r="F37">
            <v>4406</v>
          </cell>
          <cell r="G37">
            <v>4425</v>
          </cell>
          <cell r="H37">
            <v>4346</v>
          </cell>
          <cell r="J37">
            <v>4630</v>
          </cell>
          <cell r="K37">
            <v>4505</v>
          </cell>
          <cell r="L37">
            <v>4889</v>
          </cell>
          <cell r="N37">
            <v>7411</v>
          </cell>
          <cell r="O37">
            <v>6628</v>
          </cell>
          <cell r="P37">
            <v>5855</v>
          </cell>
          <cell r="R37">
            <v>5667</v>
          </cell>
          <cell r="S37">
            <v>5252</v>
          </cell>
          <cell r="T37">
            <v>5361</v>
          </cell>
        </row>
        <row r="39">
          <cell r="F39">
            <v>22.252525252525253</v>
          </cell>
          <cell r="G39">
            <v>22.292191435768263</v>
          </cell>
          <cell r="H39">
            <v>23.203416978109985</v>
          </cell>
          <cell r="J39">
            <v>22.497570456754129</v>
          </cell>
          <cell r="K39">
            <v>22.810126582278482</v>
          </cell>
          <cell r="L39">
            <v>24.024570024570025</v>
          </cell>
          <cell r="N39">
            <v>25.732638888888886</v>
          </cell>
          <cell r="O39">
            <v>25.840155945419102</v>
          </cell>
          <cell r="P39">
            <v>25.401301518438181</v>
          </cell>
          <cell r="R39">
            <v>25.299107142857142</v>
          </cell>
          <cell r="S39">
            <v>24.314814814814813</v>
          </cell>
          <cell r="T39">
            <v>24.04035874439462</v>
          </cell>
          <cell r="U39">
            <v>24.109792284866469</v>
          </cell>
        </row>
        <row r="41">
          <cell r="F41">
            <v>0.41976385896981427</v>
          </cell>
          <cell r="G41">
            <v>0.43353007307476105</v>
          </cell>
          <cell r="H41">
            <v>0.39007986548970153</v>
          </cell>
          <cell r="J41">
            <v>0.42805002415329291</v>
          </cell>
          <cell r="K41">
            <v>0.44701501290171242</v>
          </cell>
          <cell r="L41">
            <v>0.40746890153911025</v>
          </cell>
          <cell r="N41">
            <v>0.58487831555920156</v>
          </cell>
          <cell r="O41">
            <v>0.50729741988847088</v>
          </cell>
          <cell r="P41">
            <v>0.4768441486411536</v>
          </cell>
          <cell r="R41">
            <v>0.44906338897536363</v>
          </cell>
          <cell r="S41">
            <v>0.44352803928484225</v>
          </cell>
          <cell r="T41">
            <v>0.48033460938607686</v>
          </cell>
          <cell r="U41">
            <v>0.46353654710864789</v>
          </cell>
        </row>
        <row r="63">
          <cell r="F63">
            <v>320040.14</v>
          </cell>
          <cell r="G63">
            <v>315366.68</v>
          </cell>
          <cell r="H63">
            <v>305854.13</v>
          </cell>
          <cell r="J63">
            <v>346268.44</v>
          </cell>
          <cell r="K63">
            <v>330900.36</v>
          </cell>
          <cell r="L63">
            <v>330578.7</v>
          </cell>
          <cell r="N63">
            <v>429081.7</v>
          </cell>
          <cell r="O63">
            <v>380648.26</v>
          </cell>
          <cell r="P63">
            <v>374701.66000000003</v>
          </cell>
          <cell r="R63">
            <v>350066.39</v>
          </cell>
          <cell r="S63">
            <v>337525.99</v>
          </cell>
          <cell r="T63">
            <v>352877.71</v>
          </cell>
        </row>
        <row r="64">
          <cell r="F64">
            <v>282144.18</v>
          </cell>
          <cell r="G64">
            <v>279903.7</v>
          </cell>
          <cell r="H64">
            <v>260704.12999999998</v>
          </cell>
          <cell r="J64">
            <v>287534.90000000002</v>
          </cell>
          <cell r="K64">
            <v>278914.25</v>
          </cell>
          <cell r="L64">
            <v>282807.35000000003</v>
          </cell>
          <cell r="N64">
            <v>393431.7</v>
          </cell>
          <cell r="O64">
            <v>341813.17</v>
          </cell>
          <cell r="P64">
            <v>320138.78000000003</v>
          </cell>
          <cell r="R64">
            <v>307927.10000000003</v>
          </cell>
          <cell r="S64">
            <v>294945.05</v>
          </cell>
          <cell r="T64">
            <v>314353.25</v>
          </cell>
        </row>
        <row r="76">
          <cell r="F76">
            <v>33660</v>
          </cell>
          <cell r="G76">
            <v>33480</v>
          </cell>
          <cell r="H76">
            <v>34140</v>
          </cell>
          <cell r="J76">
            <v>34060</v>
          </cell>
          <cell r="K76">
            <v>34320</v>
          </cell>
          <cell r="L76">
            <v>35380</v>
          </cell>
          <cell r="N76">
            <v>35650</v>
          </cell>
          <cell r="O76">
            <v>35520</v>
          </cell>
          <cell r="P76">
            <v>36760</v>
          </cell>
          <cell r="R76">
            <v>35910</v>
          </cell>
          <cell r="S76">
            <v>35460</v>
          </cell>
          <cell r="T76">
            <v>35680</v>
          </cell>
        </row>
        <row r="85">
          <cell r="F85">
            <v>4235.9599999999991</v>
          </cell>
          <cell r="G85">
            <v>1982.9799999999996</v>
          </cell>
          <cell r="H85">
            <v>11010</v>
          </cell>
          <cell r="J85">
            <v>24673.539999999994</v>
          </cell>
          <cell r="K85">
            <v>17666.11</v>
          </cell>
          <cell r="L85">
            <v>12391.349999999999</v>
          </cell>
          <cell r="N85">
            <v>0</v>
          </cell>
          <cell r="O85">
            <v>3315.09</v>
          </cell>
          <cell r="P85">
            <v>17802.879999999997</v>
          </cell>
          <cell r="R85">
            <v>6229.2900000000009</v>
          </cell>
          <cell r="S85">
            <v>7120.9399999999987</v>
          </cell>
          <cell r="T85">
            <v>2844.4599999999991</v>
          </cell>
        </row>
        <row r="221">
          <cell r="F221">
            <v>298359.40999999997</v>
          </cell>
          <cell r="G221">
            <v>291942.61</v>
          </cell>
          <cell r="H221">
            <v>461946.79</v>
          </cell>
          <cell r="J221">
            <v>295324.62999999995</v>
          </cell>
          <cell r="K221">
            <v>332330.63</v>
          </cell>
          <cell r="L221">
            <v>391708.79</v>
          </cell>
          <cell r="N221">
            <v>450862.14</v>
          </cell>
          <cell r="O221">
            <v>398560.14999999997</v>
          </cell>
          <cell r="P221">
            <v>375375.9</v>
          </cell>
          <cell r="R221">
            <v>371910.97</v>
          </cell>
          <cell r="S221">
            <v>393493.25999999995</v>
          </cell>
          <cell r="T221">
            <v>489502.99</v>
          </cell>
        </row>
      </sheetData>
      <sheetData sheetId="26">
        <row r="9">
          <cell r="F9">
            <v>86</v>
          </cell>
          <cell r="G9">
            <v>123</v>
          </cell>
          <cell r="H9">
            <v>76</v>
          </cell>
          <cell r="J9">
            <v>59</v>
          </cell>
          <cell r="K9">
            <v>97</v>
          </cell>
          <cell r="L9">
            <v>111</v>
          </cell>
          <cell r="N9">
            <v>75</v>
          </cell>
          <cell r="O9">
            <v>79</v>
          </cell>
          <cell r="P9">
            <v>149</v>
          </cell>
          <cell r="R9">
            <v>228</v>
          </cell>
          <cell r="S9">
            <v>279</v>
          </cell>
          <cell r="T9">
            <v>222</v>
          </cell>
        </row>
        <row r="30">
          <cell r="F30">
            <v>677672</v>
          </cell>
          <cell r="G30">
            <v>680149</v>
          </cell>
          <cell r="H30">
            <v>696907</v>
          </cell>
          <cell r="J30">
            <v>720131</v>
          </cell>
          <cell r="K30">
            <v>695964</v>
          </cell>
          <cell r="L30">
            <v>688169</v>
          </cell>
          <cell r="N30">
            <v>786442</v>
          </cell>
          <cell r="O30">
            <v>779767</v>
          </cell>
          <cell r="P30">
            <v>740361</v>
          </cell>
          <cell r="R30">
            <v>720700</v>
          </cell>
          <cell r="S30">
            <v>717464</v>
          </cell>
          <cell r="T30">
            <v>729299</v>
          </cell>
        </row>
        <row r="37">
          <cell r="F37">
            <v>274725.65000000002</v>
          </cell>
          <cell r="G37">
            <v>275998.65000000002</v>
          </cell>
          <cell r="H37">
            <v>318842.28000000003</v>
          </cell>
          <cell r="J37">
            <v>207863.44999999995</v>
          </cell>
          <cell r="K37">
            <v>216614.44000000006</v>
          </cell>
          <cell r="L37">
            <v>369746.70999999996</v>
          </cell>
          <cell r="N37">
            <v>224520.54000000004</v>
          </cell>
          <cell r="O37">
            <v>246410.82999999996</v>
          </cell>
          <cell r="P37">
            <v>246235.92000000004</v>
          </cell>
          <cell r="R37">
            <v>267054.72000000009</v>
          </cell>
          <cell r="S37">
            <v>261846.77999999991</v>
          </cell>
          <cell r="T37">
            <v>254655.78000000003</v>
          </cell>
        </row>
        <row r="39">
          <cell r="F39">
            <v>28.842507682262092</v>
          </cell>
          <cell r="G39">
            <v>28.856398098542265</v>
          </cell>
          <cell r="H39">
            <v>31.381981973540508</v>
          </cell>
          <cell r="J39">
            <v>22.393565937350871</v>
          </cell>
          <cell r="K39">
            <v>23.731223400835805</v>
          </cell>
          <cell r="L39">
            <v>34.942396415380038</v>
          </cell>
          <cell r="N39">
            <v>22.20448421506477</v>
          </cell>
          <cell r="O39">
            <v>24.009095656578154</v>
          </cell>
          <cell r="P39">
            <v>24.955249259073025</v>
          </cell>
          <cell r="R39">
            <v>27.033613570935827</v>
          </cell>
          <cell r="S39">
            <v>26.733796052350399</v>
          </cell>
          <cell r="T39">
            <v>25.87810659034006</v>
          </cell>
          <cell r="U39">
            <v>26.818619300534142</v>
          </cell>
        </row>
        <row r="41">
          <cell r="F41">
            <v>0.56333218478757374</v>
          </cell>
          <cell r="G41">
            <v>0.58287078100428913</v>
          </cell>
          <cell r="H41">
            <v>0.57677273694080966</v>
          </cell>
          <cell r="J41">
            <v>0.59543574039920832</v>
          </cell>
          <cell r="K41">
            <v>0.63641584245332705</v>
          </cell>
          <cell r="L41">
            <v>0.56740108373376963</v>
          </cell>
          <cell r="N41">
            <v>0.66887970334081781</v>
          </cell>
          <cell r="O41">
            <v>0.64087681707937494</v>
          </cell>
          <cell r="P41">
            <v>0.62730230548282961</v>
          </cell>
          <cell r="R41">
            <v>0.58840290290739772</v>
          </cell>
          <cell r="S41">
            <v>0.58236352427563132</v>
          </cell>
          <cell r="T41">
            <v>0.60827380282160026</v>
          </cell>
          <cell r="U41">
            <v>0.60001073802740357</v>
          </cell>
        </row>
        <row r="63">
          <cell r="F63">
            <v>13428030.460000001</v>
          </cell>
          <cell r="G63">
            <v>13238157.280000001</v>
          </cell>
          <cell r="H63">
            <v>13643102.02</v>
          </cell>
          <cell r="J63">
            <v>14161293.969999999</v>
          </cell>
          <cell r="K63">
            <v>13726882.790000001</v>
          </cell>
          <cell r="L63">
            <v>13413396.649999997</v>
          </cell>
          <cell r="N63">
            <v>15386761.41</v>
          </cell>
          <cell r="O63">
            <v>15116365.66</v>
          </cell>
          <cell r="P63">
            <v>14531061.870000001</v>
          </cell>
          <cell r="R63">
            <v>14155258.84</v>
          </cell>
          <cell r="S63">
            <v>14229535.709999999</v>
          </cell>
          <cell r="T63">
            <v>14313302.830000002</v>
          </cell>
        </row>
        <row r="64">
          <cell r="F64">
            <v>11961206.850000001</v>
          </cell>
          <cell r="G64">
            <v>11918973.040000001</v>
          </cell>
          <cell r="H64">
            <v>12326959.41</v>
          </cell>
          <cell r="J64">
            <v>12721835.809999999</v>
          </cell>
          <cell r="K64">
            <v>12309148.41</v>
          </cell>
          <cell r="L64">
            <v>12088800.959999997</v>
          </cell>
          <cell r="N64">
            <v>14023402.040000001</v>
          </cell>
          <cell r="O64">
            <v>13809504.880000001</v>
          </cell>
          <cell r="P64">
            <v>13167553.840000002</v>
          </cell>
          <cell r="R64">
            <v>12769746.380000001</v>
          </cell>
          <cell r="S64">
            <v>12716637.959999999</v>
          </cell>
          <cell r="T64">
            <v>12974906.170000002</v>
          </cell>
        </row>
        <row r="76">
          <cell r="F76">
            <v>1269870</v>
          </cell>
          <cell r="G76">
            <v>1283290</v>
          </cell>
          <cell r="H76">
            <v>1293480</v>
          </cell>
          <cell r="J76">
            <v>1287510</v>
          </cell>
          <cell r="K76">
            <v>1289640</v>
          </cell>
          <cell r="L76">
            <v>1301980</v>
          </cell>
          <cell r="N76">
            <v>1283290</v>
          </cell>
          <cell r="O76">
            <v>1303630</v>
          </cell>
          <cell r="P76">
            <v>1308480</v>
          </cell>
          <cell r="R76">
            <v>1300930</v>
          </cell>
          <cell r="S76">
            <v>1297750</v>
          </cell>
          <cell r="T76">
            <v>1325630</v>
          </cell>
        </row>
        <row r="85">
          <cell r="F85">
            <v>196953.61000000034</v>
          </cell>
          <cell r="G85">
            <v>35894.239999999991</v>
          </cell>
          <cell r="H85">
            <v>22662.609999999986</v>
          </cell>
          <cell r="J85">
            <v>151948.16000000015</v>
          </cell>
          <cell r="K85">
            <v>128094.38</v>
          </cell>
          <cell r="L85">
            <v>22615.689999999944</v>
          </cell>
          <cell r="N85">
            <v>80069.370000000112</v>
          </cell>
          <cell r="O85">
            <v>3230.7799999999697</v>
          </cell>
          <cell r="P85">
            <v>55028.029999999329</v>
          </cell>
          <cell r="R85">
            <v>84582.459999999963</v>
          </cell>
          <cell r="S85">
            <v>215147.75</v>
          </cell>
          <cell r="T85">
            <v>12766.659999999916</v>
          </cell>
        </row>
        <row r="221">
          <cell r="F221">
            <v>4144531.2</v>
          </cell>
          <cell r="G221">
            <v>5772617.7699999996</v>
          </cell>
          <cell r="H221">
            <v>5025664.1399999997</v>
          </cell>
          <cell r="J221">
            <v>4261515.1000000006</v>
          </cell>
          <cell r="K221">
            <v>5498708.8500000006</v>
          </cell>
          <cell r="L221">
            <v>6250937.0300000003</v>
          </cell>
          <cell r="N221">
            <v>5642671.5200000005</v>
          </cell>
          <cell r="O221">
            <v>5563594.2299999995</v>
          </cell>
          <cell r="P221">
            <v>6260380.5000000009</v>
          </cell>
          <cell r="R221">
            <v>5431721.3899999997</v>
          </cell>
          <cell r="S221">
            <v>5571961.0899999999</v>
          </cell>
          <cell r="T221">
            <v>6384780.9900000002</v>
          </cell>
        </row>
      </sheetData>
      <sheetData sheetId="27">
        <row r="9">
          <cell r="F9">
            <v>14</v>
          </cell>
          <cell r="G9">
            <v>11</v>
          </cell>
          <cell r="H9">
            <v>30</v>
          </cell>
          <cell r="J9">
            <v>22</v>
          </cell>
          <cell r="K9">
            <v>13</v>
          </cell>
          <cell r="L9">
            <v>19</v>
          </cell>
          <cell r="N9">
            <v>8</v>
          </cell>
          <cell r="O9">
            <v>17</v>
          </cell>
          <cell r="P9">
            <v>8</v>
          </cell>
          <cell r="R9">
            <v>15</v>
          </cell>
          <cell r="S9">
            <v>34</v>
          </cell>
          <cell r="T9">
            <v>23</v>
          </cell>
        </row>
        <row r="30">
          <cell r="F30">
            <v>82737.600000000006</v>
          </cell>
          <cell r="G30">
            <v>86150.2</v>
          </cell>
          <cell r="H30">
            <v>83412.7</v>
          </cell>
          <cell r="J30">
            <v>90232</v>
          </cell>
          <cell r="K30">
            <v>82901.5</v>
          </cell>
          <cell r="L30">
            <v>85141.2</v>
          </cell>
          <cell r="N30">
            <v>96033.5</v>
          </cell>
          <cell r="O30">
            <v>101573.9</v>
          </cell>
          <cell r="P30">
            <v>85647.4</v>
          </cell>
          <cell r="R30">
            <v>88641.3</v>
          </cell>
          <cell r="S30">
            <v>83092.600000000006</v>
          </cell>
          <cell r="T30">
            <v>88449.7</v>
          </cell>
        </row>
        <row r="37">
          <cell r="F37">
            <v>19752.169999999998</v>
          </cell>
          <cell r="G37">
            <v>20257.37000000001</v>
          </cell>
          <cell r="H37">
            <v>11898.939999999997</v>
          </cell>
          <cell r="J37">
            <v>15832.550000000003</v>
          </cell>
          <cell r="K37">
            <v>16210.5</v>
          </cell>
          <cell r="L37">
            <v>18735.21000000001</v>
          </cell>
          <cell r="N37">
            <v>10106.099999999997</v>
          </cell>
          <cell r="O37">
            <v>3715.8399999999992</v>
          </cell>
          <cell r="P37">
            <v>12945.910000000013</v>
          </cell>
          <cell r="R37">
            <v>10119.210000000001</v>
          </cell>
          <cell r="S37">
            <v>14834.970000000001</v>
          </cell>
          <cell r="T37">
            <v>12107.200000000003</v>
          </cell>
        </row>
        <row r="39">
          <cell r="F39">
            <v>19.272333228965191</v>
          </cell>
          <cell r="G39">
            <v>19.037527123305239</v>
          </cell>
          <cell r="H39">
            <v>12.479742210583677</v>
          </cell>
          <cell r="J39">
            <v>14.92727777565643</v>
          </cell>
          <cell r="K39">
            <v>16.355738961982404</v>
          </cell>
          <cell r="L39">
            <v>18.032013756342543</v>
          </cell>
          <cell r="N39">
            <v>9.5200280341609798</v>
          </cell>
          <cell r="O39">
            <v>3.5290294162395903</v>
          </cell>
          <cell r="P39">
            <v>13.130297454118454</v>
          </cell>
          <cell r="R39">
            <v>10.245909897197759</v>
          </cell>
          <cell r="S39">
            <v>15.14868873971743</v>
          </cell>
          <cell r="T39">
            <v>12.039777247414483</v>
          </cell>
          <cell r="U39">
            <v>13.641944380662977</v>
          </cell>
        </row>
        <row r="41">
          <cell r="F41">
            <v>0.48868531332228826</v>
          </cell>
          <cell r="G41">
            <v>0.52479410331384013</v>
          </cell>
          <cell r="H41">
            <v>0.49002590749672481</v>
          </cell>
          <cell r="J41">
            <v>0.52758921106024192</v>
          </cell>
          <cell r="K41">
            <v>0.53496573441916284</v>
          </cell>
          <cell r="L41">
            <v>0.4965630668198599</v>
          </cell>
          <cell r="N41">
            <v>0.57938763197586729</v>
          </cell>
          <cell r="O41">
            <v>0.59186730840947233</v>
          </cell>
          <cell r="P41">
            <v>0.5146770025839793</v>
          </cell>
          <cell r="R41">
            <v>0.51455763436990254</v>
          </cell>
          <cell r="S41">
            <v>0.48035957914209743</v>
          </cell>
          <cell r="T41">
            <v>0.5258759178334671</v>
          </cell>
          <cell r="U41">
            <v>0.52167076021148684</v>
          </cell>
        </row>
        <row r="63">
          <cell r="F63">
            <v>1506105.96</v>
          </cell>
          <cell r="G63">
            <v>1546256.4999999998</v>
          </cell>
          <cell r="H63">
            <v>1505890.99</v>
          </cell>
          <cell r="J63">
            <v>1632331.6400000001</v>
          </cell>
          <cell r="K63">
            <v>1496171.2999999998</v>
          </cell>
          <cell r="L63">
            <v>1541512.5400000003</v>
          </cell>
          <cell r="N63">
            <v>1717497.2199999997</v>
          </cell>
          <cell r="O63">
            <v>1814014.4200000002</v>
          </cell>
          <cell r="P63">
            <v>1560887.5999999999</v>
          </cell>
          <cell r="R63">
            <v>1601259.97</v>
          </cell>
          <cell r="S63">
            <v>1553145.31</v>
          </cell>
          <cell r="T63">
            <v>1886851.8200000003</v>
          </cell>
        </row>
        <row r="64">
          <cell r="F64">
            <v>1336287.1599999999</v>
          </cell>
          <cell r="G64">
            <v>1376873.2499999998</v>
          </cell>
          <cell r="H64">
            <v>1324771</v>
          </cell>
          <cell r="J64">
            <v>1447450.27</v>
          </cell>
          <cell r="K64">
            <v>1317390.0399999998</v>
          </cell>
          <cell r="L64">
            <v>1350244.7000000002</v>
          </cell>
          <cell r="N64">
            <v>1552420.7199999997</v>
          </cell>
          <cell r="O64">
            <v>1635224.84</v>
          </cell>
          <cell r="P64">
            <v>1370809.18</v>
          </cell>
          <cell r="R64">
            <v>1421276.47</v>
          </cell>
          <cell r="S64">
            <v>1325631.4200000002</v>
          </cell>
          <cell r="T64">
            <v>1428449.5000000002</v>
          </cell>
        </row>
        <row r="76">
          <cell r="F76">
            <v>166640</v>
          </cell>
          <cell r="G76">
            <v>170150</v>
          </cell>
          <cell r="H76">
            <v>168410</v>
          </cell>
          <cell r="J76">
            <v>170500</v>
          </cell>
          <cell r="K76">
            <v>167940</v>
          </cell>
          <cell r="L76">
            <v>169000</v>
          </cell>
          <cell r="N76">
            <v>171710</v>
          </cell>
          <cell r="O76">
            <v>171320</v>
          </cell>
          <cell r="P76">
            <v>171770</v>
          </cell>
          <cell r="R76">
            <v>173060</v>
          </cell>
          <cell r="S76">
            <v>172930</v>
          </cell>
          <cell r="T76">
            <v>172560</v>
          </cell>
        </row>
        <row r="85">
          <cell r="F85">
            <v>3178.8000000000029</v>
          </cell>
          <cell r="G85">
            <v>-766.75</v>
          </cell>
          <cell r="H85">
            <v>12709.989999999991</v>
          </cell>
          <cell r="J85">
            <v>14381.369999999995</v>
          </cell>
          <cell r="K85">
            <v>10841.259999999995</v>
          </cell>
          <cell r="L85">
            <v>22267.839999999997</v>
          </cell>
          <cell r="N85">
            <v>-6633.5</v>
          </cell>
          <cell r="O85">
            <v>7469.5800000000017</v>
          </cell>
          <cell r="P85">
            <v>18308.419999999998</v>
          </cell>
          <cell r="R85">
            <v>6923.5</v>
          </cell>
          <cell r="S85">
            <v>54583.890000000014</v>
          </cell>
          <cell r="T85">
            <v>285842.32000000007</v>
          </cell>
        </row>
        <row r="221">
          <cell r="F221">
            <v>1019916.38</v>
          </cell>
          <cell r="G221">
            <v>1112062.1099999999</v>
          </cell>
          <cell r="H221">
            <v>1190231.2200000002</v>
          </cell>
          <cell r="J221">
            <v>1091352.4500000002</v>
          </cell>
          <cell r="K221">
            <v>957683.9600000002</v>
          </cell>
          <cell r="L221">
            <v>1232033.1500000004</v>
          </cell>
          <cell r="N221">
            <v>1014352.89</v>
          </cell>
          <cell r="O221">
            <v>1150341.3699999999</v>
          </cell>
          <cell r="P221">
            <v>1096822.6700000002</v>
          </cell>
          <cell r="R221">
            <v>1025469.3200000001</v>
          </cell>
          <cell r="S221">
            <v>1094639.3299999998</v>
          </cell>
          <cell r="T221">
            <v>1181658.9099999999</v>
          </cell>
        </row>
      </sheetData>
      <sheetData sheetId="28">
        <row r="9">
          <cell r="F9">
            <v>22</v>
          </cell>
          <cell r="G9">
            <v>15</v>
          </cell>
          <cell r="H9">
            <v>13</v>
          </cell>
          <cell r="J9">
            <v>14</v>
          </cell>
          <cell r="K9">
            <v>14</v>
          </cell>
          <cell r="L9">
            <v>28</v>
          </cell>
          <cell r="N9">
            <v>9</v>
          </cell>
          <cell r="O9">
            <v>14</v>
          </cell>
          <cell r="P9">
            <v>18</v>
          </cell>
          <cell r="R9">
            <v>12</v>
          </cell>
          <cell r="S9">
            <v>21</v>
          </cell>
          <cell r="T9">
            <v>25</v>
          </cell>
        </row>
        <row r="30">
          <cell r="F30">
            <v>103995.9</v>
          </cell>
          <cell r="G30">
            <v>107218.4</v>
          </cell>
          <cell r="H30">
            <v>104360.9</v>
          </cell>
          <cell r="J30">
            <v>119253.87</v>
          </cell>
          <cell r="K30">
            <v>111381.93</v>
          </cell>
          <cell r="L30">
            <v>115266.57</v>
          </cell>
          <cell r="N30">
            <v>134205.43</v>
          </cell>
          <cell r="O30">
            <v>139607.5</v>
          </cell>
          <cell r="P30">
            <v>115657</v>
          </cell>
          <cell r="R30">
            <v>108121</v>
          </cell>
          <cell r="S30">
            <v>112087.5</v>
          </cell>
          <cell r="T30">
            <v>110098.8</v>
          </cell>
        </row>
        <row r="37">
          <cell r="F37">
            <v>36153</v>
          </cell>
          <cell r="G37">
            <v>47309.140000000014</v>
          </cell>
          <cell r="H37">
            <v>62369.41</v>
          </cell>
          <cell r="J37">
            <v>52033.850000000006</v>
          </cell>
          <cell r="K37">
            <v>53620.250000000029</v>
          </cell>
          <cell r="L37">
            <v>54249.130000000005</v>
          </cell>
          <cell r="N37">
            <v>32694.899999999994</v>
          </cell>
          <cell r="O37">
            <v>16515.229999999981</v>
          </cell>
          <cell r="P37">
            <v>36723.910000000003</v>
          </cell>
          <cell r="R37">
            <v>38389.920000000013</v>
          </cell>
          <cell r="S37">
            <v>37307.5</v>
          </cell>
          <cell r="T37">
            <v>31064.199999999997</v>
          </cell>
        </row>
        <row r="39">
          <cell r="F39">
            <v>25.796135395996689</v>
          </cell>
          <cell r="G39">
            <v>30.61534532938272</v>
          </cell>
          <cell r="H39">
            <v>37.407361624889923</v>
          </cell>
          <cell r="J39">
            <v>30.378038775926264</v>
          </cell>
          <cell r="K39">
            <v>32.496691861889353</v>
          </cell>
          <cell r="L39">
            <v>32.002422194522396</v>
          </cell>
          <cell r="N39">
            <v>19.589475946512504</v>
          </cell>
          <cell r="O39">
            <v>10.578363573324642</v>
          </cell>
          <cell r="P39">
            <v>24.100072640332705</v>
          </cell>
          <cell r="R39">
            <v>26.202770414655792</v>
          </cell>
          <cell r="S39">
            <v>24.97238863415777</v>
          </cell>
          <cell r="T39">
            <v>22.005908063727745</v>
          </cell>
          <cell r="U39">
            <v>26.516697018911522</v>
          </cell>
        </row>
        <row r="41">
          <cell r="F41">
            <v>0.41508369854156185</v>
          </cell>
          <cell r="G41">
            <v>0.44122798353909459</v>
          </cell>
          <cell r="H41">
            <v>0.41492335553845938</v>
          </cell>
          <cell r="J41">
            <v>0.47334797985210586</v>
          </cell>
          <cell r="K41">
            <v>0.48880880700768875</v>
          </cell>
          <cell r="L41">
            <v>0.45589461152683952</v>
          </cell>
          <cell r="N41">
            <v>0.54725234978693904</v>
          </cell>
          <cell r="O41">
            <v>0.55027709456689688</v>
          </cell>
          <cell r="P41">
            <v>0.47029378875673478</v>
          </cell>
          <cell r="R41">
            <v>0.42474264063184403</v>
          </cell>
          <cell r="S41">
            <v>0.43949505365888086</v>
          </cell>
          <cell r="T41">
            <v>0.44487059821807384</v>
          </cell>
          <cell r="U41">
            <v>0.46338819886455607</v>
          </cell>
        </row>
        <row r="63">
          <cell r="F63">
            <v>1953343.1199999999</v>
          </cell>
          <cell r="G63">
            <v>2000151.1500000001</v>
          </cell>
          <cell r="H63">
            <v>1957371.8499999996</v>
          </cell>
          <cell r="J63">
            <v>2227551.46</v>
          </cell>
          <cell r="K63">
            <v>2090793.24</v>
          </cell>
          <cell r="L63">
            <v>2159615.0599999996</v>
          </cell>
          <cell r="N63">
            <v>2472078.6400000006</v>
          </cell>
          <cell r="O63">
            <v>2559988.71</v>
          </cell>
          <cell r="P63">
            <v>2172023.4500000002</v>
          </cell>
          <cell r="R63">
            <v>2016771.4000000001</v>
          </cell>
          <cell r="S63">
            <v>2081841.7200000002</v>
          </cell>
          <cell r="T63">
            <v>2055346.9</v>
          </cell>
        </row>
        <row r="64">
          <cell r="F64">
            <v>1690221.5599999998</v>
          </cell>
          <cell r="G64">
            <v>1744993.8</v>
          </cell>
          <cell r="H64">
            <v>1689966.4599999997</v>
          </cell>
          <cell r="J64">
            <v>1964301.83</v>
          </cell>
          <cell r="K64">
            <v>1815608.74</v>
          </cell>
          <cell r="L64">
            <v>1867626.14</v>
          </cell>
          <cell r="N64">
            <v>2217527.9600000004</v>
          </cell>
          <cell r="O64">
            <v>2298813.7599999998</v>
          </cell>
          <cell r="P64">
            <v>1885778.8700000003</v>
          </cell>
          <cell r="R64">
            <v>1751635.9000000001</v>
          </cell>
          <cell r="S64">
            <v>1826490.4100000001</v>
          </cell>
          <cell r="T64">
            <v>1783662.88</v>
          </cell>
        </row>
        <row r="76">
          <cell r="F76">
            <v>246810</v>
          </cell>
          <cell r="G76">
            <v>252060</v>
          </cell>
          <cell r="H76">
            <v>250070</v>
          </cell>
          <cell r="J76">
            <v>248930</v>
          </cell>
          <cell r="K76">
            <v>254120</v>
          </cell>
          <cell r="L76">
            <v>256140</v>
          </cell>
          <cell r="N76">
            <v>256110</v>
          </cell>
          <cell r="O76">
            <v>253260</v>
          </cell>
          <cell r="P76">
            <v>255930</v>
          </cell>
          <cell r="R76">
            <v>254110</v>
          </cell>
          <cell r="S76">
            <v>257260</v>
          </cell>
          <cell r="T76">
            <v>252880</v>
          </cell>
        </row>
        <row r="85">
          <cell r="F85">
            <v>16311.559999999998</v>
          </cell>
          <cell r="G85">
            <v>3097.3499999999985</v>
          </cell>
          <cell r="H85">
            <v>17335.39</v>
          </cell>
          <cell r="J85">
            <v>14319.629999999997</v>
          </cell>
          <cell r="K85">
            <v>21064.5</v>
          </cell>
          <cell r="L85">
            <v>35848.92</v>
          </cell>
          <cell r="N85">
            <v>-1559.3199999999997</v>
          </cell>
          <cell r="O85">
            <v>7914.9500000000116</v>
          </cell>
          <cell r="P85">
            <v>30314.579999999958</v>
          </cell>
          <cell r="R85">
            <v>11025.500000000058</v>
          </cell>
          <cell r="S85">
            <v>-1908.6900000000023</v>
          </cell>
          <cell r="T85">
            <v>18804.020000000004</v>
          </cell>
        </row>
        <row r="221">
          <cell r="F221">
            <v>956181.49</v>
          </cell>
          <cell r="G221">
            <v>1818389.61</v>
          </cell>
          <cell r="H221">
            <v>1273153.26</v>
          </cell>
          <cell r="J221">
            <v>1294615.32</v>
          </cell>
          <cell r="K221">
            <v>1027203.5500000002</v>
          </cell>
          <cell r="L221">
            <v>1204291.1199999999</v>
          </cell>
          <cell r="N221">
            <v>1076615.83</v>
          </cell>
          <cell r="O221">
            <v>1101269.19</v>
          </cell>
          <cell r="P221">
            <v>1074822.4000000001</v>
          </cell>
          <cell r="R221">
            <v>1034631.9600000003</v>
          </cell>
          <cell r="S221">
            <v>1150547.3699999999</v>
          </cell>
          <cell r="T221">
            <v>1390421.42</v>
          </cell>
        </row>
      </sheetData>
      <sheetData sheetId="29">
        <row r="9">
          <cell r="F9">
            <v>32</v>
          </cell>
          <cell r="G9">
            <v>42</v>
          </cell>
          <cell r="H9">
            <v>14</v>
          </cell>
          <cell r="J9">
            <v>34</v>
          </cell>
          <cell r="K9">
            <v>29</v>
          </cell>
          <cell r="L9">
            <v>43</v>
          </cell>
          <cell r="N9">
            <v>44</v>
          </cell>
          <cell r="O9">
            <v>41</v>
          </cell>
          <cell r="P9">
            <v>16</v>
          </cell>
          <cell r="R9">
            <v>19</v>
          </cell>
          <cell r="S9">
            <v>28</v>
          </cell>
          <cell r="T9">
            <v>26</v>
          </cell>
        </row>
        <row r="30">
          <cell r="F30">
            <v>197895</v>
          </cell>
          <cell r="G30">
            <v>209906</v>
          </cell>
          <cell r="H30">
            <v>205704</v>
          </cell>
          <cell r="J30">
            <v>212449</v>
          </cell>
          <cell r="K30">
            <v>206754</v>
          </cell>
          <cell r="L30">
            <v>196660</v>
          </cell>
          <cell r="N30">
            <v>233102</v>
          </cell>
          <cell r="O30">
            <v>227843</v>
          </cell>
          <cell r="P30">
            <v>223303</v>
          </cell>
          <cell r="R30">
            <v>210509</v>
          </cell>
          <cell r="S30">
            <v>211887</v>
          </cell>
          <cell r="T30">
            <v>210107</v>
          </cell>
        </row>
        <row r="37">
          <cell r="F37">
            <v>151656.07</v>
          </cell>
          <cell r="G37">
            <v>127745.22999999998</v>
          </cell>
          <cell r="H37">
            <v>150736.12</v>
          </cell>
          <cell r="J37">
            <v>118528.02000000002</v>
          </cell>
          <cell r="K37">
            <v>104920.84000000003</v>
          </cell>
          <cell r="L37">
            <v>139991.78000000003</v>
          </cell>
          <cell r="N37">
            <v>95045.479999999981</v>
          </cell>
          <cell r="O37">
            <v>106081.34999999998</v>
          </cell>
          <cell r="P37">
            <v>97036.68</v>
          </cell>
          <cell r="R37">
            <v>112013.5</v>
          </cell>
          <cell r="S37">
            <v>110468.09000000003</v>
          </cell>
          <cell r="T37">
            <v>115180.23999999999</v>
          </cell>
        </row>
        <row r="39">
          <cell r="F39">
            <v>43.385582665365618</v>
          </cell>
          <cell r="G39">
            <v>37.833037563197223</v>
          </cell>
          <cell r="H39">
            <v>42.288731572478817</v>
          </cell>
          <cell r="J39">
            <v>35.811339341085727</v>
          </cell>
          <cell r="K39">
            <v>33.663125799621177</v>
          </cell>
          <cell r="L39">
            <v>41.583061487909106</v>
          </cell>
          <cell r="N39">
            <v>28.962756724920379</v>
          </cell>
          <cell r="O39">
            <v>31.765605276353202</v>
          </cell>
          <cell r="P39">
            <v>30.291334945846454</v>
          </cell>
          <cell r="R39">
            <v>34.730014432922566</v>
          </cell>
          <cell r="S39">
            <v>34.268856937503692</v>
          </cell>
          <cell r="T39">
            <v>35.408452463867349</v>
          </cell>
          <cell r="U39">
            <v>35.954394220708352</v>
          </cell>
        </row>
        <row r="41">
          <cell r="F41">
            <v>0.51999427177284696</v>
          </cell>
          <cell r="G41">
            <v>0.56896659212577083</v>
          </cell>
          <cell r="H41">
            <v>0.53910816941347894</v>
          </cell>
          <cell r="J41">
            <v>0.55640119740091709</v>
          </cell>
          <cell r="K41">
            <v>0.598676133336422</v>
          </cell>
          <cell r="L41">
            <v>0.51336200426801015</v>
          </cell>
          <cell r="N41">
            <v>0.62702281041532182</v>
          </cell>
          <cell r="O41">
            <v>0.59172161609760787</v>
          </cell>
          <cell r="P41">
            <v>0.59870768818285403</v>
          </cell>
          <cell r="R41">
            <v>0.5460008766765142</v>
          </cell>
          <cell r="S41">
            <v>0.54891298716102088</v>
          </cell>
          <cell r="T41">
            <v>0.56161073466714784</v>
          </cell>
          <cell r="U41">
            <v>0.56373593770411223</v>
          </cell>
        </row>
        <row r="63">
          <cell r="F63">
            <v>3996509.85</v>
          </cell>
          <cell r="G63">
            <v>4351350.8900000006</v>
          </cell>
          <cell r="H63">
            <v>4224891.13</v>
          </cell>
          <cell r="J63">
            <v>4357973.6900000004</v>
          </cell>
          <cell r="K63">
            <v>4146387.5900000003</v>
          </cell>
          <cell r="L63">
            <v>3950042.6799999997</v>
          </cell>
          <cell r="N63">
            <v>4660786.5699999994</v>
          </cell>
          <cell r="O63">
            <v>4564856.540000001</v>
          </cell>
          <cell r="P63">
            <v>4436301.25</v>
          </cell>
          <cell r="R63">
            <v>4181674.3</v>
          </cell>
          <cell r="S63">
            <v>4219366.209999999</v>
          </cell>
          <cell r="T63">
            <v>4202650.7600000007</v>
          </cell>
        </row>
        <row r="64">
          <cell r="F64">
            <v>3574740.86</v>
          </cell>
          <cell r="G64">
            <v>3743725.35</v>
          </cell>
          <cell r="H64">
            <v>3673571.1599999997</v>
          </cell>
          <cell r="J64">
            <v>3806810.0500000003</v>
          </cell>
          <cell r="K64">
            <v>3682814.3800000004</v>
          </cell>
          <cell r="L64">
            <v>3477528.8299999996</v>
          </cell>
          <cell r="N64">
            <v>4188065.1299999994</v>
          </cell>
          <cell r="O64">
            <v>4060246.81</v>
          </cell>
          <cell r="P64">
            <v>4002208.99</v>
          </cell>
          <cell r="R64">
            <v>3740881.42</v>
          </cell>
          <cell r="S64">
            <v>3781182.44</v>
          </cell>
          <cell r="T64">
            <v>3743296.6900000004</v>
          </cell>
        </row>
        <row r="76">
          <cell r="F76">
            <v>392730</v>
          </cell>
          <cell r="G76">
            <v>394080</v>
          </cell>
          <cell r="H76">
            <v>411220</v>
          </cell>
          <cell r="J76">
            <v>396030</v>
          </cell>
          <cell r="K76">
            <v>396960</v>
          </cell>
          <cell r="L76">
            <v>399530</v>
          </cell>
          <cell r="N76">
            <v>410330</v>
          </cell>
          <cell r="O76">
            <v>415010</v>
          </cell>
          <cell r="P76">
            <v>416170</v>
          </cell>
          <cell r="R76">
            <v>410860</v>
          </cell>
          <cell r="S76">
            <v>415880</v>
          </cell>
          <cell r="T76">
            <v>407340</v>
          </cell>
        </row>
        <row r="85">
          <cell r="F85">
            <v>29038.990000000049</v>
          </cell>
          <cell r="G85">
            <v>213545.54000000015</v>
          </cell>
          <cell r="H85">
            <v>140099.96999999997</v>
          </cell>
          <cell r="J85">
            <v>155133.64000000001</v>
          </cell>
          <cell r="K85">
            <v>66613.209999999992</v>
          </cell>
          <cell r="L85">
            <v>72983.849999999977</v>
          </cell>
          <cell r="N85">
            <v>62391.439999999988</v>
          </cell>
          <cell r="O85">
            <v>89599.73000000004</v>
          </cell>
          <cell r="P85">
            <v>17922.259999999995</v>
          </cell>
          <cell r="R85">
            <v>29932.880000000005</v>
          </cell>
          <cell r="S85">
            <v>22303.770000000004</v>
          </cell>
          <cell r="T85">
            <v>52014.069999999992</v>
          </cell>
        </row>
        <row r="221">
          <cell r="F221">
            <v>1605869.25</v>
          </cell>
          <cell r="G221">
            <v>1506481.0799999998</v>
          </cell>
          <cell r="H221">
            <v>1756322.8399999999</v>
          </cell>
          <cell r="J221">
            <v>1618201.4999999998</v>
          </cell>
          <cell r="K221">
            <v>1527249.5800000003</v>
          </cell>
          <cell r="L221">
            <v>2009727.33</v>
          </cell>
          <cell r="N221">
            <v>1696094.06</v>
          </cell>
          <cell r="O221">
            <v>1776610.3199999998</v>
          </cell>
          <cell r="P221">
            <v>1835446.3299999998</v>
          </cell>
          <cell r="R221">
            <v>1853439.46</v>
          </cell>
          <cell r="S221">
            <v>1796343.21</v>
          </cell>
          <cell r="T221">
            <v>2532636.15</v>
          </cell>
        </row>
      </sheetData>
      <sheetData sheetId="30">
        <row r="9">
          <cell r="F9">
            <v>5</v>
          </cell>
          <cell r="G9">
            <v>7</v>
          </cell>
          <cell r="H9">
            <v>20</v>
          </cell>
          <cell r="J9">
            <v>8</v>
          </cell>
          <cell r="K9">
            <v>14</v>
          </cell>
          <cell r="L9">
            <v>24</v>
          </cell>
          <cell r="N9">
            <v>6</v>
          </cell>
          <cell r="O9">
            <v>12</v>
          </cell>
          <cell r="P9">
            <v>2</v>
          </cell>
          <cell r="R9">
            <v>3</v>
          </cell>
          <cell r="S9">
            <v>12</v>
          </cell>
          <cell r="T9">
            <v>13</v>
          </cell>
        </row>
        <row r="30">
          <cell r="F30">
            <v>87942</v>
          </cell>
          <cell r="G30">
            <v>87985</v>
          </cell>
          <cell r="H30">
            <v>89040</v>
          </cell>
          <cell r="J30">
            <v>93790</v>
          </cell>
          <cell r="K30">
            <v>85854</v>
          </cell>
          <cell r="L30">
            <v>88599</v>
          </cell>
          <cell r="N30">
            <v>108864</v>
          </cell>
          <cell r="O30">
            <v>105974</v>
          </cell>
          <cell r="P30">
            <v>97184</v>
          </cell>
          <cell r="R30">
            <v>93691</v>
          </cell>
          <cell r="S30">
            <v>91472</v>
          </cell>
          <cell r="T30">
            <v>90792</v>
          </cell>
        </row>
        <row r="37">
          <cell r="F37">
            <v>23103</v>
          </cell>
          <cell r="G37">
            <v>22945</v>
          </cell>
          <cell r="H37">
            <v>25294</v>
          </cell>
          <cell r="J37">
            <v>24093</v>
          </cell>
          <cell r="K37">
            <v>22696</v>
          </cell>
          <cell r="L37">
            <v>24229</v>
          </cell>
          <cell r="N37">
            <v>27748</v>
          </cell>
          <cell r="O37">
            <v>27274</v>
          </cell>
          <cell r="P37">
            <v>25063</v>
          </cell>
          <cell r="R37">
            <v>26126</v>
          </cell>
          <cell r="S37">
            <v>26382</v>
          </cell>
          <cell r="T37">
            <v>28340</v>
          </cell>
        </row>
        <row r="39">
          <cell r="F39">
            <v>20.800957980318184</v>
          </cell>
          <cell r="G39">
            <v>20.681045904801394</v>
          </cell>
          <cell r="H39">
            <v>22.119807608220377</v>
          </cell>
          <cell r="J39">
            <v>20.435114503816791</v>
          </cell>
          <cell r="K39">
            <v>20.905448348915396</v>
          </cell>
          <cell r="L39">
            <v>21.470093043863535</v>
          </cell>
          <cell r="N39">
            <v>20.282439623413836</v>
          </cell>
          <cell r="O39">
            <v>20.461382647511158</v>
          </cell>
          <cell r="P39">
            <v>20.499754621298869</v>
          </cell>
          <cell r="R39">
            <v>21.802553617624966</v>
          </cell>
          <cell r="S39">
            <v>22.382285568847035</v>
          </cell>
          <cell r="T39">
            <v>23.785144775493077</v>
          </cell>
          <cell r="U39">
            <v>21.285332502393164</v>
          </cell>
        </row>
        <row r="41">
          <cell r="F41">
            <v>0.46168747818006667</v>
          </cell>
          <cell r="G41">
            <v>0.47707740273824045</v>
          </cell>
          <cell r="H41">
            <v>0.46635136621466622</v>
          </cell>
          <cell r="J41">
            <v>0.49035394991373449</v>
          </cell>
          <cell r="K41">
            <v>0.49635196854945945</v>
          </cell>
          <cell r="L41">
            <v>0.46156851712928237</v>
          </cell>
          <cell r="N41">
            <v>0.58510158013544022</v>
          </cell>
          <cell r="O41">
            <v>0.5507517527037632</v>
          </cell>
          <cell r="P41">
            <v>0.52152727467868742</v>
          </cell>
          <cell r="R41">
            <v>0.48656368390576271</v>
          </cell>
          <cell r="S41">
            <v>0.47484867676526465</v>
          </cell>
          <cell r="T41">
            <v>0.48636400160707111</v>
          </cell>
          <cell r="U41">
            <v>0.49656404873576654</v>
          </cell>
        </row>
        <row r="63">
          <cell r="F63">
            <v>1705601.7699999998</v>
          </cell>
          <cell r="G63">
            <v>1688591.6400000001</v>
          </cell>
          <cell r="H63">
            <v>1736686.01</v>
          </cell>
          <cell r="J63">
            <v>1785133.0799999998</v>
          </cell>
          <cell r="K63">
            <v>1632198.99</v>
          </cell>
          <cell r="L63">
            <v>1705858.5000000002</v>
          </cell>
          <cell r="N63">
            <v>2068005.14</v>
          </cell>
          <cell r="O63">
            <v>2018915.45</v>
          </cell>
          <cell r="P63">
            <v>1852582.2</v>
          </cell>
          <cell r="R63">
            <v>1796567.77</v>
          </cell>
          <cell r="S63">
            <v>1776717.58</v>
          </cell>
          <cell r="T63">
            <v>1750575.58</v>
          </cell>
        </row>
        <row r="64">
          <cell r="F64">
            <v>1488521.3199999998</v>
          </cell>
          <cell r="G64">
            <v>1455686.56</v>
          </cell>
          <cell r="H64">
            <v>1470547.8</v>
          </cell>
          <cell r="J64">
            <v>1558782.38</v>
          </cell>
          <cell r="K64">
            <v>1407663.94</v>
          </cell>
          <cell r="L64">
            <v>1455045.1500000001</v>
          </cell>
          <cell r="N64">
            <v>1852865.2</v>
          </cell>
          <cell r="O64">
            <v>1774018.3499999999</v>
          </cell>
          <cell r="P64">
            <v>1637185.21</v>
          </cell>
          <cell r="R64">
            <v>1579596.94</v>
          </cell>
          <cell r="S64">
            <v>1537127.72</v>
          </cell>
          <cell r="T64">
            <v>1535155.46</v>
          </cell>
        </row>
        <row r="76">
          <cell r="F76">
            <v>211990</v>
          </cell>
          <cell r="G76">
            <v>219480</v>
          </cell>
          <cell r="H76">
            <v>211420</v>
          </cell>
          <cell r="J76">
            <v>210110</v>
          </cell>
          <cell r="K76">
            <v>204690</v>
          </cell>
          <cell r="L76">
            <v>217280</v>
          </cell>
          <cell r="N76">
            <v>206470</v>
          </cell>
          <cell r="O76">
            <v>218580</v>
          </cell>
          <cell r="P76">
            <v>213580</v>
          </cell>
          <cell r="R76">
            <v>208350</v>
          </cell>
          <cell r="S76">
            <v>221360</v>
          </cell>
          <cell r="T76">
            <v>203300</v>
          </cell>
        </row>
        <row r="85">
          <cell r="F85">
            <v>5090.4500000000007</v>
          </cell>
          <cell r="G85">
            <v>13425.080000000002</v>
          </cell>
          <cell r="H85">
            <v>54718.210000000006</v>
          </cell>
          <cell r="J85">
            <v>16240.699999999997</v>
          </cell>
          <cell r="K85">
            <v>19845.049999999988</v>
          </cell>
          <cell r="L85">
            <v>33533.349999999991</v>
          </cell>
          <cell r="N85">
            <v>8669.9399999999987</v>
          </cell>
          <cell r="O85">
            <v>26317.099999999991</v>
          </cell>
          <cell r="P85">
            <v>1816.9899999999998</v>
          </cell>
          <cell r="R85">
            <v>8620.8300000000017</v>
          </cell>
          <cell r="S85">
            <v>18229.86</v>
          </cell>
          <cell r="T85">
            <v>12120.119999999999</v>
          </cell>
        </row>
        <row r="221">
          <cell r="F221">
            <v>853848.74</v>
          </cell>
          <cell r="G221">
            <v>870173.37000000011</v>
          </cell>
          <cell r="H221">
            <v>1073790.0399999998</v>
          </cell>
          <cell r="J221">
            <v>756636.3</v>
          </cell>
          <cell r="K221">
            <v>820919.5</v>
          </cell>
          <cell r="L221">
            <v>949123.62</v>
          </cell>
          <cell r="N221">
            <v>1474998.39</v>
          </cell>
          <cell r="O221">
            <v>916775.14</v>
          </cell>
          <cell r="P221">
            <v>943579.42</v>
          </cell>
          <cell r="R221">
            <v>895600.95000000007</v>
          </cell>
          <cell r="S221">
            <v>907237.05000000016</v>
          </cell>
          <cell r="T221">
            <v>1108632.3500000001</v>
          </cell>
        </row>
      </sheetData>
      <sheetData sheetId="31">
        <row r="9">
          <cell r="F9">
            <v>7</v>
          </cell>
          <cell r="G9">
            <v>3</v>
          </cell>
          <cell r="H9">
            <v>5</v>
          </cell>
          <cell r="J9">
            <v>6</v>
          </cell>
          <cell r="K9">
            <v>11</v>
          </cell>
          <cell r="L9">
            <v>27</v>
          </cell>
          <cell r="N9">
            <v>14</v>
          </cell>
          <cell r="O9">
            <v>6</v>
          </cell>
          <cell r="P9">
            <v>11</v>
          </cell>
          <cell r="R9">
            <v>4</v>
          </cell>
          <cell r="S9">
            <v>3</v>
          </cell>
          <cell r="T9">
            <v>6</v>
          </cell>
        </row>
        <row r="30">
          <cell r="F30">
            <v>55337</v>
          </cell>
          <cell r="G30">
            <v>56029</v>
          </cell>
          <cell r="H30">
            <v>56563</v>
          </cell>
          <cell r="J30">
            <v>58419</v>
          </cell>
          <cell r="K30">
            <v>55750</v>
          </cell>
          <cell r="L30">
            <v>56078</v>
          </cell>
          <cell r="N30">
            <v>65299</v>
          </cell>
          <cell r="O30">
            <v>65780</v>
          </cell>
          <cell r="P30">
            <v>60472</v>
          </cell>
          <cell r="R30">
            <v>57937</v>
          </cell>
          <cell r="S30">
            <v>57443</v>
          </cell>
          <cell r="T30">
            <v>58843</v>
          </cell>
        </row>
        <row r="37">
          <cell r="F37">
            <v>13301.380000000005</v>
          </cell>
          <cell r="G37">
            <v>9472.7799999999988</v>
          </cell>
          <cell r="H37">
            <v>11817.709999999992</v>
          </cell>
          <cell r="J37">
            <v>12001.240000000005</v>
          </cell>
          <cell r="K37">
            <v>11642.089999999997</v>
          </cell>
          <cell r="L37">
            <v>22228</v>
          </cell>
          <cell r="N37">
            <v>14809</v>
          </cell>
          <cell r="O37">
            <v>16775</v>
          </cell>
          <cell r="P37">
            <v>11346</v>
          </cell>
          <cell r="R37">
            <v>16874</v>
          </cell>
          <cell r="S37">
            <v>16925</v>
          </cell>
          <cell r="T37">
            <v>17128</v>
          </cell>
        </row>
        <row r="39">
          <cell r="F39">
            <v>19.376101810414177</v>
          </cell>
          <cell r="G39">
            <v>14.461866532482018</v>
          </cell>
          <cell r="H39">
            <v>17.277174462077944</v>
          </cell>
          <cell r="J39">
            <v>17.042316243171005</v>
          </cell>
          <cell r="K39">
            <v>17.275157959932681</v>
          </cell>
          <cell r="L39">
            <v>28.386075141113071</v>
          </cell>
          <cell r="N39">
            <v>18.474762344369868</v>
          </cell>
          <cell r="O39">
            <v>20.314865273993341</v>
          </cell>
          <cell r="P39">
            <v>15.79826784371606</v>
          </cell>
          <cell r="R39">
            <v>22.555506543155417</v>
          </cell>
          <cell r="S39">
            <v>22.758444492254736</v>
          </cell>
          <cell r="T39">
            <v>22.545444972423688</v>
          </cell>
          <cell r="U39">
            <v>19.845869087999564</v>
          </cell>
        </row>
        <row r="41">
          <cell r="F41">
            <v>0.47311542966579173</v>
          </cell>
          <cell r="G41">
            <v>0.49532776378022364</v>
          </cell>
          <cell r="H41">
            <v>0.48346923773868744</v>
          </cell>
          <cell r="J41">
            <v>0.49873861875552256</v>
          </cell>
          <cell r="K41">
            <v>0.52590370538072595</v>
          </cell>
          <cell r="L41">
            <v>0.47616945036469699</v>
          </cell>
          <cell r="N41">
            <v>0.57069568257297676</v>
          </cell>
          <cell r="O41">
            <v>0.55489944661897683</v>
          </cell>
          <cell r="P41">
            <v>0.52630113141862489</v>
          </cell>
          <cell r="R41">
            <v>0.48740004795174541</v>
          </cell>
          <cell r="S41">
            <v>0.48286644951140062</v>
          </cell>
          <cell r="T41">
            <v>0.51059048114885675</v>
          </cell>
          <cell r="U41">
            <v>0.50613571368227306</v>
          </cell>
        </row>
        <row r="63">
          <cell r="F63">
            <v>1065770.29</v>
          </cell>
          <cell r="G63">
            <v>1057656.72</v>
          </cell>
          <cell r="H63">
            <v>1071386.58</v>
          </cell>
          <cell r="J63">
            <v>1099997.26</v>
          </cell>
          <cell r="K63">
            <v>1066323.92</v>
          </cell>
          <cell r="L63">
            <v>1086089.0299999998</v>
          </cell>
          <cell r="N63">
            <v>1242771.1099999999</v>
          </cell>
          <cell r="O63">
            <v>1232705.78</v>
          </cell>
          <cell r="P63">
            <v>1159971.22</v>
          </cell>
          <cell r="R63">
            <v>1099633.0599999998</v>
          </cell>
          <cell r="S63">
            <v>1090579.8800000001</v>
          </cell>
          <cell r="T63">
            <v>1130969.3399999999</v>
          </cell>
        </row>
        <row r="64">
          <cell r="F64">
            <v>940577.7</v>
          </cell>
          <cell r="G64">
            <v>939311.75</v>
          </cell>
          <cell r="H64">
            <v>949257.31</v>
          </cell>
          <cell r="J64">
            <v>976204.33000000007</v>
          </cell>
          <cell r="K64">
            <v>931979.30999999994</v>
          </cell>
          <cell r="L64">
            <v>938575.54999999993</v>
          </cell>
          <cell r="N64">
            <v>1110912.4099999999</v>
          </cell>
          <cell r="O64">
            <v>1107975.06</v>
          </cell>
          <cell r="P64">
            <v>1023076.2899999999</v>
          </cell>
          <cell r="R64">
            <v>977984.9</v>
          </cell>
          <cell r="S64">
            <v>971269.97000000009</v>
          </cell>
          <cell r="T64">
            <v>1003737.36</v>
          </cell>
        </row>
        <row r="76">
          <cell r="F76">
            <v>116890</v>
          </cell>
          <cell r="G76">
            <v>115630</v>
          </cell>
          <cell r="H76">
            <v>116860</v>
          </cell>
          <cell r="J76">
            <v>116950</v>
          </cell>
          <cell r="K76">
            <v>115180</v>
          </cell>
          <cell r="L76">
            <v>119210</v>
          </cell>
          <cell r="N76">
            <v>119510</v>
          </cell>
          <cell r="O76">
            <v>120530</v>
          </cell>
          <cell r="P76">
            <v>122610</v>
          </cell>
          <cell r="R76">
            <v>117120</v>
          </cell>
          <cell r="S76">
            <v>117330</v>
          </cell>
          <cell r="T76">
            <v>116550</v>
          </cell>
        </row>
        <row r="85">
          <cell r="F85">
            <v>8302.59</v>
          </cell>
          <cell r="G85">
            <v>2714.9699999999993</v>
          </cell>
          <cell r="H85">
            <v>5269.27</v>
          </cell>
          <cell r="J85">
            <v>6842.9299999999985</v>
          </cell>
          <cell r="K85">
            <v>19164.61</v>
          </cell>
          <cell r="L85">
            <v>28303.48000000001</v>
          </cell>
          <cell r="N85">
            <v>12348.699999999997</v>
          </cell>
          <cell r="O85">
            <v>4200.7199999999975</v>
          </cell>
          <cell r="P85">
            <v>14284.930000000022</v>
          </cell>
          <cell r="R85">
            <v>4528.1600000000035</v>
          </cell>
          <cell r="S85">
            <v>1979.9100000000008</v>
          </cell>
          <cell r="T85">
            <v>10681.980000000001</v>
          </cell>
        </row>
        <row r="221">
          <cell r="F221">
            <v>708874.9</v>
          </cell>
          <cell r="G221">
            <v>687590.75000000012</v>
          </cell>
          <cell r="H221">
            <v>858817.52</v>
          </cell>
          <cell r="J221">
            <v>685313.69</v>
          </cell>
          <cell r="K221">
            <v>785761.86</v>
          </cell>
          <cell r="L221">
            <v>903731.35</v>
          </cell>
          <cell r="N221">
            <v>761690.33000000019</v>
          </cell>
          <cell r="O221">
            <v>791039.81</v>
          </cell>
          <cell r="P221">
            <v>747024.12999999977</v>
          </cell>
          <cell r="R221">
            <v>771490.24000000022</v>
          </cell>
          <cell r="S221">
            <v>863711.05000000016</v>
          </cell>
          <cell r="T221">
            <v>1035585.4500000001</v>
          </cell>
        </row>
      </sheetData>
      <sheetData sheetId="32">
        <row r="9">
          <cell r="F9">
            <v>37</v>
          </cell>
          <cell r="G9">
            <v>21</v>
          </cell>
          <cell r="H9">
            <v>17</v>
          </cell>
          <cell r="J9">
            <v>49</v>
          </cell>
          <cell r="K9">
            <v>54</v>
          </cell>
          <cell r="L9">
            <v>33</v>
          </cell>
          <cell r="N9">
            <v>25</v>
          </cell>
          <cell r="O9">
            <v>52</v>
          </cell>
          <cell r="P9">
            <v>30</v>
          </cell>
          <cell r="R9">
            <v>37</v>
          </cell>
          <cell r="S9">
            <v>38</v>
          </cell>
          <cell r="T9">
            <v>64</v>
          </cell>
        </row>
        <row r="30">
          <cell r="F30">
            <v>279325</v>
          </cell>
          <cell r="G30">
            <v>277258</v>
          </cell>
          <cell r="H30">
            <v>289637</v>
          </cell>
          <cell r="J30">
            <v>304207</v>
          </cell>
          <cell r="K30">
            <v>282873</v>
          </cell>
          <cell r="L30">
            <v>280918</v>
          </cell>
          <cell r="N30">
            <v>327599</v>
          </cell>
          <cell r="O30">
            <v>299405</v>
          </cell>
          <cell r="P30">
            <v>303963</v>
          </cell>
          <cell r="R30">
            <v>300379</v>
          </cell>
          <cell r="S30">
            <v>291595</v>
          </cell>
          <cell r="T30">
            <v>291300</v>
          </cell>
        </row>
        <row r="37">
          <cell r="F37">
            <v>118745</v>
          </cell>
          <cell r="G37">
            <v>119539</v>
          </cell>
          <cell r="H37">
            <v>118895</v>
          </cell>
          <cell r="J37">
            <v>122174</v>
          </cell>
          <cell r="K37">
            <v>105571</v>
          </cell>
          <cell r="L37">
            <v>113478</v>
          </cell>
          <cell r="N37">
            <v>117029</v>
          </cell>
          <cell r="O37">
            <v>127079</v>
          </cell>
          <cell r="P37">
            <v>117171</v>
          </cell>
          <cell r="R37">
            <v>117403</v>
          </cell>
          <cell r="S37">
            <v>116394</v>
          </cell>
          <cell r="T37">
            <v>115500</v>
          </cell>
        </row>
        <row r="39">
          <cell r="F39">
            <v>29.83018062149873</v>
          </cell>
          <cell r="G39">
            <v>30.125983815401831</v>
          </cell>
          <cell r="H39">
            <v>29.102983364828216</v>
          </cell>
          <cell r="J39">
            <v>28.627329687375518</v>
          </cell>
          <cell r="K39">
            <v>27.163794301240717</v>
          </cell>
          <cell r="L39">
            <v>28.760863449387543</v>
          </cell>
          <cell r="N39">
            <v>26.312310435304621</v>
          </cell>
          <cell r="O39">
            <v>29.778673446671899</v>
          </cell>
          <cell r="P39">
            <v>27.816725028191584</v>
          </cell>
          <cell r="R39">
            <v>28.093831958190556</v>
          </cell>
          <cell r="S39">
            <v>28.512706446065582</v>
          </cell>
          <cell r="T39">
            <v>28.391911623722365</v>
          </cell>
          <cell r="U39">
            <v>28.527394521399422</v>
          </cell>
        </row>
        <row r="41">
          <cell r="F41">
            <v>0.61028032584698033</v>
          </cell>
          <cell r="G41">
            <v>0.62540574070941191</v>
          </cell>
          <cell r="H41">
            <v>0.63176205505835858</v>
          </cell>
          <cell r="J41">
            <v>0.66240028568349008</v>
          </cell>
          <cell r="K41">
            <v>0.67989818580369754</v>
          </cell>
          <cell r="L41">
            <v>0.6082609053391016</v>
          </cell>
          <cell r="N41">
            <v>0.73192577946088444</v>
          </cell>
          <cell r="O41">
            <v>0.64620806948023646</v>
          </cell>
          <cell r="P41">
            <v>0.67680438195117054</v>
          </cell>
          <cell r="R41">
            <v>0.64642884427701541</v>
          </cell>
          <cell r="S41">
            <v>0.62679351786370663</v>
          </cell>
          <cell r="T41">
            <v>0.6456546312919742</v>
          </cell>
          <cell r="U41">
            <v>0.6482271145245162</v>
          </cell>
        </row>
        <row r="63">
          <cell r="F63">
            <v>5659043.9799999995</v>
          </cell>
          <cell r="G63">
            <v>5592775.3899999997</v>
          </cell>
          <cell r="H63">
            <v>5824551.9000000004</v>
          </cell>
          <cell r="J63">
            <v>6246313.4399999995</v>
          </cell>
          <cell r="K63">
            <v>5722422.8899999997</v>
          </cell>
          <cell r="L63">
            <v>5656448.4699999997</v>
          </cell>
          <cell r="N63">
            <v>6535426.0199999996</v>
          </cell>
          <cell r="O63">
            <v>6017165.6100000003</v>
          </cell>
          <cell r="P63">
            <v>6147603.0999999996</v>
          </cell>
          <cell r="R63">
            <v>6031726.2399999993</v>
          </cell>
          <cell r="S63">
            <v>5886372.0100000007</v>
          </cell>
          <cell r="T63">
            <v>5886088.6399999997</v>
          </cell>
        </row>
        <row r="64">
          <cell r="F64">
            <v>5101264.5199999996</v>
          </cell>
          <cell r="G64">
            <v>5041363.5999999996</v>
          </cell>
          <cell r="H64">
            <v>5301878.96</v>
          </cell>
          <cell r="J64">
            <v>5639754.8099999996</v>
          </cell>
          <cell r="K64">
            <v>5164323.1399999997</v>
          </cell>
          <cell r="L64">
            <v>5093826.3199999994</v>
          </cell>
          <cell r="N64">
            <v>6010747.5199999996</v>
          </cell>
          <cell r="O64">
            <v>5428852.1800000006</v>
          </cell>
          <cell r="P64">
            <v>5525294.7599999998</v>
          </cell>
          <cell r="R64">
            <v>5460930.3599999994</v>
          </cell>
          <cell r="S64">
            <v>5286075.5200000005</v>
          </cell>
          <cell r="T64">
            <v>5299489.97</v>
          </cell>
        </row>
        <row r="76">
          <cell r="F76">
            <v>507600</v>
          </cell>
          <cell r="G76">
            <v>544110</v>
          </cell>
          <cell r="H76">
            <v>511970</v>
          </cell>
          <cell r="J76">
            <v>526770</v>
          </cell>
          <cell r="K76">
            <v>498220</v>
          </cell>
          <cell r="L76">
            <v>522150</v>
          </cell>
          <cell r="N76">
            <v>498180</v>
          </cell>
          <cell r="O76">
            <v>519820</v>
          </cell>
          <cell r="P76">
            <v>505760</v>
          </cell>
          <cell r="R76">
            <v>514600</v>
          </cell>
          <cell r="S76">
            <v>515910</v>
          </cell>
          <cell r="T76">
            <v>502710</v>
          </cell>
        </row>
        <row r="85">
          <cell r="F85">
            <v>50179.460000000006</v>
          </cell>
          <cell r="G85">
            <v>7301.7899999999936</v>
          </cell>
          <cell r="H85">
            <v>10702.940000000002</v>
          </cell>
          <cell r="J85">
            <v>79788.63</v>
          </cell>
          <cell r="K85">
            <v>59879.75</v>
          </cell>
          <cell r="L85">
            <v>40472.149999999994</v>
          </cell>
          <cell r="N85">
            <v>26498.5</v>
          </cell>
          <cell r="O85">
            <v>68493.429999999993</v>
          </cell>
          <cell r="P85">
            <v>116548.33999999997</v>
          </cell>
          <cell r="R85">
            <v>56195.879999999976</v>
          </cell>
          <cell r="S85">
            <v>84386.489999999991</v>
          </cell>
          <cell r="T85">
            <v>83888.670000000042</v>
          </cell>
        </row>
        <row r="221">
          <cell r="F221">
            <v>1743759.4499999997</v>
          </cell>
          <cell r="G221">
            <v>1675376.84</v>
          </cell>
          <cell r="H221">
            <v>1914821.8200000005</v>
          </cell>
          <cell r="J221">
            <v>1682671.53</v>
          </cell>
          <cell r="K221">
            <v>1600677.26</v>
          </cell>
          <cell r="L221">
            <v>1808360.1</v>
          </cell>
          <cell r="N221">
            <v>1723534.7000000002</v>
          </cell>
          <cell r="O221">
            <v>1769390.4400000004</v>
          </cell>
          <cell r="P221">
            <v>2010256.0100000002</v>
          </cell>
          <cell r="R221">
            <v>2040506.5099999998</v>
          </cell>
          <cell r="S221">
            <v>1907773.1000000003</v>
          </cell>
          <cell r="T221">
            <v>2104879.7100000004</v>
          </cell>
        </row>
      </sheetData>
      <sheetData sheetId="33">
        <row r="9">
          <cell r="F9">
            <v>5</v>
          </cell>
          <cell r="G9">
            <v>16</v>
          </cell>
          <cell r="H9">
            <v>11</v>
          </cell>
          <cell r="J9">
            <v>8</v>
          </cell>
          <cell r="K9">
            <v>16</v>
          </cell>
          <cell r="L9">
            <v>14</v>
          </cell>
          <cell r="N9">
            <v>7</v>
          </cell>
          <cell r="O9">
            <v>17</v>
          </cell>
          <cell r="P9">
            <v>25</v>
          </cell>
          <cell r="R9">
            <v>35</v>
          </cell>
          <cell r="S9">
            <v>21</v>
          </cell>
          <cell r="T9">
            <v>17</v>
          </cell>
        </row>
        <row r="30">
          <cell r="F30">
            <v>75199</v>
          </cell>
          <cell r="G30">
            <v>75903</v>
          </cell>
          <cell r="H30">
            <v>74318</v>
          </cell>
          <cell r="J30">
            <v>86448</v>
          </cell>
          <cell r="K30">
            <v>70380</v>
          </cell>
          <cell r="L30">
            <v>74040</v>
          </cell>
          <cell r="N30">
            <v>84049</v>
          </cell>
          <cell r="O30">
            <v>82111</v>
          </cell>
          <cell r="P30">
            <v>84583</v>
          </cell>
          <cell r="R30">
            <v>79881</v>
          </cell>
          <cell r="S30">
            <v>76356</v>
          </cell>
          <cell r="T30">
            <v>77639</v>
          </cell>
        </row>
        <row r="37">
          <cell r="F37">
            <v>21145</v>
          </cell>
          <cell r="G37">
            <v>36021</v>
          </cell>
          <cell r="H37">
            <v>48045</v>
          </cell>
          <cell r="J37">
            <v>29022</v>
          </cell>
          <cell r="K37">
            <v>37812.81</v>
          </cell>
          <cell r="L37">
            <v>45384.44</v>
          </cell>
          <cell r="N37">
            <v>35748.51999999999</v>
          </cell>
          <cell r="O37">
            <v>44183.460000000006</v>
          </cell>
          <cell r="P37">
            <v>38293.150000000009</v>
          </cell>
          <cell r="R37">
            <v>37246.61</v>
          </cell>
          <cell r="S37">
            <v>38094.910000000003</v>
          </cell>
          <cell r="T37">
            <v>51724.290000000008</v>
          </cell>
        </row>
        <row r="39">
          <cell r="F39">
            <v>21.933054653707718</v>
          </cell>
          <cell r="G39">
            <v>32.15041191013843</v>
          </cell>
          <cell r="H39">
            <v>39.224250538828294</v>
          </cell>
          <cell r="J39">
            <v>25.118356254489747</v>
          </cell>
          <cell r="K39">
            <v>34.909779098729906</v>
          </cell>
          <cell r="L39">
            <v>37.902982534263849</v>
          </cell>
          <cell r="N39">
            <v>29.782858559639656</v>
          </cell>
          <cell r="O39">
            <v>34.926681056786904</v>
          </cell>
          <cell r="P39">
            <v>31.133110538654446</v>
          </cell>
          <cell r="R39">
            <v>31.755832798550543</v>
          </cell>
          <cell r="S39">
            <v>33.260522927027232</v>
          </cell>
          <cell r="T39">
            <v>39.958109266785478</v>
          </cell>
          <cell r="U39">
            <v>32.926084240563618</v>
          </cell>
        </row>
        <row r="41">
          <cell r="F41">
            <v>0.49985044169552589</v>
          </cell>
          <cell r="G41">
            <v>0.52081103334705636</v>
          </cell>
          <cell r="H41">
            <v>0.49267464831682645</v>
          </cell>
          <cell r="J41">
            <v>0.57202977667493793</v>
          </cell>
          <cell r="K41">
            <v>0.51439096051804534</v>
          </cell>
          <cell r="L41">
            <v>0.4875751958301916</v>
          </cell>
          <cell r="N41">
            <v>0.57112085074576158</v>
          </cell>
          <cell r="O41">
            <v>0.53880023097719099</v>
          </cell>
          <cell r="P41">
            <v>0.57125586735555334</v>
          </cell>
          <cell r="R41">
            <v>0.51977941535308181</v>
          </cell>
          <cell r="S41">
            <v>0.49474676593221822</v>
          </cell>
          <cell r="T41">
            <v>0.51821519156320917</v>
          </cell>
          <cell r="U41">
            <v>0.52341673040817749</v>
          </cell>
        </row>
        <row r="63">
          <cell r="F63">
            <v>1545145.5799999998</v>
          </cell>
          <cell r="G63">
            <v>1553592.7</v>
          </cell>
          <cell r="H63">
            <v>1517758.0299999998</v>
          </cell>
          <cell r="J63">
            <v>1743261.46</v>
          </cell>
          <cell r="K63">
            <v>1480960.1400000001</v>
          </cell>
          <cell r="L63">
            <v>1543486.33</v>
          </cell>
          <cell r="N63">
            <v>1700545.61</v>
          </cell>
          <cell r="O63">
            <v>1659776.3099999998</v>
          </cell>
          <cell r="P63">
            <v>1738285.91</v>
          </cell>
          <cell r="R63">
            <v>1647597.9600000002</v>
          </cell>
          <cell r="S63">
            <v>1619921</v>
          </cell>
          <cell r="T63">
            <v>1629224.1599999997</v>
          </cell>
        </row>
        <row r="64">
          <cell r="F64">
            <v>1387661.8499999999</v>
          </cell>
          <cell r="G64">
            <v>1379436.26</v>
          </cell>
          <cell r="H64">
            <v>1354591.9199999997</v>
          </cell>
          <cell r="J64">
            <v>1581442.18</v>
          </cell>
          <cell r="K64">
            <v>1293001.3</v>
          </cell>
          <cell r="L64">
            <v>1353222.85</v>
          </cell>
          <cell r="N64">
            <v>1530119.3</v>
          </cell>
          <cell r="O64">
            <v>1476670.4</v>
          </cell>
          <cell r="P64">
            <v>1543831.17</v>
          </cell>
          <cell r="R64">
            <v>1458190.86</v>
          </cell>
          <cell r="S64">
            <v>1392153.47</v>
          </cell>
          <cell r="T64">
            <v>1410676.5099999998</v>
          </cell>
        </row>
        <row r="76">
          <cell r="F76">
            <v>149420</v>
          </cell>
          <cell r="G76">
            <v>152820</v>
          </cell>
          <cell r="H76">
            <v>151260</v>
          </cell>
          <cell r="J76">
            <v>151140</v>
          </cell>
          <cell r="K76">
            <v>151990</v>
          </cell>
          <cell r="L76">
            <v>152740</v>
          </cell>
          <cell r="N76">
            <v>153050</v>
          </cell>
          <cell r="O76">
            <v>152210</v>
          </cell>
          <cell r="P76">
            <v>150890</v>
          </cell>
          <cell r="R76">
            <v>151720</v>
          </cell>
          <cell r="S76">
            <v>154950</v>
          </cell>
          <cell r="T76">
            <v>153990</v>
          </cell>
        </row>
        <row r="85">
          <cell r="F85">
            <v>8063.73</v>
          </cell>
          <cell r="G85">
            <v>21336.440000000002</v>
          </cell>
          <cell r="H85">
            <v>11906.11</v>
          </cell>
          <cell r="J85">
            <v>10679.280000000002</v>
          </cell>
          <cell r="K85">
            <v>35968.839999999997</v>
          </cell>
          <cell r="L85">
            <v>37523.479999999996</v>
          </cell>
          <cell r="N85">
            <v>17376.309999999998</v>
          </cell>
          <cell r="O85">
            <v>30895.910000000003</v>
          </cell>
          <cell r="P85">
            <v>43564.739999999991</v>
          </cell>
          <cell r="R85">
            <v>37687.100000000006</v>
          </cell>
          <cell r="S85">
            <v>72817.53</v>
          </cell>
          <cell r="T85">
            <v>64557.649999999965</v>
          </cell>
        </row>
        <row r="221">
          <cell r="F221">
            <v>778132.95</v>
          </cell>
          <cell r="G221">
            <v>735602.98000000021</v>
          </cell>
          <cell r="H221">
            <v>960905.61</v>
          </cell>
          <cell r="J221">
            <v>802194.00999999989</v>
          </cell>
          <cell r="K221">
            <v>740655.38000000012</v>
          </cell>
          <cell r="L221">
            <v>884984.66999999981</v>
          </cell>
          <cell r="N221">
            <v>739584.25</v>
          </cell>
          <cell r="O221">
            <v>826435.92</v>
          </cell>
          <cell r="P221">
            <v>909211.56000000017</v>
          </cell>
          <cell r="R221">
            <v>823613.87</v>
          </cell>
          <cell r="S221">
            <v>958006.38000000012</v>
          </cell>
          <cell r="T221">
            <v>1130197.94</v>
          </cell>
        </row>
      </sheetData>
      <sheetData sheetId="34">
        <row r="9">
          <cell r="F9">
            <v>87</v>
          </cell>
          <cell r="G9">
            <v>121</v>
          </cell>
          <cell r="H9">
            <v>69</v>
          </cell>
          <cell r="J9">
            <v>91</v>
          </cell>
          <cell r="K9">
            <v>144</v>
          </cell>
          <cell r="L9">
            <v>141</v>
          </cell>
          <cell r="N9">
            <v>122</v>
          </cell>
          <cell r="O9">
            <v>105</v>
          </cell>
          <cell r="P9">
            <v>73</v>
          </cell>
          <cell r="R9">
            <v>67</v>
          </cell>
          <cell r="S9">
            <v>101</v>
          </cell>
          <cell r="T9">
            <v>105</v>
          </cell>
        </row>
        <row r="30">
          <cell r="F30">
            <v>373101</v>
          </cell>
          <cell r="G30">
            <v>376182</v>
          </cell>
          <cell r="H30">
            <v>366831</v>
          </cell>
          <cell r="J30">
            <v>372808</v>
          </cell>
          <cell r="K30">
            <v>364177</v>
          </cell>
          <cell r="L30">
            <v>362715</v>
          </cell>
          <cell r="N30">
            <v>442637</v>
          </cell>
          <cell r="O30">
            <v>418691</v>
          </cell>
          <cell r="P30">
            <v>416874</v>
          </cell>
          <cell r="R30">
            <v>395089</v>
          </cell>
          <cell r="S30">
            <v>402235</v>
          </cell>
          <cell r="T30">
            <v>401680</v>
          </cell>
        </row>
        <row r="37">
          <cell r="F37">
            <v>161033</v>
          </cell>
          <cell r="G37">
            <v>132204</v>
          </cell>
          <cell r="H37">
            <v>161258</v>
          </cell>
          <cell r="J37">
            <v>159760</v>
          </cell>
          <cell r="K37">
            <v>146133</v>
          </cell>
          <cell r="L37">
            <v>199179</v>
          </cell>
          <cell r="N37">
            <v>71323</v>
          </cell>
          <cell r="O37">
            <v>114943</v>
          </cell>
          <cell r="P37">
            <v>97433</v>
          </cell>
          <cell r="R37">
            <v>127933</v>
          </cell>
          <cell r="S37">
            <v>126869</v>
          </cell>
          <cell r="T37">
            <v>119454</v>
          </cell>
        </row>
        <row r="39">
          <cell r="F39">
            <v>30.141429796091028</v>
          </cell>
          <cell r="G39">
            <v>26.00275754637379</v>
          </cell>
          <cell r="H39">
            <v>30.536140688406689</v>
          </cell>
          <cell r="J39">
            <v>29.996751728812544</v>
          </cell>
          <cell r="K39">
            <v>28.634552002790308</v>
          </cell>
          <cell r="L39">
            <v>35.447221317558366</v>
          </cell>
          <cell r="N39">
            <v>13.875017265226958</v>
          </cell>
          <cell r="O39">
            <v>21.538014709326838</v>
          </cell>
          <cell r="P39">
            <v>18.94242209796953</v>
          </cell>
          <cell r="R39">
            <v>24.460347748278274</v>
          </cell>
          <cell r="S39">
            <v>23.977539896733418</v>
          </cell>
          <cell r="T39">
            <v>22.920616159212841</v>
          </cell>
          <cell r="U39">
            <v>25.630274337654583</v>
          </cell>
        </row>
        <row r="41">
          <cell r="F41">
            <v>0.56733836754182421</v>
          </cell>
          <cell r="G41">
            <v>0.5885936913255726</v>
          </cell>
          <cell r="H41">
            <v>0.55336971869229934</v>
          </cell>
          <cell r="J41">
            <v>0.56065568839762392</v>
          </cell>
          <cell r="K41">
            <v>0.60337360496248971</v>
          </cell>
          <cell r="L41">
            <v>0.53949114122868602</v>
          </cell>
          <cell r="N41">
            <v>0.67667530402745613</v>
          </cell>
          <cell r="O41">
            <v>0.61666337733186838</v>
          </cell>
          <cell r="P41">
            <v>0.63225953225953224</v>
          </cell>
          <cell r="R41">
            <v>0.57846797619884283</v>
          </cell>
          <cell r="S41">
            <v>0.58715852119578982</v>
          </cell>
          <cell r="T41">
            <v>0.60346291079812209</v>
          </cell>
          <cell r="U41">
            <v>0.59236548529616417</v>
          </cell>
        </row>
        <row r="63">
          <cell r="F63">
            <v>7342662.080000001</v>
          </cell>
          <cell r="G63">
            <v>7730755.4700000007</v>
          </cell>
          <cell r="H63">
            <v>7260451.1699999999</v>
          </cell>
          <cell r="J63">
            <v>8081197.9800000004</v>
          </cell>
          <cell r="K63">
            <v>7130708.6599999992</v>
          </cell>
          <cell r="L63">
            <v>8036575.4499999993</v>
          </cell>
          <cell r="N63">
            <v>8885858.3000000007</v>
          </cell>
          <cell r="O63">
            <v>8103804.0199999996</v>
          </cell>
          <cell r="P63">
            <v>8104867</v>
          </cell>
          <cell r="R63">
            <v>7742431.8499999996</v>
          </cell>
          <cell r="S63">
            <v>7909897.0200000014</v>
          </cell>
          <cell r="T63">
            <v>7959056.4500000002</v>
          </cell>
        </row>
        <row r="64">
          <cell r="F64">
            <v>6583062.3100000015</v>
          </cell>
          <cell r="G64">
            <v>6625212.040000001</v>
          </cell>
          <cell r="H64">
            <v>6432380.2700000005</v>
          </cell>
          <cell r="J64">
            <v>6524659.8700000001</v>
          </cell>
          <cell r="K64">
            <v>6343163.0599999996</v>
          </cell>
          <cell r="L64">
            <v>6274211.9799999995</v>
          </cell>
          <cell r="N64">
            <v>7824202.3399999989</v>
          </cell>
          <cell r="O64">
            <v>7333384.2599999998</v>
          </cell>
          <cell r="P64">
            <v>7309644.25</v>
          </cell>
          <cell r="R64">
            <v>6919251.6200000001</v>
          </cell>
          <cell r="S64">
            <v>7053524.5400000019</v>
          </cell>
          <cell r="T64">
            <v>7096279.1500000004</v>
          </cell>
        </row>
        <row r="76">
          <cell r="F76">
            <v>697470</v>
          </cell>
          <cell r="G76">
            <v>696270</v>
          </cell>
          <cell r="H76">
            <v>782211.59</v>
          </cell>
          <cell r="J76">
            <v>700610</v>
          </cell>
          <cell r="K76">
            <v>701110</v>
          </cell>
          <cell r="L76">
            <v>712920</v>
          </cell>
          <cell r="N76">
            <v>715720</v>
          </cell>
          <cell r="O76">
            <v>717510</v>
          </cell>
          <cell r="P76">
            <v>735025.79</v>
          </cell>
          <cell r="R76">
            <v>730100</v>
          </cell>
          <cell r="S76">
            <v>738910</v>
          </cell>
          <cell r="T76">
            <v>756290</v>
          </cell>
        </row>
        <row r="85">
          <cell r="F85">
            <v>62129.76999999996</v>
          </cell>
          <cell r="G85">
            <v>409273.42999999993</v>
          </cell>
          <cell r="H85">
            <v>45859.31</v>
          </cell>
          <cell r="J85">
            <v>855928.1100000001</v>
          </cell>
          <cell r="K85">
            <v>86435.599999999977</v>
          </cell>
          <cell r="L85">
            <v>1049443.4699999997</v>
          </cell>
          <cell r="N85">
            <v>345935.96000000008</v>
          </cell>
          <cell r="O85">
            <v>52909.759999999893</v>
          </cell>
          <cell r="P85">
            <v>60196.959999999963</v>
          </cell>
          <cell r="R85">
            <v>93080.229999999981</v>
          </cell>
          <cell r="S85">
            <v>117462.47999999998</v>
          </cell>
          <cell r="T85">
            <v>106487.29999999993</v>
          </cell>
        </row>
        <row r="221">
          <cell r="F221">
            <v>3835133.79</v>
          </cell>
          <cell r="G221">
            <v>3493442.4</v>
          </cell>
          <cell r="H221">
            <v>3777507.72</v>
          </cell>
          <cell r="J221">
            <v>3533056.9699999993</v>
          </cell>
          <cell r="K221">
            <v>3451413.39</v>
          </cell>
          <cell r="L221">
            <v>3669046.51</v>
          </cell>
          <cell r="N221">
            <v>2723019.4099999997</v>
          </cell>
          <cell r="O221">
            <v>4091273.5600000005</v>
          </cell>
          <cell r="P221">
            <v>3688097.04</v>
          </cell>
          <cell r="R221">
            <v>3814072.79</v>
          </cell>
          <cell r="S221">
            <v>5426904.6999999993</v>
          </cell>
          <cell r="T221">
            <v>4177636.61</v>
          </cell>
        </row>
      </sheetData>
      <sheetData sheetId="35">
        <row r="9">
          <cell r="F9">
            <v>7</v>
          </cell>
          <cell r="G9">
            <v>24</v>
          </cell>
          <cell r="H9">
            <v>16</v>
          </cell>
          <cell r="J9">
            <v>77</v>
          </cell>
          <cell r="K9">
            <v>10</v>
          </cell>
          <cell r="L9">
            <v>39</v>
          </cell>
          <cell r="N9">
            <v>16</v>
          </cell>
          <cell r="O9">
            <v>16</v>
          </cell>
          <cell r="P9">
            <v>17</v>
          </cell>
          <cell r="R9">
            <v>7</v>
          </cell>
          <cell r="S9">
            <v>9</v>
          </cell>
          <cell r="T9">
            <v>6</v>
          </cell>
        </row>
        <row r="30">
          <cell r="F30">
            <v>75557</v>
          </cell>
          <cell r="G30">
            <v>86360</v>
          </cell>
          <cell r="H30">
            <v>72240</v>
          </cell>
          <cell r="J30">
            <v>86689</v>
          </cell>
          <cell r="K30">
            <v>78780</v>
          </cell>
          <cell r="L30">
            <v>80737</v>
          </cell>
          <cell r="N30">
            <v>94368</v>
          </cell>
          <cell r="O30">
            <v>92722</v>
          </cell>
          <cell r="P30">
            <v>91514</v>
          </cell>
          <cell r="R30">
            <v>88034</v>
          </cell>
          <cell r="S30">
            <v>85698</v>
          </cell>
          <cell r="T30">
            <v>87017</v>
          </cell>
        </row>
        <row r="37">
          <cell r="F37">
            <v>30594</v>
          </cell>
          <cell r="G37">
            <v>24218</v>
          </cell>
          <cell r="H37">
            <v>29358</v>
          </cell>
          <cell r="J37">
            <v>28692</v>
          </cell>
          <cell r="K37">
            <v>27973</v>
          </cell>
          <cell r="L37">
            <v>32883</v>
          </cell>
          <cell r="N37">
            <v>30928</v>
          </cell>
          <cell r="O37">
            <v>31526</v>
          </cell>
          <cell r="P37">
            <v>27981</v>
          </cell>
          <cell r="R37">
            <v>27401</v>
          </cell>
          <cell r="S37">
            <v>22932</v>
          </cell>
          <cell r="T37">
            <v>22639</v>
          </cell>
        </row>
        <row r="39">
          <cell r="F39">
            <v>28.821207525129296</v>
          </cell>
          <cell r="G39">
            <v>21.901282352728391</v>
          </cell>
          <cell r="H39">
            <v>28.896238114923523</v>
          </cell>
          <cell r="J39">
            <v>24.867179171614044</v>
          </cell>
          <cell r="K39">
            <v>26.199552304507861</v>
          </cell>
          <cell r="L39">
            <v>28.938660564991643</v>
          </cell>
          <cell r="N39">
            <v>24.681584575605708</v>
          </cell>
          <cell r="O39">
            <v>25.373446655076943</v>
          </cell>
          <cell r="P39">
            <v>23.416042512239006</v>
          </cell>
          <cell r="R39">
            <v>23.737168103261574</v>
          </cell>
          <cell r="S39">
            <v>21.110190555095276</v>
          </cell>
          <cell r="T39">
            <v>20.645473115926169</v>
          </cell>
          <cell r="U39">
            <v>24.845619985275032</v>
          </cell>
        </row>
        <row r="41">
          <cell r="F41">
            <v>0.40598360633716352</v>
          </cell>
          <cell r="G41">
            <v>0.47842224807489886</v>
          </cell>
          <cell r="H41">
            <v>0.38610265605917671</v>
          </cell>
          <cell r="J41">
            <v>0.45997522079755077</v>
          </cell>
          <cell r="K41">
            <v>0.45977145658492174</v>
          </cell>
          <cell r="L41">
            <v>0.42413799443672495</v>
          </cell>
          <cell r="N41">
            <v>0.51031797534068779</v>
          </cell>
          <cell r="O41">
            <v>0.48429926458298511</v>
          </cell>
          <cell r="P41">
            <v>0.49276579705462675</v>
          </cell>
          <cell r="R41">
            <v>0.45803329864724246</v>
          </cell>
          <cell r="S41">
            <v>0.44577144447363154</v>
          </cell>
          <cell r="T41">
            <v>0.46753169997850846</v>
          </cell>
          <cell r="U41">
            <v>0.45772793737256079</v>
          </cell>
        </row>
        <row r="63">
          <cell r="F63">
            <v>1528646.5499999998</v>
          </cell>
          <cell r="G63">
            <v>1762671.8699999999</v>
          </cell>
          <cell r="H63">
            <v>1497834.6</v>
          </cell>
          <cell r="J63">
            <v>1812025.4099999997</v>
          </cell>
          <cell r="K63">
            <v>1596858.7</v>
          </cell>
          <cell r="L63">
            <v>1665945.46</v>
          </cell>
          <cell r="N63">
            <v>1767254</v>
          </cell>
          <cell r="O63">
            <v>1946787.6099999999</v>
          </cell>
          <cell r="P63">
            <v>1816061.6199999996</v>
          </cell>
          <cell r="R63">
            <v>1751911.9599999997</v>
          </cell>
          <cell r="S63">
            <v>1734290.2599999998</v>
          </cell>
          <cell r="T63">
            <v>1719032.7499999998</v>
          </cell>
        </row>
        <row r="64">
          <cell r="F64">
            <v>1308082.1299999999</v>
          </cell>
          <cell r="G64">
            <v>1501614.96</v>
          </cell>
          <cell r="H64">
            <v>1260870.6400000001</v>
          </cell>
          <cell r="J64">
            <v>1525215.8799999997</v>
          </cell>
          <cell r="K64">
            <v>1376059.99</v>
          </cell>
          <cell r="L64">
            <v>1390351.82</v>
          </cell>
          <cell r="N64">
            <v>1637890.47</v>
          </cell>
          <cell r="O64">
            <v>1610686.69</v>
          </cell>
          <cell r="P64">
            <v>1590805.4899999998</v>
          </cell>
          <cell r="R64">
            <v>1544640.5299999998</v>
          </cell>
          <cell r="S64">
            <v>1496378.0699999998</v>
          </cell>
          <cell r="T64">
            <v>1488121.0799999998</v>
          </cell>
        </row>
        <row r="76">
          <cell r="F76">
            <v>209690</v>
          </cell>
          <cell r="G76">
            <v>208940</v>
          </cell>
          <cell r="H76">
            <v>202800</v>
          </cell>
          <cell r="J76">
            <v>205470</v>
          </cell>
          <cell r="K76">
            <v>205250</v>
          </cell>
          <cell r="L76">
            <v>204970</v>
          </cell>
          <cell r="N76">
            <v>205750</v>
          </cell>
          <cell r="O76">
            <v>207730</v>
          </cell>
          <cell r="P76">
            <v>194500</v>
          </cell>
          <cell r="R76">
            <v>197140</v>
          </cell>
          <cell r="S76">
            <v>209160</v>
          </cell>
          <cell r="T76">
            <v>199640</v>
          </cell>
        </row>
        <row r="85">
          <cell r="F85">
            <v>10874.419999999998</v>
          </cell>
          <cell r="G85">
            <v>52116.91</v>
          </cell>
          <cell r="H85">
            <v>34163.960000000006</v>
          </cell>
          <cell r="J85">
            <v>81339.530000000028</v>
          </cell>
          <cell r="K85">
            <v>15548.71</v>
          </cell>
          <cell r="L85">
            <v>70623.639999999985</v>
          </cell>
          <cell r="N85">
            <v>-76386.47</v>
          </cell>
          <cell r="O85">
            <v>128370.92000000001</v>
          </cell>
          <cell r="P85">
            <v>30756.130000000005</v>
          </cell>
          <cell r="R85">
            <v>10131.43</v>
          </cell>
          <cell r="S85">
            <v>28752.190000000002</v>
          </cell>
          <cell r="T85">
            <v>31271.670000000013</v>
          </cell>
        </row>
        <row r="221">
          <cell r="F221">
            <v>788114.8</v>
          </cell>
          <cell r="G221">
            <v>770186.39000000013</v>
          </cell>
          <cell r="H221">
            <v>1036744.09</v>
          </cell>
          <cell r="J221">
            <v>740225.33000000007</v>
          </cell>
          <cell r="K221">
            <v>782871</v>
          </cell>
          <cell r="L221">
            <v>1028186.44</v>
          </cell>
          <cell r="N221">
            <v>842897.43</v>
          </cell>
          <cell r="O221">
            <v>1070367.17</v>
          </cell>
          <cell r="P221">
            <v>927821.54</v>
          </cell>
          <cell r="R221">
            <v>881070.97999999986</v>
          </cell>
          <cell r="S221">
            <v>908468.76</v>
          </cell>
          <cell r="T221">
            <v>1448823.06</v>
          </cell>
        </row>
      </sheetData>
      <sheetData sheetId="36">
        <row r="9">
          <cell r="F9">
            <v>77</v>
          </cell>
          <cell r="G9">
            <v>166</v>
          </cell>
          <cell r="H9">
            <v>165</v>
          </cell>
          <cell r="J9">
            <v>168</v>
          </cell>
          <cell r="K9">
            <v>129</v>
          </cell>
          <cell r="L9">
            <v>155</v>
          </cell>
          <cell r="N9">
            <v>149</v>
          </cell>
          <cell r="O9">
            <v>166</v>
          </cell>
          <cell r="P9">
            <v>132</v>
          </cell>
          <cell r="R9">
            <v>103</v>
          </cell>
          <cell r="S9">
            <v>112</v>
          </cell>
          <cell r="T9">
            <v>100</v>
          </cell>
        </row>
        <row r="30">
          <cell r="F30">
            <v>575928.92000000004</v>
          </cell>
          <cell r="G30">
            <v>601610.52</v>
          </cell>
          <cell r="H30">
            <v>612297</v>
          </cell>
          <cell r="J30">
            <v>620467.46</v>
          </cell>
          <cell r="K30">
            <v>610386</v>
          </cell>
          <cell r="L30">
            <v>581474</v>
          </cell>
          <cell r="N30">
            <v>662408.73</v>
          </cell>
          <cell r="O30">
            <v>623825</v>
          </cell>
          <cell r="P30">
            <v>641215</v>
          </cell>
          <cell r="R30">
            <v>619723</v>
          </cell>
          <cell r="S30">
            <v>625512.36</v>
          </cell>
          <cell r="T30">
            <v>652052</v>
          </cell>
        </row>
        <row r="37">
          <cell r="F37">
            <v>166186.07999999996</v>
          </cell>
          <cell r="G37">
            <v>179862.92999999993</v>
          </cell>
          <cell r="H37">
            <v>193773</v>
          </cell>
          <cell r="J37">
            <v>164861.93000000005</v>
          </cell>
          <cell r="K37">
            <v>103204</v>
          </cell>
          <cell r="L37">
            <v>211697</v>
          </cell>
          <cell r="N37">
            <v>72049.270000000019</v>
          </cell>
          <cell r="O37">
            <v>136534</v>
          </cell>
          <cell r="P37">
            <v>91539</v>
          </cell>
          <cell r="R37">
            <v>151015</v>
          </cell>
          <cell r="S37">
            <v>159787.64000000001</v>
          </cell>
          <cell r="T37">
            <v>118115</v>
          </cell>
        </row>
        <row r="39">
          <cell r="F39">
            <v>22.393031976748098</v>
          </cell>
          <cell r="G39">
            <v>23.014988609455266</v>
          </cell>
          <cell r="H39">
            <v>24.039227362387884</v>
          </cell>
          <cell r="J39">
            <v>20.992711096677542</v>
          </cell>
          <cell r="K39">
            <v>14.462646617805744</v>
          </cell>
          <cell r="L39">
            <v>26.689957146693459</v>
          </cell>
          <cell r="N39">
            <v>9.8098557031171296</v>
          </cell>
          <cell r="O39">
            <v>17.9565179079882</v>
          </cell>
          <cell r="P39">
            <v>12.492459952453347</v>
          </cell>
          <cell r="R39">
            <v>19.593558381706881</v>
          </cell>
          <cell r="S39">
            <v>20.34733732331593</v>
          </cell>
          <cell r="T39">
            <v>15.336284208489847</v>
          </cell>
          <cell r="U39">
            <v>19.057391625480243</v>
          </cell>
        </row>
        <row r="41">
          <cell r="F41">
            <v>0.65894701915529963</v>
          </cell>
          <cell r="G41">
            <v>0.7087610094012865</v>
          </cell>
          <cell r="H41">
            <v>0.69448554452390987</v>
          </cell>
          <cell r="J41">
            <v>0.70012170682939368</v>
          </cell>
          <cell r="K41">
            <v>0.75900908742731799</v>
          </cell>
          <cell r="L41">
            <v>0.65022015101660846</v>
          </cell>
          <cell r="N41">
            <v>0.76195424193798855</v>
          </cell>
          <cell r="O41">
            <v>0.69140653141295971</v>
          </cell>
          <cell r="P41">
            <v>0.73139197335477724</v>
          </cell>
          <cell r="R41">
            <v>0.68175372629434339</v>
          </cell>
          <cell r="S41">
            <v>0.68607531543211198</v>
          </cell>
          <cell r="T41">
            <v>0.73685685549942925</v>
          </cell>
          <cell r="U41">
            <v>0.7052307843507305</v>
          </cell>
        </row>
        <row r="63">
          <cell r="F63">
            <v>11918241.130000001</v>
          </cell>
          <cell r="G63">
            <v>12952982.430000002</v>
          </cell>
          <cell r="H63">
            <v>12781558.439999999</v>
          </cell>
          <cell r="J63">
            <v>13189348.119999999</v>
          </cell>
          <cell r="K63">
            <v>12777997.339999998</v>
          </cell>
          <cell r="L63">
            <v>12149326.9</v>
          </cell>
          <cell r="N63">
            <v>13759725.15</v>
          </cell>
          <cell r="O63">
            <v>12969646.77</v>
          </cell>
          <cell r="P63">
            <v>13514083.09</v>
          </cell>
          <cell r="R63">
            <v>12846805.66</v>
          </cell>
          <cell r="S63">
            <v>13053384.09</v>
          </cell>
          <cell r="T63">
            <v>13566393.340000002</v>
          </cell>
        </row>
        <row r="64">
          <cell r="F64">
            <v>10876585.74</v>
          </cell>
          <cell r="G64">
            <v>11416515.330000002</v>
          </cell>
          <cell r="H64">
            <v>11658233.279999999</v>
          </cell>
          <cell r="J64">
            <v>11852787.299999999</v>
          </cell>
          <cell r="K64">
            <v>11620556.899999999</v>
          </cell>
          <cell r="L64">
            <v>10947362.83</v>
          </cell>
          <cell r="N64">
            <v>12553327.290000001</v>
          </cell>
          <cell r="O64">
            <v>11756616.469999999</v>
          </cell>
          <cell r="P64">
            <v>12141420.689999999</v>
          </cell>
          <cell r="R64">
            <v>11742397.779999999</v>
          </cell>
          <cell r="S64">
            <v>11874402.18</v>
          </cell>
          <cell r="T64">
            <v>12457022.120000001</v>
          </cell>
        </row>
        <row r="76">
          <cell r="F76">
            <v>942420</v>
          </cell>
          <cell r="G76">
            <v>941440</v>
          </cell>
          <cell r="H76">
            <v>947860</v>
          </cell>
          <cell r="J76">
            <v>951760</v>
          </cell>
          <cell r="K76">
            <v>952980</v>
          </cell>
          <cell r="L76">
            <v>966060</v>
          </cell>
          <cell r="N76">
            <v>964470</v>
          </cell>
          <cell r="O76">
            <v>980880</v>
          </cell>
          <cell r="P76">
            <v>993280</v>
          </cell>
          <cell r="R76">
            <v>980870</v>
          </cell>
          <cell r="S76">
            <v>978290</v>
          </cell>
          <cell r="T76">
            <v>982190</v>
          </cell>
        </row>
        <row r="85">
          <cell r="F85">
            <v>99235.390000000014</v>
          </cell>
          <cell r="G85">
            <v>595027.10000000009</v>
          </cell>
          <cell r="H85">
            <v>175465.15999999992</v>
          </cell>
          <cell r="J85">
            <v>384800.82000000007</v>
          </cell>
          <cell r="K85">
            <v>204460.43999999994</v>
          </cell>
          <cell r="L85">
            <v>235904.07000000007</v>
          </cell>
          <cell r="N85">
            <v>241927.85999999987</v>
          </cell>
          <cell r="O85">
            <v>232150.30000000005</v>
          </cell>
          <cell r="P85">
            <v>379382.39999999991</v>
          </cell>
          <cell r="R85">
            <v>123537.88</v>
          </cell>
          <cell r="S85">
            <v>200691.91000000015</v>
          </cell>
          <cell r="T85">
            <v>127181.21999999997</v>
          </cell>
        </row>
        <row r="221">
          <cell r="F221">
            <v>2518335.75</v>
          </cell>
          <cell r="G221">
            <v>2777428.74</v>
          </cell>
          <cell r="H221">
            <v>3017040.06</v>
          </cell>
          <cell r="J221">
            <v>3580180.95</v>
          </cell>
          <cell r="K221">
            <v>3596443.73</v>
          </cell>
          <cell r="L221">
            <v>4077637.6199999996</v>
          </cell>
          <cell r="N221">
            <v>3645218.0100000002</v>
          </cell>
          <cell r="O221">
            <v>4272595.3999999994</v>
          </cell>
          <cell r="P221">
            <v>4483628.78</v>
          </cell>
          <cell r="R221">
            <v>4424823.6999999993</v>
          </cell>
          <cell r="S221">
            <v>4540029.84</v>
          </cell>
          <cell r="T221">
            <v>4968512.0200000005</v>
          </cell>
        </row>
      </sheetData>
      <sheetData sheetId="37">
        <row r="9">
          <cell r="F9">
            <v>89</v>
          </cell>
          <cell r="G9">
            <v>30</v>
          </cell>
          <cell r="H9">
            <v>63</v>
          </cell>
          <cell r="J9">
            <v>16</v>
          </cell>
          <cell r="K9">
            <v>39</v>
          </cell>
          <cell r="L9">
            <v>24</v>
          </cell>
          <cell r="N9">
            <v>42</v>
          </cell>
          <cell r="O9">
            <v>51</v>
          </cell>
          <cell r="P9">
            <v>80</v>
          </cell>
          <cell r="R9">
            <v>33</v>
          </cell>
          <cell r="S9">
            <v>59</v>
          </cell>
          <cell r="T9">
            <v>26</v>
          </cell>
        </row>
        <row r="30">
          <cell r="F30">
            <v>90923</v>
          </cell>
          <cell r="G30">
            <v>95257</v>
          </cell>
          <cell r="H30">
            <v>92602</v>
          </cell>
          <cell r="J30">
            <v>96878</v>
          </cell>
          <cell r="K30">
            <v>97047</v>
          </cell>
          <cell r="L30">
            <v>96651</v>
          </cell>
          <cell r="N30">
            <v>106488</v>
          </cell>
          <cell r="O30">
            <v>109316</v>
          </cell>
          <cell r="P30">
            <v>104301</v>
          </cell>
          <cell r="R30">
            <v>97914</v>
          </cell>
          <cell r="S30">
            <v>99966</v>
          </cell>
          <cell r="T30">
            <v>100657</v>
          </cell>
        </row>
        <row r="37">
          <cell r="F37">
            <v>36282.509999999995</v>
          </cell>
          <cell r="G37">
            <v>27239.199999999997</v>
          </cell>
          <cell r="H37">
            <v>23700</v>
          </cell>
          <cell r="J37">
            <v>23973.5</v>
          </cell>
          <cell r="K37">
            <v>25785.75</v>
          </cell>
          <cell r="L37">
            <v>32210</v>
          </cell>
          <cell r="N37">
            <v>35184</v>
          </cell>
          <cell r="O37">
            <v>33283</v>
          </cell>
          <cell r="P37">
            <v>29435</v>
          </cell>
          <cell r="R37">
            <v>30100</v>
          </cell>
          <cell r="S37">
            <v>28895</v>
          </cell>
          <cell r="T37">
            <v>29964</v>
          </cell>
        </row>
        <row r="39">
          <cell r="F39">
            <v>28.458095960367231</v>
          </cell>
          <cell r="G39">
            <v>22.186781698136873</v>
          </cell>
          <cell r="H39">
            <v>20.29005359313734</v>
          </cell>
          <cell r="J39">
            <v>19.747284835854582</v>
          </cell>
          <cell r="K39">
            <v>20.831288436487018</v>
          </cell>
          <cell r="L39">
            <v>24.747416541815529</v>
          </cell>
          <cell r="N39">
            <v>24.660241808305589</v>
          </cell>
          <cell r="O39">
            <v>23.270106062406924</v>
          </cell>
          <cell r="P39">
            <v>21.959698898098342</v>
          </cell>
          <cell r="R39">
            <v>23.467772744637887</v>
          </cell>
          <cell r="S39">
            <v>22.392454994226551</v>
          </cell>
          <cell r="T39">
            <v>22.894779067368599</v>
          </cell>
          <cell r="U39">
            <v>22.966131138525057</v>
          </cell>
        </row>
        <row r="41">
          <cell r="F41">
            <v>0.41199606686332352</v>
          </cell>
          <cell r="G41">
            <v>0.44241790906135336</v>
          </cell>
          <cell r="H41">
            <v>0.4136196746500389</v>
          </cell>
          <cell r="J41">
            <v>0.43039481809579233</v>
          </cell>
          <cell r="K41">
            <v>0.47638846618298203</v>
          </cell>
          <cell r="L41">
            <v>0.42838337366699464</v>
          </cell>
          <cell r="N41">
            <v>0.4867466575248543</v>
          </cell>
          <cell r="O41">
            <v>0.48098241569189953</v>
          </cell>
          <cell r="P41">
            <v>0.4703646079956707</v>
          </cell>
          <cell r="R41">
            <v>0.42416116686124461</v>
          </cell>
          <cell r="S41">
            <v>0.43059282646806712</v>
          </cell>
          <cell r="T41">
            <v>0.44578932217276734</v>
          </cell>
          <cell r="U41">
            <v>0.44549610190910827</v>
          </cell>
        </row>
        <row r="63">
          <cell r="F63">
            <v>1740023.25</v>
          </cell>
          <cell r="G63">
            <v>1751075.4499999997</v>
          </cell>
          <cell r="H63">
            <v>1708732.4700000002</v>
          </cell>
          <cell r="J63">
            <v>1699604.7899999998</v>
          </cell>
          <cell r="K63">
            <v>1790644.07</v>
          </cell>
          <cell r="L63">
            <v>1788002.97</v>
          </cell>
          <cell r="N63">
            <v>2053787.6</v>
          </cell>
          <cell r="O63">
            <v>2010069.0299999998</v>
          </cell>
          <cell r="P63">
            <v>1897704.75</v>
          </cell>
          <cell r="R63">
            <v>1770394.1</v>
          </cell>
          <cell r="S63">
            <v>1754957.9600000004</v>
          </cell>
          <cell r="T63">
            <v>1820341.8</v>
          </cell>
        </row>
        <row r="64">
          <cell r="F64">
            <v>1438444.16</v>
          </cell>
          <cell r="G64">
            <v>1522489.7399999998</v>
          </cell>
          <cell r="H64">
            <v>1467062.12</v>
          </cell>
          <cell r="J64">
            <v>1536295.3499999999</v>
          </cell>
          <cell r="K64">
            <v>1540643.32</v>
          </cell>
          <cell r="L64">
            <v>1530927.5</v>
          </cell>
          <cell r="N64">
            <v>1809542.02</v>
          </cell>
          <cell r="O64">
            <v>1727442.3599999999</v>
          </cell>
          <cell r="P64">
            <v>1652940.87</v>
          </cell>
          <cell r="R64">
            <v>1534528.9600000002</v>
          </cell>
          <cell r="S64">
            <v>1587629.8600000003</v>
          </cell>
          <cell r="T64">
            <v>1604126.22</v>
          </cell>
        </row>
        <row r="76">
          <cell r="F76">
            <v>221010</v>
          </cell>
          <cell r="G76">
            <v>228370</v>
          </cell>
          <cell r="H76">
            <v>230960</v>
          </cell>
          <cell r="J76">
            <v>230880</v>
          </cell>
          <cell r="K76">
            <v>228460</v>
          </cell>
          <cell r="L76">
            <v>238530</v>
          </cell>
          <cell r="N76">
            <v>226580</v>
          </cell>
          <cell r="O76">
            <v>256090</v>
          </cell>
          <cell r="P76">
            <v>229850</v>
          </cell>
          <cell r="R76">
            <v>236130</v>
          </cell>
          <cell r="S76">
            <v>240340</v>
          </cell>
          <cell r="T76">
            <v>241950</v>
          </cell>
        </row>
        <row r="85">
          <cell r="F85">
            <v>80569.090000000026</v>
          </cell>
          <cell r="G85">
            <v>215.7100000000064</v>
          </cell>
          <cell r="H85">
            <v>10710.350000000006</v>
          </cell>
          <cell r="J85">
            <v>-67570.559999999998</v>
          </cell>
          <cell r="K85">
            <v>21540.75</v>
          </cell>
          <cell r="L85">
            <v>18545.47</v>
          </cell>
          <cell r="N85">
            <v>17665.580000000016</v>
          </cell>
          <cell r="O85">
            <v>26536.669999999984</v>
          </cell>
          <cell r="P85">
            <v>14913.880000000005</v>
          </cell>
          <cell r="R85">
            <v>-264.86000000001513</v>
          </cell>
          <cell r="S85">
            <v>-73011.899999999994</v>
          </cell>
          <cell r="T85">
            <v>-25734.42</v>
          </cell>
        </row>
        <row r="221">
          <cell r="F221">
            <v>947936.89000000013</v>
          </cell>
          <cell r="G221">
            <v>1013659.68</v>
          </cell>
          <cell r="H221">
            <v>1943086.7399999998</v>
          </cell>
          <cell r="J221">
            <v>947649.74000000011</v>
          </cell>
          <cell r="K221">
            <v>926260.21</v>
          </cell>
          <cell r="L221">
            <v>1139754.4800000002</v>
          </cell>
          <cell r="N221">
            <v>1097881.19</v>
          </cell>
          <cell r="O221">
            <v>1052596.3600000001</v>
          </cell>
          <cell r="P221">
            <v>1094029.6500000004</v>
          </cell>
          <cell r="R221">
            <v>1009695.5500000002</v>
          </cell>
          <cell r="S221">
            <v>1190818.49</v>
          </cell>
          <cell r="T221">
            <v>1095347.5399999998</v>
          </cell>
        </row>
      </sheetData>
      <sheetData sheetId="38">
        <row r="9">
          <cell r="F9">
            <v>5</v>
          </cell>
          <cell r="G9">
            <v>10</v>
          </cell>
          <cell r="H9">
            <v>7</v>
          </cell>
          <cell r="J9">
            <v>7</v>
          </cell>
          <cell r="K9">
            <v>5</v>
          </cell>
          <cell r="L9">
            <v>10</v>
          </cell>
          <cell r="N9">
            <v>3</v>
          </cell>
          <cell r="O9">
            <v>2</v>
          </cell>
          <cell r="P9">
            <v>9</v>
          </cell>
          <cell r="R9">
            <v>7</v>
          </cell>
          <cell r="S9">
            <v>2</v>
          </cell>
          <cell r="T9">
            <v>3</v>
          </cell>
        </row>
        <row r="30">
          <cell r="F30">
            <v>39318</v>
          </cell>
          <cell r="G30">
            <v>40953</v>
          </cell>
          <cell r="H30">
            <v>41812</v>
          </cell>
          <cell r="J30">
            <v>41628</v>
          </cell>
          <cell r="K30">
            <v>40268</v>
          </cell>
          <cell r="L30">
            <v>39917</v>
          </cell>
          <cell r="N30">
            <v>45882</v>
          </cell>
          <cell r="O30">
            <v>44142</v>
          </cell>
          <cell r="P30">
            <v>44581</v>
          </cell>
          <cell r="R30">
            <v>43104</v>
          </cell>
          <cell r="S30">
            <v>42178</v>
          </cell>
          <cell r="T30">
            <v>44068</v>
          </cell>
        </row>
        <row r="37">
          <cell r="F37">
            <v>6652.0400000000009</v>
          </cell>
          <cell r="G37">
            <v>5011.5500000000029</v>
          </cell>
          <cell r="H37">
            <v>8221.9000000000015</v>
          </cell>
          <cell r="J37">
            <v>7154.3899999999994</v>
          </cell>
          <cell r="K37">
            <v>5797.18</v>
          </cell>
          <cell r="L37">
            <v>11802.580000000002</v>
          </cell>
          <cell r="N37">
            <v>4156.1100000000006</v>
          </cell>
          <cell r="O37">
            <v>7630.3700000000026</v>
          </cell>
          <cell r="P37">
            <v>6927.2100000000064</v>
          </cell>
          <cell r="R37">
            <v>8078.5500000000029</v>
          </cell>
          <cell r="S37">
            <v>8662.75</v>
          </cell>
          <cell r="T37">
            <v>3681.8600000000006</v>
          </cell>
        </row>
        <row r="39">
          <cell r="F39">
            <v>14.470381143892849</v>
          </cell>
          <cell r="G39">
            <v>10.903076392567757</v>
          </cell>
          <cell r="H39">
            <v>16.432658657430267</v>
          </cell>
          <cell r="J39">
            <v>14.665927602153154</v>
          </cell>
          <cell r="K39">
            <v>12.577088410910248</v>
          </cell>
          <cell r="L39">
            <v>22.820332261012176</v>
          </cell>
          <cell r="N39">
            <v>8.3058892512127258</v>
          </cell>
          <cell r="O39">
            <v>14.738305393398065</v>
          </cell>
          <cell r="P39">
            <v>13.448749238228247</v>
          </cell>
          <cell r="R39">
            <v>15.783797407514871</v>
          </cell>
          <cell r="S39">
            <v>17.038989393350807</v>
          </cell>
          <cell r="T39">
            <v>7.7107241780394755</v>
          </cell>
          <cell r="U39">
            <v>14.159674238804071</v>
          </cell>
        </row>
        <row r="41">
          <cell r="F41">
            <v>0.55216481525692696</v>
          </cell>
          <cell r="G41">
            <v>0.59274858879722103</v>
          </cell>
          <cell r="H41">
            <v>0.58401134165333934</v>
          </cell>
          <cell r="J41">
            <v>0.5800599177872221</v>
          </cell>
          <cell r="K41">
            <v>0.62002278816247347</v>
          </cell>
          <cell r="L41">
            <v>0.55358777355559874</v>
          </cell>
          <cell r="N41">
            <v>0.65583190394511148</v>
          </cell>
          <cell r="O41">
            <v>0.61008375487187994</v>
          </cell>
          <cell r="P41">
            <v>0.63546432898581706</v>
          </cell>
          <cell r="R41">
            <v>0.59306957257548543</v>
          </cell>
          <cell r="S41">
            <v>0.57971054331541982</v>
          </cell>
          <cell r="T41">
            <v>0.62561044860874504</v>
          </cell>
          <cell r="U41">
            <v>0.59921300720918436</v>
          </cell>
        </row>
        <row r="63">
          <cell r="F63">
            <v>786659.92</v>
          </cell>
          <cell r="G63">
            <v>877604.73</v>
          </cell>
          <cell r="H63">
            <v>842142.92</v>
          </cell>
          <cell r="J63">
            <v>836393.74000000011</v>
          </cell>
          <cell r="K63">
            <v>805467.54</v>
          </cell>
          <cell r="L63">
            <v>804049.0199999999</v>
          </cell>
          <cell r="N63">
            <v>909341.34999999986</v>
          </cell>
          <cell r="O63">
            <v>871500.03000000014</v>
          </cell>
          <cell r="P63">
            <v>897075.46</v>
          </cell>
          <cell r="R63">
            <v>862633.53999999992</v>
          </cell>
          <cell r="S63">
            <v>842725.38000000012</v>
          </cell>
          <cell r="T63">
            <v>890249.38000000012</v>
          </cell>
        </row>
        <row r="64">
          <cell r="F64">
            <v>711095.62</v>
          </cell>
          <cell r="G64">
            <v>739241.50999999989</v>
          </cell>
          <cell r="H64">
            <v>761896.85000000009</v>
          </cell>
          <cell r="J64">
            <v>757554.12000000011</v>
          </cell>
          <cell r="K64">
            <v>728372</v>
          </cell>
          <cell r="L64">
            <v>718582.45</v>
          </cell>
          <cell r="N64">
            <v>834531.87999999989</v>
          </cell>
          <cell r="O64">
            <v>797047.05000000016</v>
          </cell>
          <cell r="P64">
            <v>808896.80999999994</v>
          </cell>
          <cell r="R64">
            <v>783340.2699999999</v>
          </cell>
          <cell r="S64">
            <v>768842.40000000014</v>
          </cell>
          <cell r="T64">
            <v>812649.7300000001</v>
          </cell>
        </row>
        <row r="76">
          <cell r="F76">
            <v>70010</v>
          </cell>
          <cell r="G76">
            <v>70690</v>
          </cell>
          <cell r="H76">
            <v>71470</v>
          </cell>
          <cell r="J76">
            <v>71170</v>
          </cell>
          <cell r="K76">
            <v>70880</v>
          </cell>
          <cell r="L76">
            <v>71190</v>
          </cell>
          <cell r="N76">
            <v>71490</v>
          </cell>
          <cell r="O76">
            <v>72120</v>
          </cell>
          <cell r="P76">
            <v>71430</v>
          </cell>
          <cell r="R76">
            <v>71840</v>
          </cell>
          <cell r="S76">
            <v>72050</v>
          </cell>
          <cell r="T76">
            <v>72060</v>
          </cell>
        </row>
        <row r="85">
          <cell r="F85">
            <v>5554.2999999999993</v>
          </cell>
          <cell r="G85">
            <v>67673.22000000003</v>
          </cell>
          <cell r="H85">
            <v>8776.07</v>
          </cell>
          <cell r="J85">
            <v>7669.619999999999</v>
          </cell>
          <cell r="K85">
            <v>6215.5400000000009</v>
          </cell>
          <cell r="L85">
            <v>14276.57</v>
          </cell>
          <cell r="N85">
            <v>3319.4699999999993</v>
          </cell>
          <cell r="O85">
            <v>2332.9799999999996</v>
          </cell>
          <cell r="P85">
            <v>16748.649999999994</v>
          </cell>
          <cell r="R85">
            <v>7453.27</v>
          </cell>
          <cell r="S85">
            <v>1832.9799999999996</v>
          </cell>
          <cell r="T85">
            <v>5539.6500000000015</v>
          </cell>
        </row>
        <row r="221">
          <cell r="F221">
            <v>467331.28</v>
          </cell>
          <cell r="G221">
            <v>471582.13000000006</v>
          </cell>
          <cell r="H221">
            <v>617960.80999999994</v>
          </cell>
          <cell r="J221">
            <v>498085.64999999997</v>
          </cell>
          <cell r="K221">
            <v>469604.01000000007</v>
          </cell>
          <cell r="L221">
            <v>541530.21</v>
          </cell>
          <cell r="N221">
            <v>501312.7</v>
          </cell>
          <cell r="O221">
            <v>720833.47000000009</v>
          </cell>
          <cell r="P221">
            <v>513343.12</v>
          </cell>
          <cell r="R221">
            <v>513872.03</v>
          </cell>
          <cell r="S221">
            <v>561268.82999999984</v>
          </cell>
          <cell r="T221">
            <v>622265.67999999993</v>
          </cell>
        </row>
      </sheetData>
      <sheetData sheetId="39">
        <row r="9">
          <cell r="F9">
            <v>32</v>
          </cell>
          <cell r="G9">
            <v>9</v>
          </cell>
          <cell r="H9">
            <v>15</v>
          </cell>
          <cell r="J9">
            <v>10</v>
          </cell>
          <cell r="K9">
            <v>7</v>
          </cell>
          <cell r="L9">
            <v>10</v>
          </cell>
          <cell r="N9">
            <v>13</v>
          </cell>
          <cell r="O9">
            <v>17</v>
          </cell>
          <cell r="P9">
            <v>21</v>
          </cell>
          <cell r="R9">
            <v>20</v>
          </cell>
          <cell r="S9">
            <v>14</v>
          </cell>
          <cell r="T9">
            <v>8</v>
          </cell>
        </row>
        <row r="30">
          <cell r="F30">
            <v>58688</v>
          </cell>
          <cell r="G30">
            <v>61984</v>
          </cell>
          <cell r="H30">
            <v>60966</v>
          </cell>
          <cell r="J30">
            <v>62171</v>
          </cell>
          <cell r="K30">
            <v>64052</v>
          </cell>
          <cell r="L30">
            <v>59735</v>
          </cell>
          <cell r="N30">
            <v>69110</v>
          </cell>
          <cell r="O30">
            <v>67773</v>
          </cell>
          <cell r="P30">
            <v>64509</v>
          </cell>
          <cell r="R30">
            <v>63156</v>
          </cell>
          <cell r="S30">
            <v>60548</v>
          </cell>
          <cell r="T30">
            <v>61127</v>
          </cell>
        </row>
        <row r="37">
          <cell r="F37">
            <v>16908</v>
          </cell>
          <cell r="G37">
            <v>9711</v>
          </cell>
          <cell r="H37">
            <v>15429</v>
          </cell>
          <cell r="J37">
            <v>11571</v>
          </cell>
          <cell r="K37">
            <v>8286</v>
          </cell>
          <cell r="L37">
            <v>14629</v>
          </cell>
          <cell r="N37">
            <v>8675</v>
          </cell>
          <cell r="O37">
            <v>8081</v>
          </cell>
          <cell r="P37">
            <v>7659</v>
          </cell>
          <cell r="R37">
            <v>9918</v>
          </cell>
          <cell r="S37">
            <v>12991</v>
          </cell>
          <cell r="T37">
            <v>14399</v>
          </cell>
        </row>
        <row r="39">
          <cell r="F39">
            <v>22.366262765225674</v>
          </cell>
          <cell r="G39">
            <v>13.544877606527653</v>
          </cell>
          <cell r="H39">
            <v>20.196347928529352</v>
          </cell>
          <cell r="J39">
            <v>15.691193621002956</v>
          </cell>
          <cell r="K39">
            <v>11.454560535265006</v>
          </cell>
          <cell r="L39">
            <v>19.672153192404927</v>
          </cell>
          <cell r="N39">
            <v>11.152535835958091</v>
          </cell>
          <cell r="O39">
            <v>10.653360402879215</v>
          </cell>
          <cell r="P39">
            <v>10.612736947123379</v>
          </cell>
          <cell r="R39">
            <v>13.572542901716069</v>
          </cell>
          <cell r="S39">
            <v>17.665456424482247</v>
          </cell>
          <cell r="T39">
            <v>19.064957762889602</v>
          </cell>
          <cell r="U39">
            <v>15.498343190490496</v>
          </cell>
        </row>
        <row r="41">
          <cell r="F41">
            <v>0.52081466033633572</v>
          </cell>
          <cell r="G41">
            <v>0.56567647729865389</v>
          </cell>
          <cell r="H41">
            <v>0.53696796212705056</v>
          </cell>
          <cell r="J41">
            <v>0.54609016447440661</v>
          </cell>
          <cell r="K41">
            <v>0.62179163592591158</v>
          </cell>
          <cell r="L41">
            <v>0.52270052458184391</v>
          </cell>
          <cell r="N41">
            <v>0.62328643578643583</v>
          </cell>
          <cell r="O41">
            <v>0.58935862149928908</v>
          </cell>
          <cell r="P41">
            <v>0.57702938414061444</v>
          </cell>
          <cell r="R41">
            <v>0.54400275636332318</v>
          </cell>
          <cell r="S41">
            <v>0.51931967304508919</v>
          </cell>
          <cell r="T41">
            <v>0.54068373800362646</v>
          </cell>
          <cell r="U41">
            <v>0.55885740339509549</v>
          </cell>
        </row>
        <row r="63">
          <cell r="F63">
            <v>1160262.47</v>
          </cell>
          <cell r="G63">
            <v>1201710.4400000002</v>
          </cell>
          <cell r="H63">
            <v>1207680.56</v>
          </cell>
          <cell r="J63">
            <v>1214850.1099999999</v>
          </cell>
          <cell r="K63">
            <v>1253184.1000000001</v>
          </cell>
          <cell r="L63">
            <v>1144876</v>
          </cell>
          <cell r="N63">
            <v>1352106.21</v>
          </cell>
          <cell r="O63">
            <v>1311862.53</v>
          </cell>
          <cell r="P63">
            <v>1246592.6700000002</v>
          </cell>
          <cell r="R63">
            <v>1225808.95</v>
          </cell>
          <cell r="S63">
            <v>1170161.0399999998</v>
          </cell>
          <cell r="T63">
            <v>1171131.0399999998</v>
          </cell>
        </row>
        <row r="64">
          <cell r="F64">
            <v>1020058.9099999999</v>
          </cell>
          <cell r="G64">
            <v>1080426.0400000003</v>
          </cell>
          <cell r="H64">
            <v>1058276.6000000001</v>
          </cell>
          <cell r="J64">
            <v>1083511.21</v>
          </cell>
          <cell r="K64">
            <v>1131822.6900000002</v>
          </cell>
          <cell r="L64">
            <v>1023714.5</v>
          </cell>
          <cell r="N64">
            <v>1213975.3599999999</v>
          </cell>
          <cell r="O64">
            <v>1177434.6000000001</v>
          </cell>
          <cell r="P64">
            <v>1111619.0000000002</v>
          </cell>
          <cell r="R64">
            <v>1090948.48</v>
          </cell>
          <cell r="S64">
            <v>1033779.5299999999</v>
          </cell>
          <cell r="T64">
            <v>1045960.3499999999</v>
          </cell>
        </row>
        <row r="76">
          <cell r="F76">
            <v>113090</v>
          </cell>
          <cell r="G76">
            <v>113630</v>
          </cell>
          <cell r="H76">
            <v>139460</v>
          </cell>
          <cell r="J76">
            <v>125240</v>
          </cell>
          <cell r="K76">
            <v>113870</v>
          </cell>
          <cell r="L76">
            <v>114350</v>
          </cell>
          <cell r="N76">
            <v>114820</v>
          </cell>
          <cell r="O76">
            <v>116000</v>
          </cell>
          <cell r="P76">
            <v>115540</v>
          </cell>
          <cell r="R76">
            <v>115320</v>
          </cell>
          <cell r="S76">
            <v>117090</v>
          </cell>
          <cell r="T76">
            <v>117230</v>
          </cell>
        </row>
        <row r="85">
          <cell r="F85">
            <v>27113.559999999998</v>
          </cell>
          <cell r="G85">
            <v>7654.4000000000015</v>
          </cell>
          <cell r="H85">
            <v>9943.9599999999991</v>
          </cell>
          <cell r="J85">
            <v>6098.9000000000015</v>
          </cell>
          <cell r="K85">
            <v>7491.4100000000035</v>
          </cell>
          <cell r="L85">
            <v>6811.5</v>
          </cell>
          <cell r="N85">
            <v>23310.850000000006</v>
          </cell>
          <cell r="O85">
            <v>18427.930000000008</v>
          </cell>
          <cell r="P85">
            <v>19433.669999999998</v>
          </cell>
          <cell r="R85">
            <v>19540.47000000003</v>
          </cell>
          <cell r="S85">
            <v>19291.510000000002</v>
          </cell>
          <cell r="T85">
            <v>7940.6899999999987</v>
          </cell>
        </row>
        <row r="221">
          <cell r="F221">
            <v>671443.35</v>
          </cell>
          <cell r="G221">
            <v>633998.65</v>
          </cell>
          <cell r="H221">
            <v>839153.42999999993</v>
          </cell>
          <cell r="J221">
            <v>678311.52</v>
          </cell>
          <cell r="K221">
            <v>705744.42999999993</v>
          </cell>
          <cell r="L221">
            <v>780418.22</v>
          </cell>
          <cell r="N221">
            <v>802875.78</v>
          </cell>
          <cell r="O221">
            <v>787444.05999999994</v>
          </cell>
          <cell r="P221">
            <v>818532.24000000011</v>
          </cell>
          <cell r="R221">
            <v>795863.86</v>
          </cell>
          <cell r="S221">
            <v>787010.37000000023</v>
          </cell>
          <cell r="T221">
            <v>950398.26</v>
          </cell>
        </row>
      </sheetData>
      <sheetData sheetId="40">
        <row r="9">
          <cell r="F9">
            <v>66</v>
          </cell>
          <cell r="G9">
            <v>66</v>
          </cell>
          <cell r="H9">
            <v>120</v>
          </cell>
          <cell r="J9">
            <v>62</v>
          </cell>
          <cell r="K9">
            <v>56</v>
          </cell>
          <cell r="L9">
            <v>86</v>
          </cell>
          <cell r="N9">
            <v>60</v>
          </cell>
          <cell r="O9">
            <v>58</v>
          </cell>
          <cell r="P9">
            <v>55</v>
          </cell>
          <cell r="R9">
            <v>53</v>
          </cell>
          <cell r="S9">
            <v>58</v>
          </cell>
          <cell r="T9">
            <v>43</v>
          </cell>
        </row>
        <row r="30">
          <cell r="F30">
            <v>311998</v>
          </cell>
          <cell r="G30">
            <v>318542</v>
          </cell>
          <cell r="H30">
            <v>308091</v>
          </cell>
          <cell r="J30">
            <v>323777</v>
          </cell>
          <cell r="K30">
            <v>319764</v>
          </cell>
          <cell r="L30">
            <v>298708</v>
          </cell>
          <cell r="N30">
            <v>345532</v>
          </cell>
          <cell r="O30">
            <v>328137</v>
          </cell>
          <cell r="P30">
            <v>341483</v>
          </cell>
          <cell r="R30">
            <v>322301</v>
          </cell>
          <cell r="S30">
            <v>328352</v>
          </cell>
          <cell r="T30">
            <v>327907</v>
          </cell>
        </row>
        <row r="37">
          <cell r="F37">
            <v>147500</v>
          </cell>
          <cell r="G37">
            <v>186250</v>
          </cell>
          <cell r="H37">
            <v>186190.30000000005</v>
          </cell>
          <cell r="J37">
            <v>161519.43</v>
          </cell>
          <cell r="K37">
            <v>122234.03999999998</v>
          </cell>
          <cell r="L37">
            <v>122366.35000000003</v>
          </cell>
          <cell r="N37">
            <v>124747.09000000003</v>
          </cell>
          <cell r="O37">
            <v>121999.06000000006</v>
          </cell>
          <cell r="P37">
            <v>93156.020000000019</v>
          </cell>
          <cell r="R37">
            <v>106562.31</v>
          </cell>
          <cell r="S37">
            <v>108594.22999999998</v>
          </cell>
          <cell r="T37">
            <v>86705.080000000016</v>
          </cell>
        </row>
        <row r="39">
          <cell r="F39">
            <v>32.074700346189303</v>
          </cell>
          <cell r="G39">
            <v>36.882502742672017</v>
          </cell>
          <cell r="H39">
            <v>37.664398391148772</v>
          </cell>
          <cell r="J39">
            <v>33.278861463331836</v>
          </cell>
          <cell r="K39">
            <v>27.651817326952351</v>
          </cell>
          <cell r="L39">
            <v>29.052643550088703</v>
          </cell>
          <cell r="N39">
            <v>26.52217840545114</v>
          </cell>
          <cell r="O39">
            <v>27.098312948211223</v>
          </cell>
          <cell r="P39">
            <v>21.432223265759745</v>
          </cell>
          <cell r="R39">
            <v>24.846921124930226</v>
          </cell>
          <cell r="S39">
            <v>24.852996214202371</v>
          </cell>
          <cell r="T39">
            <v>20.909715642599188</v>
          </cell>
          <cell r="U39">
            <v>28.801910543890365</v>
          </cell>
        </row>
        <row r="41">
          <cell r="F41">
            <v>0.54623889350899468</v>
          </cell>
          <cell r="G41">
            <v>0.57458625323556733</v>
          </cell>
          <cell r="H41">
            <v>0.53548960666174794</v>
          </cell>
          <cell r="J41">
            <v>0.56078924829330767</v>
          </cell>
          <cell r="K41">
            <v>0.61211035306549044</v>
          </cell>
          <cell r="L41">
            <v>0.51503244082975419</v>
          </cell>
          <cell r="N41">
            <v>0.61429549232423974</v>
          </cell>
          <cell r="O41">
            <v>0.56361995240430407</v>
          </cell>
          <cell r="P41">
            <v>0.6047425510249258</v>
          </cell>
          <cell r="R41">
            <v>0.55111616494104976</v>
          </cell>
          <cell r="S41">
            <v>0.56021579309250547</v>
          </cell>
          <cell r="T41">
            <v>0.57720451685017471</v>
          </cell>
          <cell r="U41">
            <v>0.5685306776608845</v>
          </cell>
        </row>
        <row r="63">
          <cell r="F63">
            <v>6266606.8099999996</v>
          </cell>
          <cell r="G63">
            <v>6436836.7800000003</v>
          </cell>
          <cell r="H63">
            <v>6301588.7400000002</v>
          </cell>
          <cell r="J63">
            <v>6572772.8600000003</v>
          </cell>
          <cell r="K63">
            <v>6477546.4100000001</v>
          </cell>
          <cell r="L63">
            <v>6048858.2699999996</v>
          </cell>
          <cell r="N63">
            <v>6950335.4299999997</v>
          </cell>
          <cell r="O63">
            <v>6575162.5599999987</v>
          </cell>
          <cell r="P63">
            <v>6915655.79</v>
          </cell>
          <cell r="R63">
            <v>6441198.6200000001</v>
          </cell>
          <cell r="S63">
            <v>6557807.5</v>
          </cell>
          <cell r="T63">
            <v>6582164.5500000007</v>
          </cell>
        </row>
        <row r="64">
          <cell r="F64">
            <v>5578521.5499999998</v>
          </cell>
          <cell r="G64">
            <v>5734062.6900000004</v>
          </cell>
          <cell r="H64">
            <v>5558608.2200000007</v>
          </cell>
          <cell r="J64">
            <v>5874879.2800000003</v>
          </cell>
          <cell r="K64">
            <v>5792905.4699999997</v>
          </cell>
          <cell r="L64">
            <v>5342439.1199999992</v>
          </cell>
          <cell r="N64">
            <v>6255037.5499999998</v>
          </cell>
          <cell r="O64">
            <v>5875542.9999999991</v>
          </cell>
          <cell r="P64">
            <v>6156723.9900000002</v>
          </cell>
          <cell r="R64">
            <v>5777745.1699999999</v>
          </cell>
          <cell r="S64">
            <v>5876891.6600000001</v>
          </cell>
          <cell r="T64">
            <v>5889208.580000001</v>
          </cell>
        </row>
        <row r="76">
          <cell r="F76">
            <v>625740</v>
          </cell>
          <cell r="G76">
            <v>623840</v>
          </cell>
          <cell r="H76">
            <v>636250</v>
          </cell>
          <cell r="J76">
            <v>637420</v>
          </cell>
          <cell r="K76">
            <v>622830</v>
          </cell>
          <cell r="L76">
            <v>628610</v>
          </cell>
          <cell r="N76">
            <v>638530</v>
          </cell>
          <cell r="O76">
            <v>647810</v>
          </cell>
          <cell r="P76">
            <v>630130</v>
          </cell>
          <cell r="R76">
            <v>637880</v>
          </cell>
          <cell r="S76">
            <v>642460</v>
          </cell>
          <cell r="T76">
            <v>650090</v>
          </cell>
        </row>
        <row r="85">
          <cell r="F85">
            <v>62345.260000000009</v>
          </cell>
          <cell r="G85">
            <v>78934.089999999967</v>
          </cell>
          <cell r="H85">
            <v>106730.52000000002</v>
          </cell>
          <cell r="J85">
            <v>60473.579999999958</v>
          </cell>
          <cell r="K85">
            <v>61810.94</v>
          </cell>
          <cell r="L85">
            <v>77809.150000000023</v>
          </cell>
          <cell r="N85">
            <v>56767.880000000005</v>
          </cell>
          <cell r="O85">
            <v>51809.56</v>
          </cell>
          <cell r="P85">
            <v>128801.79999999999</v>
          </cell>
          <cell r="R85">
            <v>25573.450000000012</v>
          </cell>
          <cell r="S85">
            <v>38455.839999999967</v>
          </cell>
          <cell r="T85">
            <v>42865.97000000003</v>
          </cell>
        </row>
        <row r="221">
          <cell r="F221">
            <v>1988013.2199999995</v>
          </cell>
          <cell r="G221">
            <v>2075274.6599999997</v>
          </cell>
          <cell r="H221">
            <v>2422848.36</v>
          </cell>
          <cell r="J221">
            <v>1978399.69</v>
          </cell>
          <cell r="K221">
            <v>2041290.1300000001</v>
          </cell>
          <cell r="L221">
            <v>2185569.2800000003</v>
          </cell>
          <cell r="N221">
            <v>1979232.1999999997</v>
          </cell>
          <cell r="O221">
            <v>2230235.33</v>
          </cell>
          <cell r="P221">
            <v>2193384.4900000002</v>
          </cell>
          <cell r="R221">
            <v>2105836.3199999998</v>
          </cell>
          <cell r="S221">
            <v>2588654.46</v>
          </cell>
          <cell r="T221">
            <v>3409483.76</v>
          </cell>
        </row>
      </sheetData>
      <sheetData sheetId="41">
        <row r="9">
          <cell r="F9">
            <v>22</v>
          </cell>
          <cell r="G9">
            <v>17</v>
          </cell>
          <cell r="H9">
            <v>11</v>
          </cell>
          <cell r="J9">
            <v>5</v>
          </cell>
          <cell r="K9">
            <v>18</v>
          </cell>
          <cell r="L9">
            <v>15</v>
          </cell>
          <cell r="N9">
            <v>13</v>
          </cell>
          <cell r="O9">
            <v>5</v>
          </cell>
          <cell r="P9">
            <v>51</v>
          </cell>
          <cell r="R9">
            <v>24</v>
          </cell>
          <cell r="S9">
            <v>4</v>
          </cell>
          <cell r="T9">
            <v>4</v>
          </cell>
        </row>
        <row r="30">
          <cell r="F30">
            <v>45471</v>
          </cell>
          <cell r="G30">
            <v>47188</v>
          </cell>
          <cell r="H30">
            <v>46862</v>
          </cell>
          <cell r="J30">
            <v>49231</v>
          </cell>
          <cell r="K30">
            <v>46658</v>
          </cell>
          <cell r="L30">
            <v>49784</v>
          </cell>
          <cell r="N30">
            <v>56306</v>
          </cell>
          <cell r="O30">
            <v>53021</v>
          </cell>
          <cell r="P30">
            <v>52399</v>
          </cell>
          <cell r="R30">
            <v>47986</v>
          </cell>
          <cell r="S30">
            <v>51951</v>
          </cell>
          <cell r="T30">
            <v>51557</v>
          </cell>
        </row>
        <row r="37">
          <cell r="F37">
            <v>12525</v>
          </cell>
          <cell r="G37">
            <v>10302</v>
          </cell>
          <cell r="H37">
            <v>12530</v>
          </cell>
          <cell r="J37">
            <v>11758</v>
          </cell>
          <cell r="K37">
            <v>10827</v>
          </cell>
          <cell r="L37">
            <v>12091</v>
          </cell>
          <cell r="N37">
            <v>5344</v>
          </cell>
          <cell r="O37">
            <v>5800</v>
          </cell>
          <cell r="P37">
            <v>4726</v>
          </cell>
          <cell r="R37">
            <v>8009.0599999999977</v>
          </cell>
          <cell r="S37">
            <v>5711.5899999999965</v>
          </cell>
          <cell r="T37">
            <v>3465.5699999999997</v>
          </cell>
        </row>
        <row r="39">
          <cell r="F39">
            <v>21.59631698737844</v>
          </cell>
          <cell r="G39">
            <v>17.919638197947467</v>
          </cell>
          <cell r="H39">
            <v>21.097117456896552</v>
          </cell>
          <cell r="J39">
            <v>19.2788863565561</v>
          </cell>
          <cell r="K39">
            <v>18.834478559624248</v>
          </cell>
          <cell r="L39">
            <v>19.539431157078216</v>
          </cell>
          <cell r="N39">
            <v>8.6682887266828885</v>
          </cell>
          <cell r="O39">
            <v>9.8604239982319228</v>
          </cell>
          <cell r="P39">
            <v>8.2730853391684906</v>
          </cell>
          <cell r="R39">
            <v>14.303154599709329</v>
          </cell>
          <cell r="S39">
            <v>9.9051915635423189</v>
          </cell>
          <cell r="T39">
            <v>6.2984517080899707</v>
          </cell>
          <cell r="U39">
            <v>14.695368786982993</v>
          </cell>
        </row>
        <row r="41">
          <cell r="F41">
            <v>0.43204902845740889</v>
          </cell>
          <cell r="G41">
            <v>0.46066285937423734</v>
          </cell>
          <cell r="H41">
            <v>0.44097941054691914</v>
          </cell>
          <cell r="J41">
            <v>0.46232802742170259</v>
          </cell>
          <cell r="K41">
            <v>0.48356272282563634</v>
          </cell>
          <cell r="L41">
            <v>0.46380808198439499</v>
          </cell>
          <cell r="N41">
            <v>0.53995013425393168</v>
          </cell>
          <cell r="O41">
            <v>0.49084656011183164</v>
          </cell>
          <cell r="P41">
            <v>0.49726215895610909</v>
          </cell>
          <cell r="R41">
            <v>0.4360381644706951</v>
          </cell>
          <cell r="S41">
            <v>0.47041086587436332</v>
          </cell>
          <cell r="T41">
            <v>0.48213400663954736</v>
          </cell>
          <cell r="U41">
            <v>0.47179580171479252</v>
          </cell>
        </row>
        <row r="63">
          <cell r="F63">
            <v>898372.23</v>
          </cell>
          <cell r="G63">
            <v>916297.51</v>
          </cell>
          <cell r="H63">
            <v>912527.39</v>
          </cell>
          <cell r="J63">
            <v>951320.4</v>
          </cell>
          <cell r="K63">
            <v>912518.04</v>
          </cell>
          <cell r="L63">
            <v>978146.57000000007</v>
          </cell>
          <cell r="N63">
            <v>1067918</v>
          </cell>
          <cell r="O63">
            <v>1000352.54</v>
          </cell>
          <cell r="P63">
            <v>1049505.05</v>
          </cell>
          <cell r="R63">
            <v>939533.7</v>
          </cell>
          <cell r="S63">
            <v>998855.25000000012</v>
          </cell>
          <cell r="T63">
            <v>992754.50000000012</v>
          </cell>
        </row>
        <row r="64">
          <cell r="F64">
            <v>764333.5</v>
          </cell>
          <cell r="G64">
            <v>799698.3</v>
          </cell>
          <cell r="H64">
            <v>803341.06</v>
          </cell>
          <cell r="J64">
            <v>838953.45000000007</v>
          </cell>
          <cell r="K64">
            <v>793001.12</v>
          </cell>
          <cell r="L64">
            <v>858565.42</v>
          </cell>
          <cell r="N64">
            <v>955503.35000000009</v>
          </cell>
          <cell r="O64">
            <v>895519.65</v>
          </cell>
          <cell r="P64">
            <v>893795.41</v>
          </cell>
          <cell r="R64">
            <v>816150.12</v>
          </cell>
          <cell r="S64">
            <v>885009.38000000012</v>
          </cell>
          <cell r="T64">
            <v>886019.65</v>
          </cell>
        </row>
        <row r="76">
          <cell r="F76">
            <v>101890</v>
          </cell>
          <cell r="G76">
            <v>102510</v>
          </cell>
          <cell r="H76">
            <v>105060</v>
          </cell>
          <cell r="J76">
            <v>104130</v>
          </cell>
          <cell r="K76">
            <v>103950</v>
          </cell>
          <cell r="L76">
            <v>104480</v>
          </cell>
          <cell r="N76">
            <v>107130</v>
          </cell>
          <cell r="O76">
            <v>104260</v>
          </cell>
          <cell r="P76">
            <v>104970</v>
          </cell>
          <cell r="R76">
            <v>106530</v>
          </cell>
          <cell r="S76">
            <v>109210</v>
          </cell>
          <cell r="T76">
            <v>106670</v>
          </cell>
        </row>
        <row r="85">
          <cell r="F85">
            <v>32148.729999999996</v>
          </cell>
          <cell r="G85">
            <v>14089.210000000006</v>
          </cell>
          <cell r="H85">
            <v>4126.3300000000017</v>
          </cell>
          <cell r="J85">
            <v>8236.9500000000007</v>
          </cell>
          <cell r="K85">
            <v>15566.919999999998</v>
          </cell>
          <cell r="L85">
            <v>15101.149999999994</v>
          </cell>
          <cell r="N85">
            <v>5284.6500000000087</v>
          </cell>
          <cell r="O85">
            <v>572.89000000000124</v>
          </cell>
          <cell r="P85">
            <v>50739.640000000014</v>
          </cell>
          <cell r="R85">
            <v>16853.579999999994</v>
          </cell>
          <cell r="S85">
            <v>4635.869999999999</v>
          </cell>
          <cell r="T85">
            <v>64.850000000093132</v>
          </cell>
        </row>
        <row r="221">
          <cell r="F221">
            <v>466475.08999999997</v>
          </cell>
          <cell r="G221">
            <v>471901.42</v>
          </cell>
          <cell r="H221">
            <v>617919.21000000008</v>
          </cell>
          <cell r="J221">
            <v>473257.0799999999</v>
          </cell>
          <cell r="K221">
            <v>496405.43000000005</v>
          </cell>
          <cell r="L221">
            <v>600548.43000000005</v>
          </cell>
          <cell r="N221">
            <v>501689.8600000001</v>
          </cell>
          <cell r="O221">
            <v>575808.2300000001</v>
          </cell>
          <cell r="P221">
            <v>599354.18999999983</v>
          </cell>
          <cell r="R221">
            <v>684797.82000000007</v>
          </cell>
          <cell r="S221">
            <v>553905.59</v>
          </cell>
          <cell r="T221">
            <v>602781.47000000009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แบบฟอร์มใหม่"/>
      <sheetName val="Sheet1"/>
      <sheetName val="เป้าหมาย กงป. 2560"/>
      <sheetName val="เป้าหมายข้อตกลง60"/>
      <sheetName val="เป้าหมาย 2560"/>
      <sheetName val="ผู้ใช้น้ำขยายเขต"/>
      <sheetName val="โครงการ"/>
      <sheetName val="Sheet2"/>
      <sheetName val="เข้าซอย"/>
      <sheetName val="ต.ค.59"/>
      <sheetName val="พ.ย.59"/>
      <sheetName val="2M"/>
      <sheetName val="ธ.ค.59"/>
      <sheetName val="3M"/>
      <sheetName val="ม.ค.60"/>
      <sheetName val="4M"/>
      <sheetName val="ก.พ.60"/>
      <sheetName val="5M"/>
      <sheetName val="มี.ค.60"/>
      <sheetName val="6M"/>
      <sheetName val="เม.ย.60"/>
      <sheetName val="7M"/>
      <sheetName val="พ.ค.60"/>
      <sheetName val="8M"/>
      <sheetName val="มิ.ย.60"/>
      <sheetName val="9M"/>
      <sheetName val="ก.ค.60"/>
      <sheetName val="10M"/>
      <sheetName val="ส.ค.60"/>
      <sheetName val="11M"/>
      <sheetName val="ก.ย.60"/>
      <sheetName val="estimated"/>
      <sheetName val="Sheet3"/>
      <sheetName val="12M"/>
      <sheetName val="13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9">
          <cell r="E39">
            <v>28.269341346161585</v>
          </cell>
          <cell r="G39">
            <v>29.789664385763899</v>
          </cell>
          <cell r="H39">
            <v>13.472063547130986</v>
          </cell>
          <cell r="I39">
            <v>32.713984536468757</v>
          </cell>
          <cell r="J39">
            <v>27.36441616316888</v>
          </cell>
          <cell r="K39">
            <v>24.187968012774409</v>
          </cell>
          <cell r="L39">
            <v>22.733526340787989</v>
          </cell>
          <cell r="M39">
            <v>26.04500923506431</v>
          </cell>
          <cell r="N39">
            <v>10.341748583342163</v>
          </cell>
          <cell r="O39">
            <v>26.831991177852053</v>
          </cell>
          <cell r="P39">
            <v>22.272383354350566</v>
          </cell>
          <cell r="Q39">
            <v>28.84946727228143</v>
          </cell>
          <cell r="R39">
            <v>19.152728321002094</v>
          </cell>
          <cell r="S39">
            <v>28.323316244759848</v>
          </cell>
          <cell r="T39">
            <v>40.657380509838852</v>
          </cell>
          <cell r="U39">
            <v>20.741034349185185</v>
          </cell>
          <cell r="V39">
            <v>16.976617843765528</v>
          </cell>
          <cell r="W39">
            <v>29.977845350228407</v>
          </cell>
          <cell r="X39">
            <v>27.424848641854481</v>
          </cell>
          <cell r="Y39">
            <v>28.123366590548788</v>
          </cell>
          <cell r="Z39">
            <v>25.290570251327694</v>
          </cell>
          <cell r="AA39">
            <v>22.712045908326754</v>
          </cell>
          <cell r="AB39">
            <v>25.381605887574899</v>
          </cell>
          <cell r="AC39">
            <v>12.686835281475664</v>
          </cell>
          <cell r="AD39">
            <v>18.072387314907225</v>
          </cell>
          <cell r="AE39">
            <v>34.591012451728048</v>
          </cell>
          <cell r="AF39">
            <v>19.766032246332887</v>
          </cell>
          <cell r="AG39">
            <v>18.974831750714483</v>
          </cell>
        </row>
        <row r="41">
          <cell r="E41">
            <v>0.63573945518984076</v>
          </cell>
          <cell r="G41">
            <v>0.80219873470192593</v>
          </cell>
          <cell r="H41">
            <v>0.51527963108589092</v>
          </cell>
          <cell r="I41">
            <v>0.45134200485128273</v>
          </cell>
          <cell r="J41">
            <v>0.68432861877806839</v>
          </cell>
          <cell r="K41">
            <v>0.67726313497987978</v>
          </cell>
          <cell r="L41">
            <v>0.63435943216011392</v>
          </cell>
          <cell r="M41">
            <v>0.64804246278064515</v>
          </cell>
          <cell r="N41">
            <v>0.51766469871614662</v>
          </cell>
          <cell r="O41">
            <v>0.56348232348517535</v>
          </cell>
          <cell r="P41">
            <v>0.42671411165263623</v>
          </cell>
          <cell r="Q41">
            <v>0.57275011979563872</v>
          </cell>
          <cell r="R41">
            <v>0.50656892489550698</v>
          </cell>
          <cell r="S41">
            <v>0.42805408680884177</v>
          </cell>
          <cell r="T41">
            <v>0.54395950326134801</v>
          </cell>
          <cell r="U41">
            <v>0.46917995450266292</v>
          </cell>
          <cell r="V41">
            <v>0.48368582094251983</v>
          </cell>
          <cell r="W41">
            <v>0.61771792535439962</v>
          </cell>
          <cell r="X41">
            <v>0.51010748912955417</v>
          </cell>
          <cell r="Y41">
            <v>0.57757689701662007</v>
          </cell>
          <cell r="Z41">
            <v>0.44132962826175537</v>
          </cell>
          <cell r="AA41">
            <v>0.68293799072743366</v>
          </cell>
          <cell r="AB41">
            <v>0.42788884726496335</v>
          </cell>
          <cell r="AC41">
            <v>0.57188962746061933</v>
          </cell>
          <cell r="AD41">
            <v>0.54369369470845708</v>
          </cell>
          <cell r="AE41">
            <v>0.56021035208386361</v>
          </cell>
          <cell r="AF41">
            <v>0.4463052739826649</v>
          </cell>
          <cell r="AG41">
            <v>0.5466969442457047</v>
          </cell>
        </row>
      </sheetData>
      <sheetData sheetId="12"/>
      <sheetData sheetId="13">
        <row r="39">
          <cell r="E39">
            <v>28.303560641546394</v>
          </cell>
          <cell r="G39">
            <v>28.846072755230836</v>
          </cell>
          <cell r="H39">
            <v>13.547840807695227</v>
          </cell>
          <cell r="I39">
            <v>33.30230397888387</v>
          </cell>
          <cell r="J39">
            <v>27.049411628507137</v>
          </cell>
          <cell r="K39">
            <v>24.996847409605259</v>
          </cell>
          <cell r="L39">
            <v>24.764663499506419</v>
          </cell>
          <cell r="M39">
            <v>26.858859258190293</v>
          </cell>
          <cell r="N39">
            <v>11.405532989633599</v>
          </cell>
          <cell r="O39">
            <v>26.9760471165003</v>
          </cell>
          <cell r="P39">
            <v>22.571085988352174</v>
          </cell>
          <cell r="Q39">
            <v>29.729152295685097</v>
          </cell>
          <cell r="R39">
            <v>17.061498593658801</v>
          </cell>
          <cell r="S39">
            <v>31.605855354305078</v>
          </cell>
          <cell r="T39">
            <v>41.214544944867868</v>
          </cell>
          <cell r="U39">
            <v>21.209760854312592</v>
          </cell>
          <cell r="V39">
            <v>17.078114747174375</v>
          </cell>
          <cell r="W39">
            <v>29.680845671302702</v>
          </cell>
          <cell r="X39">
            <v>31.792139822441939</v>
          </cell>
          <cell r="Y39">
            <v>28.934535291608576</v>
          </cell>
          <cell r="Z39">
            <v>26.441363754880985</v>
          </cell>
          <cell r="AA39">
            <v>23.171245888081746</v>
          </cell>
          <cell r="AB39">
            <v>23.761425903876095</v>
          </cell>
          <cell r="AC39">
            <v>14.006974364522714</v>
          </cell>
          <cell r="AD39">
            <v>18.797779029532467</v>
          </cell>
          <cell r="AE39">
            <v>35.632208169717607</v>
          </cell>
          <cell r="AF39">
            <v>20.218094900444882</v>
          </cell>
          <cell r="AG39">
            <v>20.259119890036349</v>
          </cell>
        </row>
        <row r="41">
          <cell r="E41">
            <v>0.63558977897181357</v>
          </cell>
          <cell r="G41">
            <v>0.80511419242178028</v>
          </cell>
          <cell r="H41">
            <v>0.51268387817096961</v>
          </cell>
          <cell r="I41">
            <v>0.45437968690724662</v>
          </cell>
          <cell r="J41">
            <v>0.68877280314433476</v>
          </cell>
          <cell r="K41">
            <v>0.68516273132002037</v>
          </cell>
          <cell r="L41">
            <v>0.6215016642891108</v>
          </cell>
          <cell r="M41">
            <v>0.64568377197235416</v>
          </cell>
          <cell r="N41">
            <v>0.5188784506313856</v>
          </cell>
          <cell r="O41">
            <v>0.55854278644456379</v>
          </cell>
          <cell r="P41">
            <v>0.41410615804613493</v>
          </cell>
          <cell r="Q41">
            <v>0.57434552281026585</v>
          </cell>
          <cell r="R41">
            <v>0.50039170497772734</v>
          </cell>
          <cell r="S41">
            <v>0.42371258321182187</v>
          </cell>
          <cell r="T41">
            <v>0.54270865584501748</v>
          </cell>
          <cell r="U41">
            <v>0.4678486171144447</v>
          </cell>
          <cell r="V41">
            <v>0.48333515620053075</v>
          </cell>
          <cell r="W41">
            <v>0.62249888185306379</v>
          </cell>
          <cell r="X41">
            <v>0.50405624178242081</v>
          </cell>
          <cell r="Y41">
            <v>0.56972264079287493</v>
          </cell>
          <cell r="Z41">
            <v>0.42264775533189897</v>
          </cell>
          <cell r="AA41">
            <v>0.6864643853511222</v>
          </cell>
          <cell r="AB41">
            <v>0.42298145315951741</v>
          </cell>
          <cell r="AC41">
            <v>0.57607515972857937</v>
          </cell>
          <cell r="AD41">
            <v>0.54165324745034893</v>
          </cell>
          <cell r="AE41">
            <v>0.55133806374305416</v>
          </cell>
          <cell r="AF41">
            <v>0.44492668584293743</v>
          </cell>
          <cell r="AG41">
            <v>0.54653008976936857</v>
          </cell>
        </row>
      </sheetData>
      <sheetData sheetId="14"/>
      <sheetData sheetId="15">
        <row r="39">
          <cell r="E39">
            <v>27.701124257501984</v>
          </cell>
          <cell r="G39">
            <v>28.304973870409167</v>
          </cell>
          <cell r="H39">
            <v>13.685268040299714</v>
          </cell>
          <cell r="I39">
            <v>33.284878063230856</v>
          </cell>
          <cell r="J39">
            <v>26.22630495172163</v>
          </cell>
          <cell r="K39">
            <v>24.115943088277273</v>
          </cell>
          <cell r="L39">
            <v>25.114990114704998</v>
          </cell>
          <cell r="M39">
            <v>28.015497606157531</v>
          </cell>
          <cell r="N39">
            <v>10.721041690825107</v>
          </cell>
          <cell r="O39">
            <v>26.420854766364222</v>
          </cell>
          <cell r="P39">
            <v>22.551925025329282</v>
          </cell>
          <cell r="Q39">
            <v>27.962019573164014</v>
          </cell>
          <cell r="R39">
            <v>16.509802771786546</v>
          </cell>
          <cell r="S39">
            <v>31.273451781552641</v>
          </cell>
          <cell r="T39">
            <v>39.913581616347116</v>
          </cell>
          <cell r="U39">
            <v>21.008708592360389</v>
          </cell>
          <cell r="V39">
            <v>17.068879560184953</v>
          </cell>
          <cell r="W39">
            <v>29.405038606331967</v>
          </cell>
          <cell r="X39">
            <v>30.065065233215744</v>
          </cell>
          <cell r="Y39">
            <v>29.203498591064491</v>
          </cell>
          <cell r="Z39">
            <v>26.022577402307544</v>
          </cell>
          <cell r="AA39">
            <v>22.622017087289766</v>
          </cell>
          <cell r="AB39">
            <v>22.763783168818673</v>
          </cell>
          <cell r="AC39">
            <v>14.175494236252018</v>
          </cell>
          <cell r="AD39">
            <v>18.027556248907299</v>
          </cell>
          <cell r="AE39">
            <v>35.044819109784001</v>
          </cell>
          <cell r="AF39">
            <v>19.975240283719213</v>
          </cell>
          <cell r="AG39">
            <v>19.969883178747484</v>
          </cell>
        </row>
        <row r="41">
          <cell r="E41">
            <v>0.64330149294703975</v>
          </cell>
          <cell r="G41">
            <v>0.81921254964458134</v>
          </cell>
          <cell r="H41">
            <v>0.52148683685005048</v>
          </cell>
          <cell r="I41">
            <v>0.45990724950727763</v>
          </cell>
          <cell r="J41">
            <v>0.69531651744958034</v>
          </cell>
          <cell r="K41">
            <v>0.70084819263152565</v>
          </cell>
          <cell r="L41">
            <v>0.61749417459986566</v>
          </cell>
          <cell r="M41">
            <v>0.65307882535355444</v>
          </cell>
          <cell r="N41">
            <v>0.5240907625979776</v>
          </cell>
          <cell r="O41">
            <v>0.56537452187428394</v>
          </cell>
          <cell r="P41">
            <v>0.41552767387264344</v>
          </cell>
          <cell r="Q41">
            <v>0.57993674292856601</v>
          </cell>
          <cell r="R41">
            <v>0.50711409872907798</v>
          </cell>
          <cell r="S41">
            <v>0.43630924912766555</v>
          </cell>
          <cell r="T41">
            <v>0.54600749446938313</v>
          </cell>
          <cell r="U41">
            <v>0.47364786898924527</v>
          </cell>
          <cell r="V41">
            <v>0.48696153539995313</v>
          </cell>
          <cell r="W41">
            <v>0.63211334036092359</v>
          </cell>
          <cell r="X41">
            <v>0.52117414082671143</v>
          </cell>
          <cell r="Y41">
            <v>0.56743340882993976</v>
          </cell>
          <cell r="Z41">
            <v>0.43055278782547668</v>
          </cell>
          <cell r="AA41">
            <v>0.68967098972906071</v>
          </cell>
          <cell r="AB41">
            <v>0.42584304816835122</v>
          </cell>
          <cell r="AC41">
            <v>0.57705776710921242</v>
          </cell>
          <cell r="AD41">
            <v>0.54328819840206077</v>
          </cell>
          <cell r="AE41">
            <v>0.55428831986588978</v>
          </cell>
          <cell r="AF41">
            <v>0.44995428989621955</v>
          </cell>
          <cell r="AG41">
            <v>0.55410594252388679</v>
          </cell>
        </row>
      </sheetData>
      <sheetData sheetId="16"/>
      <sheetData sheetId="17">
        <row r="39">
          <cell r="E39">
            <v>26.961653048576533</v>
          </cell>
          <cell r="G39">
            <v>27.473157974861657</v>
          </cell>
          <cell r="H39">
            <v>13.233937153189549</v>
          </cell>
          <cell r="I39">
            <v>33.860258303693193</v>
          </cell>
          <cell r="J39">
            <v>25.106592295652668</v>
          </cell>
          <cell r="K39">
            <v>22.346845341646528</v>
          </cell>
          <cell r="L39">
            <v>24.576529789507472</v>
          </cell>
          <cell r="M39">
            <v>27.904385264020931</v>
          </cell>
          <cell r="N39">
            <v>9.5403166273811966</v>
          </cell>
          <cell r="O39">
            <v>25.893870967741933</v>
          </cell>
          <cell r="P39">
            <v>22.603586262789989</v>
          </cell>
          <cell r="Q39">
            <v>27.151734648661407</v>
          </cell>
          <cell r="R39">
            <v>16.479828341227247</v>
          </cell>
          <cell r="S39">
            <v>31.526476888175477</v>
          </cell>
          <cell r="T39">
            <v>38.758318239845821</v>
          </cell>
          <cell r="U39">
            <v>20.988790556279081</v>
          </cell>
          <cell r="V39">
            <v>17.109722790242881</v>
          </cell>
          <cell r="W39">
            <v>28.973573163319742</v>
          </cell>
          <cell r="X39">
            <v>31.010933652632065</v>
          </cell>
          <cell r="Y39">
            <v>29.092408881053249</v>
          </cell>
          <cell r="Z39">
            <v>26.057538063599377</v>
          </cell>
          <cell r="AA39">
            <v>21.101250781925462</v>
          </cell>
          <cell r="AB39">
            <v>22.373079477807028</v>
          </cell>
          <cell r="AC39">
            <v>13.864422016748065</v>
          </cell>
          <cell r="AD39">
            <v>16.74166905556487</v>
          </cell>
          <cell r="AE39">
            <v>33.675475520611826</v>
          </cell>
          <cell r="AF39">
            <v>19.75169761924241</v>
          </cell>
          <cell r="AG39">
            <v>19.838266829198403</v>
          </cell>
        </row>
        <row r="41">
          <cell r="E41">
            <v>0.65666392182764033</v>
          </cell>
          <cell r="G41">
            <v>0.83799974900968854</v>
          </cell>
          <cell r="H41">
            <v>0.53298900787474224</v>
          </cell>
          <cell r="I41">
            <v>0.47223350722379365</v>
          </cell>
          <cell r="J41">
            <v>0.71491990430492969</v>
          </cell>
          <cell r="K41">
            <v>0.72613520251179042</v>
          </cell>
          <cell r="L41">
            <v>0.62932346966298913</v>
          </cell>
          <cell r="M41">
            <v>0.66427449644986358</v>
          </cell>
          <cell r="N41">
            <v>0.53822672307497388</v>
          </cell>
          <cell r="O41">
            <v>0.58158737445519992</v>
          </cell>
          <cell r="P41">
            <v>0.42074596246781676</v>
          </cell>
          <cell r="Q41">
            <v>0.59045642091159312</v>
          </cell>
          <cell r="R41">
            <v>0.51244883750623349</v>
          </cell>
          <cell r="S41">
            <v>0.446221105375745</v>
          </cell>
          <cell r="T41">
            <v>0.55582314013690681</v>
          </cell>
          <cell r="U41">
            <v>0.47772267520228301</v>
          </cell>
          <cell r="V41">
            <v>0.49371000938073167</v>
          </cell>
          <cell r="W41">
            <v>0.64046779664197906</v>
          </cell>
          <cell r="X41">
            <v>0.51953693352678743</v>
          </cell>
          <cell r="Y41">
            <v>0.57346629943677663</v>
          </cell>
          <cell r="Z41">
            <v>0.43657700450750631</v>
          </cell>
          <cell r="AA41">
            <v>0.70256796228676432</v>
          </cell>
          <cell r="AB41">
            <v>0.43609527530470638</v>
          </cell>
          <cell r="AC41">
            <v>0.58529215972086723</v>
          </cell>
          <cell r="AD41">
            <v>0.55834987526671886</v>
          </cell>
          <cell r="AE41">
            <v>0.56523049304926021</v>
          </cell>
          <cell r="AF41">
            <v>0.45591654409023435</v>
          </cell>
          <cell r="AG41">
            <v>0.57022825373111885</v>
          </cell>
        </row>
      </sheetData>
      <sheetData sheetId="18"/>
      <sheetData sheetId="19">
        <row r="39">
          <cell r="E39">
            <v>27.833202951595609</v>
          </cell>
          <cell r="G39">
            <v>28.964641888462012</v>
          </cell>
          <cell r="H39">
            <v>13.432082364820582</v>
          </cell>
          <cell r="I39">
            <v>33.043600464862941</v>
          </cell>
          <cell r="J39">
            <v>25.558230170333495</v>
          </cell>
          <cell r="K39">
            <v>23.149595202488637</v>
          </cell>
          <cell r="L39">
            <v>24.690106453747802</v>
          </cell>
          <cell r="M39">
            <v>28.012263195025096</v>
          </cell>
          <cell r="N39">
            <v>11.995941130230953</v>
          </cell>
          <cell r="O39">
            <v>25.507662489858468</v>
          </cell>
          <cell r="P39">
            <v>22.846463967747354</v>
          </cell>
          <cell r="Q39">
            <v>28.567184899575931</v>
          </cell>
          <cell r="R39">
            <v>16.742777061566137</v>
          </cell>
          <cell r="S39">
            <v>31.609892077990942</v>
          </cell>
          <cell r="T39">
            <v>39.228402844877344</v>
          </cell>
          <cell r="U39">
            <v>21.069176339652408</v>
          </cell>
          <cell r="V39">
            <v>19.218800905344832</v>
          </cell>
          <cell r="W39">
            <v>28.938797767111303</v>
          </cell>
          <cell r="X39">
            <v>32.234369376865423</v>
          </cell>
          <cell r="Y39">
            <v>30.216853371423746</v>
          </cell>
          <cell r="Z39">
            <v>26.558040198316178</v>
          </cell>
          <cell r="AA39">
            <v>22.060358239372547</v>
          </cell>
          <cell r="AB39">
            <v>22.789332772423581</v>
          </cell>
          <cell r="AC39">
            <v>15.469599704245487</v>
          </cell>
          <cell r="AD39">
            <v>17.232341881881432</v>
          </cell>
          <cell r="AE39">
            <v>32.982013874397374</v>
          </cell>
          <cell r="AF39">
            <v>19.714721646698496</v>
          </cell>
          <cell r="AG39">
            <v>20.101273801094052</v>
          </cell>
        </row>
        <row r="41">
          <cell r="E41">
            <v>0.65251446000187086</v>
          </cell>
          <cell r="G41">
            <v>0.8353246479683315</v>
          </cell>
          <cell r="H41">
            <v>0.52984651711924446</v>
          </cell>
          <cell r="I41">
            <v>0.47387156486081766</v>
          </cell>
          <cell r="J41">
            <v>0.70873732152337321</v>
          </cell>
          <cell r="K41">
            <v>0.72297498989123743</v>
          </cell>
          <cell r="L41">
            <v>0.62137829368204789</v>
          </cell>
          <cell r="M41">
            <v>0.6616016409807135</v>
          </cell>
          <cell r="N41">
            <v>0.53363094600208005</v>
          </cell>
          <cell r="O41">
            <v>0.57734035681710283</v>
          </cell>
          <cell r="P41">
            <v>0.41972538895615813</v>
          </cell>
          <cell r="Q41">
            <v>0.58641221488136308</v>
          </cell>
          <cell r="R41">
            <v>0.51118043763816357</v>
          </cell>
          <cell r="S41">
            <v>0.44756999481031262</v>
          </cell>
          <cell r="T41">
            <v>0.54818773176182689</v>
          </cell>
          <cell r="U41">
            <v>0.47464159979348314</v>
          </cell>
          <cell r="V41">
            <v>0.49000788241294574</v>
          </cell>
          <cell r="W41">
            <v>0.63488121194298941</v>
          </cell>
          <cell r="X41">
            <v>0.51406129240863707</v>
          </cell>
          <cell r="Y41">
            <v>0.56719320744477975</v>
          </cell>
          <cell r="Z41">
            <v>0.43414049557646894</v>
          </cell>
          <cell r="AA41">
            <v>0.69348666225155364</v>
          </cell>
          <cell r="AB41">
            <v>0.4360360525946978</v>
          </cell>
          <cell r="AC41">
            <v>0.57937220583134974</v>
          </cell>
          <cell r="AD41">
            <v>0.55245028494481452</v>
          </cell>
          <cell r="AE41">
            <v>0.55656113819131836</v>
          </cell>
          <cell r="AF41">
            <v>0.45725124015173624</v>
          </cell>
          <cell r="AG41">
            <v>0.56683888903459312</v>
          </cell>
        </row>
      </sheetData>
      <sheetData sheetId="20"/>
      <sheetData sheetId="21">
        <row r="39">
          <cell r="E39">
            <v>26.696201731183866</v>
          </cell>
          <cell r="G39">
            <v>27.603856744121408</v>
          </cell>
          <cell r="H39">
            <v>13.33503165378681</v>
          </cell>
          <cell r="I39">
            <v>32.413362696876113</v>
          </cell>
          <cell r="J39">
            <v>24.773131848169623</v>
          </cell>
          <cell r="K39">
            <v>21.489677836511138</v>
          </cell>
          <cell r="L39">
            <v>24.515053820666207</v>
          </cell>
          <cell r="M39">
            <v>27.532638018484374</v>
          </cell>
          <cell r="N39">
            <v>10.705081088404659</v>
          </cell>
          <cell r="O39">
            <v>25.247593737813961</v>
          </cell>
          <cell r="P39">
            <v>23.408629784931691</v>
          </cell>
          <cell r="Q39">
            <v>27.625944984182755</v>
          </cell>
          <cell r="R39">
            <v>15.677085140204294</v>
          </cell>
          <cell r="S39">
            <v>29.840921979639635</v>
          </cell>
          <cell r="T39">
            <v>37.79555277645045</v>
          </cell>
          <cell r="U39">
            <v>20.93670421803672</v>
          </cell>
          <cell r="V39">
            <v>19.099239175409835</v>
          </cell>
          <cell r="W39">
            <v>28.530078075115149</v>
          </cell>
          <cell r="X39">
            <v>31.864030820488182</v>
          </cell>
          <cell r="Y39">
            <v>27.940116667177108</v>
          </cell>
          <cell r="Z39">
            <v>26.256358935868569</v>
          </cell>
          <cell r="AA39">
            <v>20.380550265229726</v>
          </cell>
          <cell r="AB39">
            <v>23.090920816502798</v>
          </cell>
          <cell r="AC39">
            <v>14.410956233982844</v>
          </cell>
          <cell r="AD39">
            <v>16.326221702767693</v>
          </cell>
          <cell r="AE39">
            <v>32.055146883878102</v>
          </cell>
          <cell r="AF39">
            <v>18.081135669086216</v>
          </cell>
          <cell r="AG39">
            <v>19.65705115634519</v>
          </cell>
        </row>
        <row r="41">
          <cell r="E41">
            <v>0.66816630372613794</v>
          </cell>
          <cell r="G41">
            <v>0.85785668273434412</v>
          </cell>
          <cell r="H41">
            <v>0.54913820489980503</v>
          </cell>
          <cell r="I41">
            <v>0.49204672879214867</v>
          </cell>
          <cell r="J41">
            <v>0.72633790093545703</v>
          </cell>
          <cell r="K41">
            <v>0.73893080213744888</v>
          </cell>
          <cell r="L41">
            <v>0.6256262748296213</v>
          </cell>
          <cell r="M41">
            <v>0.68136297866564233</v>
          </cell>
          <cell r="N41">
            <v>0.54919636617749823</v>
          </cell>
          <cell r="O41">
            <v>0.5896406132434906</v>
          </cell>
          <cell r="P41">
            <v>0.44608657974553906</v>
          </cell>
          <cell r="Q41">
            <v>0.59819519361800488</v>
          </cell>
          <cell r="R41">
            <v>0.52100542470007827</v>
          </cell>
          <cell r="S41">
            <v>0.46193497822931784</v>
          </cell>
          <cell r="T41">
            <v>0.55907637541343824</v>
          </cell>
          <cell r="U41">
            <v>0.49058895981148887</v>
          </cell>
          <cell r="V41">
            <v>0.50096971894291942</v>
          </cell>
          <cell r="W41">
            <v>0.64891606684752345</v>
          </cell>
          <cell r="X41">
            <v>0.52234028772666541</v>
          </cell>
          <cell r="Y41">
            <v>0.58280218472089651</v>
          </cell>
          <cell r="Z41">
            <v>0.44548439454750932</v>
          </cell>
          <cell r="AA41">
            <v>0.70324279858328131</v>
          </cell>
          <cell r="AB41">
            <v>0.44320211736253018</v>
          </cell>
          <cell r="AC41">
            <v>0.59069894489652808</v>
          </cell>
          <cell r="AD41">
            <v>0.56266975205248593</v>
          </cell>
          <cell r="AE41">
            <v>0.56528923437541256</v>
          </cell>
          <cell r="AF41">
            <v>0.46922489268970974</v>
          </cell>
          <cell r="AG41">
            <v>0.58147394570296329</v>
          </cell>
        </row>
      </sheetData>
      <sheetData sheetId="22"/>
      <sheetData sheetId="23">
        <row r="39">
          <cell r="E39">
            <v>26.355309243558477</v>
          </cell>
          <cell r="G39">
            <v>27.602761971412587</v>
          </cell>
          <cell r="H39">
            <v>13.1846078841942</v>
          </cell>
          <cell r="I39">
            <v>31.70249289333087</v>
          </cell>
          <cell r="J39">
            <v>23.915269126285043</v>
          </cell>
          <cell r="K39">
            <v>20.268653533796112</v>
          </cell>
          <cell r="L39">
            <v>23.81402112706078</v>
          </cell>
          <cell r="M39">
            <v>27.293222660760541</v>
          </cell>
          <cell r="N39">
            <v>9.5538538719238488</v>
          </cell>
          <cell r="O39">
            <v>24.93207262214899</v>
          </cell>
          <cell r="P39">
            <v>23.768082531266209</v>
          </cell>
          <cell r="Q39">
            <v>27.153769861454091</v>
          </cell>
          <cell r="R39">
            <v>14.126213075466021</v>
          </cell>
          <cell r="S39">
            <v>27.510089030962192</v>
          </cell>
          <cell r="T39">
            <v>37.045593404380902</v>
          </cell>
          <cell r="U39">
            <v>20.869714162460269</v>
          </cell>
          <cell r="V39">
            <v>19.271891300032916</v>
          </cell>
          <cell r="W39">
            <v>28.692284977579156</v>
          </cell>
          <cell r="X39">
            <v>32.284670619192994</v>
          </cell>
          <cell r="Y39">
            <v>27.131121611548842</v>
          </cell>
          <cell r="Z39">
            <v>26.134964029732323</v>
          </cell>
          <cell r="AA39">
            <v>20.079217719587149</v>
          </cell>
          <cell r="AB39">
            <v>23.11584860928663</v>
          </cell>
          <cell r="AC39">
            <v>14.454370079655895</v>
          </cell>
          <cell r="AD39">
            <v>15.606362993062536</v>
          </cell>
          <cell r="AE39">
            <v>31.456591984490696</v>
          </cell>
          <cell r="AF39">
            <v>17.064639071016998</v>
          </cell>
          <cell r="AG39">
            <v>19.1245476796358</v>
          </cell>
        </row>
        <row r="41">
          <cell r="E41">
            <v>0.67277648362363174</v>
          </cell>
          <cell r="G41">
            <v>0.86211757152700952</v>
          </cell>
          <cell r="H41">
            <v>0.55512273089296205</v>
          </cell>
          <cell r="I41">
            <v>0.49912120875298288</v>
          </cell>
          <cell r="J41">
            <v>0.73715593837126547</v>
          </cell>
          <cell r="K41">
            <v>0.74472934535199597</v>
          </cell>
          <cell r="L41">
            <v>0.63133644986923754</v>
          </cell>
          <cell r="M41">
            <v>0.68551076684389634</v>
          </cell>
          <cell r="N41">
            <v>0.55867458000774917</v>
          </cell>
          <cell r="O41">
            <v>0.59823142596728429</v>
          </cell>
          <cell r="P41">
            <v>0.45642260009835134</v>
          </cell>
          <cell r="Q41">
            <v>0.60372059146934265</v>
          </cell>
          <cell r="R41">
            <v>0.52997484765280922</v>
          </cell>
          <cell r="S41">
            <v>0.47342338238197196</v>
          </cell>
          <cell r="T41">
            <v>0.5631949296519867</v>
          </cell>
          <cell r="U41">
            <v>0.49832243322957831</v>
          </cell>
          <cell r="V41">
            <v>0.50791439636491953</v>
          </cell>
          <cell r="W41">
            <v>0.64827468955820167</v>
          </cell>
          <cell r="X41">
            <v>0.52409501857640528</v>
          </cell>
          <cell r="Y41">
            <v>0.58727586330291648</v>
          </cell>
          <cell r="Z41">
            <v>0.45091031184585956</v>
          </cell>
          <cell r="AA41">
            <v>0.7017551035144548</v>
          </cell>
          <cell r="AB41">
            <v>0.44792671263100936</v>
          </cell>
          <cell r="AC41">
            <v>0.59358806851007473</v>
          </cell>
          <cell r="AD41">
            <v>0.5657569880064619</v>
          </cell>
          <cell r="AE41">
            <v>0.5652059101106417</v>
          </cell>
          <cell r="AF41">
            <v>0.47257843396202681</v>
          </cell>
          <cell r="AG41">
            <v>0.58328569147648546</v>
          </cell>
        </row>
      </sheetData>
      <sheetData sheetId="24"/>
      <sheetData sheetId="25">
        <row r="39">
          <cell r="E39">
            <v>26.11857106546303</v>
          </cell>
          <cell r="G39">
            <v>27.652987374690884</v>
          </cell>
          <cell r="H39">
            <v>13.285109220249463</v>
          </cell>
          <cell r="I39">
            <v>31.700408912453</v>
          </cell>
          <cell r="J39">
            <v>24.240237830840101</v>
          </cell>
          <cell r="K39">
            <v>19.217631175770737</v>
          </cell>
          <cell r="L39">
            <v>22.992884785340571</v>
          </cell>
          <cell r="M39">
            <v>26.688064501841176</v>
          </cell>
          <cell r="N39">
            <v>8.6107585523949659</v>
          </cell>
          <cell r="O39">
            <v>24.942476132914074</v>
          </cell>
          <cell r="P39">
            <v>23.959605209605208</v>
          </cell>
          <cell r="Q39">
            <v>26.908604343804633</v>
          </cell>
          <cell r="R39">
            <v>14.019870515139354</v>
          </cell>
          <cell r="S39">
            <v>27.149895268064071</v>
          </cell>
          <cell r="T39">
            <v>36.325665635655305</v>
          </cell>
          <cell r="U39">
            <v>20.827364466940438</v>
          </cell>
          <cell r="V39">
            <v>18.889985337256864</v>
          </cell>
          <cell r="W39">
            <v>28.592771676000339</v>
          </cell>
          <cell r="X39">
            <v>32.149008327460592</v>
          </cell>
          <cell r="Y39">
            <v>26.242084733456039</v>
          </cell>
          <cell r="Z39">
            <v>25.817420183392986</v>
          </cell>
          <cell r="AA39">
            <v>19.267576816256959</v>
          </cell>
          <cell r="AB39">
            <v>22.982500588818404</v>
          </cell>
          <cell r="AC39">
            <v>14.33714943976149</v>
          </cell>
          <cell r="AD39">
            <v>15.068431807766999</v>
          </cell>
          <cell r="AE39">
            <v>30.409955782006669</v>
          </cell>
          <cell r="AF39">
            <v>16.122088178549177</v>
          </cell>
          <cell r="AG39">
            <v>18.708812986943581</v>
          </cell>
        </row>
        <row r="41">
          <cell r="E41">
            <v>0.67502665416893093</v>
          </cell>
          <cell r="G41">
            <v>0.86274355768598054</v>
          </cell>
          <cell r="H41">
            <v>0.55734548496296221</v>
          </cell>
          <cell r="I41">
            <v>0.49824782918493288</v>
          </cell>
          <cell r="J41">
            <v>0.73957371124429461</v>
          </cell>
          <cell r="K41">
            <v>0.74748558058841919</v>
          </cell>
          <cell r="L41">
            <v>0.63742217715611438</v>
          </cell>
          <cell r="M41">
            <v>0.68853701067546169</v>
          </cell>
          <cell r="N41">
            <v>0.56431421633563039</v>
          </cell>
          <cell r="O41">
            <v>0.60172065617563097</v>
          </cell>
          <cell r="P41">
            <v>0.45985541827624982</v>
          </cell>
          <cell r="Q41">
            <v>0.60589117744035437</v>
          </cell>
          <cell r="R41">
            <v>0.52840308882467701</v>
          </cell>
          <cell r="S41">
            <v>0.47301401267119764</v>
          </cell>
          <cell r="T41">
            <v>0.56755454577405107</v>
          </cell>
          <cell r="U41">
            <v>0.50114728262996311</v>
          </cell>
          <cell r="V41">
            <v>0.50995846028697533</v>
          </cell>
          <cell r="W41">
            <v>0.6517554464280324</v>
          </cell>
          <cell r="X41">
            <v>0.52865016184060887</v>
          </cell>
          <cell r="Y41">
            <v>0.59273328269507497</v>
          </cell>
          <cell r="Z41">
            <v>0.45575391821293459</v>
          </cell>
          <cell r="AA41">
            <v>0.70518369664315417</v>
          </cell>
          <cell r="AB41">
            <v>0.44920808315265781</v>
          </cell>
          <cell r="AC41">
            <v>0.59799462991181773</v>
          </cell>
          <cell r="AD41">
            <v>0.56666806095843625</v>
          </cell>
          <cell r="AE41">
            <v>0.56971943201803565</v>
          </cell>
          <cell r="AF41">
            <v>0.47300479545495433</v>
          </cell>
          <cell r="AG41">
            <v>0.58544174870960808</v>
          </cell>
        </row>
      </sheetData>
      <sheetData sheetId="26"/>
      <sheetData sheetId="27">
        <row r="39">
          <cell r="E39">
            <v>26.317253561416109</v>
          </cell>
          <cell r="G39">
            <v>28.17005598364166</v>
          </cell>
          <cell r="H39">
            <v>13.415879493361185</v>
          </cell>
          <cell r="I39">
            <v>31.907357918334846</v>
          </cell>
          <cell r="J39">
            <v>24.841343524764042</v>
          </cell>
          <cell r="K39">
            <v>19.684707213319438</v>
          </cell>
          <cell r="L39">
            <v>22.590315837896664</v>
          </cell>
          <cell r="M39">
            <v>26.658097546460464</v>
          </cell>
          <cell r="N39">
            <v>9.569752510077171</v>
          </cell>
          <cell r="O39">
            <v>24.849580264638568</v>
          </cell>
          <cell r="P39">
            <v>24.096638655462186</v>
          </cell>
          <cell r="Q39">
            <v>26.92115920278993</v>
          </cell>
          <cell r="R39">
            <v>13.655210670673986</v>
          </cell>
          <cell r="S39">
            <v>27.062574297071389</v>
          </cell>
          <cell r="T39">
            <v>36.171024139164281</v>
          </cell>
          <cell r="U39">
            <v>20.925739473613319</v>
          </cell>
          <cell r="V39">
            <v>19.266646814037635</v>
          </cell>
          <cell r="W39">
            <v>28.542212908743451</v>
          </cell>
          <cell r="X39">
            <v>32.109299610361887</v>
          </cell>
          <cell r="Y39">
            <v>26.064943423900459</v>
          </cell>
          <cell r="Z39">
            <v>25.60651611242999</v>
          </cell>
          <cell r="AA39">
            <v>19.30054832414244</v>
          </cell>
          <cell r="AB39">
            <v>23.03073414234397</v>
          </cell>
          <cell r="AC39">
            <v>14.487318585740686</v>
          </cell>
          <cell r="AD39">
            <v>14.92131341258743</v>
          </cell>
          <cell r="AE39">
            <v>29.89037387363765</v>
          </cell>
          <cell r="AF39">
            <v>15.949113813579253</v>
          </cell>
          <cell r="AG39">
            <v>18.460184434093421</v>
          </cell>
        </row>
        <row r="41">
          <cell r="E41">
            <v>0.67120391135021695</v>
          </cell>
          <cell r="G41">
            <v>0.85563527598400257</v>
          </cell>
          <cell r="H41">
            <v>0.55436937326869806</v>
          </cell>
          <cell r="I41">
            <v>0.4931240156007019</v>
          </cell>
          <cell r="J41">
            <v>0.73555802319597086</v>
          </cell>
          <cell r="K41">
            <v>0.74037509751850916</v>
          </cell>
          <cell r="L41">
            <v>0.63690505534945552</v>
          </cell>
          <cell r="M41">
            <v>0.68356143954134541</v>
          </cell>
          <cell r="N41">
            <v>0.55858552024776942</v>
          </cell>
          <cell r="O41">
            <v>0.60008313057921259</v>
          </cell>
          <cell r="P41">
            <v>0.45842712126227514</v>
          </cell>
          <cell r="Q41">
            <v>0.60310545182079844</v>
          </cell>
          <cell r="R41">
            <v>0.52693158802342577</v>
          </cell>
          <cell r="S41">
            <v>0.46816371917330157</v>
          </cell>
          <cell r="T41">
            <v>0.56551764715905339</v>
          </cell>
          <cell r="U41">
            <v>0.49996964791582355</v>
          </cell>
          <cell r="V41">
            <v>0.50784323214446203</v>
          </cell>
          <cell r="W41">
            <v>0.65112259009192219</v>
          </cell>
          <cell r="X41">
            <v>0.52724846028912797</v>
          </cell>
          <cell r="Y41">
            <v>0.59182145826713761</v>
          </cell>
          <cell r="Z41">
            <v>0.45667718406818558</v>
          </cell>
          <cell r="AA41">
            <v>0.70319396962605707</v>
          </cell>
          <cell r="AB41">
            <v>0.44685294873697967</v>
          </cell>
          <cell r="AC41">
            <v>0.59752630445134813</v>
          </cell>
          <cell r="AD41">
            <v>0.56383434181984249</v>
          </cell>
          <cell r="AE41">
            <v>0.567890876007205</v>
          </cell>
          <cell r="AF41">
            <v>0.46875331504690321</v>
          </cell>
          <cell r="AG41">
            <v>0.58343858333497789</v>
          </cell>
        </row>
      </sheetData>
      <sheetData sheetId="28"/>
      <sheetData sheetId="29">
        <row r="39">
          <cell r="E39">
            <v>26.178861223100782</v>
          </cell>
          <cell r="G39">
            <v>27.876810479799698</v>
          </cell>
          <cell r="H39">
            <v>13.546375787765855</v>
          </cell>
          <cell r="I39">
            <v>31.946849227753464</v>
          </cell>
          <cell r="J39">
            <v>25.097982249441792</v>
          </cell>
          <cell r="K39">
            <v>19.388412263016129</v>
          </cell>
          <cell r="L39">
            <v>22.340085179860466</v>
          </cell>
          <cell r="M39">
            <v>26.688111467173108</v>
          </cell>
          <cell r="N39">
            <v>10.004047503642814</v>
          </cell>
          <cell r="O39">
            <v>24.73949783519452</v>
          </cell>
          <cell r="P39">
            <v>24.116228799467908</v>
          </cell>
          <cell r="Q39">
            <v>26.904191672014704</v>
          </cell>
          <cell r="R39">
            <v>13.785788707271539</v>
          </cell>
          <cell r="S39">
            <v>26.882960093740298</v>
          </cell>
          <cell r="T39">
            <v>36.003044737698474</v>
          </cell>
          <cell r="U39">
            <v>21.057222636631128</v>
          </cell>
          <cell r="V39">
            <v>19.590273768966863</v>
          </cell>
          <cell r="W39">
            <v>28.539555260777867</v>
          </cell>
          <cell r="X39">
            <v>32.212643612846868</v>
          </cell>
          <cell r="Y39">
            <v>25.87418119187857</v>
          </cell>
          <cell r="Z39">
            <v>25.214897416099607</v>
          </cell>
          <cell r="AA39">
            <v>19.39834769477353</v>
          </cell>
          <cell r="AB39">
            <v>22.972709949085072</v>
          </cell>
          <cell r="AC39">
            <v>14.725832126429728</v>
          </cell>
          <cell r="AD39">
            <v>15.168452636090871</v>
          </cell>
          <cell r="AE39">
            <v>29.452683022886561</v>
          </cell>
          <cell r="AF39">
            <v>15.41003268982073</v>
          </cell>
          <cell r="AG39">
            <v>18.405494814859775</v>
          </cell>
        </row>
        <row r="41">
          <cell r="E41">
            <v>0.66837338657261325</v>
          </cell>
          <cell r="G41">
            <v>0.85083665661458774</v>
          </cell>
          <cell r="H41">
            <v>0.55287842975551449</v>
          </cell>
          <cell r="I41">
            <v>0.48910069840529152</v>
          </cell>
          <cell r="J41">
            <v>0.7309973941045026</v>
          </cell>
          <cell r="K41">
            <v>0.73943525678462652</v>
          </cell>
          <cell r="L41">
            <v>0.63576759904598978</v>
          </cell>
          <cell r="M41">
            <v>0.680290434790496</v>
          </cell>
          <cell r="N41">
            <v>0.55582193992746876</v>
          </cell>
          <cell r="O41">
            <v>0.59897511809241855</v>
          </cell>
          <cell r="P41">
            <v>0.4627486769971797</v>
          </cell>
          <cell r="Q41">
            <v>0.60004608307175944</v>
          </cell>
          <cell r="R41">
            <v>0.52158528746063382</v>
          </cell>
          <cell r="S41">
            <v>0.46535387814423101</v>
          </cell>
          <cell r="T41">
            <v>0.56392140627178289</v>
          </cell>
          <cell r="U41">
            <v>0.49766296742160887</v>
          </cell>
          <cell r="V41">
            <v>0.5056965696726452</v>
          </cell>
          <cell r="W41">
            <v>0.64923146963382494</v>
          </cell>
          <cell r="X41">
            <v>0.52376410629777936</v>
          </cell>
          <cell r="Y41">
            <v>0.59143866980256388</v>
          </cell>
          <cell r="Z41">
            <v>0.45631010725280424</v>
          </cell>
          <cell r="AA41">
            <v>0.7019464027288973</v>
          </cell>
          <cell r="AB41">
            <v>0.444904393119046</v>
          </cell>
          <cell r="AC41">
            <v>0.59647861511057387</v>
          </cell>
          <cell r="AD41">
            <v>0.5597556343889647</v>
          </cell>
          <cell r="AE41">
            <v>0.56730893810872762</v>
          </cell>
          <cell r="AF41">
            <v>0.46996083351774309</v>
          </cell>
          <cell r="AG41">
            <v>0.58071658180274066</v>
          </cell>
        </row>
      </sheetData>
      <sheetData sheetId="30"/>
      <sheetData sheetId="31"/>
      <sheetData sheetId="32"/>
      <sheetData sheetId="33">
        <row r="39">
          <cell r="E39">
            <v>25.837137678513482</v>
          </cell>
          <cell r="G39">
            <v>27.267427784864047</v>
          </cell>
          <cell r="H39">
            <v>13.601330021496574</v>
          </cell>
          <cell r="I39">
            <v>31.957856774778538</v>
          </cell>
          <cell r="J39">
            <v>24.905086514960914</v>
          </cell>
          <cell r="K39">
            <v>19.043351219696572</v>
          </cell>
          <cell r="L39">
            <v>22.201553215793034</v>
          </cell>
          <cell r="M39">
            <v>26.470459778382917</v>
          </cell>
          <cell r="N39">
            <v>9.8842345210432985</v>
          </cell>
          <cell r="O39">
            <v>24.57203069321703</v>
          </cell>
          <cell r="P39">
            <v>24.109792284866469</v>
          </cell>
          <cell r="Q39">
            <v>26.818619300534142</v>
          </cell>
          <cell r="R39">
            <v>13.641944380662977</v>
          </cell>
          <cell r="S39">
            <v>26.516697018911522</v>
          </cell>
          <cell r="T39">
            <v>35.954394220708352</v>
          </cell>
          <cell r="U39">
            <v>21.285332502393164</v>
          </cell>
          <cell r="V39">
            <v>19.845869087999564</v>
          </cell>
          <cell r="W39">
            <v>28.527394521399422</v>
          </cell>
          <cell r="X39">
            <v>32.926084240563618</v>
          </cell>
          <cell r="Y39">
            <v>25.630274337654583</v>
          </cell>
          <cell r="Z39">
            <v>24.845619985275032</v>
          </cell>
          <cell r="AA39">
            <v>19.057391625480243</v>
          </cell>
          <cell r="AB39">
            <v>22.966131138525057</v>
          </cell>
          <cell r="AC39">
            <v>14.159674238804071</v>
          </cell>
          <cell r="AD39">
            <v>15.498343190490496</v>
          </cell>
          <cell r="AE39">
            <v>28.801910543890365</v>
          </cell>
          <cell r="AF39">
            <v>14.695368786982993</v>
          </cell>
          <cell r="AG39">
            <v>18.211712127861052</v>
          </cell>
        </row>
        <row r="41">
          <cell r="E41">
            <v>0.66785525557207548</v>
          </cell>
          <cell r="G41">
            <v>0.84661054365490451</v>
          </cell>
          <cell r="H41">
            <v>0.55338593030900718</v>
          </cell>
          <cell r="I41">
            <v>0.48791552353355516</v>
          </cell>
          <cell r="J41">
            <v>0.72975652562192983</v>
          </cell>
          <cell r="K41">
            <v>0.74074980222342512</v>
          </cell>
          <cell r="L41">
            <v>0.63677466391259474</v>
          </cell>
          <cell r="M41">
            <v>0.69151156862166752</v>
          </cell>
          <cell r="N41">
            <v>0.55402592558992814</v>
          </cell>
          <cell r="O41">
            <v>0.60017797381859195</v>
          </cell>
          <cell r="P41">
            <v>0.46353654710864789</v>
          </cell>
          <cell r="Q41">
            <v>0.60001073802740357</v>
          </cell>
          <cell r="R41">
            <v>0.52167076021148684</v>
          </cell>
          <cell r="S41">
            <v>0.46338819886455607</v>
          </cell>
          <cell r="T41">
            <v>0.56373593770411223</v>
          </cell>
          <cell r="U41">
            <v>0.49656404873576654</v>
          </cell>
          <cell r="V41">
            <v>0.50613571368227306</v>
          </cell>
          <cell r="W41">
            <v>0.6482271145245162</v>
          </cell>
          <cell r="X41">
            <v>0.52341673040817749</v>
          </cell>
          <cell r="Y41">
            <v>0.59236548529616417</v>
          </cell>
          <cell r="Z41">
            <v>0.45772793737256079</v>
          </cell>
          <cell r="AA41">
            <v>0.7052307843507305</v>
          </cell>
          <cell r="AB41">
            <v>0.44549610190910827</v>
          </cell>
          <cell r="AC41">
            <v>0.59921300720918436</v>
          </cell>
          <cell r="AD41">
            <v>0.55885740339509549</v>
          </cell>
          <cell r="AE41">
            <v>0.5685306776608845</v>
          </cell>
          <cell r="AF41">
            <v>0.47179580171479252</v>
          </cell>
          <cell r="AG41">
            <v>0.58019784065207181</v>
          </cell>
        </row>
      </sheetData>
      <sheetData sheetId="3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ป้าหมาย2561"/>
      <sheetName val="รวม"/>
      <sheetName val="เขต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</sheetNames>
    <sheetDataSet>
      <sheetData sheetId="0"/>
      <sheetData sheetId="1">
        <row r="39">
          <cell r="E39">
            <v>26.866946191316849</v>
          </cell>
          <cell r="F39">
            <v>23.716684359591685</v>
          </cell>
          <cell r="G39">
            <v>28.072397232107786</v>
          </cell>
          <cell r="I39">
            <v>26.680520702655876</v>
          </cell>
          <cell r="J39">
            <v>21.105540215203561</v>
          </cell>
          <cell r="K39">
            <v>28.52947608103046</v>
          </cell>
          <cell r="M39">
            <v>20.676913414690095</v>
          </cell>
          <cell r="N39">
            <v>23.973533897288537</v>
          </cell>
          <cell r="O39">
            <v>21.625583207582817</v>
          </cell>
          <cell r="Q39">
            <v>25.489260066589349</v>
          </cell>
          <cell r="R39">
            <v>24.916996508214424</v>
          </cell>
          <cell r="S39">
            <v>23.32510457356755</v>
          </cell>
          <cell r="T39">
            <v>24.601196756155861</v>
          </cell>
        </row>
        <row r="41">
          <cell r="E41">
            <v>0.62185182950827211</v>
          </cell>
          <cell r="F41">
            <v>0.68042592371056143</v>
          </cell>
          <cell r="G41">
            <v>0.63721393418710592</v>
          </cell>
          <cell r="I41">
            <v>0.65445843715339358</v>
          </cell>
          <cell r="J41">
            <v>0.71989300942366607</v>
          </cell>
          <cell r="K41">
            <v>0.62423021569648895</v>
          </cell>
          <cell r="M41">
            <v>0.71519939808174426</v>
          </cell>
          <cell r="N41">
            <v>0.67118422808440037</v>
          </cell>
          <cell r="O41">
            <v>0.68448739176734008</v>
          </cell>
          <cell r="Q41">
            <v>0.62223756044021439</v>
          </cell>
          <cell r="R41">
            <v>0.63889951540994283</v>
          </cell>
          <cell r="S41">
            <v>0.66071685052456641</v>
          </cell>
          <cell r="T41">
            <v>0.66043965081316103</v>
          </cell>
        </row>
      </sheetData>
      <sheetData sheetId="2">
        <row r="63">
          <cell r="E63">
            <v>22305.17</v>
          </cell>
          <cell r="F63">
            <v>17864.68</v>
          </cell>
          <cell r="G63">
            <v>29555.15</v>
          </cell>
          <cell r="I63">
            <v>157855.16</v>
          </cell>
          <cell r="J63">
            <v>37483.71</v>
          </cell>
          <cell r="K63">
            <v>39636.160000000003</v>
          </cell>
          <cell r="M63">
            <v>45264.68</v>
          </cell>
          <cell r="N63">
            <v>86105.17</v>
          </cell>
          <cell r="O63">
            <v>57864.68</v>
          </cell>
          <cell r="Q63">
            <v>98355.15</v>
          </cell>
          <cell r="R63">
            <v>88655.18</v>
          </cell>
          <cell r="S63">
            <v>123964.67</v>
          </cell>
        </row>
        <row r="64">
          <cell r="E64">
            <v>0</v>
          </cell>
          <cell r="F64">
            <v>0</v>
          </cell>
          <cell r="G64">
            <v>0</v>
          </cell>
          <cell r="I64">
            <v>0</v>
          </cell>
          <cell r="J64">
            <v>0</v>
          </cell>
          <cell r="K64">
            <v>0</v>
          </cell>
          <cell r="M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  <cell r="S64">
            <v>0</v>
          </cell>
        </row>
        <row r="76">
          <cell r="E76">
            <v>17950</v>
          </cell>
          <cell r="F76">
            <v>13650</v>
          </cell>
          <cell r="G76">
            <v>25200</v>
          </cell>
          <cell r="I76">
            <v>153500</v>
          </cell>
          <cell r="J76">
            <v>33550</v>
          </cell>
          <cell r="K76">
            <v>31800</v>
          </cell>
          <cell r="M76">
            <v>41050</v>
          </cell>
          <cell r="N76">
            <v>81750</v>
          </cell>
          <cell r="O76">
            <v>53650</v>
          </cell>
          <cell r="Q76">
            <v>94000</v>
          </cell>
          <cell r="R76">
            <v>84300</v>
          </cell>
          <cell r="S76">
            <v>119750</v>
          </cell>
        </row>
        <row r="85">
          <cell r="E85">
            <v>4355.17</v>
          </cell>
          <cell r="F85">
            <v>4214.68</v>
          </cell>
          <cell r="G85">
            <v>4355.1499999999996</v>
          </cell>
          <cell r="I85">
            <v>4355.16</v>
          </cell>
          <cell r="J85">
            <v>3933.71</v>
          </cell>
          <cell r="K85">
            <v>7836.16</v>
          </cell>
          <cell r="M85">
            <v>4214.68</v>
          </cell>
          <cell r="N85">
            <v>4355.17</v>
          </cell>
          <cell r="O85">
            <v>4214.68</v>
          </cell>
          <cell r="Q85">
            <v>4355.1499999999996</v>
          </cell>
          <cell r="R85">
            <v>4355.18</v>
          </cell>
          <cell r="S85">
            <v>4214.67</v>
          </cell>
        </row>
        <row r="251">
          <cell r="E251">
            <v>6132701.0199999996</v>
          </cell>
          <cell r="F251">
            <v>6395210.3799999999</v>
          </cell>
          <cell r="G251">
            <v>6528552.9100000001</v>
          </cell>
          <cell r="I251">
            <v>6213100.2800000003</v>
          </cell>
          <cell r="J251">
            <v>6141466.4800000004</v>
          </cell>
          <cell r="K251">
            <v>6578767.7200000007</v>
          </cell>
          <cell r="M251">
            <v>6454360.9200000009</v>
          </cell>
          <cell r="N251">
            <v>6714566.6799999997</v>
          </cell>
          <cell r="O251">
            <v>6982724</v>
          </cell>
          <cell r="Q251">
            <v>6470488.9200000018</v>
          </cell>
          <cell r="R251">
            <v>7707850.4100000001</v>
          </cell>
          <cell r="S251">
            <v>8937720.6699999999</v>
          </cell>
        </row>
        <row r="252">
          <cell r="E252">
            <v>-6110395.8499999996</v>
          </cell>
          <cell r="F252">
            <v>-6377345.7000000002</v>
          </cell>
          <cell r="G252">
            <v>-6498997.7599999998</v>
          </cell>
          <cell r="I252">
            <v>-6055245.1200000001</v>
          </cell>
          <cell r="J252">
            <v>-6103982.7700000005</v>
          </cell>
          <cell r="K252">
            <v>-6539131.5600000005</v>
          </cell>
          <cell r="M252">
            <v>-6409096.2400000012</v>
          </cell>
          <cell r="N252">
            <v>-6628461.5099999998</v>
          </cell>
          <cell r="O252">
            <v>-6924859.3200000003</v>
          </cell>
          <cell r="Q252">
            <v>-6372133.7700000014</v>
          </cell>
          <cell r="R252">
            <v>-7619195.2300000004</v>
          </cell>
          <cell r="S252">
            <v>-8813756</v>
          </cell>
        </row>
      </sheetData>
      <sheetData sheetId="3">
        <row r="10">
          <cell r="E10">
            <v>572</v>
          </cell>
          <cell r="F10">
            <v>480</v>
          </cell>
          <cell r="G10">
            <v>537</v>
          </cell>
          <cell r="I10">
            <v>390</v>
          </cell>
          <cell r="J10">
            <v>445</v>
          </cell>
          <cell r="K10">
            <v>449</v>
          </cell>
          <cell r="M10">
            <v>415</v>
          </cell>
          <cell r="N10">
            <v>516</v>
          </cell>
          <cell r="O10">
            <v>480</v>
          </cell>
          <cell r="Q10">
            <v>420</v>
          </cell>
          <cell r="R10">
            <v>340</v>
          </cell>
          <cell r="S10">
            <v>389</v>
          </cell>
        </row>
        <row r="12">
          <cell r="E12">
            <v>0</v>
          </cell>
          <cell r="F12">
            <v>1</v>
          </cell>
          <cell r="G12">
            <v>2</v>
          </cell>
          <cell r="I12">
            <v>0</v>
          </cell>
          <cell r="J12">
            <v>4</v>
          </cell>
          <cell r="K12">
            <v>10</v>
          </cell>
          <cell r="M12">
            <v>6</v>
          </cell>
          <cell r="N12">
            <v>3</v>
          </cell>
          <cell r="O12">
            <v>20</v>
          </cell>
          <cell r="Q12">
            <v>10</v>
          </cell>
          <cell r="R12">
            <v>36</v>
          </cell>
          <cell r="S12">
            <v>13</v>
          </cell>
        </row>
        <row r="30">
          <cell r="E30">
            <v>2755267</v>
          </cell>
          <cell r="F30">
            <v>3068412</v>
          </cell>
          <cell r="G30">
            <v>2844357</v>
          </cell>
          <cell r="I30">
            <v>2914422</v>
          </cell>
          <cell r="J30">
            <v>2936507</v>
          </cell>
          <cell r="K30">
            <v>2856951</v>
          </cell>
          <cell r="M30">
            <v>3180971</v>
          </cell>
          <cell r="N30">
            <v>2979137</v>
          </cell>
          <cell r="O30">
            <v>2954464</v>
          </cell>
          <cell r="Q30">
            <v>2778870</v>
          </cell>
          <cell r="R30">
            <v>2865499</v>
          </cell>
          <cell r="S30">
            <v>2916440</v>
          </cell>
        </row>
        <row r="37">
          <cell r="E37">
            <v>949113.2799999998</v>
          </cell>
          <cell r="F37">
            <v>762307.16999999993</v>
          </cell>
          <cell r="G37">
            <v>1100506.73</v>
          </cell>
          <cell r="I37">
            <v>1231134.7200000002</v>
          </cell>
          <cell r="J37">
            <v>804210.14999999991</v>
          </cell>
          <cell r="K37">
            <v>1151478.77</v>
          </cell>
          <cell r="M37">
            <v>736398.08000000007</v>
          </cell>
          <cell r="N37">
            <v>1079014.33</v>
          </cell>
          <cell r="O37">
            <v>825422.31999999983</v>
          </cell>
          <cell r="Q37">
            <v>1035936.6400000001</v>
          </cell>
          <cell r="R37">
            <v>1033501.77</v>
          </cell>
          <cell r="S37">
            <v>850838.37000000011</v>
          </cell>
        </row>
        <row r="39">
          <cell r="E39">
            <v>25.616765678628528</v>
          </cell>
          <cell r="F39">
            <v>19.897045204865428</v>
          </cell>
          <cell r="G39">
            <v>27.894970706442312</v>
          </cell>
          <cell r="I39">
            <v>29.696625934172676</v>
          </cell>
          <cell r="J39">
            <v>21.497730837826325</v>
          </cell>
          <cell r="K39">
            <v>28.72493222930137</v>
          </cell>
          <cell r="M39">
            <v>18.797418104076442</v>
          </cell>
          <cell r="N39">
            <v>26.587202835558738</v>
          </cell>
          <cell r="O39">
            <v>21.835960909152654</v>
          </cell>
          <cell r="Q39">
            <v>27.154561294848932</v>
          </cell>
          <cell r="R39">
            <v>26.505477172441161</v>
          </cell>
          <cell r="S39">
            <v>22.583798537585562</v>
          </cell>
          <cell r="T39">
            <v>24.798894866049821</v>
          </cell>
        </row>
        <row r="41">
          <cell r="E41">
            <v>0.78746832033279102</v>
          </cell>
          <cell r="F41">
            <v>0.90254048091771455</v>
          </cell>
          <cell r="G41">
            <v>0.80642524576722407</v>
          </cell>
          <cell r="I41">
            <v>0.82333026441911772</v>
          </cell>
          <cell r="J41">
            <v>0.91560119606259682</v>
          </cell>
          <cell r="K41">
            <v>0.80184897138722533</v>
          </cell>
          <cell r="M41">
            <v>0.91946207654064049</v>
          </cell>
          <cell r="N41">
            <v>0.83049901523905367</v>
          </cell>
          <cell r="O41">
            <v>0.84798606237774798</v>
          </cell>
          <cell r="Q41">
            <v>0.76963534361851338</v>
          </cell>
          <cell r="R41">
            <v>0.79195201799974491</v>
          </cell>
          <cell r="S41">
            <v>0.83076322689717153</v>
          </cell>
          <cell r="T41">
            <v>0.83572395783505427</v>
          </cell>
        </row>
        <row r="63">
          <cell r="E63">
            <v>61811193.25</v>
          </cell>
          <cell r="F63">
            <v>68518305.290000007</v>
          </cell>
          <cell r="G63">
            <v>63643270.790000007</v>
          </cell>
          <cell r="I63">
            <v>64751738.110000007</v>
          </cell>
          <cell r="J63">
            <v>64959283.059999995</v>
          </cell>
          <cell r="K63">
            <v>63116765.920000002</v>
          </cell>
          <cell r="M63">
            <v>69561069.469999984</v>
          </cell>
          <cell r="N63">
            <v>65523786.780000001</v>
          </cell>
          <cell r="O63">
            <v>65132364.469999984</v>
          </cell>
          <cell r="Q63">
            <v>61437393.449999996</v>
          </cell>
          <cell r="R63">
            <v>63722542.450000003</v>
          </cell>
          <cell r="S63">
            <v>64984832.660000004</v>
          </cell>
        </row>
        <row r="64">
          <cell r="E64">
            <v>55959689.440000005</v>
          </cell>
          <cell r="F64">
            <v>62786334.960000001</v>
          </cell>
          <cell r="G64">
            <v>57845882.950000003</v>
          </cell>
          <cell r="I64">
            <v>58957452.300000004</v>
          </cell>
          <cell r="J64">
            <v>59322723.379999995</v>
          </cell>
          <cell r="K64">
            <v>57209646.07</v>
          </cell>
          <cell r="M64">
            <v>63864100.479999982</v>
          </cell>
          <cell r="N64">
            <v>59574265.259999998</v>
          </cell>
          <cell r="O64">
            <v>58953761.069999985</v>
          </cell>
          <cell r="Q64">
            <v>55415815.899999999</v>
          </cell>
          <cell r="R64">
            <v>57557236.700000003</v>
          </cell>
          <cell r="S64">
            <v>58658655.609999999</v>
          </cell>
        </row>
        <row r="76">
          <cell r="E76">
            <v>3971146.05</v>
          </cell>
          <cell r="F76">
            <v>3921799.61</v>
          </cell>
          <cell r="G76">
            <v>3884667.93</v>
          </cell>
          <cell r="I76">
            <v>3880101.1</v>
          </cell>
          <cell r="J76">
            <v>3869559.32</v>
          </cell>
          <cell r="K76">
            <v>3968108.02</v>
          </cell>
          <cell r="M76">
            <v>3816215.96</v>
          </cell>
          <cell r="N76">
            <v>3951767.43</v>
          </cell>
          <cell r="O76">
            <v>4114698.67</v>
          </cell>
          <cell r="Q76">
            <v>3970140.54</v>
          </cell>
          <cell r="R76">
            <v>4223140.62</v>
          </cell>
          <cell r="S76">
            <v>3987742.88</v>
          </cell>
        </row>
        <row r="85">
          <cell r="E85">
            <v>1880357.76</v>
          </cell>
          <cell r="F85">
            <v>1810170.72</v>
          </cell>
          <cell r="G85">
            <v>1912719.9100000001</v>
          </cell>
          <cell r="I85">
            <v>1914184.71</v>
          </cell>
          <cell r="J85">
            <v>1767000.3599999999</v>
          </cell>
          <cell r="K85">
            <v>1939011.83</v>
          </cell>
          <cell r="M85">
            <v>1880753.0299999998</v>
          </cell>
          <cell r="N85">
            <v>1997754.0899999999</v>
          </cell>
          <cell r="O85">
            <v>2063904.73</v>
          </cell>
          <cell r="Q85">
            <v>2051437.0099999998</v>
          </cell>
          <cell r="R85">
            <v>1942165.13</v>
          </cell>
          <cell r="S85">
            <v>2338434.17</v>
          </cell>
        </row>
        <row r="251">
          <cell r="E251">
            <v>16719490.480000002</v>
          </cell>
          <cell r="F251">
            <v>17465385.189999998</v>
          </cell>
          <cell r="G251">
            <v>18432568.600000001</v>
          </cell>
          <cell r="I251">
            <v>16787551.59</v>
          </cell>
          <cell r="J251">
            <v>17545156.579999998</v>
          </cell>
          <cell r="K251">
            <v>20505776.399999999</v>
          </cell>
          <cell r="M251">
            <v>16805030.529999997</v>
          </cell>
          <cell r="N251">
            <v>16745031.24</v>
          </cell>
          <cell r="O251">
            <v>18058537.469999999</v>
          </cell>
          <cell r="Q251">
            <v>19602655.719999999</v>
          </cell>
          <cell r="R251">
            <v>22863978.709999993</v>
          </cell>
          <cell r="S251">
            <v>26440833.920000002</v>
          </cell>
        </row>
        <row r="252">
          <cell r="E252">
            <v>45091702.769999996</v>
          </cell>
          <cell r="F252">
            <v>51052920.100000009</v>
          </cell>
          <cell r="G252">
            <v>45210702.190000005</v>
          </cell>
          <cell r="I252">
            <v>47964186.520000011</v>
          </cell>
          <cell r="J252">
            <v>47414126.479999997</v>
          </cell>
          <cell r="K252">
            <v>42610989.520000003</v>
          </cell>
          <cell r="M252">
            <v>52756038.939999983</v>
          </cell>
          <cell r="N252">
            <v>48778755.539999999</v>
          </cell>
          <cell r="O252">
            <v>47073826.999999985</v>
          </cell>
          <cell r="Q252">
            <v>41834737.729999997</v>
          </cell>
          <cell r="R252">
            <v>40858563.74000001</v>
          </cell>
          <cell r="S252">
            <v>38543998.740000002</v>
          </cell>
        </row>
      </sheetData>
      <sheetData sheetId="4">
        <row r="10">
          <cell r="E10">
            <v>5</v>
          </cell>
          <cell r="F10">
            <v>8</v>
          </cell>
          <cell r="G10">
            <v>6</v>
          </cell>
          <cell r="I10">
            <v>5</v>
          </cell>
          <cell r="J10">
            <v>26</v>
          </cell>
          <cell r="K10">
            <v>29</v>
          </cell>
          <cell r="M10">
            <v>8</v>
          </cell>
          <cell r="N10">
            <v>8</v>
          </cell>
          <cell r="O10">
            <v>5</v>
          </cell>
          <cell r="Q10">
            <v>5</v>
          </cell>
          <cell r="R10">
            <v>7</v>
          </cell>
          <cell r="S10">
            <v>7</v>
          </cell>
        </row>
        <row r="12">
          <cell r="E12">
            <v>3</v>
          </cell>
          <cell r="F12">
            <v>1</v>
          </cell>
          <cell r="G12">
            <v>0</v>
          </cell>
          <cell r="I12">
            <v>0</v>
          </cell>
          <cell r="J12">
            <v>6</v>
          </cell>
          <cell r="K12">
            <v>13</v>
          </cell>
          <cell r="M12">
            <v>1</v>
          </cell>
          <cell r="N12">
            <v>3</v>
          </cell>
          <cell r="O12">
            <v>1</v>
          </cell>
          <cell r="Q12">
            <v>2</v>
          </cell>
          <cell r="R12">
            <v>0</v>
          </cell>
          <cell r="S12">
            <v>1</v>
          </cell>
        </row>
        <row r="30">
          <cell r="E30">
            <v>49553</v>
          </cell>
          <cell r="F30">
            <v>50026</v>
          </cell>
          <cell r="G30">
            <v>47293</v>
          </cell>
          <cell r="I30">
            <v>51708</v>
          </cell>
          <cell r="J30">
            <v>49485</v>
          </cell>
          <cell r="K30">
            <v>51119</v>
          </cell>
          <cell r="M30">
            <v>56200</v>
          </cell>
          <cell r="N30">
            <v>59319</v>
          </cell>
          <cell r="O30">
            <v>53477</v>
          </cell>
          <cell r="Q30">
            <v>46999</v>
          </cell>
          <cell r="R30">
            <v>50864</v>
          </cell>
          <cell r="S30">
            <v>50620</v>
          </cell>
        </row>
        <row r="37">
          <cell r="E37">
            <v>9917.239999999998</v>
          </cell>
          <cell r="F37">
            <v>9448.010000000002</v>
          </cell>
          <cell r="G37">
            <v>8391.75</v>
          </cell>
          <cell r="I37">
            <v>9546.5999999999985</v>
          </cell>
          <cell r="J37">
            <v>9191.3399999999965</v>
          </cell>
          <cell r="K37">
            <v>9642.010000000002</v>
          </cell>
          <cell r="M37">
            <v>10506.320000000007</v>
          </cell>
          <cell r="N37">
            <v>9153.3300000000017</v>
          </cell>
          <cell r="O37">
            <v>10006.080000000002</v>
          </cell>
          <cell r="Q37">
            <v>8880.989999999998</v>
          </cell>
          <cell r="R37">
            <v>9188.4700000000012</v>
          </cell>
          <cell r="S37">
            <v>9240.3300000000017</v>
          </cell>
        </row>
        <row r="39">
          <cell r="E39">
            <v>16.6759710403052</v>
          </cell>
          <cell r="F39">
            <v>15.885947492022149</v>
          </cell>
          <cell r="G39">
            <v>15.064693764894377</v>
          </cell>
          <cell r="I39">
            <v>15.585115240324807</v>
          </cell>
          <cell r="J39">
            <v>15.664473960032266</v>
          </cell>
          <cell r="K39">
            <v>15.8687454339551</v>
          </cell>
          <cell r="M39">
            <v>15.750111833481453</v>
          </cell>
          <cell r="N39">
            <v>13.365973383207027</v>
          </cell>
          <cell r="O39">
            <v>15.757834601698168</v>
          </cell>
          <cell r="Q39">
            <v>15.892969916422672</v>
          </cell>
          <cell r="R39">
            <v>15.299207588871313</v>
          </cell>
          <cell r="S39">
            <v>15.436483560982712</v>
          </cell>
          <cell r="T39">
            <v>15.498521862982217</v>
          </cell>
        </row>
        <row r="41">
          <cell r="E41">
            <v>0.5155568040534565</v>
          </cell>
          <cell r="F41">
            <v>0.53678845431621869</v>
          </cell>
          <cell r="G41">
            <v>0.490303919383349</v>
          </cell>
          <cell r="I41">
            <v>0.53564547206165702</v>
          </cell>
          <cell r="J41">
            <v>0.56509078451524497</v>
          </cell>
          <cell r="K41">
            <v>0.52291105121293802</v>
          </cell>
          <cell r="M41">
            <v>0.59086369132103245</v>
          </cell>
          <cell r="N41">
            <v>0.60239764805045115</v>
          </cell>
          <cell r="O41">
            <v>0.56037933563868803</v>
          </cell>
          <cell r="Q41">
            <v>0.47631064222228975</v>
          </cell>
          <cell r="R41">
            <v>0.51507587303355429</v>
          </cell>
          <cell r="S41">
            <v>0.52869601545772626</v>
          </cell>
          <cell r="T41">
            <v>0.53694189455994812</v>
          </cell>
        </row>
        <row r="63">
          <cell r="E63">
            <v>918142.44</v>
          </cell>
          <cell r="F63">
            <v>945321.29</v>
          </cell>
          <cell r="G63">
            <v>874697.09000000008</v>
          </cell>
          <cell r="I63">
            <v>965072.59999999986</v>
          </cell>
          <cell r="J63">
            <v>916988.8600000001</v>
          </cell>
          <cell r="K63">
            <v>964432.12999999989</v>
          </cell>
          <cell r="M63">
            <v>1041551.25</v>
          </cell>
          <cell r="N63">
            <v>1103569.32</v>
          </cell>
          <cell r="O63">
            <v>999782.29</v>
          </cell>
          <cell r="Q63">
            <v>868947.7300000001</v>
          </cell>
          <cell r="R63">
            <v>942351.24</v>
          </cell>
          <cell r="S63">
            <v>945613.77</v>
          </cell>
        </row>
        <row r="64">
          <cell r="E64">
            <v>812309.02999999991</v>
          </cell>
          <cell r="F64">
            <v>822844.86</v>
          </cell>
          <cell r="G64">
            <v>767166.70000000007</v>
          </cell>
          <cell r="I64">
            <v>853764.1399999999</v>
          </cell>
          <cell r="J64">
            <v>809922.17</v>
          </cell>
          <cell r="K64">
            <v>839504.45</v>
          </cell>
          <cell r="M64">
            <v>932517.25</v>
          </cell>
          <cell r="N64">
            <v>991254.11999999988</v>
          </cell>
          <cell r="O64">
            <v>889623.78</v>
          </cell>
          <cell r="Q64">
            <v>757002.69000000006</v>
          </cell>
          <cell r="R64">
            <v>831352.75</v>
          </cell>
          <cell r="S64">
            <v>829617.08</v>
          </cell>
        </row>
        <row r="76">
          <cell r="E76">
            <v>97358.13</v>
          </cell>
          <cell r="F76">
            <v>113746.91</v>
          </cell>
          <cell r="G76">
            <v>96140</v>
          </cell>
          <cell r="I76">
            <v>101496.26</v>
          </cell>
          <cell r="J76">
            <v>97738.13</v>
          </cell>
          <cell r="K76">
            <v>104483.18</v>
          </cell>
          <cell r="M76">
            <v>97370</v>
          </cell>
          <cell r="N76">
            <v>100468.13</v>
          </cell>
          <cell r="O76">
            <v>98570</v>
          </cell>
          <cell r="Q76">
            <v>99020</v>
          </cell>
          <cell r="R76">
            <v>98510</v>
          </cell>
          <cell r="S76">
            <v>103426.26</v>
          </cell>
        </row>
        <row r="85">
          <cell r="E85">
            <v>8475.2799999999988</v>
          </cell>
          <cell r="F85">
            <v>8729.52</v>
          </cell>
          <cell r="G85">
            <v>11390.39</v>
          </cell>
          <cell r="I85">
            <v>9812.2000000000007</v>
          </cell>
          <cell r="J85">
            <v>9328.5600000000013</v>
          </cell>
          <cell r="K85">
            <v>20444.5</v>
          </cell>
          <cell r="M85">
            <v>11664</v>
          </cell>
          <cell r="N85">
            <v>11847.07</v>
          </cell>
          <cell r="O85">
            <v>11588.51</v>
          </cell>
          <cell r="Q85">
            <v>12925.04</v>
          </cell>
          <cell r="R85">
            <v>12488.490000000002</v>
          </cell>
          <cell r="S85">
            <v>12570.43</v>
          </cell>
        </row>
        <row r="251">
          <cell r="E251">
            <v>757656.4</v>
          </cell>
          <cell r="F251">
            <v>648329.41999999993</v>
          </cell>
          <cell r="G251">
            <v>572282.64</v>
          </cell>
          <cell r="I251">
            <v>658325.92999999993</v>
          </cell>
          <cell r="J251">
            <v>643011.56999999995</v>
          </cell>
          <cell r="K251">
            <v>651250.66</v>
          </cell>
          <cell r="M251">
            <v>666703.84</v>
          </cell>
          <cell r="N251">
            <v>711373.46999999986</v>
          </cell>
          <cell r="O251">
            <v>708028.12999999989</v>
          </cell>
          <cell r="Q251">
            <v>686379.14000000013</v>
          </cell>
          <cell r="R251">
            <v>765367.17</v>
          </cell>
          <cell r="S251">
            <v>677154.10000000009</v>
          </cell>
        </row>
        <row r="252">
          <cell r="E252">
            <v>160486.03999999992</v>
          </cell>
          <cell r="F252">
            <v>296991.87000000011</v>
          </cell>
          <cell r="G252">
            <v>302414.45000000007</v>
          </cell>
          <cell r="I252">
            <v>306746.66999999993</v>
          </cell>
          <cell r="J252">
            <v>273977.29000000015</v>
          </cell>
          <cell r="K252">
            <v>313181.46999999986</v>
          </cell>
          <cell r="M252">
            <v>374847.41000000003</v>
          </cell>
          <cell r="N252">
            <v>392195.85000000021</v>
          </cell>
          <cell r="O252">
            <v>291754.16000000015</v>
          </cell>
          <cell r="Q252">
            <v>182568.58999999997</v>
          </cell>
          <cell r="R252">
            <v>176984.06999999995</v>
          </cell>
          <cell r="S252">
            <v>268459.66999999993</v>
          </cell>
        </row>
      </sheetData>
      <sheetData sheetId="5">
        <row r="10">
          <cell r="E10">
            <v>77</v>
          </cell>
          <cell r="F10">
            <v>55</v>
          </cell>
          <cell r="G10">
            <v>105</v>
          </cell>
          <cell r="I10">
            <v>50</v>
          </cell>
          <cell r="J10">
            <v>74</v>
          </cell>
          <cell r="K10">
            <v>89</v>
          </cell>
          <cell r="M10">
            <v>52</v>
          </cell>
          <cell r="N10">
            <v>107</v>
          </cell>
          <cell r="O10">
            <v>137</v>
          </cell>
          <cell r="Q10">
            <v>105</v>
          </cell>
          <cell r="R10">
            <v>92</v>
          </cell>
          <cell r="S10">
            <v>72</v>
          </cell>
        </row>
        <row r="12">
          <cell r="E12">
            <v>14</v>
          </cell>
          <cell r="F12">
            <v>5</v>
          </cell>
          <cell r="G12">
            <v>1</v>
          </cell>
          <cell r="I12">
            <v>2</v>
          </cell>
          <cell r="J12">
            <v>3</v>
          </cell>
          <cell r="K12">
            <v>0</v>
          </cell>
          <cell r="M12">
            <v>3</v>
          </cell>
          <cell r="N12">
            <v>1</v>
          </cell>
          <cell r="O12">
            <v>1</v>
          </cell>
          <cell r="Q12">
            <v>1</v>
          </cell>
          <cell r="R12">
            <v>4</v>
          </cell>
          <cell r="S12">
            <v>1</v>
          </cell>
        </row>
        <row r="30">
          <cell r="E30">
            <v>220945</v>
          </cell>
          <cell r="F30">
            <v>228241</v>
          </cell>
          <cell r="G30">
            <v>233292.96</v>
          </cell>
          <cell r="I30">
            <v>244728.85</v>
          </cell>
          <cell r="J30">
            <v>253851</v>
          </cell>
          <cell r="K30">
            <v>239707.77</v>
          </cell>
          <cell r="M30">
            <v>269451</v>
          </cell>
          <cell r="N30">
            <v>279523</v>
          </cell>
          <cell r="O30">
            <v>250778</v>
          </cell>
          <cell r="Q30">
            <v>230072</v>
          </cell>
          <cell r="R30">
            <v>232759</v>
          </cell>
          <cell r="S30">
            <v>233545</v>
          </cell>
        </row>
        <row r="37">
          <cell r="E37">
            <v>138487.99</v>
          </cell>
          <cell r="F37">
            <v>147531.95000000001</v>
          </cell>
          <cell r="G37">
            <v>148246.03</v>
          </cell>
          <cell r="I37">
            <v>170316.18999999997</v>
          </cell>
          <cell r="J37">
            <v>168255.82</v>
          </cell>
          <cell r="K37">
            <v>159940.17000000001</v>
          </cell>
          <cell r="M37">
            <v>172626.99</v>
          </cell>
          <cell r="N37">
            <v>147222.99</v>
          </cell>
          <cell r="O37">
            <v>158752</v>
          </cell>
          <cell r="Q37">
            <v>151138.22999999998</v>
          </cell>
          <cell r="R37">
            <v>153883.84000000003</v>
          </cell>
          <cell r="S37">
            <v>152469.96999999997</v>
          </cell>
        </row>
        <row r="39">
          <cell r="E39">
            <v>38.529571256105342</v>
          </cell>
          <cell r="F39">
            <v>39.2609287070823</v>
          </cell>
          <cell r="G39">
            <v>38.854752433034434</v>
          </cell>
          <cell r="I39">
            <v>41.0355921853686</v>
          </cell>
          <cell r="J39">
            <v>39.860957470433675</v>
          </cell>
          <cell r="K39">
            <v>40.019565378073395</v>
          </cell>
          <cell r="M39">
            <v>39.048989975728041</v>
          </cell>
          <cell r="N39">
            <v>34.498974436760378</v>
          </cell>
          <cell r="O39">
            <v>38.764437281762021</v>
          </cell>
          <cell r="Q39">
            <v>39.646950188089122</v>
          </cell>
          <cell r="R39">
            <v>39.799997330870013</v>
          </cell>
          <cell r="S39">
            <v>39.498460383544185</v>
          </cell>
          <cell r="T39">
            <v>39.050575050690597</v>
          </cell>
        </row>
        <row r="41">
          <cell r="E41">
            <v>0.43419177974511902</v>
          </cell>
          <cell r="F41">
            <v>0.46193280712406393</v>
          </cell>
          <cell r="G41">
            <v>0.45504772976410146</v>
          </cell>
          <cell r="I41">
            <v>0.4756856490876154</v>
          </cell>
          <cell r="J41">
            <v>0.54506746485042645</v>
          </cell>
          <cell r="K41">
            <v>0.46303833705664355</v>
          </cell>
          <cell r="M41">
            <v>0.53598090407280319</v>
          </cell>
          <cell r="N41">
            <v>0.53585731073524301</v>
          </cell>
          <cell r="O41">
            <v>0.49346320346320349</v>
          </cell>
          <cell r="Q41">
            <v>0.43542945931853905</v>
          </cell>
          <cell r="R41">
            <v>0.43852089935227645</v>
          </cell>
          <cell r="S41">
            <v>0.45284354216353517</v>
          </cell>
          <cell r="T41">
            <v>0.47564157962086717</v>
          </cell>
        </row>
        <row r="63">
          <cell r="E63">
            <v>4643730.3699999992</v>
          </cell>
          <cell r="F63">
            <v>4739480.2</v>
          </cell>
          <cell r="G63">
            <v>4900552.18</v>
          </cell>
          <cell r="I63">
            <v>5064420.0299999993</v>
          </cell>
          <cell r="J63">
            <v>5364881.8800000008</v>
          </cell>
          <cell r="K63">
            <v>4970616.8199999994</v>
          </cell>
          <cell r="M63">
            <v>5517312</v>
          </cell>
          <cell r="N63">
            <v>5751175.6099999994</v>
          </cell>
          <cell r="O63">
            <v>5156052.1899999995</v>
          </cell>
          <cell r="Q63">
            <v>4864019.45</v>
          </cell>
          <cell r="R63">
            <v>4800369.1500000004</v>
          </cell>
          <cell r="S63">
            <v>4941921.62</v>
          </cell>
        </row>
        <row r="64">
          <cell r="E64">
            <v>3575981.6599999997</v>
          </cell>
          <cell r="F64">
            <v>3680288.63</v>
          </cell>
          <cell r="G64">
            <v>3764979.67</v>
          </cell>
          <cell r="I64">
            <v>3975346.0199999996</v>
          </cell>
          <cell r="J64">
            <v>4141798.45</v>
          </cell>
          <cell r="K64">
            <v>3866692.32</v>
          </cell>
          <cell r="M64">
            <v>4426661.34</v>
          </cell>
          <cell r="N64">
            <v>4603264.46</v>
          </cell>
          <cell r="O64">
            <v>4050470.05</v>
          </cell>
          <cell r="Q64">
            <v>3687851.8300000005</v>
          </cell>
          <cell r="R64">
            <v>3713887.72</v>
          </cell>
          <cell r="S64">
            <v>3716962.5999999996</v>
          </cell>
        </row>
        <row r="76">
          <cell r="E76">
            <v>534029.63</v>
          </cell>
          <cell r="F76">
            <v>534500</v>
          </cell>
          <cell r="G76">
            <v>534587.56999999995</v>
          </cell>
          <cell r="I76">
            <v>534017.01</v>
          </cell>
          <cell r="J76">
            <v>583022.61</v>
          </cell>
          <cell r="K76">
            <v>530962.99</v>
          </cell>
          <cell r="M76">
            <v>531200</v>
          </cell>
          <cell r="N76">
            <v>537928.13</v>
          </cell>
          <cell r="O76">
            <v>536838.6</v>
          </cell>
          <cell r="Q76">
            <v>580562.62</v>
          </cell>
          <cell r="R76">
            <v>573698.13</v>
          </cell>
          <cell r="S76">
            <v>559864.19999999995</v>
          </cell>
        </row>
        <row r="85">
          <cell r="E85">
            <v>533719.07999999996</v>
          </cell>
          <cell r="F85">
            <v>524691.56999999995</v>
          </cell>
          <cell r="G85">
            <v>600984.93999999994</v>
          </cell>
          <cell r="I85">
            <v>555057</v>
          </cell>
          <cell r="J85">
            <v>640060.82000000007</v>
          </cell>
          <cell r="K85">
            <v>572961.51</v>
          </cell>
          <cell r="M85">
            <v>559450.66</v>
          </cell>
          <cell r="N85">
            <v>609983.0199999999</v>
          </cell>
          <cell r="O85">
            <v>568743.54</v>
          </cell>
          <cell r="Q85">
            <v>595605</v>
          </cell>
          <cell r="R85">
            <v>512783.3</v>
          </cell>
          <cell r="S85">
            <v>665094.82000000007</v>
          </cell>
        </row>
        <row r="251">
          <cell r="E251">
            <v>1418490.7099999997</v>
          </cell>
          <cell r="F251">
            <v>1516741.3299999998</v>
          </cell>
          <cell r="G251">
            <v>1553823.3499999999</v>
          </cell>
          <cell r="I251">
            <v>1510183.5700000003</v>
          </cell>
          <cell r="J251">
            <v>1597385.94</v>
          </cell>
          <cell r="K251">
            <v>1575874.7400000002</v>
          </cell>
          <cell r="M251">
            <v>1386867.0000000002</v>
          </cell>
          <cell r="N251">
            <v>1612621.12</v>
          </cell>
          <cell r="O251">
            <v>1496935.19</v>
          </cell>
          <cell r="Q251">
            <v>1650326.14</v>
          </cell>
          <cell r="R251">
            <v>2589073.87</v>
          </cell>
          <cell r="S251">
            <v>2513065.7200000002</v>
          </cell>
        </row>
        <row r="252">
          <cell r="E252">
            <v>3225239.6599999992</v>
          </cell>
          <cell r="F252">
            <v>3222738.87</v>
          </cell>
          <cell r="G252">
            <v>3346728.83</v>
          </cell>
          <cell r="I252">
            <v>3554236.459999999</v>
          </cell>
          <cell r="J252">
            <v>3767495.9400000009</v>
          </cell>
          <cell r="K252">
            <v>3394742.0799999991</v>
          </cell>
          <cell r="M252">
            <v>4130445</v>
          </cell>
          <cell r="N252">
            <v>4138554.4899999993</v>
          </cell>
          <cell r="O252">
            <v>3659116.9999999995</v>
          </cell>
          <cell r="Q252">
            <v>3213693.3100000005</v>
          </cell>
          <cell r="R252">
            <v>2211295.2800000003</v>
          </cell>
          <cell r="S252">
            <v>2428855.9</v>
          </cell>
        </row>
      </sheetData>
      <sheetData sheetId="6">
        <row r="10">
          <cell r="E10">
            <v>96</v>
          </cell>
          <cell r="F10">
            <v>196</v>
          </cell>
          <cell r="G10">
            <v>108</v>
          </cell>
          <cell r="I10">
            <v>72</v>
          </cell>
          <cell r="J10">
            <v>65</v>
          </cell>
          <cell r="K10">
            <v>130</v>
          </cell>
          <cell r="M10">
            <v>31</v>
          </cell>
          <cell r="N10">
            <v>137</v>
          </cell>
          <cell r="O10">
            <v>102</v>
          </cell>
          <cell r="Q10">
            <v>107</v>
          </cell>
          <cell r="R10">
            <v>139</v>
          </cell>
          <cell r="S10">
            <v>54</v>
          </cell>
        </row>
        <row r="12">
          <cell r="E12">
            <v>1</v>
          </cell>
          <cell r="F12">
            <v>1</v>
          </cell>
          <cell r="G12">
            <v>0</v>
          </cell>
          <cell r="I12">
            <v>2</v>
          </cell>
          <cell r="J12">
            <v>0</v>
          </cell>
          <cell r="K12">
            <v>2</v>
          </cell>
          <cell r="M12">
            <v>0</v>
          </cell>
          <cell r="N12">
            <v>1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</row>
        <row r="30">
          <cell r="E30">
            <v>412568</v>
          </cell>
          <cell r="F30">
            <v>431601</v>
          </cell>
          <cell r="G30">
            <v>441763</v>
          </cell>
          <cell r="I30">
            <v>456766</v>
          </cell>
          <cell r="J30">
            <v>456848</v>
          </cell>
          <cell r="K30">
            <v>438138</v>
          </cell>
          <cell r="M30">
            <v>474621</v>
          </cell>
          <cell r="N30">
            <v>485288</v>
          </cell>
          <cell r="O30">
            <v>466408</v>
          </cell>
          <cell r="Q30">
            <v>440931</v>
          </cell>
          <cell r="R30">
            <v>446539</v>
          </cell>
          <cell r="S30">
            <v>437725</v>
          </cell>
        </row>
        <row r="37">
          <cell r="E37">
            <v>153334</v>
          </cell>
          <cell r="F37">
            <v>119963</v>
          </cell>
          <cell r="G37">
            <v>120191</v>
          </cell>
          <cell r="I37">
            <v>127639</v>
          </cell>
          <cell r="J37">
            <v>101170</v>
          </cell>
          <cell r="K37">
            <v>163327</v>
          </cell>
          <cell r="M37">
            <v>148527</v>
          </cell>
          <cell r="N37">
            <v>129614</v>
          </cell>
          <cell r="O37">
            <v>121163</v>
          </cell>
          <cell r="Q37">
            <v>126374</v>
          </cell>
          <cell r="R37">
            <v>121331</v>
          </cell>
          <cell r="S37">
            <v>136571</v>
          </cell>
        </row>
        <row r="39">
          <cell r="E39">
            <v>27.09492961828122</v>
          </cell>
          <cell r="F39">
            <v>21.749606573307904</v>
          </cell>
          <cell r="G39">
            <v>21.388049555657581</v>
          </cell>
          <cell r="I39">
            <v>21.840846673111969</v>
          </cell>
          <cell r="J39">
            <v>18.130239526323525</v>
          </cell>
          <cell r="K39">
            <v>27.154863541519457</v>
          </cell>
          <cell r="M39">
            <v>23.834947717075234</v>
          </cell>
          <cell r="N39">
            <v>21.078806053647572</v>
          </cell>
          <cell r="O39">
            <v>20.62099729224213</v>
          </cell>
          <cell r="Q39">
            <v>22.276200632816561</v>
          </cell>
          <cell r="R39">
            <v>21.365981650729921</v>
          </cell>
          <cell r="S39">
            <v>23.780593979411314</v>
          </cell>
          <cell r="T39">
            <v>22.551179780674097</v>
          </cell>
        </row>
        <row r="41">
          <cell r="E41">
            <v>0.66708328920529925</v>
          </cell>
          <cell r="F41">
            <v>0.71664757160647574</v>
          </cell>
          <cell r="G41">
            <v>0.70543138234932479</v>
          </cell>
          <cell r="I41">
            <v>0.72683440690480428</v>
          </cell>
          <cell r="J41">
            <v>0.80324923076923072</v>
          </cell>
          <cell r="K41">
            <v>0.6934637098752634</v>
          </cell>
          <cell r="M41">
            <v>0.7737229490157721</v>
          </cell>
          <cell r="N41">
            <v>0.76286891707820115</v>
          </cell>
          <cell r="O41">
            <v>0.7536810807316916</v>
          </cell>
          <cell r="Q41">
            <v>0.68643311834184118</v>
          </cell>
          <cell r="R41">
            <v>0.69150927106731686</v>
          </cell>
          <cell r="S41">
            <v>0.69764198681935186</v>
          </cell>
          <cell r="T41">
            <v>0.72295551818759274</v>
          </cell>
        </row>
        <row r="63">
          <cell r="E63">
            <v>8574622.1099999994</v>
          </cell>
          <cell r="F63">
            <v>9001886</v>
          </cell>
          <cell r="G63">
            <v>9222215.5</v>
          </cell>
          <cell r="I63">
            <v>9559726.2800000012</v>
          </cell>
          <cell r="J63">
            <v>9480419.4699999988</v>
          </cell>
          <cell r="K63">
            <v>9245578.2599999998</v>
          </cell>
          <cell r="M63">
            <v>9821619.4399999995</v>
          </cell>
          <cell r="N63">
            <v>10083170.4</v>
          </cell>
          <cell r="O63">
            <v>9753763.5100000016</v>
          </cell>
          <cell r="Q63">
            <v>9246936.9099999983</v>
          </cell>
          <cell r="R63">
            <v>9329883.7300000004</v>
          </cell>
          <cell r="S63">
            <v>9133997.1300000008</v>
          </cell>
        </row>
        <row r="64">
          <cell r="E64">
            <v>7381442.3600000003</v>
          </cell>
          <cell r="F64">
            <v>7794903.2800000003</v>
          </cell>
          <cell r="G64">
            <v>7993784.0800000001</v>
          </cell>
          <cell r="I64">
            <v>8335206.9600000009</v>
          </cell>
          <cell r="J64">
            <v>8284209.3499999996</v>
          </cell>
          <cell r="K64">
            <v>7891913.2699999996</v>
          </cell>
          <cell r="M64">
            <v>8609960.5299999993</v>
          </cell>
          <cell r="N64">
            <v>8831949.8499999996</v>
          </cell>
          <cell r="O64">
            <v>8464125.660000002</v>
          </cell>
          <cell r="Q64">
            <v>7980859.0099999988</v>
          </cell>
          <cell r="R64">
            <v>8047272.1500000013</v>
          </cell>
          <cell r="S64">
            <v>7830702.1100000003</v>
          </cell>
        </row>
        <row r="76">
          <cell r="E76">
            <v>653208.59</v>
          </cell>
          <cell r="F76">
            <v>668367.85</v>
          </cell>
          <cell r="G76">
            <v>660748.22</v>
          </cell>
          <cell r="I76">
            <v>661223.18000000005</v>
          </cell>
          <cell r="J76">
            <v>672054.2</v>
          </cell>
          <cell r="K76">
            <v>786329.63</v>
          </cell>
          <cell r="M76">
            <v>665190</v>
          </cell>
          <cell r="N76">
            <v>680009.54</v>
          </cell>
          <cell r="O76">
            <v>729196.42</v>
          </cell>
          <cell r="Q76">
            <v>686765.41</v>
          </cell>
          <cell r="R76">
            <v>719828.23</v>
          </cell>
          <cell r="S76">
            <v>707457.11</v>
          </cell>
        </row>
        <row r="85">
          <cell r="E85">
            <v>539971.16</v>
          </cell>
          <cell r="F85">
            <v>538614.87</v>
          </cell>
          <cell r="G85">
            <v>567683.19999999995</v>
          </cell>
          <cell r="I85">
            <v>563296.14</v>
          </cell>
          <cell r="J85">
            <v>524155.92</v>
          </cell>
          <cell r="K85">
            <v>567335.36</v>
          </cell>
          <cell r="M85">
            <v>546468.90999999992</v>
          </cell>
          <cell r="N85">
            <v>571211.01</v>
          </cell>
          <cell r="O85">
            <v>560441.42999999993</v>
          </cell>
          <cell r="Q85">
            <v>579312.49</v>
          </cell>
          <cell r="R85">
            <v>562783.35</v>
          </cell>
          <cell r="S85">
            <v>595837.91</v>
          </cell>
        </row>
        <row r="251">
          <cell r="E251">
            <v>2460490.3000000007</v>
          </cell>
          <cell r="F251">
            <v>2385074.64</v>
          </cell>
          <cell r="G251">
            <v>2526936.8800000004</v>
          </cell>
          <cell r="I251">
            <v>2542957.3000000003</v>
          </cell>
          <cell r="J251">
            <v>2365413.2999999998</v>
          </cell>
          <cell r="K251">
            <v>2255456.67</v>
          </cell>
          <cell r="M251">
            <v>2180710.67</v>
          </cell>
          <cell r="N251">
            <v>2588574.4599999995</v>
          </cell>
          <cell r="O251">
            <v>2411293.31</v>
          </cell>
          <cell r="Q251">
            <v>2460283.8199999998</v>
          </cell>
          <cell r="R251">
            <v>2489675.0300000003</v>
          </cell>
          <cell r="S251">
            <v>2409756.8699999996</v>
          </cell>
        </row>
        <row r="252">
          <cell r="E252">
            <v>6114131.8099999987</v>
          </cell>
          <cell r="F252">
            <v>6616811.3599999994</v>
          </cell>
          <cell r="G252">
            <v>6695278.6199999992</v>
          </cell>
          <cell r="I252">
            <v>7016768.9800000004</v>
          </cell>
          <cell r="J252">
            <v>7115006.169999999</v>
          </cell>
          <cell r="K252">
            <v>6990121.5899999999</v>
          </cell>
          <cell r="M252">
            <v>7640908.7699999996</v>
          </cell>
          <cell r="N252">
            <v>7494595.9400000013</v>
          </cell>
          <cell r="O252">
            <v>7342470.2000000011</v>
          </cell>
          <cell r="Q252">
            <v>6786653.089999998</v>
          </cell>
          <cell r="R252">
            <v>6840208.7000000002</v>
          </cell>
          <cell r="S252">
            <v>6724240.2600000016</v>
          </cell>
        </row>
      </sheetData>
      <sheetData sheetId="7">
        <row r="10">
          <cell r="E10">
            <v>13</v>
          </cell>
          <cell r="F10">
            <v>30</v>
          </cell>
          <cell r="G10">
            <v>15</v>
          </cell>
          <cell r="I10">
            <v>34</v>
          </cell>
          <cell r="J10">
            <v>51</v>
          </cell>
          <cell r="K10">
            <v>43</v>
          </cell>
          <cell r="M10">
            <v>18</v>
          </cell>
          <cell r="N10">
            <v>19</v>
          </cell>
          <cell r="O10">
            <v>10</v>
          </cell>
          <cell r="Q10">
            <v>8</v>
          </cell>
          <cell r="R10">
            <v>13</v>
          </cell>
          <cell r="S10">
            <v>10</v>
          </cell>
        </row>
        <row r="12"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1</v>
          </cell>
          <cell r="K12">
            <v>2</v>
          </cell>
          <cell r="M12">
            <v>0</v>
          </cell>
          <cell r="N12">
            <v>1</v>
          </cell>
          <cell r="O12">
            <v>0</v>
          </cell>
          <cell r="Q12">
            <v>0</v>
          </cell>
          <cell r="R12">
            <v>1</v>
          </cell>
          <cell r="S12">
            <v>0</v>
          </cell>
        </row>
        <row r="30">
          <cell r="E30">
            <v>112465</v>
          </cell>
          <cell r="F30">
            <v>119806</v>
          </cell>
          <cell r="G30">
            <v>120965</v>
          </cell>
          <cell r="I30">
            <v>127984</v>
          </cell>
          <cell r="J30">
            <v>120752</v>
          </cell>
          <cell r="K30">
            <v>116107</v>
          </cell>
          <cell r="M30">
            <v>126344</v>
          </cell>
          <cell r="N30">
            <v>120448</v>
          </cell>
          <cell r="O30">
            <v>117057</v>
          </cell>
          <cell r="Q30">
            <v>116413</v>
          </cell>
          <cell r="R30">
            <v>125551</v>
          </cell>
          <cell r="S30">
            <v>121735</v>
          </cell>
        </row>
        <row r="37">
          <cell r="E37">
            <v>29140.979999999981</v>
          </cell>
          <cell r="F37">
            <v>25117.880000000005</v>
          </cell>
          <cell r="G37">
            <v>32718.520000000019</v>
          </cell>
          <cell r="I37">
            <v>21499.479999999981</v>
          </cell>
          <cell r="J37">
            <v>27607.710000000021</v>
          </cell>
          <cell r="K37">
            <v>37756.669999999984</v>
          </cell>
          <cell r="M37">
            <v>18419.729999999981</v>
          </cell>
          <cell r="N37">
            <v>17958.679999999993</v>
          </cell>
          <cell r="O37">
            <v>21628.839999999997</v>
          </cell>
          <cell r="Q37">
            <v>26872.98000000001</v>
          </cell>
          <cell r="R37">
            <v>17883.190000000002</v>
          </cell>
          <cell r="S37">
            <v>15998.170000000013</v>
          </cell>
        </row>
        <row r="39">
          <cell r="E39">
            <v>20.571074484127404</v>
          </cell>
          <cell r="F39">
            <v>17.331774446005728</v>
          </cell>
          <cell r="G39">
            <v>21.289543602332909</v>
          </cell>
          <cell r="I39">
            <v>14.382512368590818</v>
          </cell>
          <cell r="J39">
            <v>18.608630335014823</v>
          </cell>
          <cell r="K39">
            <v>24.539041607417779</v>
          </cell>
          <cell r="M39">
            <v>12.723995160942581</v>
          </cell>
          <cell r="N39">
            <v>12.975298591079559</v>
          </cell>
          <cell r="O39">
            <v>15.595564767102394</v>
          </cell>
          <cell r="Q39">
            <v>18.754786755829151</v>
          </cell>
          <cell r="R39">
            <v>12.467871154011469</v>
          </cell>
          <cell r="S39">
            <v>11.615335652261551</v>
          </cell>
          <cell r="T39">
            <v>16.832856921875631</v>
          </cell>
        </row>
        <row r="41">
          <cell r="E41">
            <v>0.70036741810935366</v>
          </cell>
          <cell r="F41">
            <v>0.76791334166586545</v>
          </cell>
          <cell r="G41">
            <v>0.74724181811442902</v>
          </cell>
          <cell r="I41">
            <v>0.78720871942649595</v>
          </cell>
          <cell r="J41">
            <v>0.81631107866201558</v>
          </cell>
          <cell r="K41">
            <v>0.70309500596474439</v>
          </cell>
          <cell r="M41">
            <v>0.7863081901916853</v>
          </cell>
          <cell r="N41">
            <v>0.72327240410251492</v>
          </cell>
          <cell r="O41">
            <v>0.72465409973070849</v>
          </cell>
          <cell r="Q41">
            <v>0.69632079816727777</v>
          </cell>
          <cell r="R41">
            <v>0.74972829656877382</v>
          </cell>
          <cell r="S41">
            <v>0.7501309424777397</v>
          </cell>
          <cell r="T41">
            <v>0.74827544262388423</v>
          </cell>
        </row>
        <row r="63">
          <cell r="E63">
            <v>2337264.5499999998</v>
          </cell>
          <cell r="F63">
            <v>2511472.71</v>
          </cell>
          <cell r="G63">
            <v>2543533.61</v>
          </cell>
          <cell r="I63">
            <v>2693575.2800000003</v>
          </cell>
          <cell r="J63">
            <v>2523465.12</v>
          </cell>
          <cell r="K63">
            <v>2417181.4200000004</v>
          </cell>
          <cell r="M63">
            <v>2615236.52</v>
          </cell>
          <cell r="N63">
            <v>2486497.89</v>
          </cell>
          <cell r="O63">
            <v>2421921.79</v>
          </cell>
          <cell r="Q63">
            <v>2431286.9399999995</v>
          </cell>
          <cell r="R63">
            <v>2647222.4099999997</v>
          </cell>
          <cell r="S63">
            <v>2548560.56</v>
          </cell>
        </row>
        <row r="64">
          <cell r="E64">
            <v>2148203.0699999998</v>
          </cell>
          <cell r="F64">
            <v>2316051.4</v>
          </cell>
          <cell r="G64">
            <v>2347560.06</v>
          </cell>
          <cell r="I64">
            <v>2496782.87</v>
          </cell>
          <cell r="J64">
            <v>2325508.7000000002</v>
          </cell>
          <cell r="K64">
            <v>2212637.3800000004</v>
          </cell>
          <cell r="M64">
            <v>2412579.59</v>
          </cell>
          <cell r="N64">
            <v>2275645.15</v>
          </cell>
          <cell r="O64">
            <v>2211986.86</v>
          </cell>
          <cell r="Q64">
            <v>2220760.2799999993</v>
          </cell>
          <cell r="R64">
            <v>2438186.7599999998</v>
          </cell>
          <cell r="S64">
            <v>2327689.6</v>
          </cell>
        </row>
        <row r="76">
          <cell r="E76">
            <v>158000</v>
          </cell>
          <cell r="F76">
            <v>161790</v>
          </cell>
          <cell r="G76">
            <v>159950</v>
          </cell>
          <cell r="I76">
            <v>160030</v>
          </cell>
          <cell r="J76">
            <v>162380</v>
          </cell>
          <cell r="K76">
            <v>163620</v>
          </cell>
          <cell r="M76">
            <v>163480</v>
          </cell>
          <cell r="N76">
            <v>166060</v>
          </cell>
          <cell r="O76">
            <v>166660</v>
          </cell>
          <cell r="Q76">
            <v>166100</v>
          </cell>
          <cell r="R76">
            <v>167780</v>
          </cell>
          <cell r="S76">
            <v>173129.91</v>
          </cell>
        </row>
        <row r="85">
          <cell r="E85">
            <v>31061.48</v>
          </cell>
          <cell r="F85">
            <v>33631.31</v>
          </cell>
          <cell r="G85">
            <v>36023.550000000003</v>
          </cell>
          <cell r="I85">
            <v>36762.410000000003</v>
          </cell>
          <cell r="J85">
            <v>35576.42</v>
          </cell>
          <cell r="K85">
            <v>40924.04</v>
          </cell>
          <cell r="M85">
            <v>39176.93</v>
          </cell>
          <cell r="N85">
            <v>44792.740000000005</v>
          </cell>
          <cell r="O85">
            <v>43274.930000000008</v>
          </cell>
          <cell r="Q85">
            <v>44426.66</v>
          </cell>
          <cell r="R85">
            <v>41255.649999999994</v>
          </cell>
          <cell r="S85">
            <v>47741.05</v>
          </cell>
        </row>
        <row r="251">
          <cell r="E251">
            <v>1002670.2499999999</v>
          </cell>
          <cell r="F251">
            <v>1028210.97</v>
          </cell>
          <cell r="G251">
            <v>927539.23999999976</v>
          </cell>
          <cell r="I251">
            <v>1066687.44</v>
          </cell>
          <cell r="J251">
            <v>1054254.53</v>
          </cell>
          <cell r="K251">
            <v>1030969.99</v>
          </cell>
          <cell r="M251">
            <v>994145.2699999999</v>
          </cell>
          <cell r="N251">
            <v>1079531.57</v>
          </cell>
          <cell r="O251">
            <v>1134832.9899999998</v>
          </cell>
          <cell r="Q251">
            <v>1094270.25</v>
          </cell>
          <cell r="R251">
            <v>1164322.78</v>
          </cell>
          <cell r="S251">
            <v>1001194.74</v>
          </cell>
        </row>
        <row r="252">
          <cell r="E252">
            <v>1334594.2999999998</v>
          </cell>
          <cell r="F252">
            <v>1483261.74</v>
          </cell>
          <cell r="G252">
            <v>1615994.37</v>
          </cell>
          <cell r="I252">
            <v>1626887.8400000003</v>
          </cell>
          <cell r="J252">
            <v>1469210.59</v>
          </cell>
          <cell r="K252">
            <v>1386211.4300000004</v>
          </cell>
          <cell r="M252">
            <v>1621091.25</v>
          </cell>
          <cell r="N252">
            <v>1406966.32</v>
          </cell>
          <cell r="O252">
            <v>1287088.8000000003</v>
          </cell>
          <cell r="Q252">
            <v>1337016.6899999995</v>
          </cell>
          <cell r="R252">
            <v>1482899.6299999997</v>
          </cell>
          <cell r="S252">
            <v>1547365.82</v>
          </cell>
        </row>
      </sheetData>
      <sheetData sheetId="8">
        <row r="10">
          <cell r="E10">
            <v>17</v>
          </cell>
          <cell r="F10">
            <v>23</v>
          </cell>
          <cell r="G10">
            <v>11</v>
          </cell>
          <cell r="I10">
            <v>20</v>
          </cell>
          <cell r="J10">
            <v>22</v>
          </cell>
          <cell r="K10">
            <v>19</v>
          </cell>
          <cell r="M10">
            <v>13</v>
          </cell>
          <cell r="N10">
            <v>8</v>
          </cell>
          <cell r="O10">
            <v>25</v>
          </cell>
          <cell r="Q10">
            <v>8</v>
          </cell>
          <cell r="R10">
            <v>29</v>
          </cell>
          <cell r="S10">
            <v>4</v>
          </cell>
        </row>
        <row r="12">
          <cell r="E12">
            <v>3</v>
          </cell>
          <cell r="F12">
            <v>2</v>
          </cell>
          <cell r="G12">
            <v>2</v>
          </cell>
          <cell r="I12">
            <v>3</v>
          </cell>
          <cell r="J12">
            <v>4</v>
          </cell>
          <cell r="K12">
            <v>4</v>
          </cell>
          <cell r="M12">
            <v>1</v>
          </cell>
          <cell r="N12">
            <v>0</v>
          </cell>
          <cell r="O12">
            <v>0</v>
          </cell>
          <cell r="Q12">
            <v>2</v>
          </cell>
          <cell r="R12">
            <v>2</v>
          </cell>
          <cell r="S12">
            <v>0</v>
          </cell>
        </row>
        <row r="30">
          <cell r="E30">
            <v>102802</v>
          </cell>
          <cell r="F30">
            <v>103691</v>
          </cell>
          <cell r="G30">
            <v>103637</v>
          </cell>
          <cell r="I30">
            <v>105347</v>
          </cell>
          <cell r="J30">
            <v>102017</v>
          </cell>
          <cell r="K30">
            <v>95854</v>
          </cell>
          <cell r="M30">
            <v>109494</v>
          </cell>
          <cell r="N30">
            <v>104055</v>
          </cell>
          <cell r="O30">
            <v>108636</v>
          </cell>
          <cell r="Q30">
            <v>103789</v>
          </cell>
          <cell r="R30">
            <v>104112</v>
          </cell>
          <cell r="S30">
            <v>104607</v>
          </cell>
        </row>
        <row r="37">
          <cell r="E37">
            <v>32329.369999999995</v>
          </cell>
          <cell r="F37">
            <v>25616.639999999985</v>
          </cell>
          <cell r="G37">
            <v>27244.249999999985</v>
          </cell>
          <cell r="I37">
            <v>28283.210000000021</v>
          </cell>
          <cell r="J37">
            <v>21487.86</v>
          </cell>
          <cell r="K37">
            <v>33556.31</v>
          </cell>
          <cell r="M37">
            <v>28442.410000000003</v>
          </cell>
          <cell r="N37">
            <v>33349.830000000016</v>
          </cell>
          <cell r="O37">
            <v>29813.670000000013</v>
          </cell>
          <cell r="Q37">
            <v>31709.979999999981</v>
          </cell>
          <cell r="R37">
            <v>28620.169999999984</v>
          </cell>
          <cell r="S37">
            <v>27089.850000000006</v>
          </cell>
        </row>
        <row r="39">
          <cell r="E39">
            <v>23.922276024343624</v>
          </cell>
          <cell r="F39">
            <v>19.810615985258092</v>
          </cell>
          <cell r="G39">
            <v>20.816006876462435</v>
          </cell>
          <cell r="I39">
            <v>21.165281413536665</v>
          </cell>
          <cell r="J39">
            <v>17.398392257600229</v>
          </cell>
          <cell r="K39">
            <v>25.930167387745222</v>
          </cell>
          <cell r="M39">
            <v>20.619943639246522</v>
          </cell>
          <cell r="N39">
            <v>24.271221033496428</v>
          </cell>
          <cell r="O39">
            <v>21.533940817627091</v>
          </cell>
          <cell r="Q39">
            <v>23.402375427475533</v>
          </cell>
          <cell r="R39">
            <v>21.562346189322444</v>
          </cell>
          <cell r="S39">
            <v>20.569854176466642</v>
          </cell>
          <cell r="T39">
            <v>21.781417739966901</v>
          </cell>
        </row>
        <row r="41">
          <cell r="E41">
            <v>0.61240878086557649</v>
          </cell>
          <cell r="F41">
            <v>0.63635582558532022</v>
          </cell>
          <cell r="G41">
            <v>0.61369968467334823</v>
          </cell>
          <cell r="I41">
            <v>0.62268260606150161</v>
          </cell>
          <cell r="J41">
            <v>0.66644673234210461</v>
          </cell>
          <cell r="K41">
            <v>0.56439983866551646</v>
          </cell>
          <cell r="M41">
            <v>0.6646876707339282</v>
          </cell>
          <cell r="N41">
            <v>0.61157199657935801</v>
          </cell>
          <cell r="O41">
            <v>0.65917902976244658</v>
          </cell>
          <cell r="Q41">
            <v>0.60779382010792704</v>
          </cell>
          <cell r="R41">
            <v>0.60797458597089526</v>
          </cell>
          <cell r="S41">
            <v>0.63002981299123684</v>
          </cell>
          <cell r="T41">
            <v>0.624984538650869</v>
          </cell>
        </row>
        <row r="63">
          <cell r="E63">
            <v>2197140.4699999997</v>
          </cell>
          <cell r="F63">
            <v>2215468.71</v>
          </cell>
          <cell r="G63">
            <v>2218877.58</v>
          </cell>
          <cell r="I63">
            <v>2226185.06</v>
          </cell>
          <cell r="J63">
            <v>2176175.2300000004</v>
          </cell>
          <cell r="K63">
            <v>2057847.5899999999</v>
          </cell>
          <cell r="M63">
            <v>2324296.1799999997</v>
          </cell>
          <cell r="N63">
            <v>2215895.4599999995</v>
          </cell>
          <cell r="O63">
            <v>2304681.44</v>
          </cell>
          <cell r="Q63">
            <v>2221783.04</v>
          </cell>
          <cell r="R63">
            <v>2225401.89</v>
          </cell>
          <cell r="S63">
            <v>2231903.63</v>
          </cell>
        </row>
        <row r="64">
          <cell r="E64">
            <v>1967160.5999999999</v>
          </cell>
          <cell r="F64">
            <v>1980813.9</v>
          </cell>
          <cell r="G64">
            <v>1980712.44</v>
          </cell>
          <cell r="I64">
            <v>1971814</v>
          </cell>
          <cell r="J64">
            <v>1943337.4000000001</v>
          </cell>
          <cell r="K64">
            <v>1810303.47</v>
          </cell>
          <cell r="M64">
            <v>2086562.2999999998</v>
          </cell>
          <cell r="N64">
            <v>1968751.5699999996</v>
          </cell>
          <cell r="O64">
            <v>2074022.1999999997</v>
          </cell>
          <cell r="Q64">
            <v>1980303.3599999999</v>
          </cell>
          <cell r="R64">
            <v>1984185.8599999999</v>
          </cell>
          <cell r="S64">
            <v>1990328.76</v>
          </cell>
        </row>
        <row r="76">
          <cell r="E76">
            <v>181630</v>
          </cell>
          <cell r="F76">
            <v>186580.75</v>
          </cell>
          <cell r="G76">
            <v>188519.25</v>
          </cell>
          <cell r="I76">
            <v>203628.41</v>
          </cell>
          <cell r="J76">
            <v>185478.13</v>
          </cell>
          <cell r="K76">
            <v>193430</v>
          </cell>
          <cell r="M76">
            <v>186930</v>
          </cell>
          <cell r="N76">
            <v>188180</v>
          </cell>
          <cell r="O76">
            <v>179710</v>
          </cell>
          <cell r="Q76">
            <v>187046.26</v>
          </cell>
          <cell r="R76">
            <v>183167.66</v>
          </cell>
          <cell r="S76">
            <v>183365.24</v>
          </cell>
        </row>
        <row r="85">
          <cell r="E85">
            <v>48349.869999999995</v>
          </cell>
          <cell r="F85">
            <v>48074.06</v>
          </cell>
          <cell r="G85">
            <v>49645.89</v>
          </cell>
          <cell r="I85">
            <v>50742.65</v>
          </cell>
          <cell r="J85">
            <v>47359.7</v>
          </cell>
          <cell r="K85">
            <v>54114.119999999995</v>
          </cell>
          <cell r="M85">
            <v>50803.88</v>
          </cell>
          <cell r="N85">
            <v>58963.89</v>
          </cell>
          <cell r="O85">
            <v>50949.24</v>
          </cell>
          <cell r="Q85">
            <v>54433.42</v>
          </cell>
          <cell r="R85">
            <v>58048.37</v>
          </cell>
          <cell r="S85">
            <v>58209.63</v>
          </cell>
        </row>
        <row r="251">
          <cell r="E251">
            <v>932234.26000000013</v>
          </cell>
          <cell r="F251">
            <v>980950.02999999991</v>
          </cell>
          <cell r="G251">
            <v>888283.78000000026</v>
          </cell>
          <cell r="I251">
            <v>973614</v>
          </cell>
          <cell r="J251">
            <v>1001147.64</v>
          </cell>
          <cell r="K251">
            <v>878977.66999999993</v>
          </cell>
          <cell r="M251">
            <v>1143096.07</v>
          </cell>
          <cell r="N251">
            <v>939810.60000000009</v>
          </cell>
          <cell r="O251">
            <v>1595139.23</v>
          </cell>
          <cell r="Q251">
            <v>904650.25000000012</v>
          </cell>
          <cell r="R251">
            <v>947967.65</v>
          </cell>
          <cell r="S251">
            <v>2643673.4200000004</v>
          </cell>
        </row>
        <row r="252">
          <cell r="E252">
            <v>1264906.2099999995</v>
          </cell>
          <cell r="F252">
            <v>1234518.6800000002</v>
          </cell>
          <cell r="G252">
            <v>1330593.7999999998</v>
          </cell>
          <cell r="I252">
            <v>1252571.06</v>
          </cell>
          <cell r="J252">
            <v>1175027.5900000003</v>
          </cell>
          <cell r="K252">
            <v>1178869.92</v>
          </cell>
          <cell r="M252">
            <v>1181200.1099999996</v>
          </cell>
          <cell r="N252">
            <v>1276084.8599999994</v>
          </cell>
          <cell r="O252">
            <v>709542.21</v>
          </cell>
          <cell r="Q252">
            <v>1317132.79</v>
          </cell>
          <cell r="R252">
            <v>1277434.2400000002</v>
          </cell>
          <cell r="S252">
            <v>-411769.7900000005</v>
          </cell>
        </row>
      </sheetData>
      <sheetData sheetId="9">
        <row r="10">
          <cell r="E10">
            <v>9</v>
          </cell>
          <cell r="F10">
            <v>17</v>
          </cell>
          <cell r="G10">
            <v>7</v>
          </cell>
          <cell r="I10">
            <v>27</v>
          </cell>
          <cell r="J10">
            <v>16</v>
          </cell>
          <cell r="K10">
            <v>15</v>
          </cell>
          <cell r="M10">
            <v>14</v>
          </cell>
          <cell r="N10">
            <v>14</v>
          </cell>
          <cell r="O10">
            <v>12</v>
          </cell>
          <cell r="Q10">
            <v>9</v>
          </cell>
          <cell r="R10">
            <v>8</v>
          </cell>
          <cell r="S10">
            <v>3</v>
          </cell>
        </row>
        <row r="12">
          <cell r="E12">
            <v>0</v>
          </cell>
          <cell r="F12">
            <v>0</v>
          </cell>
          <cell r="G12">
            <v>0</v>
          </cell>
          <cell r="I12">
            <v>5</v>
          </cell>
          <cell r="J12">
            <v>1</v>
          </cell>
          <cell r="K12">
            <v>0</v>
          </cell>
          <cell r="M12">
            <v>2</v>
          </cell>
          <cell r="N12">
            <v>0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</row>
        <row r="30">
          <cell r="E30">
            <v>68273</v>
          </cell>
          <cell r="F30">
            <v>71122</v>
          </cell>
          <cell r="G30">
            <v>71639</v>
          </cell>
          <cell r="I30">
            <v>74987</v>
          </cell>
          <cell r="J30">
            <v>75068</v>
          </cell>
          <cell r="K30">
            <v>72050</v>
          </cell>
          <cell r="M30">
            <v>78761</v>
          </cell>
          <cell r="N30">
            <v>80611</v>
          </cell>
          <cell r="O30">
            <v>76375</v>
          </cell>
          <cell r="Q30">
            <v>70825</v>
          </cell>
          <cell r="R30">
            <v>73906</v>
          </cell>
          <cell r="S30">
            <v>73738</v>
          </cell>
        </row>
        <row r="37">
          <cell r="E37">
            <v>11352</v>
          </cell>
          <cell r="F37">
            <v>11433</v>
          </cell>
          <cell r="G37">
            <v>12017</v>
          </cell>
          <cell r="I37">
            <v>12832</v>
          </cell>
          <cell r="J37">
            <v>13202</v>
          </cell>
          <cell r="K37">
            <v>15548</v>
          </cell>
          <cell r="M37">
            <v>17040</v>
          </cell>
          <cell r="N37">
            <v>14889</v>
          </cell>
          <cell r="O37">
            <v>11154</v>
          </cell>
          <cell r="Q37">
            <v>12032</v>
          </cell>
          <cell r="R37">
            <v>15145</v>
          </cell>
          <cell r="S37">
            <v>16823</v>
          </cell>
        </row>
        <row r="39">
          <cell r="E39">
            <v>14.25342775350309</v>
          </cell>
          <cell r="F39">
            <v>13.845594913714804</v>
          </cell>
          <cell r="G39">
            <v>14.36477957349144</v>
          </cell>
          <cell r="I39">
            <v>14.610208473283311</v>
          </cell>
          <cell r="J39">
            <v>14.953165173464416</v>
          </cell>
          <cell r="K39">
            <v>17.749263681819219</v>
          </cell>
          <cell r="M39">
            <v>17.783343769567939</v>
          </cell>
          <cell r="N39">
            <v>15.590575916230367</v>
          </cell>
          <cell r="O39">
            <v>12.740439530314799</v>
          </cell>
          <cell r="Q39">
            <v>14.521404347248875</v>
          </cell>
          <cell r="R39">
            <v>17.003289510615126</v>
          </cell>
          <cell r="S39">
            <v>18.576429147204646</v>
          </cell>
          <cell r="T39">
            <v>15.554242455383141</v>
          </cell>
        </row>
        <row r="41">
          <cell r="E41">
            <v>0.5372907632860886</v>
          </cell>
          <cell r="F41">
            <v>0.57675059806187412</v>
          </cell>
          <cell r="G41">
            <v>0.56056652125432804</v>
          </cell>
          <cell r="I41">
            <v>0.58435450751804996</v>
          </cell>
          <cell r="J41">
            <v>0.64439370267996643</v>
          </cell>
          <cell r="K41">
            <v>0.55689314685206581</v>
          </cell>
          <cell r="M41">
            <v>0.62717789456919892</v>
          </cell>
          <cell r="N41">
            <v>0.61950085496359208</v>
          </cell>
          <cell r="O41">
            <v>0.60507031095266395</v>
          </cell>
          <cell r="Q41">
            <v>0.54171367382450242</v>
          </cell>
          <cell r="R41">
            <v>0.56427562511929752</v>
          </cell>
          <cell r="S41">
            <v>0.58120911168913059</v>
          </cell>
          <cell r="T41">
            <v>0.58398020394933847</v>
          </cell>
        </row>
        <row r="63">
          <cell r="E63">
            <v>1313547.79</v>
          </cell>
          <cell r="F63">
            <v>1384113.17</v>
          </cell>
          <cell r="G63">
            <v>1394653.55</v>
          </cell>
          <cell r="I63">
            <v>1472664.6700000002</v>
          </cell>
          <cell r="J63">
            <v>1472171.95</v>
          </cell>
          <cell r="K63">
            <v>1426159.8900000001</v>
          </cell>
          <cell r="M63">
            <v>1515114.25</v>
          </cell>
          <cell r="N63">
            <v>1551067.2</v>
          </cell>
          <cell r="O63">
            <v>1462931.86</v>
          </cell>
          <cell r="Q63">
            <v>1372287.7600000002</v>
          </cell>
          <cell r="R63">
            <v>1437705.5999999999</v>
          </cell>
          <cell r="S63">
            <v>1430636.6500000001</v>
          </cell>
        </row>
        <row r="64">
          <cell r="E64">
            <v>1153806.8500000001</v>
          </cell>
          <cell r="F64">
            <v>1219958.4099999999</v>
          </cell>
          <cell r="G64">
            <v>1236061.8600000001</v>
          </cell>
          <cell r="I64">
            <v>1312711.6100000001</v>
          </cell>
          <cell r="J64">
            <v>1310554.22</v>
          </cell>
          <cell r="K64">
            <v>1252743.77</v>
          </cell>
          <cell r="M64">
            <v>1357729.99</v>
          </cell>
          <cell r="N64">
            <v>1377210.55</v>
          </cell>
          <cell r="O64">
            <v>1305225.9700000002</v>
          </cell>
          <cell r="Q64">
            <v>1200711.9200000002</v>
          </cell>
          <cell r="R64">
            <v>1276068.69</v>
          </cell>
          <cell r="S64">
            <v>1268197.05</v>
          </cell>
        </row>
        <row r="76">
          <cell r="E76">
            <v>141420</v>
          </cell>
          <cell r="F76">
            <v>148510</v>
          </cell>
          <cell r="G76">
            <v>142960</v>
          </cell>
          <cell r="I76">
            <v>142840</v>
          </cell>
          <cell r="J76">
            <v>145850</v>
          </cell>
          <cell r="K76">
            <v>156140</v>
          </cell>
          <cell r="M76">
            <v>139500</v>
          </cell>
          <cell r="N76">
            <v>155530</v>
          </cell>
          <cell r="O76">
            <v>139600</v>
          </cell>
          <cell r="Q76">
            <v>152750</v>
          </cell>
          <cell r="R76">
            <v>145490</v>
          </cell>
          <cell r="S76">
            <v>138750</v>
          </cell>
        </row>
        <row r="85">
          <cell r="E85">
            <v>18320.940000000002</v>
          </cell>
          <cell r="F85">
            <v>15644.76</v>
          </cell>
          <cell r="G85">
            <v>15631.69</v>
          </cell>
          <cell r="I85">
            <v>17113.060000000001</v>
          </cell>
          <cell r="J85">
            <v>15767.730000000001</v>
          </cell>
          <cell r="K85">
            <v>17276.120000000003</v>
          </cell>
          <cell r="M85">
            <v>17884.260000000002</v>
          </cell>
          <cell r="N85">
            <v>18326.650000000001</v>
          </cell>
          <cell r="O85">
            <v>18105.89</v>
          </cell>
          <cell r="Q85">
            <v>18825.840000000004</v>
          </cell>
          <cell r="R85">
            <v>16146.91</v>
          </cell>
          <cell r="S85">
            <v>23689.599999999999</v>
          </cell>
        </row>
        <row r="251">
          <cell r="E251">
            <v>804231.3400000002</v>
          </cell>
          <cell r="F251">
            <v>726021.08000000007</v>
          </cell>
          <cell r="G251">
            <v>700111.01000000013</v>
          </cell>
          <cell r="I251">
            <v>745503.50000000012</v>
          </cell>
          <cell r="J251">
            <v>733605.02999999991</v>
          </cell>
          <cell r="K251">
            <v>797074.1100000001</v>
          </cell>
          <cell r="M251">
            <v>734296.37000000011</v>
          </cell>
          <cell r="N251">
            <v>786304.11</v>
          </cell>
          <cell r="O251">
            <v>784606.82000000007</v>
          </cell>
          <cell r="Q251">
            <v>1006138.28</v>
          </cell>
          <cell r="R251">
            <v>767471.03</v>
          </cell>
          <cell r="S251">
            <v>1284199.08</v>
          </cell>
        </row>
        <row r="252">
          <cell r="E252">
            <v>509316.44999999984</v>
          </cell>
          <cell r="F252">
            <v>658092.08999999985</v>
          </cell>
          <cell r="G252">
            <v>694542.53999999992</v>
          </cell>
          <cell r="I252">
            <v>727161.17</v>
          </cell>
          <cell r="J252">
            <v>738566.92</v>
          </cell>
          <cell r="K252">
            <v>629085.78</v>
          </cell>
          <cell r="M252">
            <v>780817.87999999989</v>
          </cell>
          <cell r="N252">
            <v>764763.09</v>
          </cell>
          <cell r="O252">
            <v>678325.04</v>
          </cell>
          <cell r="Q252">
            <v>366149.48000000021</v>
          </cell>
          <cell r="R252">
            <v>670234.56999999983</v>
          </cell>
          <cell r="S252">
            <v>146437.57000000007</v>
          </cell>
        </row>
      </sheetData>
      <sheetData sheetId="10">
        <row r="10">
          <cell r="E10">
            <v>23</v>
          </cell>
          <cell r="F10">
            <v>16</v>
          </cell>
          <cell r="G10">
            <v>36</v>
          </cell>
          <cell r="I10">
            <v>15</v>
          </cell>
          <cell r="J10">
            <v>12</v>
          </cell>
          <cell r="K10">
            <v>29</v>
          </cell>
          <cell r="M10">
            <v>25</v>
          </cell>
          <cell r="N10">
            <v>34</v>
          </cell>
          <cell r="O10">
            <v>31</v>
          </cell>
          <cell r="Q10">
            <v>7</v>
          </cell>
          <cell r="R10">
            <v>36</v>
          </cell>
          <cell r="S10">
            <v>24</v>
          </cell>
        </row>
        <row r="12">
          <cell r="E12">
            <v>1</v>
          </cell>
          <cell r="F12">
            <v>1</v>
          </cell>
          <cell r="G12">
            <v>2</v>
          </cell>
          <cell r="I12">
            <v>5</v>
          </cell>
          <cell r="J12">
            <v>20</v>
          </cell>
          <cell r="K12">
            <v>4</v>
          </cell>
          <cell r="M12">
            <v>4</v>
          </cell>
          <cell r="N12">
            <v>2</v>
          </cell>
          <cell r="O12">
            <v>0</v>
          </cell>
          <cell r="Q12">
            <v>0</v>
          </cell>
          <cell r="R12">
            <v>1</v>
          </cell>
          <cell r="S12">
            <v>4</v>
          </cell>
        </row>
        <row r="30">
          <cell r="E30">
            <v>134604</v>
          </cell>
          <cell r="F30">
            <v>135083</v>
          </cell>
          <cell r="G30">
            <v>132995</v>
          </cell>
          <cell r="I30">
            <v>137237</v>
          </cell>
          <cell r="J30">
            <v>143482</v>
          </cell>
          <cell r="K30">
            <v>142410</v>
          </cell>
          <cell r="M30">
            <v>152074</v>
          </cell>
          <cell r="N30">
            <v>147169</v>
          </cell>
          <cell r="O30">
            <v>151108</v>
          </cell>
          <cell r="Q30">
            <v>138523</v>
          </cell>
          <cell r="R30">
            <v>138281</v>
          </cell>
          <cell r="S30">
            <v>150747</v>
          </cell>
        </row>
        <row r="37">
          <cell r="E37">
            <v>55290.16</v>
          </cell>
          <cell r="F37">
            <v>47767.179999999993</v>
          </cell>
          <cell r="G37">
            <v>51698.350000000006</v>
          </cell>
          <cell r="I37">
            <v>46238.429999999993</v>
          </cell>
          <cell r="J37">
            <v>37854.170000000013</v>
          </cell>
          <cell r="K37">
            <v>42153.51999999999</v>
          </cell>
          <cell r="M37">
            <v>44567.139999999985</v>
          </cell>
          <cell r="N37">
            <v>44049.330000000016</v>
          </cell>
          <cell r="O37">
            <v>49545.16</v>
          </cell>
          <cell r="Q37">
            <v>54962.260000000009</v>
          </cell>
          <cell r="R37">
            <v>37654.399999999994</v>
          </cell>
          <cell r="S37">
            <v>44121.040000000008</v>
          </cell>
        </row>
        <row r="39">
          <cell r="E39">
            <v>29.110018387327553</v>
          </cell>
          <cell r="F39">
            <v>26.122099835514568</v>
          </cell>
          <cell r="G39">
            <v>27.985087856763748</v>
          </cell>
          <cell r="I39">
            <v>25.199918053885504</v>
          </cell>
          <cell r="J39">
            <v>20.871681857757711</v>
          </cell>
          <cell r="K39">
            <v>22.83153220315041</v>
          </cell>
          <cell r="M39">
            <v>22.664199363368208</v>
          </cell>
          <cell r="N39">
            <v>23.031446690173922</v>
          </cell>
          <cell r="O39">
            <v>24.691941058889881</v>
          </cell>
          <cell r="Q39">
            <v>28.40129503753251</v>
          </cell>
          <cell r="R39">
            <v>21.399360310615339</v>
          </cell>
          <cell r="S39">
            <v>22.641496265883315</v>
          </cell>
          <cell r="T39">
            <v>24.598340978715658</v>
          </cell>
        </row>
        <row r="41">
          <cell r="E41">
            <v>0.66489005683010982</v>
          </cell>
          <cell r="F41">
            <v>0.68755026212653336</v>
          </cell>
          <cell r="G41">
            <v>0.65269455200404392</v>
          </cell>
          <cell r="I41">
            <v>0.6712661106899166</v>
          </cell>
          <cell r="J41">
            <v>0.77582999891856819</v>
          </cell>
          <cell r="K41">
            <v>0.6935191678354371</v>
          </cell>
          <cell r="M41">
            <v>0.76250501403931004</v>
          </cell>
          <cell r="N41">
            <v>0.71127231954066872</v>
          </cell>
          <cell r="O41">
            <v>0.7511644669798424</v>
          </cell>
          <cell r="Q41">
            <v>0.66485402037907182</v>
          </cell>
          <cell r="R41">
            <v>0.66191978325490997</v>
          </cell>
          <cell r="S41">
            <v>0.74310854776693291</v>
          </cell>
          <cell r="T41">
            <v>0.70259755389705247</v>
          </cell>
        </row>
        <row r="63">
          <cell r="E63">
            <v>2759936.4700000007</v>
          </cell>
          <cell r="F63">
            <v>2769912.0799999996</v>
          </cell>
          <cell r="G63">
            <v>2732642.2300000004</v>
          </cell>
          <cell r="I63">
            <v>2842247.61</v>
          </cell>
          <cell r="J63">
            <v>2960847.8000000003</v>
          </cell>
          <cell r="K63">
            <v>2954253.2300000004</v>
          </cell>
          <cell r="M63">
            <v>3103270.5</v>
          </cell>
          <cell r="N63">
            <v>2960884.7800000007</v>
          </cell>
          <cell r="O63">
            <v>3062134.0799999996</v>
          </cell>
          <cell r="Q63">
            <v>2807972.2900000005</v>
          </cell>
          <cell r="R63">
            <v>2805685.85</v>
          </cell>
          <cell r="S63">
            <v>3111620.63</v>
          </cell>
        </row>
        <row r="64">
          <cell r="E64">
            <v>2483951.5500000007</v>
          </cell>
          <cell r="F64">
            <v>2480762.8099999996</v>
          </cell>
          <cell r="G64">
            <v>2476150.2400000002</v>
          </cell>
          <cell r="I64">
            <v>2569956.9</v>
          </cell>
          <cell r="J64">
            <v>2710227.08</v>
          </cell>
          <cell r="K64">
            <v>2668642.9400000004</v>
          </cell>
          <cell r="M64">
            <v>2837627.9000000004</v>
          </cell>
          <cell r="N64">
            <v>2706359.8700000006</v>
          </cell>
          <cell r="O64">
            <v>2788680.03</v>
          </cell>
          <cell r="Q64">
            <v>2534701.12</v>
          </cell>
          <cell r="R64">
            <v>2539769.2000000002</v>
          </cell>
          <cell r="S64">
            <v>2811518.06</v>
          </cell>
        </row>
        <row r="76">
          <cell r="E76">
            <v>248670</v>
          </cell>
          <cell r="F76">
            <v>262354.49</v>
          </cell>
          <cell r="G76">
            <v>226680</v>
          </cell>
          <cell r="I76">
            <v>242570</v>
          </cell>
          <cell r="J76">
            <v>221980</v>
          </cell>
          <cell r="K76">
            <v>240630</v>
          </cell>
          <cell r="M76">
            <v>233364.01</v>
          </cell>
          <cell r="N76">
            <v>220410</v>
          </cell>
          <cell r="O76">
            <v>239790</v>
          </cell>
          <cell r="Q76">
            <v>236030.18</v>
          </cell>
          <cell r="R76">
            <v>244270.09</v>
          </cell>
          <cell r="S76">
            <v>242440</v>
          </cell>
        </row>
        <row r="85">
          <cell r="E85">
            <v>27314.92</v>
          </cell>
          <cell r="F85">
            <v>26794.78</v>
          </cell>
          <cell r="G85">
            <v>29811.989999999998</v>
          </cell>
          <cell r="I85">
            <v>29720.71</v>
          </cell>
          <cell r="J85">
            <v>28640.720000000001</v>
          </cell>
          <cell r="K85">
            <v>44980.289999999994</v>
          </cell>
          <cell r="M85">
            <v>32278.590000000004</v>
          </cell>
          <cell r="N85">
            <v>34114.910000000003</v>
          </cell>
          <cell r="O85">
            <v>33664.050000000003</v>
          </cell>
          <cell r="Q85">
            <v>37240.990000000005</v>
          </cell>
          <cell r="R85">
            <v>21646.559999999998</v>
          </cell>
          <cell r="S85">
            <v>57662.570000000007</v>
          </cell>
        </row>
        <row r="251">
          <cell r="E251">
            <v>1131047.1300000001</v>
          </cell>
          <cell r="F251">
            <v>1088119.6200000001</v>
          </cell>
          <cell r="G251">
            <v>1015716.89</v>
          </cell>
          <cell r="I251">
            <v>1073585.92</v>
          </cell>
          <cell r="J251">
            <v>1031697.7800000003</v>
          </cell>
          <cell r="K251">
            <v>1062981.4000000004</v>
          </cell>
          <cell r="M251">
            <v>1239711.9800000002</v>
          </cell>
          <cell r="N251">
            <v>1150428.7400000002</v>
          </cell>
          <cell r="O251">
            <v>1170187.7400000002</v>
          </cell>
          <cell r="Q251">
            <v>1175070.25</v>
          </cell>
          <cell r="R251">
            <v>1939350.7799999996</v>
          </cell>
          <cell r="S251">
            <v>1262257.49</v>
          </cell>
        </row>
        <row r="252">
          <cell r="E252">
            <v>1628889.3400000005</v>
          </cell>
          <cell r="F252">
            <v>1681792.4599999995</v>
          </cell>
          <cell r="G252">
            <v>1716925.3400000003</v>
          </cell>
          <cell r="I252">
            <v>1768661.69</v>
          </cell>
          <cell r="J252">
            <v>1929150.02</v>
          </cell>
          <cell r="K252">
            <v>1891271.83</v>
          </cell>
          <cell r="M252">
            <v>1863558.5199999998</v>
          </cell>
          <cell r="N252">
            <v>1810456.0400000005</v>
          </cell>
          <cell r="O252">
            <v>1891946.3399999994</v>
          </cell>
          <cell r="Q252">
            <v>1632902.0400000005</v>
          </cell>
          <cell r="R252">
            <v>866335.07000000053</v>
          </cell>
          <cell r="S252">
            <v>1849363.14</v>
          </cell>
        </row>
      </sheetData>
      <sheetData sheetId="11">
        <row r="10">
          <cell r="E10">
            <v>10</v>
          </cell>
          <cell r="F10">
            <v>17</v>
          </cell>
          <cell r="G10">
            <v>14</v>
          </cell>
          <cell r="I10">
            <v>25</v>
          </cell>
          <cell r="J10">
            <v>34</v>
          </cell>
          <cell r="K10">
            <v>29</v>
          </cell>
          <cell r="M10">
            <v>22</v>
          </cell>
          <cell r="N10">
            <v>23</v>
          </cell>
          <cell r="O10">
            <v>10</v>
          </cell>
          <cell r="Q10">
            <v>12</v>
          </cell>
          <cell r="R10">
            <v>26</v>
          </cell>
          <cell r="S10">
            <v>23</v>
          </cell>
        </row>
        <row r="12">
          <cell r="E12">
            <v>0</v>
          </cell>
          <cell r="F12">
            <v>0</v>
          </cell>
          <cell r="G12">
            <v>0</v>
          </cell>
          <cell r="I12">
            <v>2</v>
          </cell>
          <cell r="J12">
            <v>1</v>
          </cell>
          <cell r="K12">
            <v>3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</row>
        <row r="30">
          <cell r="E30">
            <v>86641</v>
          </cell>
          <cell r="F30">
            <v>90917</v>
          </cell>
          <cell r="G30">
            <v>88575</v>
          </cell>
          <cell r="I30">
            <v>93179</v>
          </cell>
          <cell r="J30">
            <v>92467</v>
          </cell>
          <cell r="K30">
            <v>91154</v>
          </cell>
          <cell r="M30">
            <v>105476</v>
          </cell>
          <cell r="N30">
            <v>110527</v>
          </cell>
          <cell r="O30">
            <v>102197</v>
          </cell>
          <cell r="Q30">
            <v>89536</v>
          </cell>
          <cell r="R30">
            <v>91995</v>
          </cell>
          <cell r="S30">
            <v>94468</v>
          </cell>
        </row>
        <row r="37">
          <cell r="E37">
            <v>15096.899999999994</v>
          </cell>
          <cell r="F37">
            <v>12588.37999999999</v>
          </cell>
          <cell r="G37">
            <v>9174.1000000000058</v>
          </cell>
          <cell r="I37">
            <v>10672.510000000009</v>
          </cell>
          <cell r="J37">
            <v>3096.9700000000012</v>
          </cell>
          <cell r="K37">
            <v>21906.639999999999</v>
          </cell>
          <cell r="M37">
            <v>6370.7100000000064</v>
          </cell>
          <cell r="N37">
            <v>-4454.9499999999971</v>
          </cell>
          <cell r="O37">
            <v>2687.320000000007</v>
          </cell>
          <cell r="Q37">
            <v>21485.549999999988</v>
          </cell>
          <cell r="R37">
            <v>14133.029999999999</v>
          </cell>
          <cell r="S37">
            <v>9364.0200000000041</v>
          </cell>
        </row>
        <row r="39">
          <cell r="E39">
            <v>14.838866942732814</v>
          </cell>
          <cell r="F39">
            <v>12.161936298033021</v>
          </cell>
          <cell r="G39">
            <v>9.3853549546747796</v>
          </cell>
          <cell r="I39">
            <v>10.276602847634599</v>
          </cell>
          <cell r="J39">
            <v>3.2405941028149927</v>
          </cell>
          <cell r="K39">
            <v>19.370184121900031</v>
          </cell>
          <cell r="M39">
            <v>5.6932319127547393</v>
          </cell>
          <cell r="N39">
            <v>-4.1998094745182746</v>
          </cell>
          <cell r="O39">
            <v>2.5621507375865438</v>
          </cell>
          <cell r="Q39">
            <v>19.348760013526217</v>
          </cell>
          <cell r="R39">
            <v>13.31683706145246</v>
          </cell>
          <cell r="S39">
            <v>9.0183450312819602</v>
          </cell>
          <cell r="T39">
            <v>9.6969657604336899</v>
          </cell>
        </row>
        <row r="41">
          <cell r="E41">
            <v>0.50367110609874488</v>
          </cell>
          <cell r="F41">
            <v>0.5448209737827715</v>
          </cell>
          <cell r="G41">
            <v>0.5125126573123101</v>
          </cell>
          <cell r="I41">
            <v>0.53756133301410836</v>
          </cell>
          <cell r="J41">
            <v>0.58756211318260954</v>
          </cell>
          <cell r="K41">
            <v>0.52029578216459804</v>
          </cell>
          <cell r="M41">
            <v>0.61942682640357061</v>
          </cell>
          <cell r="N41">
            <v>0.62583589551943009</v>
          </cell>
          <cell r="O41">
            <v>0.59670111519822511</v>
          </cell>
          <cell r="Q41">
            <v>0.50529357321835711</v>
          </cell>
          <cell r="R41">
            <v>0.51758622920751562</v>
          </cell>
          <cell r="S41">
            <v>0.54702220678074054</v>
          </cell>
          <cell r="T41">
            <v>0.55081862393675773</v>
          </cell>
        </row>
        <row r="63">
          <cell r="E63">
            <v>1665256.77</v>
          </cell>
          <cell r="F63">
            <v>1737480.21</v>
          </cell>
          <cell r="G63">
            <v>1706297.69</v>
          </cell>
          <cell r="I63">
            <v>1792004.4700000002</v>
          </cell>
          <cell r="J63">
            <v>1774357.6899999997</v>
          </cell>
          <cell r="K63">
            <v>1749720.4399999997</v>
          </cell>
          <cell r="M63">
            <v>2002677.33</v>
          </cell>
          <cell r="N63">
            <v>2108025.33</v>
          </cell>
          <cell r="O63">
            <v>1951447.3800000001</v>
          </cell>
          <cell r="Q63">
            <v>1740718.5999999999</v>
          </cell>
          <cell r="R63">
            <v>1766933.93</v>
          </cell>
          <cell r="S63">
            <v>1848389.9299999997</v>
          </cell>
        </row>
        <row r="64">
          <cell r="E64">
            <v>1462458.7</v>
          </cell>
          <cell r="F64">
            <v>1537874</v>
          </cell>
          <cell r="G64">
            <v>1505297.15</v>
          </cell>
          <cell r="I64">
            <v>1585367.1900000002</v>
          </cell>
          <cell r="J64">
            <v>1568866.3099999998</v>
          </cell>
          <cell r="K64">
            <v>1530872.7699999998</v>
          </cell>
          <cell r="M64">
            <v>1787302.06</v>
          </cell>
          <cell r="N64">
            <v>1880391.38</v>
          </cell>
          <cell r="O64">
            <v>1733423.6900000002</v>
          </cell>
          <cell r="Q64">
            <v>1513440.52</v>
          </cell>
          <cell r="R64">
            <v>1563600.74</v>
          </cell>
          <cell r="S64">
            <v>1607039.9099999997</v>
          </cell>
        </row>
        <row r="76">
          <cell r="E76">
            <v>184080</v>
          </cell>
          <cell r="F76">
            <v>180910</v>
          </cell>
          <cell r="G76">
            <v>180630</v>
          </cell>
          <cell r="I76">
            <v>181870</v>
          </cell>
          <cell r="J76">
            <v>180610</v>
          </cell>
          <cell r="K76">
            <v>189530</v>
          </cell>
          <cell r="M76">
            <v>186840</v>
          </cell>
          <cell r="N76">
            <v>198015.23</v>
          </cell>
          <cell r="O76">
            <v>188950</v>
          </cell>
          <cell r="Q76">
            <v>198192.61</v>
          </cell>
          <cell r="R76">
            <v>194539.81</v>
          </cell>
          <cell r="S76">
            <v>187649.62</v>
          </cell>
        </row>
        <row r="85">
          <cell r="E85">
            <v>18718.07</v>
          </cell>
          <cell r="F85">
            <v>18696.21</v>
          </cell>
          <cell r="G85">
            <v>20370.54</v>
          </cell>
          <cell r="I85">
            <v>24767.279999999999</v>
          </cell>
          <cell r="J85">
            <v>24881.38</v>
          </cell>
          <cell r="K85">
            <v>29317.670000000002</v>
          </cell>
          <cell r="M85">
            <v>28535.269999999997</v>
          </cell>
          <cell r="N85">
            <v>29618.719999999998</v>
          </cell>
          <cell r="O85">
            <v>29073.69</v>
          </cell>
          <cell r="Q85">
            <v>29085.47</v>
          </cell>
          <cell r="R85">
            <v>8793.380000000001</v>
          </cell>
          <cell r="S85">
            <v>53700.399999999994</v>
          </cell>
        </row>
        <row r="251">
          <cell r="E251">
            <v>920658.85</v>
          </cell>
          <cell r="F251">
            <v>869638.90999999992</v>
          </cell>
          <cell r="G251">
            <v>838179.80000000016</v>
          </cell>
          <cell r="I251">
            <v>861516.23</v>
          </cell>
          <cell r="J251">
            <v>837386.92</v>
          </cell>
          <cell r="K251">
            <v>882413.82</v>
          </cell>
          <cell r="M251">
            <v>884948.93000000017</v>
          </cell>
          <cell r="N251">
            <v>905423.33</v>
          </cell>
          <cell r="O251">
            <v>933512.35000000009</v>
          </cell>
          <cell r="Q251">
            <v>937080.94000000006</v>
          </cell>
          <cell r="R251">
            <v>901719.65999999992</v>
          </cell>
          <cell r="S251">
            <v>1404530.22</v>
          </cell>
        </row>
        <row r="252">
          <cell r="E252">
            <v>744597.92</v>
          </cell>
          <cell r="F252">
            <v>867841.3</v>
          </cell>
          <cell r="G252">
            <v>868117.88999999978</v>
          </cell>
          <cell r="I252">
            <v>930488.24000000022</v>
          </cell>
          <cell r="J252">
            <v>936970.76999999967</v>
          </cell>
          <cell r="K252">
            <v>867306.61999999976</v>
          </cell>
          <cell r="M252">
            <v>1117728.3999999999</v>
          </cell>
          <cell r="N252">
            <v>1202602</v>
          </cell>
          <cell r="O252">
            <v>1017935.03</v>
          </cell>
          <cell r="Q252">
            <v>803637.6599999998</v>
          </cell>
          <cell r="R252">
            <v>865214.27</v>
          </cell>
          <cell r="S252">
            <v>443859.70999999973</v>
          </cell>
        </row>
      </sheetData>
      <sheetData sheetId="12">
        <row r="10">
          <cell r="E10">
            <v>44</v>
          </cell>
          <cell r="F10">
            <v>35</v>
          </cell>
          <cell r="G10">
            <v>88</v>
          </cell>
          <cell r="I10">
            <v>68</v>
          </cell>
          <cell r="J10">
            <v>64</v>
          </cell>
          <cell r="K10">
            <v>48</v>
          </cell>
          <cell r="M10">
            <v>64</v>
          </cell>
          <cell r="N10">
            <v>36</v>
          </cell>
          <cell r="O10">
            <v>87</v>
          </cell>
          <cell r="Q10">
            <v>33</v>
          </cell>
          <cell r="R10">
            <v>113</v>
          </cell>
          <cell r="S10">
            <v>51</v>
          </cell>
        </row>
        <row r="12">
          <cell r="E12">
            <v>15</v>
          </cell>
          <cell r="F12">
            <v>0</v>
          </cell>
          <cell r="G12">
            <v>8</v>
          </cell>
          <cell r="I12">
            <v>8</v>
          </cell>
          <cell r="J12">
            <v>10</v>
          </cell>
          <cell r="K12">
            <v>19</v>
          </cell>
          <cell r="M12">
            <v>2</v>
          </cell>
          <cell r="N12">
            <v>7</v>
          </cell>
          <cell r="O12">
            <v>10</v>
          </cell>
          <cell r="Q12">
            <v>0</v>
          </cell>
          <cell r="R12">
            <v>2</v>
          </cell>
          <cell r="S12">
            <v>0</v>
          </cell>
        </row>
        <row r="30">
          <cell r="E30">
            <v>282570</v>
          </cell>
          <cell r="F30">
            <v>292890</v>
          </cell>
          <cell r="G30">
            <v>297172</v>
          </cell>
          <cell r="I30">
            <v>297790</v>
          </cell>
          <cell r="J30">
            <v>299416</v>
          </cell>
          <cell r="K30">
            <v>273281</v>
          </cell>
          <cell r="M30">
            <v>306924</v>
          </cell>
          <cell r="N30">
            <v>322661</v>
          </cell>
          <cell r="O30">
            <v>297939</v>
          </cell>
          <cell r="Q30">
            <v>286998</v>
          </cell>
          <cell r="R30">
            <v>296878</v>
          </cell>
          <cell r="S30">
            <v>287479</v>
          </cell>
        </row>
        <row r="37">
          <cell r="E37">
            <v>89077</v>
          </cell>
          <cell r="F37">
            <v>91868</v>
          </cell>
          <cell r="G37">
            <v>92390</v>
          </cell>
          <cell r="I37">
            <v>90530</v>
          </cell>
          <cell r="J37">
            <v>90150</v>
          </cell>
          <cell r="K37">
            <v>82510</v>
          </cell>
          <cell r="M37">
            <v>64823</v>
          </cell>
          <cell r="N37">
            <v>67661</v>
          </cell>
          <cell r="O37">
            <v>88613</v>
          </cell>
          <cell r="Q37">
            <v>86655</v>
          </cell>
          <cell r="R37">
            <v>88665</v>
          </cell>
          <cell r="S37">
            <v>86143</v>
          </cell>
        </row>
        <row r="39">
          <cell r="E39">
            <v>23.968174100692323</v>
          </cell>
          <cell r="F39">
            <v>23.876826472743907</v>
          </cell>
          <cell r="G39">
            <v>23.714552660218896</v>
          </cell>
          <cell r="I39">
            <v>23.309945284840683</v>
          </cell>
          <cell r="J39">
            <v>23.141136546823901</v>
          </cell>
          <cell r="K39">
            <v>23.190580987152572</v>
          </cell>
          <cell r="M39">
            <v>17.437396939316255</v>
          </cell>
          <cell r="N39">
            <v>17.334662150737085</v>
          </cell>
          <cell r="O39">
            <v>22.923953310292017</v>
          </cell>
          <cell r="Q39">
            <v>23.189813662601658</v>
          </cell>
          <cell r="R39">
            <v>22.99707689554376</v>
          </cell>
          <cell r="S39">
            <v>23.056190481288574</v>
          </cell>
          <cell r="T39">
            <v>22.342485461056501</v>
          </cell>
        </row>
        <row r="41">
          <cell r="E41">
            <v>0.56456358058422351</v>
          </cell>
          <cell r="F41">
            <v>0.60377241805813242</v>
          </cell>
          <cell r="G41">
            <v>0.59122940350234965</v>
          </cell>
          <cell r="I41">
            <v>0.59038344491783323</v>
          </cell>
          <cell r="J41">
            <v>0.65519444711896146</v>
          </cell>
          <cell r="K41">
            <v>0.53876339978806764</v>
          </cell>
          <cell r="M41">
            <v>0.62373418686175885</v>
          </cell>
          <cell r="N41">
            <v>0.63319256325822548</v>
          </cell>
          <cell r="O41">
            <v>0.60248119388497945</v>
          </cell>
          <cell r="Q41">
            <v>0.56003871514124981</v>
          </cell>
          <cell r="R41">
            <v>0.5771362086009193</v>
          </cell>
          <cell r="S41">
            <v>0.57510177544386087</v>
          </cell>
          <cell r="T41">
            <v>0.59147923747228481</v>
          </cell>
        </row>
        <row r="63">
          <cell r="E63">
            <v>5763375.9199999999</v>
          </cell>
          <cell r="F63">
            <v>5994850.3999999994</v>
          </cell>
          <cell r="G63">
            <v>6022506.3399999989</v>
          </cell>
          <cell r="I63">
            <v>6051424.4299999997</v>
          </cell>
          <cell r="J63">
            <v>6067290.1299999999</v>
          </cell>
          <cell r="K63">
            <v>5517436.5099999998</v>
          </cell>
          <cell r="M63">
            <v>6153888.4100000001</v>
          </cell>
          <cell r="N63">
            <v>6494275.919999999</v>
          </cell>
          <cell r="O63">
            <v>6016787.5500000007</v>
          </cell>
          <cell r="Q63">
            <v>5823913.0100000007</v>
          </cell>
          <cell r="R63">
            <v>6016550.3700000001</v>
          </cell>
          <cell r="S63">
            <v>5818289.4600000009</v>
          </cell>
        </row>
        <row r="64">
          <cell r="E64">
            <v>5069668.1100000003</v>
          </cell>
          <cell r="F64">
            <v>5284544.5699999994</v>
          </cell>
          <cell r="G64">
            <v>5327719.4499999993</v>
          </cell>
          <cell r="I64">
            <v>5336852.0199999996</v>
          </cell>
          <cell r="J64">
            <v>5380565.2699999996</v>
          </cell>
          <cell r="K64">
            <v>4810610.21</v>
          </cell>
          <cell r="M64">
            <v>5471125.4500000002</v>
          </cell>
          <cell r="N64">
            <v>5780929.3299999991</v>
          </cell>
          <cell r="O64">
            <v>5298397.5</v>
          </cell>
          <cell r="Q64">
            <v>5120601.9600000009</v>
          </cell>
          <cell r="R64">
            <v>5312751.26</v>
          </cell>
          <cell r="S64">
            <v>5090641.0000000009</v>
          </cell>
        </row>
        <row r="76">
          <cell r="E76">
            <v>555961.59</v>
          </cell>
          <cell r="F76">
            <v>574621.59</v>
          </cell>
          <cell r="G76">
            <v>551780</v>
          </cell>
          <cell r="I76">
            <v>570227.19999999995</v>
          </cell>
          <cell r="J76">
            <v>553037.19999999995</v>
          </cell>
          <cell r="K76">
            <v>561297.19999999995</v>
          </cell>
          <cell r="M76">
            <v>535840</v>
          </cell>
          <cell r="N76">
            <v>562830</v>
          </cell>
          <cell r="O76">
            <v>567508.78</v>
          </cell>
          <cell r="Q76">
            <v>550658.22</v>
          </cell>
          <cell r="R76">
            <v>553410</v>
          </cell>
          <cell r="S76">
            <v>563622.91</v>
          </cell>
        </row>
        <row r="85">
          <cell r="E85">
            <v>137746.22</v>
          </cell>
          <cell r="F85">
            <v>135684.24</v>
          </cell>
          <cell r="G85">
            <v>143006.88999999998</v>
          </cell>
          <cell r="I85">
            <v>144345.21</v>
          </cell>
          <cell r="J85">
            <v>133687.66</v>
          </cell>
          <cell r="K85">
            <v>145529.1</v>
          </cell>
          <cell r="M85">
            <v>146922.96</v>
          </cell>
          <cell r="N85">
            <v>150516.59000000003</v>
          </cell>
          <cell r="O85">
            <v>150881.27000000002</v>
          </cell>
          <cell r="Q85">
            <v>152652.82999999999</v>
          </cell>
          <cell r="R85">
            <v>150389.10999999999</v>
          </cell>
          <cell r="S85">
            <v>164025.54999999999</v>
          </cell>
        </row>
        <row r="251">
          <cell r="E251">
            <v>2402029.63</v>
          </cell>
          <cell r="F251">
            <v>2160812.65</v>
          </cell>
          <cell r="G251">
            <v>2131191.7600000002</v>
          </cell>
          <cell r="I251">
            <v>2216956.4399999995</v>
          </cell>
          <cell r="J251">
            <v>2514598.0100000002</v>
          </cell>
          <cell r="K251">
            <v>2404985.35</v>
          </cell>
          <cell r="M251">
            <v>2176802.58</v>
          </cell>
          <cell r="N251">
            <v>2210556.35</v>
          </cell>
          <cell r="O251">
            <v>2092995.54</v>
          </cell>
          <cell r="Q251">
            <v>2252307.4</v>
          </cell>
          <cell r="R251">
            <v>2532226.9299999997</v>
          </cell>
          <cell r="S251">
            <v>2219734.89</v>
          </cell>
        </row>
        <row r="252">
          <cell r="E252">
            <v>3361346.29</v>
          </cell>
          <cell r="F252">
            <v>3834037.7499999995</v>
          </cell>
          <cell r="G252">
            <v>3891314.5799999987</v>
          </cell>
          <cell r="I252">
            <v>3834467.99</v>
          </cell>
          <cell r="J252">
            <v>3552692.1199999996</v>
          </cell>
          <cell r="K252">
            <v>3112451.1599999997</v>
          </cell>
          <cell r="M252">
            <v>3977085.83</v>
          </cell>
          <cell r="N252">
            <v>4283719.5699999984</v>
          </cell>
          <cell r="O252">
            <v>3923792.0100000007</v>
          </cell>
          <cell r="Q252">
            <v>3571605.6100000008</v>
          </cell>
          <cell r="R252">
            <v>3484323.4400000004</v>
          </cell>
          <cell r="S252">
            <v>3598554.5700000008</v>
          </cell>
        </row>
      </sheetData>
      <sheetData sheetId="13">
        <row r="10">
          <cell r="E10">
            <v>2</v>
          </cell>
          <cell r="F10">
            <v>6</v>
          </cell>
          <cell r="G10">
            <v>2</v>
          </cell>
          <cell r="I10">
            <v>9</v>
          </cell>
          <cell r="J10">
            <v>13</v>
          </cell>
          <cell r="K10">
            <v>16</v>
          </cell>
          <cell r="M10">
            <v>15</v>
          </cell>
          <cell r="N10">
            <v>1</v>
          </cell>
          <cell r="O10">
            <v>0</v>
          </cell>
          <cell r="Q10">
            <v>2</v>
          </cell>
          <cell r="R10">
            <v>4</v>
          </cell>
          <cell r="S10">
            <v>3</v>
          </cell>
        </row>
        <row r="12">
          <cell r="E12">
            <v>0</v>
          </cell>
          <cell r="F12">
            <v>1</v>
          </cell>
          <cell r="G12">
            <v>1</v>
          </cell>
          <cell r="I12">
            <v>1</v>
          </cell>
          <cell r="J12">
            <v>3</v>
          </cell>
          <cell r="K12">
            <v>1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</row>
        <row r="30">
          <cell r="E30">
            <v>14795</v>
          </cell>
          <cell r="F30">
            <v>15905</v>
          </cell>
          <cell r="G30">
            <v>16061</v>
          </cell>
          <cell r="I30">
            <v>17281</v>
          </cell>
          <cell r="J30">
            <v>16783</v>
          </cell>
          <cell r="K30">
            <v>17176</v>
          </cell>
          <cell r="M30">
            <v>20240</v>
          </cell>
          <cell r="N30">
            <v>19505</v>
          </cell>
          <cell r="O30">
            <v>18523</v>
          </cell>
          <cell r="Q30">
            <v>17608</v>
          </cell>
          <cell r="R30">
            <v>17207</v>
          </cell>
          <cell r="S30">
            <v>16215</v>
          </cell>
        </row>
        <row r="37">
          <cell r="E37">
            <v>4225</v>
          </cell>
          <cell r="F37">
            <v>4200</v>
          </cell>
          <cell r="G37">
            <v>5224</v>
          </cell>
          <cell r="I37">
            <v>4919</v>
          </cell>
          <cell r="J37">
            <v>4795</v>
          </cell>
          <cell r="K37">
            <v>4428</v>
          </cell>
          <cell r="M37">
            <v>2730</v>
          </cell>
          <cell r="N37">
            <v>1995</v>
          </cell>
          <cell r="O37">
            <v>1579</v>
          </cell>
          <cell r="Q37">
            <v>5246</v>
          </cell>
          <cell r="R37">
            <v>5673</v>
          </cell>
          <cell r="S37">
            <v>5354</v>
          </cell>
        </row>
        <row r="39">
          <cell r="E39">
            <v>22.213459516298634</v>
          </cell>
          <cell r="F39">
            <v>20.890325789604574</v>
          </cell>
          <cell r="G39">
            <v>24.543105473338031</v>
          </cell>
          <cell r="I39">
            <v>22.157657657657658</v>
          </cell>
          <cell r="J39">
            <v>22.221707294466587</v>
          </cell>
          <cell r="K39">
            <v>20.496204406591374</v>
          </cell>
          <cell r="M39">
            <v>11.885067479320853</v>
          </cell>
          <cell r="N39">
            <v>9.279069767441861</v>
          </cell>
          <cell r="O39">
            <v>7.8549398069843788</v>
          </cell>
          <cell r="Q39">
            <v>22.95440623085674</v>
          </cell>
          <cell r="R39">
            <v>24.739435698399546</v>
          </cell>
          <cell r="S39">
            <v>24.822662154017337</v>
          </cell>
          <cell r="T39">
            <v>19.543842494509502</v>
          </cell>
        </row>
        <row r="41">
          <cell r="E41">
            <v>0.40514266936853055</v>
          </cell>
          <cell r="F41">
            <v>0.4485335589396503</v>
          </cell>
          <cell r="G41">
            <v>0.4377666026138981</v>
          </cell>
          <cell r="I41">
            <v>0.47002665506174185</v>
          </cell>
          <cell r="J41">
            <v>0.50116459627329191</v>
          </cell>
          <cell r="K41">
            <v>0.45847291363593901</v>
          </cell>
          <cell r="M41">
            <v>0.55187457396046347</v>
          </cell>
          <cell r="N41">
            <v>0.51133161185460929</v>
          </cell>
          <cell r="O41">
            <v>0.50157053885729763</v>
          </cell>
          <cell r="Q41">
            <v>0.46103896103896103</v>
          </cell>
          <cell r="R41">
            <v>0.44944495233120019</v>
          </cell>
          <cell r="S41">
            <v>0.43641501816713762</v>
          </cell>
          <cell r="T41">
            <v>0.4699565293780924</v>
          </cell>
        </row>
        <row r="63">
          <cell r="E63">
            <v>306080.19</v>
          </cell>
          <cell r="F63">
            <v>328698.10000000003</v>
          </cell>
          <cell r="G63">
            <v>332700.32000000007</v>
          </cell>
          <cell r="I63">
            <v>359232.98000000004</v>
          </cell>
          <cell r="J63">
            <v>346358.79</v>
          </cell>
          <cell r="K63">
            <v>353995.02000000008</v>
          </cell>
          <cell r="M63">
            <v>413603.29</v>
          </cell>
          <cell r="N63">
            <v>399048.71</v>
          </cell>
          <cell r="O63">
            <v>382974.13</v>
          </cell>
          <cell r="Q63">
            <v>373940.25</v>
          </cell>
          <cell r="R63">
            <v>350500.24</v>
          </cell>
          <cell r="S63">
            <v>333519.71000000002</v>
          </cell>
        </row>
        <row r="64">
          <cell r="E64">
            <v>265831.3</v>
          </cell>
          <cell r="F64">
            <v>288290.13000000006</v>
          </cell>
          <cell r="G64">
            <v>291625.20000000007</v>
          </cell>
          <cell r="I64">
            <v>316788.45</v>
          </cell>
          <cell r="J64">
            <v>305321</v>
          </cell>
          <cell r="K64">
            <v>309404.25000000006</v>
          </cell>
          <cell r="M64">
            <v>367786.8</v>
          </cell>
          <cell r="N64">
            <v>353764.11000000004</v>
          </cell>
          <cell r="O64">
            <v>337788.52</v>
          </cell>
          <cell r="Q64">
            <v>328182.25</v>
          </cell>
          <cell r="R64">
            <v>304694.84999999998</v>
          </cell>
          <cell r="S64">
            <v>287232.93</v>
          </cell>
        </row>
        <row r="76">
          <cell r="E76">
            <v>36400</v>
          </cell>
          <cell r="F76">
            <v>36460</v>
          </cell>
          <cell r="G76">
            <v>36270</v>
          </cell>
          <cell r="I76">
            <v>36960</v>
          </cell>
          <cell r="J76">
            <v>36530</v>
          </cell>
          <cell r="K76">
            <v>37240</v>
          </cell>
          <cell r="M76">
            <v>38550</v>
          </cell>
          <cell r="N76">
            <v>37890</v>
          </cell>
          <cell r="O76">
            <v>37920</v>
          </cell>
          <cell r="Q76">
            <v>38310</v>
          </cell>
          <cell r="R76">
            <v>38200</v>
          </cell>
          <cell r="S76">
            <v>38510</v>
          </cell>
        </row>
        <row r="85">
          <cell r="E85">
            <v>3848.8900000000003</v>
          </cell>
          <cell r="F85">
            <v>3947.97</v>
          </cell>
          <cell r="G85">
            <v>4805.12</v>
          </cell>
          <cell r="I85">
            <v>5484.53</v>
          </cell>
          <cell r="J85">
            <v>4507.79</v>
          </cell>
          <cell r="K85">
            <v>7350.77</v>
          </cell>
          <cell r="M85">
            <v>7266.49</v>
          </cell>
          <cell r="N85">
            <v>7394.6</v>
          </cell>
          <cell r="O85">
            <v>7265.6100000000006</v>
          </cell>
          <cell r="Q85">
            <v>7448</v>
          </cell>
          <cell r="R85">
            <v>7605.3899999999994</v>
          </cell>
          <cell r="S85">
            <v>7776.7800000000007</v>
          </cell>
        </row>
        <row r="251">
          <cell r="E251">
            <v>404147.13</v>
          </cell>
          <cell r="F251">
            <v>461187.82</v>
          </cell>
          <cell r="G251">
            <v>382108.09</v>
          </cell>
          <cell r="I251">
            <v>428768.05000000005</v>
          </cell>
          <cell r="J251">
            <v>417102.43000000005</v>
          </cell>
          <cell r="K251">
            <v>441386.42</v>
          </cell>
          <cell r="M251">
            <v>514913.06000000006</v>
          </cell>
          <cell r="N251">
            <v>467787.18</v>
          </cell>
          <cell r="O251">
            <v>416018.21000000008</v>
          </cell>
          <cell r="Q251">
            <v>437716.1999999999</v>
          </cell>
          <cell r="R251">
            <v>419463.41000000003</v>
          </cell>
          <cell r="S251">
            <v>464318.67</v>
          </cell>
        </row>
        <row r="252">
          <cell r="E252">
            <v>-98066.94</v>
          </cell>
          <cell r="F252">
            <v>-132489.71999999997</v>
          </cell>
          <cell r="G252">
            <v>-49407.76999999996</v>
          </cell>
          <cell r="I252">
            <v>-69535.070000000007</v>
          </cell>
          <cell r="J252">
            <v>-70743.640000000072</v>
          </cell>
          <cell r="K252">
            <v>-87391.399999999907</v>
          </cell>
          <cell r="M252">
            <v>-101309.77000000008</v>
          </cell>
          <cell r="N252">
            <v>-68738.469999999972</v>
          </cell>
          <cell r="O252">
            <v>-33044.080000000075</v>
          </cell>
          <cell r="Q252">
            <v>-63775.949999999895</v>
          </cell>
          <cell r="R252">
            <v>-68963.170000000042</v>
          </cell>
          <cell r="S252">
            <v>-130798.95999999996</v>
          </cell>
        </row>
      </sheetData>
      <sheetData sheetId="14">
        <row r="10">
          <cell r="E10">
            <v>293</v>
          </cell>
          <cell r="F10">
            <v>254</v>
          </cell>
          <cell r="G10">
            <v>132</v>
          </cell>
          <cell r="I10">
            <v>158</v>
          </cell>
          <cell r="J10">
            <v>153</v>
          </cell>
          <cell r="K10">
            <v>157</v>
          </cell>
          <cell r="M10">
            <v>162</v>
          </cell>
          <cell r="N10">
            <v>185</v>
          </cell>
          <cell r="O10">
            <v>142</v>
          </cell>
          <cell r="Q10">
            <v>92</v>
          </cell>
          <cell r="R10">
            <v>120</v>
          </cell>
          <cell r="S10">
            <v>117</v>
          </cell>
        </row>
        <row r="12">
          <cell r="E12">
            <v>268</v>
          </cell>
          <cell r="F12">
            <v>245</v>
          </cell>
          <cell r="G12">
            <v>38</v>
          </cell>
          <cell r="I12">
            <v>26</v>
          </cell>
          <cell r="J12">
            <v>32</v>
          </cell>
          <cell r="K12">
            <v>44</v>
          </cell>
          <cell r="M12">
            <v>83</v>
          </cell>
          <cell r="N12">
            <v>81</v>
          </cell>
          <cell r="O12">
            <v>25</v>
          </cell>
          <cell r="Q12">
            <v>12</v>
          </cell>
          <cell r="R12">
            <v>0</v>
          </cell>
          <cell r="S12">
            <v>0</v>
          </cell>
        </row>
        <row r="30">
          <cell r="E30">
            <v>697167</v>
          </cell>
          <cell r="F30">
            <v>735696</v>
          </cell>
          <cell r="G30">
            <v>712264</v>
          </cell>
          <cell r="I30">
            <v>739181</v>
          </cell>
          <cell r="J30">
            <v>744693</v>
          </cell>
          <cell r="K30">
            <v>716945</v>
          </cell>
          <cell r="M30">
            <v>806203</v>
          </cell>
          <cell r="N30">
            <v>797190</v>
          </cell>
          <cell r="O30">
            <v>785124</v>
          </cell>
          <cell r="Q30">
            <v>743634</v>
          </cell>
          <cell r="R30">
            <v>760892</v>
          </cell>
          <cell r="S30">
            <v>757703</v>
          </cell>
        </row>
        <row r="37">
          <cell r="E37">
            <v>327323.14</v>
          </cell>
          <cell r="F37">
            <v>308410.2699999999</v>
          </cell>
          <cell r="G37">
            <v>404151.51000000024</v>
          </cell>
          <cell r="I37">
            <v>290141.93999999994</v>
          </cell>
          <cell r="J37">
            <v>212312.79000000004</v>
          </cell>
          <cell r="K37">
            <v>374041.73</v>
          </cell>
          <cell r="M37">
            <v>209340.18999999994</v>
          </cell>
          <cell r="N37">
            <v>195999.80999999994</v>
          </cell>
          <cell r="O37">
            <v>160390.58000000007</v>
          </cell>
          <cell r="Q37">
            <v>185084.76</v>
          </cell>
          <cell r="R37">
            <v>190055.20000000007</v>
          </cell>
          <cell r="S37">
            <v>184165.4800000001</v>
          </cell>
        </row>
        <row r="39">
          <cell r="E39">
            <v>31.946115622084321</v>
          </cell>
          <cell r="F39">
            <v>29.532521592040617</v>
          </cell>
          <cell r="G39">
            <v>36.194914136965984</v>
          </cell>
          <cell r="I39">
            <v>28.181489052369912</v>
          </cell>
          <cell r="J39">
            <v>22.180243182156453</v>
          </cell>
          <cell r="K39">
            <v>34.274068659592579</v>
          </cell>
          <cell r="M39">
            <v>20.60907184844196</v>
          </cell>
          <cell r="N39">
            <v>19.729429535775832</v>
          </cell>
          <cell r="O39">
            <v>16.961015016899943</v>
          </cell>
          <cell r="Q39">
            <v>19.926339467103201</v>
          </cell>
          <cell r="R39">
            <v>19.982794553893825</v>
          </cell>
          <cell r="S39">
            <v>19.55108826764933</v>
          </cell>
          <cell r="T39">
            <v>25.260181537392906</v>
          </cell>
        </row>
        <row r="41">
          <cell r="E41">
            <v>0.5593994916862417</v>
          </cell>
          <cell r="F41">
            <v>0.60616966580976872</v>
          </cell>
          <cell r="G41">
            <v>0.56558335133212212</v>
          </cell>
          <cell r="I41">
            <v>0.58521409711858563</v>
          </cell>
          <cell r="J41">
            <v>0.650495978364931</v>
          </cell>
          <cell r="K41">
            <v>0.56379069414485583</v>
          </cell>
          <cell r="M41">
            <v>0.65306828353523938</v>
          </cell>
          <cell r="N41">
            <v>0.62271152401808638</v>
          </cell>
          <cell r="O41">
            <v>0.63153474903474904</v>
          </cell>
          <cell r="Q41">
            <v>0.5776668484416293</v>
          </cell>
          <cell r="R41">
            <v>0.59007845047135421</v>
          </cell>
          <cell r="S41">
            <v>0.60589580584542801</v>
          </cell>
          <cell r="T41">
            <v>0.60268894756101754</v>
          </cell>
        </row>
        <row r="63">
          <cell r="E63">
            <v>14144910.629999999</v>
          </cell>
          <cell r="F63">
            <v>14818099.68</v>
          </cell>
          <cell r="G63">
            <v>14382414.68</v>
          </cell>
          <cell r="I63">
            <v>14866496.560000002</v>
          </cell>
          <cell r="J63">
            <v>14949291.870000001</v>
          </cell>
          <cell r="K63">
            <v>14379383.260000002</v>
          </cell>
          <cell r="M63">
            <v>16096243.26</v>
          </cell>
          <cell r="N63">
            <v>15894229.359999999</v>
          </cell>
          <cell r="O63">
            <v>15744824.540000001</v>
          </cell>
          <cell r="Q63">
            <v>15014920.520000001</v>
          </cell>
          <cell r="R63">
            <v>15386153.810000001</v>
          </cell>
          <cell r="S63">
            <v>15243010.33</v>
          </cell>
        </row>
        <row r="64">
          <cell r="E64">
            <v>12347877.859999999</v>
          </cell>
          <cell r="F64">
            <v>13035765.24</v>
          </cell>
          <cell r="G64">
            <v>12578490.52</v>
          </cell>
          <cell r="I64">
            <v>13055249.770000001</v>
          </cell>
          <cell r="J64">
            <v>13158675.93</v>
          </cell>
          <cell r="K64">
            <v>12542679.970000001</v>
          </cell>
          <cell r="M64">
            <v>14299117.949999999</v>
          </cell>
          <cell r="N64">
            <v>14019612.52</v>
          </cell>
          <cell r="O64">
            <v>13831203.390000002</v>
          </cell>
          <cell r="Q64">
            <v>13105872.960000001</v>
          </cell>
          <cell r="R64">
            <v>13478830.24</v>
          </cell>
          <cell r="S64">
            <v>13345105.880000001</v>
          </cell>
        </row>
        <row r="76">
          <cell r="E76">
            <v>1348210</v>
          </cell>
          <cell r="F76">
            <v>1359110</v>
          </cell>
          <cell r="G76">
            <v>1362010</v>
          </cell>
          <cell r="I76">
            <v>1358810</v>
          </cell>
          <cell r="J76">
            <v>1368882.15</v>
          </cell>
          <cell r="K76">
            <v>1366430</v>
          </cell>
          <cell r="M76">
            <v>1330140</v>
          </cell>
          <cell r="N76">
            <v>1392033.36</v>
          </cell>
          <cell r="O76">
            <v>1440406.28</v>
          </cell>
          <cell r="Q76">
            <v>1414070</v>
          </cell>
          <cell r="R76">
            <v>1408460</v>
          </cell>
          <cell r="S76">
            <v>1407510</v>
          </cell>
        </row>
        <row r="85">
          <cell r="E85">
            <v>448822.77</v>
          </cell>
          <cell r="F85">
            <v>423224.44000000006</v>
          </cell>
          <cell r="G85">
            <v>441914.16000000003</v>
          </cell>
          <cell r="I85">
            <v>452436.79000000004</v>
          </cell>
          <cell r="J85">
            <v>421733.79000000004</v>
          </cell>
          <cell r="K85">
            <v>470273.29000000004</v>
          </cell>
          <cell r="M85">
            <v>466985.31</v>
          </cell>
          <cell r="N85">
            <v>482583.48</v>
          </cell>
          <cell r="O85">
            <v>473214.87</v>
          </cell>
          <cell r="Q85">
            <v>494977.56</v>
          </cell>
          <cell r="R85">
            <v>498863.57</v>
          </cell>
          <cell r="S85">
            <v>490394.44999999995</v>
          </cell>
        </row>
        <row r="251">
          <cell r="E251">
            <v>5817910.9899999993</v>
          </cell>
          <cell r="F251">
            <v>6772972.0899999999</v>
          </cell>
          <cell r="G251">
            <v>4848180.12</v>
          </cell>
          <cell r="I251">
            <v>4788781.3599999994</v>
          </cell>
          <cell r="J251">
            <v>4663636.82</v>
          </cell>
          <cell r="K251">
            <v>5465718.3399999999</v>
          </cell>
          <cell r="M251">
            <v>4720977.67</v>
          </cell>
          <cell r="N251">
            <v>5390082.0699999994</v>
          </cell>
          <cell r="O251">
            <v>5042030.46</v>
          </cell>
          <cell r="Q251">
            <v>4926669.5900000008</v>
          </cell>
          <cell r="R251">
            <v>4888517.2799999993</v>
          </cell>
          <cell r="S251">
            <v>10956723.92</v>
          </cell>
        </row>
        <row r="252">
          <cell r="E252">
            <v>8326999.6399999997</v>
          </cell>
          <cell r="F252">
            <v>8045127.5899999999</v>
          </cell>
          <cell r="G252">
            <v>9534234.5599999987</v>
          </cell>
          <cell r="I252">
            <v>10077715.200000003</v>
          </cell>
          <cell r="J252">
            <v>10285655.050000001</v>
          </cell>
          <cell r="K252">
            <v>8913664.9200000018</v>
          </cell>
          <cell r="M252">
            <v>11375265.59</v>
          </cell>
          <cell r="N252">
            <v>10504147.289999999</v>
          </cell>
          <cell r="O252">
            <v>10702794.080000002</v>
          </cell>
          <cell r="Q252">
            <v>10088250.93</v>
          </cell>
          <cell r="R252">
            <v>10497636.530000001</v>
          </cell>
          <cell r="S252">
            <v>4286286.41</v>
          </cell>
        </row>
      </sheetData>
      <sheetData sheetId="15">
        <row r="10">
          <cell r="E10">
            <v>14</v>
          </cell>
          <cell r="F10">
            <v>9</v>
          </cell>
          <cell r="G10">
            <v>16</v>
          </cell>
          <cell r="I10">
            <v>18</v>
          </cell>
          <cell r="J10">
            <v>9</v>
          </cell>
          <cell r="K10">
            <v>24</v>
          </cell>
          <cell r="M10">
            <v>5</v>
          </cell>
          <cell r="N10">
            <v>31</v>
          </cell>
          <cell r="O10">
            <v>15</v>
          </cell>
          <cell r="Q10">
            <v>8</v>
          </cell>
          <cell r="R10">
            <v>11</v>
          </cell>
          <cell r="S10">
            <v>7</v>
          </cell>
        </row>
        <row r="12">
          <cell r="E12">
            <v>6</v>
          </cell>
          <cell r="F12">
            <v>3</v>
          </cell>
          <cell r="G12">
            <v>1</v>
          </cell>
          <cell r="I12">
            <v>2</v>
          </cell>
          <cell r="J12">
            <v>1</v>
          </cell>
          <cell r="K12">
            <v>1</v>
          </cell>
          <cell r="M12">
            <v>0</v>
          </cell>
          <cell r="N12">
            <v>1</v>
          </cell>
          <cell r="O12">
            <v>2</v>
          </cell>
          <cell r="Q12">
            <v>0</v>
          </cell>
          <cell r="R12">
            <v>1</v>
          </cell>
          <cell r="S12">
            <v>0</v>
          </cell>
        </row>
        <row r="30">
          <cell r="E30">
            <v>80992.600000000006</v>
          </cell>
          <cell r="F30">
            <v>91601.4</v>
          </cell>
          <cell r="G30">
            <v>82520.399999999994</v>
          </cell>
          <cell r="I30">
            <v>86572.9</v>
          </cell>
          <cell r="J30">
            <v>85839.3</v>
          </cell>
          <cell r="K30">
            <v>84031.5</v>
          </cell>
          <cell r="M30">
            <v>89336.4</v>
          </cell>
          <cell r="N30">
            <v>104611.5</v>
          </cell>
          <cell r="O30">
            <v>92133.6</v>
          </cell>
          <cell r="Q30">
            <v>90750.9</v>
          </cell>
          <cell r="R30">
            <v>88230</v>
          </cell>
          <cell r="S30">
            <v>87136</v>
          </cell>
        </row>
        <row r="37">
          <cell r="E37">
            <v>26085.129999999997</v>
          </cell>
          <cell r="F37">
            <v>30880.530000000006</v>
          </cell>
          <cell r="G37">
            <v>19086.740000000013</v>
          </cell>
          <cell r="I37">
            <v>16161.180000000008</v>
          </cell>
          <cell r="J37">
            <v>13588.479999999996</v>
          </cell>
          <cell r="K37">
            <v>13894.679999999993</v>
          </cell>
          <cell r="M37">
            <v>14590.420000000004</v>
          </cell>
          <cell r="N37">
            <v>8048.6999999999971</v>
          </cell>
          <cell r="O37">
            <v>13193.519999999993</v>
          </cell>
          <cell r="Q37">
            <v>15259.830000000007</v>
          </cell>
          <cell r="R37">
            <v>13427.149999999994</v>
          </cell>
          <cell r="S37">
            <v>13662.679999999997</v>
          </cell>
        </row>
        <row r="39">
          <cell r="E39">
            <v>24.351968728064314</v>
          </cell>
          <cell r="F39">
            <v>25.211923892321135</v>
          </cell>
          <cell r="G39">
            <v>18.780756404357653</v>
          </cell>
          <cell r="I39">
            <v>15.730850013208675</v>
          </cell>
          <cell r="J39">
            <v>13.666683496302539</v>
          </cell>
          <cell r="K39">
            <v>14.184370230083026</v>
          </cell>
          <cell r="M39">
            <v>14.032634023666478</v>
          </cell>
          <cell r="N39">
            <v>7.1439095656866511</v>
          </cell>
          <cell r="O39">
            <v>12.525542821750307</v>
          </cell>
          <cell r="Q39">
            <v>14.393780685576059</v>
          </cell>
          <cell r="R39">
            <v>13.208269167490919</v>
          </cell>
          <cell r="S39">
            <v>13.553710875304722</v>
          </cell>
          <cell r="T39">
            <v>15.682254613845034</v>
          </cell>
        </row>
        <row r="41">
          <cell r="E41">
            <v>0.4646802162968488</v>
          </cell>
          <cell r="F41">
            <v>0.54205219243742231</v>
          </cell>
          <cell r="G41">
            <v>0.47155861596045595</v>
          </cell>
          <cell r="I41">
            <v>0.4932746080629492</v>
          </cell>
          <cell r="J41">
            <v>0.54030477365426255</v>
          </cell>
          <cell r="K41">
            <v>0.4764797940564417</v>
          </cell>
          <cell r="M41">
            <v>0.52220604997807973</v>
          </cell>
          <cell r="N41">
            <v>0.59016518295366083</v>
          </cell>
          <cell r="O41">
            <v>0.53550479511769844</v>
          </cell>
          <cell r="Q41">
            <v>0.50991959364166073</v>
          </cell>
          <cell r="R41">
            <v>0.49515118863223112</v>
          </cell>
          <cell r="S41">
            <v>0.50469736461048365</v>
          </cell>
          <cell r="T41">
            <v>0.51251233093519988</v>
          </cell>
        </row>
        <row r="63">
          <cell r="E63">
            <v>1513767.9700000002</v>
          </cell>
          <cell r="F63">
            <v>1714126.19</v>
          </cell>
          <cell r="G63">
            <v>1551136.7</v>
          </cell>
          <cell r="I63">
            <v>1628772.7099999997</v>
          </cell>
          <cell r="J63">
            <v>1586176.6099999999</v>
          </cell>
          <cell r="K63">
            <v>1562053.1699999997</v>
          </cell>
          <cell r="M63">
            <v>1657100.44</v>
          </cell>
          <cell r="N63">
            <v>1938763.73</v>
          </cell>
          <cell r="O63">
            <v>1714259.93</v>
          </cell>
          <cell r="Q63">
            <v>1713327.6400000001</v>
          </cell>
          <cell r="R63">
            <v>1637132.3499999999</v>
          </cell>
          <cell r="S63">
            <v>1605460.8300000003</v>
          </cell>
        </row>
        <row r="64">
          <cell r="E64">
            <v>1288239.5700000003</v>
          </cell>
          <cell r="F64">
            <v>1490534.49</v>
          </cell>
          <cell r="G64">
            <v>1315923.92</v>
          </cell>
          <cell r="I64">
            <v>1372813.6799999997</v>
          </cell>
          <cell r="J64">
            <v>1357507.5399999998</v>
          </cell>
          <cell r="K64">
            <v>1330539.7499999998</v>
          </cell>
          <cell r="M64">
            <v>1425734.8299999998</v>
          </cell>
          <cell r="N64">
            <v>1703017.72</v>
          </cell>
          <cell r="O64">
            <v>1479433.5</v>
          </cell>
          <cell r="Q64">
            <v>1476344.59</v>
          </cell>
          <cell r="R64">
            <v>1408238.38</v>
          </cell>
          <cell r="S64">
            <v>1365137.6700000004</v>
          </cell>
        </row>
        <row r="76">
          <cell r="E76">
            <v>173260</v>
          </cell>
          <cell r="F76">
            <v>173890</v>
          </cell>
          <cell r="G76">
            <v>182460.93</v>
          </cell>
          <cell r="I76">
            <v>204093.08000000002</v>
          </cell>
          <cell r="J76">
            <v>177650</v>
          </cell>
          <cell r="K76">
            <v>175980</v>
          </cell>
          <cell r="M76">
            <v>177670</v>
          </cell>
          <cell r="N76">
            <v>179310</v>
          </cell>
          <cell r="O76">
            <v>179470</v>
          </cell>
          <cell r="Q76">
            <v>180270</v>
          </cell>
          <cell r="R76">
            <v>179370</v>
          </cell>
          <cell r="S76">
            <v>178240</v>
          </cell>
        </row>
        <row r="85">
          <cell r="E85">
            <v>52268.4</v>
          </cell>
          <cell r="F85">
            <v>49701.7</v>
          </cell>
          <cell r="G85">
            <v>52751.85</v>
          </cell>
          <cell r="I85">
            <v>51865.95</v>
          </cell>
          <cell r="J85">
            <v>51019.07</v>
          </cell>
          <cell r="K85">
            <v>55533.42</v>
          </cell>
          <cell r="M85">
            <v>53695.61</v>
          </cell>
          <cell r="N85">
            <v>56436.01</v>
          </cell>
          <cell r="O85">
            <v>55356.43</v>
          </cell>
          <cell r="Q85">
            <v>56713.049999999996</v>
          </cell>
          <cell r="R85">
            <v>49523.97</v>
          </cell>
          <cell r="S85">
            <v>62083.16</v>
          </cell>
        </row>
        <row r="251">
          <cell r="E251">
            <v>1031414.4099999999</v>
          </cell>
          <cell r="F251">
            <v>1357285.9900000002</v>
          </cell>
          <cell r="G251">
            <v>1029755.8700000001</v>
          </cell>
          <cell r="I251">
            <v>1041843.89</v>
          </cell>
          <cell r="J251">
            <v>1160400.47</v>
          </cell>
          <cell r="K251">
            <v>1145362.4300000002</v>
          </cell>
          <cell r="M251">
            <v>1125292.79</v>
          </cell>
          <cell r="N251">
            <v>1083319.5100000002</v>
          </cell>
          <cell r="O251">
            <v>1494260.82</v>
          </cell>
          <cell r="Q251">
            <v>1220270.8899999999</v>
          </cell>
          <cell r="R251">
            <v>1246672.1799999997</v>
          </cell>
          <cell r="S251">
            <v>1242185.74</v>
          </cell>
        </row>
        <row r="252">
          <cell r="E252">
            <v>482353.56000000029</v>
          </cell>
          <cell r="F252">
            <v>356840.19999999972</v>
          </cell>
          <cell r="G252">
            <v>521380.82999999984</v>
          </cell>
          <cell r="I252">
            <v>586928.81999999972</v>
          </cell>
          <cell r="J252">
            <v>425776.1399999999</v>
          </cell>
          <cell r="K252">
            <v>416690.73999999953</v>
          </cell>
          <cell r="M252">
            <v>531807.64999999991</v>
          </cell>
          <cell r="N252">
            <v>855444.21999999974</v>
          </cell>
          <cell r="O252">
            <v>219999.10999999987</v>
          </cell>
          <cell r="Q252">
            <v>493056.75000000023</v>
          </cell>
          <cell r="R252">
            <v>390460.17000000016</v>
          </cell>
          <cell r="S252">
            <v>363275.09000000032</v>
          </cell>
        </row>
      </sheetData>
      <sheetData sheetId="16">
        <row r="10">
          <cell r="E10">
            <v>4</v>
          </cell>
          <cell r="F10">
            <v>15</v>
          </cell>
          <cell r="G10">
            <v>19</v>
          </cell>
          <cell r="I10">
            <v>15</v>
          </cell>
          <cell r="J10">
            <v>20</v>
          </cell>
          <cell r="K10">
            <v>20</v>
          </cell>
          <cell r="M10">
            <v>47</v>
          </cell>
          <cell r="N10">
            <v>51</v>
          </cell>
          <cell r="O10">
            <v>15</v>
          </cell>
          <cell r="Q10">
            <v>16</v>
          </cell>
          <cell r="R10">
            <v>11</v>
          </cell>
          <cell r="S10">
            <v>15</v>
          </cell>
        </row>
        <row r="12">
          <cell r="E12">
            <v>0</v>
          </cell>
          <cell r="F12">
            <v>0</v>
          </cell>
          <cell r="G12">
            <v>1</v>
          </cell>
          <cell r="I12">
            <v>2</v>
          </cell>
          <cell r="J12">
            <v>2</v>
          </cell>
          <cell r="K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</row>
        <row r="30">
          <cell r="E30">
            <v>105287.4</v>
          </cell>
          <cell r="F30">
            <v>111304.6</v>
          </cell>
          <cell r="G30">
            <v>106733.8</v>
          </cell>
          <cell r="I30">
            <v>118379.8</v>
          </cell>
          <cell r="J30">
            <v>111763.5</v>
          </cell>
          <cell r="K30">
            <v>110575.5</v>
          </cell>
          <cell r="M30">
            <v>123557.5</v>
          </cell>
          <cell r="N30">
            <v>136017.29999999999</v>
          </cell>
          <cell r="O30">
            <v>118083.6</v>
          </cell>
          <cell r="Q30">
            <v>107588.8</v>
          </cell>
          <cell r="R30">
            <v>111107.1</v>
          </cell>
          <cell r="S30">
            <v>110788.4</v>
          </cell>
        </row>
        <row r="37">
          <cell r="E37">
            <v>49148.600000000006</v>
          </cell>
          <cell r="F37">
            <v>41889.399999999994</v>
          </cell>
          <cell r="G37">
            <v>40388.199999999997</v>
          </cell>
          <cell r="I37">
            <v>49583.86</v>
          </cell>
          <cell r="J37">
            <v>39398.98000000001</v>
          </cell>
          <cell r="K37">
            <v>65285.830000000016</v>
          </cell>
          <cell r="M37">
            <v>37314.5</v>
          </cell>
          <cell r="N37">
            <v>33000.130000000005</v>
          </cell>
          <cell r="O37">
            <v>49809.959999999992</v>
          </cell>
          <cell r="Q37">
            <v>57189.37999999999</v>
          </cell>
          <cell r="R37">
            <v>45377.579999999987</v>
          </cell>
          <cell r="S37">
            <v>39024.329999999987</v>
          </cell>
        </row>
        <row r="39">
          <cell r="E39">
            <v>31.824574581056236</v>
          </cell>
          <cell r="F39">
            <v>27.34402130631748</v>
          </cell>
          <cell r="G39">
            <v>27.452182542379795</v>
          </cell>
          <cell r="I39">
            <v>29.520587965277727</v>
          </cell>
          <cell r="J39">
            <v>26.063994186917288</v>
          </cell>
          <cell r="K39">
            <v>37.123471089408916</v>
          </cell>
          <cell r="M39">
            <v>23.195148938286341</v>
          </cell>
          <cell r="N39">
            <v>19.524690441689952</v>
          </cell>
          <cell r="O39">
            <v>29.667582246752044</v>
          </cell>
          <cell r="Q39">
            <v>34.706888982509696</v>
          </cell>
          <cell r="R39">
            <v>28.998097449539461</v>
          </cell>
          <cell r="S39">
            <v>26.048740984828189</v>
          </cell>
          <cell r="T39">
            <v>28.531809984900175</v>
          </cell>
        </row>
        <row r="41">
          <cell r="E41">
            <v>0.41110787894879663</v>
          </cell>
          <cell r="F41">
            <v>0.44873649411385264</v>
          </cell>
          <cell r="G41">
            <v>0.41564867585581133</v>
          </cell>
          <cell r="I41">
            <v>0.46025108181348101</v>
          </cell>
          <cell r="J41">
            <v>0.4802157809707136</v>
          </cell>
          <cell r="K41">
            <v>0.42815407668986027</v>
          </cell>
          <cell r="M41">
            <v>0.49274191940340173</v>
          </cell>
          <cell r="N41">
            <v>0.52237095526039368</v>
          </cell>
          <cell r="O41">
            <v>0.46697354371811606</v>
          </cell>
          <cell r="Q41">
            <v>0.41103884071924002</v>
          </cell>
          <cell r="R41">
            <v>0.42417894549973373</v>
          </cell>
          <cell r="S41">
            <v>0.43680249176966895</v>
          </cell>
          <cell r="T41">
            <v>0.44928272848730189</v>
          </cell>
        </row>
        <row r="63">
          <cell r="E63">
            <v>1985811.4499999997</v>
          </cell>
          <cell r="F63">
            <v>2083884.94</v>
          </cell>
          <cell r="G63">
            <v>2006726.8299999998</v>
          </cell>
          <cell r="I63">
            <v>2220727.66</v>
          </cell>
          <cell r="J63">
            <v>2086634.98</v>
          </cell>
          <cell r="K63">
            <v>2072464.96</v>
          </cell>
          <cell r="M63">
            <v>2304624.19</v>
          </cell>
          <cell r="N63">
            <v>2524173.7200000002</v>
          </cell>
          <cell r="O63">
            <v>2235277.3200000003</v>
          </cell>
          <cell r="Q63">
            <v>2037554.1599999997</v>
          </cell>
          <cell r="R63">
            <v>2066783.9499999997</v>
          </cell>
          <cell r="S63">
            <v>2108209.1700000004</v>
          </cell>
        </row>
        <row r="64">
          <cell r="E64">
            <v>1692096.5199999998</v>
          </cell>
          <cell r="F64">
            <v>1794797.81</v>
          </cell>
          <cell r="G64">
            <v>1716199.5799999998</v>
          </cell>
          <cell r="I64">
            <v>1925835.54</v>
          </cell>
          <cell r="J64">
            <v>1796754.34</v>
          </cell>
          <cell r="K64">
            <v>1774162.92</v>
          </cell>
          <cell r="M64">
            <v>2008955.09</v>
          </cell>
          <cell r="N64">
            <v>2220346.8600000003</v>
          </cell>
          <cell r="O64">
            <v>1915322.41</v>
          </cell>
          <cell r="Q64">
            <v>1733627.1799999997</v>
          </cell>
          <cell r="R64">
            <v>1781386.0199999998</v>
          </cell>
          <cell r="S64">
            <v>1781855.7100000002</v>
          </cell>
        </row>
        <row r="76">
          <cell r="E76">
            <v>255330</v>
          </cell>
          <cell r="F76">
            <v>254060</v>
          </cell>
          <cell r="G76">
            <v>254030</v>
          </cell>
          <cell r="I76">
            <v>254350</v>
          </cell>
          <cell r="J76">
            <v>253460</v>
          </cell>
          <cell r="K76">
            <v>256640</v>
          </cell>
          <cell r="M76">
            <v>255990</v>
          </cell>
          <cell r="N76">
            <v>258510</v>
          </cell>
          <cell r="O76">
            <v>275750</v>
          </cell>
          <cell r="Q76">
            <v>258020</v>
          </cell>
          <cell r="R76">
            <v>259180</v>
          </cell>
          <cell r="S76">
            <v>259760</v>
          </cell>
        </row>
        <row r="85">
          <cell r="E85">
            <v>38384.93</v>
          </cell>
          <cell r="F85">
            <v>35027.130000000005</v>
          </cell>
          <cell r="G85">
            <v>36497.25</v>
          </cell>
          <cell r="I85">
            <v>40542.119999999995</v>
          </cell>
          <cell r="J85">
            <v>36420.639999999999</v>
          </cell>
          <cell r="K85">
            <v>41662.04</v>
          </cell>
          <cell r="M85">
            <v>39679.100000000006</v>
          </cell>
          <cell r="N85">
            <v>45316.86</v>
          </cell>
          <cell r="O85">
            <v>44204.91</v>
          </cell>
          <cell r="Q85">
            <v>45906.979999999996</v>
          </cell>
          <cell r="R85">
            <v>26217.93</v>
          </cell>
          <cell r="S85">
            <v>66593.459999999992</v>
          </cell>
        </row>
        <row r="251">
          <cell r="E251">
            <v>1139011.6399999999</v>
          </cell>
          <cell r="F251">
            <v>1142694.6400000001</v>
          </cell>
          <cell r="G251">
            <v>1227977.97</v>
          </cell>
          <cell r="I251">
            <v>1170585.98</v>
          </cell>
          <cell r="J251">
            <v>1129490.3600000001</v>
          </cell>
          <cell r="K251">
            <v>1138630.8499999999</v>
          </cell>
          <cell r="M251">
            <v>1193308.0900000001</v>
          </cell>
          <cell r="N251">
            <v>1234449.1599999999</v>
          </cell>
          <cell r="O251">
            <v>2213873.94</v>
          </cell>
          <cell r="Q251">
            <v>1648169.27</v>
          </cell>
          <cell r="R251">
            <v>1221426.0900000001</v>
          </cell>
          <cell r="S251">
            <v>3171119.9499999997</v>
          </cell>
        </row>
        <row r="252">
          <cell r="E252">
            <v>846799.80999999982</v>
          </cell>
          <cell r="F252">
            <v>941190.29999999981</v>
          </cell>
          <cell r="G252">
            <v>778748.85999999987</v>
          </cell>
          <cell r="I252">
            <v>1050141.6800000002</v>
          </cell>
          <cell r="J252">
            <v>957144.61999999988</v>
          </cell>
          <cell r="K252">
            <v>933834.1100000001</v>
          </cell>
          <cell r="M252">
            <v>1111316.0999999999</v>
          </cell>
          <cell r="N252">
            <v>1289724.5600000003</v>
          </cell>
          <cell r="O252">
            <v>21403.380000000354</v>
          </cell>
          <cell r="Q252">
            <v>389384.88999999966</v>
          </cell>
          <cell r="R252">
            <v>845357.85999999964</v>
          </cell>
          <cell r="S252">
            <v>-1062910.7799999993</v>
          </cell>
        </row>
      </sheetData>
      <sheetData sheetId="17">
        <row r="10">
          <cell r="E10">
            <v>28</v>
          </cell>
          <cell r="F10">
            <v>21</v>
          </cell>
          <cell r="G10">
            <v>26</v>
          </cell>
          <cell r="I10">
            <v>25</v>
          </cell>
          <cell r="J10">
            <v>35</v>
          </cell>
          <cell r="K10">
            <v>28</v>
          </cell>
          <cell r="M10">
            <v>38</v>
          </cell>
          <cell r="N10">
            <v>17</v>
          </cell>
          <cell r="O10">
            <v>45</v>
          </cell>
          <cell r="Q10">
            <v>43</v>
          </cell>
          <cell r="R10">
            <v>29</v>
          </cell>
          <cell r="S10">
            <v>22</v>
          </cell>
        </row>
        <row r="12">
          <cell r="E12">
            <v>1</v>
          </cell>
          <cell r="F12">
            <v>0</v>
          </cell>
          <cell r="G12">
            <v>0</v>
          </cell>
          <cell r="I12">
            <v>1</v>
          </cell>
          <cell r="J12">
            <v>0</v>
          </cell>
          <cell r="K12">
            <v>1</v>
          </cell>
          <cell r="M12">
            <v>2</v>
          </cell>
          <cell r="N12">
            <v>2</v>
          </cell>
          <cell r="O12">
            <v>4</v>
          </cell>
          <cell r="Q12">
            <v>0</v>
          </cell>
          <cell r="R12">
            <v>1</v>
          </cell>
          <cell r="S12">
            <v>0</v>
          </cell>
        </row>
        <row r="30">
          <cell r="E30">
            <v>204674</v>
          </cell>
          <cell r="F30">
            <v>211360</v>
          </cell>
          <cell r="G30">
            <v>211011</v>
          </cell>
          <cell r="I30">
            <v>221468</v>
          </cell>
          <cell r="J30">
            <v>213825</v>
          </cell>
          <cell r="K30">
            <v>199673</v>
          </cell>
          <cell r="M30">
            <v>224240</v>
          </cell>
          <cell r="N30">
            <v>226892</v>
          </cell>
          <cell r="O30">
            <v>226470</v>
          </cell>
          <cell r="Q30">
            <v>210606</v>
          </cell>
          <cell r="R30">
            <v>211274</v>
          </cell>
          <cell r="S30">
            <v>208727</v>
          </cell>
        </row>
        <row r="37">
          <cell r="E37">
            <v>118681.39000000001</v>
          </cell>
          <cell r="F37">
            <v>101582.25</v>
          </cell>
          <cell r="G37">
            <v>112152.46000000002</v>
          </cell>
          <cell r="I37">
            <v>93657.18</v>
          </cell>
          <cell r="J37">
            <v>47553.959999999992</v>
          </cell>
          <cell r="K37">
            <v>100412.64000000001</v>
          </cell>
          <cell r="M37">
            <v>84778.239999999991</v>
          </cell>
          <cell r="N37">
            <v>83847.340000000026</v>
          </cell>
          <cell r="O37">
            <v>84025.900000000023</v>
          </cell>
          <cell r="Q37">
            <v>97713.979999999981</v>
          </cell>
          <cell r="R37">
            <v>117759.35999999999</v>
          </cell>
          <cell r="S37">
            <v>121953.06</v>
          </cell>
        </row>
        <row r="39">
          <cell r="E39">
            <v>36.702853768086143</v>
          </cell>
          <cell r="F39">
            <v>32.460174615766221</v>
          </cell>
          <cell r="G39">
            <v>34.704346188481907</v>
          </cell>
          <cell r="I39">
            <v>29.720438586097202</v>
          </cell>
          <cell r="J39">
            <v>18.193352721636646</v>
          </cell>
          <cell r="K39">
            <v>33.461104895889747</v>
          </cell>
          <cell r="M39">
            <v>27.432928688695611</v>
          </cell>
          <cell r="N39">
            <v>26.983001360552805</v>
          </cell>
          <cell r="O39">
            <v>27.061664507231775</v>
          </cell>
          <cell r="Q39">
            <v>31.692084709352507</v>
          </cell>
          <cell r="R39">
            <v>35.789272010157205</v>
          </cell>
          <cell r="S39">
            <v>36.879248907545815</v>
          </cell>
          <cell r="T39">
            <v>31.172979800806385</v>
          </cell>
        </row>
        <row r="41">
          <cell r="E41">
            <v>0.52871968742936493</v>
          </cell>
          <cell r="F41">
            <v>0.5635365008265345</v>
          </cell>
          <cell r="G41">
            <v>0.54393530858341876</v>
          </cell>
          <cell r="I41">
            <v>0.57027571600543325</v>
          </cell>
          <cell r="J41">
            <v>0.60844611129448989</v>
          </cell>
          <cell r="K41">
            <v>0.51223225703837394</v>
          </cell>
          <cell r="M41">
            <v>0.5932745985131096</v>
          </cell>
          <cell r="N41">
            <v>0.58009802442684855</v>
          </cell>
          <cell r="O41">
            <v>0.59739643097376649</v>
          </cell>
          <cell r="Q41">
            <v>0.53610115884662624</v>
          </cell>
          <cell r="R41">
            <v>0.53695413217101795</v>
          </cell>
          <cell r="S41">
            <v>0.54781832736243985</v>
          </cell>
          <cell r="T41">
            <v>0.55919782649489669</v>
          </cell>
        </row>
        <row r="63">
          <cell r="E63">
            <v>4145216.13</v>
          </cell>
          <cell r="F63">
            <v>4261293.46</v>
          </cell>
          <cell r="G63">
            <v>4271809.2699999996</v>
          </cell>
          <cell r="I63">
            <v>4464334.209999999</v>
          </cell>
          <cell r="J63">
            <v>4313169.6899999995</v>
          </cell>
          <cell r="K63">
            <v>4012609.49</v>
          </cell>
          <cell r="M63">
            <v>4485984.4400000004</v>
          </cell>
          <cell r="N63">
            <v>4557703.7700000005</v>
          </cell>
          <cell r="O63">
            <v>4552431.08</v>
          </cell>
          <cell r="Q63">
            <v>4253464.97</v>
          </cell>
          <cell r="R63">
            <v>4284816.6800000006</v>
          </cell>
          <cell r="S63">
            <v>4223679.96</v>
          </cell>
        </row>
        <row r="64">
          <cell r="E64">
            <v>3646320.8899999997</v>
          </cell>
          <cell r="F64">
            <v>3758909.38</v>
          </cell>
          <cell r="G64">
            <v>3756331.73</v>
          </cell>
          <cell r="I64">
            <v>3971627.03</v>
          </cell>
          <cell r="J64">
            <v>3812783.28</v>
          </cell>
          <cell r="K64">
            <v>3512881.1100000003</v>
          </cell>
          <cell r="M64">
            <v>3986575.15</v>
          </cell>
          <cell r="N64">
            <v>4031345.3299999996</v>
          </cell>
          <cell r="O64">
            <v>4029339.93</v>
          </cell>
          <cell r="Q64">
            <v>3731840.21</v>
          </cell>
          <cell r="R64">
            <v>3745762.6500000004</v>
          </cell>
          <cell r="S64">
            <v>3696630</v>
          </cell>
        </row>
        <row r="76">
          <cell r="E76">
            <v>417200</v>
          </cell>
          <cell r="F76">
            <v>421000</v>
          </cell>
          <cell r="G76">
            <v>429850</v>
          </cell>
          <cell r="I76">
            <v>409280</v>
          </cell>
          <cell r="J76">
            <v>421779.53</v>
          </cell>
          <cell r="K76">
            <v>415022.15</v>
          </cell>
          <cell r="M76">
            <v>414200</v>
          </cell>
          <cell r="N76">
            <v>436720</v>
          </cell>
          <cell r="O76">
            <v>436469.53</v>
          </cell>
          <cell r="Q76">
            <v>428490</v>
          </cell>
          <cell r="R76">
            <v>450319.53</v>
          </cell>
          <cell r="S76">
            <v>426189.53</v>
          </cell>
        </row>
        <row r="85">
          <cell r="E85">
            <v>81695.239999999991</v>
          </cell>
          <cell r="F85">
            <v>81384.08</v>
          </cell>
          <cell r="G85">
            <v>85627.540000000008</v>
          </cell>
          <cell r="I85">
            <v>83427.179999999993</v>
          </cell>
          <cell r="J85">
            <v>78606.880000000005</v>
          </cell>
          <cell r="K85">
            <v>84706.23</v>
          </cell>
          <cell r="M85">
            <v>85209.29</v>
          </cell>
          <cell r="N85">
            <v>89638.44</v>
          </cell>
          <cell r="O85">
            <v>86621.62</v>
          </cell>
          <cell r="Q85">
            <v>93134.76</v>
          </cell>
          <cell r="R85">
            <v>88734.5</v>
          </cell>
          <cell r="S85">
            <v>100860.43</v>
          </cell>
        </row>
        <row r="251">
          <cell r="E251">
            <v>1786304.1500000001</v>
          </cell>
          <cell r="F251">
            <v>1805705.5399999998</v>
          </cell>
          <cell r="G251">
            <v>1933521.1400000001</v>
          </cell>
          <cell r="I251">
            <v>2498467.1799999997</v>
          </cell>
          <cell r="J251">
            <v>1833279.93</v>
          </cell>
          <cell r="K251">
            <v>2004613.4</v>
          </cell>
          <cell r="M251">
            <v>1969179.24</v>
          </cell>
          <cell r="N251">
            <v>1894697</v>
          </cell>
          <cell r="O251">
            <v>1888907.5000000002</v>
          </cell>
          <cell r="Q251">
            <v>1913733.43</v>
          </cell>
          <cell r="R251">
            <v>1950766.9200000004</v>
          </cell>
          <cell r="S251">
            <v>2077916.48</v>
          </cell>
        </row>
        <row r="252">
          <cell r="E252">
            <v>2358911.9799999995</v>
          </cell>
          <cell r="F252">
            <v>2455587.92</v>
          </cell>
          <cell r="G252">
            <v>2338288.1299999994</v>
          </cell>
          <cell r="I252">
            <v>1965867.0299999993</v>
          </cell>
          <cell r="J252">
            <v>2479889.7599999998</v>
          </cell>
          <cell r="K252">
            <v>2007996.0900000003</v>
          </cell>
          <cell r="M252">
            <v>2516805.2000000002</v>
          </cell>
          <cell r="N252">
            <v>2663006.7700000005</v>
          </cell>
          <cell r="O252">
            <v>2663523.58</v>
          </cell>
          <cell r="Q252">
            <v>2339731.54</v>
          </cell>
          <cell r="R252">
            <v>2334049.7600000002</v>
          </cell>
          <cell r="S252">
            <v>2145763.48</v>
          </cell>
        </row>
      </sheetData>
      <sheetData sheetId="18">
        <row r="10">
          <cell r="E10">
            <v>5</v>
          </cell>
          <cell r="F10">
            <v>8</v>
          </cell>
          <cell r="G10">
            <v>4</v>
          </cell>
          <cell r="I10">
            <v>8</v>
          </cell>
          <cell r="J10">
            <v>15</v>
          </cell>
          <cell r="K10">
            <v>7</v>
          </cell>
          <cell r="M10">
            <v>4</v>
          </cell>
          <cell r="N10">
            <v>24</v>
          </cell>
          <cell r="O10">
            <v>7</v>
          </cell>
          <cell r="Q10">
            <v>7</v>
          </cell>
          <cell r="R10">
            <v>3</v>
          </cell>
          <cell r="S10">
            <v>3</v>
          </cell>
        </row>
        <row r="12">
          <cell r="E12">
            <v>0</v>
          </cell>
          <cell r="F12">
            <v>0</v>
          </cell>
          <cell r="G12">
            <v>0</v>
          </cell>
          <cell r="I12">
            <v>1</v>
          </cell>
          <cell r="J12">
            <v>0</v>
          </cell>
          <cell r="K12">
            <v>1</v>
          </cell>
          <cell r="M12">
            <v>0</v>
          </cell>
          <cell r="N12">
            <v>1</v>
          </cell>
          <cell r="O12">
            <v>0</v>
          </cell>
          <cell r="Q12">
            <v>3</v>
          </cell>
          <cell r="R12">
            <v>0</v>
          </cell>
          <cell r="S12">
            <v>0</v>
          </cell>
        </row>
        <row r="30">
          <cell r="E30">
            <v>90479</v>
          </cell>
          <cell r="F30">
            <v>90320</v>
          </cell>
          <cell r="G30">
            <v>93716</v>
          </cell>
          <cell r="I30">
            <v>95233</v>
          </cell>
          <cell r="J30">
            <v>89669</v>
          </cell>
          <cell r="K30">
            <v>93091</v>
          </cell>
          <cell r="M30">
            <v>101935</v>
          </cell>
          <cell r="N30">
            <v>104538</v>
          </cell>
          <cell r="O30">
            <v>100118</v>
          </cell>
          <cell r="Q30">
            <v>92792</v>
          </cell>
          <cell r="R30">
            <v>95507</v>
          </cell>
          <cell r="S30">
            <v>93875</v>
          </cell>
        </row>
        <row r="37">
          <cell r="E37">
            <v>28353</v>
          </cell>
          <cell r="F37">
            <v>24910</v>
          </cell>
          <cell r="G37">
            <v>23718</v>
          </cell>
          <cell r="I37">
            <v>24001</v>
          </cell>
          <cell r="J37">
            <v>22565</v>
          </cell>
          <cell r="K37">
            <v>25140</v>
          </cell>
          <cell r="M37">
            <v>26840</v>
          </cell>
          <cell r="N37">
            <v>26340</v>
          </cell>
          <cell r="O37">
            <v>25089</v>
          </cell>
          <cell r="Q37">
            <v>25407</v>
          </cell>
          <cell r="R37">
            <v>25446</v>
          </cell>
          <cell r="S37">
            <v>25167</v>
          </cell>
        </row>
        <row r="39">
          <cell r="E39">
            <v>23.856121161127472</v>
          </cell>
          <cell r="F39">
            <v>21.613882863340564</v>
          </cell>
          <cell r="G39">
            <v>20.1941251596424</v>
          </cell>
          <cell r="I39">
            <v>20.126624737945491</v>
          </cell>
          <cell r="J39">
            <v>20.102449888641424</v>
          </cell>
          <cell r="K39">
            <v>21.260042283298098</v>
          </cell>
          <cell r="M39">
            <v>20.839318296517721</v>
          </cell>
          <cell r="N39">
            <v>20.122999350624546</v>
          </cell>
          <cell r="O39">
            <v>20.035136753843084</v>
          </cell>
          <cell r="Q39">
            <v>21.492196421773887</v>
          </cell>
          <cell r="R39">
            <v>21.035315124661068</v>
          </cell>
          <cell r="S39">
            <v>21.138614277194957</v>
          </cell>
          <cell r="T39">
            <v>20.975108258824264</v>
          </cell>
        </row>
        <row r="41">
          <cell r="E41">
            <v>0.46860037237775365</v>
          </cell>
          <cell r="F41">
            <v>0.48313675145096152</v>
          </cell>
          <cell r="G41">
            <v>0.4848202668901529</v>
          </cell>
          <cell r="I41">
            <v>0.49227341688398624</v>
          </cell>
          <cell r="J41">
            <v>0.51235329745048974</v>
          </cell>
          <cell r="K41">
            <v>0.47977879595318224</v>
          </cell>
          <cell r="M41">
            <v>0.54256819693945446</v>
          </cell>
          <cell r="N41">
            <v>0.53770127535471535</v>
          </cell>
          <cell r="O41">
            <v>0.53124270402207363</v>
          </cell>
          <cell r="Q41">
            <v>0.47610789288701211</v>
          </cell>
          <cell r="R41">
            <v>0.48996039563325944</v>
          </cell>
          <cell r="S41">
            <v>0.49775974972825371</v>
          </cell>
          <cell r="T41">
            <v>0.4997243635073923</v>
          </cell>
        </row>
        <row r="63">
          <cell r="E63">
            <v>1781397.67</v>
          </cell>
          <cell r="F63">
            <v>1754489.4500000002</v>
          </cell>
          <cell r="G63">
            <v>1820401.9699999997</v>
          </cell>
          <cell r="I63">
            <v>1842117.2100000002</v>
          </cell>
          <cell r="J63">
            <v>1748552.19</v>
          </cell>
          <cell r="K63">
            <v>1811924.27</v>
          </cell>
          <cell r="M63">
            <v>1973743.73</v>
          </cell>
          <cell r="N63">
            <v>1999851.6300000001</v>
          </cell>
          <cell r="O63">
            <v>1932081.02</v>
          </cell>
          <cell r="Q63">
            <v>1803045.1800000002</v>
          </cell>
          <cell r="R63">
            <v>1865435.69</v>
          </cell>
          <cell r="S63">
            <v>1830067.4500000002</v>
          </cell>
        </row>
        <row r="64">
          <cell r="E64">
            <v>1522024.17</v>
          </cell>
          <cell r="F64">
            <v>1496836.34</v>
          </cell>
          <cell r="G64">
            <v>1567786.7099999997</v>
          </cell>
          <cell r="I64">
            <v>1581501.7100000002</v>
          </cell>
          <cell r="J64">
            <v>1489483.5999999999</v>
          </cell>
          <cell r="K64">
            <v>1552153.01</v>
          </cell>
          <cell r="M64">
            <v>1718731.63</v>
          </cell>
          <cell r="N64">
            <v>1742681.2200000002</v>
          </cell>
          <cell r="O64">
            <v>1685465.51</v>
          </cell>
          <cell r="Q64">
            <v>1554842.7800000003</v>
          </cell>
          <cell r="R64">
            <v>1619162.3</v>
          </cell>
          <cell r="S64">
            <v>1590141.9300000002</v>
          </cell>
        </row>
        <row r="76">
          <cell r="E76">
            <v>217370</v>
          </cell>
          <cell r="F76">
            <v>216660</v>
          </cell>
          <cell r="G76">
            <v>210990</v>
          </cell>
          <cell r="I76">
            <v>218560</v>
          </cell>
          <cell r="J76">
            <v>219420</v>
          </cell>
          <cell r="K76">
            <v>216520</v>
          </cell>
          <cell r="M76">
            <v>212410</v>
          </cell>
          <cell r="N76">
            <v>211810</v>
          </cell>
          <cell r="O76">
            <v>203870</v>
          </cell>
          <cell r="Q76">
            <v>202700</v>
          </cell>
          <cell r="R76">
            <v>202080</v>
          </cell>
          <cell r="S76">
            <v>196740</v>
          </cell>
        </row>
        <row r="85">
          <cell r="E85">
            <v>42003.5</v>
          </cell>
          <cell r="F85">
            <v>40993.11</v>
          </cell>
          <cell r="G85">
            <v>41625.26</v>
          </cell>
          <cell r="I85">
            <v>42055.5</v>
          </cell>
          <cell r="J85">
            <v>39648.589999999997</v>
          </cell>
          <cell r="K85">
            <v>43251.26</v>
          </cell>
          <cell r="M85">
            <v>42602.100000000006</v>
          </cell>
          <cell r="N85">
            <v>45360.41</v>
          </cell>
          <cell r="O85">
            <v>42745.51</v>
          </cell>
          <cell r="Q85">
            <v>45502.400000000001</v>
          </cell>
          <cell r="R85">
            <v>44193.39</v>
          </cell>
          <cell r="S85">
            <v>43185.52</v>
          </cell>
        </row>
        <row r="251">
          <cell r="E251">
            <v>911932.3</v>
          </cell>
          <cell r="F251">
            <v>946122.97999999986</v>
          </cell>
          <cell r="G251">
            <v>903937.53</v>
          </cell>
          <cell r="I251">
            <v>937540.85999999975</v>
          </cell>
          <cell r="J251">
            <v>951251.71000000008</v>
          </cell>
          <cell r="K251">
            <v>862554.09000000008</v>
          </cell>
          <cell r="M251">
            <v>858216.68</v>
          </cell>
          <cell r="N251">
            <v>943662.22</v>
          </cell>
          <cell r="O251">
            <v>950187.75000000012</v>
          </cell>
          <cell r="Q251">
            <v>1065638.6100000001</v>
          </cell>
          <cell r="R251">
            <v>1001324.75</v>
          </cell>
          <cell r="S251">
            <v>959086.91</v>
          </cell>
        </row>
        <row r="252">
          <cell r="E252">
            <v>869465.36999999988</v>
          </cell>
          <cell r="F252">
            <v>808366.47000000032</v>
          </cell>
          <cell r="G252">
            <v>916464.43999999971</v>
          </cell>
          <cell r="I252">
            <v>904576.35000000044</v>
          </cell>
          <cell r="J252">
            <v>797300.47999999986</v>
          </cell>
          <cell r="K252">
            <v>949370.17999999993</v>
          </cell>
          <cell r="M252">
            <v>1115527.0499999998</v>
          </cell>
          <cell r="N252">
            <v>1056189.4100000001</v>
          </cell>
          <cell r="O252">
            <v>981893.2699999999</v>
          </cell>
          <cell r="Q252">
            <v>737406.57000000007</v>
          </cell>
          <cell r="R252">
            <v>864110.94</v>
          </cell>
          <cell r="S252">
            <v>870980.54000000015</v>
          </cell>
        </row>
      </sheetData>
      <sheetData sheetId="19">
        <row r="10">
          <cell r="E10">
            <v>6</v>
          </cell>
          <cell r="F10">
            <v>5</v>
          </cell>
          <cell r="G10">
            <v>6</v>
          </cell>
          <cell r="I10">
            <v>7</v>
          </cell>
          <cell r="J10">
            <v>18</v>
          </cell>
          <cell r="K10">
            <v>5</v>
          </cell>
          <cell r="M10">
            <v>18</v>
          </cell>
          <cell r="N10">
            <v>15</v>
          </cell>
          <cell r="O10">
            <v>4</v>
          </cell>
          <cell r="Q10">
            <v>5</v>
          </cell>
          <cell r="R10">
            <v>2</v>
          </cell>
          <cell r="S10">
            <v>4</v>
          </cell>
        </row>
        <row r="12"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</row>
        <row r="30">
          <cell r="E30">
            <v>56241</v>
          </cell>
          <cell r="F30">
            <v>57027</v>
          </cell>
          <cell r="G30">
            <v>57760</v>
          </cell>
          <cell r="I30">
            <v>60043</v>
          </cell>
          <cell r="J30">
            <v>59205</v>
          </cell>
          <cell r="K30">
            <v>55543</v>
          </cell>
          <cell r="M30">
            <v>61730</v>
          </cell>
          <cell r="N30">
            <v>57301</v>
          </cell>
          <cell r="O30">
            <v>58898</v>
          </cell>
          <cell r="Q30">
            <v>57822</v>
          </cell>
          <cell r="R30">
            <v>58147</v>
          </cell>
          <cell r="S30">
            <v>54542</v>
          </cell>
        </row>
        <row r="37">
          <cell r="E37">
            <v>16137</v>
          </cell>
          <cell r="F37">
            <v>18045</v>
          </cell>
          <cell r="G37">
            <v>16437</v>
          </cell>
          <cell r="I37">
            <v>13975</v>
          </cell>
          <cell r="J37">
            <v>11806</v>
          </cell>
          <cell r="K37">
            <v>16315</v>
          </cell>
          <cell r="M37">
            <v>10799</v>
          </cell>
          <cell r="N37">
            <v>15237</v>
          </cell>
          <cell r="O37">
            <v>14347</v>
          </cell>
          <cell r="Q37">
            <v>16542</v>
          </cell>
          <cell r="R37">
            <v>16241</v>
          </cell>
          <cell r="S37">
            <v>19078</v>
          </cell>
        </row>
        <row r="39">
          <cell r="E39">
            <v>22.295448893310123</v>
          </cell>
          <cell r="F39">
            <v>24.036924552429667</v>
          </cell>
          <cell r="G39">
            <v>22.153186786527755</v>
          </cell>
          <cell r="I39">
            <v>18.880542570726039</v>
          </cell>
          <cell r="J39">
            <v>16.620911996170687</v>
          </cell>
          <cell r="K39">
            <v>22.704500542737065</v>
          </cell>
          <cell r="M39">
            <v>14.874450765140976</v>
          </cell>
          <cell r="N39">
            <v>20.991072904612331</v>
          </cell>
          <cell r="O39">
            <v>19.579665643125214</v>
          </cell>
          <cell r="Q39">
            <v>22.244634500564789</v>
          </cell>
          <cell r="R39">
            <v>21.832822498252405</v>
          </cell>
          <cell r="S39">
            <v>25.914153762564517</v>
          </cell>
          <cell r="T39">
            <v>21.032647630744037</v>
          </cell>
        </row>
        <row r="41">
          <cell r="E41">
            <v>0.47159495878648633</v>
          </cell>
          <cell r="F41">
            <v>0.49354796832402958</v>
          </cell>
          <cell r="G41">
            <v>0.48357794094254164</v>
          </cell>
          <cell r="I41">
            <v>0.50243086063344633</v>
          </cell>
          <cell r="J41">
            <v>0.54693851156603357</v>
          </cell>
          <cell r="K41">
            <v>0.46207857573677752</v>
          </cell>
          <cell r="M41">
            <v>0.52916720243452919</v>
          </cell>
          <cell r="N41">
            <v>0.47346807244844002</v>
          </cell>
          <cell r="O41">
            <v>0.50172927847346449</v>
          </cell>
          <cell r="Q41">
            <v>0.47624813135493754</v>
          </cell>
          <cell r="R41">
            <v>0.47868053526077703</v>
          </cell>
          <cell r="S41">
            <v>0.46367423276375075</v>
          </cell>
          <cell r="T41">
            <v>0.48978484667305122</v>
          </cell>
        </row>
        <row r="63">
          <cell r="E63">
            <v>1088041.93</v>
          </cell>
          <cell r="F63">
            <v>1092204.3399999999</v>
          </cell>
          <cell r="G63">
            <v>1115659.3399999999</v>
          </cell>
          <cell r="I63">
            <v>1158461.5399999998</v>
          </cell>
          <cell r="J63">
            <v>1142583.77</v>
          </cell>
          <cell r="K63">
            <v>1075585.92</v>
          </cell>
          <cell r="M63">
            <v>1185293.72</v>
          </cell>
          <cell r="N63">
            <v>1081888.1499999999</v>
          </cell>
          <cell r="O63">
            <v>1127624.5199999998</v>
          </cell>
          <cell r="Q63">
            <v>1109375.78</v>
          </cell>
          <cell r="R63">
            <v>1127684.8299999998</v>
          </cell>
          <cell r="S63">
            <v>1065916.3799999999</v>
          </cell>
        </row>
        <row r="64">
          <cell r="E64">
            <v>958014.71</v>
          </cell>
          <cell r="F64">
            <v>961803.96000000008</v>
          </cell>
          <cell r="G64">
            <v>984909.67</v>
          </cell>
          <cell r="I64">
            <v>1025682.2899999999</v>
          </cell>
          <cell r="J64">
            <v>1013108.3600000001</v>
          </cell>
          <cell r="K64">
            <v>944005.73</v>
          </cell>
          <cell r="M64">
            <v>1052602.58</v>
          </cell>
          <cell r="N64">
            <v>948277.39999999991</v>
          </cell>
          <cell r="O64">
            <v>994350.29999999993</v>
          </cell>
          <cell r="Q64">
            <v>975427.64000000013</v>
          </cell>
          <cell r="R64">
            <v>992847.13</v>
          </cell>
          <cell r="S64">
            <v>932230.73</v>
          </cell>
        </row>
        <row r="76">
          <cell r="E76">
            <v>117520.06</v>
          </cell>
          <cell r="F76">
            <v>118140</v>
          </cell>
          <cell r="G76">
            <v>116710.02</v>
          </cell>
          <cell r="I76">
            <v>118160.01</v>
          </cell>
          <cell r="J76">
            <v>117110</v>
          </cell>
          <cell r="K76">
            <v>118130</v>
          </cell>
          <cell r="M76">
            <v>118470</v>
          </cell>
          <cell r="N76">
            <v>119020</v>
          </cell>
          <cell r="O76">
            <v>118530</v>
          </cell>
          <cell r="Q76">
            <v>118830</v>
          </cell>
          <cell r="R76">
            <v>119500</v>
          </cell>
          <cell r="S76">
            <v>118030</v>
          </cell>
        </row>
        <row r="85">
          <cell r="E85">
            <v>12507.16</v>
          </cell>
          <cell r="F85">
            <v>12260.380000000001</v>
          </cell>
          <cell r="G85">
            <v>14039.649999999998</v>
          </cell>
          <cell r="I85">
            <v>14619.24</v>
          </cell>
          <cell r="J85">
            <v>12365.41</v>
          </cell>
          <cell r="K85">
            <v>13450.189999999999</v>
          </cell>
          <cell r="M85">
            <v>14221.14</v>
          </cell>
          <cell r="N85">
            <v>14590.75</v>
          </cell>
          <cell r="O85">
            <v>14744.220000000001</v>
          </cell>
          <cell r="Q85">
            <v>15118.14</v>
          </cell>
          <cell r="R85">
            <v>15337.7</v>
          </cell>
          <cell r="S85">
            <v>15655.650000000001</v>
          </cell>
        </row>
        <row r="251">
          <cell r="E251">
            <v>883152.60000000021</v>
          </cell>
          <cell r="F251">
            <v>751051.64</v>
          </cell>
          <cell r="G251">
            <v>697837.89</v>
          </cell>
          <cell r="I251">
            <v>735317.20000000007</v>
          </cell>
          <cell r="J251">
            <v>753380.46000000008</v>
          </cell>
          <cell r="K251">
            <v>713837.38</v>
          </cell>
          <cell r="M251">
            <v>903182.36999999988</v>
          </cell>
          <cell r="N251">
            <v>804741.9099999998</v>
          </cell>
          <cell r="O251">
            <v>841346.01000000013</v>
          </cell>
          <cell r="Q251">
            <v>937800.41999999993</v>
          </cell>
          <cell r="R251">
            <v>811523.66</v>
          </cell>
          <cell r="S251">
            <v>1036012.0800000002</v>
          </cell>
        </row>
        <row r="252">
          <cell r="E252">
            <v>204889.32999999973</v>
          </cell>
          <cell r="F252">
            <v>341152.69999999984</v>
          </cell>
          <cell r="G252">
            <v>417821.44999999984</v>
          </cell>
          <cell r="I252">
            <v>423144.33999999973</v>
          </cell>
          <cell r="J252">
            <v>389203.30999999994</v>
          </cell>
          <cell r="K252">
            <v>361748.53999999992</v>
          </cell>
          <cell r="M252">
            <v>282111.35000000009</v>
          </cell>
          <cell r="N252">
            <v>277146.24000000011</v>
          </cell>
          <cell r="O252">
            <v>286278.50999999966</v>
          </cell>
          <cell r="Q252">
            <v>171575.3600000001</v>
          </cell>
          <cell r="R252">
            <v>316161.16999999981</v>
          </cell>
          <cell r="S252">
            <v>29904.299999999697</v>
          </cell>
        </row>
      </sheetData>
      <sheetData sheetId="20">
        <row r="10">
          <cell r="E10">
            <v>24</v>
          </cell>
          <cell r="F10">
            <v>33</v>
          </cell>
          <cell r="G10">
            <v>51</v>
          </cell>
          <cell r="I10">
            <v>57</v>
          </cell>
          <cell r="J10">
            <v>54</v>
          </cell>
          <cell r="K10">
            <v>33</v>
          </cell>
          <cell r="M10">
            <v>43</v>
          </cell>
          <cell r="N10">
            <v>49</v>
          </cell>
          <cell r="O10">
            <v>51</v>
          </cell>
          <cell r="Q10">
            <v>37</v>
          </cell>
          <cell r="R10">
            <v>44</v>
          </cell>
          <cell r="S10">
            <v>38</v>
          </cell>
        </row>
        <row r="12">
          <cell r="E12">
            <v>0</v>
          </cell>
          <cell r="F12">
            <v>2</v>
          </cell>
          <cell r="G12">
            <v>0</v>
          </cell>
          <cell r="I12">
            <v>1</v>
          </cell>
          <cell r="J12">
            <v>0</v>
          </cell>
          <cell r="K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</row>
        <row r="30">
          <cell r="E30">
            <v>281084</v>
          </cell>
          <cell r="F30">
            <v>287655</v>
          </cell>
          <cell r="G30">
            <v>289362</v>
          </cell>
          <cell r="I30">
            <v>300065</v>
          </cell>
          <cell r="J30">
            <v>291634</v>
          </cell>
          <cell r="K30">
            <v>273517</v>
          </cell>
          <cell r="M30">
            <v>314133</v>
          </cell>
          <cell r="N30">
            <v>291307</v>
          </cell>
          <cell r="O30">
            <v>306456</v>
          </cell>
          <cell r="Q30">
            <v>294146</v>
          </cell>
          <cell r="R30">
            <v>295701</v>
          </cell>
          <cell r="S30">
            <v>300261</v>
          </cell>
        </row>
        <row r="37">
          <cell r="E37">
            <v>108921</v>
          </cell>
          <cell r="F37">
            <v>108875</v>
          </cell>
          <cell r="G37">
            <v>107330</v>
          </cell>
          <cell r="I37">
            <v>103454</v>
          </cell>
          <cell r="J37">
            <v>99428</v>
          </cell>
          <cell r="K37">
            <v>102159</v>
          </cell>
          <cell r="M37">
            <v>119460</v>
          </cell>
          <cell r="N37">
            <v>107101</v>
          </cell>
          <cell r="O37">
            <v>112262</v>
          </cell>
          <cell r="Q37">
            <v>108143</v>
          </cell>
          <cell r="R37">
            <v>109003</v>
          </cell>
          <cell r="S37">
            <v>109801</v>
          </cell>
        </row>
        <row r="39">
          <cell r="E39">
            <v>27.927172592034218</v>
          </cell>
          <cell r="F39">
            <v>27.456938945350917</v>
          </cell>
          <cell r="G39">
            <v>27.053800084692785</v>
          </cell>
          <cell r="I39">
            <v>25.625757039070031</v>
          </cell>
          <cell r="J39">
            <v>25.416155419222903</v>
          </cell>
          <cell r="K39">
            <v>27.164094968902972</v>
          </cell>
          <cell r="M39">
            <v>27.537337688532563</v>
          </cell>
          <cell r="N39">
            <v>26.873135395678759</v>
          </cell>
          <cell r="O39">
            <v>26.787789414406355</v>
          </cell>
          <cell r="Q39">
            <v>26.871097350981859</v>
          </cell>
          <cell r="R39">
            <v>26.891678858047914</v>
          </cell>
          <cell r="S39">
            <v>26.772765177191175</v>
          </cell>
          <cell r="T39">
            <v>26.86650986863587</v>
          </cell>
        </row>
        <row r="41">
          <cell r="E41">
            <v>0.6013347353152908</v>
          </cell>
          <cell r="F41">
            <v>0.63497897420615212</v>
          </cell>
          <cell r="G41">
            <v>0.61685554219641359</v>
          </cell>
          <cell r="I41">
            <v>0.63781735167582088</v>
          </cell>
          <cell r="J41">
            <v>0.684194968140314</v>
          </cell>
          <cell r="K41">
            <v>0.57839516419797854</v>
          </cell>
          <cell r="M41">
            <v>0.6851020675215912</v>
          </cell>
          <cell r="N41">
            <v>0.61328112253222389</v>
          </cell>
          <cell r="O41">
            <v>0.66507373286890847</v>
          </cell>
          <cell r="Q41">
            <v>0.61638174906855203</v>
          </cell>
          <cell r="R41">
            <v>0.61853528745477881</v>
          </cell>
          <cell r="S41">
            <v>0.64774940944244896</v>
          </cell>
          <cell r="T41">
            <v>0.63257122170679092</v>
          </cell>
        </row>
        <row r="63">
          <cell r="E63">
            <v>5670171.3700000001</v>
          </cell>
          <cell r="F63">
            <v>5860555.7700000005</v>
          </cell>
          <cell r="G63">
            <v>5883643.8100000005</v>
          </cell>
          <cell r="I63">
            <v>6131693.2199999997</v>
          </cell>
          <cell r="J63">
            <v>5936100.5800000001</v>
          </cell>
          <cell r="K63">
            <v>5554760.8399999999</v>
          </cell>
          <cell r="M63">
            <v>6359290.0700000003</v>
          </cell>
          <cell r="N63">
            <v>5894131.6499999994</v>
          </cell>
          <cell r="O63">
            <v>6227379.9699999997</v>
          </cell>
          <cell r="Q63">
            <v>5994890.3500000006</v>
          </cell>
          <cell r="R63">
            <v>5922245.0300000012</v>
          </cell>
          <cell r="S63">
            <v>6146254.4099999992</v>
          </cell>
        </row>
        <row r="64">
          <cell r="E64">
            <v>5085923.2700000005</v>
          </cell>
          <cell r="F64">
            <v>5215684.6500000004</v>
          </cell>
          <cell r="G64">
            <v>5247029.08</v>
          </cell>
          <cell r="I64">
            <v>5494231.5800000001</v>
          </cell>
          <cell r="J64">
            <v>5323202.34</v>
          </cell>
          <cell r="K64">
            <v>4926664.53</v>
          </cell>
          <cell r="M64">
            <v>5737194.5899999999</v>
          </cell>
          <cell r="N64">
            <v>5220986.2899999991</v>
          </cell>
          <cell r="O64">
            <v>5537264.3099999996</v>
          </cell>
          <cell r="Q64">
            <v>5310940.4000000004</v>
          </cell>
          <cell r="R64">
            <v>5317049.0500000007</v>
          </cell>
          <cell r="S64">
            <v>5446049.1499999994</v>
          </cell>
        </row>
        <row r="76">
          <cell r="E76">
            <v>487760</v>
          </cell>
          <cell r="F76">
            <v>532180</v>
          </cell>
          <cell r="G76">
            <v>530970</v>
          </cell>
          <cell r="I76">
            <v>530270</v>
          </cell>
          <cell r="J76">
            <v>514960</v>
          </cell>
          <cell r="K76">
            <v>513880</v>
          </cell>
          <cell r="M76">
            <v>518200</v>
          </cell>
          <cell r="N76">
            <v>561250</v>
          </cell>
          <cell r="O76">
            <v>579060</v>
          </cell>
          <cell r="Q76">
            <v>561530</v>
          </cell>
          <cell r="R76">
            <v>508422.9</v>
          </cell>
          <cell r="S76">
            <v>572150</v>
          </cell>
        </row>
        <row r="85">
          <cell r="E85">
            <v>96488.1</v>
          </cell>
          <cell r="F85">
            <v>112691.12</v>
          </cell>
          <cell r="G85">
            <v>105644.73</v>
          </cell>
          <cell r="I85">
            <v>107191.64</v>
          </cell>
          <cell r="J85">
            <v>97938.240000000005</v>
          </cell>
          <cell r="K85">
            <v>114216.31</v>
          </cell>
          <cell r="M85">
            <v>103895.48000000001</v>
          </cell>
          <cell r="N85">
            <v>111895.36</v>
          </cell>
          <cell r="O85">
            <v>111055.66</v>
          </cell>
          <cell r="Q85">
            <v>122419.95</v>
          </cell>
          <cell r="R85">
            <v>96773.08</v>
          </cell>
          <cell r="S85">
            <v>128055.26000000001</v>
          </cell>
        </row>
        <row r="251">
          <cell r="E251">
            <v>1827721.39</v>
          </cell>
          <cell r="F251">
            <v>1944094.5299999998</v>
          </cell>
          <cell r="G251">
            <v>1974282.2599999998</v>
          </cell>
          <cell r="I251">
            <v>1964508.15</v>
          </cell>
          <cell r="J251">
            <v>1806451.5600000003</v>
          </cell>
          <cell r="K251">
            <v>1934527.68</v>
          </cell>
          <cell r="M251">
            <v>1927308.4199999997</v>
          </cell>
          <cell r="N251">
            <v>2012269.4099999997</v>
          </cell>
          <cell r="O251">
            <v>2068212.7999999996</v>
          </cell>
          <cell r="Q251">
            <v>2025838.8300000003</v>
          </cell>
          <cell r="R251">
            <v>2795935.5900000003</v>
          </cell>
          <cell r="S251">
            <v>3933091.0300000003</v>
          </cell>
        </row>
        <row r="252">
          <cell r="E252">
            <v>3842449.9800000004</v>
          </cell>
          <cell r="F252">
            <v>3916461.2400000007</v>
          </cell>
          <cell r="G252">
            <v>3909361.5500000007</v>
          </cell>
          <cell r="I252">
            <v>4167185.07</v>
          </cell>
          <cell r="J252">
            <v>4129649.0199999996</v>
          </cell>
          <cell r="K252">
            <v>3620233.16</v>
          </cell>
          <cell r="M252">
            <v>4431981.6500000004</v>
          </cell>
          <cell r="N252">
            <v>3881862.2399999998</v>
          </cell>
          <cell r="O252">
            <v>4159167.17</v>
          </cell>
          <cell r="Q252">
            <v>3969051.5200000005</v>
          </cell>
          <cell r="R252">
            <v>3126309.4400000009</v>
          </cell>
          <cell r="S252">
            <v>2213163.379999999</v>
          </cell>
        </row>
      </sheetData>
      <sheetData sheetId="21">
        <row r="10">
          <cell r="E10">
            <v>4</v>
          </cell>
          <cell r="F10">
            <v>13</v>
          </cell>
          <cell r="G10">
            <v>28</v>
          </cell>
          <cell r="I10">
            <v>22</v>
          </cell>
          <cell r="J10">
            <v>22</v>
          </cell>
          <cell r="K10">
            <v>23</v>
          </cell>
          <cell r="M10">
            <v>15</v>
          </cell>
          <cell r="N10">
            <v>19</v>
          </cell>
          <cell r="O10">
            <v>31</v>
          </cell>
          <cell r="Q10">
            <v>14</v>
          </cell>
          <cell r="R10">
            <v>14</v>
          </cell>
          <cell r="S10">
            <v>15</v>
          </cell>
        </row>
        <row r="12">
          <cell r="E12">
            <v>0</v>
          </cell>
          <cell r="F12">
            <v>1</v>
          </cell>
          <cell r="G12">
            <v>0</v>
          </cell>
          <cell r="I12">
            <v>1</v>
          </cell>
          <cell r="J12">
            <v>7</v>
          </cell>
          <cell r="K12">
            <v>0</v>
          </cell>
          <cell r="M12">
            <v>1</v>
          </cell>
          <cell r="N12">
            <v>0</v>
          </cell>
          <cell r="O12">
            <v>7</v>
          </cell>
          <cell r="Q12">
            <v>0</v>
          </cell>
          <cell r="R12">
            <v>1</v>
          </cell>
          <cell r="S12">
            <v>0</v>
          </cell>
        </row>
        <row r="30">
          <cell r="E30">
            <v>78755</v>
          </cell>
          <cell r="F30">
            <v>76480</v>
          </cell>
          <cell r="G30">
            <v>81230</v>
          </cell>
          <cell r="I30">
            <v>86959</v>
          </cell>
          <cell r="J30">
            <v>77993</v>
          </cell>
          <cell r="K30">
            <v>74574</v>
          </cell>
          <cell r="M30">
            <v>81227</v>
          </cell>
          <cell r="N30">
            <v>81603</v>
          </cell>
          <cell r="O30">
            <v>90963</v>
          </cell>
          <cell r="Q30">
            <v>77585</v>
          </cell>
          <cell r="R30">
            <v>79187</v>
          </cell>
          <cell r="S30">
            <v>83168</v>
          </cell>
        </row>
        <row r="37">
          <cell r="E37">
            <v>53694.130000000005</v>
          </cell>
          <cell r="F37">
            <v>48282.86</v>
          </cell>
          <cell r="G37">
            <v>37483.419999999984</v>
          </cell>
          <cell r="I37">
            <v>36352.699999999997</v>
          </cell>
          <cell r="J37">
            <v>30493.42</v>
          </cell>
          <cell r="K37">
            <v>34716.720000000001</v>
          </cell>
          <cell r="M37">
            <v>31719.47</v>
          </cell>
          <cell r="N37">
            <v>29785.940000000002</v>
          </cell>
          <cell r="O37">
            <v>28988.339999999997</v>
          </cell>
          <cell r="Q37">
            <v>21354.33</v>
          </cell>
          <cell r="R37">
            <v>19147.14</v>
          </cell>
          <cell r="S37">
            <v>16010.690000000002</v>
          </cell>
        </row>
        <row r="39">
          <cell r="E39">
            <v>40.501517916941395</v>
          </cell>
          <cell r="F39">
            <v>38.583426443232746</v>
          </cell>
          <cell r="G39">
            <v>31.536192387548134</v>
          </cell>
          <cell r="I39">
            <v>29.419971885174323</v>
          </cell>
          <cell r="J39">
            <v>28.068467228562156</v>
          </cell>
          <cell r="K39">
            <v>31.732378639605312</v>
          </cell>
          <cell r="M39">
            <v>28.061767352914558</v>
          </cell>
          <cell r="N39">
            <v>26.728484675105491</v>
          </cell>
          <cell r="O39">
            <v>24.153459825055275</v>
          </cell>
          <cell r="Q39">
            <v>21.556023242674733</v>
          </cell>
          <cell r="R39">
            <v>19.433958012726627</v>
          </cell>
          <cell r="S39">
            <v>16.128640359815368</v>
          </cell>
          <cell r="T39">
            <v>28.541479083065909</v>
          </cell>
        </row>
        <row r="41">
          <cell r="E41">
            <v>0.5083000942312409</v>
          </cell>
          <cell r="F41">
            <v>0.50991765843250991</v>
          </cell>
          <cell r="G41">
            <v>0.52260123267753511</v>
          </cell>
          <cell r="I41">
            <v>0.55712592497677549</v>
          </cell>
          <cell r="J41">
            <v>0.55108601952998038</v>
          </cell>
          <cell r="K41">
            <v>0.47443307429756559</v>
          </cell>
          <cell r="M41">
            <v>0.53277581004853736</v>
          </cell>
          <cell r="N41">
            <v>0.51655314731351598</v>
          </cell>
          <cell r="O41">
            <v>0.59243845252051586</v>
          </cell>
          <cell r="Q41">
            <v>0.48715171493603326</v>
          </cell>
          <cell r="R41">
            <v>0.49610008833534852</v>
          </cell>
          <cell r="S41">
            <v>0.53726098191214466</v>
          </cell>
          <cell r="T41">
            <v>0.52278199177327445</v>
          </cell>
        </row>
        <row r="63">
          <cell r="E63">
            <v>1626910.22</v>
          </cell>
          <cell r="F63">
            <v>1575925.17</v>
          </cell>
          <cell r="G63">
            <v>1691223.57</v>
          </cell>
          <cell r="I63">
            <v>1805035.43</v>
          </cell>
          <cell r="J63">
            <v>1625315.88</v>
          </cell>
          <cell r="K63">
            <v>1546937.74</v>
          </cell>
          <cell r="M63">
            <v>1661136.24</v>
          </cell>
          <cell r="N63">
            <v>1673458.95</v>
          </cell>
          <cell r="O63">
            <v>1855372.6900000002</v>
          </cell>
          <cell r="Q63">
            <v>1608443.54</v>
          </cell>
          <cell r="R63">
            <v>1634431.7</v>
          </cell>
          <cell r="S63">
            <v>1732675.6999999997</v>
          </cell>
        </row>
        <row r="64">
          <cell r="E64">
            <v>1433992.78</v>
          </cell>
          <cell r="F64">
            <v>1382598.18</v>
          </cell>
          <cell r="G64">
            <v>1481808.29</v>
          </cell>
          <cell r="I64">
            <v>1606777.99</v>
          </cell>
          <cell r="J64">
            <v>1422728.63</v>
          </cell>
          <cell r="K64">
            <v>1343265.29</v>
          </cell>
          <cell r="M64">
            <v>1459828.46</v>
          </cell>
          <cell r="N64">
            <v>1468283.55</v>
          </cell>
          <cell r="O64">
            <v>1651484.09</v>
          </cell>
          <cell r="Q64">
            <v>1403375.71</v>
          </cell>
          <cell r="R64">
            <v>1439176.8599999999</v>
          </cell>
          <cell r="S64">
            <v>1512906.8599999996</v>
          </cell>
        </row>
        <row r="76">
          <cell r="E76">
            <v>154960</v>
          </cell>
          <cell r="F76">
            <v>155550</v>
          </cell>
          <cell r="G76">
            <v>171541.31</v>
          </cell>
          <cell r="I76">
            <v>156820</v>
          </cell>
          <cell r="J76">
            <v>164112.43</v>
          </cell>
          <cell r="K76">
            <v>161901.68</v>
          </cell>
          <cell r="M76">
            <v>161060</v>
          </cell>
          <cell r="N76">
            <v>159640</v>
          </cell>
          <cell r="O76">
            <v>161560</v>
          </cell>
          <cell r="Q76">
            <v>160360</v>
          </cell>
          <cell r="R76">
            <v>164210</v>
          </cell>
          <cell r="S76">
            <v>163050</v>
          </cell>
        </row>
        <row r="85">
          <cell r="E85">
            <v>37957.440000000002</v>
          </cell>
          <cell r="F85">
            <v>37776.990000000005</v>
          </cell>
          <cell r="G85">
            <v>37873.97</v>
          </cell>
          <cell r="I85">
            <v>41437.440000000002</v>
          </cell>
          <cell r="J85">
            <v>38474.82</v>
          </cell>
          <cell r="K85">
            <v>41770.770000000004</v>
          </cell>
          <cell r="M85">
            <v>40247.78</v>
          </cell>
          <cell r="N85">
            <v>45535.4</v>
          </cell>
          <cell r="O85">
            <v>42328.600000000006</v>
          </cell>
          <cell r="Q85">
            <v>44707.83</v>
          </cell>
          <cell r="R85">
            <v>31044.84</v>
          </cell>
          <cell r="S85">
            <v>56718.840000000004</v>
          </cell>
        </row>
        <row r="251">
          <cell r="E251">
            <v>904236.50999999989</v>
          </cell>
          <cell r="F251">
            <v>1044278.59</v>
          </cell>
          <cell r="G251">
            <v>898691.12000000011</v>
          </cell>
          <cell r="I251">
            <v>908502.19000000018</v>
          </cell>
          <cell r="J251">
            <v>899098.37</v>
          </cell>
          <cell r="K251">
            <v>912483.12999999989</v>
          </cell>
          <cell r="M251">
            <v>883074.83</v>
          </cell>
          <cell r="N251">
            <v>1030963.52</v>
          </cell>
          <cell r="O251">
            <v>1029457.1900000001</v>
          </cell>
          <cell r="Q251">
            <v>1111514.1700000002</v>
          </cell>
          <cell r="R251">
            <v>1234127.6499999999</v>
          </cell>
          <cell r="S251">
            <v>1074412.1700000002</v>
          </cell>
        </row>
        <row r="252">
          <cell r="E252">
            <v>722673.71000000008</v>
          </cell>
          <cell r="F252">
            <v>531646.57999999996</v>
          </cell>
          <cell r="G252">
            <v>792532.45</v>
          </cell>
          <cell r="I252">
            <v>896533.23999999976</v>
          </cell>
          <cell r="J252">
            <v>726217.50999999989</v>
          </cell>
          <cell r="K252">
            <v>634454.6100000001</v>
          </cell>
          <cell r="M252">
            <v>778061.41</v>
          </cell>
          <cell r="N252">
            <v>642495.42999999993</v>
          </cell>
          <cell r="O252">
            <v>825915.50000000012</v>
          </cell>
          <cell r="Q252">
            <v>496929.36999999988</v>
          </cell>
          <cell r="R252">
            <v>400304.05000000005</v>
          </cell>
          <cell r="S252">
            <v>658263.52999999956</v>
          </cell>
        </row>
      </sheetData>
      <sheetData sheetId="22">
        <row r="10">
          <cell r="E10">
            <v>52</v>
          </cell>
          <cell r="F10">
            <v>84</v>
          </cell>
          <cell r="G10">
            <v>68</v>
          </cell>
          <cell r="I10">
            <v>171</v>
          </cell>
          <cell r="J10">
            <v>86</v>
          </cell>
          <cell r="K10">
            <v>84</v>
          </cell>
          <cell r="M10">
            <v>57</v>
          </cell>
          <cell r="N10">
            <v>71</v>
          </cell>
          <cell r="O10">
            <v>90</v>
          </cell>
          <cell r="Q10">
            <v>79</v>
          </cell>
          <cell r="R10">
            <v>105</v>
          </cell>
          <cell r="S10">
            <v>107</v>
          </cell>
        </row>
        <row r="12">
          <cell r="E12">
            <v>0</v>
          </cell>
          <cell r="F12">
            <v>4</v>
          </cell>
          <cell r="G12">
            <v>13</v>
          </cell>
          <cell r="I12">
            <v>0</v>
          </cell>
          <cell r="J12">
            <v>5</v>
          </cell>
          <cell r="K12">
            <v>1</v>
          </cell>
          <cell r="M12">
            <v>0</v>
          </cell>
          <cell r="N12">
            <v>22</v>
          </cell>
          <cell r="O12">
            <v>12</v>
          </cell>
          <cell r="Q12">
            <v>10</v>
          </cell>
          <cell r="R12">
            <v>6</v>
          </cell>
          <cell r="S12">
            <v>0</v>
          </cell>
        </row>
        <row r="30">
          <cell r="E30">
            <v>379790</v>
          </cell>
          <cell r="F30">
            <v>395460</v>
          </cell>
          <cell r="G30">
            <v>392291</v>
          </cell>
          <cell r="I30">
            <v>393357</v>
          </cell>
          <cell r="J30">
            <v>397418</v>
          </cell>
          <cell r="K30">
            <v>382320</v>
          </cell>
          <cell r="M30">
            <v>427572</v>
          </cell>
          <cell r="N30">
            <v>411797</v>
          </cell>
          <cell r="O30">
            <v>422836</v>
          </cell>
          <cell r="Q30">
            <v>398632</v>
          </cell>
          <cell r="R30">
            <v>409732</v>
          </cell>
          <cell r="S30">
            <v>409709</v>
          </cell>
        </row>
        <row r="37">
          <cell r="E37">
            <v>150735</v>
          </cell>
          <cell r="F37">
            <v>118939</v>
          </cell>
          <cell r="G37">
            <v>145706</v>
          </cell>
          <cell r="I37">
            <v>149998</v>
          </cell>
          <cell r="J37">
            <v>106537</v>
          </cell>
          <cell r="K37">
            <v>171057</v>
          </cell>
          <cell r="M37">
            <v>108767</v>
          </cell>
          <cell r="N37">
            <v>155919</v>
          </cell>
          <cell r="O37">
            <v>127692</v>
          </cell>
          <cell r="Q37">
            <v>130021</v>
          </cell>
          <cell r="R37">
            <v>138018</v>
          </cell>
          <cell r="S37">
            <v>134511</v>
          </cell>
        </row>
        <row r="39">
          <cell r="E39">
            <v>28.409262246882683</v>
          </cell>
          <cell r="F39">
            <v>23.121934529421715</v>
          </cell>
          <cell r="G39">
            <v>27.082043875937007</v>
          </cell>
          <cell r="I39">
            <v>27.605893016536147</v>
          </cell>
          <cell r="J39">
            <v>21.140181166969274</v>
          </cell>
          <cell r="K39">
            <v>30.911476263017796</v>
          </cell>
          <cell r="M39">
            <v>20.279524703592315</v>
          </cell>
          <cell r="N39">
            <v>27.464260299163669</v>
          </cell>
          <cell r="O39">
            <v>23.193449483427543</v>
          </cell>
          <cell r="Q39">
            <v>24.594771995997373</v>
          </cell>
          <cell r="R39">
            <v>25.197261524418074</v>
          </cell>
          <cell r="S39">
            <v>24.716291205762374</v>
          </cell>
          <cell r="T39">
            <v>25.358740482344022</v>
          </cell>
        </row>
        <row r="41">
          <cell r="E41">
            <v>0.55055792933740688</v>
          </cell>
          <cell r="F41">
            <v>0.59104156391516827</v>
          </cell>
          <cell r="G41">
            <v>0.56583193843353408</v>
          </cell>
          <cell r="I41">
            <v>0.5646553704107764</v>
          </cell>
          <cell r="J41">
            <v>0.62850374175264589</v>
          </cell>
          <cell r="K41">
            <v>0.54440289687500887</v>
          </cell>
          <cell r="M41">
            <v>0.62738917990931897</v>
          </cell>
          <cell r="N41">
            <v>0.58338929264595463</v>
          </cell>
          <cell r="O41">
            <v>0.61720674957669175</v>
          </cell>
          <cell r="Q41">
            <v>0.56136101515665726</v>
          </cell>
          <cell r="R41">
            <v>0.57498417759266462</v>
          </cell>
          <cell r="S41">
            <v>0.59169735568938375</v>
          </cell>
          <cell r="T41">
            <v>0.58233691467059812</v>
          </cell>
        </row>
        <row r="63">
          <cell r="E63">
            <v>7674788.0399999991</v>
          </cell>
          <cell r="F63">
            <v>7980776.7600000007</v>
          </cell>
          <cell r="G63">
            <v>7918189.5700000003</v>
          </cell>
          <cell r="I63">
            <v>7977085.2100000009</v>
          </cell>
          <cell r="J63">
            <v>8031386.3200000003</v>
          </cell>
          <cell r="K63">
            <v>7750220.0100000007</v>
          </cell>
          <cell r="M63">
            <v>8584384.870000001</v>
          </cell>
          <cell r="N63">
            <v>8264763.709999999</v>
          </cell>
          <cell r="O63">
            <v>8542661.629999999</v>
          </cell>
          <cell r="Q63">
            <v>8055311.71</v>
          </cell>
          <cell r="R63">
            <v>8664472.7300000004</v>
          </cell>
          <cell r="S63">
            <v>7961173.0499999998</v>
          </cell>
        </row>
        <row r="64">
          <cell r="E64">
            <v>6644564.8699999992</v>
          </cell>
          <cell r="F64">
            <v>6929409.3600000003</v>
          </cell>
          <cell r="G64">
            <v>6868588.5800000001</v>
          </cell>
          <cell r="I64">
            <v>6889239.540000001</v>
          </cell>
          <cell r="J64">
            <v>6981029.0899999999</v>
          </cell>
          <cell r="K64">
            <v>6663687.3600000003</v>
          </cell>
          <cell r="M64">
            <v>7532947.3400000008</v>
          </cell>
          <cell r="N64">
            <v>7184331.6899999995</v>
          </cell>
          <cell r="O64">
            <v>7453833.4299999997</v>
          </cell>
          <cell r="Q64">
            <v>6958745.2199999997</v>
          </cell>
          <cell r="R64">
            <v>7166647.7999999998</v>
          </cell>
          <cell r="S64">
            <v>7222979.3399999999</v>
          </cell>
        </row>
        <row r="76">
          <cell r="E76">
            <v>737310</v>
          </cell>
          <cell r="F76">
            <v>752820</v>
          </cell>
          <cell r="G76">
            <v>749050</v>
          </cell>
          <cell r="I76">
            <v>782800</v>
          </cell>
          <cell r="J76">
            <v>759480</v>
          </cell>
          <cell r="K76">
            <v>769590</v>
          </cell>
          <cell r="M76">
            <v>744890</v>
          </cell>
          <cell r="N76">
            <v>759620</v>
          </cell>
          <cell r="O76">
            <v>770750</v>
          </cell>
          <cell r="Q76">
            <v>765430</v>
          </cell>
          <cell r="R76">
            <v>791580</v>
          </cell>
          <cell r="S76">
            <v>772000</v>
          </cell>
        </row>
        <row r="85">
          <cell r="E85">
            <v>292913.17</v>
          </cell>
          <cell r="F85">
            <v>298547.40000000002</v>
          </cell>
          <cell r="G85">
            <v>300550.99</v>
          </cell>
          <cell r="I85">
            <v>305045.67000000004</v>
          </cell>
          <cell r="J85">
            <v>290877.23</v>
          </cell>
          <cell r="K85">
            <v>316942.65000000002</v>
          </cell>
          <cell r="M85">
            <v>306547.53000000003</v>
          </cell>
          <cell r="N85">
            <v>320812.02</v>
          </cell>
          <cell r="O85">
            <v>318078.2</v>
          </cell>
          <cell r="Q85">
            <v>331136.49</v>
          </cell>
          <cell r="R85">
            <v>706244.92999999993</v>
          </cell>
          <cell r="S85">
            <v>-33806.289999999964</v>
          </cell>
        </row>
        <row r="251">
          <cell r="E251">
            <v>3570877.5199999996</v>
          </cell>
          <cell r="F251">
            <v>2706753.3099999996</v>
          </cell>
          <cell r="G251">
            <v>2970639.3</v>
          </cell>
          <cell r="I251">
            <v>2936813.4299999997</v>
          </cell>
          <cell r="J251">
            <v>3166323.2599999993</v>
          </cell>
          <cell r="K251">
            <v>2960566.9299999997</v>
          </cell>
          <cell r="M251">
            <v>2902077.4499999997</v>
          </cell>
          <cell r="N251">
            <v>3009846.75</v>
          </cell>
          <cell r="O251">
            <v>3277739.37</v>
          </cell>
          <cell r="Q251">
            <v>4294601.16</v>
          </cell>
          <cell r="R251">
            <v>3773277.3299999996</v>
          </cell>
          <cell r="S251">
            <v>3128641.6200000006</v>
          </cell>
        </row>
        <row r="252">
          <cell r="E252">
            <v>4103910.5199999996</v>
          </cell>
          <cell r="F252">
            <v>5274023.4500000011</v>
          </cell>
          <cell r="G252">
            <v>4947550.2700000005</v>
          </cell>
          <cell r="I252">
            <v>5040271.7800000012</v>
          </cell>
          <cell r="J252">
            <v>4865063.0600000005</v>
          </cell>
          <cell r="K252">
            <v>4789653.080000001</v>
          </cell>
          <cell r="M252">
            <v>5682307.4200000018</v>
          </cell>
          <cell r="N252">
            <v>5254916.959999999</v>
          </cell>
          <cell r="O252">
            <v>5264922.2599999988</v>
          </cell>
          <cell r="Q252">
            <v>3760710.55</v>
          </cell>
          <cell r="R252">
            <v>4891195.4000000004</v>
          </cell>
          <cell r="S252">
            <v>4832531.43</v>
          </cell>
        </row>
      </sheetData>
      <sheetData sheetId="23">
        <row r="10">
          <cell r="E10">
            <v>11</v>
          </cell>
          <cell r="F10">
            <v>10</v>
          </cell>
          <cell r="G10">
            <v>53</v>
          </cell>
          <cell r="I10">
            <v>29</v>
          </cell>
          <cell r="J10">
            <v>15</v>
          </cell>
          <cell r="K10">
            <v>28</v>
          </cell>
          <cell r="M10">
            <v>10</v>
          </cell>
          <cell r="N10">
            <v>14</v>
          </cell>
          <cell r="O10">
            <v>35</v>
          </cell>
          <cell r="Q10">
            <v>10</v>
          </cell>
          <cell r="R10">
            <v>8</v>
          </cell>
          <cell r="S10">
            <v>8</v>
          </cell>
        </row>
        <row r="12">
          <cell r="E12">
            <v>0</v>
          </cell>
          <cell r="F12">
            <v>0</v>
          </cell>
          <cell r="G12">
            <v>1</v>
          </cell>
          <cell r="I12">
            <v>1</v>
          </cell>
          <cell r="J12">
            <v>0</v>
          </cell>
          <cell r="K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</row>
        <row r="30">
          <cell r="E30">
            <v>80366</v>
          </cell>
          <cell r="F30">
            <v>83961</v>
          </cell>
          <cell r="G30">
            <v>84421</v>
          </cell>
          <cell r="I30">
            <v>89837</v>
          </cell>
          <cell r="J30">
            <v>84426</v>
          </cell>
          <cell r="K30">
            <v>81946</v>
          </cell>
          <cell r="M30">
            <v>89233</v>
          </cell>
          <cell r="N30">
            <v>94797</v>
          </cell>
          <cell r="O30">
            <v>89211</v>
          </cell>
          <cell r="Q30">
            <v>84935</v>
          </cell>
          <cell r="R30">
            <v>88141</v>
          </cell>
          <cell r="S30">
            <v>88624</v>
          </cell>
        </row>
        <row r="37">
          <cell r="E37">
            <v>31568</v>
          </cell>
          <cell r="F37">
            <v>30610</v>
          </cell>
          <cell r="G37">
            <v>31383</v>
          </cell>
          <cell r="I37">
            <v>27372</v>
          </cell>
          <cell r="J37">
            <v>23407</v>
          </cell>
          <cell r="K37">
            <v>22608</v>
          </cell>
          <cell r="M37">
            <v>28033</v>
          </cell>
          <cell r="N37">
            <v>27767</v>
          </cell>
          <cell r="O37">
            <v>22203</v>
          </cell>
          <cell r="Q37">
            <v>25182</v>
          </cell>
          <cell r="R37">
            <v>25391</v>
          </cell>
          <cell r="S37">
            <v>22607</v>
          </cell>
        </row>
        <row r="39">
          <cell r="E39">
            <v>28.202333517965943</v>
          </cell>
          <cell r="F39">
            <v>26.717057545103035</v>
          </cell>
          <cell r="G39">
            <v>27.100100169251494</v>
          </cell>
          <cell r="I39">
            <v>23.353155474408961</v>
          </cell>
          <cell r="J39">
            <v>21.705505429390108</v>
          </cell>
          <cell r="K39">
            <v>21.623276010482623</v>
          </cell>
          <cell r="M39">
            <v>23.905479849231661</v>
          </cell>
          <cell r="N39">
            <v>22.655102640253254</v>
          </cell>
          <cell r="O39">
            <v>19.928375249071031</v>
          </cell>
          <cell r="Q39">
            <v>22.868403607072477</v>
          </cell>
          <cell r="R39">
            <v>22.364619666701898</v>
          </cell>
          <cell r="S39">
            <v>20.324370004764859</v>
          </cell>
          <cell r="T39">
            <v>23.425832176637567</v>
          </cell>
        </row>
        <row r="41">
          <cell r="E41">
            <v>0.41749764278979401</v>
          </cell>
          <cell r="F41">
            <v>0.45020509933242181</v>
          </cell>
          <cell r="G41">
            <v>0.43617491223130123</v>
          </cell>
          <cell r="I41">
            <v>0.46149657487626145</v>
          </cell>
          <cell r="J41">
            <v>0.47864342975066049</v>
          </cell>
          <cell r="K41">
            <v>0.41849431723877301</v>
          </cell>
          <cell r="M41">
            <v>0.47000605725422034</v>
          </cell>
          <cell r="N41">
            <v>0.48251956480244318</v>
          </cell>
          <cell r="O41">
            <v>0.46745264481647408</v>
          </cell>
          <cell r="Q41">
            <v>0.42934086181578301</v>
          </cell>
          <cell r="R41">
            <v>0.44519816245457278</v>
          </cell>
          <cell r="S41">
            <v>0.46216103462661656</v>
          </cell>
          <cell r="T41">
            <v>0.45219198737216987</v>
          </cell>
        </row>
        <row r="63">
          <cell r="E63">
            <v>1627808.78</v>
          </cell>
          <cell r="F63">
            <v>1704704.94</v>
          </cell>
          <cell r="G63">
            <v>1708606.59</v>
          </cell>
          <cell r="I63">
            <v>1802616.53</v>
          </cell>
          <cell r="J63">
            <v>1690874.98</v>
          </cell>
          <cell r="K63">
            <v>1635968.9400000002</v>
          </cell>
          <cell r="M63">
            <v>1753408.01</v>
          </cell>
          <cell r="N63">
            <v>1842222.5</v>
          </cell>
          <cell r="O63">
            <v>1748799.2999999998</v>
          </cell>
          <cell r="Q63">
            <v>1691409.77</v>
          </cell>
          <cell r="R63">
            <v>1746475.29</v>
          </cell>
          <cell r="S63">
            <v>1722562.86</v>
          </cell>
        </row>
        <row r="64">
          <cell r="E64">
            <v>1400215.47</v>
          </cell>
          <cell r="F64">
            <v>1482713.23</v>
          </cell>
          <cell r="G64">
            <v>1487756.6800000002</v>
          </cell>
          <cell r="I64">
            <v>1570642.83</v>
          </cell>
          <cell r="J64">
            <v>1461974.5999999999</v>
          </cell>
          <cell r="K64">
            <v>1403203.4000000001</v>
          </cell>
          <cell r="M64">
            <v>1526476.54</v>
          </cell>
          <cell r="N64">
            <v>1617245.74</v>
          </cell>
          <cell r="O64">
            <v>1521992.5799999998</v>
          </cell>
          <cell r="Q64">
            <v>1464805.95</v>
          </cell>
          <cell r="R64">
            <v>1519126.6300000001</v>
          </cell>
          <cell r="S64">
            <v>1496786.02</v>
          </cell>
        </row>
        <row r="76">
          <cell r="E76">
            <v>206270</v>
          </cell>
          <cell r="F76">
            <v>200830</v>
          </cell>
          <cell r="G76">
            <v>196339.53</v>
          </cell>
          <cell r="I76">
            <v>206260</v>
          </cell>
          <cell r="J76">
            <v>202999.53</v>
          </cell>
          <cell r="K76">
            <v>204200</v>
          </cell>
          <cell r="M76">
            <v>200095.06</v>
          </cell>
          <cell r="N76">
            <v>198810</v>
          </cell>
          <cell r="O76">
            <v>198740</v>
          </cell>
          <cell r="Q76">
            <v>198180</v>
          </cell>
          <cell r="R76">
            <v>198980</v>
          </cell>
          <cell r="S76">
            <v>198410</v>
          </cell>
        </row>
        <row r="85">
          <cell r="E85">
            <v>21323.309999999998</v>
          </cell>
          <cell r="F85">
            <v>21161.71</v>
          </cell>
          <cell r="G85">
            <v>24510.379999999997</v>
          </cell>
          <cell r="I85">
            <v>25713.7</v>
          </cell>
          <cell r="J85">
            <v>25900.85</v>
          </cell>
          <cell r="K85">
            <v>28565.54</v>
          </cell>
          <cell r="M85">
            <v>26836.41</v>
          </cell>
          <cell r="N85">
            <v>26166.760000000002</v>
          </cell>
          <cell r="O85">
            <v>28066.719999999998</v>
          </cell>
          <cell r="Q85">
            <v>28423.82</v>
          </cell>
          <cell r="R85">
            <v>28368.659999999996</v>
          </cell>
          <cell r="S85">
            <v>27366.84</v>
          </cell>
        </row>
        <row r="251">
          <cell r="E251">
            <v>818898.72</v>
          </cell>
          <cell r="F251">
            <v>803170.81</v>
          </cell>
          <cell r="G251">
            <v>821316.74000000011</v>
          </cell>
          <cell r="I251">
            <v>871496.06</v>
          </cell>
          <cell r="J251">
            <v>975652.89000000013</v>
          </cell>
          <cell r="K251">
            <v>853383.75000000012</v>
          </cell>
          <cell r="M251">
            <v>925162.82000000007</v>
          </cell>
          <cell r="N251">
            <v>1128091.5799999998</v>
          </cell>
          <cell r="O251">
            <v>852489.79999999993</v>
          </cell>
          <cell r="Q251">
            <v>1020248.7700000001</v>
          </cell>
          <cell r="R251">
            <v>1157251.6200000001</v>
          </cell>
          <cell r="S251">
            <v>930072.27999999991</v>
          </cell>
        </row>
        <row r="252">
          <cell r="E252">
            <v>808910.06</v>
          </cell>
          <cell r="F252">
            <v>901534.12999999989</v>
          </cell>
          <cell r="G252">
            <v>887289.85</v>
          </cell>
          <cell r="I252">
            <v>931120.47</v>
          </cell>
          <cell r="J252">
            <v>715222.08999999985</v>
          </cell>
          <cell r="K252">
            <v>782585.19000000006</v>
          </cell>
          <cell r="M252">
            <v>828245.19</v>
          </cell>
          <cell r="N252">
            <v>714130.92000000016</v>
          </cell>
          <cell r="O252">
            <v>896309.49999999988</v>
          </cell>
          <cell r="Q252">
            <v>671160.99999999988</v>
          </cell>
          <cell r="R252">
            <v>589223.66999999993</v>
          </cell>
          <cell r="S252">
            <v>792490.58000000019</v>
          </cell>
        </row>
      </sheetData>
      <sheetData sheetId="24">
        <row r="10">
          <cell r="E10">
            <v>79</v>
          </cell>
          <cell r="F10">
            <v>109</v>
          </cell>
          <cell r="G10">
            <v>116</v>
          </cell>
          <cell r="I10">
            <v>72</v>
          </cell>
          <cell r="J10">
            <v>118</v>
          </cell>
          <cell r="K10">
            <v>74</v>
          </cell>
          <cell r="M10">
            <v>194</v>
          </cell>
          <cell r="N10">
            <v>127</v>
          </cell>
          <cell r="O10">
            <v>163</v>
          </cell>
          <cell r="Q10">
            <v>121</v>
          </cell>
          <cell r="R10">
            <v>99</v>
          </cell>
          <cell r="S10">
            <v>264</v>
          </cell>
        </row>
        <row r="12">
          <cell r="E12">
            <v>0</v>
          </cell>
          <cell r="F12">
            <v>0</v>
          </cell>
          <cell r="G12">
            <v>0</v>
          </cell>
          <cell r="I12">
            <v>54</v>
          </cell>
          <cell r="J12">
            <v>0</v>
          </cell>
          <cell r="K12">
            <v>1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  <cell r="R12">
            <v>0</v>
          </cell>
          <cell r="S12">
            <v>41</v>
          </cell>
        </row>
        <row r="30">
          <cell r="E30">
            <v>612917</v>
          </cell>
          <cell r="F30">
            <v>620553.49</v>
          </cell>
          <cell r="G30">
            <v>631186.37</v>
          </cell>
          <cell r="I30">
            <v>640803</v>
          </cell>
          <cell r="J30">
            <v>634853.93999999994</v>
          </cell>
          <cell r="K30">
            <v>600710</v>
          </cell>
          <cell r="M30">
            <v>661398</v>
          </cell>
          <cell r="N30">
            <v>619515</v>
          </cell>
          <cell r="O30">
            <v>654861</v>
          </cell>
          <cell r="Q30">
            <v>634535</v>
          </cell>
          <cell r="R30">
            <v>669043</v>
          </cell>
          <cell r="S30">
            <v>677846</v>
          </cell>
        </row>
        <row r="37">
          <cell r="E37">
            <v>189225</v>
          </cell>
          <cell r="F37">
            <v>216264.51</v>
          </cell>
          <cell r="G37">
            <v>230843.63</v>
          </cell>
          <cell r="I37">
            <v>161290</v>
          </cell>
          <cell r="J37">
            <v>94147.060000000056</v>
          </cell>
          <cell r="K37">
            <v>210063</v>
          </cell>
          <cell r="M37">
            <v>125243</v>
          </cell>
          <cell r="N37">
            <v>208949</v>
          </cell>
          <cell r="O37">
            <v>147486</v>
          </cell>
          <cell r="Q37">
            <v>214231</v>
          </cell>
          <cell r="R37">
            <v>227015</v>
          </cell>
          <cell r="S37">
            <v>200820</v>
          </cell>
        </row>
        <row r="39">
          <cell r="E39">
            <v>23.589962874403785</v>
          </cell>
          <cell r="F39">
            <v>25.843673295746505</v>
          </cell>
          <cell r="G39">
            <v>26.77907149403153</v>
          </cell>
          <cell r="I39">
            <v>20.108640768589179</v>
          </cell>
          <cell r="J39">
            <v>12.91453098143899</v>
          </cell>
          <cell r="K39">
            <v>25.908978222017755</v>
          </cell>
          <cell r="M39">
            <v>15.92123980316307</v>
          </cell>
          <cell r="N39">
            <v>25.221252824504141</v>
          </cell>
          <cell r="O39">
            <v>18.381822328743048</v>
          </cell>
          <cell r="Q39">
            <v>25.240290021042313</v>
          </cell>
          <cell r="R39">
            <v>25.334855556225154</v>
          </cell>
          <cell r="S39">
            <v>22.855100800531716</v>
          </cell>
          <cell r="T39">
            <v>22.51742675058447</v>
          </cell>
        </row>
        <row r="41">
          <cell r="E41">
            <v>0.668555163542775</v>
          </cell>
          <cell r="F41">
            <v>0.69767834235571213</v>
          </cell>
          <cell r="G41">
            <v>0.68475510417734586</v>
          </cell>
          <cell r="I41">
            <v>0.69368316105000283</v>
          </cell>
          <cell r="J41">
            <v>0.75923301019639344</v>
          </cell>
          <cell r="K41">
            <v>0.64734889876006785</v>
          </cell>
          <cell r="M41">
            <v>0.73377377643906738</v>
          </cell>
          <cell r="N41">
            <v>0.6620624428924855</v>
          </cell>
          <cell r="O41">
            <v>0.72007455178215052</v>
          </cell>
          <cell r="Q41">
            <v>0.67237812163067867</v>
          </cell>
          <cell r="R41">
            <v>0.706738674025854</v>
          </cell>
          <cell r="S41">
            <v>0.73594119818470027</v>
          </cell>
          <cell r="T41">
            <v>0.69518669325208227</v>
          </cell>
        </row>
        <row r="63">
          <cell r="E63">
            <v>13109440.560000001</v>
          </cell>
          <cell r="F63">
            <v>13213296.279999999</v>
          </cell>
          <cell r="G63">
            <v>13466902.140000001</v>
          </cell>
          <cell r="I63">
            <v>13887645.270000001</v>
          </cell>
          <cell r="J63">
            <v>13538079.010000004</v>
          </cell>
          <cell r="K63">
            <v>12861249.859999999</v>
          </cell>
          <cell r="M63">
            <v>15047783.539999999</v>
          </cell>
          <cell r="N63">
            <v>12222177.989999998</v>
          </cell>
          <cell r="O63">
            <v>14133193.08</v>
          </cell>
          <cell r="Q63">
            <v>13543654.98</v>
          </cell>
          <cell r="R63">
            <v>14225657.259999998</v>
          </cell>
          <cell r="S63">
            <v>14595866.279999999</v>
          </cell>
        </row>
        <row r="64">
          <cell r="E64">
            <v>11621042.85</v>
          </cell>
          <cell r="F64">
            <v>11738332.689999999</v>
          </cell>
          <cell r="G64">
            <v>11977557.42</v>
          </cell>
          <cell r="I64">
            <v>12330938.24</v>
          </cell>
          <cell r="J64">
            <v>12068773.610000003</v>
          </cell>
          <cell r="K64">
            <v>11343511.689999999</v>
          </cell>
          <cell r="M64">
            <v>12568855.83</v>
          </cell>
          <cell r="N64">
            <v>11630438.549999999</v>
          </cell>
          <cell r="O64">
            <v>12375620.950000001</v>
          </cell>
          <cell r="Q64">
            <v>11968249.130000001</v>
          </cell>
          <cell r="R64">
            <v>12742470.239999998</v>
          </cell>
          <cell r="S64">
            <v>12930788.789999999</v>
          </cell>
        </row>
        <row r="76">
          <cell r="E76">
            <v>1001795.99</v>
          </cell>
          <cell r="F76">
            <v>1009533.25</v>
          </cell>
          <cell r="G76">
            <v>1003720.76</v>
          </cell>
          <cell r="I76">
            <v>1022347.3</v>
          </cell>
          <cell r="J76">
            <v>1008035.9</v>
          </cell>
          <cell r="K76">
            <v>1005113.27</v>
          </cell>
          <cell r="M76">
            <v>1973671.78</v>
          </cell>
          <cell r="N76">
            <v>70754.670000000042</v>
          </cell>
          <cell r="O76">
            <v>1246978.69</v>
          </cell>
          <cell r="Q76">
            <v>1038759.43</v>
          </cell>
          <cell r="R76">
            <v>1030333.84</v>
          </cell>
          <cell r="S76">
            <v>1030020.66</v>
          </cell>
        </row>
        <row r="85">
          <cell r="E85">
            <v>486601.72</v>
          </cell>
          <cell r="F85">
            <v>465430.33999999997</v>
          </cell>
          <cell r="G85">
            <v>485623.95999999996</v>
          </cell>
          <cell r="I85">
            <v>534359.73</v>
          </cell>
          <cell r="J85">
            <v>461269.5</v>
          </cell>
          <cell r="K85">
            <v>512624.9</v>
          </cell>
          <cell r="M85">
            <v>505255.93</v>
          </cell>
          <cell r="N85">
            <v>520984.77</v>
          </cell>
          <cell r="O85">
            <v>510593.43999999994</v>
          </cell>
          <cell r="Q85">
            <v>536646.42000000004</v>
          </cell>
          <cell r="R85">
            <v>452853.18000000005</v>
          </cell>
          <cell r="S85">
            <v>635056.83000000007</v>
          </cell>
        </row>
        <row r="251">
          <cell r="E251">
            <v>4285464.5</v>
          </cell>
          <cell r="F251">
            <v>4343741.6599999992</v>
          </cell>
          <cell r="G251">
            <v>4585219.8299999991</v>
          </cell>
          <cell r="I251">
            <v>2968357.07</v>
          </cell>
          <cell r="J251">
            <v>3006692.39</v>
          </cell>
          <cell r="K251">
            <v>2979178.15</v>
          </cell>
          <cell r="M251">
            <v>3078310.8299999996</v>
          </cell>
          <cell r="N251">
            <v>3491015.8</v>
          </cell>
          <cell r="O251">
            <v>4080904.5399999996</v>
          </cell>
          <cell r="Q251">
            <v>3514244.3599999994</v>
          </cell>
          <cell r="R251">
            <v>3725907.9300000006</v>
          </cell>
          <cell r="S251">
            <v>3966966.02</v>
          </cell>
        </row>
        <row r="252">
          <cell r="E252">
            <v>8823976.0600000005</v>
          </cell>
          <cell r="F252">
            <v>8869554.620000001</v>
          </cell>
          <cell r="G252">
            <v>8881682.3100000024</v>
          </cell>
          <cell r="I252">
            <v>10919288.200000001</v>
          </cell>
          <cell r="J252">
            <v>10531386.620000003</v>
          </cell>
          <cell r="K252">
            <v>9882071.709999999</v>
          </cell>
          <cell r="M252">
            <v>11969472.709999999</v>
          </cell>
          <cell r="N252">
            <v>8731162.1899999976</v>
          </cell>
          <cell r="O252">
            <v>10052288.540000001</v>
          </cell>
          <cell r="Q252">
            <v>10029410.620000001</v>
          </cell>
          <cell r="R252">
            <v>10499749.329999998</v>
          </cell>
          <cell r="S252">
            <v>10628900.26</v>
          </cell>
        </row>
      </sheetData>
      <sheetData sheetId="25">
        <row r="10">
          <cell r="E10">
            <v>13</v>
          </cell>
          <cell r="F10">
            <v>65</v>
          </cell>
          <cell r="G10">
            <v>38</v>
          </cell>
          <cell r="I10">
            <v>31</v>
          </cell>
          <cell r="J10">
            <v>20</v>
          </cell>
          <cell r="K10">
            <v>54</v>
          </cell>
          <cell r="M10">
            <v>24</v>
          </cell>
          <cell r="N10">
            <v>24</v>
          </cell>
          <cell r="O10">
            <v>264</v>
          </cell>
          <cell r="Q10">
            <v>130</v>
          </cell>
          <cell r="R10">
            <v>31</v>
          </cell>
          <cell r="S10">
            <v>32</v>
          </cell>
        </row>
        <row r="12">
          <cell r="E12">
            <v>1</v>
          </cell>
          <cell r="F12">
            <v>5</v>
          </cell>
          <cell r="G12">
            <v>13</v>
          </cell>
          <cell r="I12">
            <v>6</v>
          </cell>
          <cell r="J12">
            <v>0</v>
          </cell>
          <cell r="K12">
            <v>0</v>
          </cell>
          <cell r="M12">
            <v>19</v>
          </cell>
          <cell r="N12">
            <v>0</v>
          </cell>
          <cell r="O12">
            <v>209</v>
          </cell>
          <cell r="Q12">
            <v>102</v>
          </cell>
          <cell r="R12">
            <v>14</v>
          </cell>
          <cell r="S12">
            <v>7</v>
          </cell>
        </row>
        <row r="30">
          <cell r="E30">
            <v>94535</v>
          </cell>
          <cell r="F30">
            <v>96245</v>
          </cell>
          <cell r="G30">
            <v>100777</v>
          </cell>
          <cell r="I30">
            <v>100271</v>
          </cell>
          <cell r="J30">
            <v>101454</v>
          </cell>
          <cell r="K30">
            <v>100858</v>
          </cell>
          <cell r="M30">
            <v>107585</v>
          </cell>
          <cell r="N30">
            <v>110481</v>
          </cell>
          <cell r="O30">
            <v>110112</v>
          </cell>
          <cell r="Q30">
            <v>103905</v>
          </cell>
          <cell r="R30">
            <v>118118</v>
          </cell>
          <cell r="S30">
            <v>105897</v>
          </cell>
        </row>
        <row r="37">
          <cell r="E37">
            <v>27681</v>
          </cell>
          <cell r="F37">
            <v>27047</v>
          </cell>
          <cell r="G37">
            <v>31686</v>
          </cell>
          <cell r="I37">
            <v>33102</v>
          </cell>
          <cell r="J37">
            <v>25886</v>
          </cell>
          <cell r="K37">
            <v>31057</v>
          </cell>
          <cell r="M37">
            <v>27993</v>
          </cell>
          <cell r="N37">
            <v>27504</v>
          </cell>
          <cell r="O37">
            <v>26395</v>
          </cell>
          <cell r="Q37">
            <v>33210</v>
          </cell>
          <cell r="R37">
            <v>28743</v>
          </cell>
          <cell r="S37">
            <v>31302</v>
          </cell>
        </row>
        <row r="39">
          <cell r="E39">
            <v>22.623328647553041</v>
          </cell>
          <cell r="F39">
            <v>21.937351977419457</v>
          </cell>
          <cell r="G39">
            <v>23.920641990593598</v>
          </cell>
          <cell r="I39">
            <v>24.817813765182187</v>
          </cell>
          <cell r="J39">
            <v>20.294627247140358</v>
          </cell>
          <cell r="K39">
            <v>23.512177395543912</v>
          </cell>
          <cell r="M39">
            <v>20.615679198733293</v>
          </cell>
          <cell r="N39">
            <v>19.905768938489263</v>
          </cell>
          <cell r="O39">
            <v>19.326660467295877</v>
          </cell>
          <cell r="Q39">
            <v>24.220544798162127</v>
          </cell>
          <cell r="R39">
            <v>19.571567672833496</v>
          </cell>
          <cell r="S39">
            <v>22.815035095007982</v>
          </cell>
          <cell r="T39">
            <v>21.936506252982994</v>
          </cell>
        </row>
        <row r="41">
          <cell r="E41">
            <v>0.40431105456178429</v>
          </cell>
          <cell r="F41">
            <v>0.42326890516085053</v>
          </cell>
          <cell r="G41">
            <v>0.42606434701729168</v>
          </cell>
          <cell r="I41">
            <v>0.42204441376523671</v>
          </cell>
          <cell r="J41">
            <v>0.47136166812243302</v>
          </cell>
          <cell r="K41">
            <v>0.42140844128848415</v>
          </cell>
          <cell r="M41">
            <v>0.46231360921318382</v>
          </cell>
          <cell r="N41">
            <v>0.45808524753296292</v>
          </cell>
          <cell r="O41">
            <v>0.46325886659093773</v>
          </cell>
          <cell r="Q41">
            <v>0.4129580722661722</v>
          </cell>
          <cell r="R41">
            <v>0.46497749277150879</v>
          </cell>
          <cell r="S41">
            <v>0.42911500121565765</v>
          </cell>
          <cell r="T41">
            <v>0.43416054110413788</v>
          </cell>
        </row>
        <row r="63">
          <cell r="E63">
            <v>1755724.7300000002</v>
          </cell>
          <cell r="F63">
            <v>1792188.56</v>
          </cell>
          <cell r="G63">
            <v>1872491.68</v>
          </cell>
          <cell r="I63">
            <v>1872103.91</v>
          </cell>
          <cell r="J63">
            <v>1901979.54</v>
          </cell>
          <cell r="K63">
            <v>1890293.76</v>
          </cell>
          <cell r="M63">
            <v>1991066.97</v>
          </cell>
          <cell r="N63">
            <v>2040553.19</v>
          </cell>
          <cell r="O63">
            <v>2060212.8499999999</v>
          </cell>
          <cell r="Q63">
            <v>2928380.07</v>
          </cell>
          <cell r="R63">
            <v>1313745.2599999998</v>
          </cell>
          <cell r="S63">
            <v>1835409.3699999999</v>
          </cell>
        </row>
        <row r="64">
          <cell r="E64">
            <v>1479511.9200000002</v>
          </cell>
          <cell r="F64">
            <v>1509321.1</v>
          </cell>
          <cell r="G64">
            <v>1595552.54</v>
          </cell>
          <cell r="I64">
            <v>1591639.3499999999</v>
          </cell>
          <cell r="J64">
            <v>1624350.94</v>
          </cell>
          <cell r="K64">
            <v>1605159.18</v>
          </cell>
          <cell r="M64">
            <v>1709072.96</v>
          </cell>
          <cell r="N64">
            <v>1746868.34</v>
          </cell>
          <cell r="O64">
            <v>1762303.2</v>
          </cell>
          <cell r="Q64">
            <v>1674545.38</v>
          </cell>
          <cell r="R64">
            <v>1930332.6700000002</v>
          </cell>
          <cell r="S64">
            <v>1506340.69</v>
          </cell>
        </row>
        <row r="76">
          <cell r="E76">
            <v>238440</v>
          </cell>
          <cell r="F76">
            <v>241500</v>
          </cell>
          <cell r="G76">
            <v>234810</v>
          </cell>
          <cell r="I76">
            <v>235740</v>
          </cell>
          <cell r="J76">
            <v>236520</v>
          </cell>
          <cell r="K76">
            <v>237990</v>
          </cell>
          <cell r="M76">
            <v>237100</v>
          </cell>
          <cell r="N76">
            <v>246318.98</v>
          </cell>
          <cell r="O76">
            <v>241350</v>
          </cell>
          <cell r="Q76">
            <v>250974.49</v>
          </cell>
          <cell r="R76">
            <v>251970</v>
          </cell>
          <cell r="S76">
            <v>253460</v>
          </cell>
        </row>
        <row r="85">
          <cell r="E85">
            <v>37772.81</v>
          </cell>
          <cell r="F85">
            <v>41367.46</v>
          </cell>
          <cell r="G85">
            <v>42129.14</v>
          </cell>
          <cell r="I85">
            <v>44724.56</v>
          </cell>
          <cell r="J85">
            <v>41108.600000000006</v>
          </cell>
          <cell r="K85">
            <v>47144.58</v>
          </cell>
          <cell r="M85">
            <v>44894.009999999995</v>
          </cell>
          <cell r="N85">
            <v>47365.869999999995</v>
          </cell>
          <cell r="O85">
            <v>56559.650000000009</v>
          </cell>
          <cell r="Q85">
            <v>1002860.2000000001</v>
          </cell>
          <cell r="R85">
            <v>-868557.41000000015</v>
          </cell>
          <cell r="S85">
            <v>75608.680000000008</v>
          </cell>
        </row>
        <row r="251">
          <cell r="E251">
            <v>918078.76</v>
          </cell>
          <cell r="F251">
            <v>900825.89999999991</v>
          </cell>
          <cell r="G251">
            <v>948390.46</v>
          </cell>
          <cell r="I251">
            <v>968259.1100000001</v>
          </cell>
          <cell r="J251">
            <v>1021022.35</v>
          </cell>
          <cell r="K251">
            <v>984683.85000000009</v>
          </cell>
          <cell r="M251">
            <v>965673.95000000019</v>
          </cell>
          <cell r="N251">
            <v>1007449.9099999999</v>
          </cell>
          <cell r="O251">
            <v>973937.16</v>
          </cell>
          <cell r="Q251">
            <v>716725.52999999991</v>
          </cell>
          <cell r="R251">
            <v>1127502.1000000001</v>
          </cell>
          <cell r="S251">
            <v>1549765.5299999998</v>
          </cell>
        </row>
        <row r="252">
          <cell r="E252">
            <v>837645.9700000002</v>
          </cell>
          <cell r="F252">
            <v>891362.66000000015</v>
          </cell>
          <cell r="G252">
            <v>924101.22</v>
          </cell>
          <cell r="I252">
            <v>903844.79999999981</v>
          </cell>
          <cell r="J252">
            <v>880957.19000000006</v>
          </cell>
          <cell r="K252">
            <v>905609.90999999992</v>
          </cell>
          <cell r="M252">
            <v>1025393.0199999998</v>
          </cell>
          <cell r="N252">
            <v>1033103.28</v>
          </cell>
          <cell r="O252">
            <v>1086275.69</v>
          </cell>
          <cell r="Q252">
            <v>2211654.54</v>
          </cell>
          <cell r="R252">
            <v>186243.15999999968</v>
          </cell>
          <cell r="S252">
            <v>285643.84000000008</v>
          </cell>
        </row>
      </sheetData>
      <sheetData sheetId="26">
        <row r="10">
          <cell r="E10">
            <v>9</v>
          </cell>
          <cell r="F10">
            <v>6</v>
          </cell>
          <cell r="G10">
            <v>26</v>
          </cell>
          <cell r="I10">
            <v>8</v>
          </cell>
          <cell r="J10">
            <v>6</v>
          </cell>
          <cell r="K10">
            <v>7</v>
          </cell>
          <cell r="M10">
            <v>17</v>
          </cell>
          <cell r="N10">
            <v>24</v>
          </cell>
          <cell r="O10">
            <v>3</v>
          </cell>
          <cell r="Q10">
            <v>13</v>
          </cell>
          <cell r="R10">
            <v>6</v>
          </cell>
          <cell r="S10">
            <v>6</v>
          </cell>
        </row>
        <row r="12">
          <cell r="E12">
            <v>0</v>
          </cell>
          <cell r="F12">
            <v>0</v>
          </cell>
          <cell r="G12">
            <v>8</v>
          </cell>
          <cell r="I12">
            <v>2</v>
          </cell>
          <cell r="J12">
            <v>2</v>
          </cell>
          <cell r="K12">
            <v>0</v>
          </cell>
          <cell r="M12">
            <v>0</v>
          </cell>
          <cell r="N12">
            <v>2</v>
          </cell>
          <cell r="O12">
            <v>0</v>
          </cell>
          <cell r="Q12">
            <v>0</v>
          </cell>
          <cell r="R12">
            <v>2</v>
          </cell>
          <cell r="S12">
            <v>1</v>
          </cell>
        </row>
        <row r="30">
          <cell r="E30">
            <v>42134</v>
          </cell>
          <cell r="F30">
            <v>42115</v>
          </cell>
          <cell r="G30">
            <v>42755</v>
          </cell>
          <cell r="I30">
            <v>43568</v>
          </cell>
          <cell r="J30">
            <v>41600</v>
          </cell>
          <cell r="K30">
            <v>39910</v>
          </cell>
          <cell r="M30">
            <v>44620</v>
          </cell>
          <cell r="N30">
            <v>43860</v>
          </cell>
          <cell r="O30">
            <v>46686</v>
          </cell>
          <cell r="Q30">
            <v>44280</v>
          </cell>
          <cell r="R30">
            <v>43299</v>
          </cell>
          <cell r="S30">
            <v>44498</v>
          </cell>
        </row>
        <row r="37">
          <cell r="E37">
            <v>7578.93</v>
          </cell>
          <cell r="F37">
            <v>7758.8999999999942</v>
          </cell>
          <cell r="G37">
            <v>10155.919999999998</v>
          </cell>
          <cell r="I37">
            <v>6294.0200000000041</v>
          </cell>
          <cell r="J37">
            <v>3602.0599999999977</v>
          </cell>
          <cell r="K37">
            <v>10179.289999999994</v>
          </cell>
          <cell r="M37">
            <v>6414.1599999999962</v>
          </cell>
          <cell r="N37">
            <v>7736.2899999999936</v>
          </cell>
          <cell r="O37">
            <v>1773.7200000000012</v>
          </cell>
          <cell r="Q37">
            <v>5875.9400000000023</v>
          </cell>
          <cell r="R37">
            <v>8653.8999999999942</v>
          </cell>
          <cell r="S37">
            <v>5710.1599999999962</v>
          </cell>
        </row>
        <row r="39">
          <cell r="E39">
            <v>15.245389881465446</v>
          </cell>
          <cell r="F39">
            <v>15.557034841871189</v>
          </cell>
          <cell r="G39">
            <v>19.194374242594911</v>
          </cell>
          <cell r="I39">
            <v>12.622874083320337</v>
          </cell>
          <cell r="J39">
            <v>7.9687961123895628</v>
          </cell>
          <cell r="K39">
            <v>20.32228845727299</v>
          </cell>
          <cell r="M39">
            <v>12.56836597290912</v>
          </cell>
          <cell r="N39">
            <v>14.993888126452493</v>
          </cell>
          <cell r="O39">
            <v>3.6601944872979066</v>
          </cell>
          <cell r="Q39">
            <v>11.715342190775415</v>
          </cell>
          <cell r="R39">
            <v>16.657202966533138</v>
          </cell>
          <cell r="S39">
            <v>11.372972042791444</v>
          </cell>
          <cell r="T39">
            <v>13.59823021490976</v>
          </cell>
        </row>
        <row r="41">
          <cell r="E41">
            <v>0.57775187686400886</v>
          </cell>
          <cell r="F41">
            <v>0.59522295244152346</v>
          </cell>
          <cell r="G41">
            <v>0.58095768676794302</v>
          </cell>
          <cell r="I41">
            <v>0.58791857554432536</v>
          </cell>
          <cell r="J41">
            <v>0.61982239704392394</v>
          </cell>
          <cell r="K41">
            <v>0.53631299930793985</v>
          </cell>
          <cell r="M41">
            <v>0.61791995568480818</v>
          </cell>
          <cell r="N41">
            <v>0.58440260622776519</v>
          </cell>
          <cell r="O41">
            <v>0.64080708256125185</v>
          </cell>
          <cell r="Q41">
            <v>0.58781362007168458</v>
          </cell>
          <cell r="R41">
            <v>0.57408217652440241</v>
          </cell>
          <cell r="S41">
            <v>0.60876940967234427</v>
          </cell>
          <cell r="T41">
            <v>0.59432256440187226</v>
          </cell>
        </row>
        <row r="63">
          <cell r="E63">
            <v>858417.8</v>
          </cell>
          <cell r="F63">
            <v>854700.38000000012</v>
          </cell>
          <cell r="G63">
            <v>865836.24</v>
          </cell>
          <cell r="I63">
            <v>881576.49</v>
          </cell>
          <cell r="J63">
            <v>841264.94</v>
          </cell>
          <cell r="K63">
            <v>808234.86</v>
          </cell>
          <cell r="M63">
            <v>900335.23000000021</v>
          </cell>
          <cell r="N63">
            <v>885249.13</v>
          </cell>
          <cell r="O63">
            <v>941591.09000000008</v>
          </cell>
          <cell r="Q63">
            <v>906554.63</v>
          </cell>
          <cell r="R63">
            <v>873718.76</v>
          </cell>
          <cell r="S63">
            <v>901799.2300000001</v>
          </cell>
        </row>
        <row r="64">
          <cell r="E64">
            <v>772292.09000000008</v>
          </cell>
          <cell r="F64">
            <v>767781.28000000014</v>
          </cell>
          <cell r="G64">
            <v>778768.02</v>
          </cell>
          <cell r="I64">
            <v>793474.85</v>
          </cell>
          <cell r="J64">
            <v>753445.19</v>
          </cell>
          <cell r="K64">
            <v>719583.75</v>
          </cell>
          <cell r="M64">
            <v>811288.55000000016</v>
          </cell>
          <cell r="N64">
            <v>793878.1</v>
          </cell>
          <cell r="O64">
            <v>850630.45000000007</v>
          </cell>
          <cell r="Q64">
            <v>812377.33</v>
          </cell>
          <cell r="R64">
            <v>781662.99</v>
          </cell>
          <cell r="S64">
            <v>808439.96000000008</v>
          </cell>
        </row>
        <row r="76">
          <cell r="E76">
            <v>72090</v>
          </cell>
          <cell r="F76">
            <v>73380</v>
          </cell>
          <cell r="G76">
            <v>71660</v>
          </cell>
          <cell r="I76">
            <v>72810.03</v>
          </cell>
          <cell r="J76">
            <v>73200</v>
          </cell>
          <cell r="K76">
            <v>72680</v>
          </cell>
          <cell r="M76">
            <v>73230</v>
          </cell>
          <cell r="N76">
            <v>73830</v>
          </cell>
          <cell r="O76">
            <v>73940</v>
          </cell>
          <cell r="Q76">
            <v>73740</v>
          </cell>
          <cell r="R76">
            <v>74340</v>
          </cell>
          <cell r="S76">
            <v>75300</v>
          </cell>
        </row>
        <row r="85">
          <cell r="E85">
            <v>14035.71</v>
          </cell>
          <cell r="F85">
            <v>13539.099999999999</v>
          </cell>
          <cell r="G85">
            <v>15408.220000000001</v>
          </cell>
          <cell r="I85">
            <v>15291.61</v>
          </cell>
          <cell r="J85">
            <v>14619.75</v>
          </cell>
          <cell r="K85">
            <v>15971.109999999999</v>
          </cell>
          <cell r="M85">
            <v>15816.68</v>
          </cell>
          <cell r="N85">
            <v>17541.03</v>
          </cell>
          <cell r="O85">
            <v>17020.64</v>
          </cell>
          <cell r="Q85">
            <v>20437.300000000003</v>
          </cell>
          <cell r="R85">
            <v>17715.77</v>
          </cell>
          <cell r="S85">
            <v>18059.27</v>
          </cell>
        </row>
        <row r="251">
          <cell r="E251">
            <v>506599.25000000006</v>
          </cell>
          <cell r="F251">
            <v>623449.42000000016</v>
          </cell>
          <cell r="G251">
            <v>520825.91</v>
          </cell>
          <cell r="I251">
            <v>535278.79</v>
          </cell>
          <cell r="J251">
            <v>534484.78</v>
          </cell>
          <cell r="K251">
            <v>524845.03</v>
          </cell>
          <cell r="M251">
            <v>589337.81000000006</v>
          </cell>
          <cell r="N251">
            <v>557150.23</v>
          </cell>
          <cell r="O251">
            <v>587508.94000000006</v>
          </cell>
          <cell r="Q251">
            <v>809414.61000000022</v>
          </cell>
          <cell r="R251">
            <v>540588.92000000004</v>
          </cell>
          <cell r="S251">
            <v>583518.19999999984</v>
          </cell>
        </row>
        <row r="252">
          <cell r="E252">
            <v>351818.55</v>
          </cell>
          <cell r="F252">
            <v>231250.95999999996</v>
          </cell>
          <cell r="G252">
            <v>345010.33</v>
          </cell>
          <cell r="I252">
            <v>346297.69999999995</v>
          </cell>
          <cell r="J252">
            <v>306780.15999999992</v>
          </cell>
          <cell r="K252">
            <v>283389.82999999996</v>
          </cell>
          <cell r="M252">
            <v>310997.42000000016</v>
          </cell>
          <cell r="N252">
            <v>328098.90000000002</v>
          </cell>
          <cell r="O252">
            <v>354082.15</v>
          </cell>
          <cell r="Q252">
            <v>97140.019999999786</v>
          </cell>
          <cell r="R252">
            <v>333129.83999999997</v>
          </cell>
          <cell r="S252">
            <v>318281.03000000026</v>
          </cell>
        </row>
      </sheetData>
      <sheetData sheetId="27">
        <row r="10">
          <cell r="E10">
            <v>8</v>
          </cell>
          <cell r="F10">
            <v>5</v>
          </cell>
          <cell r="G10">
            <v>19</v>
          </cell>
          <cell r="I10">
            <v>10</v>
          </cell>
          <cell r="J10">
            <v>15</v>
          </cell>
          <cell r="K10">
            <v>9</v>
          </cell>
          <cell r="M10">
            <v>6</v>
          </cell>
          <cell r="N10">
            <v>14</v>
          </cell>
          <cell r="O10">
            <v>10</v>
          </cell>
          <cell r="Q10">
            <v>6</v>
          </cell>
          <cell r="R10">
            <v>5</v>
          </cell>
          <cell r="S10">
            <v>7</v>
          </cell>
        </row>
        <row r="12">
          <cell r="E12">
            <v>0</v>
          </cell>
          <cell r="F12">
            <v>0</v>
          </cell>
          <cell r="G12">
            <v>2</v>
          </cell>
          <cell r="I12">
            <v>2</v>
          </cell>
          <cell r="J12">
            <v>0</v>
          </cell>
          <cell r="K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</row>
        <row r="30">
          <cell r="E30">
            <v>56095</v>
          </cell>
          <cell r="F30">
            <v>60124</v>
          </cell>
          <cell r="G30">
            <v>58641</v>
          </cell>
          <cell r="I30">
            <v>63254.080000000002</v>
          </cell>
          <cell r="J30">
            <v>61209</v>
          </cell>
          <cell r="K30">
            <v>57028.06</v>
          </cell>
          <cell r="M30">
            <v>64038</v>
          </cell>
          <cell r="N30">
            <v>69085</v>
          </cell>
          <cell r="O30">
            <v>65083</v>
          </cell>
          <cell r="Q30">
            <v>59783</v>
          </cell>
          <cell r="R30">
            <v>63413</v>
          </cell>
          <cell r="S30">
            <v>61374</v>
          </cell>
        </row>
        <row r="37">
          <cell r="E37">
            <v>21458</v>
          </cell>
          <cell r="F37">
            <v>18263</v>
          </cell>
          <cell r="G37">
            <v>20098</v>
          </cell>
          <cell r="I37">
            <v>17183.919999999998</v>
          </cell>
          <cell r="J37">
            <v>16768</v>
          </cell>
          <cell r="K37">
            <v>15167.940000000002</v>
          </cell>
          <cell r="M37">
            <v>18146</v>
          </cell>
          <cell r="N37">
            <v>16195</v>
          </cell>
          <cell r="O37">
            <v>14906</v>
          </cell>
          <cell r="Q37">
            <v>13076</v>
          </cell>
          <cell r="R37">
            <v>13696</v>
          </cell>
          <cell r="S37">
            <v>13055</v>
          </cell>
        </row>
        <row r="39">
          <cell r="E39">
            <v>27.668820032751796</v>
          </cell>
          <cell r="F39">
            <v>23.298506129842959</v>
          </cell>
          <cell r="G39">
            <v>25.524835215077662</v>
          </cell>
          <cell r="I39">
            <v>21.362937914915832</v>
          </cell>
          <cell r="J39">
            <v>21.503776754684072</v>
          </cell>
          <cell r="K39">
            <v>21.009391102000112</v>
          </cell>
          <cell r="M39">
            <v>22.079723547162462</v>
          </cell>
          <cell r="N39">
            <v>18.990384615384613</v>
          </cell>
          <cell r="O39">
            <v>18.635062321069146</v>
          </cell>
          <cell r="Q39">
            <v>17.946993508008617</v>
          </cell>
          <cell r="R39">
            <v>17.761869561270409</v>
          </cell>
          <cell r="S39">
            <v>17.540206102460061</v>
          </cell>
          <cell r="T39">
            <v>21.129485455748341</v>
          </cell>
        </row>
        <row r="41">
          <cell r="E41">
            <v>0.47946903259996237</v>
          </cell>
          <cell r="F41">
            <v>0.5307556497175141</v>
          </cell>
          <cell r="G41">
            <v>0.50010447092936483</v>
          </cell>
          <cell r="I41">
            <v>0.53802351840432094</v>
          </cell>
          <cell r="J41">
            <v>0.57527255639097752</v>
          </cell>
          <cell r="K41">
            <v>0.48283854034374735</v>
          </cell>
          <cell r="M41">
            <v>0.55974826275075384</v>
          </cell>
          <cell r="N41">
            <v>0.58354238991798224</v>
          </cell>
          <cell r="O41">
            <v>0.56665360672151843</v>
          </cell>
          <cell r="Q41">
            <v>0.50292968339229149</v>
          </cell>
          <cell r="R41">
            <v>0.53305033098665544</v>
          </cell>
          <cell r="S41">
            <v>0.53282979554629517</v>
          </cell>
          <cell r="T41">
            <v>0.53212609723129645</v>
          </cell>
        </row>
        <row r="63">
          <cell r="E63">
            <v>1080515.6599999999</v>
          </cell>
          <cell r="F63">
            <v>1168290.51</v>
          </cell>
          <cell r="G63">
            <v>1136123.69</v>
          </cell>
          <cell r="I63">
            <v>1224093.7099999997</v>
          </cell>
          <cell r="J63">
            <v>1175921.54</v>
          </cell>
          <cell r="K63">
            <v>1105138.6500000001</v>
          </cell>
          <cell r="M63">
            <v>1226590.26</v>
          </cell>
          <cell r="N63">
            <v>1332460.58</v>
          </cell>
          <cell r="O63">
            <v>1266589.6400000001</v>
          </cell>
          <cell r="Q63">
            <v>1155610.53</v>
          </cell>
          <cell r="R63">
            <v>1233116.71</v>
          </cell>
          <cell r="S63">
            <v>1191969.0999999999</v>
          </cell>
        </row>
        <row r="64">
          <cell r="E64">
            <v>946412.97</v>
          </cell>
          <cell r="F64">
            <v>1030230.3</v>
          </cell>
          <cell r="G64">
            <v>998564.72</v>
          </cell>
          <cell r="I64">
            <v>1086598.0699999998</v>
          </cell>
          <cell r="J64">
            <v>1040303</v>
          </cell>
          <cell r="K64">
            <v>965111.39</v>
          </cell>
          <cell r="M64">
            <v>1088537.22</v>
          </cell>
          <cell r="N64">
            <v>1191623.6200000001</v>
          </cell>
          <cell r="O64">
            <v>1123982.1200000001</v>
          </cell>
          <cell r="Q64">
            <v>1014154.03</v>
          </cell>
          <cell r="R64">
            <v>1089566.1499999999</v>
          </cell>
          <cell r="S64">
            <v>1050945.71</v>
          </cell>
        </row>
        <row r="76">
          <cell r="E76">
            <v>116990</v>
          </cell>
          <cell r="F76">
            <v>116850</v>
          </cell>
          <cell r="G76">
            <v>119160</v>
          </cell>
          <cell r="I76">
            <v>118230</v>
          </cell>
          <cell r="J76">
            <v>117650</v>
          </cell>
          <cell r="K76">
            <v>120010</v>
          </cell>
          <cell r="M76">
            <v>119140</v>
          </cell>
          <cell r="N76">
            <v>120580</v>
          </cell>
          <cell r="O76">
            <v>121650</v>
          </cell>
          <cell r="Q76">
            <v>121470</v>
          </cell>
          <cell r="R76">
            <v>121100</v>
          </cell>
          <cell r="S76">
            <v>119960</v>
          </cell>
        </row>
        <row r="85">
          <cell r="E85">
            <v>17112.689999999999</v>
          </cell>
          <cell r="F85">
            <v>21210.21</v>
          </cell>
          <cell r="G85">
            <v>18398.97</v>
          </cell>
          <cell r="I85">
            <v>19265.64</v>
          </cell>
          <cell r="J85">
            <v>17968.54</v>
          </cell>
          <cell r="K85">
            <v>20017.259999999998</v>
          </cell>
          <cell r="M85">
            <v>18913.04</v>
          </cell>
          <cell r="N85">
            <v>20256.96</v>
          </cell>
          <cell r="O85">
            <v>20957.52</v>
          </cell>
          <cell r="Q85">
            <v>19986.5</v>
          </cell>
          <cell r="R85">
            <v>22450.559999999998</v>
          </cell>
          <cell r="S85">
            <v>21063.39</v>
          </cell>
        </row>
        <row r="251">
          <cell r="E251">
            <v>761927.7300000001</v>
          </cell>
          <cell r="F251">
            <v>853207.53999999992</v>
          </cell>
          <cell r="G251">
            <v>845356.7200000002</v>
          </cell>
          <cell r="I251">
            <v>843094.34</v>
          </cell>
          <cell r="J251">
            <v>925373.75</v>
          </cell>
          <cell r="K251">
            <v>851616.33000000007</v>
          </cell>
          <cell r="M251">
            <v>808764.67</v>
          </cell>
          <cell r="N251">
            <v>920662.78</v>
          </cell>
          <cell r="O251">
            <v>811726.09999999986</v>
          </cell>
          <cell r="Q251">
            <v>883811.85000000009</v>
          </cell>
          <cell r="R251">
            <v>915978.67000000016</v>
          </cell>
          <cell r="S251">
            <v>1078569.3299999998</v>
          </cell>
        </row>
        <row r="252">
          <cell r="E252">
            <v>318587.92999999982</v>
          </cell>
          <cell r="F252">
            <v>315082.97000000009</v>
          </cell>
          <cell r="G252">
            <v>290766.96999999974</v>
          </cell>
          <cell r="I252">
            <v>380999.36999999976</v>
          </cell>
          <cell r="J252">
            <v>250547.79000000004</v>
          </cell>
          <cell r="K252">
            <v>253522.32000000007</v>
          </cell>
          <cell r="M252">
            <v>417825.58999999997</v>
          </cell>
          <cell r="N252">
            <v>411797.80000000005</v>
          </cell>
          <cell r="O252">
            <v>454863.54000000027</v>
          </cell>
          <cell r="Q252">
            <v>271798.67999999993</v>
          </cell>
          <cell r="R252">
            <v>317138.0399999998</v>
          </cell>
          <cell r="S252">
            <v>113399.77000000002</v>
          </cell>
        </row>
      </sheetData>
      <sheetData sheetId="28">
        <row r="10">
          <cell r="E10">
            <v>28</v>
          </cell>
          <cell r="F10">
            <v>39</v>
          </cell>
          <cell r="G10">
            <v>51</v>
          </cell>
          <cell r="I10">
            <v>54</v>
          </cell>
          <cell r="J10">
            <v>43</v>
          </cell>
          <cell r="K10">
            <v>92</v>
          </cell>
          <cell r="M10">
            <v>31</v>
          </cell>
          <cell r="N10">
            <v>69</v>
          </cell>
          <cell r="O10">
            <v>54</v>
          </cell>
          <cell r="Q10">
            <v>51</v>
          </cell>
          <cell r="R10">
            <v>61</v>
          </cell>
          <cell r="S10">
            <v>37</v>
          </cell>
        </row>
        <row r="12">
          <cell r="E12">
            <v>0</v>
          </cell>
          <cell r="F12">
            <v>3</v>
          </cell>
          <cell r="G12">
            <v>0</v>
          </cell>
          <cell r="I12">
            <v>5</v>
          </cell>
          <cell r="J12">
            <v>12</v>
          </cell>
          <cell r="K12">
            <v>12</v>
          </cell>
          <cell r="M12">
            <v>1</v>
          </cell>
          <cell r="N12">
            <v>2</v>
          </cell>
          <cell r="O12">
            <v>0</v>
          </cell>
          <cell r="Q12">
            <v>4</v>
          </cell>
          <cell r="R12">
            <v>0</v>
          </cell>
          <cell r="S12">
            <v>3</v>
          </cell>
        </row>
        <row r="30">
          <cell r="E30">
            <v>320111</v>
          </cell>
          <cell r="F30">
            <v>316891</v>
          </cell>
          <cell r="G30">
            <v>312927</v>
          </cell>
          <cell r="I30">
            <v>327092</v>
          </cell>
          <cell r="J30">
            <v>317228</v>
          </cell>
          <cell r="K30">
            <v>305199</v>
          </cell>
          <cell r="M30">
            <v>343573</v>
          </cell>
          <cell r="N30">
            <v>332193</v>
          </cell>
          <cell r="O30">
            <v>348071</v>
          </cell>
          <cell r="Q30">
            <v>324354</v>
          </cell>
          <cell r="R30">
            <v>335712</v>
          </cell>
          <cell r="S30">
            <v>331716</v>
          </cell>
        </row>
        <row r="37">
          <cell r="E37">
            <v>87410.93</v>
          </cell>
          <cell r="F37">
            <v>98908.020000000019</v>
          </cell>
          <cell r="G37">
            <v>154707.40000000002</v>
          </cell>
          <cell r="I37">
            <v>97477.469999999972</v>
          </cell>
          <cell r="J37">
            <v>80183.19</v>
          </cell>
          <cell r="K37">
            <v>112485.08000000002</v>
          </cell>
          <cell r="M37">
            <v>99300.089999999967</v>
          </cell>
          <cell r="N37">
            <v>106662.09000000003</v>
          </cell>
          <cell r="O37">
            <v>97140.489999999991</v>
          </cell>
          <cell r="Q37">
            <v>113407.89000000001</v>
          </cell>
          <cell r="R37">
            <v>116712.23000000004</v>
          </cell>
          <cell r="S37">
            <v>114623.75</v>
          </cell>
        </row>
        <row r="39">
          <cell r="E39">
            <v>21.448749064893811</v>
          </cell>
          <cell r="F39">
            <v>23.785742515036592</v>
          </cell>
          <cell r="G39">
            <v>33.082981063839618</v>
          </cell>
          <cell r="I39">
            <v>22.958808713089333</v>
          </cell>
          <cell r="J39">
            <v>20.173029300121602</v>
          </cell>
          <cell r="K39">
            <v>26.928403653479272</v>
          </cell>
          <cell r="M39">
            <v>22.416782511060678</v>
          </cell>
          <cell r="N39">
            <v>24.302688174162242</v>
          </cell>
          <cell r="O39">
            <v>21.817924832933912</v>
          </cell>
          <cell r="Q39">
            <v>25.904461353860732</v>
          </cell>
          <cell r="R39">
            <v>25.790408091656097</v>
          </cell>
          <cell r="S39">
            <v>25.671971892103752</v>
          </cell>
          <cell r="T39">
            <v>24.621646886862464</v>
          </cell>
        </row>
        <row r="41">
          <cell r="E41">
            <v>0.54465748669880165</v>
          </cell>
          <cell r="F41">
            <v>0.55656427279273579</v>
          </cell>
          <cell r="G41">
            <v>0.53117340322241158</v>
          </cell>
          <cell r="I41">
            <v>0.55406594579303581</v>
          </cell>
          <cell r="J41">
            <v>0.59379305181191977</v>
          </cell>
          <cell r="K41">
            <v>0.51469725179099046</v>
          </cell>
          <cell r="M41">
            <v>0.59738320031992775</v>
          </cell>
          <cell r="N41">
            <v>0.55793107676080766</v>
          </cell>
          <cell r="O41">
            <v>0.60256383623301313</v>
          </cell>
          <cell r="Q41">
            <v>0.54219625640961355</v>
          </cell>
          <cell r="R41">
            <v>0.55990586846101442</v>
          </cell>
          <cell r="S41">
            <v>0.57063528926046347</v>
          </cell>
          <cell r="T41">
            <v>0.55961866535733862</v>
          </cell>
        </row>
        <row r="63">
          <cell r="E63">
            <v>6535904.46</v>
          </cell>
          <cell r="F63">
            <v>6516141.6000000006</v>
          </cell>
          <cell r="G63">
            <v>6381544.0199999996</v>
          </cell>
          <cell r="I63">
            <v>6692428.5600000005</v>
          </cell>
          <cell r="J63">
            <v>6505994.0999999996</v>
          </cell>
          <cell r="K63">
            <v>6232989.5499999998</v>
          </cell>
          <cell r="M63">
            <v>6964998.6300000008</v>
          </cell>
          <cell r="N63">
            <v>6742187.8899999997</v>
          </cell>
          <cell r="O63">
            <v>7052214.5000000009</v>
          </cell>
          <cell r="Q63">
            <v>6599550.0500000007</v>
          </cell>
          <cell r="R63">
            <v>6822811.6499999994</v>
          </cell>
          <cell r="S63">
            <v>6786402.6099999994</v>
          </cell>
        </row>
        <row r="64">
          <cell r="E64">
            <v>5729562.46</v>
          </cell>
          <cell r="F64">
            <v>5694511.1200000001</v>
          </cell>
          <cell r="G64">
            <v>5560660.1299999999</v>
          </cell>
          <cell r="I64">
            <v>5886926.8300000001</v>
          </cell>
          <cell r="J64">
            <v>5695916.4699999997</v>
          </cell>
          <cell r="K64">
            <v>5404296.8700000001</v>
          </cell>
          <cell r="M64">
            <v>6146881.3500000006</v>
          </cell>
          <cell r="N64">
            <v>5907743.5899999999</v>
          </cell>
          <cell r="O64">
            <v>6219985.1400000006</v>
          </cell>
          <cell r="Q64">
            <v>5760727.5700000003</v>
          </cell>
          <cell r="R64">
            <v>6005207.1899999995</v>
          </cell>
          <cell r="S64">
            <v>5919802.3899999997</v>
          </cell>
        </row>
        <row r="76">
          <cell r="E76">
            <v>645960</v>
          </cell>
          <cell r="F76">
            <v>655390</v>
          </cell>
          <cell r="G76">
            <v>657160</v>
          </cell>
          <cell r="I76">
            <v>641060</v>
          </cell>
          <cell r="J76">
            <v>649652.71</v>
          </cell>
          <cell r="K76">
            <v>651950</v>
          </cell>
          <cell r="M76">
            <v>645700</v>
          </cell>
          <cell r="N76">
            <v>653160</v>
          </cell>
          <cell r="O76">
            <v>655440</v>
          </cell>
          <cell r="Q76">
            <v>655980</v>
          </cell>
          <cell r="R76">
            <v>660700</v>
          </cell>
          <cell r="S76">
            <v>652060</v>
          </cell>
        </row>
        <row r="85">
          <cell r="E85">
            <v>160382</v>
          </cell>
          <cell r="F85">
            <v>166240.48000000001</v>
          </cell>
          <cell r="G85">
            <v>163723.89000000001</v>
          </cell>
          <cell r="I85">
            <v>164441.72999999998</v>
          </cell>
          <cell r="J85">
            <v>160424.91999999998</v>
          </cell>
          <cell r="K85">
            <v>176742.68</v>
          </cell>
          <cell r="M85">
            <v>172417.28</v>
          </cell>
          <cell r="N85">
            <v>181284.3</v>
          </cell>
          <cell r="O85">
            <v>176789.36</v>
          </cell>
          <cell r="Q85">
            <v>182842.47999999998</v>
          </cell>
          <cell r="R85">
            <v>156904.46000000002</v>
          </cell>
          <cell r="S85">
            <v>214540.22</v>
          </cell>
        </row>
        <row r="251">
          <cell r="E251">
            <v>2078679.2100000002</v>
          </cell>
          <cell r="F251">
            <v>2168345.77</v>
          </cell>
          <cell r="G251">
            <v>2039583.8100000003</v>
          </cell>
          <cell r="I251">
            <v>2176802.2700000005</v>
          </cell>
          <cell r="J251">
            <v>2102891.1800000002</v>
          </cell>
          <cell r="K251">
            <v>2087031.2</v>
          </cell>
          <cell r="M251">
            <v>2194879.48</v>
          </cell>
          <cell r="N251">
            <v>2458152.8199999998</v>
          </cell>
          <cell r="O251">
            <v>3670376.37</v>
          </cell>
          <cell r="Q251">
            <v>2498568.0699999998</v>
          </cell>
          <cell r="R251">
            <v>2265556.1500000008</v>
          </cell>
          <cell r="S251">
            <v>2462807.14</v>
          </cell>
        </row>
        <row r="252">
          <cell r="E252">
            <v>4457225.25</v>
          </cell>
          <cell r="F252">
            <v>4347795.83</v>
          </cell>
          <cell r="G252">
            <v>4341960.209999999</v>
          </cell>
          <cell r="I252">
            <v>4515626.29</v>
          </cell>
          <cell r="J252">
            <v>4403102.92</v>
          </cell>
          <cell r="K252">
            <v>4145958.3499999996</v>
          </cell>
          <cell r="M252">
            <v>4770119.1500000004</v>
          </cell>
          <cell r="N252">
            <v>4284035.07</v>
          </cell>
          <cell r="O252">
            <v>3381838.1300000008</v>
          </cell>
          <cell r="Q252">
            <v>4100981.9800000009</v>
          </cell>
          <cell r="R252">
            <v>4557255.4999999981</v>
          </cell>
          <cell r="S252">
            <v>4323595.4699999988</v>
          </cell>
        </row>
      </sheetData>
      <sheetData sheetId="29">
        <row r="10">
          <cell r="E10">
            <v>31</v>
          </cell>
          <cell r="F10">
            <v>38</v>
          </cell>
          <cell r="G10">
            <v>40</v>
          </cell>
          <cell r="I10">
            <v>9</v>
          </cell>
          <cell r="J10">
            <v>18</v>
          </cell>
          <cell r="K10">
            <v>10</v>
          </cell>
          <cell r="M10">
            <v>19</v>
          </cell>
          <cell r="N10">
            <v>10</v>
          </cell>
          <cell r="O10">
            <v>3</v>
          </cell>
          <cell r="Q10">
            <v>8</v>
          </cell>
          <cell r="R10">
            <v>4</v>
          </cell>
          <cell r="S10">
            <v>3</v>
          </cell>
        </row>
        <row r="12"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M12">
            <v>2</v>
          </cell>
          <cell r="N12">
            <v>0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</row>
        <row r="30">
          <cell r="E30">
            <v>46966</v>
          </cell>
          <cell r="F30">
            <v>49949</v>
          </cell>
          <cell r="G30">
            <v>49608</v>
          </cell>
          <cell r="I30">
            <v>51436</v>
          </cell>
          <cell r="J30">
            <v>51825</v>
          </cell>
          <cell r="K30">
            <v>49380</v>
          </cell>
          <cell r="M30">
            <v>53307</v>
          </cell>
          <cell r="N30">
            <v>54417</v>
          </cell>
          <cell r="O30">
            <v>54479</v>
          </cell>
          <cell r="Q30">
            <v>50698</v>
          </cell>
          <cell r="R30">
            <v>51963</v>
          </cell>
          <cell r="S30">
            <v>47718</v>
          </cell>
        </row>
        <row r="37">
          <cell r="E37">
            <v>12678.870000000003</v>
          </cell>
          <cell r="F37">
            <v>8703.989999999998</v>
          </cell>
          <cell r="G37">
            <v>14337.370000000003</v>
          </cell>
          <cell r="I37">
            <v>15618.830000000002</v>
          </cell>
          <cell r="J37">
            <v>7990.4100000000035</v>
          </cell>
          <cell r="K37">
            <v>15180.760000000002</v>
          </cell>
          <cell r="M37">
            <v>10091.879999999997</v>
          </cell>
          <cell r="N37">
            <v>9323.2799999999988</v>
          </cell>
          <cell r="O37">
            <v>7569.9000000000015</v>
          </cell>
          <cell r="Q37">
            <v>10181.68</v>
          </cell>
          <cell r="R37">
            <v>9446.3700000000026</v>
          </cell>
          <cell r="S37">
            <v>13412.279999999999</v>
          </cell>
        </row>
        <row r="39">
          <cell r="E39">
            <v>21.25726822776209</v>
          </cell>
          <cell r="F39">
            <v>14.83980612071098</v>
          </cell>
          <cell r="G39">
            <v>22.421279288867986</v>
          </cell>
          <cell r="I39">
            <v>23.292624856404828</v>
          </cell>
          <cell r="J39">
            <v>13.358447263004638</v>
          </cell>
          <cell r="K39">
            <v>23.513911546270524</v>
          </cell>
          <cell r="M39">
            <v>15.918073000658683</v>
          </cell>
          <cell r="N39">
            <v>14.626983125897782</v>
          </cell>
          <cell r="O39">
            <v>12.199893954606772</v>
          </cell>
          <cell r="Q39">
            <v>16.716029373327853</v>
          </cell>
          <cell r="R39">
            <v>15.382619948714671</v>
          </cell>
          <cell r="S39">
            <v>21.940485140915435</v>
          </cell>
          <cell r="T39">
            <v>18.026735266429338</v>
          </cell>
        </row>
        <row r="41">
          <cell r="E41">
            <v>0.42313427120919317</v>
          </cell>
          <cell r="F41">
            <v>0.46069913300129123</v>
          </cell>
          <cell r="G41">
            <v>0.43812678015499767</v>
          </cell>
          <cell r="I41">
            <v>0.45136719435571626</v>
          </cell>
          <cell r="J41">
            <v>0.50173295124501416</v>
          </cell>
          <cell r="K41">
            <v>0.43022369366818408</v>
          </cell>
          <cell r="M41">
            <v>0.47817545748116252</v>
          </cell>
          <cell r="N41">
            <v>0.47061316267404651</v>
          </cell>
          <cell r="O41">
            <v>0.48607244825124912</v>
          </cell>
          <cell r="Q41">
            <v>0.43716101439152893</v>
          </cell>
          <cell r="R41">
            <v>0.44741113211039979</v>
          </cell>
          <cell r="S41">
            <v>0.42427313950386769</v>
          </cell>
          <cell r="T41">
            <v>0.45817835931005046</v>
          </cell>
        </row>
        <row r="63">
          <cell r="E63">
            <v>929663.02</v>
          </cell>
          <cell r="F63">
            <v>992580.03</v>
          </cell>
          <cell r="G63">
            <v>987310.31</v>
          </cell>
          <cell r="I63">
            <v>1021815.19</v>
          </cell>
          <cell r="J63">
            <v>1032007.6799999999</v>
          </cell>
          <cell r="K63">
            <v>987086.73</v>
          </cell>
          <cell r="M63">
            <v>1051155.46</v>
          </cell>
          <cell r="N63">
            <v>1054000.43</v>
          </cell>
          <cell r="O63">
            <v>1070780.75</v>
          </cell>
          <cell r="Q63">
            <v>1001896.3299999998</v>
          </cell>
          <cell r="R63">
            <v>1026466.84</v>
          </cell>
          <cell r="S63">
            <v>954127.5</v>
          </cell>
        </row>
        <row r="64">
          <cell r="E64">
            <v>799896.08000000007</v>
          </cell>
          <cell r="F64">
            <v>858213.88</v>
          </cell>
          <cell r="G64">
            <v>847245.17</v>
          </cell>
          <cell r="I64">
            <v>882432.52</v>
          </cell>
          <cell r="J64">
            <v>893140.65</v>
          </cell>
          <cell r="K64">
            <v>838475.70000000007</v>
          </cell>
          <cell r="M64">
            <v>912692.28</v>
          </cell>
          <cell r="N64">
            <v>912533.17999999993</v>
          </cell>
          <cell r="O64">
            <v>931090.1</v>
          </cell>
          <cell r="Q64">
            <v>860633.34999999986</v>
          </cell>
          <cell r="R64">
            <v>885976.2</v>
          </cell>
          <cell r="S64">
            <v>811609.95</v>
          </cell>
        </row>
        <row r="76">
          <cell r="E76">
            <v>106820</v>
          </cell>
          <cell r="F76">
            <v>110305.8</v>
          </cell>
          <cell r="G76">
            <v>113855.79</v>
          </cell>
          <cell r="I76">
            <v>112945.7</v>
          </cell>
          <cell r="J76">
            <v>113990.09</v>
          </cell>
          <cell r="K76">
            <v>113935.7</v>
          </cell>
          <cell r="M76">
            <v>110970</v>
          </cell>
          <cell r="N76">
            <v>113300</v>
          </cell>
          <cell r="O76">
            <v>112310</v>
          </cell>
          <cell r="Q76">
            <v>113300</v>
          </cell>
          <cell r="R76">
            <v>113150</v>
          </cell>
          <cell r="S76">
            <v>114210</v>
          </cell>
        </row>
        <row r="85">
          <cell r="E85">
            <v>22946.940000000002</v>
          </cell>
          <cell r="F85">
            <v>24060.350000000002</v>
          </cell>
          <cell r="G85">
            <v>26209.35</v>
          </cell>
          <cell r="I85">
            <v>26436.97</v>
          </cell>
          <cell r="J85">
            <v>24876.940000000002</v>
          </cell>
          <cell r="K85">
            <v>34675.33</v>
          </cell>
          <cell r="M85">
            <v>27493.18</v>
          </cell>
          <cell r="N85">
            <v>28167.250000000004</v>
          </cell>
          <cell r="O85">
            <v>27380.65</v>
          </cell>
          <cell r="Q85">
            <v>27962.980000000003</v>
          </cell>
          <cell r="R85">
            <v>27340.639999999999</v>
          </cell>
          <cell r="S85">
            <v>28307.55</v>
          </cell>
        </row>
        <row r="251">
          <cell r="E251">
            <v>662178.74999999988</v>
          </cell>
          <cell r="F251">
            <v>588385.39000000013</v>
          </cell>
          <cell r="G251">
            <v>512403.69</v>
          </cell>
          <cell r="I251">
            <v>576240.47000000009</v>
          </cell>
          <cell r="J251">
            <v>664441.81000000017</v>
          </cell>
          <cell r="K251">
            <v>566665.47</v>
          </cell>
          <cell r="M251">
            <v>640286.5</v>
          </cell>
          <cell r="N251">
            <v>700276.09</v>
          </cell>
          <cell r="O251">
            <v>594143.68999999994</v>
          </cell>
          <cell r="Q251">
            <v>558056.23999999987</v>
          </cell>
          <cell r="R251">
            <v>638714.46</v>
          </cell>
          <cell r="S251">
            <v>650323.62000000011</v>
          </cell>
        </row>
        <row r="252">
          <cell r="E252">
            <v>267484.27000000014</v>
          </cell>
          <cell r="F252">
            <v>404194.6399999999</v>
          </cell>
          <cell r="G252">
            <v>474906.62000000005</v>
          </cell>
          <cell r="I252">
            <v>445574.71999999986</v>
          </cell>
          <cell r="J252">
            <v>367565.86999999976</v>
          </cell>
          <cell r="K252">
            <v>420421.26</v>
          </cell>
          <cell r="M252">
            <v>410868.95999999996</v>
          </cell>
          <cell r="N252">
            <v>353724.33999999997</v>
          </cell>
          <cell r="O252">
            <v>476637.06000000006</v>
          </cell>
          <cell r="Q252">
            <v>443840.08999999997</v>
          </cell>
          <cell r="R252">
            <v>387752.38</v>
          </cell>
          <cell r="S252">
            <v>303803.87999999989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ป้าหมาย2561 กงป.ไม่รวมGIS"/>
      <sheetName val="เป้าหมาย2561(รวมGIS)"/>
      <sheetName val="เป้าหมาย2561_มาตรการ_NoGIS"/>
      <sheetName val="เป้าหมาย2561_มาตรการ_+GIS"/>
      <sheetName val="เป้าหมาย2561 ข้อตกลง_No_GIS"/>
      <sheetName val="เป้าหมาย2561-กศผ."/>
      <sheetName val="เป้าหมาย2561 ข้อตกลง_+GIS"/>
      <sheetName val="เป้าหมาย2561"/>
      <sheetName val="ผู้ใช้น้ำขยายเขต61"/>
      <sheetName val="โครงการ"/>
      <sheetName val="เข้าซอย"/>
      <sheetName val="ต.ค.60"/>
      <sheetName val="พ.ย.60"/>
      <sheetName val="2M"/>
      <sheetName val="ธ.ค.60"/>
      <sheetName val="3M"/>
      <sheetName val="ม.ค.61"/>
      <sheetName val="4M"/>
      <sheetName val="ก.พ.61"/>
      <sheetName val="5M"/>
      <sheetName val="มี.ค.61"/>
      <sheetName val="6M"/>
      <sheetName val="เม.ย.61"/>
      <sheetName val="7M"/>
      <sheetName val="พ.ค.61"/>
      <sheetName val="8M"/>
      <sheetName val="มิ.ย.61"/>
      <sheetName val="9M"/>
      <sheetName val="ก.ค.61"/>
      <sheetName val="10M"/>
      <sheetName val="ส.ค.61"/>
      <sheetName val="11M"/>
      <sheetName val="ก.ย.61"/>
      <sheetName val="12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9">
          <cell r="E39">
            <v>25.277345012526691</v>
          </cell>
          <cell r="G39">
            <v>22.709011217160782</v>
          </cell>
          <cell r="H39">
            <v>16.280946746059605</v>
          </cell>
          <cell r="I39">
            <v>38.903377195238654</v>
          </cell>
          <cell r="J39">
            <v>24.456588854545682</v>
          </cell>
          <cell r="K39">
            <v>18.932978291240822</v>
          </cell>
          <cell r="L39">
            <v>21.911812702095563</v>
          </cell>
          <cell r="M39">
            <v>27.644407667736214</v>
          </cell>
          <cell r="N39">
            <v>13.488875359277433</v>
          </cell>
          <cell r="O39">
            <v>23.921708608483549</v>
          </cell>
          <cell r="P39">
            <v>21.533546325878593</v>
          </cell>
          <cell r="Q39">
            <v>30.727829295032127</v>
          </cell>
          <cell r="R39">
            <v>24.810723787914483</v>
          </cell>
          <cell r="S39">
            <v>29.593342651887006</v>
          </cell>
          <cell r="T39">
            <v>34.616230126328134</v>
          </cell>
          <cell r="U39">
            <v>22.752242631354122</v>
          </cell>
          <cell r="V39">
            <v>23.18209562563581</v>
          </cell>
          <cell r="W39">
            <v>27.690109185961948</v>
          </cell>
          <cell r="X39">
            <v>39.570137966805504</v>
          </cell>
          <cell r="Y39">
            <v>25.806544221293553</v>
          </cell>
          <cell r="Z39">
            <v>27.451049645703186</v>
          </cell>
          <cell r="AA39">
            <v>24.740659320544736</v>
          </cell>
          <cell r="AB39">
            <v>22.279033413665079</v>
          </cell>
          <cell r="AC39">
            <v>15.40146422975808</v>
          </cell>
          <cell r="AD39">
            <v>25.471976401179941</v>
          </cell>
          <cell r="AE39">
            <v>22.629017980466568</v>
          </cell>
          <cell r="AF39">
            <v>18.075441094200688</v>
          </cell>
          <cell r="AG39">
            <v>14.045826937658351</v>
          </cell>
        </row>
        <row r="41">
          <cell r="E41">
            <v>0.6506647627267107</v>
          </cell>
          <cell r="G41">
            <v>0.84429698072529313</v>
          </cell>
          <cell r="H41">
            <v>0.52591579347642392</v>
          </cell>
          <cell r="I41">
            <v>0.44807745637293334</v>
          </cell>
          <cell r="J41">
            <v>0.69078473884112956</v>
          </cell>
          <cell r="K41">
            <v>0.73302941793732013</v>
          </cell>
          <cell r="L41">
            <v>0.62381482494075069</v>
          </cell>
          <cell r="M41">
            <v>0.67626743566435754</v>
          </cell>
          <cell r="N41">
            <v>0.5237583239308865</v>
          </cell>
          <cell r="O41">
            <v>0.58389938983092116</v>
          </cell>
          <cell r="P41">
            <v>0.42614622229008481</v>
          </cell>
          <cell r="Q41">
            <v>0.5825855324855016</v>
          </cell>
          <cell r="R41">
            <v>0.50287209385329668</v>
          </cell>
          <cell r="S41">
            <v>0.42942353807705919</v>
          </cell>
          <cell r="T41">
            <v>0.54590222981524161</v>
          </cell>
          <cell r="U41">
            <v>0.47567293095600788</v>
          </cell>
          <cell r="V41">
            <v>0.48248732207779482</v>
          </cell>
          <cell r="W41">
            <v>0.61786548468750346</v>
          </cell>
          <cell r="X41">
            <v>0.50891632148260579</v>
          </cell>
          <cell r="Y41">
            <v>0.57030745107328518</v>
          </cell>
          <cell r="Z41">
            <v>0.43358848316459675</v>
          </cell>
          <cell r="AA41">
            <v>0.68281311896123564</v>
          </cell>
          <cell r="AB41">
            <v>0.41293120987675702</v>
          </cell>
          <cell r="AC41">
            <v>0.58646757857366605</v>
          </cell>
          <cell r="AD41">
            <v>0.50509796081567371</v>
          </cell>
          <cell r="AE41">
            <v>0.55059874183828528</v>
          </cell>
          <cell r="AF41">
            <v>0.44138644028428353</v>
          </cell>
          <cell r="AG41">
            <v>0.55633936322001931</v>
          </cell>
        </row>
      </sheetData>
      <sheetData sheetId="14"/>
      <sheetData sheetId="15">
        <row r="39">
          <cell r="E39">
            <v>26.23312294108263</v>
          </cell>
          <cell r="G39">
            <v>24.490970775263413</v>
          </cell>
          <cell r="H39">
            <v>15.893019713826018</v>
          </cell>
          <cell r="I39">
            <v>38.886764410920584</v>
          </cell>
          <cell r="J39">
            <v>23.429826274597602</v>
          </cell>
          <cell r="K39">
            <v>19.755581256099418</v>
          </cell>
          <cell r="L39">
            <v>21.549028151661595</v>
          </cell>
          <cell r="M39">
            <v>27.757290352410273</v>
          </cell>
          <cell r="N39">
            <v>12.165037516537437</v>
          </cell>
          <cell r="O39">
            <v>23.85128407840509</v>
          </cell>
          <cell r="P39">
            <v>22.593941400430392</v>
          </cell>
          <cell r="Q39">
            <v>32.644170443879133</v>
          </cell>
          <cell r="R39">
            <v>22.960587530967896</v>
          </cell>
          <cell r="S39">
            <v>28.900631553022311</v>
          </cell>
          <cell r="T39">
            <v>34.645909171872603</v>
          </cell>
          <cell r="U39">
            <v>21.897596358981652</v>
          </cell>
          <cell r="V39">
            <v>22.837665296620301</v>
          </cell>
          <cell r="W39">
            <v>27.476767888472342</v>
          </cell>
          <cell r="X39">
            <v>37.034351690033205</v>
          </cell>
          <cell r="Y39">
            <v>26.240050536955152</v>
          </cell>
          <cell r="Z39">
            <v>27.332322550677894</v>
          </cell>
          <cell r="AA39">
            <v>25.443250072971107</v>
          </cell>
          <cell r="AB39">
            <v>22.85413542584056</v>
          </cell>
          <cell r="AC39">
            <v>16.717459765799823</v>
          </cell>
          <cell r="AD39">
            <v>25.489711478231968</v>
          </cell>
          <cell r="AE39">
            <v>26.415728119039134</v>
          </cell>
          <cell r="AF39">
            <v>19.600305591598659</v>
          </cell>
          <cell r="AG39">
            <v>14.154346720894765</v>
          </cell>
        </row>
        <row r="41">
          <cell r="E41">
            <v>0.64608580960070772</v>
          </cell>
          <cell r="G41">
            <v>0.83142752289917221</v>
          </cell>
          <cell r="H41">
            <v>0.51406690794033028</v>
          </cell>
          <cell r="I41">
            <v>0.45005457533321547</v>
          </cell>
          <cell r="J41">
            <v>0.6962130719562889</v>
          </cell>
          <cell r="K41">
            <v>0.7381566354187129</v>
          </cell>
          <cell r="L41">
            <v>0.62069200163313665</v>
          </cell>
          <cell r="M41">
            <v>0.66778217421154407</v>
          </cell>
          <cell r="N41">
            <v>0.52013845185651353</v>
          </cell>
          <cell r="O41">
            <v>0.58588161677523143</v>
          </cell>
          <cell r="P41">
            <v>0.43092135576976248</v>
          </cell>
          <cell r="Q41">
            <v>0.57756524754677196</v>
          </cell>
          <cell r="R41">
            <v>0.49214351028408065</v>
          </cell>
          <cell r="S41">
            <v>0.42459959762778998</v>
          </cell>
          <cell r="T41">
            <v>0.54527833287244531</v>
          </cell>
          <cell r="U41">
            <v>0.47875791346204155</v>
          </cell>
          <cell r="V41">
            <v>0.48304534234117191</v>
          </cell>
          <cell r="W41">
            <v>0.61728555808131669</v>
          </cell>
          <cell r="X41">
            <v>0.51277241678412666</v>
          </cell>
          <cell r="Y41">
            <v>0.56873097801731032</v>
          </cell>
          <cell r="Z41">
            <v>0.43354166739287298</v>
          </cell>
          <cell r="AA41">
            <v>0.68335640681151355</v>
          </cell>
          <cell r="AB41">
            <v>0.41737097670050793</v>
          </cell>
          <cell r="AC41">
            <v>0.58297223854289071</v>
          </cell>
          <cell r="AD41">
            <v>0.50275153390108274</v>
          </cell>
          <cell r="AE41">
            <v>0.54389566041884241</v>
          </cell>
          <cell r="AF41">
            <v>0.4400777298557132</v>
          </cell>
          <cell r="AG41">
            <v>0.55797806521210325</v>
          </cell>
        </row>
      </sheetData>
      <sheetData sheetId="16"/>
      <sheetData sheetId="17">
        <row r="39">
          <cell r="E39">
            <v>26.348044364734381</v>
          </cell>
          <cell r="G39">
            <v>25.871968454676008</v>
          </cell>
          <cell r="H39">
            <v>15.813069406316821</v>
          </cell>
          <cell r="I39">
            <v>39.46899848156076</v>
          </cell>
          <cell r="J39">
            <v>23.019634364134873</v>
          </cell>
          <cell r="K39">
            <v>18.393675593792263</v>
          </cell>
          <cell r="L39">
            <v>21.452083358579291</v>
          </cell>
          <cell r="M39">
            <v>27.124049274260649</v>
          </cell>
          <cell r="N39">
            <v>11.682992095625952</v>
          </cell>
          <cell r="O39">
            <v>23.714262251918047</v>
          </cell>
          <cell r="P39">
            <v>22.476697736351532</v>
          </cell>
          <cell r="Q39">
            <v>31.554140570990192</v>
          </cell>
          <cell r="R39">
            <v>21.24904410665745</v>
          </cell>
          <cell r="S39">
            <v>29.067850967486514</v>
          </cell>
          <cell r="T39">
            <v>33.428149387270125</v>
          </cell>
          <cell r="U39">
            <v>21.449022939677146</v>
          </cell>
          <cell r="V39">
            <v>21.847022812980907</v>
          </cell>
          <cell r="W39">
            <v>27.0058922977945</v>
          </cell>
          <cell r="X39">
            <v>35.153122923123718</v>
          </cell>
          <cell r="Y39">
            <v>26.589069087711131</v>
          </cell>
          <cell r="Z39">
            <v>26.317358623601251</v>
          </cell>
          <cell r="AA39">
            <v>24.147838246874212</v>
          </cell>
          <cell r="AB39">
            <v>23.3661980367201</v>
          </cell>
          <cell r="AC39">
            <v>15.708542266083825</v>
          </cell>
          <cell r="AD39">
            <v>24.436295090394992</v>
          </cell>
          <cell r="AE39">
            <v>25.560198604685286</v>
          </cell>
          <cell r="AF39">
            <v>20.59344545240344</v>
          </cell>
          <cell r="AG39">
            <v>14.274326948433341</v>
          </cell>
        </row>
        <row r="41">
          <cell r="E41">
            <v>0.64833361535446243</v>
          </cell>
          <cell r="G41">
            <v>0.82976525814533164</v>
          </cell>
          <cell r="H41">
            <v>0.51970756308239086</v>
          </cell>
          <cell r="I41">
            <v>0.45708676194814335</v>
          </cell>
          <cell r="J41">
            <v>0.70473159853586143</v>
          </cell>
          <cell r="K41">
            <v>0.74992480804624029</v>
          </cell>
          <cell r="L41">
            <v>0.62133022875340493</v>
          </cell>
          <cell r="M41">
            <v>0.66919511637375695</v>
          </cell>
          <cell r="N41">
            <v>0.52408248517361389</v>
          </cell>
          <cell r="O41">
            <v>0.58689524262251591</v>
          </cell>
          <cell r="P41">
            <v>0.4399380368962118</v>
          </cell>
          <cell r="Q41">
            <v>0.5798558014016979</v>
          </cell>
          <cell r="R41">
            <v>0.49228168145583634</v>
          </cell>
          <cell r="S41">
            <v>0.43360328894281452</v>
          </cell>
          <cell r="T41">
            <v>0.55156949506650255</v>
          </cell>
          <cell r="U41">
            <v>0.4820528064164542</v>
          </cell>
          <cell r="V41">
            <v>0.48789144689265357</v>
          </cell>
          <cell r="W41">
            <v>0.62217416015841143</v>
          </cell>
          <cell r="X41">
            <v>0.52364102651282407</v>
          </cell>
          <cell r="Y41">
            <v>0.56673042346714997</v>
          </cell>
          <cell r="Z41">
            <v>0.44050625335826088</v>
          </cell>
          <cell r="AA41">
            <v>0.68634170721982501</v>
          </cell>
          <cell r="AB41">
            <v>0.41871628495464769</v>
          </cell>
          <cell r="AC41">
            <v>0.58476248266593989</v>
          </cell>
          <cell r="AD41">
            <v>0.5118685429054185</v>
          </cell>
          <cell r="AE41">
            <v>0.54627789602196875</v>
          </cell>
          <cell r="AF41">
            <v>0.44422378256352257</v>
          </cell>
          <cell r="AG41">
            <v>0.5637953651933173</v>
          </cell>
        </row>
      </sheetData>
      <sheetData sheetId="18"/>
      <sheetData sheetId="19">
        <row r="39">
          <cell r="E39">
            <v>25.340578167468568</v>
          </cell>
          <cell r="G39">
            <v>25.027093716101877</v>
          </cell>
          <cell r="H39">
            <v>15.783471203096857</v>
          </cell>
          <cell r="I39">
            <v>39.553674685140358</v>
          </cell>
          <cell r="J39">
            <v>22.052763164655872</v>
          </cell>
          <cell r="K39">
            <v>18.436881346923411</v>
          </cell>
          <cell r="L39">
            <v>20.684764400387674</v>
          </cell>
          <cell r="M39">
            <v>25.894661540690372</v>
          </cell>
          <cell r="N39">
            <v>10.077102416914975</v>
          </cell>
          <cell r="O39">
            <v>23.598213663849872</v>
          </cell>
          <cell r="P39">
            <v>22.423887587822016</v>
          </cell>
          <cell r="Q39">
            <v>29.819345676590714</v>
          </cell>
          <cell r="R39">
            <v>19.835646309640499</v>
          </cell>
          <cell r="S39">
            <v>28.48110427308362</v>
          </cell>
          <cell r="T39">
            <v>30.835603834343058</v>
          </cell>
          <cell r="U39">
            <v>21.189777892119029</v>
          </cell>
          <cell r="V39">
            <v>20.834696860614788</v>
          </cell>
          <cell r="W39">
            <v>26.691510964332494</v>
          </cell>
          <cell r="X39">
            <v>33.888824159578427</v>
          </cell>
          <cell r="Y39">
            <v>25.545087841357102</v>
          </cell>
          <cell r="Z39">
            <v>25.440771859693278</v>
          </cell>
          <cell r="AA39">
            <v>22.116855700426878</v>
          </cell>
          <cell r="AB39">
            <v>22.753121078113804</v>
          </cell>
          <cell r="AC39">
            <v>14.295349973782312</v>
          </cell>
          <cell r="AD39">
            <v>23.854579311818544</v>
          </cell>
          <cell r="AE39">
            <v>24.546840233090375</v>
          </cell>
          <cell r="AF39">
            <v>19.193427578552296</v>
          </cell>
          <cell r="AG39">
            <v>14.41635287789134</v>
          </cell>
        </row>
        <row r="41">
          <cell r="E41">
            <v>0.66165345596647129</v>
          </cell>
          <cell r="G41">
            <v>0.84584332746327484</v>
          </cell>
          <cell r="H41">
            <v>0.52671194919410835</v>
          </cell>
          <cell r="I41">
            <v>0.47346135128201022</v>
          </cell>
          <cell r="J41">
            <v>0.72409056028853724</v>
          </cell>
          <cell r="K41">
            <v>0.76079571305798488</v>
          </cell>
          <cell r="L41">
            <v>0.6299260330450247</v>
          </cell>
          <cell r="M41">
            <v>0.68944084653607929</v>
          </cell>
          <cell r="N41">
            <v>0.53517823223052829</v>
          </cell>
          <cell r="O41">
            <v>0.59940432218148498</v>
          </cell>
          <cell r="P41">
            <v>0.44999150959415857</v>
          </cell>
          <cell r="Q41">
            <v>0.59324189934458149</v>
          </cell>
          <cell r="R41">
            <v>0.50138161621302757</v>
          </cell>
          <cell r="S41">
            <v>0.44203548940493192</v>
          </cell>
          <cell r="T41">
            <v>0.56179437781501906</v>
          </cell>
          <cell r="U41">
            <v>0.48738433139635107</v>
          </cell>
          <cell r="V41">
            <v>0.49808462647856971</v>
          </cell>
          <cell r="W41">
            <v>0.63345810538439395</v>
          </cell>
          <cell r="X41">
            <v>0.52829704460986115</v>
          </cell>
          <cell r="Y41">
            <v>0.57832687324193233</v>
          </cell>
          <cell r="Z41">
            <v>0.44775790793468834</v>
          </cell>
          <cell r="AA41">
            <v>0.69966290312374957</v>
          </cell>
          <cell r="AB41">
            <v>0.42893490177527971</v>
          </cell>
          <cell r="AC41">
            <v>0.5917509297879372</v>
          </cell>
          <cell r="AD41">
            <v>0.52330307628831374</v>
          </cell>
          <cell r="AE41">
            <v>0.55508216909918207</v>
          </cell>
          <cell r="AF41">
            <v>0.45545117717419847</v>
          </cell>
          <cell r="AG41">
            <v>0.57873133610713989</v>
          </cell>
        </row>
      </sheetData>
      <sheetData sheetId="20"/>
      <sheetData sheetId="21">
        <row r="39">
          <cell r="E39">
            <v>25.881580413787653</v>
          </cell>
          <cell r="G39">
            <v>25.661198422132898</v>
          </cell>
          <cell r="H39">
            <v>15.798052546434633</v>
          </cell>
          <cell r="I39">
            <v>39.632787251291894</v>
          </cell>
          <cell r="J39">
            <v>22.94918383323791</v>
          </cell>
          <cell r="K39">
            <v>19.489491086648421</v>
          </cell>
          <cell r="L39">
            <v>21.552942734108615</v>
          </cell>
          <cell r="M39">
            <v>25.383790274296814</v>
          </cell>
          <cell r="N39">
            <v>11.784627207216136</v>
          </cell>
          <cell r="O39">
            <v>23.534595559384471</v>
          </cell>
          <cell r="P39">
            <v>22.092819893156957</v>
          </cell>
          <cell r="Q39">
            <v>30.595504820181496</v>
          </cell>
          <cell r="R39">
            <v>18.958819182805442</v>
          </cell>
          <cell r="S39">
            <v>30.081393795289983</v>
          </cell>
          <cell r="T39">
            <v>31.264717905521838</v>
          </cell>
          <cell r="U39">
            <v>21.201625552545273</v>
          </cell>
          <cell r="V39">
            <v>21.141068146682052</v>
          </cell>
          <cell r="W39">
            <v>26.767003586677475</v>
          </cell>
          <cell r="X39">
            <v>33.560319377091439</v>
          </cell>
          <cell r="Y39">
            <v>26.47785413578659</v>
          </cell>
          <cell r="Z39">
            <v>24.846743095439724</v>
          </cell>
          <cell r="AA39">
            <v>22.751718665242443</v>
          </cell>
          <cell r="AB39">
            <v>22.883141774873529</v>
          </cell>
          <cell r="AC39">
            <v>15.309574511260028</v>
          </cell>
          <cell r="AD39">
            <v>23.413110103376386</v>
          </cell>
          <cell r="AE39">
            <v>24.939931995139084</v>
          </cell>
          <cell r="AF39">
            <v>19.939889887509764</v>
          </cell>
          <cell r="AG39">
            <v>14.989275713268091</v>
          </cell>
        </row>
        <row r="41">
          <cell r="E41">
            <v>0.65523591557211391</v>
          </cell>
          <cell r="G41">
            <v>0.83837882921104301</v>
          </cell>
          <cell r="H41">
            <v>0.52477833419573239</v>
          </cell>
          <cell r="I41">
            <v>0.47144426006098261</v>
          </cell>
          <cell r="J41">
            <v>0.71842409313286226</v>
          </cell>
          <cell r="K41">
            <v>0.74995039174852896</v>
          </cell>
          <cell r="L41">
            <v>0.61858369237223865</v>
          </cell>
          <cell r="M41">
            <v>0.68973520968656643</v>
          </cell>
          <cell r="N41">
            <v>0.53222985756438035</v>
          </cell>
          <cell r="O41">
            <v>0.58920805432647938</v>
          </cell>
          <cell r="P41">
            <v>0.45022327171156601</v>
          </cell>
          <cell r="Q41">
            <v>0.58850351014341595</v>
          </cell>
          <cell r="R41">
            <v>0.49677603238048623</v>
          </cell>
          <cell r="S41">
            <v>0.43953700798659234</v>
          </cell>
          <cell r="T41">
            <v>0.55337986302433051</v>
          </cell>
          <cell r="U41">
            <v>0.48614912991564441</v>
          </cell>
          <cell r="V41">
            <v>0.49200010243511022</v>
          </cell>
          <cell r="W41">
            <v>0.62436284496223171</v>
          </cell>
          <cell r="X41">
            <v>0.51917323371417656</v>
          </cell>
          <cell r="Y41">
            <v>0.5725253689461498</v>
          </cell>
          <cell r="Z41">
            <v>0.44278471289323507</v>
          </cell>
          <cell r="AA41">
            <v>0.69095014367460494</v>
          </cell>
          <cell r="AB41">
            <v>0.42720741929012551</v>
          </cell>
          <cell r="AC41">
            <v>0.58318565644881437</v>
          </cell>
          <cell r="AD41">
            <v>0.51634316896183985</v>
          </cell>
          <cell r="AE41">
            <v>0.54774857493518103</v>
          </cell>
          <cell r="AF41">
            <v>0.45201656586229666</v>
          </cell>
          <cell r="AG41">
            <v>0.57519869858238437</v>
          </cell>
        </row>
      </sheetData>
      <sheetData sheetId="22"/>
      <sheetData sheetId="23">
        <row r="39">
          <cell r="E39">
            <v>25.125334998096722</v>
          </cell>
          <cell r="G39">
            <v>24.676039976557874</v>
          </cell>
          <cell r="H39">
            <v>15.790475318084635</v>
          </cell>
          <cell r="I39">
            <v>39.54047033095641</v>
          </cell>
          <cell r="J39">
            <v>23.08558970440394</v>
          </cell>
          <cell r="K39">
            <v>18.544798740225556</v>
          </cell>
          <cell r="L39">
            <v>21.413029079083966</v>
          </cell>
          <cell r="M39">
            <v>24.973571399066429</v>
          </cell>
          <cell r="N39">
            <v>10.847568179677017</v>
          </cell>
          <cell r="O39">
            <v>22.679745168351513</v>
          </cell>
          <cell r="P39">
            <v>20.516664201879511</v>
          </cell>
          <cell r="Q39">
            <v>29.201992913242631</v>
          </cell>
          <cell r="R39">
            <v>18.262257934628632</v>
          </cell>
          <cell r="S39">
            <v>29.08392167064509</v>
          </cell>
          <cell r="T39">
            <v>30.712683605330461</v>
          </cell>
          <cell r="U39">
            <v>21.145411067407945</v>
          </cell>
          <cell r="V39">
            <v>20.251000185853606</v>
          </cell>
          <cell r="W39">
            <v>26.886863679257296</v>
          </cell>
          <cell r="X39">
            <v>32.812586394748152</v>
          </cell>
          <cell r="Y39">
            <v>25.584202906108722</v>
          </cell>
          <cell r="Z39">
            <v>24.706878178152682</v>
          </cell>
          <cell r="AA39">
            <v>21.797257943781137</v>
          </cell>
          <cell r="AB39">
            <v>22.543653436481438</v>
          </cell>
          <cell r="AC39">
            <v>14.908366650866355</v>
          </cell>
          <cell r="AD39">
            <v>23.212948925428421</v>
          </cell>
          <cell r="AE39">
            <v>24.564080590228102</v>
          </cell>
          <cell r="AF39">
            <v>19.356512232015369</v>
          </cell>
          <cell r="AG39">
            <v>15.431500253546766</v>
          </cell>
        </row>
        <row r="41">
          <cell r="E41">
            <v>0.66387296852443667</v>
          </cell>
          <cell r="G41">
            <v>0.85012053193182258</v>
          </cell>
          <cell r="H41">
            <v>0.53454707354639963</v>
          </cell>
          <cell r="I41">
            <v>0.48092197092304645</v>
          </cell>
          <cell r="J41">
            <v>0.72736066402081667</v>
          </cell>
          <cell r="K41">
            <v>0.75595508796556588</v>
          </cell>
          <cell r="L41">
            <v>0.6252763754761963</v>
          </cell>
          <cell r="M41">
            <v>0.70010853674426998</v>
          </cell>
          <cell r="N41">
            <v>0.54470757237184764</v>
          </cell>
          <cell r="O41">
            <v>0.59399945642946017</v>
          </cell>
          <cell r="P41">
            <v>0.46343212799147143</v>
          </cell>
          <cell r="Q41">
            <v>0.59799679189570643</v>
          </cell>
          <cell r="R41">
            <v>0.50073456741770594</v>
          </cell>
          <cell r="S41">
            <v>0.44655378872324286</v>
          </cell>
          <cell r="T41">
            <v>0.55872627412060583</v>
          </cell>
          <cell r="U41">
            <v>0.49423555603888375</v>
          </cell>
          <cell r="V41">
            <v>0.49668025924201686</v>
          </cell>
          <cell r="W41">
            <v>0.63283924587937768</v>
          </cell>
          <cell r="X41">
            <v>0.52114341081646276</v>
          </cell>
          <cell r="Y41">
            <v>0.58064678520368096</v>
          </cell>
          <cell r="Z41">
            <v>0.44712180248351668</v>
          </cell>
          <cell r="AA41">
            <v>0.69602120179107896</v>
          </cell>
          <cell r="AB41">
            <v>0.43254146813533623</v>
          </cell>
          <cell r="AC41">
            <v>0.5877940931747403</v>
          </cell>
          <cell r="AD41">
            <v>0.52300346604495163</v>
          </cell>
          <cell r="AE41">
            <v>0.55500237290366705</v>
          </cell>
          <cell r="AF41">
            <v>0.45606886753635262</v>
          </cell>
          <cell r="AG41">
            <v>0.58260891338145349</v>
          </cell>
        </row>
      </sheetData>
      <sheetData sheetId="24"/>
      <sheetData sheetId="25">
        <row r="39">
          <cell r="E39">
            <v>24.977302412685038</v>
          </cell>
          <cell r="G39">
            <v>24.923427359234662</v>
          </cell>
          <cell r="H39">
            <v>15.451993111119092</v>
          </cell>
          <cell r="I39">
            <v>38.872814430443924</v>
          </cell>
          <cell r="J39">
            <v>22.820865968588635</v>
          </cell>
          <cell r="K39">
            <v>17.888831813172949</v>
          </cell>
          <cell r="L39">
            <v>21.784503129569526</v>
          </cell>
          <cell r="M39">
            <v>24.725098067358211</v>
          </cell>
          <cell r="N39">
            <v>8.9325334110088672</v>
          </cell>
          <cell r="O39">
            <v>21.99386678536839</v>
          </cell>
          <cell r="P39">
            <v>19.097626011676123</v>
          </cell>
          <cell r="Q39">
            <v>28.064482000130148</v>
          </cell>
          <cell r="R39">
            <v>16.785060168537566</v>
          </cell>
          <cell r="S39">
            <v>27.821308193336371</v>
          </cell>
          <cell r="T39">
            <v>30.240761453403653</v>
          </cell>
          <cell r="U39">
            <v>21.006149907907471</v>
          </cell>
          <cell r="V39">
            <v>20.343027667997731</v>
          </cell>
          <cell r="W39">
            <v>26.885146716491633</v>
          </cell>
          <cell r="X39">
            <v>32.093333296274785</v>
          </cell>
          <cell r="Y39">
            <v>25.833130818038956</v>
          </cell>
          <cell r="Z39">
            <v>24.431061014037976</v>
          </cell>
          <cell r="AA39">
            <v>22.236507430672404</v>
          </cell>
          <cell r="AB39">
            <v>22.194898606527495</v>
          </cell>
          <cell r="AC39">
            <v>14.919390368135099</v>
          </cell>
          <cell r="AD39">
            <v>22.64384895235747</v>
          </cell>
          <cell r="AE39">
            <v>24.530463556351343</v>
          </cell>
          <cell r="AF39">
            <v>18.754568443148059</v>
          </cell>
          <cell r="AG39">
            <v>15.453174511457233</v>
          </cell>
        </row>
        <row r="41">
          <cell r="E41">
            <v>0.66477092333482402</v>
          </cell>
          <cell r="G41">
            <v>0.84759228720615198</v>
          </cell>
          <cell r="H41">
            <v>0.54376189511516015</v>
          </cell>
          <cell r="I41">
            <v>0.48748666783480887</v>
          </cell>
          <cell r="J41">
            <v>0.73125108490667667</v>
          </cell>
          <cell r="K41">
            <v>0.75244694929701139</v>
          </cell>
          <cell r="L41">
            <v>0.62489547566930514</v>
          </cell>
          <cell r="M41">
            <v>0.70096167325539016</v>
          </cell>
          <cell r="N41">
            <v>0.55513569421220399</v>
          </cell>
          <cell r="O41">
            <v>0.59938086564375237</v>
          </cell>
          <cell r="P41">
            <v>0.4708106038855393</v>
          </cell>
          <cell r="Q41">
            <v>0.60121251257191666</v>
          </cell>
          <cell r="R41">
            <v>0.5117329465811199</v>
          </cell>
          <cell r="S41">
            <v>0.45563448581376598</v>
          </cell>
          <cell r="T41">
            <v>0.56181784224533904</v>
          </cell>
          <cell r="U41">
            <v>0.49946087803998485</v>
          </cell>
          <cell r="V41">
            <v>0.49334957136375573</v>
          </cell>
          <cell r="W41">
            <v>0.63031847802668339</v>
          </cell>
          <cell r="X41">
            <v>0.52041829241120985</v>
          </cell>
          <cell r="Y41">
            <v>0.58120626795248298</v>
          </cell>
          <cell r="Z41">
            <v>0.45184660534815474</v>
          </cell>
          <cell r="AA41">
            <v>0.69145010905070969</v>
          </cell>
          <cell r="AB41">
            <v>0.43608996315920734</v>
          </cell>
          <cell r="AC41">
            <v>0.5866428262595883</v>
          </cell>
          <cell r="AD41">
            <v>0.53042708951362305</v>
          </cell>
          <cell r="AE41">
            <v>0.555167294115263</v>
          </cell>
          <cell r="AF41">
            <v>0.45868681385886029</v>
          </cell>
          <cell r="AG41">
            <v>0.58768784584911626</v>
          </cell>
        </row>
      </sheetData>
      <sheetData sheetId="26"/>
      <sheetData sheetId="27">
        <row r="39">
          <cell r="E39">
            <v>24.608859544713699</v>
          </cell>
          <cell r="G39">
            <v>24.591232027325077</v>
          </cell>
          <cell r="H39">
            <v>15.487046627261252</v>
          </cell>
          <cell r="I39">
            <v>38.860593933205386</v>
          </cell>
          <cell r="J39">
            <v>22.574610764342751</v>
          </cell>
          <cell r="K39">
            <v>17.646758220689492</v>
          </cell>
          <cell r="L39">
            <v>21.755489847081773</v>
          </cell>
          <cell r="M39">
            <v>24.721174265721199</v>
          </cell>
          <cell r="N39">
            <v>8.2204902678111189</v>
          </cell>
          <cell r="O39">
            <v>22.098735543337174</v>
          </cell>
          <cell r="P39">
            <v>17.910424239877287</v>
          </cell>
          <cell r="Q39">
            <v>26.925471885252183</v>
          </cell>
          <cell r="R39">
            <v>16.314425559370001</v>
          </cell>
          <cell r="S39">
            <v>28.035451691713309</v>
          </cell>
          <cell r="T39">
            <v>29.883935178533129</v>
          </cell>
          <cell r="U39">
            <v>20.894206027351856</v>
          </cell>
          <cell r="V39">
            <v>20.257892477831657</v>
          </cell>
          <cell r="W39">
            <v>26.87383119121635</v>
          </cell>
          <cell r="X39">
            <v>31.196608542633182</v>
          </cell>
          <cell r="Y39">
            <v>25.532760100977743</v>
          </cell>
          <cell r="Z39">
            <v>23.940751889987343</v>
          </cell>
          <cell r="AA39">
            <v>21.810520736789581</v>
          </cell>
          <cell r="AB39">
            <v>21.863395562175246</v>
          </cell>
          <cell r="AC39">
            <v>13.703506089221237</v>
          </cell>
          <cell r="AD39">
            <v>22.193954903801227</v>
          </cell>
          <cell r="AE39">
            <v>24.217411969986205</v>
          </cell>
          <cell r="AF39">
            <v>18.031993225199013</v>
          </cell>
          <cell r="AG39">
            <v>15.151960977045098</v>
          </cell>
        </row>
        <row r="41">
          <cell r="E41">
            <v>0.66668066160616546</v>
          </cell>
          <cell r="G41">
            <v>0.84758724688496223</v>
          </cell>
          <cell r="H41">
            <v>0.5460738910826477</v>
          </cell>
          <cell r="I41">
            <v>0.48731458224837892</v>
          </cell>
          <cell r="J41">
            <v>0.73364794980289527</v>
          </cell>
          <cell r="K41">
            <v>0.75037512583664245</v>
          </cell>
          <cell r="L41">
            <v>0.62786016963371305</v>
          </cell>
          <cell r="M41">
            <v>0.70618416505568105</v>
          </cell>
          <cell r="N41">
            <v>0.56057105621704884</v>
          </cell>
          <cell r="O41">
            <v>0.5992205501562029</v>
          </cell>
          <cell r="P41">
            <v>0.47542684336704266</v>
          </cell>
          <cell r="Q41">
            <v>0.60486134435157934</v>
          </cell>
          <cell r="R41">
            <v>0.5146203041051125</v>
          </cell>
          <cell r="S41">
            <v>0.45703220802035027</v>
          </cell>
          <cell r="T41">
            <v>0.56535446198850348</v>
          </cell>
          <cell r="U41">
            <v>0.50297814814717234</v>
          </cell>
          <cell r="V41">
            <v>0.49452012952464042</v>
          </cell>
          <cell r="W41">
            <v>0.63407198553518385</v>
          </cell>
          <cell r="X41">
            <v>0.52772706844368078</v>
          </cell>
          <cell r="Y41">
            <v>0.58513876829918332</v>
          </cell>
          <cell r="Z41">
            <v>0.45300629710641632</v>
          </cell>
          <cell r="AA41">
            <v>0.69394730971236895</v>
          </cell>
          <cell r="AB41">
            <v>0.43338518535747705</v>
          </cell>
          <cell r="AC41">
            <v>0.59388354301479696</v>
          </cell>
          <cell r="AD41">
            <v>0.53442379246641281</v>
          </cell>
          <cell r="AE41">
            <v>0.56027645788005775</v>
          </cell>
          <cell r="AF41">
            <v>0.46282048774175294</v>
          </cell>
          <cell r="AG41">
            <v>0.5897537292410322</v>
          </cell>
        </row>
      </sheetData>
      <sheetData sheetId="28"/>
      <sheetData sheetId="29">
        <row r="39">
          <cell r="E39">
            <v>24.695370077888633</v>
          </cell>
          <cell r="G39">
            <v>24.842312189929743</v>
          </cell>
          <cell r="H39">
            <v>15.524237423940873</v>
          </cell>
          <cell r="I39">
            <v>38.935290765608926</v>
          </cell>
          <cell r="J39">
            <v>22.545504437054419</v>
          </cell>
          <cell r="K39">
            <v>17.755716535137374</v>
          </cell>
          <cell r="L39">
            <v>21.923125633931278</v>
          </cell>
          <cell r="M39">
            <v>25.098170558472038</v>
          </cell>
          <cell r="N39">
            <v>9.398027066804481</v>
          </cell>
          <cell r="O39">
            <v>22.205970657230996</v>
          </cell>
          <cell r="P39">
            <v>18.451068859101952</v>
          </cell>
          <cell r="Q39">
            <v>26.284798116675322</v>
          </cell>
          <cell r="R39">
            <v>16.122211097802115</v>
          </cell>
          <cell r="S39">
            <v>28.717276946562531</v>
          </cell>
          <cell r="T39">
            <v>30.065253908416516</v>
          </cell>
          <cell r="U39">
            <v>20.952898881628652</v>
          </cell>
          <cell r="V39">
            <v>20.459896469970548</v>
          </cell>
          <cell r="W39">
            <v>26.873556691462795</v>
          </cell>
          <cell r="X39">
            <v>30.374528916606952</v>
          </cell>
          <cell r="Y39">
            <v>25.440366748544381</v>
          </cell>
          <cell r="Z39">
            <v>23.836554684135848</v>
          </cell>
          <cell r="AA39">
            <v>22.169510085922255</v>
          </cell>
          <cell r="AB39">
            <v>22.108471877310382</v>
          </cell>
          <cell r="AC39">
            <v>13.50362879344909</v>
          </cell>
          <cell r="AD39">
            <v>21.800079429533017</v>
          </cell>
          <cell r="AE39">
            <v>24.389348017374704</v>
          </cell>
          <cell r="AF39">
            <v>17.903492842103834</v>
          </cell>
          <cell r="AG39">
            <v>15.091998769677131</v>
          </cell>
        </row>
        <row r="41">
          <cell r="E41">
            <v>0.66233797976567355</v>
          </cell>
          <cell r="G41">
            <v>0.84009146778995125</v>
          </cell>
          <cell r="H41">
            <v>0.53961718298293093</v>
          </cell>
          <cell r="I41">
            <v>0.48176621686443816</v>
          </cell>
          <cell r="J41">
            <v>0.72859310994433824</v>
          </cell>
          <cell r="K41">
            <v>0.74579721581884895</v>
          </cell>
          <cell r="L41">
            <v>0.62610060771377218</v>
          </cell>
          <cell r="M41">
            <v>0.70290296487385673</v>
          </cell>
          <cell r="N41">
            <v>0.55515722668111789</v>
          </cell>
          <cell r="O41">
            <v>0.59550618129102406</v>
          </cell>
          <cell r="P41">
            <v>0.47465876829001968</v>
          </cell>
          <cell r="Q41">
            <v>0.60279116579814707</v>
          </cell>
          <cell r="R41">
            <v>0.51454127494544089</v>
          </cell>
          <cell r="S41">
            <v>0.45241011566791683</v>
          </cell>
          <cell r="T41">
            <v>0.5620476630608664</v>
          </cell>
          <cell r="U41">
            <v>0.50031483498231877</v>
          </cell>
          <cell r="V41">
            <v>0.49292945388464721</v>
          </cell>
          <cell r="W41">
            <v>0.63234894130690444</v>
          </cell>
          <cell r="X41">
            <v>0.52372689389614846</v>
          </cell>
          <cell r="Y41">
            <v>0.58275734411736613</v>
          </cell>
          <cell r="Z41">
            <v>0.45103308808160192</v>
          </cell>
          <cell r="AA41">
            <v>0.69165169682990146</v>
          </cell>
          <cell r="AB41">
            <v>0.42959195121297777</v>
          </cell>
          <cell r="AC41">
            <v>0.59380882660531276</v>
          </cell>
          <cell r="AD41">
            <v>0.53131476894550034</v>
          </cell>
          <cell r="AE41">
            <v>0.55839965639473066</v>
          </cell>
          <cell r="AF41">
            <v>0.46079177735063964</v>
          </cell>
          <cell r="AG41">
            <v>0.58505887675428048</v>
          </cell>
        </row>
      </sheetData>
      <sheetData sheetId="30"/>
      <sheetData sheetId="31">
        <row r="39">
          <cell r="E39">
            <v>24.715589547210129</v>
          </cell>
          <cell r="G39">
            <v>24.993665173804697</v>
          </cell>
          <cell r="H39">
            <v>15.504064871002482</v>
          </cell>
          <cell r="I39">
            <v>39.011279613833736</v>
          </cell>
          <cell r="J39">
            <v>22.440585352772413</v>
          </cell>
          <cell r="K39">
            <v>17.281843487540716</v>
          </cell>
          <cell r="L39">
            <v>21.890413667001898</v>
          </cell>
          <cell r="M39">
            <v>24.78299868608195</v>
          </cell>
          <cell r="N39">
            <v>9.757944270938598</v>
          </cell>
          <cell r="O39">
            <v>22.278807596566605</v>
          </cell>
          <cell r="P39">
            <v>19.061694099911499</v>
          </cell>
          <cell r="Q39">
            <v>25.744737981824645</v>
          </cell>
          <cell r="R39">
            <v>15.867065985094586</v>
          </cell>
          <cell r="S39">
            <v>28.742121174999347</v>
          </cell>
          <cell r="T39">
            <v>30.618594413189388</v>
          </cell>
          <cell r="U39">
            <v>20.960420945255688</v>
          </cell>
          <cell r="V39">
            <v>20.586643831366271</v>
          </cell>
          <cell r="W39">
            <v>26.875221055069083</v>
          </cell>
          <cell r="X39">
            <v>29.519219973978828</v>
          </cell>
          <cell r="Y39">
            <v>25.417853188421997</v>
          </cell>
          <cell r="Z39">
            <v>23.70252260980876</v>
          </cell>
          <cell r="AA39">
            <v>22.484478574608506</v>
          </cell>
          <cell r="AB39">
            <v>21.854266680130674</v>
          </cell>
          <cell r="AC39">
            <v>13.80105510731202</v>
          </cell>
          <cell r="AD39">
            <v>21.439144742561528</v>
          </cell>
          <cell r="AE39">
            <v>24.522880246936968</v>
          </cell>
          <cell r="AF39">
            <v>17.677559636986036</v>
          </cell>
          <cell r="AG39">
            <v>15.269261245726984</v>
          </cell>
        </row>
        <row r="41">
          <cell r="E41">
            <v>0.66031727724293232</v>
          </cell>
          <cell r="G41">
            <v>0.83609296843595149</v>
          </cell>
          <cell r="H41">
            <v>0.5376012080861996</v>
          </cell>
          <cell r="I41">
            <v>0.47768129208150145</v>
          </cell>
          <cell r="J41">
            <v>0.72451706809936978</v>
          </cell>
          <cell r="K41">
            <v>0.74698353991313626</v>
          </cell>
          <cell r="L41">
            <v>0.62359291511747916</v>
          </cell>
          <cell r="M41">
            <v>0.69841346937628246</v>
          </cell>
          <cell r="N41">
            <v>0.55140931007994831</v>
          </cell>
          <cell r="O41">
            <v>0.59281072062193307</v>
          </cell>
          <cell r="P41">
            <v>0.47257663628831814</v>
          </cell>
          <cell r="Q41">
            <v>0.60200465112965529</v>
          </cell>
          <cell r="R41">
            <v>0.51284810882696208</v>
          </cell>
          <cell r="S41">
            <v>0.45031535321596677</v>
          </cell>
          <cell r="T41">
            <v>0.56004074329235687</v>
          </cell>
          <cell r="U41">
            <v>0.49965021079182592</v>
          </cell>
          <cell r="V41">
            <v>0.49197552108067161</v>
          </cell>
          <cell r="W41">
            <v>0.63124023186147804</v>
          </cell>
          <cell r="X41">
            <v>0.52125976381633299</v>
          </cell>
          <cell r="Y41">
            <v>0.58176973223482309</v>
          </cell>
          <cell r="Z41">
            <v>0.45091288298483762</v>
          </cell>
          <cell r="AA41">
            <v>0.69317839942006532</v>
          </cell>
          <cell r="AB41">
            <v>0.43385321440046859</v>
          </cell>
          <cell r="AC41">
            <v>0.59267992048954476</v>
          </cell>
          <cell r="AD41">
            <v>0.53184639892022545</v>
          </cell>
          <cell r="AE41">
            <v>0.55839267849518337</v>
          </cell>
          <cell r="AF41">
            <v>0.46039531628159447</v>
          </cell>
          <cell r="AG41">
            <v>0.58354335960753656</v>
          </cell>
        </row>
      </sheetData>
      <sheetData sheetId="32"/>
      <sheetData sheetId="33">
        <row r="39">
          <cell r="E39">
            <v>24.601196756155861</v>
          </cell>
          <cell r="G39">
            <v>24.798894866049821</v>
          </cell>
          <cell r="H39">
            <v>15.498521862982217</v>
          </cell>
          <cell r="I39">
            <v>39.050575050690597</v>
          </cell>
          <cell r="J39">
            <v>22.551179780674097</v>
          </cell>
          <cell r="K39">
            <v>16.832856921875631</v>
          </cell>
          <cell r="L39">
            <v>21.781417739966901</v>
          </cell>
          <cell r="M39">
            <v>24.598340978715658</v>
          </cell>
          <cell r="N39">
            <v>9.6969657604336899</v>
          </cell>
          <cell r="O39">
            <v>22.342485461056501</v>
          </cell>
          <cell r="P39">
            <v>19.543842494509502</v>
          </cell>
          <cell r="Q39">
            <v>25.260181537392906</v>
          </cell>
          <cell r="R39">
            <v>15.682254613845034</v>
          </cell>
          <cell r="S39">
            <v>28.531809984900175</v>
          </cell>
          <cell r="T39">
            <v>31.172979800806385</v>
          </cell>
          <cell r="U39">
            <v>20.975108258824264</v>
          </cell>
          <cell r="V39">
            <v>21.032647630744037</v>
          </cell>
          <cell r="W39">
            <v>26.86650986863587</v>
          </cell>
          <cell r="X39">
            <v>28.541479083065909</v>
          </cell>
          <cell r="Y39">
            <v>25.358740482344022</v>
          </cell>
          <cell r="Z39">
            <v>23.425832176637567</v>
          </cell>
          <cell r="AA39">
            <v>22.51742675058447</v>
          </cell>
          <cell r="AB39">
            <v>21.936506252982994</v>
          </cell>
          <cell r="AC39">
            <v>13.59823021490976</v>
          </cell>
          <cell r="AD39">
            <v>21.129485455748341</v>
          </cell>
          <cell r="AE39">
            <v>24.621646886862464</v>
          </cell>
          <cell r="AF39">
            <v>18.026735266429338</v>
          </cell>
          <cell r="AG39">
            <v>15.554242455383141</v>
          </cell>
        </row>
        <row r="41">
          <cell r="E41">
            <v>0.66043965081316103</v>
          </cell>
          <cell r="G41">
            <v>0.83572395783505427</v>
          </cell>
          <cell r="H41">
            <v>0.53694189455994812</v>
          </cell>
          <cell r="I41">
            <v>0.47564157962086717</v>
          </cell>
          <cell r="J41">
            <v>0.72295551818759274</v>
          </cell>
          <cell r="K41">
            <v>0.74827544262388423</v>
          </cell>
          <cell r="L41">
            <v>0.624984538650869</v>
          </cell>
          <cell r="M41">
            <v>0.70259755389705247</v>
          </cell>
          <cell r="N41">
            <v>0.55081862393675773</v>
          </cell>
          <cell r="O41">
            <v>0.59147923747228481</v>
          </cell>
          <cell r="P41">
            <v>0.4699565293780924</v>
          </cell>
          <cell r="Q41">
            <v>0.60268894756101754</v>
          </cell>
          <cell r="R41">
            <v>0.51251233093519988</v>
          </cell>
          <cell r="S41">
            <v>0.44928272848730189</v>
          </cell>
          <cell r="T41">
            <v>0.55919782649489669</v>
          </cell>
          <cell r="U41">
            <v>0.4997243635073923</v>
          </cell>
          <cell r="V41">
            <v>0.48978484667305122</v>
          </cell>
          <cell r="W41">
            <v>0.63257122170679092</v>
          </cell>
          <cell r="X41">
            <v>0.52278199177327445</v>
          </cell>
          <cell r="Y41">
            <v>0.58233691467059812</v>
          </cell>
          <cell r="Z41">
            <v>0.45219198737216987</v>
          </cell>
          <cell r="AA41">
            <v>0.69518669325208227</v>
          </cell>
          <cell r="AB41">
            <v>0.43416054110413788</v>
          </cell>
          <cell r="AC41">
            <v>0.59432256440187226</v>
          </cell>
          <cell r="AD41">
            <v>0.53212609723129645</v>
          </cell>
          <cell r="AE41">
            <v>0.55961866535733862</v>
          </cell>
          <cell r="AF41">
            <v>0.45817835931005046</v>
          </cell>
          <cell r="AG41">
            <v>0.58398020394933847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ป้าหมาย2562"/>
      <sheetName val="เป้าหมายข้อตกลง-2562"/>
      <sheetName val="เป้าหมายข้อตกลง-62 (ปรับEBIDA)"/>
      <sheetName val="รวม"/>
      <sheetName val="เขต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</sheetNames>
    <sheetDataSet>
      <sheetData sheetId="0"/>
      <sheetData sheetId="1"/>
      <sheetData sheetId="2"/>
      <sheetData sheetId="3">
        <row r="39">
          <cell r="E39">
            <v>25.388588786729454</v>
          </cell>
          <cell r="F39">
            <v>24.57440269928728</v>
          </cell>
          <cell r="G39">
            <v>26.781209079013696</v>
          </cell>
          <cell r="I39">
            <v>25.185791602993241</v>
          </cell>
          <cell r="J39">
            <v>22.69172709562713</v>
          </cell>
          <cell r="K39">
            <v>30.943907128419873</v>
          </cell>
          <cell r="M39">
            <v>23.98269135158289</v>
          </cell>
          <cell r="N39">
            <v>21.690000339601397</v>
          </cell>
          <cell r="O39">
            <v>21.105301496703024</v>
          </cell>
          <cell r="Q39">
            <v>26.3957832848991</v>
          </cell>
          <cell r="R39">
            <v>22.564524725574898</v>
          </cell>
          <cell r="S39">
            <v>24.641753539091248</v>
          </cell>
          <cell r="T39">
            <v>24.65391399089005</v>
          </cell>
        </row>
        <row r="41">
          <cell r="E41">
            <v>0.62187687148785875</v>
          </cell>
          <cell r="F41">
            <v>0.66641053141019035</v>
          </cell>
          <cell r="G41">
            <v>0.63844575139239412</v>
          </cell>
          <cell r="I41">
            <v>0.658946436026419</v>
          </cell>
          <cell r="J41">
            <v>0.71546861416690688</v>
          </cell>
          <cell r="K41">
            <v>0.62900783859144194</v>
          </cell>
          <cell r="M41">
            <v>0.74030609079539855</v>
          </cell>
          <cell r="N41">
            <v>0.7586399707791579</v>
          </cell>
          <cell r="O41">
            <v>0.73476201192525326</v>
          </cell>
          <cell r="Q41">
            <v>0.65687123070210984</v>
          </cell>
          <cell r="R41">
            <v>0.67756579048170662</v>
          </cell>
          <cell r="S41">
            <v>0.65159957078562225</v>
          </cell>
          <cell r="T41">
            <v>0.67808620247056306</v>
          </cell>
        </row>
      </sheetData>
      <sheetData sheetId="4">
        <row r="63">
          <cell r="E63">
            <v>53455.17</v>
          </cell>
          <cell r="F63">
            <v>21414.67</v>
          </cell>
          <cell r="G63">
            <v>108405.16</v>
          </cell>
          <cell r="I63">
            <v>17505.16</v>
          </cell>
          <cell r="J63">
            <v>59183.71</v>
          </cell>
          <cell r="K63">
            <v>34697.99</v>
          </cell>
          <cell r="M63">
            <v>14514.669999999998</v>
          </cell>
          <cell r="N63">
            <v>89655.17</v>
          </cell>
          <cell r="O63">
            <v>106214.68</v>
          </cell>
          <cell r="Q63">
            <v>167705.16</v>
          </cell>
          <cell r="R63">
            <v>142055.17000000001</v>
          </cell>
          <cell r="S63">
            <v>154264.67000000001</v>
          </cell>
        </row>
        <row r="64">
          <cell r="E64">
            <v>0</v>
          </cell>
          <cell r="F64">
            <v>0</v>
          </cell>
          <cell r="G64">
            <v>0</v>
          </cell>
          <cell r="I64">
            <v>0</v>
          </cell>
          <cell r="J64">
            <v>0</v>
          </cell>
          <cell r="K64">
            <v>0</v>
          </cell>
          <cell r="M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  <cell r="S64">
            <v>0</v>
          </cell>
        </row>
        <row r="76">
          <cell r="E76">
            <v>49100</v>
          </cell>
          <cell r="F76">
            <v>17200</v>
          </cell>
          <cell r="G76">
            <v>104050</v>
          </cell>
          <cell r="I76">
            <v>13150</v>
          </cell>
          <cell r="J76">
            <v>55250</v>
          </cell>
          <cell r="K76">
            <v>23800</v>
          </cell>
          <cell r="M76">
            <v>10300</v>
          </cell>
          <cell r="N76">
            <v>85300</v>
          </cell>
          <cell r="O76">
            <v>102000</v>
          </cell>
          <cell r="Q76">
            <v>163350</v>
          </cell>
          <cell r="R76">
            <v>137700</v>
          </cell>
          <cell r="S76">
            <v>150050</v>
          </cell>
        </row>
        <row r="85">
          <cell r="E85">
            <v>4355.17</v>
          </cell>
          <cell r="F85">
            <v>4214.67</v>
          </cell>
          <cell r="G85">
            <v>4355.16</v>
          </cell>
          <cell r="I85">
            <v>4355.16</v>
          </cell>
          <cell r="J85">
            <v>3933.71</v>
          </cell>
          <cell r="K85">
            <v>10897.99</v>
          </cell>
          <cell r="M85">
            <v>4214.6699999999983</v>
          </cell>
          <cell r="N85">
            <v>4355.17</v>
          </cell>
          <cell r="O85">
            <v>4214.68</v>
          </cell>
          <cell r="Q85">
            <v>4355.16</v>
          </cell>
          <cell r="R85">
            <v>4355.17</v>
          </cell>
          <cell r="S85">
            <v>4214.67</v>
          </cell>
        </row>
        <row r="251">
          <cell r="E251">
            <v>6420778.7999999998</v>
          </cell>
          <cell r="F251">
            <v>6844277.2800000003</v>
          </cell>
          <cell r="G251">
            <v>7333813.0399999991</v>
          </cell>
          <cell r="I251">
            <v>7065509.0099999998</v>
          </cell>
          <cell r="J251">
            <v>7190426.1200000001</v>
          </cell>
          <cell r="K251">
            <v>7915163.2199999979</v>
          </cell>
          <cell r="M251">
            <v>7245114.9000000013</v>
          </cell>
          <cell r="N251">
            <v>7642631.6000000015</v>
          </cell>
          <cell r="O251">
            <v>7667381.0100000007</v>
          </cell>
          <cell r="Q251">
            <v>7408824.8100000005</v>
          </cell>
          <cell r="R251">
            <v>8158153.1099999994</v>
          </cell>
          <cell r="S251">
            <v>8613197.9899999984</v>
          </cell>
        </row>
      </sheetData>
      <sheetData sheetId="5">
        <row r="10">
          <cell r="E10">
            <v>441</v>
          </cell>
          <cell r="F10">
            <v>453</v>
          </cell>
          <cell r="G10">
            <v>310</v>
          </cell>
          <cell r="I10">
            <v>455</v>
          </cell>
          <cell r="J10">
            <v>384</v>
          </cell>
          <cell r="K10">
            <v>401</v>
          </cell>
          <cell r="M10">
            <v>325</v>
          </cell>
          <cell r="N10">
            <v>494</v>
          </cell>
          <cell r="O10">
            <v>460</v>
          </cell>
          <cell r="Q10">
            <v>409</v>
          </cell>
          <cell r="R10">
            <v>408</v>
          </cell>
          <cell r="S10">
            <v>365</v>
          </cell>
        </row>
        <row r="12">
          <cell r="E12">
            <v>6</v>
          </cell>
          <cell r="F12">
            <v>10</v>
          </cell>
          <cell r="G12">
            <v>25</v>
          </cell>
          <cell r="I12">
            <v>6</v>
          </cell>
          <cell r="J12">
            <v>9</v>
          </cell>
          <cell r="K12">
            <v>0</v>
          </cell>
          <cell r="M12">
            <v>12</v>
          </cell>
          <cell r="N12">
            <v>9</v>
          </cell>
          <cell r="O12">
            <v>12</v>
          </cell>
          <cell r="Q12">
            <v>3</v>
          </cell>
          <cell r="R12">
            <v>1</v>
          </cell>
          <cell r="S12">
            <v>0</v>
          </cell>
        </row>
        <row r="30">
          <cell r="E30">
            <v>2844258</v>
          </cell>
          <cell r="F30">
            <v>2940075</v>
          </cell>
          <cell r="G30">
            <v>2962042</v>
          </cell>
          <cell r="I30">
            <v>3073847</v>
          </cell>
          <cell r="J30">
            <v>3009991</v>
          </cell>
          <cell r="K30">
            <v>2935741</v>
          </cell>
          <cell r="M30">
            <v>3278820</v>
          </cell>
          <cell r="N30">
            <v>3355513</v>
          </cell>
          <cell r="O30">
            <v>3177221</v>
          </cell>
          <cell r="Q30">
            <v>2979042</v>
          </cell>
          <cell r="R30">
            <v>3158383</v>
          </cell>
          <cell r="S30">
            <v>2931272</v>
          </cell>
        </row>
        <row r="37">
          <cell r="E37">
            <v>1005262.8300000002</v>
          </cell>
          <cell r="F37">
            <v>1001315.8699999999</v>
          </cell>
          <cell r="G37">
            <v>1094141.01</v>
          </cell>
          <cell r="I37">
            <v>1029508.5299999999</v>
          </cell>
          <cell r="J37">
            <v>820342.1100000001</v>
          </cell>
          <cell r="K37">
            <v>1320272.4499999997</v>
          </cell>
          <cell r="M37">
            <v>861011.06</v>
          </cell>
          <cell r="N37">
            <v>870404.56000000041</v>
          </cell>
          <cell r="O37">
            <v>862106.96</v>
          </cell>
          <cell r="Q37">
            <v>1144140.6899999997</v>
          </cell>
          <cell r="R37">
            <v>879715.31</v>
          </cell>
          <cell r="S37">
            <v>962278.72000000009</v>
          </cell>
        </row>
        <row r="39">
          <cell r="E39">
            <v>25.88712246701796</v>
          </cell>
          <cell r="F39">
            <v>25.251265591504673</v>
          </cell>
          <cell r="G39">
            <v>26.879196469649003</v>
          </cell>
          <cell r="I39">
            <v>25.003448297896043</v>
          </cell>
          <cell r="J39">
            <v>21.343574313030416</v>
          </cell>
          <cell r="K39">
            <v>30.915985271048456</v>
          </cell>
          <cell r="M39">
            <v>20.752794603876083</v>
          </cell>
          <cell r="N39">
            <v>20.541142762400845</v>
          </cell>
          <cell r="O39">
            <v>21.265454688109607</v>
          </cell>
          <cell r="Q39">
            <v>27.618132990086654</v>
          </cell>
          <cell r="R39">
            <v>21.676095768493926</v>
          </cell>
          <cell r="S39">
            <v>24.640515088954238</v>
          </cell>
          <cell r="T39">
            <v>24.334937389115417</v>
          </cell>
        </row>
        <row r="41">
          <cell r="E41">
            <v>0.78161158966585564</v>
          </cell>
          <cell r="F41">
            <v>0.83221878303845509</v>
          </cell>
          <cell r="G41">
            <v>0.80929092148022186</v>
          </cell>
          <cell r="I41">
            <v>0.83786196095897725</v>
          </cell>
          <cell r="J41">
            <v>0.90603105438249432</v>
          </cell>
          <cell r="K41">
            <v>0.796127215322462</v>
          </cell>
          <cell r="M41">
            <v>0.91657686292104679</v>
          </cell>
          <cell r="N41">
            <v>0.90513479591184398</v>
          </cell>
          <cell r="O41">
            <v>0.88266436639830204</v>
          </cell>
          <cell r="Q41">
            <v>0.79850540337155373</v>
          </cell>
          <cell r="R41">
            <v>0.84403032528773525</v>
          </cell>
          <cell r="S41">
            <v>0.8071527307372468</v>
          </cell>
          <cell r="T41">
            <v>0.84226539301725301</v>
          </cell>
        </row>
        <row r="63">
          <cell r="E63">
            <v>63147668.140000001</v>
          </cell>
          <cell r="F63">
            <v>65080163.619999997</v>
          </cell>
          <cell r="G63">
            <v>65670433.560000002</v>
          </cell>
          <cell r="I63">
            <v>68752115.140000001</v>
          </cell>
          <cell r="J63">
            <v>66797159.700000003</v>
          </cell>
          <cell r="K63">
            <v>65132403.429999992</v>
          </cell>
          <cell r="M63">
            <v>71293337.769999996</v>
          </cell>
          <cell r="N63">
            <v>73271444.650000006</v>
          </cell>
          <cell r="O63">
            <v>69703850.359999985</v>
          </cell>
          <cell r="Q63">
            <v>65638191.320000008</v>
          </cell>
          <cell r="R63">
            <v>69911422.429999992</v>
          </cell>
          <cell r="S63">
            <v>66159907.760000005</v>
          </cell>
        </row>
        <row r="64">
          <cell r="E64">
            <v>57067803.109999999</v>
          </cell>
          <cell r="F64">
            <v>58903680.509999998</v>
          </cell>
          <cell r="G64">
            <v>59533296.170000002</v>
          </cell>
          <cell r="I64">
            <v>62265497.750000007</v>
          </cell>
          <cell r="J64">
            <v>60734315.560000002</v>
          </cell>
          <cell r="K64">
            <v>58496186.139999993</v>
          </cell>
          <cell r="M64">
            <v>65457577.090000004</v>
          </cell>
          <cell r="N64">
            <v>66818504.100000001</v>
          </cell>
          <cell r="O64">
            <v>63312425.289999992</v>
          </cell>
          <cell r="Q64">
            <v>59156647.350000009</v>
          </cell>
          <cell r="R64">
            <v>63331339.329999998</v>
          </cell>
          <cell r="S64">
            <v>59040952.660000004</v>
          </cell>
        </row>
        <row r="76">
          <cell r="E76">
            <v>3973536.34</v>
          </cell>
          <cell r="F76">
            <v>4097997.29</v>
          </cell>
          <cell r="G76">
            <v>3982114.38</v>
          </cell>
          <cell r="I76">
            <v>4009219.61</v>
          </cell>
          <cell r="J76">
            <v>3976481</v>
          </cell>
          <cell r="K76">
            <v>4021383.63</v>
          </cell>
          <cell r="M76">
            <v>4010703.08</v>
          </cell>
          <cell r="N76">
            <v>4104016.08</v>
          </cell>
          <cell r="O76">
            <v>4128916.91</v>
          </cell>
          <cell r="Q76">
            <v>4149402.12</v>
          </cell>
          <cell r="R76">
            <v>4128203.91</v>
          </cell>
          <cell r="S76">
            <v>4671830.4399999995</v>
          </cell>
        </row>
        <row r="85">
          <cell r="E85">
            <v>2106328.69</v>
          </cell>
          <cell r="F85">
            <v>2078485.8199999998</v>
          </cell>
          <cell r="G85">
            <v>2155023.0099999998</v>
          </cell>
          <cell r="I85">
            <v>2477397.7800000003</v>
          </cell>
          <cell r="J85">
            <v>2086363.14</v>
          </cell>
          <cell r="K85">
            <v>2614833.66</v>
          </cell>
          <cell r="M85">
            <v>1825057.6</v>
          </cell>
          <cell r="N85">
            <v>2348924.4699999997</v>
          </cell>
          <cell r="O85">
            <v>2262508.16</v>
          </cell>
          <cell r="Q85">
            <v>2332141.85</v>
          </cell>
          <cell r="R85">
            <v>2451879.19</v>
          </cell>
          <cell r="S85">
            <v>2447124.66</v>
          </cell>
        </row>
        <row r="251">
          <cell r="E251">
            <v>24027668.260000002</v>
          </cell>
          <cell r="F251">
            <v>16153902.939999998</v>
          </cell>
          <cell r="G251">
            <v>13709909.089999998</v>
          </cell>
          <cell r="I251">
            <v>16438437.42</v>
          </cell>
          <cell r="J251">
            <v>16112073.169999996</v>
          </cell>
          <cell r="K251">
            <v>17845572.079999998</v>
          </cell>
          <cell r="M251">
            <v>16789497.469999999</v>
          </cell>
          <cell r="N251">
            <v>17501896.490000002</v>
          </cell>
          <cell r="O251">
            <v>19350657.719999999</v>
          </cell>
          <cell r="Q251">
            <v>16860357.139999997</v>
          </cell>
          <cell r="R251">
            <v>16953538.840000004</v>
          </cell>
          <cell r="S251">
            <v>19560002.099999998</v>
          </cell>
        </row>
      </sheetData>
      <sheetData sheetId="6">
        <row r="10">
          <cell r="E10">
            <v>6</v>
          </cell>
          <cell r="F10">
            <v>5</v>
          </cell>
          <cell r="G10">
            <v>4</v>
          </cell>
          <cell r="I10">
            <v>2</v>
          </cell>
          <cell r="J10">
            <v>8</v>
          </cell>
          <cell r="K10">
            <v>33</v>
          </cell>
          <cell r="M10">
            <v>5</v>
          </cell>
          <cell r="N10">
            <v>21</v>
          </cell>
          <cell r="O10">
            <v>9</v>
          </cell>
          <cell r="Q10">
            <v>3</v>
          </cell>
          <cell r="R10">
            <v>9</v>
          </cell>
          <cell r="S10">
            <v>8</v>
          </cell>
        </row>
        <row r="12">
          <cell r="E12">
            <v>0</v>
          </cell>
          <cell r="F12">
            <v>1</v>
          </cell>
          <cell r="G12">
            <v>0</v>
          </cell>
          <cell r="I12">
            <v>0</v>
          </cell>
          <cell r="J12">
            <v>2</v>
          </cell>
          <cell r="K12">
            <v>22</v>
          </cell>
          <cell r="M12">
            <v>4</v>
          </cell>
          <cell r="N12">
            <v>5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</row>
        <row r="30">
          <cell r="E30">
            <v>50605</v>
          </cell>
          <cell r="F30">
            <v>49796</v>
          </cell>
          <cell r="G30">
            <v>49543</v>
          </cell>
          <cell r="I30">
            <v>54729</v>
          </cell>
          <cell r="J30">
            <v>47103</v>
          </cell>
          <cell r="K30">
            <v>52688</v>
          </cell>
          <cell r="M30">
            <v>64333</v>
          </cell>
          <cell r="N30">
            <v>66565</v>
          </cell>
          <cell r="O30">
            <v>57848</v>
          </cell>
          <cell r="Q30">
            <v>52367</v>
          </cell>
          <cell r="R30">
            <v>54649</v>
          </cell>
          <cell r="S30">
            <v>51295</v>
          </cell>
        </row>
        <row r="37">
          <cell r="E37">
            <v>10129.650000000001</v>
          </cell>
          <cell r="F37">
            <v>8853.5</v>
          </cell>
          <cell r="G37">
            <v>9281.5999999999985</v>
          </cell>
          <cell r="I37">
            <v>10386.589999999997</v>
          </cell>
          <cell r="J37">
            <v>8851.39</v>
          </cell>
          <cell r="K37">
            <v>10468.14</v>
          </cell>
          <cell r="M37">
            <v>11579.39</v>
          </cell>
          <cell r="N37">
            <v>12982.279999999999</v>
          </cell>
          <cell r="O37">
            <v>8510</v>
          </cell>
          <cell r="Q37">
            <v>10062.690000000002</v>
          </cell>
          <cell r="R37">
            <v>7447.9400000000023</v>
          </cell>
          <cell r="S37">
            <v>8662.1200000000026</v>
          </cell>
        </row>
        <row r="39">
          <cell r="E39">
            <v>16.365425269380491</v>
          </cell>
          <cell r="F39">
            <v>14.791703213626379</v>
          </cell>
          <cell r="G39">
            <v>15.433938168466979</v>
          </cell>
          <cell r="I39">
            <v>15.705705764737168</v>
          </cell>
          <cell r="J39">
            <v>15.578389320781527</v>
          </cell>
          <cell r="K39">
            <v>16.337797710553907</v>
          </cell>
          <cell r="M39">
            <v>15.040631978821468</v>
          </cell>
          <cell r="N39">
            <v>16.054803302602892</v>
          </cell>
          <cell r="O39">
            <v>12.643746471339851</v>
          </cell>
          <cell r="Q39">
            <v>15.858071326169904</v>
          </cell>
          <cell r="R39">
            <v>11.787150952396178</v>
          </cell>
          <cell r="S39">
            <v>14.257197464222537</v>
          </cell>
          <cell r="T39">
            <v>14.999404516860212</v>
          </cell>
        </row>
        <row r="41">
          <cell r="E41">
            <v>0.51052989987137132</v>
          </cell>
          <cell r="F41">
            <v>0.51838434311888404</v>
          </cell>
          <cell r="G41">
            <v>0.49864626843138243</v>
          </cell>
          <cell r="I41">
            <v>0.5505852527376347</v>
          </cell>
          <cell r="J41">
            <v>0.52398380314592741</v>
          </cell>
          <cell r="K41">
            <v>0.52611450339755661</v>
          </cell>
          <cell r="M41">
            <v>0.6599271682822998</v>
          </cell>
          <cell r="N41">
            <v>0.65856711072416163</v>
          </cell>
          <cell r="O41">
            <v>0.58932355338223308</v>
          </cell>
          <cell r="Q41">
            <v>0.51564653984008824</v>
          </cell>
          <cell r="R41">
            <v>0.53721498331309936</v>
          </cell>
          <cell r="S41">
            <v>0.51986419377723725</v>
          </cell>
          <cell r="T41">
            <v>0.55032805336700796</v>
          </cell>
        </row>
        <row r="63">
          <cell r="E63">
            <v>942091.2699999999</v>
          </cell>
          <cell r="F63">
            <v>922706.19</v>
          </cell>
          <cell r="G63">
            <v>922378.0199999999</v>
          </cell>
          <cell r="I63">
            <v>1019209.3699999999</v>
          </cell>
          <cell r="J63">
            <v>889164.76</v>
          </cell>
          <cell r="K63">
            <v>987545.34000000008</v>
          </cell>
          <cell r="M63">
            <v>1213212.3600000001</v>
          </cell>
          <cell r="N63">
            <v>1248131.6299999999</v>
          </cell>
          <cell r="O63">
            <v>1081484.54</v>
          </cell>
          <cell r="Q63">
            <v>977066.59</v>
          </cell>
          <cell r="R63">
            <v>1024166.1</v>
          </cell>
          <cell r="S63">
            <v>974964.71000000008</v>
          </cell>
        </row>
        <row r="64">
          <cell r="E64">
            <v>829785.95</v>
          </cell>
          <cell r="F64">
            <v>811437.7699999999</v>
          </cell>
          <cell r="G64">
            <v>809738.33</v>
          </cell>
          <cell r="I64">
            <v>907144.71999999986</v>
          </cell>
          <cell r="J64">
            <v>771491.92999999993</v>
          </cell>
          <cell r="K64">
            <v>873545.54</v>
          </cell>
          <cell r="M64">
            <v>1098342.77</v>
          </cell>
          <cell r="N64">
            <v>1128886.42</v>
          </cell>
          <cell r="O64">
            <v>964996.1100000001</v>
          </cell>
          <cell r="Q64">
            <v>858702.39</v>
          </cell>
          <cell r="R64">
            <v>905710.76</v>
          </cell>
          <cell r="S64">
            <v>844584.99000000011</v>
          </cell>
        </row>
        <row r="76">
          <cell r="E76">
            <v>99440</v>
          </cell>
          <cell r="F76">
            <v>98460</v>
          </cell>
          <cell r="G76">
            <v>99430</v>
          </cell>
          <cell r="I76">
            <v>98790</v>
          </cell>
          <cell r="J76">
            <v>104879.06</v>
          </cell>
          <cell r="K76">
            <v>99130</v>
          </cell>
          <cell r="M76">
            <v>99490</v>
          </cell>
          <cell r="N76">
            <v>102189.53</v>
          </cell>
          <cell r="O76">
            <v>100520</v>
          </cell>
          <cell r="Q76">
            <v>102070</v>
          </cell>
          <cell r="R76">
            <v>101240</v>
          </cell>
          <cell r="S76">
            <v>113668.12</v>
          </cell>
        </row>
        <row r="85">
          <cell r="E85">
            <v>12865.32</v>
          </cell>
          <cell r="F85">
            <v>12808.42</v>
          </cell>
          <cell r="G85">
            <v>13209.689999999999</v>
          </cell>
          <cell r="I85">
            <v>13274.65</v>
          </cell>
          <cell r="J85">
            <v>12793.77</v>
          </cell>
          <cell r="K85">
            <v>14869.800000000001</v>
          </cell>
          <cell r="M85">
            <v>15379.59</v>
          </cell>
          <cell r="N85">
            <v>17055.68</v>
          </cell>
          <cell r="O85">
            <v>15968.43</v>
          </cell>
          <cell r="Q85">
            <v>16294.2</v>
          </cell>
          <cell r="R85">
            <v>17215.339999999997</v>
          </cell>
          <cell r="S85">
            <v>16711.599999999995</v>
          </cell>
        </row>
        <row r="251">
          <cell r="E251">
            <v>713783.66</v>
          </cell>
          <cell r="F251">
            <v>669858.34000000008</v>
          </cell>
          <cell r="G251">
            <v>706855.6</v>
          </cell>
          <cell r="I251">
            <v>718932.39</v>
          </cell>
          <cell r="J251">
            <v>753265.3</v>
          </cell>
          <cell r="K251">
            <v>736721.47</v>
          </cell>
          <cell r="M251">
            <v>689570.08</v>
          </cell>
          <cell r="N251">
            <v>786606.33000000007</v>
          </cell>
          <cell r="O251">
            <v>748352.04999999993</v>
          </cell>
          <cell r="Q251">
            <v>759804.58</v>
          </cell>
          <cell r="R251">
            <v>919829.34999999986</v>
          </cell>
          <cell r="S251">
            <v>814594.59999999986</v>
          </cell>
        </row>
      </sheetData>
      <sheetData sheetId="7">
        <row r="10">
          <cell r="E10">
            <v>76</v>
          </cell>
          <cell r="F10">
            <v>104</v>
          </cell>
          <cell r="G10">
            <v>61</v>
          </cell>
          <cell r="I10">
            <v>84</v>
          </cell>
          <cell r="J10">
            <v>189</v>
          </cell>
          <cell r="K10">
            <v>123</v>
          </cell>
          <cell r="M10">
            <v>85</v>
          </cell>
          <cell r="N10">
            <v>135</v>
          </cell>
          <cell r="O10">
            <v>103</v>
          </cell>
          <cell r="Q10">
            <v>110</v>
          </cell>
          <cell r="R10">
            <v>92</v>
          </cell>
          <cell r="S10">
            <v>78</v>
          </cell>
        </row>
        <row r="12">
          <cell r="E12">
            <v>1</v>
          </cell>
          <cell r="F12">
            <v>1</v>
          </cell>
          <cell r="G12">
            <v>0</v>
          </cell>
          <cell r="I12">
            <v>8</v>
          </cell>
          <cell r="J12">
            <v>0</v>
          </cell>
          <cell r="K12">
            <v>7</v>
          </cell>
          <cell r="M12">
            <v>1</v>
          </cell>
          <cell r="N12">
            <v>4</v>
          </cell>
          <cell r="O12">
            <v>1</v>
          </cell>
          <cell r="Q12">
            <v>2</v>
          </cell>
          <cell r="R12">
            <v>1</v>
          </cell>
          <cell r="S12">
            <v>2</v>
          </cell>
        </row>
        <row r="30">
          <cell r="E30">
            <v>234767</v>
          </cell>
          <cell r="F30">
            <v>266788</v>
          </cell>
          <cell r="G30">
            <v>256023</v>
          </cell>
          <cell r="I30">
            <v>253848</v>
          </cell>
          <cell r="J30">
            <v>257910</v>
          </cell>
          <cell r="K30">
            <v>260457</v>
          </cell>
          <cell r="M30">
            <v>311443</v>
          </cell>
          <cell r="N30">
            <v>341828</v>
          </cell>
          <cell r="O30">
            <v>291688</v>
          </cell>
          <cell r="Q30">
            <v>269619</v>
          </cell>
          <cell r="R30">
            <v>275426</v>
          </cell>
          <cell r="S30">
            <v>249700</v>
          </cell>
        </row>
        <row r="37">
          <cell r="E37">
            <v>160311.60999999999</v>
          </cell>
          <cell r="F37">
            <v>172516</v>
          </cell>
          <cell r="G37">
            <v>195847</v>
          </cell>
          <cell r="I37">
            <v>154794</v>
          </cell>
          <cell r="J37">
            <v>163596</v>
          </cell>
          <cell r="K37">
            <v>173062</v>
          </cell>
          <cell r="M37">
            <v>178758</v>
          </cell>
          <cell r="N37">
            <v>152882</v>
          </cell>
          <cell r="O37">
            <v>167204</v>
          </cell>
          <cell r="Q37">
            <v>163234</v>
          </cell>
          <cell r="R37">
            <v>148752</v>
          </cell>
          <cell r="S37">
            <v>149112</v>
          </cell>
        </row>
        <row r="39">
          <cell r="E39">
            <v>28.420083151176389</v>
          </cell>
          <cell r="F39">
            <v>33.349055874302152</v>
          </cell>
          <cell r="G39">
            <v>39.275837519678333</v>
          </cell>
          <cell r="I39">
            <v>33.062077096575763</v>
          </cell>
          <cell r="J39">
            <v>33.772496624732149</v>
          </cell>
          <cell r="K39">
            <v>33.668405253502307</v>
          </cell>
          <cell r="M39">
            <v>33.091016121776896</v>
          </cell>
          <cell r="N39">
            <v>29.136475386403919</v>
          </cell>
          <cell r="O39">
            <v>32.663921295898355</v>
          </cell>
          <cell r="Q39">
            <v>33.459669203633062</v>
          </cell>
          <cell r="R39">
            <v>32.751916649419385</v>
          </cell>
          <cell r="S39">
            <v>33.223710595973373</v>
          </cell>
          <cell r="T39">
            <v>32.922729186177449</v>
          </cell>
        </row>
        <row r="41">
          <cell r="E41">
            <v>0.43908560847995731</v>
          </cell>
          <cell r="F41">
            <v>0.51341916363566387</v>
          </cell>
          <cell r="G41">
            <v>0.47463041013838125</v>
          </cell>
          <cell r="I41">
            <v>0.46890057326940893</v>
          </cell>
          <cell r="J41">
            <v>0.52365386177211082</v>
          </cell>
          <cell r="K41">
            <v>0.47375672895640808</v>
          </cell>
          <cell r="M41">
            <v>0.58249029784448492</v>
          </cell>
          <cell r="N41">
            <v>0.61541563708214631</v>
          </cell>
          <cell r="O41">
            <v>0.53963831460154477</v>
          </cell>
          <cell r="Q41">
            <v>0.4803859208381217</v>
          </cell>
          <cell r="R41">
            <v>0.48837211364130029</v>
          </cell>
          <cell r="S41">
            <v>0.45557380040138656</v>
          </cell>
          <cell r="T41">
            <v>0.50422324950167519</v>
          </cell>
        </row>
        <row r="63">
          <cell r="E63">
            <v>5072439.1000000006</v>
          </cell>
          <cell r="F63">
            <v>5529384.4799999995</v>
          </cell>
          <cell r="G63">
            <v>5484476.2199999997</v>
          </cell>
          <cell r="I63">
            <v>5465945.75</v>
          </cell>
          <cell r="J63">
            <v>5360511.99</v>
          </cell>
          <cell r="K63">
            <v>5561861.3899999997</v>
          </cell>
          <cell r="M63">
            <v>6417528.1800000006</v>
          </cell>
          <cell r="N63">
            <v>7032353.5700000012</v>
          </cell>
          <cell r="O63">
            <v>6034451.0700000003</v>
          </cell>
          <cell r="Q63">
            <v>5702307.9200000009</v>
          </cell>
          <cell r="R63">
            <v>5791409.8700000001</v>
          </cell>
          <cell r="S63">
            <v>5677021.7400000002</v>
          </cell>
        </row>
        <row r="64">
          <cell r="E64">
            <v>3743547.3900000006</v>
          </cell>
          <cell r="F64">
            <v>4375441.4099999992</v>
          </cell>
          <cell r="G64">
            <v>4147469.2399999998</v>
          </cell>
          <cell r="I64">
            <v>4084708.4899999998</v>
          </cell>
          <cell r="J64">
            <v>4144801.23</v>
          </cell>
          <cell r="K64">
            <v>4182678.59</v>
          </cell>
          <cell r="M64">
            <v>5139768.3900000006</v>
          </cell>
          <cell r="N64">
            <v>5676085.1700000009</v>
          </cell>
          <cell r="O64">
            <v>4764335.57</v>
          </cell>
          <cell r="Q64">
            <v>4353585.8600000003</v>
          </cell>
          <cell r="R64">
            <v>4441995.59</v>
          </cell>
          <cell r="S64">
            <v>3997202</v>
          </cell>
        </row>
        <row r="76">
          <cell r="E76">
            <v>721913.64</v>
          </cell>
          <cell r="F76">
            <v>560028.79</v>
          </cell>
          <cell r="G76">
            <v>717145.37</v>
          </cell>
          <cell r="I76">
            <v>592810.84</v>
          </cell>
          <cell r="J76">
            <v>610010.56000000006</v>
          </cell>
          <cell r="K76">
            <v>575320</v>
          </cell>
          <cell r="M76">
            <v>630564.49</v>
          </cell>
          <cell r="N76">
            <v>580198.79</v>
          </cell>
          <cell r="O76">
            <v>586389.53</v>
          </cell>
          <cell r="Q76">
            <v>602749.53</v>
          </cell>
          <cell r="R76">
            <v>596719.53</v>
          </cell>
          <cell r="S76">
            <v>794053.72</v>
          </cell>
        </row>
        <row r="85">
          <cell r="E85">
            <v>606978.07000000007</v>
          </cell>
          <cell r="F85">
            <v>593914.28</v>
          </cell>
          <cell r="G85">
            <v>619861.61</v>
          </cell>
          <cell r="I85">
            <v>788426.41999999993</v>
          </cell>
          <cell r="J85">
            <v>605700.19999999995</v>
          </cell>
          <cell r="K85">
            <v>803862.8</v>
          </cell>
          <cell r="M85">
            <v>647195.29999999993</v>
          </cell>
          <cell r="N85">
            <v>776069.61</v>
          </cell>
          <cell r="O85">
            <v>683725.97</v>
          </cell>
          <cell r="Q85">
            <v>745972.53</v>
          </cell>
          <cell r="R85">
            <v>752694.75</v>
          </cell>
          <cell r="S85">
            <v>885766.02</v>
          </cell>
        </row>
        <row r="251">
          <cell r="E251">
            <v>1546347.2900000003</v>
          </cell>
          <cell r="F251">
            <v>1682362.4500000002</v>
          </cell>
          <cell r="G251">
            <v>1494634.2099999997</v>
          </cell>
          <cell r="I251">
            <v>1534348.56</v>
          </cell>
          <cell r="J251">
            <v>1397870.4399999997</v>
          </cell>
          <cell r="K251">
            <v>1730315.6300000001</v>
          </cell>
          <cell r="M251">
            <v>1404869.8900000001</v>
          </cell>
          <cell r="N251">
            <v>1605122.8</v>
          </cell>
          <cell r="O251">
            <v>1616747.4600000002</v>
          </cell>
          <cell r="Q251">
            <v>1554554.87</v>
          </cell>
          <cell r="R251">
            <v>1642841.09</v>
          </cell>
          <cell r="S251">
            <v>1796487.1700000002</v>
          </cell>
        </row>
      </sheetData>
      <sheetData sheetId="8">
        <row r="10">
          <cell r="E10">
            <v>95</v>
          </cell>
          <cell r="F10">
            <v>123</v>
          </cell>
          <cell r="G10">
            <v>76</v>
          </cell>
          <cell r="I10">
            <v>67</v>
          </cell>
          <cell r="J10">
            <v>90</v>
          </cell>
          <cell r="K10">
            <v>53</v>
          </cell>
          <cell r="M10">
            <v>91</v>
          </cell>
          <cell r="N10">
            <v>46</v>
          </cell>
          <cell r="O10">
            <v>116</v>
          </cell>
          <cell r="Q10">
            <v>81</v>
          </cell>
          <cell r="R10">
            <v>63</v>
          </cell>
          <cell r="S10">
            <v>96</v>
          </cell>
        </row>
        <row r="12"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M12">
            <v>2</v>
          </cell>
          <cell r="N12">
            <v>5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</row>
        <row r="30">
          <cell r="E30">
            <v>443409</v>
          </cell>
          <cell r="F30">
            <v>460195</v>
          </cell>
          <cell r="G30">
            <v>443044</v>
          </cell>
          <cell r="I30">
            <v>448579</v>
          </cell>
          <cell r="J30">
            <v>456948</v>
          </cell>
          <cell r="K30">
            <v>458042</v>
          </cell>
          <cell r="M30">
            <v>492731</v>
          </cell>
          <cell r="N30">
            <v>563207</v>
          </cell>
          <cell r="O30">
            <v>501844</v>
          </cell>
          <cell r="Q30">
            <v>471665</v>
          </cell>
          <cell r="R30">
            <v>470235</v>
          </cell>
          <cell r="S30">
            <v>445232</v>
          </cell>
        </row>
        <row r="37">
          <cell r="E37">
            <v>162625</v>
          </cell>
          <cell r="F37">
            <v>133330</v>
          </cell>
          <cell r="G37">
            <v>158730</v>
          </cell>
          <cell r="I37">
            <v>148183</v>
          </cell>
          <cell r="J37">
            <v>106354</v>
          </cell>
          <cell r="K37">
            <v>164625</v>
          </cell>
          <cell r="M37">
            <v>173664</v>
          </cell>
          <cell r="N37">
            <v>106340</v>
          </cell>
          <cell r="O37">
            <v>107964</v>
          </cell>
          <cell r="Q37">
            <v>147602</v>
          </cell>
          <cell r="R37">
            <v>144032</v>
          </cell>
          <cell r="S37">
            <v>58203</v>
          </cell>
        </row>
        <row r="39">
          <cell r="E39">
            <v>26.63010638942427</v>
          </cell>
          <cell r="F39">
            <v>22.300088645068492</v>
          </cell>
          <cell r="G39">
            <v>26.136612498744462</v>
          </cell>
          <cell r="I39">
            <v>24.652463532793867</v>
          </cell>
          <cell r="J39">
            <v>18.737029037338754</v>
          </cell>
          <cell r="K39">
            <v>26.20565930812284</v>
          </cell>
          <cell r="M39">
            <v>25.895650358618017</v>
          </cell>
          <cell r="N39">
            <v>15.728768233627083</v>
          </cell>
          <cell r="O39">
            <v>17.470920636153561</v>
          </cell>
          <cell r="Q39">
            <v>23.535658590877347</v>
          </cell>
          <cell r="R39">
            <v>23.188779124431679</v>
          </cell>
          <cell r="S39">
            <v>11.416942104179132</v>
          </cell>
          <cell r="T39">
            <v>21.970488571311332</v>
          </cell>
        </row>
        <row r="41">
          <cell r="E41">
            <v>0.68194789525529853</v>
          </cell>
          <cell r="F41">
            <v>0.72811056262261886</v>
          </cell>
          <cell r="G41">
            <v>0.67558873693464139</v>
          </cell>
          <cell r="I41">
            <v>0.68225513673498406</v>
          </cell>
          <cell r="J41">
            <v>0.76713147477243648</v>
          </cell>
          <cell r="K41">
            <v>0.69269582930999152</v>
          </cell>
          <cell r="M41">
            <v>0.76797824172569917</v>
          </cell>
          <cell r="N41">
            <v>0.84750514260089949</v>
          </cell>
          <cell r="O41">
            <v>0.7781250969082395</v>
          </cell>
          <cell r="Q41">
            <v>0.70513266133704089</v>
          </cell>
          <cell r="R41">
            <v>0.70109405471168129</v>
          </cell>
          <cell r="S41">
            <v>0.68382558478858535</v>
          </cell>
          <cell r="T41">
            <v>0.72604838862396481</v>
          </cell>
        </row>
        <row r="63">
          <cell r="E63">
            <v>9307276.6600000001</v>
          </cell>
          <cell r="F63">
            <v>9607849.6099999994</v>
          </cell>
          <cell r="G63">
            <v>9261956.3899999987</v>
          </cell>
          <cell r="I63">
            <v>9484223.3300000001</v>
          </cell>
          <cell r="J63">
            <v>9507339.1400000006</v>
          </cell>
          <cell r="K63">
            <v>9571693.5600000005</v>
          </cell>
          <cell r="M63">
            <v>10121297.300000001</v>
          </cell>
          <cell r="N63">
            <v>11530969.910000002</v>
          </cell>
          <cell r="O63">
            <v>10357695.039999999</v>
          </cell>
          <cell r="Q63">
            <v>9744819.8000000007</v>
          </cell>
          <cell r="R63">
            <v>9754019.620000001</v>
          </cell>
          <cell r="S63">
            <v>14174608.68</v>
          </cell>
        </row>
        <row r="64">
          <cell r="E64">
            <v>7978687.4400000004</v>
          </cell>
          <cell r="F64">
            <v>8315425.5699999994</v>
          </cell>
          <cell r="G64">
            <v>7912667.5899999989</v>
          </cell>
          <cell r="I64">
            <v>8067298.4000000004</v>
          </cell>
          <cell r="J64">
            <v>8215494.4199999999</v>
          </cell>
          <cell r="K64">
            <v>8232913.1500000004</v>
          </cell>
          <cell r="M64">
            <v>8849491.7800000012</v>
          </cell>
          <cell r="N64">
            <v>10183424.920000002</v>
          </cell>
          <cell r="O64">
            <v>9016519.0499999989</v>
          </cell>
          <cell r="Q64">
            <v>8389120.6099999994</v>
          </cell>
          <cell r="R64">
            <v>8373464.21</v>
          </cell>
          <cell r="S64">
            <v>7873081.0200000005</v>
          </cell>
        </row>
        <row r="76">
          <cell r="E76">
            <v>734587.95</v>
          </cell>
          <cell r="F76">
            <v>708074.39</v>
          </cell>
          <cell r="G76">
            <v>727082.71</v>
          </cell>
          <cell r="I76">
            <v>707703.27</v>
          </cell>
          <cell r="J76">
            <v>709302.43</v>
          </cell>
          <cell r="K76">
            <v>706438.88</v>
          </cell>
          <cell r="M76">
            <v>718812.53</v>
          </cell>
          <cell r="N76">
            <v>720344.02</v>
          </cell>
          <cell r="O76">
            <v>727073.55</v>
          </cell>
          <cell r="Q76">
            <v>720173.46</v>
          </cell>
          <cell r="R76">
            <v>741990</v>
          </cell>
          <cell r="S76">
            <v>777094.11</v>
          </cell>
        </row>
        <row r="85">
          <cell r="E85">
            <v>594001.27</v>
          </cell>
          <cell r="F85">
            <v>584349.65</v>
          </cell>
          <cell r="G85">
            <v>622206.09</v>
          </cell>
          <cell r="I85">
            <v>709221.66</v>
          </cell>
          <cell r="J85">
            <v>582542.29</v>
          </cell>
          <cell r="K85">
            <v>632341.53</v>
          </cell>
          <cell r="M85">
            <v>552992.99000000022</v>
          </cell>
          <cell r="N85">
            <v>627200.97</v>
          </cell>
          <cell r="O85">
            <v>614102.43999999994</v>
          </cell>
          <cell r="Q85">
            <v>635525.73</v>
          </cell>
          <cell r="R85">
            <v>638565.41</v>
          </cell>
          <cell r="S85">
            <v>5524433.5499999998</v>
          </cell>
        </row>
        <row r="251">
          <cell r="E251">
            <v>2371346.94</v>
          </cell>
          <cell r="F251">
            <v>2483322.6</v>
          </cell>
          <cell r="G251">
            <v>2466935.61</v>
          </cell>
          <cell r="I251">
            <v>2483767.9</v>
          </cell>
          <cell r="J251">
            <v>2580315.5700000003</v>
          </cell>
          <cell r="K251">
            <v>2449687.2800000003</v>
          </cell>
          <cell r="M251">
            <v>2617182.64</v>
          </cell>
          <cell r="N251">
            <v>2725003.33</v>
          </cell>
          <cell r="O251">
            <v>3555416.0799999996</v>
          </cell>
          <cell r="Q251">
            <v>2686784.6399999997</v>
          </cell>
          <cell r="R251">
            <v>2836512.6700000004</v>
          </cell>
          <cell r="S251">
            <v>3055645.2800000003</v>
          </cell>
        </row>
      </sheetData>
      <sheetData sheetId="9">
        <row r="10">
          <cell r="E10">
            <v>15</v>
          </cell>
          <cell r="F10">
            <v>40</v>
          </cell>
          <cell r="G10">
            <v>14</v>
          </cell>
          <cell r="I10">
            <v>13</v>
          </cell>
          <cell r="J10">
            <v>10</v>
          </cell>
          <cell r="K10">
            <v>13</v>
          </cell>
          <cell r="M10">
            <v>9</v>
          </cell>
          <cell r="N10">
            <v>27</v>
          </cell>
          <cell r="O10">
            <v>16</v>
          </cell>
          <cell r="Q10">
            <v>18</v>
          </cell>
          <cell r="R10">
            <v>11</v>
          </cell>
          <cell r="S10">
            <v>13</v>
          </cell>
        </row>
        <row r="12">
          <cell r="E12">
            <v>1</v>
          </cell>
          <cell r="F12">
            <v>0</v>
          </cell>
          <cell r="G12">
            <v>0</v>
          </cell>
          <cell r="I12">
            <v>2</v>
          </cell>
          <cell r="J12">
            <v>1</v>
          </cell>
          <cell r="K12">
            <v>0</v>
          </cell>
          <cell r="M12">
            <v>0</v>
          </cell>
          <cell r="N12">
            <v>1</v>
          </cell>
          <cell r="O12">
            <v>0</v>
          </cell>
          <cell r="Q12">
            <v>1</v>
          </cell>
          <cell r="R12">
            <v>0</v>
          </cell>
          <cell r="S12">
            <v>0</v>
          </cell>
        </row>
        <row r="30">
          <cell r="E30">
            <v>115355</v>
          </cell>
          <cell r="F30">
            <v>122175</v>
          </cell>
          <cell r="G30">
            <v>124024</v>
          </cell>
          <cell r="I30">
            <v>130393</v>
          </cell>
          <cell r="J30">
            <v>127018</v>
          </cell>
          <cell r="K30">
            <v>131984</v>
          </cell>
          <cell r="M30">
            <v>148562</v>
          </cell>
          <cell r="N30">
            <v>153242</v>
          </cell>
          <cell r="O30">
            <v>146755</v>
          </cell>
          <cell r="Q30">
            <v>131267</v>
          </cell>
          <cell r="R30">
            <v>129752</v>
          </cell>
          <cell r="S30">
            <v>125420</v>
          </cell>
        </row>
        <row r="37">
          <cell r="E37">
            <v>27559.559999999998</v>
          </cell>
          <cell r="F37">
            <v>22704.119999999995</v>
          </cell>
          <cell r="G37">
            <v>27659.160000000003</v>
          </cell>
          <cell r="I37">
            <v>22563.26999999999</v>
          </cell>
          <cell r="J37">
            <v>23235.559999999998</v>
          </cell>
          <cell r="K37">
            <v>37416.099999999977</v>
          </cell>
          <cell r="M37">
            <v>25622.690000000002</v>
          </cell>
          <cell r="N37">
            <v>21236.439999999973</v>
          </cell>
          <cell r="O37">
            <v>15776</v>
          </cell>
          <cell r="Q37">
            <v>34060</v>
          </cell>
          <cell r="R37">
            <v>28085</v>
          </cell>
          <cell r="S37">
            <v>31099</v>
          </cell>
        </row>
        <row r="39">
          <cell r="E39">
            <v>19.234681941499947</v>
          </cell>
          <cell r="F39">
            <v>15.635248870747636</v>
          </cell>
          <cell r="G39">
            <v>18.194043591779042</v>
          </cell>
          <cell r="I39">
            <v>14.716429862796348</v>
          </cell>
          <cell r="J39">
            <v>15.412227176656812</v>
          </cell>
          <cell r="K39">
            <v>21.996389206183842</v>
          </cell>
          <cell r="M39">
            <v>14.679141748785133</v>
          </cell>
          <cell r="N39">
            <v>12.148267574865653</v>
          </cell>
          <cell r="O39">
            <v>9.6858365515081939</v>
          </cell>
          <cell r="Q39">
            <v>20.55522027761014</v>
          </cell>
          <cell r="R39">
            <v>17.756885258339445</v>
          </cell>
          <cell r="S39">
            <v>19.826085847799614</v>
          </cell>
          <cell r="T39">
            <v>16.6181123889601</v>
          </cell>
        </row>
        <row r="41">
          <cell r="E41">
            <v>0.68661851319458711</v>
          </cell>
          <cell r="F41">
            <v>0.74793388429752061</v>
          </cell>
          <cell r="G41">
            <v>0.73146982238749192</v>
          </cell>
          <cell r="I41">
            <v>0.7676995448898728</v>
          </cell>
          <cell r="J41">
            <v>0.82674633549428511</v>
          </cell>
          <cell r="K41">
            <v>0.77452217338489615</v>
          </cell>
          <cell r="M41">
            <v>0.89939459983048797</v>
          </cell>
          <cell r="N41">
            <v>0.89519926160460794</v>
          </cell>
          <cell r="O41">
            <v>0.88292272057275212</v>
          </cell>
          <cell r="Q41">
            <v>0.76227171104207192</v>
          </cell>
          <cell r="R41">
            <v>0.75171486837226542</v>
          </cell>
          <cell r="S41">
            <v>0.74955924099805771</v>
          </cell>
          <cell r="T41">
            <v>0.79044210914546165</v>
          </cell>
        </row>
        <row r="63">
          <cell r="E63">
            <v>2419428.21</v>
          </cell>
          <cell r="F63">
            <v>2565927.59</v>
          </cell>
          <cell r="G63">
            <v>2619020.21</v>
          </cell>
          <cell r="I63">
            <v>2748187.6399999997</v>
          </cell>
          <cell r="J63">
            <v>2683310.6</v>
          </cell>
          <cell r="K63">
            <v>2776207.41</v>
          </cell>
          <cell r="M63">
            <v>3064006.6900000004</v>
          </cell>
          <cell r="N63">
            <v>3186254.1399999997</v>
          </cell>
          <cell r="O63">
            <v>3058676.1499999994</v>
          </cell>
          <cell r="Q63">
            <v>2744418.57</v>
          </cell>
          <cell r="R63">
            <v>2724469.95</v>
          </cell>
          <cell r="S63">
            <v>2639492.9</v>
          </cell>
        </row>
        <row r="64">
          <cell r="E64">
            <v>2205484.13</v>
          </cell>
          <cell r="F64">
            <v>2351345.65</v>
          </cell>
          <cell r="G64">
            <v>2402320.4300000002</v>
          </cell>
          <cell r="I64">
            <v>2529028.5299999998</v>
          </cell>
          <cell r="J64">
            <v>2465764.5700000003</v>
          </cell>
          <cell r="K64">
            <v>2555153.92</v>
          </cell>
          <cell r="M64">
            <v>2865402.3800000004</v>
          </cell>
          <cell r="N64">
            <v>2934107.2399999998</v>
          </cell>
          <cell r="O64">
            <v>2839171.5799999996</v>
          </cell>
          <cell r="Q64">
            <v>2520659.59</v>
          </cell>
          <cell r="R64">
            <v>2501455.0100000002</v>
          </cell>
          <cell r="S64">
            <v>2415413.09</v>
          </cell>
        </row>
        <row r="76">
          <cell r="E76">
            <v>168110</v>
          </cell>
          <cell r="F76">
            <v>166430</v>
          </cell>
          <cell r="G76">
            <v>168330</v>
          </cell>
          <cell r="I76">
            <v>169730</v>
          </cell>
          <cell r="J76">
            <v>170720</v>
          </cell>
          <cell r="K76">
            <v>171080</v>
          </cell>
          <cell r="M76">
            <v>170300</v>
          </cell>
          <cell r="N76">
            <v>203677.38</v>
          </cell>
          <cell r="O76">
            <v>172570</v>
          </cell>
          <cell r="Q76">
            <v>174697.66</v>
          </cell>
          <cell r="R76">
            <v>173830</v>
          </cell>
          <cell r="S76">
            <v>174140</v>
          </cell>
        </row>
        <row r="85">
          <cell r="E85">
            <v>45834.080000000002</v>
          </cell>
          <cell r="F85">
            <v>48151.94</v>
          </cell>
          <cell r="G85">
            <v>48369.78</v>
          </cell>
          <cell r="I85">
            <v>49429.11</v>
          </cell>
          <cell r="J85">
            <v>46826.03</v>
          </cell>
          <cell r="K85">
            <v>49973.490000000005</v>
          </cell>
          <cell r="M85">
            <v>28304.310000000009</v>
          </cell>
          <cell r="N85">
            <v>48469.520000000004</v>
          </cell>
          <cell r="O85">
            <v>46934.57</v>
          </cell>
          <cell r="Q85">
            <v>49061.32</v>
          </cell>
          <cell r="R85">
            <v>49184.94</v>
          </cell>
          <cell r="S85">
            <v>49939.81</v>
          </cell>
        </row>
        <row r="251">
          <cell r="E251">
            <v>1134289.6299999999</v>
          </cell>
          <cell r="F251">
            <v>1074822.96</v>
          </cell>
          <cell r="G251">
            <v>1091401.19</v>
          </cell>
          <cell r="I251">
            <v>1241442.68</v>
          </cell>
          <cell r="J251">
            <v>1131745.3299999998</v>
          </cell>
          <cell r="K251">
            <v>1214633.5</v>
          </cell>
          <cell r="M251">
            <v>1201484.58</v>
          </cell>
          <cell r="N251">
            <v>1385159.1899999997</v>
          </cell>
          <cell r="O251">
            <v>1448638.5899999999</v>
          </cell>
          <cell r="Q251">
            <v>1227457.3599999999</v>
          </cell>
          <cell r="R251">
            <v>1255500.23</v>
          </cell>
          <cell r="S251">
            <v>1309531</v>
          </cell>
        </row>
      </sheetData>
      <sheetData sheetId="10">
        <row r="10">
          <cell r="E10">
            <v>16</v>
          </cell>
          <cell r="F10">
            <v>9</v>
          </cell>
          <cell r="G10">
            <v>11</v>
          </cell>
          <cell r="I10">
            <v>17</v>
          </cell>
          <cell r="J10">
            <v>17</v>
          </cell>
          <cell r="K10">
            <v>21</v>
          </cell>
          <cell r="M10">
            <v>23</v>
          </cell>
          <cell r="N10">
            <v>26</v>
          </cell>
          <cell r="O10">
            <v>28</v>
          </cell>
          <cell r="Q10">
            <v>33</v>
          </cell>
          <cell r="R10">
            <v>28</v>
          </cell>
          <cell r="S10">
            <v>22</v>
          </cell>
        </row>
        <row r="12">
          <cell r="E12">
            <v>1</v>
          </cell>
          <cell r="F12">
            <v>0</v>
          </cell>
          <cell r="G12">
            <v>0</v>
          </cell>
          <cell r="I12">
            <v>0</v>
          </cell>
          <cell r="J12">
            <v>1</v>
          </cell>
          <cell r="K12">
            <v>0</v>
          </cell>
          <cell r="M12">
            <v>4</v>
          </cell>
          <cell r="N12">
            <v>6</v>
          </cell>
          <cell r="O12">
            <v>5</v>
          </cell>
          <cell r="Q12">
            <v>1</v>
          </cell>
          <cell r="R12">
            <v>2</v>
          </cell>
          <cell r="S12">
            <v>0</v>
          </cell>
        </row>
        <row r="30">
          <cell r="E30">
            <v>100884</v>
          </cell>
          <cell r="F30">
            <v>104997</v>
          </cell>
          <cell r="G30">
            <v>102174</v>
          </cell>
          <cell r="I30">
            <v>106083</v>
          </cell>
          <cell r="J30">
            <v>104406</v>
          </cell>
          <cell r="K30">
            <v>98904</v>
          </cell>
          <cell r="M30">
            <v>117955</v>
          </cell>
          <cell r="N30">
            <v>122771</v>
          </cell>
          <cell r="O30">
            <v>123398</v>
          </cell>
          <cell r="Q30">
            <v>109280</v>
          </cell>
          <cell r="R30">
            <v>110924</v>
          </cell>
          <cell r="S30">
            <v>108411</v>
          </cell>
        </row>
        <row r="37">
          <cell r="E37">
            <v>25969.52</v>
          </cell>
          <cell r="F37">
            <v>26778.779999999995</v>
          </cell>
          <cell r="G37">
            <v>27068.149999999994</v>
          </cell>
          <cell r="I37">
            <v>27579.78999999999</v>
          </cell>
          <cell r="J37">
            <v>27866.18</v>
          </cell>
          <cell r="K37">
            <v>26704.93</v>
          </cell>
          <cell r="M37">
            <v>31834.579999999984</v>
          </cell>
          <cell r="N37">
            <v>33250.44</v>
          </cell>
          <cell r="O37">
            <v>33375.46</v>
          </cell>
          <cell r="Q37">
            <v>29596.080000000002</v>
          </cell>
          <cell r="R37">
            <v>29880.22</v>
          </cell>
          <cell r="S37">
            <v>34696.83</v>
          </cell>
        </row>
        <row r="39">
          <cell r="E39">
            <v>20.392019278313334</v>
          </cell>
          <cell r="F39">
            <v>20.202191049312486</v>
          </cell>
          <cell r="G39">
            <v>20.850535044965742</v>
          </cell>
          <cell r="I39">
            <v>20.516137277361388</v>
          </cell>
          <cell r="J39">
            <v>20.874012150085768</v>
          </cell>
          <cell r="K39">
            <v>20.954410991580549</v>
          </cell>
          <cell r="M39">
            <v>20.988725408138347</v>
          </cell>
          <cell r="N39">
            <v>21.0412529663028</v>
          </cell>
          <cell r="O39">
            <v>21.043795712484236</v>
          </cell>
          <cell r="Q39">
            <v>21.043108535674929</v>
          </cell>
          <cell r="R39">
            <v>20.930826509383078</v>
          </cell>
          <cell r="S39">
            <v>23.868929033323244</v>
          </cell>
          <cell r="T39">
            <v>21.080089875130049</v>
          </cell>
        </row>
        <row r="41">
          <cell r="E41">
            <v>0.58752890064003638</v>
          </cell>
          <cell r="F41">
            <v>0.63089680036052276</v>
          </cell>
          <cell r="G41">
            <v>0.59348797764850414</v>
          </cell>
          <cell r="I41">
            <v>0.61525211399937363</v>
          </cell>
          <cell r="J41">
            <v>0.66902049238103778</v>
          </cell>
          <cell r="K41">
            <v>0.57125364599878703</v>
          </cell>
          <cell r="M41">
            <v>0.70230121163406867</v>
          </cell>
          <cell r="N41">
            <v>0.70468947308001373</v>
          </cell>
          <cell r="O41">
            <v>0.7289794712745532</v>
          </cell>
          <cell r="Q41">
            <v>0.62199581655449154</v>
          </cell>
          <cell r="R41">
            <v>0.62858033348916931</v>
          </cell>
          <cell r="S41">
            <v>0.6325951859956237</v>
          </cell>
          <cell r="T41">
            <v>0.63791601646659579</v>
          </cell>
        </row>
        <row r="63">
          <cell r="E63">
            <v>2160651.6999999997</v>
          </cell>
          <cell r="F63">
            <v>2236736.77</v>
          </cell>
          <cell r="G63">
            <v>2178680.94</v>
          </cell>
          <cell r="I63">
            <v>2333637.7399999998</v>
          </cell>
          <cell r="J63">
            <v>2219047.5400000005</v>
          </cell>
          <cell r="K63">
            <v>2109024.63</v>
          </cell>
          <cell r="M63">
            <v>2459663.38</v>
          </cell>
          <cell r="N63">
            <v>2561949.1499999994</v>
          </cell>
          <cell r="O63">
            <v>2602127.8000000003</v>
          </cell>
          <cell r="Q63">
            <v>2321922.5500000003</v>
          </cell>
          <cell r="R63">
            <v>2344873.2399999998</v>
          </cell>
          <cell r="S63">
            <v>2307546.5499999998</v>
          </cell>
        </row>
        <row r="64">
          <cell r="E64">
            <v>1912536.7799999998</v>
          </cell>
          <cell r="F64">
            <v>2002014.1400000001</v>
          </cell>
          <cell r="G64">
            <v>1943632.2799999998</v>
          </cell>
          <cell r="I64">
            <v>2086806.28</v>
          </cell>
          <cell r="J64">
            <v>1989914.1500000004</v>
          </cell>
          <cell r="K64">
            <v>1867949.53</v>
          </cell>
          <cell r="M64">
            <v>2239273.2999999998</v>
          </cell>
          <cell r="N64">
            <v>2325835.4399999995</v>
          </cell>
          <cell r="O64">
            <v>2363460.33</v>
          </cell>
          <cell r="Q64">
            <v>2077305.8500000003</v>
          </cell>
          <cell r="R64">
            <v>2104553.9299999997</v>
          </cell>
          <cell r="S64">
            <v>2063329.9</v>
          </cell>
        </row>
        <row r="76">
          <cell r="E76">
            <v>191274.39</v>
          </cell>
          <cell r="F76">
            <v>179680</v>
          </cell>
          <cell r="G76">
            <v>179370</v>
          </cell>
          <cell r="I76">
            <v>188442.06</v>
          </cell>
          <cell r="J76">
            <v>176080</v>
          </cell>
          <cell r="K76">
            <v>180770</v>
          </cell>
          <cell r="M76">
            <v>177050</v>
          </cell>
          <cell r="N76">
            <v>178480</v>
          </cell>
          <cell r="O76">
            <v>181020</v>
          </cell>
          <cell r="Q76">
            <v>184508.32</v>
          </cell>
          <cell r="R76">
            <v>179480</v>
          </cell>
          <cell r="S76">
            <v>185304.39</v>
          </cell>
        </row>
        <row r="85">
          <cell r="E85">
            <v>56840.53</v>
          </cell>
          <cell r="F85">
            <v>55042.63</v>
          </cell>
          <cell r="G85">
            <v>55678.659999999996</v>
          </cell>
          <cell r="I85">
            <v>58389.399999999994</v>
          </cell>
          <cell r="J85">
            <v>53053.39</v>
          </cell>
          <cell r="K85">
            <v>60305.1</v>
          </cell>
          <cell r="M85">
            <v>43340.08</v>
          </cell>
          <cell r="N85">
            <v>57633.71</v>
          </cell>
          <cell r="O85">
            <v>57647.47</v>
          </cell>
          <cell r="Q85">
            <v>60108.380000000005</v>
          </cell>
          <cell r="R85">
            <v>60839.31</v>
          </cell>
          <cell r="S85">
            <v>58912.260000000009</v>
          </cell>
        </row>
        <row r="251">
          <cell r="E251">
            <v>979918.35999999975</v>
          </cell>
          <cell r="F251">
            <v>988855.17</v>
          </cell>
          <cell r="G251">
            <v>973018.36</v>
          </cell>
          <cell r="I251">
            <v>1239218.6100000001</v>
          </cell>
          <cell r="J251">
            <v>989658.75999999989</v>
          </cell>
          <cell r="K251">
            <v>1161356.21</v>
          </cell>
          <cell r="M251">
            <v>1015320.7299999999</v>
          </cell>
          <cell r="N251">
            <v>1234994.9200000004</v>
          </cell>
          <cell r="O251">
            <v>954055.19</v>
          </cell>
          <cell r="Q251">
            <v>997834.98999999976</v>
          </cell>
          <cell r="R251">
            <v>1061602.6399999999</v>
          </cell>
          <cell r="S251">
            <v>1038890.9</v>
          </cell>
        </row>
      </sheetData>
      <sheetData sheetId="11">
        <row r="10">
          <cell r="E10">
            <v>5</v>
          </cell>
          <cell r="F10">
            <v>21</v>
          </cell>
          <cell r="G10">
            <v>16</v>
          </cell>
          <cell r="I10">
            <v>7</v>
          </cell>
          <cell r="J10">
            <v>14</v>
          </cell>
          <cell r="K10">
            <v>9</v>
          </cell>
          <cell r="M10">
            <v>6</v>
          </cell>
          <cell r="N10">
            <v>12</v>
          </cell>
          <cell r="O10">
            <v>16</v>
          </cell>
          <cell r="Q10">
            <v>17</v>
          </cell>
          <cell r="R10">
            <v>7</v>
          </cell>
          <cell r="S10">
            <v>11</v>
          </cell>
        </row>
        <row r="12"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3</v>
          </cell>
          <cell r="K12">
            <v>0</v>
          </cell>
          <cell r="M12">
            <v>0</v>
          </cell>
          <cell r="N12">
            <v>0</v>
          </cell>
          <cell r="O12">
            <v>1</v>
          </cell>
          <cell r="Q12">
            <v>0</v>
          </cell>
          <cell r="R12">
            <v>0</v>
          </cell>
          <cell r="S12">
            <v>0</v>
          </cell>
        </row>
        <row r="30">
          <cell r="E30">
            <v>74057</v>
          </cell>
          <cell r="F30">
            <v>75478</v>
          </cell>
          <cell r="G30">
            <v>75799</v>
          </cell>
          <cell r="I30">
            <v>79823</v>
          </cell>
          <cell r="J30">
            <v>76141</v>
          </cell>
          <cell r="K30">
            <v>78858</v>
          </cell>
          <cell r="M30">
            <v>88603</v>
          </cell>
          <cell r="N30">
            <v>94311</v>
          </cell>
          <cell r="O30">
            <v>84372</v>
          </cell>
          <cell r="Q30">
            <v>75794</v>
          </cell>
          <cell r="R30">
            <v>80511</v>
          </cell>
          <cell r="S30">
            <v>75124</v>
          </cell>
        </row>
        <row r="37">
          <cell r="E37">
            <v>17586</v>
          </cell>
          <cell r="F37">
            <v>17266</v>
          </cell>
          <cell r="G37">
            <v>19640</v>
          </cell>
          <cell r="I37">
            <v>19501</v>
          </cell>
          <cell r="J37">
            <v>16408</v>
          </cell>
          <cell r="K37">
            <v>19593</v>
          </cell>
          <cell r="M37">
            <v>18423</v>
          </cell>
          <cell r="N37">
            <v>21480</v>
          </cell>
          <cell r="O37">
            <v>20522</v>
          </cell>
          <cell r="Q37">
            <v>18416</v>
          </cell>
          <cell r="R37">
            <v>19806</v>
          </cell>
          <cell r="S37">
            <v>18447</v>
          </cell>
        </row>
        <row r="39">
          <cell r="E39">
            <v>18.966372597657514</v>
          </cell>
          <cell r="F39">
            <v>18.37258052502208</v>
          </cell>
          <cell r="G39">
            <v>20.367950552755481</v>
          </cell>
          <cell r="I39">
            <v>19.409194509967854</v>
          </cell>
          <cell r="J39">
            <v>17.383381538102956</v>
          </cell>
          <cell r="K39">
            <v>19.696802147316358</v>
          </cell>
          <cell r="M39">
            <v>16.958622911584666</v>
          </cell>
          <cell r="N39">
            <v>18.377823408624231</v>
          </cell>
          <cell r="O39">
            <v>19.408716047514567</v>
          </cell>
          <cell r="Q39">
            <v>19.297105853259843</v>
          </cell>
          <cell r="R39">
            <v>19.522725256527782</v>
          </cell>
          <cell r="S39">
            <v>19.534898497315499</v>
          </cell>
          <cell r="T39">
            <v>18.923574219580058</v>
          </cell>
        </row>
        <row r="41">
          <cell r="E41">
            <v>0.56462668018694584</v>
          </cell>
          <cell r="F41">
            <v>0.59317065503556132</v>
          </cell>
          <cell r="G41">
            <v>0.57478350546734003</v>
          </cell>
          <cell r="I41">
            <v>0.60437401334842578</v>
          </cell>
          <cell r="J41">
            <v>0.63669431715556735</v>
          </cell>
          <cell r="K41">
            <v>0.59406969911557761</v>
          </cell>
          <cell r="M41">
            <v>0.68860651278464291</v>
          </cell>
          <cell r="N41">
            <v>0.70783860460229064</v>
          </cell>
          <cell r="O41">
            <v>0.65230198306853771</v>
          </cell>
          <cell r="Q41">
            <v>0.56511446710631785</v>
          </cell>
          <cell r="R41">
            <v>0.59952193727102132</v>
          </cell>
          <cell r="S41">
            <v>0.57765474817377938</v>
          </cell>
          <cell r="T41">
            <v>0.61307907482297275</v>
          </cell>
        </row>
        <row r="63">
          <cell r="E63">
            <v>1450142.06</v>
          </cell>
          <cell r="F63">
            <v>1472199.6300000001</v>
          </cell>
          <cell r="G63">
            <v>1498401.9000000001</v>
          </cell>
          <cell r="I63">
            <v>1557416.7199999997</v>
          </cell>
          <cell r="J63">
            <v>1490033.58</v>
          </cell>
          <cell r="K63">
            <v>1568420.59</v>
          </cell>
          <cell r="M63">
            <v>1719117.88</v>
          </cell>
          <cell r="N63">
            <v>1832082.59</v>
          </cell>
          <cell r="O63">
            <v>1641143.15</v>
          </cell>
          <cell r="Q63">
            <v>1472509.85</v>
          </cell>
          <cell r="R63">
            <v>1580499.6300000001</v>
          </cell>
          <cell r="S63">
            <v>1481345.32</v>
          </cell>
        </row>
        <row r="64">
          <cell r="E64">
            <v>1277187.77</v>
          </cell>
          <cell r="F64">
            <v>1311844.04</v>
          </cell>
          <cell r="G64">
            <v>1327181.54</v>
          </cell>
          <cell r="I64">
            <v>1397625.0299999998</v>
          </cell>
          <cell r="J64">
            <v>1335206.3500000001</v>
          </cell>
          <cell r="K64">
            <v>1407892.26</v>
          </cell>
          <cell r="M64">
            <v>1558844.71</v>
          </cell>
          <cell r="N64">
            <v>1667847.07</v>
          </cell>
          <cell r="O64">
            <v>1481149.93</v>
          </cell>
          <cell r="Q64">
            <v>1307781.6000000001</v>
          </cell>
          <cell r="R64">
            <v>1410524.1300000001</v>
          </cell>
          <cell r="S64">
            <v>1312774.54</v>
          </cell>
        </row>
        <row r="76">
          <cell r="E76">
            <v>153220</v>
          </cell>
          <cell r="F76">
            <v>140000</v>
          </cell>
          <cell r="G76">
            <v>147720</v>
          </cell>
          <cell r="I76">
            <v>138700</v>
          </cell>
          <cell r="J76">
            <v>131780</v>
          </cell>
          <cell r="K76">
            <v>134640</v>
          </cell>
          <cell r="M76">
            <v>135260</v>
          </cell>
          <cell r="N76">
            <v>138469.16</v>
          </cell>
          <cell r="O76">
            <v>133650</v>
          </cell>
          <cell r="Q76">
            <v>136937.85</v>
          </cell>
          <cell r="R76">
            <v>136060</v>
          </cell>
          <cell r="S76">
            <v>136070</v>
          </cell>
        </row>
        <row r="85">
          <cell r="E85">
            <v>19734.29</v>
          </cell>
          <cell r="F85">
            <v>20355.59</v>
          </cell>
          <cell r="G85">
            <v>23500.36</v>
          </cell>
          <cell r="I85">
            <v>21091.690000000002</v>
          </cell>
          <cell r="J85">
            <v>23047.230000000003</v>
          </cell>
          <cell r="K85">
            <v>25888.33</v>
          </cell>
          <cell r="M85">
            <v>25013.17</v>
          </cell>
          <cell r="N85">
            <v>25766.359999999997</v>
          </cell>
          <cell r="O85">
            <v>26343.22</v>
          </cell>
          <cell r="Q85">
            <v>27790.400000000001</v>
          </cell>
          <cell r="R85">
            <v>33915.5</v>
          </cell>
          <cell r="S85">
            <v>32500.78</v>
          </cell>
        </row>
        <row r="251">
          <cell r="E251">
            <v>818051.29000000015</v>
          </cell>
          <cell r="F251">
            <v>799722.51000000013</v>
          </cell>
          <cell r="G251">
            <v>816295.69000000006</v>
          </cell>
          <cell r="I251">
            <v>822613.97000000009</v>
          </cell>
          <cell r="J251">
            <v>846851.45999999985</v>
          </cell>
          <cell r="K251">
            <v>888499.29999999981</v>
          </cell>
          <cell r="M251">
            <v>967829.99000000011</v>
          </cell>
          <cell r="N251">
            <v>1085883.3399999999</v>
          </cell>
          <cell r="O251">
            <v>976668.09</v>
          </cell>
          <cell r="Q251">
            <v>911215.97999999986</v>
          </cell>
          <cell r="R251">
            <v>880375.18</v>
          </cell>
          <cell r="S251">
            <v>1056741.1900000002</v>
          </cell>
        </row>
      </sheetData>
      <sheetData sheetId="12">
        <row r="10">
          <cell r="E10">
            <v>15</v>
          </cell>
          <cell r="F10">
            <v>23</v>
          </cell>
          <cell r="G10">
            <v>22</v>
          </cell>
          <cell r="I10">
            <v>34</v>
          </cell>
          <cell r="J10">
            <v>5</v>
          </cell>
          <cell r="K10">
            <v>29</v>
          </cell>
          <cell r="M10">
            <v>9</v>
          </cell>
          <cell r="N10">
            <v>15</v>
          </cell>
          <cell r="O10">
            <v>31</v>
          </cell>
          <cell r="Q10">
            <v>27</v>
          </cell>
          <cell r="R10">
            <v>19</v>
          </cell>
          <cell r="S10">
            <v>23</v>
          </cell>
        </row>
        <row r="12">
          <cell r="E12">
            <v>0</v>
          </cell>
          <cell r="F12">
            <v>1</v>
          </cell>
          <cell r="G12">
            <v>0</v>
          </cell>
          <cell r="I12">
            <v>1</v>
          </cell>
          <cell r="J12">
            <v>0</v>
          </cell>
          <cell r="K12">
            <v>1</v>
          </cell>
          <cell r="M12">
            <v>1</v>
          </cell>
          <cell r="N12">
            <v>2</v>
          </cell>
          <cell r="O12">
            <v>2</v>
          </cell>
          <cell r="Q12">
            <v>6</v>
          </cell>
          <cell r="R12">
            <v>1</v>
          </cell>
          <cell r="S12">
            <v>1</v>
          </cell>
        </row>
        <row r="30">
          <cell r="E30">
            <v>147543</v>
          </cell>
          <cell r="F30">
            <v>140878</v>
          </cell>
          <cell r="G30">
            <v>143937</v>
          </cell>
          <cell r="I30">
            <v>142665</v>
          </cell>
          <cell r="J30">
            <v>135828</v>
          </cell>
          <cell r="K30">
            <v>134962</v>
          </cell>
          <cell r="M30">
            <v>154635</v>
          </cell>
          <cell r="N30">
            <v>186483</v>
          </cell>
          <cell r="O30">
            <v>170576</v>
          </cell>
          <cell r="Q30">
            <v>154711</v>
          </cell>
          <cell r="R30">
            <v>142499</v>
          </cell>
          <cell r="S30">
            <v>150779</v>
          </cell>
        </row>
        <row r="37">
          <cell r="E37">
            <v>62554.829999999987</v>
          </cell>
          <cell r="F37">
            <v>54590.19</v>
          </cell>
          <cell r="G37">
            <v>54198.040000000008</v>
          </cell>
          <cell r="I37">
            <v>50379.880000000005</v>
          </cell>
          <cell r="J37">
            <v>48141.130000000005</v>
          </cell>
          <cell r="K37">
            <v>38853.830000000016</v>
          </cell>
          <cell r="M37">
            <v>44715.449999999983</v>
          </cell>
          <cell r="N37">
            <v>56489.119999999995</v>
          </cell>
          <cell r="O37">
            <v>48961.399999999994</v>
          </cell>
          <cell r="Q37">
            <v>50890.929999999993</v>
          </cell>
          <cell r="R37">
            <v>48785.709999999992</v>
          </cell>
          <cell r="S37">
            <v>62551.010000000009</v>
          </cell>
        </row>
        <row r="39">
          <cell r="E39">
            <v>29.5868476727969</v>
          </cell>
          <cell r="F39">
            <v>27.720861091548144</v>
          </cell>
          <cell r="G39">
            <v>27.19351201555164</v>
          </cell>
          <cell r="I39">
            <v>25.917591944394029</v>
          </cell>
          <cell r="J39">
            <v>25.999868329474225</v>
          </cell>
          <cell r="K39">
            <v>22.174207256066538</v>
          </cell>
          <cell r="M39">
            <v>22.262059365392062</v>
          </cell>
          <cell r="N39">
            <v>23.120660869098263</v>
          </cell>
          <cell r="O39">
            <v>22.173803957657213</v>
          </cell>
          <cell r="Q39">
            <v>24.593077540039371</v>
          </cell>
          <cell r="R39">
            <v>25.346555918956831</v>
          </cell>
          <cell r="S39">
            <v>29.102831648164685</v>
          </cell>
          <cell r="T39">
            <v>25.426696345524064</v>
          </cell>
        </row>
        <row r="41">
          <cell r="E41">
            <v>0.7027095250115496</v>
          </cell>
          <cell r="F41">
            <v>0.69169735356213491</v>
          </cell>
          <cell r="G41">
            <v>0.68171032627485906</v>
          </cell>
          <cell r="I41">
            <v>0.6729195458683358</v>
          </cell>
          <cell r="J41">
            <v>0.70740065621582204</v>
          </cell>
          <cell r="K41">
            <v>0.63343705852259657</v>
          </cell>
          <cell r="M41">
            <v>0.7480046437382093</v>
          </cell>
          <cell r="N41">
            <v>0.87157065273272827</v>
          </cell>
          <cell r="O41">
            <v>0.82165703275529867</v>
          </cell>
          <cell r="Q41">
            <v>0.71911778376870872</v>
          </cell>
          <cell r="R41">
            <v>0.66083121556697388</v>
          </cell>
          <cell r="S41">
            <v>0.72072369207236919</v>
          </cell>
          <cell r="T41">
            <v>0.71939563460756895</v>
          </cell>
        </row>
        <row r="63">
          <cell r="E63">
            <v>3032275.82</v>
          </cell>
          <cell r="F63">
            <v>2854503.83</v>
          </cell>
          <cell r="G63">
            <v>2952831.1900000004</v>
          </cell>
          <cell r="I63">
            <v>2924725.38</v>
          </cell>
          <cell r="J63">
            <v>2774340.3799999994</v>
          </cell>
          <cell r="K63">
            <v>2738740.9</v>
          </cell>
          <cell r="M63">
            <v>3120864.91</v>
          </cell>
          <cell r="N63">
            <v>3773947.0300000007</v>
          </cell>
          <cell r="O63">
            <v>3456152.12</v>
          </cell>
          <cell r="Q63">
            <v>3144513.37</v>
          </cell>
          <cell r="R63">
            <v>2882920.63</v>
          </cell>
          <cell r="S63">
            <v>3057792.02</v>
          </cell>
        </row>
        <row r="64">
          <cell r="E64">
            <v>2733020.1199999996</v>
          </cell>
          <cell r="F64">
            <v>2584947.09</v>
          </cell>
          <cell r="G64">
            <v>2691269.4200000004</v>
          </cell>
          <cell r="I64">
            <v>2659792.36</v>
          </cell>
          <cell r="J64">
            <v>2507093.9599999995</v>
          </cell>
          <cell r="K64">
            <v>2469716.9499999997</v>
          </cell>
          <cell r="M64">
            <v>2858251.12</v>
          </cell>
          <cell r="N64">
            <v>3507176.8500000006</v>
          </cell>
          <cell r="O64">
            <v>3180130.8600000003</v>
          </cell>
          <cell r="Q64">
            <v>2865933.89</v>
          </cell>
          <cell r="R64">
            <v>2603790.96</v>
          </cell>
          <cell r="S64">
            <v>2785271.59</v>
          </cell>
        </row>
        <row r="76">
          <cell r="E76">
            <v>257960</v>
          </cell>
          <cell r="F76">
            <v>226980</v>
          </cell>
          <cell r="G76">
            <v>217660</v>
          </cell>
          <cell r="I76">
            <v>219640</v>
          </cell>
          <cell r="J76">
            <v>222460</v>
          </cell>
          <cell r="K76">
            <v>222340</v>
          </cell>
          <cell r="M76">
            <v>223210</v>
          </cell>
          <cell r="N76">
            <v>219730</v>
          </cell>
          <cell r="O76">
            <v>225820</v>
          </cell>
          <cell r="Q76">
            <v>228810</v>
          </cell>
          <cell r="R76">
            <v>228020</v>
          </cell>
          <cell r="S76">
            <v>222600</v>
          </cell>
        </row>
        <row r="85">
          <cell r="E85">
            <v>41295.699999999997</v>
          </cell>
          <cell r="F85">
            <v>42576.740000000005</v>
          </cell>
          <cell r="G85">
            <v>43901.770000000004</v>
          </cell>
          <cell r="I85">
            <v>45293.02</v>
          </cell>
          <cell r="J85">
            <v>44786.420000000006</v>
          </cell>
          <cell r="K85">
            <v>46683.95</v>
          </cell>
          <cell r="M85">
            <v>39403.789999999994</v>
          </cell>
          <cell r="N85">
            <v>47040.179999999993</v>
          </cell>
          <cell r="O85">
            <v>50201.26</v>
          </cell>
          <cell r="Q85">
            <v>49769.479999999996</v>
          </cell>
          <cell r="R85">
            <v>51109.67</v>
          </cell>
          <cell r="S85">
            <v>49920.429999999964</v>
          </cell>
        </row>
        <row r="251">
          <cell r="E251">
            <v>1045918.58</v>
          </cell>
          <cell r="F251">
            <v>1085869.6200000001</v>
          </cell>
          <cell r="G251">
            <v>1231311.1800000002</v>
          </cell>
          <cell r="I251">
            <v>1200561.31</v>
          </cell>
          <cell r="J251">
            <v>1241274.45</v>
          </cell>
          <cell r="K251">
            <v>1381423.99</v>
          </cell>
          <cell r="M251">
            <v>1202372.4200000002</v>
          </cell>
          <cell r="N251">
            <v>1149299.5900000001</v>
          </cell>
          <cell r="O251">
            <v>1354333.99</v>
          </cell>
          <cell r="Q251">
            <v>1250254.56</v>
          </cell>
          <cell r="R251">
            <v>1473207.9000000001</v>
          </cell>
          <cell r="S251">
            <v>1573011.68</v>
          </cell>
        </row>
      </sheetData>
      <sheetData sheetId="13">
        <row r="10">
          <cell r="E10">
            <v>16</v>
          </cell>
          <cell r="F10">
            <v>20</v>
          </cell>
          <cell r="G10">
            <v>8</v>
          </cell>
          <cell r="I10">
            <v>15</v>
          </cell>
          <cell r="J10">
            <v>3</v>
          </cell>
          <cell r="K10">
            <v>18</v>
          </cell>
          <cell r="M10">
            <v>10</v>
          </cell>
          <cell r="N10">
            <v>45</v>
          </cell>
          <cell r="O10">
            <v>29</v>
          </cell>
          <cell r="Q10">
            <v>32</v>
          </cell>
          <cell r="R10">
            <v>11</v>
          </cell>
          <cell r="S10">
            <v>22</v>
          </cell>
        </row>
        <row r="12">
          <cell r="E12">
            <v>0</v>
          </cell>
          <cell r="F12">
            <v>1</v>
          </cell>
          <cell r="G12">
            <v>0</v>
          </cell>
          <cell r="I12">
            <v>0</v>
          </cell>
          <cell r="J12">
            <v>3</v>
          </cell>
          <cell r="K12">
            <v>10</v>
          </cell>
          <cell r="M12">
            <v>0</v>
          </cell>
          <cell r="N12">
            <v>4</v>
          </cell>
          <cell r="O12">
            <v>0</v>
          </cell>
          <cell r="Q12">
            <v>0</v>
          </cell>
          <cell r="R12">
            <v>1</v>
          </cell>
          <cell r="S12">
            <v>0</v>
          </cell>
        </row>
        <row r="30">
          <cell r="E30">
            <v>92813</v>
          </cell>
          <cell r="F30">
            <v>95932</v>
          </cell>
          <cell r="G30">
            <v>95104</v>
          </cell>
          <cell r="I30">
            <v>97753</v>
          </cell>
          <cell r="J30">
            <v>95281</v>
          </cell>
          <cell r="K30">
            <v>93249</v>
          </cell>
          <cell r="M30">
            <v>110009</v>
          </cell>
          <cell r="N30">
            <v>132837</v>
          </cell>
          <cell r="O30">
            <v>108099</v>
          </cell>
          <cell r="Q30">
            <v>99186</v>
          </cell>
          <cell r="R30">
            <v>100453</v>
          </cell>
          <cell r="S30">
            <v>101474</v>
          </cell>
        </row>
        <row r="37">
          <cell r="E37">
            <v>16309.61</v>
          </cell>
          <cell r="F37">
            <v>14382.090000000009</v>
          </cell>
          <cell r="G37">
            <v>16091.88</v>
          </cell>
          <cell r="I37">
            <v>11006.969999999998</v>
          </cell>
          <cell r="J37">
            <v>6271.6000000000095</v>
          </cell>
          <cell r="K37">
            <v>28676.080000000002</v>
          </cell>
          <cell r="M37">
            <v>27189.229999999981</v>
          </cell>
          <cell r="N37">
            <v>2118.1600000000012</v>
          </cell>
          <cell r="O37">
            <v>9221.85</v>
          </cell>
          <cell r="Q37">
            <v>23107.5</v>
          </cell>
          <cell r="R37">
            <v>24311.52</v>
          </cell>
          <cell r="S37">
            <v>23438.5</v>
          </cell>
        </row>
        <row r="39">
          <cell r="E39">
            <v>14.779623386979846</v>
          </cell>
          <cell r="F39">
            <v>12.892230341892072</v>
          </cell>
          <cell r="G39">
            <v>14.335906367980122</v>
          </cell>
          <cell r="I39">
            <v>10.047342307778672</v>
          </cell>
          <cell r="J39">
            <v>6.1277055418431239</v>
          </cell>
          <cell r="K39">
            <v>23.416102224441847</v>
          </cell>
          <cell r="M39">
            <v>19.763603453981947</v>
          </cell>
          <cell r="N39">
            <v>1.5526958202504044</v>
          </cell>
          <cell r="O39">
            <v>7.5795196764966963</v>
          </cell>
          <cell r="Q39">
            <v>18.771781603125991</v>
          </cell>
          <cell r="R39">
            <v>19.348449276169706</v>
          </cell>
          <cell r="S39">
            <v>18.41346531542148</v>
          </cell>
          <cell r="T39">
            <v>14.034353557923884</v>
          </cell>
        </row>
        <row r="41">
          <cell r="E41">
            <v>0.51839109028404184</v>
          </cell>
          <cell r="F41">
            <v>0.55214250769806328</v>
          </cell>
          <cell r="G41">
            <v>0.52862427289427683</v>
          </cell>
          <cell r="I41">
            <v>0.54236714493380833</v>
          </cell>
          <cell r="J41">
            <v>0.5844384469116114</v>
          </cell>
          <cell r="K41">
            <v>0.51595750567144361</v>
          </cell>
          <cell r="M41">
            <v>0.62779775152656503</v>
          </cell>
          <cell r="N41">
            <v>0.73024276007652222</v>
          </cell>
          <cell r="O41">
            <v>0.61031504065040643</v>
          </cell>
          <cell r="Q41">
            <v>0.53928002479298398</v>
          </cell>
          <cell r="R41">
            <v>0.54428812544531946</v>
          </cell>
          <cell r="S41">
            <v>0.56657733109994424</v>
          </cell>
          <cell r="T41">
            <v>0.57000012825341007</v>
          </cell>
        </row>
        <row r="63">
          <cell r="E63">
            <v>1798487.04</v>
          </cell>
          <cell r="F63">
            <v>1851261.5100000002</v>
          </cell>
          <cell r="G63">
            <v>1850543.3800000001</v>
          </cell>
          <cell r="I63">
            <v>1886654.95</v>
          </cell>
          <cell r="J63">
            <v>1840763.8</v>
          </cell>
          <cell r="K63">
            <v>1794921.58</v>
          </cell>
          <cell r="M63">
            <v>2105371.2400000002</v>
          </cell>
          <cell r="N63">
            <v>2550874.83</v>
          </cell>
          <cell r="O63">
            <v>2076639.9200000002</v>
          </cell>
          <cell r="Q63">
            <v>1945364.92</v>
          </cell>
          <cell r="R63">
            <v>1941467.11</v>
          </cell>
          <cell r="S63">
            <v>1966578.6300000001</v>
          </cell>
        </row>
        <row r="64">
          <cell r="E64">
            <v>1571956.35</v>
          </cell>
          <cell r="F64">
            <v>1626241.9000000001</v>
          </cell>
          <cell r="G64">
            <v>1623226.2400000002</v>
          </cell>
          <cell r="I64">
            <v>1664531.01</v>
          </cell>
          <cell r="J64">
            <v>1622764.25</v>
          </cell>
          <cell r="K64">
            <v>1571832.1500000001</v>
          </cell>
          <cell r="M64">
            <v>1886176.07</v>
          </cell>
          <cell r="N64">
            <v>2327223.44</v>
          </cell>
          <cell r="O64">
            <v>1849488.08</v>
          </cell>
          <cell r="Q64">
            <v>1703747.1400000001</v>
          </cell>
          <cell r="R64">
            <v>1717096.03</v>
          </cell>
          <cell r="S64">
            <v>1738016.26</v>
          </cell>
        </row>
        <row r="76">
          <cell r="E76">
            <v>191080</v>
          </cell>
          <cell r="F76">
            <v>190250</v>
          </cell>
          <cell r="G76">
            <v>191090</v>
          </cell>
          <cell r="I76">
            <v>186039.06</v>
          </cell>
          <cell r="J76">
            <v>183180</v>
          </cell>
          <cell r="K76">
            <v>184980</v>
          </cell>
          <cell r="M76">
            <v>185640</v>
          </cell>
          <cell r="N76">
            <v>185120</v>
          </cell>
          <cell r="O76">
            <v>188480</v>
          </cell>
          <cell r="Q76">
            <v>201587.38</v>
          </cell>
          <cell r="R76">
            <v>184010</v>
          </cell>
          <cell r="S76">
            <v>185530</v>
          </cell>
        </row>
        <row r="85">
          <cell r="E85">
            <v>35450.69</v>
          </cell>
          <cell r="F85">
            <v>34769.61</v>
          </cell>
          <cell r="G85">
            <v>36227.14</v>
          </cell>
          <cell r="I85">
            <v>36084.879999999997</v>
          </cell>
          <cell r="J85">
            <v>34819.549999999996</v>
          </cell>
          <cell r="K85">
            <v>38109.429999999993</v>
          </cell>
          <cell r="M85">
            <v>33555.17</v>
          </cell>
          <cell r="N85">
            <v>38531.39</v>
          </cell>
          <cell r="O85">
            <v>38671.840000000004</v>
          </cell>
          <cell r="Q85">
            <v>40030.400000000001</v>
          </cell>
          <cell r="R85">
            <v>40361.08</v>
          </cell>
          <cell r="S85">
            <v>43032.37000000001</v>
          </cell>
        </row>
        <row r="251">
          <cell r="E251">
            <v>961297.13</v>
          </cell>
          <cell r="F251">
            <v>910561.73</v>
          </cell>
          <cell r="G251">
            <v>970726.43</v>
          </cell>
          <cell r="I251">
            <v>932875.55999999994</v>
          </cell>
          <cell r="J251">
            <v>905468.10000000009</v>
          </cell>
          <cell r="K251">
            <v>960212.76</v>
          </cell>
          <cell r="M251">
            <v>908785.07</v>
          </cell>
          <cell r="N251">
            <v>1120317.0899999999</v>
          </cell>
          <cell r="O251">
            <v>1020295.1000000001</v>
          </cell>
          <cell r="Q251">
            <v>977239.10999999987</v>
          </cell>
          <cell r="R251">
            <v>1005454.21</v>
          </cell>
          <cell r="S251">
            <v>1044798.7400000001</v>
          </cell>
        </row>
      </sheetData>
      <sheetData sheetId="14">
        <row r="10">
          <cell r="E10">
            <v>30</v>
          </cell>
          <cell r="F10">
            <v>50</v>
          </cell>
          <cell r="G10">
            <v>27</v>
          </cell>
          <cell r="I10">
            <v>48</v>
          </cell>
          <cell r="J10">
            <v>44</v>
          </cell>
          <cell r="K10">
            <v>75</v>
          </cell>
          <cell r="M10">
            <v>34</v>
          </cell>
          <cell r="N10">
            <v>76</v>
          </cell>
          <cell r="O10">
            <v>34</v>
          </cell>
          <cell r="Q10">
            <v>39</v>
          </cell>
          <cell r="R10">
            <v>33</v>
          </cell>
          <cell r="S10">
            <v>63</v>
          </cell>
        </row>
        <row r="12">
          <cell r="E12">
            <v>30</v>
          </cell>
          <cell r="F12">
            <v>50</v>
          </cell>
          <cell r="G12">
            <v>27</v>
          </cell>
          <cell r="I12">
            <v>39</v>
          </cell>
          <cell r="J12">
            <v>0</v>
          </cell>
          <cell r="K12">
            <v>0</v>
          </cell>
          <cell r="M12">
            <v>0</v>
          </cell>
          <cell r="N12">
            <v>16</v>
          </cell>
          <cell r="O12">
            <v>13</v>
          </cell>
          <cell r="Q12">
            <v>3</v>
          </cell>
          <cell r="R12">
            <v>10</v>
          </cell>
          <cell r="S12">
            <v>2</v>
          </cell>
        </row>
        <row r="30">
          <cell r="E30">
            <v>287704</v>
          </cell>
          <cell r="F30">
            <v>296965</v>
          </cell>
          <cell r="G30">
            <v>296538</v>
          </cell>
          <cell r="I30">
            <v>291361</v>
          </cell>
          <cell r="J30">
            <v>283267</v>
          </cell>
          <cell r="K30">
            <v>284353</v>
          </cell>
          <cell r="M30">
            <v>320222</v>
          </cell>
          <cell r="N30">
            <v>369258</v>
          </cell>
          <cell r="O30">
            <v>321662</v>
          </cell>
          <cell r="Q30">
            <v>300123</v>
          </cell>
          <cell r="R30">
            <v>315965</v>
          </cell>
          <cell r="S30">
            <v>295043</v>
          </cell>
        </row>
        <row r="37">
          <cell r="E37">
            <v>86406</v>
          </cell>
          <cell r="F37">
            <v>89089</v>
          </cell>
          <cell r="G37">
            <v>89951</v>
          </cell>
          <cell r="I37">
            <v>89573</v>
          </cell>
          <cell r="J37">
            <v>84440</v>
          </cell>
          <cell r="K37">
            <v>84283</v>
          </cell>
          <cell r="M37">
            <v>86655</v>
          </cell>
          <cell r="N37">
            <v>97750</v>
          </cell>
          <cell r="O37">
            <v>96808</v>
          </cell>
          <cell r="Q37">
            <v>89815</v>
          </cell>
          <cell r="R37">
            <v>90357</v>
          </cell>
          <cell r="S37">
            <v>90290</v>
          </cell>
        </row>
        <row r="39">
          <cell r="E39">
            <v>22.989062329556187</v>
          </cell>
          <cell r="F39">
            <v>22.841224912572173</v>
          </cell>
          <cell r="G39">
            <v>23.054782372450418</v>
          </cell>
          <cell r="I39">
            <v>23.190060478024936</v>
          </cell>
          <cell r="J39">
            <v>22.913088192595847</v>
          </cell>
          <cell r="K39">
            <v>22.810507399348296</v>
          </cell>
          <cell r="M39">
            <v>21.152545848213304</v>
          </cell>
          <cell r="N39">
            <v>20.640085474236315</v>
          </cell>
          <cell r="O39">
            <v>22.909774186983213</v>
          </cell>
          <cell r="Q39">
            <v>22.889859039347161</v>
          </cell>
          <cell r="R39">
            <v>22.164359233493922</v>
          </cell>
          <cell r="S39">
            <v>23.374962461296303</v>
          </cell>
          <cell r="T39">
            <v>22.533794395053455</v>
          </cell>
        </row>
        <row r="41">
          <cell r="E41">
            <v>0.5560013295919235</v>
          </cell>
          <cell r="F41">
            <v>0.59192927903685544</v>
          </cell>
          <cell r="G41">
            <v>0.5711231676806896</v>
          </cell>
          <cell r="I41">
            <v>0.56044972781656943</v>
          </cell>
          <cell r="J41">
            <v>0.6021832482993198</v>
          </cell>
          <cell r="K41">
            <v>0.54446948533001949</v>
          </cell>
          <cell r="M41">
            <v>0.63203165862371835</v>
          </cell>
          <cell r="N41">
            <v>0.70345174435107627</v>
          </cell>
          <cell r="O41">
            <v>0.63148987965526049</v>
          </cell>
          <cell r="Q41">
            <v>0.5694096219246696</v>
          </cell>
          <cell r="R41">
            <v>0.59865609555306509</v>
          </cell>
          <cell r="S41">
            <v>0.57648104728409544</v>
          </cell>
          <cell r="T41">
            <v>0.59435153123218698</v>
          </cell>
        </row>
        <row r="63">
          <cell r="E63">
            <v>5838653.0600000005</v>
          </cell>
          <cell r="F63">
            <v>6029630.6699999999</v>
          </cell>
          <cell r="G63">
            <v>6088709.6399999997</v>
          </cell>
          <cell r="I63">
            <v>5960852.5100000007</v>
          </cell>
          <cell r="J63">
            <v>5748515.0699999994</v>
          </cell>
          <cell r="K63">
            <v>5767978.2400000002</v>
          </cell>
          <cell r="M63">
            <v>6465673.4100000001</v>
          </cell>
          <cell r="N63">
            <v>7453655.6900000004</v>
          </cell>
          <cell r="O63">
            <v>6506653.580000001</v>
          </cell>
          <cell r="Q63">
            <v>6082384.0899999999</v>
          </cell>
          <cell r="R63">
            <v>6397065.8399999999</v>
          </cell>
          <cell r="S63">
            <v>6070160.6799999997</v>
          </cell>
        </row>
        <row r="64">
          <cell r="E64">
            <v>5101192.55</v>
          </cell>
          <cell r="F64">
            <v>5301164.2799999993</v>
          </cell>
          <cell r="G64">
            <v>5317054.0199999996</v>
          </cell>
          <cell r="I64">
            <v>5199546.58</v>
          </cell>
          <cell r="J64">
            <v>5020898.5999999996</v>
          </cell>
          <cell r="K64">
            <v>5018560.76</v>
          </cell>
          <cell r="M64">
            <v>5732750.5300000003</v>
          </cell>
          <cell r="N64">
            <v>6690508.0300000003</v>
          </cell>
          <cell r="O64">
            <v>5745268.7600000007</v>
          </cell>
          <cell r="Q64">
            <v>5333543.3099999996</v>
          </cell>
          <cell r="R64">
            <v>5631420.1100000003</v>
          </cell>
          <cell r="S64">
            <v>5245214.2299999995</v>
          </cell>
        </row>
        <row r="76">
          <cell r="E76">
            <v>574398.68999999994</v>
          </cell>
          <cell r="F76">
            <v>568738.41</v>
          </cell>
          <cell r="G76">
            <v>606035.61</v>
          </cell>
          <cell r="I76">
            <v>594354.49</v>
          </cell>
          <cell r="J76">
            <v>570813.46</v>
          </cell>
          <cell r="K76">
            <v>579000</v>
          </cell>
          <cell r="M76">
            <v>573915.61</v>
          </cell>
          <cell r="N76">
            <v>587903.46</v>
          </cell>
          <cell r="O76">
            <v>588933.46</v>
          </cell>
          <cell r="Q76">
            <v>569670</v>
          </cell>
          <cell r="R76">
            <v>584363.18000000005</v>
          </cell>
          <cell r="S76">
            <v>643191.49</v>
          </cell>
        </row>
        <row r="85">
          <cell r="E85">
            <v>163061.82</v>
          </cell>
          <cell r="F85">
            <v>159727.98000000001</v>
          </cell>
          <cell r="G85">
            <v>165620.01</v>
          </cell>
          <cell r="I85">
            <v>166951.44</v>
          </cell>
          <cell r="J85">
            <v>156803.01</v>
          </cell>
          <cell r="K85">
            <v>170417.47999999998</v>
          </cell>
          <cell r="M85">
            <v>159007.26999999999</v>
          </cell>
          <cell r="N85">
            <v>175244.19999999998</v>
          </cell>
          <cell r="O85">
            <v>172451.36000000002</v>
          </cell>
          <cell r="Q85">
            <v>179170.78</v>
          </cell>
          <cell r="R85">
            <v>181282.55</v>
          </cell>
          <cell r="S85">
            <v>181754.96000000005</v>
          </cell>
        </row>
        <row r="251">
          <cell r="E251">
            <v>2131254.5699999998</v>
          </cell>
          <cell r="F251">
            <v>2286021.52</v>
          </cell>
          <cell r="G251">
            <v>2135130.33</v>
          </cell>
          <cell r="I251">
            <v>2214121.39</v>
          </cell>
          <cell r="J251">
            <v>2258965.8000000003</v>
          </cell>
          <cell r="K251">
            <v>2131004.71</v>
          </cell>
          <cell r="M251">
            <v>2116344.6399999997</v>
          </cell>
          <cell r="N251">
            <v>2270230.33</v>
          </cell>
          <cell r="O251">
            <v>2353201.6</v>
          </cell>
          <cell r="Q251">
            <v>2324235.5</v>
          </cell>
          <cell r="R251">
            <v>2407030.39</v>
          </cell>
          <cell r="S251">
            <v>2302991.3099999996</v>
          </cell>
        </row>
      </sheetData>
      <sheetData sheetId="15">
        <row r="10">
          <cell r="E10">
            <v>3</v>
          </cell>
          <cell r="F10">
            <v>2</v>
          </cell>
          <cell r="G10">
            <v>4</v>
          </cell>
          <cell r="I10">
            <v>7</v>
          </cell>
          <cell r="J10">
            <v>4</v>
          </cell>
          <cell r="K10">
            <v>7</v>
          </cell>
          <cell r="M10">
            <v>2</v>
          </cell>
          <cell r="N10">
            <v>5</v>
          </cell>
          <cell r="O10">
            <v>3</v>
          </cell>
          <cell r="Q10">
            <v>9</v>
          </cell>
          <cell r="R10">
            <v>4</v>
          </cell>
          <cell r="S10">
            <v>1</v>
          </cell>
        </row>
        <row r="12">
          <cell r="E12">
            <v>1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M12">
            <v>1</v>
          </cell>
          <cell r="N12">
            <v>0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</row>
        <row r="30">
          <cell r="E30">
            <v>14682</v>
          </cell>
          <cell r="F30">
            <v>16873</v>
          </cell>
          <cell r="G30">
            <v>15284</v>
          </cell>
          <cell r="I30">
            <v>16465</v>
          </cell>
          <cell r="J30">
            <v>15152</v>
          </cell>
          <cell r="K30">
            <v>16618</v>
          </cell>
          <cell r="M30">
            <v>20547</v>
          </cell>
          <cell r="N30">
            <v>23711</v>
          </cell>
          <cell r="O30">
            <v>19191</v>
          </cell>
          <cell r="Q30">
            <v>17174</v>
          </cell>
          <cell r="R30">
            <v>20609</v>
          </cell>
          <cell r="S30">
            <v>16245</v>
          </cell>
        </row>
        <row r="37">
          <cell r="E37">
            <v>7590</v>
          </cell>
          <cell r="F37">
            <v>8052.35</v>
          </cell>
          <cell r="G37">
            <v>7941</v>
          </cell>
          <cell r="I37">
            <v>8786.17</v>
          </cell>
          <cell r="J37">
            <v>7135.95</v>
          </cell>
          <cell r="K37">
            <v>9168</v>
          </cell>
          <cell r="M37">
            <v>10202</v>
          </cell>
          <cell r="N37">
            <v>8797</v>
          </cell>
          <cell r="O37">
            <v>8156</v>
          </cell>
          <cell r="Q37">
            <v>5870</v>
          </cell>
          <cell r="R37">
            <v>6205</v>
          </cell>
          <cell r="S37">
            <v>4984</v>
          </cell>
        </row>
        <row r="39">
          <cell r="E39">
            <v>33.700381848858896</v>
          </cell>
          <cell r="F39">
            <v>31.791030044612896</v>
          </cell>
          <cell r="G39">
            <v>32.845266162054848</v>
          </cell>
          <cell r="I39">
            <v>33.991682141751781</v>
          </cell>
          <cell r="J39">
            <v>30.977383226254556</v>
          </cell>
          <cell r="K39">
            <v>34.913743859248257</v>
          </cell>
          <cell r="M39">
            <v>32.715495125705488</v>
          </cell>
          <cell r="N39">
            <v>26.710997753081923</v>
          </cell>
          <cell r="O39">
            <v>29.339184862764849</v>
          </cell>
          <cell r="Q39">
            <v>25.076896787423102</v>
          </cell>
          <cell r="R39">
            <v>22.698174635109925</v>
          </cell>
          <cell r="S39">
            <v>23.117955378264298</v>
          </cell>
          <cell r="T39">
            <v>29.829754778542799</v>
          </cell>
        </row>
        <row r="41">
          <cell r="E41">
            <v>0.38148441661361782</v>
          </cell>
          <cell r="F41">
            <v>0.45211682743837084</v>
          </cell>
          <cell r="G41">
            <v>0.39616894983086876</v>
          </cell>
          <cell r="I41">
            <v>0.42575473527700558</v>
          </cell>
          <cell r="J41">
            <v>0.43222272934732997</v>
          </cell>
          <cell r="K41">
            <v>0.42663312067571207</v>
          </cell>
          <cell r="M41">
            <v>0.54314036478984928</v>
          </cell>
          <cell r="N41">
            <v>0.60655905451382675</v>
          </cell>
          <cell r="O41">
            <v>0.50709472849782011</v>
          </cell>
          <cell r="Q41">
            <v>0.43708086785009864</v>
          </cell>
          <cell r="R41">
            <v>0.52223601854902058</v>
          </cell>
          <cell r="S41">
            <v>0.42487249901922319</v>
          </cell>
          <cell r="T41">
            <v>0.46308668536724851</v>
          </cell>
        </row>
        <row r="63">
          <cell r="E63">
            <v>303690.29000000004</v>
          </cell>
          <cell r="F63">
            <v>349239.48999999993</v>
          </cell>
          <cell r="G63">
            <v>316812.78999999998</v>
          </cell>
          <cell r="I63">
            <v>335512.01</v>
          </cell>
          <cell r="J63">
            <v>315017.73000000004</v>
          </cell>
          <cell r="K63">
            <v>345414.93</v>
          </cell>
          <cell r="M63">
            <v>421903.41</v>
          </cell>
          <cell r="N63">
            <v>472817.72000000003</v>
          </cell>
          <cell r="O63">
            <v>386828.58</v>
          </cell>
          <cell r="Q63">
            <v>353749.34</v>
          </cell>
          <cell r="R63">
            <v>415493.4</v>
          </cell>
          <cell r="S63">
            <v>334663.45999999996</v>
          </cell>
        </row>
        <row r="64">
          <cell r="E64">
            <v>257563.97000000003</v>
          </cell>
          <cell r="F64">
            <v>303200.59999999992</v>
          </cell>
          <cell r="G64">
            <v>270849.75</v>
          </cell>
          <cell r="I64">
            <v>287928.3</v>
          </cell>
          <cell r="J64">
            <v>268416.13000000006</v>
          </cell>
          <cell r="K64">
            <v>297057.55</v>
          </cell>
          <cell r="M64">
            <v>374373.08999999997</v>
          </cell>
          <cell r="N64">
            <v>424103.85000000003</v>
          </cell>
          <cell r="O64">
            <v>338570.57</v>
          </cell>
          <cell r="Q64">
            <v>305409.48000000004</v>
          </cell>
          <cell r="R64">
            <v>365096.4</v>
          </cell>
          <cell r="S64">
            <v>285471.17</v>
          </cell>
        </row>
        <row r="76">
          <cell r="E76">
            <v>38320</v>
          </cell>
          <cell r="F76">
            <v>38280</v>
          </cell>
          <cell r="G76">
            <v>37950</v>
          </cell>
          <cell r="I76">
            <v>39327.760000000002</v>
          </cell>
          <cell r="J76">
            <v>38560</v>
          </cell>
          <cell r="K76">
            <v>39763.46</v>
          </cell>
          <cell r="M76">
            <v>38980</v>
          </cell>
          <cell r="N76">
            <v>38740</v>
          </cell>
          <cell r="O76">
            <v>39452.239999999998</v>
          </cell>
          <cell r="Q76">
            <v>39160</v>
          </cell>
          <cell r="R76">
            <v>41104.949999999997</v>
          </cell>
          <cell r="S76">
            <v>39080</v>
          </cell>
        </row>
        <row r="85">
          <cell r="E85">
            <v>7806.32</v>
          </cell>
          <cell r="F85">
            <v>7758.8899999999994</v>
          </cell>
          <cell r="G85">
            <v>8013.0399999999991</v>
          </cell>
          <cell r="I85">
            <v>8255.9499999999989</v>
          </cell>
          <cell r="J85">
            <v>8041.6</v>
          </cell>
          <cell r="K85">
            <v>8593.92</v>
          </cell>
          <cell r="M85">
            <v>8550.32</v>
          </cell>
          <cell r="N85">
            <v>9973.869999999999</v>
          </cell>
          <cell r="O85">
            <v>8805.77</v>
          </cell>
          <cell r="Q85">
            <v>9179.86</v>
          </cell>
          <cell r="R85">
            <v>9292.0499999999993</v>
          </cell>
          <cell r="S85">
            <v>10112.289999999997</v>
          </cell>
        </row>
        <row r="251">
          <cell r="E251">
            <v>456394.88999999996</v>
          </cell>
          <cell r="F251">
            <v>466360.47000000003</v>
          </cell>
          <cell r="G251">
            <v>520792.32999999996</v>
          </cell>
          <cell r="I251">
            <v>492716.8299999999</v>
          </cell>
          <cell r="J251">
            <v>542110.23</v>
          </cell>
          <cell r="K251">
            <v>632185.93999999994</v>
          </cell>
          <cell r="M251">
            <v>464884.31999999995</v>
          </cell>
          <cell r="N251">
            <v>449772.75</v>
          </cell>
          <cell r="O251">
            <v>498868.67999999993</v>
          </cell>
          <cell r="Q251">
            <v>537834.38</v>
          </cell>
          <cell r="R251">
            <v>475590.75000000006</v>
          </cell>
          <cell r="S251">
            <v>579039.58000000007</v>
          </cell>
        </row>
      </sheetData>
      <sheetData sheetId="16">
        <row r="10">
          <cell r="E10">
            <v>111</v>
          </cell>
          <cell r="F10">
            <v>88</v>
          </cell>
          <cell r="G10">
            <v>94</v>
          </cell>
          <cell r="I10">
            <v>103</v>
          </cell>
          <cell r="J10">
            <v>75</v>
          </cell>
          <cell r="K10">
            <v>90</v>
          </cell>
          <cell r="M10">
            <v>118</v>
          </cell>
          <cell r="N10">
            <v>97</v>
          </cell>
          <cell r="O10">
            <v>169</v>
          </cell>
          <cell r="Q10">
            <v>146</v>
          </cell>
          <cell r="R10">
            <v>102</v>
          </cell>
          <cell r="S10">
            <v>151</v>
          </cell>
        </row>
        <row r="12">
          <cell r="E12">
            <v>11</v>
          </cell>
          <cell r="F12">
            <v>15</v>
          </cell>
          <cell r="G12">
            <v>5</v>
          </cell>
          <cell r="I12">
            <v>17</v>
          </cell>
          <cell r="J12">
            <v>0</v>
          </cell>
          <cell r="K12">
            <v>0</v>
          </cell>
          <cell r="M12">
            <v>40</v>
          </cell>
          <cell r="N12">
            <v>17</v>
          </cell>
          <cell r="O12">
            <v>31</v>
          </cell>
          <cell r="Q12">
            <v>33</v>
          </cell>
          <cell r="R12">
            <v>9</v>
          </cell>
          <cell r="S12">
            <v>11</v>
          </cell>
        </row>
        <row r="30">
          <cell r="E30">
            <v>730461</v>
          </cell>
          <cell r="F30">
            <v>755327</v>
          </cell>
          <cell r="G30">
            <v>733492</v>
          </cell>
          <cell r="I30">
            <v>764822</v>
          </cell>
          <cell r="J30">
            <v>764642</v>
          </cell>
          <cell r="K30">
            <v>729745</v>
          </cell>
          <cell r="M30">
            <v>850170</v>
          </cell>
          <cell r="N30">
            <v>952063</v>
          </cell>
          <cell r="O30">
            <v>867302</v>
          </cell>
          <cell r="Q30">
            <v>800244</v>
          </cell>
          <cell r="R30">
            <v>834145</v>
          </cell>
          <cell r="S30">
            <v>749606</v>
          </cell>
        </row>
        <row r="37">
          <cell r="E37">
            <v>179442.30000000005</v>
          </cell>
          <cell r="F37">
            <v>201374.86999999988</v>
          </cell>
          <cell r="G37">
            <v>266996.30000000005</v>
          </cell>
          <cell r="I37">
            <v>303378.76000000024</v>
          </cell>
          <cell r="J37">
            <v>238861.90000000002</v>
          </cell>
          <cell r="K37">
            <v>434389.23</v>
          </cell>
          <cell r="M37">
            <v>365961.72</v>
          </cell>
          <cell r="N37">
            <v>255947.83000000007</v>
          </cell>
          <cell r="O37">
            <v>264972.42999999993</v>
          </cell>
          <cell r="Q37">
            <v>322169.44999999995</v>
          </cell>
          <cell r="R37">
            <v>269162.43999999994</v>
          </cell>
          <cell r="S37">
            <v>297630.08999999985</v>
          </cell>
        </row>
        <row r="39">
          <cell r="E39">
            <v>19.492832206821255</v>
          </cell>
          <cell r="F39">
            <v>20.799861286655503</v>
          </cell>
          <cell r="G39">
            <v>26.126332057757022</v>
          </cell>
          <cell r="I39">
            <v>28.157898273556832</v>
          </cell>
          <cell r="J39">
            <v>23.586991373130971</v>
          </cell>
          <cell r="K39">
            <v>36.964664419112829</v>
          </cell>
          <cell r="M39">
            <v>29.811354543838075</v>
          </cell>
          <cell r="N39">
            <v>20.980124305196046</v>
          </cell>
          <cell r="O39">
            <v>23.172733632416296</v>
          </cell>
          <cell r="Q39">
            <v>28.421497070089497</v>
          </cell>
          <cell r="R39">
            <v>23.970029221512583</v>
          </cell>
          <cell r="S39">
            <v>27.977720179623233</v>
          </cell>
          <cell r="T39">
            <v>25.981813631522776</v>
          </cell>
        </row>
        <row r="41">
          <cell r="E41">
            <v>0.56403140676016739</v>
          </cell>
          <cell r="F41">
            <v>0.60154981344100789</v>
          </cell>
          <cell r="G41">
            <v>0.56450708604574829</v>
          </cell>
          <cell r="I41">
            <v>0.5876797498744647</v>
          </cell>
          <cell r="J41">
            <v>0.64947898440180885</v>
          </cell>
          <cell r="K41">
            <v>0.5590424928831238</v>
          </cell>
          <cell r="M41">
            <v>0.67171537604588871</v>
          </cell>
          <cell r="N41">
            <v>0.72671516711434547</v>
          </cell>
          <cell r="O41">
            <v>0.68252533002813354</v>
          </cell>
          <cell r="Q41">
            <v>0.60751018028441028</v>
          </cell>
          <cell r="R41">
            <v>0.6317298968353865</v>
          </cell>
          <cell r="S41">
            <v>0.58523419720267167</v>
          </cell>
          <cell r="T41">
            <v>0.61821178770317453</v>
          </cell>
        </row>
        <row r="63">
          <cell r="E63">
            <v>14701341.699999999</v>
          </cell>
          <cell r="F63">
            <v>15186052.110000001</v>
          </cell>
          <cell r="G63">
            <v>14813078.879999999</v>
          </cell>
          <cell r="I63">
            <v>15292832.059999999</v>
          </cell>
          <cell r="J63">
            <v>15276372.739999998</v>
          </cell>
          <cell r="K63">
            <v>14561257.610000001</v>
          </cell>
          <cell r="M63">
            <v>16761288.689999998</v>
          </cell>
          <cell r="N63">
            <v>18793969.029999997</v>
          </cell>
          <cell r="O63">
            <v>17222379.82</v>
          </cell>
          <cell r="Q63">
            <v>15950359.229999999</v>
          </cell>
          <cell r="R63">
            <v>16620695.500000002</v>
          </cell>
          <cell r="S63">
            <v>15067178.700000001</v>
          </cell>
        </row>
        <row r="64">
          <cell r="E64">
            <v>12780494.899999999</v>
          </cell>
          <cell r="F64">
            <v>13289278.300000001</v>
          </cell>
          <cell r="G64">
            <v>12873832.93</v>
          </cell>
          <cell r="I64">
            <v>13357409.089999998</v>
          </cell>
          <cell r="J64">
            <v>13366147.909999998</v>
          </cell>
          <cell r="K64">
            <v>12605408.5</v>
          </cell>
          <cell r="M64">
            <v>14845558.589999998</v>
          </cell>
          <cell r="N64">
            <v>16822161.159999996</v>
          </cell>
          <cell r="O64">
            <v>15257104.110000001</v>
          </cell>
          <cell r="Q64">
            <v>13971665.149999999</v>
          </cell>
          <cell r="R64">
            <v>14624334.360000001</v>
          </cell>
          <cell r="S64">
            <v>13066078.540000001</v>
          </cell>
        </row>
        <row r="76">
          <cell r="E76">
            <v>1405991.87</v>
          </cell>
          <cell r="F76">
            <v>1389118.6</v>
          </cell>
          <cell r="G76">
            <v>1410040</v>
          </cell>
          <cell r="I76">
            <v>1405780</v>
          </cell>
          <cell r="J76">
            <v>1418399.07</v>
          </cell>
          <cell r="K76">
            <v>1417945.14</v>
          </cell>
          <cell r="M76">
            <v>1392353.17</v>
          </cell>
          <cell r="N76">
            <v>1413764.39</v>
          </cell>
          <cell r="O76">
            <v>1432554.39</v>
          </cell>
          <cell r="Q76">
            <v>1425990</v>
          </cell>
          <cell r="R76">
            <v>1435170</v>
          </cell>
          <cell r="S76">
            <v>1445711.77</v>
          </cell>
        </row>
        <row r="85">
          <cell r="E85">
            <v>514854.93</v>
          </cell>
          <cell r="F85">
            <v>507655.21</v>
          </cell>
          <cell r="G85">
            <v>529205.94999999995</v>
          </cell>
          <cell r="I85">
            <v>529642.97</v>
          </cell>
          <cell r="J85">
            <v>491825.76</v>
          </cell>
          <cell r="K85">
            <v>537903.97</v>
          </cell>
          <cell r="M85">
            <v>523376.93000000011</v>
          </cell>
          <cell r="N85">
            <v>558043.48</v>
          </cell>
          <cell r="O85">
            <v>532721.31999999995</v>
          </cell>
          <cell r="Q85">
            <v>552704.07999999996</v>
          </cell>
          <cell r="R85">
            <v>561191.14</v>
          </cell>
          <cell r="S85">
            <v>555388.3899999999</v>
          </cell>
        </row>
        <row r="251">
          <cell r="E251">
            <v>5189027.8599999994</v>
          </cell>
          <cell r="F251">
            <v>4881729.7100000009</v>
          </cell>
          <cell r="G251">
            <v>4767447.4400000004</v>
          </cell>
          <cell r="I251">
            <v>5570172.9100000001</v>
          </cell>
          <cell r="J251">
            <v>5362198.63</v>
          </cell>
          <cell r="K251">
            <v>5644190.1600000001</v>
          </cell>
          <cell r="M251">
            <v>5947719.6399999997</v>
          </cell>
          <cell r="N251">
            <v>5812054.2000000002</v>
          </cell>
          <cell r="O251">
            <v>6164055.2300000014</v>
          </cell>
          <cell r="Q251">
            <v>6871353.6400000006</v>
          </cell>
          <cell r="R251">
            <v>6660587.1799999997</v>
          </cell>
          <cell r="S251">
            <v>8274656.5100000007</v>
          </cell>
        </row>
      </sheetData>
      <sheetData sheetId="17">
        <row r="10">
          <cell r="E10">
            <v>5</v>
          </cell>
          <cell r="F10">
            <v>24</v>
          </cell>
          <cell r="G10">
            <v>13</v>
          </cell>
          <cell r="I10">
            <v>7</v>
          </cell>
          <cell r="J10">
            <v>20</v>
          </cell>
          <cell r="K10">
            <v>16</v>
          </cell>
          <cell r="M10">
            <v>19</v>
          </cell>
          <cell r="N10">
            <v>22</v>
          </cell>
          <cell r="O10">
            <v>15</v>
          </cell>
          <cell r="Q10">
            <v>19</v>
          </cell>
          <cell r="R10">
            <v>20</v>
          </cell>
          <cell r="S10">
            <v>31</v>
          </cell>
        </row>
        <row r="12">
          <cell r="E12">
            <v>0</v>
          </cell>
          <cell r="F12">
            <v>11</v>
          </cell>
          <cell r="G12">
            <v>0</v>
          </cell>
          <cell r="I12">
            <v>5</v>
          </cell>
          <cell r="J12">
            <v>0</v>
          </cell>
          <cell r="K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</row>
        <row r="30">
          <cell r="E30">
            <v>86678.399999999994</v>
          </cell>
          <cell r="F30">
            <v>91542.2</v>
          </cell>
          <cell r="G30">
            <v>87090.8</v>
          </cell>
          <cell r="I30">
            <v>90893</v>
          </cell>
          <cell r="J30">
            <v>91516</v>
          </cell>
          <cell r="K30">
            <v>90202</v>
          </cell>
          <cell r="M30">
            <v>109740</v>
          </cell>
          <cell r="N30">
            <v>127571</v>
          </cell>
          <cell r="O30">
            <v>105191</v>
          </cell>
          <cell r="Q30">
            <v>98673</v>
          </cell>
          <cell r="R30">
            <v>102527</v>
          </cell>
          <cell r="S30">
            <v>87116</v>
          </cell>
        </row>
        <row r="37">
          <cell r="E37">
            <v>15939.900000000005</v>
          </cell>
          <cell r="F37">
            <v>16662.210000000003</v>
          </cell>
          <cell r="G37">
            <v>15537.329999999998</v>
          </cell>
          <cell r="I37">
            <v>16205.9</v>
          </cell>
          <cell r="J37">
            <v>15025.08</v>
          </cell>
          <cell r="K37">
            <v>20067.87</v>
          </cell>
          <cell r="M37">
            <v>23828.27</v>
          </cell>
          <cell r="N37">
            <v>18784.419999999998</v>
          </cell>
          <cell r="O37">
            <v>17436.86</v>
          </cell>
          <cell r="Q37">
            <v>22437.21</v>
          </cell>
          <cell r="R37">
            <v>16393.740000000002</v>
          </cell>
          <cell r="S37">
            <v>16210.94</v>
          </cell>
        </row>
        <row r="39">
          <cell r="E39">
            <v>15.316076215733194</v>
          </cell>
          <cell r="F39">
            <v>15.373311558901687</v>
          </cell>
          <cell r="G39">
            <v>14.86683570950148</v>
          </cell>
          <cell r="I39">
            <v>15.049356920648185</v>
          </cell>
          <cell r="J39">
            <v>13.938956508831824</v>
          </cell>
          <cell r="K39">
            <v>17.593980413989005</v>
          </cell>
          <cell r="M39">
            <v>17.692902277300504</v>
          </cell>
          <cell r="N39">
            <v>12.653104939477423</v>
          </cell>
          <cell r="O39">
            <v>14.122917425991172</v>
          </cell>
          <cell r="Q39">
            <v>17.952784067723375</v>
          </cell>
          <cell r="R39">
            <v>13.605553849601224</v>
          </cell>
          <cell r="S39">
            <v>15.661079498797228</v>
          </cell>
          <cell r="T39">
            <v>15.300743106526207</v>
          </cell>
        </row>
        <row r="41">
          <cell r="E41">
            <v>0.48564088916280307</v>
          </cell>
          <cell r="F41">
            <v>0.52883997689196993</v>
          </cell>
          <cell r="G41">
            <v>0.48546408245399869</v>
          </cell>
          <cell r="I41">
            <v>0.5060026331977765</v>
          </cell>
          <cell r="J41">
            <v>0.56289134098485694</v>
          </cell>
          <cell r="K41">
            <v>0.49961228287841192</v>
          </cell>
          <cell r="M41">
            <v>0.62620902165539671</v>
          </cell>
          <cell r="N41">
            <v>0.70231138294856166</v>
          </cell>
          <cell r="O41">
            <v>0.59692997389626601</v>
          </cell>
          <cell r="Q41">
            <v>0.54049923586347426</v>
          </cell>
          <cell r="R41">
            <v>0.55985147365978194</v>
          </cell>
          <cell r="S41">
            <v>0.48956700103964707</v>
          </cell>
          <cell r="T41">
            <v>0.54721498643949151</v>
          </cell>
        </row>
        <row r="63">
          <cell r="E63">
            <v>1597599.3800000001</v>
          </cell>
          <cell r="F63">
            <v>1702460.56</v>
          </cell>
          <cell r="G63">
            <v>1615271.54</v>
          </cell>
          <cell r="I63">
            <v>1687250.2299999997</v>
          </cell>
          <cell r="J63">
            <v>1728964.6300000004</v>
          </cell>
          <cell r="K63">
            <v>1677123.49</v>
          </cell>
          <cell r="M63">
            <v>2041307.3900000001</v>
          </cell>
          <cell r="N63">
            <v>2369901.0699999994</v>
          </cell>
          <cell r="O63">
            <v>1945039.1000000003</v>
          </cell>
          <cell r="Q63">
            <v>1830828.2099999997</v>
          </cell>
          <cell r="R63">
            <v>1895465.1700000002</v>
          </cell>
          <cell r="S63">
            <v>1624836.63</v>
          </cell>
        </row>
        <row r="64">
          <cell r="E64">
            <v>1358986.1</v>
          </cell>
          <cell r="F64">
            <v>1454660.57</v>
          </cell>
          <cell r="G64">
            <v>1373499.55</v>
          </cell>
          <cell r="I64">
            <v>1447117.2799999998</v>
          </cell>
          <cell r="J64">
            <v>1461899.2700000003</v>
          </cell>
          <cell r="K64">
            <v>1435218.9</v>
          </cell>
          <cell r="M64">
            <v>1798741.84</v>
          </cell>
          <cell r="N64">
            <v>2123286.4799999995</v>
          </cell>
          <cell r="O64">
            <v>1700400.5800000003</v>
          </cell>
          <cell r="Q64">
            <v>1584887.5399999998</v>
          </cell>
          <cell r="R64">
            <v>1647061.3900000001</v>
          </cell>
          <cell r="S64">
            <v>1374889.2999999998</v>
          </cell>
        </row>
        <row r="76">
          <cell r="E76">
            <v>178510</v>
          </cell>
          <cell r="F76">
            <v>179480</v>
          </cell>
          <cell r="G76">
            <v>180110</v>
          </cell>
          <cell r="I76">
            <v>178660</v>
          </cell>
          <cell r="J76">
            <v>185350.28</v>
          </cell>
          <cell r="K76">
            <v>180070</v>
          </cell>
          <cell r="M76">
            <v>181610</v>
          </cell>
          <cell r="N76">
            <v>181570</v>
          </cell>
          <cell r="O76">
            <v>182870</v>
          </cell>
          <cell r="Q76">
            <v>182550</v>
          </cell>
          <cell r="R76">
            <v>184410</v>
          </cell>
          <cell r="S76">
            <v>184860</v>
          </cell>
        </row>
        <row r="85">
          <cell r="E85">
            <v>60103.28</v>
          </cell>
          <cell r="F85">
            <v>68319.989999999991</v>
          </cell>
          <cell r="G85">
            <v>61661.990000000005</v>
          </cell>
          <cell r="I85">
            <v>61472.95</v>
          </cell>
          <cell r="J85">
            <v>81715.079999999987</v>
          </cell>
          <cell r="K85">
            <v>61834.590000000004</v>
          </cell>
          <cell r="M85">
            <v>60955.550000000017</v>
          </cell>
          <cell r="N85">
            <v>65044.59</v>
          </cell>
          <cell r="O85">
            <v>61768.520000000004</v>
          </cell>
          <cell r="Q85">
            <v>63390.67</v>
          </cell>
          <cell r="R85">
            <v>63993.78</v>
          </cell>
          <cell r="S85">
            <v>65087.33</v>
          </cell>
        </row>
        <row r="251">
          <cell r="E251">
            <v>1319870.55</v>
          </cell>
          <cell r="F251">
            <v>1180098.3699999999</v>
          </cell>
          <cell r="G251">
            <v>1266979.4300000004</v>
          </cell>
          <cell r="I251">
            <v>1260561.4700000002</v>
          </cell>
          <cell r="J251">
            <v>1424390.0100000002</v>
          </cell>
          <cell r="K251">
            <v>1609969.22</v>
          </cell>
          <cell r="M251">
            <v>1317297.9000000001</v>
          </cell>
          <cell r="N251">
            <v>1110077.9300000002</v>
          </cell>
          <cell r="O251">
            <v>1813794.6500000001</v>
          </cell>
          <cell r="Q251">
            <v>1500474.9700000002</v>
          </cell>
          <cell r="R251">
            <v>1329200.19</v>
          </cell>
          <cell r="S251">
            <v>1179627.7099999997</v>
          </cell>
        </row>
      </sheetData>
      <sheetData sheetId="18">
        <row r="10">
          <cell r="E10">
            <v>9</v>
          </cell>
          <cell r="F10">
            <v>27</v>
          </cell>
          <cell r="G10">
            <v>5</v>
          </cell>
          <cell r="I10">
            <v>16</v>
          </cell>
          <cell r="J10">
            <v>15</v>
          </cell>
          <cell r="K10">
            <v>22</v>
          </cell>
          <cell r="M10">
            <v>15</v>
          </cell>
          <cell r="N10">
            <v>20</v>
          </cell>
          <cell r="O10">
            <v>21</v>
          </cell>
          <cell r="Q10">
            <v>20</v>
          </cell>
          <cell r="R10">
            <v>35</v>
          </cell>
          <cell r="S10">
            <v>47</v>
          </cell>
        </row>
        <row r="12">
          <cell r="E12">
            <v>1</v>
          </cell>
          <cell r="F12">
            <v>0</v>
          </cell>
          <cell r="G12">
            <v>0</v>
          </cell>
          <cell r="I12">
            <v>8</v>
          </cell>
          <cell r="J12">
            <v>0</v>
          </cell>
          <cell r="K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</row>
        <row r="30">
          <cell r="E30">
            <v>108581.2</v>
          </cell>
          <cell r="F30">
            <v>112831.1</v>
          </cell>
          <cell r="G30">
            <v>111687.5</v>
          </cell>
          <cell r="I30">
            <v>120580</v>
          </cell>
          <cell r="J30">
            <v>118829</v>
          </cell>
          <cell r="K30">
            <v>117068</v>
          </cell>
          <cell r="M30">
            <v>137991</v>
          </cell>
          <cell r="N30">
            <v>160716</v>
          </cell>
          <cell r="O30">
            <v>129456</v>
          </cell>
          <cell r="Q30">
            <v>113896</v>
          </cell>
          <cell r="R30">
            <v>121974</v>
          </cell>
          <cell r="S30">
            <v>110556</v>
          </cell>
        </row>
        <row r="37">
          <cell r="E37">
            <v>40051.759999999995</v>
          </cell>
          <cell r="F37">
            <v>49278.63</v>
          </cell>
          <cell r="G37">
            <v>61637.740000000005</v>
          </cell>
          <cell r="I37">
            <v>44270.710000000014</v>
          </cell>
          <cell r="J37">
            <v>39539.760000000002</v>
          </cell>
          <cell r="K37">
            <v>67986.539999999994</v>
          </cell>
          <cell r="M37">
            <v>55380.459999999985</v>
          </cell>
          <cell r="N37">
            <v>21439.419999999987</v>
          </cell>
          <cell r="O37">
            <v>25149.77</v>
          </cell>
          <cell r="Q37">
            <v>51208.6</v>
          </cell>
          <cell r="R37">
            <v>31917.07</v>
          </cell>
          <cell r="S37">
            <v>36559</v>
          </cell>
        </row>
        <row r="39">
          <cell r="E39">
            <v>23.421676443495478</v>
          </cell>
          <cell r="F39">
            <v>30.244510465671006</v>
          </cell>
          <cell r="G39">
            <v>35.372326612861343</v>
          </cell>
          <cell r="I39">
            <v>26.609154869048641</v>
          </cell>
          <cell r="J39">
            <v>24.65707807735485</v>
          </cell>
          <cell r="K39">
            <v>36.25855784712936</v>
          </cell>
          <cell r="M39">
            <v>28.08107219113143</v>
          </cell>
          <cell r="N39">
            <v>11.615871589133766</v>
          </cell>
          <cell r="O39">
            <v>15.841676272542312</v>
          </cell>
          <cell r="Q39">
            <v>30.484212782169728</v>
          </cell>
          <cell r="R39">
            <v>20.378798230099797</v>
          </cell>
          <cell r="S39">
            <v>22.262887068781779</v>
          </cell>
          <cell r="T39">
            <v>25.559118975160249</v>
          </cell>
        </row>
        <row r="41">
          <cell r="E41">
            <v>0.41389888978891698</v>
          </cell>
          <cell r="F41">
            <v>0.44367543549211597</v>
          </cell>
          <cell r="G41">
            <v>0.42448572378735328</v>
          </cell>
          <cell r="I41">
            <v>0.45804020482275537</v>
          </cell>
          <cell r="J41">
            <v>0.49890000083969399</v>
          </cell>
          <cell r="K41">
            <v>0.4430299268857571</v>
          </cell>
          <cell r="M41">
            <v>0.53857502488144726</v>
          </cell>
          <cell r="N41">
            <v>0.60597125787787898</v>
          </cell>
          <cell r="O41">
            <v>0.50331836472852387</v>
          </cell>
          <cell r="Q41">
            <v>0.42778884742726109</v>
          </cell>
          <cell r="R41">
            <v>0.45695896420536819</v>
          </cell>
          <cell r="S41">
            <v>0.42615784908933219</v>
          </cell>
          <cell r="T41">
            <v>0.46837680549768596</v>
          </cell>
        </row>
        <row r="63">
          <cell r="E63">
            <v>2032707.7100000004</v>
          </cell>
          <cell r="F63">
            <v>2128156.5099999998</v>
          </cell>
          <cell r="G63">
            <v>2130181.37</v>
          </cell>
          <cell r="I63">
            <v>2352572.27</v>
          </cell>
          <cell r="J63">
            <v>2237897.64</v>
          </cell>
          <cell r="K63">
            <v>2210297.9599999995</v>
          </cell>
          <cell r="M63">
            <v>2570746.73</v>
          </cell>
          <cell r="N63">
            <v>2987878.77</v>
          </cell>
          <cell r="O63">
            <v>2431112.84</v>
          </cell>
          <cell r="Q63">
            <v>2158503.4499999997</v>
          </cell>
          <cell r="R63">
            <v>2293471.67</v>
          </cell>
          <cell r="S63">
            <v>2099792.73</v>
          </cell>
        </row>
        <row r="64">
          <cell r="E64">
            <v>1724779.4200000004</v>
          </cell>
          <cell r="F64">
            <v>1819942.3199999998</v>
          </cell>
          <cell r="G64">
            <v>1813976.05</v>
          </cell>
          <cell r="I64">
            <v>1960573.59</v>
          </cell>
          <cell r="J64">
            <v>1925815.6</v>
          </cell>
          <cell r="K64">
            <v>1884815.8399999999</v>
          </cell>
          <cell r="M64">
            <v>2255017.58</v>
          </cell>
          <cell r="N64">
            <v>2678640.4700000002</v>
          </cell>
          <cell r="O64">
            <v>2115200.33</v>
          </cell>
          <cell r="Q64">
            <v>1838189.6500000001</v>
          </cell>
          <cell r="R64">
            <v>1972476.1099999999</v>
          </cell>
          <cell r="S64">
            <v>1769416.48</v>
          </cell>
        </row>
        <row r="76">
          <cell r="E76">
            <v>259240</v>
          </cell>
          <cell r="F76">
            <v>261110</v>
          </cell>
          <cell r="G76">
            <v>266544.49</v>
          </cell>
          <cell r="I76">
            <v>260170</v>
          </cell>
          <cell r="J76">
            <v>263545.05</v>
          </cell>
          <cell r="K76">
            <v>272914.01</v>
          </cell>
          <cell r="M76">
            <v>263610.56</v>
          </cell>
          <cell r="N76">
            <v>262010</v>
          </cell>
          <cell r="O76">
            <v>263430</v>
          </cell>
          <cell r="Q76">
            <v>265595.78999999998</v>
          </cell>
          <cell r="R76">
            <v>263830</v>
          </cell>
          <cell r="S76">
            <v>269264.21000000002</v>
          </cell>
        </row>
        <row r="85">
          <cell r="E85">
            <v>48688.29</v>
          </cell>
          <cell r="F85">
            <v>47104.19</v>
          </cell>
          <cell r="G85">
            <v>49660.83</v>
          </cell>
          <cell r="I85">
            <v>131828.68</v>
          </cell>
          <cell r="J85">
            <v>48536.99</v>
          </cell>
          <cell r="K85">
            <v>52568.11</v>
          </cell>
          <cell r="M85">
            <v>52118.590000000011</v>
          </cell>
          <cell r="N85">
            <v>47228.3</v>
          </cell>
          <cell r="O85">
            <v>52482.51</v>
          </cell>
          <cell r="Q85">
            <v>54718.01</v>
          </cell>
          <cell r="R85">
            <v>57165.560000000005</v>
          </cell>
          <cell r="S85">
            <v>61112.039999999994</v>
          </cell>
        </row>
        <row r="251">
          <cell r="E251">
            <v>1275839.6199999999</v>
          </cell>
          <cell r="F251">
            <v>1130492</v>
          </cell>
          <cell r="G251">
            <v>1223753.08</v>
          </cell>
          <cell r="I251">
            <v>1254476.79</v>
          </cell>
          <cell r="J251">
            <v>1270208.79</v>
          </cell>
          <cell r="K251">
            <v>1288744.22</v>
          </cell>
          <cell r="M251">
            <v>1226869.0599999996</v>
          </cell>
          <cell r="N251">
            <v>1324818.52</v>
          </cell>
          <cell r="O251">
            <v>1208949.8400000001</v>
          </cell>
          <cell r="Q251">
            <v>1650297.71</v>
          </cell>
          <cell r="R251">
            <v>1190239.3999999999</v>
          </cell>
          <cell r="S251">
            <v>1428656.8800000001</v>
          </cell>
        </row>
      </sheetData>
      <sheetData sheetId="19">
        <row r="10">
          <cell r="E10">
            <v>21</v>
          </cell>
          <cell r="F10">
            <v>39</v>
          </cell>
          <cell r="G10">
            <v>23</v>
          </cell>
          <cell r="I10">
            <v>35</v>
          </cell>
          <cell r="J10">
            <v>21</v>
          </cell>
          <cell r="K10">
            <v>33</v>
          </cell>
          <cell r="M10">
            <v>25</v>
          </cell>
          <cell r="N10">
            <v>28</v>
          </cell>
          <cell r="O10">
            <v>33</v>
          </cell>
          <cell r="Q10">
            <v>61</v>
          </cell>
          <cell r="R10">
            <v>35</v>
          </cell>
          <cell r="S10">
            <v>34</v>
          </cell>
        </row>
        <row r="12"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M12">
            <v>2</v>
          </cell>
          <cell r="N12">
            <v>0</v>
          </cell>
          <cell r="O12">
            <v>3</v>
          </cell>
          <cell r="Q12">
            <v>3</v>
          </cell>
          <cell r="R12">
            <v>3</v>
          </cell>
          <cell r="S12">
            <v>4</v>
          </cell>
        </row>
        <row r="30">
          <cell r="E30">
            <v>208133</v>
          </cell>
          <cell r="F30">
            <v>218981</v>
          </cell>
          <cell r="G30">
            <v>214149</v>
          </cell>
          <cell r="I30">
            <v>221797</v>
          </cell>
          <cell r="J30">
            <v>219236</v>
          </cell>
          <cell r="K30">
            <v>208133</v>
          </cell>
          <cell r="M30">
            <v>245442</v>
          </cell>
          <cell r="N30">
            <v>263640</v>
          </cell>
          <cell r="O30">
            <v>244747</v>
          </cell>
          <cell r="Q30">
            <v>226590</v>
          </cell>
          <cell r="R30">
            <v>232454</v>
          </cell>
          <cell r="S30">
            <v>217690</v>
          </cell>
        </row>
        <row r="37">
          <cell r="E37">
            <v>137028.52000000002</v>
          </cell>
          <cell r="F37">
            <v>113949.52000000002</v>
          </cell>
          <cell r="G37">
            <v>127036.34000000003</v>
          </cell>
          <cell r="I37">
            <v>129086.68</v>
          </cell>
          <cell r="J37">
            <v>105495</v>
          </cell>
          <cell r="K37">
            <v>155930</v>
          </cell>
          <cell r="M37">
            <v>131667.95000000001</v>
          </cell>
          <cell r="N37">
            <v>96766</v>
          </cell>
          <cell r="O37">
            <v>99861.5</v>
          </cell>
          <cell r="Q37">
            <v>136657</v>
          </cell>
          <cell r="R37">
            <v>112542</v>
          </cell>
          <cell r="S37">
            <v>141788</v>
          </cell>
        </row>
        <row r="39">
          <cell r="E39">
            <v>39.690280963764465</v>
          </cell>
          <cell r="F39">
            <v>34.200842841978059</v>
          </cell>
          <cell r="G39">
            <v>37.221330077388849</v>
          </cell>
          <cell r="I39">
            <v>36.736047569752188</v>
          </cell>
          <cell r="J39">
            <v>32.428967972186619</v>
          </cell>
          <cell r="K39">
            <v>42.786309917434743</v>
          </cell>
          <cell r="M39">
            <v>34.868582036587824</v>
          </cell>
          <cell r="N39">
            <v>26.803278461483064</v>
          </cell>
          <cell r="O39">
            <v>28.886333723839691</v>
          </cell>
          <cell r="Q39">
            <v>37.567901913349459</v>
          </cell>
          <cell r="R39">
            <v>32.577432987900188</v>
          </cell>
          <cell r="S39">
            <v>39.399783255064328</v>
          </cell>
          <cell r="T39">
            <v>35.303881775090105</v>
          </cell>
        </row>
        <row r="41">
          <cell r="E41">
            <v>0.52805597875932864</v>
          </cell>
          <cell r="F41">
            <v>0.57348889587261676</v>
          </cell>
          <cell r="G41">
            <v>0.54223173140223835</v>
          </cell>
          <cell r="I41">
            <v>0.56062857980597636</v>
          </cell>
          <cell r="J41">
            <v>0.61259297757361364</v>
          </cell>
          <cell r="K41">
            <v>0.52467219489200045</v>
          </cell>
          <cell r="M41">
            <v>0.63847354456063676</v>
          </cell>
          <cell r="N41">
            <v>0.66293924691368888</v>
          </cell>
          <cell r="O41">
            <v>0.63493138246815584</v>
          </cell>
          <cell r="Q41">
            <v>0.56723225506050579</v>
          </cell>
          <cell r="R41">
            <v>0.58022332410200472</v>
          </cell>
          <cell r="S41">
            <v>0.56039953147726251</v>
          </cell>
          <cell r="T41">
            <v>0.58090646012154024</v>
          </cell>
        </row>
        <row r="63">
          <cell r="E63">
            <v>4216636.91</v>
          </cell>
          <cell r="F63">
            <v>4682681.3</v>
          </cell>
          <cell r="G63">
            <v>4351278.2700000005</v>
          </cell>
          <cell r="I63">
            <v>4519624.32</v>
          </cell>
          <cell r="J63">
            <v>4440128.3999999994</v>
          </cell>
          <cell r="K63">
            <v>4314973.57</v>
          </cell>
          <cell r="M63">
            <v>4970509.72</v>
          </cell>
          <cell r="N63">
            <v>5298376.67</v>
          </cell>
          <cell r="O63">
            <v>4999493.9699999988</v>
          </cell>
          <cell r="Q63">
            <v>4622207.9400000004</v>
          </cell>
          <cell r="R63">
            <v>4723195.7200000007</v>
          </cell>
          <cell r="S63">
            <v>4445456.1100000003</v>
          </cell>
        </row>
        <row r="64">
          <cell r="E64">
            <v>3686352.4099999997</v>
          </cell>
          <cell r="F64">
            <v>3898700.8</v>
          </cell>
          <cell r="G64">
            <v>3810359.1900000004</v>
          </cell>
          <cell r="I64">
            <v>3973797.86</v>
          </cell>
          <cell r="J64">
            <v>3917792.81</v>
          </cell>
          <cell r="K64">
            <v>3685450.79</v>
          </cell>
          <cell r="M64">
            <v>4409334.46</v>
          </cell>
          <cell r="N64">
            <v>4751676.45</v>
          </cell>
          <cell r="O64">
            <v>4405316.1499999994</v>
          </cell>
          <cell r="Q64">
            <v>4041367.8200000003</v>
          </cell>
          <cell r="R64">
            <v>4168714.1</v>
          </cell>
          <cell r="S64">
            <v>3896620.5600000005</v>
          </cell>
        </row>
        <row r="76">
          <cell r="E76">
            <v>435740</v>
          </cell>
          <cell r="F76">
            <v>686445.07000000007</v>
          </cell>
          <cell r="G76">
            <v>439628.88</v>
          </cell>
          <cell r="I76">
            <v>445629.06</v>
          </cell>
          <cell r="J76">
            <v>428389.53</v>
          </cell>
          <cell r="K76">
            <v>432210</v>
          </cell>
          <cell r="M76">
            <v>459180</v>
          </cell>
          <cell r="N76">
            <v>430370</v>
          </cell>
          <cell r="O76">
            <v>464625.51</v>
          </cell>
          <cell r="Q76">
            <v>449012.71</v>
          </cell>
          <cell r="R76">
            <v>423975.42</v>
          </cell>
          <cell r="S76">
            <v>418680</v>
          </cell>
        </row>
        <row r="85">
          <cell r="E85">
            <v>94544.5</v>
          </cell>
          <cell r="F85">
            <v>97535.43</v>
          </cell>
          <cell r="G85">
            <v>101290.20000000001</v>
          </cell>
          <cell r="I85">
            <v>100197.4</v>
          </cell>
          <cell r="J85">
            <v>93946.06</v>
          </cell>
          <cell r="K85">
            <v>197312.78000000003</v>
          </cell>
          <cell r="M85">
            <v>101995.26000000004</v>
          </cell>
          <cell r="N85">
            <v>116330.22</v>
          </cell>
          <cell r="O85">
            <v>129552.31</v>
          </cell>
          <cell r="Q85">
            <v>131827.41</v>
          </cell>
          <cell r="R85">
            <v>130506.20000000001</v>
          </cell>
          <cell r="S85">
            <v>130155.55000000005</v>
          </cell>
        </row>
        <row r="251">
          <cell r="E251">
            <v>1625733.32</v>
          </cell>
          <cell r="F251">
            <v>1891312.9200000004</v>
          </cell>
          <cell r="G251">
            <v>1681060.1300000001</v>
          </cell>
          <cell r="I251">
            <v>1793340.9799999997</v>
          </cell>
          <cell r="J251">
            <v>1770319.3699999996</v>
          </cell>
          <cell r="K251">
            <v>1865239.7799999998</v>
          </cell>
          <cell r="M251">
            <v>1720888.7299999997</v>
          </cell>
          <cell r="N251">
            <v>1928975.8199999998</v>
          </cell>
          <cell r="O251">
            <v>1718788.1700000002</v>
          </cell>
          <cell r="Q251">
            <v>1855416.52</v>
          </cell>
          <cell r="R251">
            <v>1892793.13</v>
          </cell>
          <cell r="S251">
            <v>1965685.6999999997</v>
          </cell>
        </row>
      </sheetData>
      <sheetData sheetId="20">
        <row r="10">
          <cell r="E10">
            <v>12</v>
          </cell>
          <cell r="F10">
            <v>6</v>
          </cell>
          <cell r="G10">
            <v>7</v>
          </cell>
          <cell r="I10">
            <v>7</v>
          </cell>
          <cell r="J10">
            <v>10</v>
          </cell>
          <cell r="K10">
            <v>27</v>
          </cell>
          <cell r="M10">
            <v>17</v>
          </cell>
          <cell r="N10">
            <v>20</v>
          </cell>
          <cell r="O10">
            <v>12</v>
          </cell>
          <cell r="Q10">
            <v>15</v>
          </cell>
          <cell r="R10">
            <v>18</v>
          </cell>
          <cell r="S10">
            <v>6</v>
          </cell>
        </row>
        <row r="12"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2</v>
          </cell>
          <cell r="K12">
            <v>2</v>
          </cell>
          <cell r="M12">
            <v>0</v>
          </cell>
          <cell r="N12">
            <v>5</v>
          </cell>
          <cell r="O12">
            <v>1</v>
          </cell>
          <cell r="Q12">
            <v>0</v>
          </cell>
          <cell r="R12">
            <v>1</v>
          </cell>
          <cell r="S12">
            <v>0</v>
          </cell>
        </row>
        <row r="30">
          <cell r="E30">
            <v>88679</v>
          </cell>
          <cell r="F30">
            <v>98362</v>
          </cell>
          <cell r="G30">
            <v>93196</v>
          </cell>
          <cell r="I30">
            <v>98182</v>
          </cell>
          <cell r="J30">
            <v>90364</v>
          </cell>
          <cell r="K30">
            <v>90105</v>
          </cell>
          <cell r="M30">
            <v>114828</v>
          </cell>
          <cell r="N30">
            <v>126649</v>
          </cell>
          <cell r="O30">
            <v>108134</v>
          </cell>
          <cell r="Q30">
            <v>93211</v>
          </cell>
          <cell r="R30">
            <v>100484</v>
          </cell>
          <cell r="S30">
            <v>91130</v>
          </cell>
        </row>
        <row r="37">
          <cell r="E37">
            <v>24922</v>
          </cell>
          <cell r="F37">
            <v>27518</v>
          </cell>
          <cell r="G37">
            <v>26713</v>
          </cell>
          <cell r="I37">
            <v>27786</v>
          </cell>
          <cell r="J37">
            <v>25519</v>
          </cell>
          <cell r="K37">
            <v>25687</v>
          </cell>
          <cell r="M37">
            <v>32668</v>
          </cell>
          <cell r="N37">
            <v>34703</v>
          </cell>
          <cell r="O37">
            <v>30740</v>
          </cell>
          <cell r="Q37">
            <v>26756</v>
          </cell>
          <cell r="R37">
            <v>28426</v>
          </cell>
          <cell r="S37">
            <v>25722</v>
          </cell>
        </row>
        <row r="39">
          <cell r="E39">
            <v>21.611168921262575</v>
          </cell>
          <cell r="F39">
            <v>21.534608913409244</v>
          </cell>
          <cell r="G39">
            <v>21.963412127440904</v>
          </cell>
          <cell r="I39">
            <v>21.822894168466522</v>
          </cell>
          <cell r="J39">
            <v>21.700568046532194</v>
          </cell>
          <cell r="K39">
            <v>21.95507615514795</v>
          </cell>
          <cell r="M39">
            <v>21.872426468126704</v>
          </cell>
          <cell r="N39">
            <v>21.105286204296107</v>
          </cell>
          <cell r="O39">
            <v>21.929730693775635</v>
          </cell>
          <cell r="Q39">
            <v>21.980694187718218</v>
          </cell>
          <cell r="R39">
            <v>21.666488818427108</v>
          </cell>
          <cell r="S39">
            <v>21.754979489998732</v>
          </cell>
          <cell r="T39">
            <v>21.727488727366932</v>
          </cell>
        </row>
        <row r="41">
          <cell r="E41">
            <v>0.45464286446691143</v>
          </cell>
          <cell r="F41">
            <v>0.52097137258017534</v>
          </cell>
          <cell r="G41">
            <v>0.47924798033559085</v>
          </cell>
          <cell r="I41">
            <v>0.50597672183442455</v>
          </cell>
          <cell r="J41">
            <v>0.51496500945998314</v>
          </cell>
          <cell r="K41">
            <v>0.46250503671347071</v>
          </cell>
          <cell r="M41">
            <v>0.60712189705765729</v>
          </cell>
          <cell r="N41">
            <v>0.64622771479013374</v>
          </cell>
          <cell r="O41">
            <v>0.56911133917528489</v>
          </cell>
          <cell r="Q41">
            <v>0.47407275547700484</v>
          </cell>
          <cell r="R41">
            <v>0.50973727863480256</v>
          </cell>
          <cell r="S41">
            <v>0.47698306770301746</v>
          </cell>
          <cell r="T41">
            <v>0.51669392681435133</v>
          </cell>
        </row>
        <row r="63">
          <cell r="E63">
            <v>1734893.6</v>
          </cell>
          <cell r="F63">
            <v>1907790.59</v>
          </cell>
          <cell r="G63">
            <v>1805320.4899999998</v>
          </cell>
          <cell r="I63">
            <v>1872529.05</v>
          </cell>
          <cell r="J63">
            <v>1736286.2999999998</v>
          </cell>
          <cell r="K63">
            <v>1754171.28</v>
          </cell>
          <cell r="M63">
            <v>2192665.9300000002</v>
          </cell>
          <cell r="N63">
            <v>2415682.0199999996</v>
          </cell>
          <cell r="O63">
            <v>2081138.1</v>
          </cell>
          <cell r="Q63">
            <v>1805265.05</v>
          </cell>
          <cell r="R63">
            <v>1925319.64</v>
          </cell>
          <cell r="S63">
            <v>1753591.99</v>
          </cell>
        </row>
        <row r="64">
          <cell r="E64">
            <v>1487589.55</v>
          </cell>
          <cell r="F64">
            <v>1661682.11</v>
          </cell>
          <cell r="G64">
            <v>1558695.4099999997</v>
          </cell>
          <cell r="I64">
            <v>1633533.95</v>
          </cell>
          <cell r="J64">
            <v>1500330.4</v>
          </cell>
          <cell r="K64">
            <v>1493437.8</v>
          </cell>
          <cell r="M64">
            <v>1960750.12</v>
          </cell>
          <cell r="N64">
            <v>2173052.0099999998</v>
          </cell>
          <cell r="O64">
            <v>1840092.37</v>
          </cell>
          <cell r="Q64">
            <v>1563811.43</v>
          </cell>
          <cell r="R64">
            <v>1683703.5299999998</v>
          </cell>
          <cell r="S64">
            <v>1512577.8</v>
          </cell>
        </row>
        <row r="76">
          <cell r="E76">
            <v>202530</v>
          </cell>
          <cell r="F76">
            <v>202370</v>
          </cell>
          <cell r="G76">
            <v>201000</v>
          </cell>
          <cell r="I76">
            <v>193950</v>
          </cell>
          <cell r="J76">
            <v>194450</v>
          </cell>
          <cell r="K76">
            <v>213362.06</v>
          </cell>
          <cell r="M76">
            <v>193680</v>
          </cell>
          <cell r="N76">
            <v>196340</v>
          </cell>
          <cell r="O76">
            <v>195170</v>
          </cell>
          <cell r="Q76">
            <v>194670</v>
          </cell>
          <cell r="R76">
            <v>194140</v>
          </cell>
          <cell r="S76">
            <v>194270</v>
          </cell>
        </row>
        <row r="85">
          <cell r="E85">
            <v>44774.049999999996</v>
          </cell>
          <cell r="F85">
            <v>43738.479999999996</v>
          </cell>
          <cell r="G85">
            <v>45625.08</v>
          </cell>
          <cell r="I85">
            <v>45045.1</v>
          </cell>
          <cell r="J85">
            <v>41505.899999999994</v>
          </cell>
          <cell r="K85">
            <v>47371.42</v>
          </cell>
          <cell r="M85">
            <v>38235.810000000005</v>
          </cell>
          <cell r="N85">
            <v>46290.01</v>
          </cell>
          <cell r="O85">
            <v>45875.729999999996</v>
          </cell>
          <cell r="Q85">
            <v>46783.62</v>
          </cell>
          <cell r="R85">
            <v>47476.109999999993</v>
          </cell>
          <cell r="S85">
            <v>46744.189999999995</v>
          </cell>
        </row>
        <row r="251">
          <cell r="E251">
            <v>995121.91999999993</v>
          </cell>
          <cell r="F251">
            <v>1137479.3399999999</v>
          </cell>
          <cell r="G251">
            <v>1016759.4800000002</v>
          </cell>
          <cell r="I251">
            <v>952661.32000000018</v>
          </cell>
          <cell r="J251">
            <v>1019767.38</v>
          </cell>
          <cell r="K251">
            <v>1243881.4499999997</v>
          </cell>
          <cell r="M251">
            <v>929293.64</v>
          </cell>
          <cell r="N251">
            <v>1029993.99</v>
          </cell>
          <cell r="O251">
            <v>967136.08</v>
          </cell>
          <cell r="Q251">
            <v>972798.79</v>
          </cell>
          <cell r="R251">
            <v>1036946.89</v>
          </cell>
          <cell r="S251">
            <v>1055901.2700000003</v>
          </cell>
        </row>
      </sheetData>
      <sheetData sheetId="21">
        <row r="10">
          <cell r="E10">
            <v>9</v>
          </cell>
          <cell r="F10">
            <v>14</v>
          </cell>
          <cell r="G10">
            <v>4</v>
          </cell>
          <cell r="I10">
            <v>5</v>
          </cell>
          <cell r="J10">
            <v>9</v>
          </cell>
          <cell r="K10">
            <v>11</v>
          </cell>
          <cell r="M10">
            <v>21</v>
          </cell>
          <cell r="N10">
            <v>20</v>
          </cell>
          <cell r="O10">
            <v>8</v>
          </cell>
          <cell r="Q10">
            <v>9</v>
          </cell>
          <cell r="R10">
            <v>8</v>
          </cell>
          <cell r="S10">
            <v>5</v>
          </cell>
        </row>
        <row r="12"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</row>
        <row r="30">
          <cell r="E30">
            <v>54019</v>
          </cell>
          <cell r="F30">
            <v>57885</v>
          </cell>
          <cell r="G30">
            <v>57770</v>
          </cell>
          <cell r="I30">
            <v>59639</v>
          </cell>
          <cell r="J30">
            <v>58339</v>
          </cell>
          <cell r="K30">
            <v>56564</v>
          </cell>
          <cell r="M30">
            <v>66108</v>
          </cell>
          <cell r="N30">
            <v>71829</v>
          </cell>
          <cell r="O30">
            <v>64799</v>
          </cell>
          <cell r="Q30">
            <v>60342</v>
          </cell>
          <cell r="R30">
            <v>65015</v>
          </cell>
          <cell r="S30">
            <v>53995</v>
          </cell>
        </row>
        <row r="37">
          <cell r="E37">
            <v>22634</v>
          </cell>
          <cell r="F37">
            <v>16554</v>
          </cell>
          <cell r="G37">
            <v>18169</v>
          </cell>
          <cell r="I37">
            <v>13759</v>
          </cell>
          <cell r="J37">
            <v>10474</v>
          </cell>
          <cell r="K37">
            <v>26906</v>
          </cell>
          <cell r="M37">
            <v>20825</v>
          </cell>
          <cell r="N37">
            <v>11744</v>
          </cell>
          <cell r="O37">
            <v>9641</v>
          </cell>
          <cell r="Q37">
            <v>17262</v>
          </cell>
          <cell r="R37">
            <v>8839</v>
          </cell>
          <cell r="S37">
            <v>14811</v>
          </cell>
        </row>
        <row r="39">
          <cell r="E39">
            <v>29.390606536728519</v>
          </cell>
          <cell r="F39">
            <v>20.598262947017396</v>
          </cell>
          <cell r="G39">
            <v>22.147323768543462</v>
          </cell>
          <cell r="I39">
            <v>17.078771629304139</v>
          </cell>
          <cell r="J39">
            <v>14.017665952890793</v>
          </cell>
          <cell r="K39">
            <v>30.277727763773854</v>
          </cell>
          <cell r="M39">
            <v>22.522522522522522</v>
          </cell>
          <cell r="N39">
            <v>13.128388575261305</v>
          </cell>
          <cell r="O39">
            <v>12.076157073965053</v>
          </cell>
          <cell r="Q39">
            <v>20.757825370675455</v>
          </cell>
          <cell r="R39">
            <v>11.466116645911166</v>
          </cell>
          <cell r="S39">
            <v>19.967374892148403</v>
          </cell>
          <cell r="T39">
            <v>19.558125862477237</v>
          </cell>
        </row>
        <row r="41">
          <cell r="E41">
            <v>0.44384829014181715</v>
          </cell>
          <cell r="F41">
            <v>0.49601542416452443</v>
          </cell>
          <cell r="G41">
            <v>0.48473101498160337</v>
          </cell>
          <cell r="I41">
            <v>0.50106490680490157</v>
          </cell>
          <cell r="J41">
            <v>0.54188185026936653</v>
          </cell>
          <cell r="K41">
            <v>0.47344192041783151</v>
          </cell>
          <cell r="M41">
            <v>0.57028985507246377</v>
          </cell>
          <cell r="N41">
            <v>0.59772075741752406</v>
          </cell>
          <cell r="O41">
            <v>0.5556899065260269</v>
          </cell>
          <cell r="Q41">
            <v>0.49987573935086238</v>
          </cell>
          <cell r="R41">
            <v>0.5377584780810587</v>
          </cell>
          <cell r="S41">
            <v>0.46108193501558431</v>
          </cell>
          <cell r="T41">
            <v>0.50839907322502298</v>
          </cell>
        </row>
        <row r="63">
          <cell r="E63">
            <v>1057293.95</v>
          </cell>
          <cell r="F63">
            <v>1129080.7099999997</v>
          </cell>
          <cell r="G63">
            <v>1131111.1500000001</v>
          </cell>
          <cell r="I63">
            <v>1159845</v>
          </cell>
          <cell r="J63">
            <v>1142625.3999999999</v>
          </cell>
          <cell r="K63">
            <v>1098902.99</v>
          </cell>
          <cell r="M63">
            <v>1275889.28</v>
          </cell>
          <cell r="N63">
            <v>1373541.3599999999</v>
          </cell>
          <cell r="O63">
            <v>1258951.9900000002</v>
          </cell>
          <cell r="Q63">
            <v>1168875.8200000003</v>
          </cell>
          <cell r="R63">
            <v>1318360.8</v>
          </cell>
          <cell r="S63">
            <v>1062644.56</v>
          </cell>
        </row>
        <row r="64">
          <cell r="E64">
            <v>917963.36</v>
          </cell>
          <cell r="F64">
            <v>989075.04999999993</v>
          </cell>
          <cell r="G64">
            <v>995055.30999999994</v>
          </cell>
          <cell r="I64">
            <v>1023784.95</v>
          </cell>
          <cell r="J64">
            <v>1001595.5599999999</v>
          </cell>
          <cell r="K64">
            <v>962696.6</v>
          </cell>
          <cell r="M64">
            <v>1145145.56</v>
          </cell>
          <cell r="N64">
            <v>1233954.0299999998</v>
          </cell>
          <cell r="O64">
            <v>1119621.4500000002</v>
          </cell>
          <cell r="Q64">
            <v>1027646.2600000001</v>
          </cell>
          <cell r="R64">
            <v>1124568.25</v>
          </cell>
          <cell r="S64">
            <v>921258.32000000007</v>
          </cell>
        </row>
        <row r="76">
          <cell r="E76">
            <v>122279.07</v>
          </cell>
          <cell r="F76">
            <v>119020</v>
          </cell>
          <cell r="G76">
            <v>118410</v>
          </cell>
          <cell r="I76">
            <v>118830</v>
          </cell>
          <cell r="J76">
            <v>125028.14</v>
          </cell>
          <cell r="K76">
            <v>118950</v>
          </cell>
          <cell r="M76">
            <v>119760</v>
          </cell>
          <cell r="N76">
            <v>121890</v>
          </cell>
          <cell r="O76">
            <v>122130</v>
          </cell>
          <cell r="Q76">
            <v>123490</v>
          </cell>
          <cell r="R76">
            <v>124960</v>
          </cell>
          <cell r="S76">
            <v>122290</v>
          </cell>
        </row>
        <row r="85">
          <cell r="E85">
            <v>17051.52</v>
          </cell>
          <cell r="F85">
            <v>20985.66</v>
          </cell>
          <cell r="G85">
            <v>17645.84</v>
          </cell>
          <cell r="I85">
            <v>17230.050000000003</v>
          </cell>
          <cell r="J85">
            <v>16001.7</v>
          </cell>
          <cell r="K85">
            <v>17256.39</v>
          </cell>
          <cell r="M85">
            <v>10983.720000000001</v>
          </cell>
          <cell r="N85">
            <v>17697.329999999998</v>
          </cell>
          <cell r="O85">
            <v>17200.54</v>
          </cell>
          <cell r="Q85">
            <v>17739.560000000001</v>
          </cell>
          <cell r="R85">
            <v>68832.549999999988</v>
          </cell>
          <cell r="S85">
            <v>19096.240000000009</v>
          </cell>
        </row>
        <row r="251">
          <cell r="E251">
            <v>744752.00999999989</v>
          </cell>
          <cell r="F251">
            <v>728648.48</v>
          </cell>
          <cell r="G251">
            <v>809885.19</v>
          </cell>
          <cell r="I251">
            <v>843569.4</v>
          </cell>
          <cell r="J251">
            <v>867688.64</v>
          </cell>
          <cell r="K251">
            <v>854898.25</v>
          </cell>
          <cell r="M251">
            <v>796442.5</v>
          </cell>
          <cell r="N251">
            <v>862526.27</v>
          </cell>
          <cell r="O251">
            <v>777445.85999999987</v>
          </cell>
          <cell r="Q251">
            <v>768788.42999999993</v>
          </cell>
          <cell r="R251">
            <v>1517716.0000000002</v>
          </cell>
          <cell r="S251">
            <v>768807.59000000008</v>
          </cell>
        </row>
      </sheetData>
      <sheetData sheetId="22">
        <row r="10">
          <cell r="E10">
            <v>29</v>
          </cell>
          <cell r="F10">
            <v>22</v>
          </cell>
          <cell r="G10">
            <v>36</v>
          </cell>
          <cell r="I10">
            <v>28</v>
          </cell>
          <cell r="J10">
            <v>20</v>
          </cell>
          <cell r="K10">
            <v>59</v>
          </cell>
          <cell r="M10">
            <v>67</v>
          </cell>
          <cell r="N10">
            <v>93</v>
          </cell>
          <cell r="O10">
            <v>39</v>
          </cell>
          <cell r="Q10">
            <v>44</v>
          </cell>
          <cell r="R10">
            <v>31</v>
          </cell>
          <cell r="S10">
            <v>24</v>
          </cell>
        </row>
        <row r="12"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</row>
        <row r="30">
          <cell r="E30">
            <v>288983</v>
          </cell>
          <cell r="F30">
            <v>309653</v>
          </cell>
          <cell r="G30">
            <v>300104</v>
          </cell>
          <cell r="I30">
            <v>308368</v>
          </cell>
          <cell r="J30">
            <v>311109</v>
          </cell>
          <cell r="K30">
            <v>280550</v>
          </cell>
          <cell r="M30">
            <v>324032</v>
          </cell>
          <cell r="N30">
            <v>325786</v>
          </cell>
          <cell r="O30">
            <v>330054</v>
          </cell>
          <cell r="Q30">
            <v>311128</v>
          </cell>
          <cell r="R30">
            <v>321115</v>
          </cell>
          <cell r="S30">
            <v>300931</v>
          </cell>
        </row>
        <row r="37">
          <cell r="E37">
            <v>116859</v>
          </cell>
          <cell r="F37">
            <v>133050</v>
          </cell>
          <cell r="G37">
            <v>133360</v>
          </cell>
          <cell r="I37">
            <v>143746</v>
          </cell>
          <cell r="J37">
            <v>147954</v>
          </cell>
          <cell r="K37">
            <v>159039</v>
          </cell>
          <cell r="M37">
            <v>154394</v>
          </cell>
          <cell r="N37">
            <v>167692</v>
          </cell>
          <cell r="O37">
            <v>141133</v>
          </cell>
          <cell r="Q37">
            <v>126469</v>
          </cell>
          <cell r="R37">
            <v>128132</v>
          </cell>
          <cell r="S37">
            <v>121940</v>
          </cell>
        </row>
        <row r="39">
          <cell r="E39">
            <v>27.418045479714319</v>
          </cell>
          <cell r="F39">
            <v>28.90443396841259</v>
          </cell>
          <cell r="G39">
            <v>29.473451571910047</v>
          </cell>
          <cell r="I39">
            <v>30.553896447572303</v>
          </cell>
          <cell r="J39">
            <v>31.450332350559162</v>
          </cell>
          <cell r="K39">
            <v>34.839231183761449</v>
          </cell>
          <cell r="M39">
            <v>31.159358867240634</v>
          </cell>
          <cell r="N39">
            <v>32.201026948763939</v>
          </cell>
          <cell r="O39">
            <v>28.656854006046789</v>
          </cell>
          <cell r="Q39">
            <v>27.592052413750974</v>
          </cell>
          <cell r="R39">
            <v>27.445075364075848</v>
          </cell>
          <cell r="S39">
            <v>27.386922822959736</v>
          </cell>
          <cell r="T39">
            <v>29.805572705138044</v>
          </cell>
        </row>
        <row r="41">
          <cell r="E41">
            <v>0.60229573626648458</v>
          </cell>
          <cell r="F41">
            <v>0.66619980421897351</v>
          </cell>
          <cell r="G41">
            <v>0.62390192334278904</v>
          </cell>
          <cell r="I41">
            <v>0.64017471691023442</v>
          </cell>
          <cell r="J41">
            <v>0.71455903497126694</v>
          </cell>
          <cell r="K41">
            <v>0.58109669962758437</v>
          </cell>
          <cell r="M41">
            <v>0.69129038795908138</v>
          </cell>
          <cell r="N41">
            <v>0.66944139927073376</v>
          </cell>
          <cell r="O41">
            <v>0.69823882207343002</v>
          </cell>
          <cell r="Q41">
            <v>0.63569718119927754</v>
          </cell>
          <cell r="R41">
            <v>0.65494109680682688</v>
          </cell>
          <cell r="S41">
            <v>0.63337227045514344</v>
          </cell>
          <cell r="T41">
            <v>0.64944603154398606</v>
          </cell>
        </row>
        <row r="63">
          <cell r="E63">
            <v>5890948.2599999998</v>
          </cell>
          <cell r="F63">
            <v>6274734.6499999994</v>
          </cell>
          <cell r="G63">
            <v>6112951.4799999995</v>
          </cell>
          <cell r="I63">
            <v>6323399.2299999995</v>
          </cell>
          <cell r="J63">
            <v>6381799.6899999995</v>
          </cell>
          <cell r="K63">
            <v>5752508.9699999997</v>
          </cell>
          <cell r="M63">
            <v>6575021.9400000004</v>
          </cell>
          <cell r="N63">
            <v>6587971.1099999994</v>
          </cell>
          <cell r="O63">
            <v>6725563.4199999999</v>
          </cell>
          <cell r="Q63">
            <v>6361486.0200000005</v>
          </cell>
          <cell r="R63">
            <v>6569452.1299999999</v>
          </cell>
          <cell r="S63">
            <v>6199865.1699999999</v>
          </cell>
        </row>
        <row r="64">
          <cell r="E64">
            <v>5210964.5</v>
          </cell>
          <cell r="F64">
            <v>5645785.3599999994</v>
          </cell>
          <cell r="G64">
            <v>5448860.8099999996</v>
          </cell>
          <cell r="I64">
            <v>5648012.9699999997</v>
          </cell>
          <cell r="J64">
            <v>5733589.6599999992</v>
          </cell>
          <cell r="K64">
            <v>5078705.5599999996</v>
          </cell>
          <cell r="M64">
            <v>5909660.8300000001</v>
          </cell>
          <cell r="N64">
            <v>5907357.5599999996</v>
          </cell>
          <cell r="O64">
            <v>5996691.1200000001</v>
          </cell>
          <cell r="Q64">
            <v>5658635.8000000007</v>
          </cell>
          <cell r="R64">
            <v>5875098.6200000001</v>
          </cell>
          <cell r="S64">
            <v>5490942.8200000003</v>
          </cell>
        </row>
        <row r="76">
          <cell r="E76">
            <v>562510</v>
          </cell>
          <cell r="F76">
            <v>514940</v>
          </cell>
          <cell r="G76">
            <v>545970</v>
          </cell>
          <cell r="I76">
            <v>555400</v>
          </cell>
          <cell r="J76">
            <v>533431.5</v>
          </cell>
          <cell r="K76">
            <v>547550</v>
          </cell>
          <cell r="M76">
            <v>538820</v>
          </cell>
          <cell r="N76">
            <v>545742.99</v>
          </cell>
          <cell r="O76">
            <v>595107.49</v>
          </cell>
          <cell r="Q76">
            <v>564629.35</v>
          </cell>
          <cell r="R76">
            <v>553780</v>
          </cell>
          <cell r="S76">
            <v>568166.92000000004</v>
          </cell>
        </row>
        <row r="85">
          <cell r="E85">
            <v>117473.76000000001</v>
          </cell>
          <cell r="F85">
            <v>114009.29</v>
          </cell>
          <cell r="G85">
            <v>118120.67</v>
          </cell>
          <cell r="I85">
            <v>119986.26000000001</v>
          </cell>
          <cell r="J85">
            <v>114778.53</v>
          </cell>
          <cell r="K85">
            <v>126253.41</v>
          </cell>
          <cell r="M85">
            <v>126541.10999999999</v>
          </cell>
          <cell r="N85">
            <v>134870.56</v>
          </cell>
          <cell r="O85">
            <v>133764.81</v>
          </cell>
          <cell r="Q85">
            <v>138220.87</v>
          </cell>
          <cell r="R85">
            <v>140573.51</v>
          </cell>
          <cell r="S85">
            <v>140755.42999999996</v>
          </cell>
        </row>
        <row r="251">
          <cell r="E251">
            <v>2073512.9100000001</v>
          </cell>
          <cell r="F251">
            <v>1993326.94</v>
          </cell>
          <cell r="G251">
            <v>2032267.36</v>
          </cell>
          <cell r="I251">
            <v>2048262.6899999997</v>
          </cell>
          <cell r="J251">
            <v>1937048.01</v>
          </cell>
          <cell r="K251">
            <v>2301320.08</v>
          </cell>
          <cell r="M251">
            <v>2002797.0200000003</v>
          </cell>
          <cell r="N251">
            <v>2316033.4300000002</v>
          </cell>
          <cell r="O251">
            <v>1981105.7100000004</v>
          </cell>
          <cell r="Q251">
            <v>2220491.46</v>
          </cell>
          <cell r="R251">
            <v>2422203.3299999996</v>
          </cell>
          <cell r="S251">
            <v>2533454.8400000003</v>
          </cell>
        </row>
      </sheetData>
      <sheetData sheetId="23">
        <row r="10">
          <cell r="E10">
            <v>25</v>
          </cell>
          <cell r="F10">
            <v>17</v>
          </cell>
          <cell r="G10">
            <v>17</v>
          </cell>
          <cell r="I10">
            <v>17</v>
          </cell>
          <cell r="J10">
            <v>14</v>
          </cell>
          <cell r="K10">
            <v>16</v>
          </cell>
          <cell r="M10">
            <v>18</v>
          </cell>
          <cell r="N10">
            <v>20</v>
          </cell>
          <cell r="O10">
            <v>18</v>
          </cell>
          <cell r="Q10">
            <v>27</v>
          </cell>
          <cell r="R10">
            <v>32</v>
          </cell>
          <cell r="S10">
            <v>27</v>
          </cell>
        </row>
        <row r="12">
          <cell r="E12">
            <v>2</v>
          </cell>
          <cell r="F12">
            <v>3</v>
          </cell>
          <cell r="G12">
            <v>2</v>
          </cell>
          <cell r="I12">
            <v>1</v>
          </cell>
          <cell r="J12">
            <v>1</v>
          </cell>
          <cell r="K12">
            <v>2</v>
          </cell>
          <cell r="M12">
            <v>1</v>
          </cell>
          <cell r="N12">
            <v>1</v>
          </cell>
          <cell r="O12">
            <v>1</v>
          </cell>
          <cell r="Q12">
            <v>2</v>
          </cell>
          <cell r="R12">
            <v>6</v>
          </cell>
          <cell r="S12">
            <v>2</v>
          </cell>
        </row>
        <row r="30">
          <cell r="E30">
            <v>77263</v>
          </cell>
          <cell r="F30">
            <v>85618</v>
          </cell>
          <cell r="G30">
            <v>81163</v>
          </cell>
          <cell r="I30">
            <v>93046</v>
          </cell>
          <cell r="J30">
            <v>76358</v>
          </cell>
          <cell r="K30">
            <v>82048</v>
          </cell>
          <cell r="M30">
            <v>88969</v>
          </cell>
          <cell r="N30">
            <v>95288</v>
          </cell>
          <cell r="O30">
            <v>94760</v>
          </cell>
          <cell r="Q30">
            <v>88929</v>
          </cell>
          <cell r="R30">
            <v>87904</v>
          </cell>
          <cell r="S30">
            <v>83695</v>
          </cell>
        </row>
        <row r="37">
          <cell r="E37">
            <v>34126.380000000005</v>
          </cell>
          <cell r="F37">
            <v>41267.47</v>
          </cell>
          <cell r="G37">
            <v>39945.119999999995</v>
          </cell>
          <cell r="I37">
            <v>45955.47</v>
          </cell>
          <cell r="J37">
            <v>43531.600000000006</v>
          </cell>
          <cell r="K37">
            <v>45084.679999999993</v>
          </cell>
          <cell r="M37">
            <v>45074.760000000009</v>
          </cell>
          <cell r="N37">
            <v>31148.960000000021</v>
          </cell>
          <cell r="O37">
            <v>42008.69</v>
          </cell>
          <cell r="Q37">
            <v>49034.5</v>
          </cell>
          <cell r="R37">
            <v>46685.850000000006</v>
          </cell>
          <cell r="S37">
            <v>52527.03</v>
          </cell>
        </row>
        <row r="39">
          <cell r="E39">
            <v>27.232178267517789</v>
          </cell>
          <cell r="F39">
            <v>27.505509270698063</v>
          </cell>
          <cell r="G39">
            <v>26.947863579523652</v>
          </cell>
          <cell r="I39">
            <v>29.444389948016813</v>
          </cell>
          <cell r="J39">
            <v>31.126326913809059</v>
          </cell>
          <cell r="K39">
            <v>30.800873484403173</v>
          </cell>
          <cell r="M39">
            <v>29.489778000161731</v>
          </cell>
          <cell r="N39">
            <v>20.265159105352168</v>
          </cell>
          <cell r="O39">
            <v>28.077167364585272</v>
          </cell>
          <cell r="Q39">
            <v>31.804752438000044</v>
          </cell>
          <cell r="R39">
            <v>30.946094058902236</v>
          </cell>
          <cell r="S39">
            <v>34.714377964528005</v>
          </cell>
          <cell r="T39">
            <v>29.036680687431421</v>
          </cell>
        </row>
        <row r="41">
          <cell r="E41">
            <v>0.48156793328367836</v>
          </cell>
          <cell r="F41">
            <v>0.54962606323222596</v>
          </cell>
          <cell r="G41">
            <v>0.50296057829652885</v>
          </cell>
          <cell r="I41">
            <v>0.57510708391794252</v>
          </cell>
          <cell r="J41">
            <v>0.52132889095228996</v>
          </cell>
          <cell r="K41">
            <v>0.50476011774947172</v>
          </cell>
          <cell r="M41">
            <v>0.56380861850443609</v>
          </cell>
          <cell r="N41">
            <v>0.58243608746810105</v>
          </cell>
          <cell r="O41">
            <v>0.59653761410135353</v>
          </cell>
          <cell r="Q41">
            <v>0.53968157640012016</v>
          </cell>
          <cell r="R41">
            <v>0.53071549751559166</v>
          </cell>
          <cell r="S41">
            <v>0.52020013673938714</v>
          </cell>
          <cell r="T41">
            <v>0.53849767700784035</v>
          </cell>
        </row>
        <row r="63">
          <cell r="E63">
            <v>1611569.65</v>
          </cell>
          <cell r="F63">
            <v>1794673.8300000003</v>
          </cell>
          <cell r="G63">
            <v>1701109.61</v>
          </cell>
          <cell r="I63">
            <v>1915252.6100000003</v>
          </cell>
          <cell r="J63">
            <v>1580868.57</v>
          </cell>
          <cell r="K63">
            <v>1698787.48</v>
          </cell>
          <cell r="M63">
            <v>1807887.6400000001</v>
          </cell>
          <cell r="N63">
            <v>1925044.0399999998</v>
          </cell>
          <cell r="O63">
            <v>1922115.7999999998</v>
          </cell>
          <cell r="Q63">
            <v>1824302.67</v>
          </cell>
          <cell r="R63">
            <v>1807242.61</v>
          </cell>
          <cell r="S63">
            <v>1738479.7800000003</v>
          </cell>
        </row>
        <row r="64">
          <cell r="E64">
            <v>1404174.69</v>
          </cell>
          <cell r="F64">
            <v>1580449.3300000003</v>
          </cell>
          <cell r="G64">
            <v>1493638.7100000002</v>
          </cell>
          <cell r="I64">
            <v>1704625.3000000003</v>
          </cell>
          <cell r="J64">
            <v>1375264.1300000001</v>
          </cell>
          <cell r="K64">
            <v>1477810.53</v>
          </cell>
          <cell r="M64">
            <v>1594219.7700000003</v>
          </cell>
          <cell r="N64">
            <v>1700284.2699999998</v>
          </cell>
          <cell r="O64">
            <v>1708888.8599999999</v>
          </cell>
          <cell r="Q64">
            <v>1604652.26</v>
          </cell>
          <cell r="R64">
            <v>1585361.85</v>
          </cell>
          <cell r="S64">
            <v>1515184.5300000003</v>
          </cell>
        </row>
        <row r="76">
          <cell r="E76">
            <v>160460</v>
          </cell>
          <cell r="F76">
            <v>162520</v>
          </cell>
          <cell r="G76">
            <v>159710</v>
          </cell>
          <cell r="I76">
            <v>161600</v>
          </cell>
          <cell r="J76">
            <v>159990</v>
          </cell>
          <cell r="K76">
            <v>172122.71</v>
          </cell>
          <cell r="M76">
            <v>163600</v>
          </cell>
          <cell r="N76">
            <v>173600</v>
          </cell>
          <cell r="O76">
            <v>162040</v>
          </cell>
          <cell r="Q76">
            <v>166510</v>
          </cell>
          <cell r="R76">
            <v>167120</v>
          </cell>
          <cell r="S76">
            <v>166890</v>
          </cell>
        </row>
        <row r="85">
          <cell r="E85">
            <v>46934.96</v>
          </cell>
          <cell r="F85">
            <v>51704.5</v>
          </cell>
          <cell r="G85">
            <v>47760.9</v>
          </cell>
          <cell r="I85">
            <v>49027.31</v>
          </cell>
          <cell r="J85">
            <v>45614.439999999995</v>
          </cell>
          <cell r="K85">
            <v>48854.239999999998</v>
          </cell>
          <cell r="M85">
            <v>50067.869999999995</v>
          </cell>
          <cell r="N85">
            <v>51159.770000000004</v>
          </cell>
          <cell r="O85">
            <v>51186.94</v>
          </cell>
          <cell r="Q85">
            <v>53140.409999999996</v>
          </cell>
          <cell r="R85">
            <v>54760.76</v>
          </cell>
          <cell r="S85">
            <v>56405.250000000022</v>
          </cell>
        </row>
        <row r="251">
          <cell r="E251">
            <v>1016809.12</v>
          </cell>
          <cell r="F251">
            <v>1022521.74</v>
          </cell>
          <cell r="G251">
            <v>1108456.8600000001</v>
          </cell>
          <cell r="I251">
            <v>1111731.0299999998</v>
          </cell>
          <cell r="J251">
            <v>1132857.4300000002</v>
          </cell>
          <cell r="K251">
            <v>1014864.6499999999</v>
          </cell>
          <cell r="M251">
            <v>1032751.59</v>
          </cell>
          <cell r="N251">
            <v>1445423.2800000003</v>
          </cell>
          <cell r="O251">
            <v>1149654.7600000002</v>
          </cell>
          <cell r="Q251">
            <v>1055318.6599999999</v>
          </cell>
          <cell r="R251">
            <v>1555742.0499999998</v>
          </cell>
          <cell r="S251">
            <v>1063775.3500000001</v>
          </cell>
        </row>
      </sheetData>
      <sheetData sheetId="24">
        <row r="10">
          <cell r="E10">
            <v>67</v>
          </cell>
          <cell r="F10">
            <v>79</v>
          </cell>
          <cell r="G10">
            <v>64</v>
          </cell>
          <cell r="I10">
            <v>103</v>
          </cell>
          <cell r="J10">
            <v>80</v>
          </cell>
          <cell r="K10">
            <v>89</v>
          </cell>
          <cell r="M10">
            <v>44</v>
          </cell>
          <cell r="N10">
            <v>88</v>
          </cell>
          <cell r="O10">
            <v>83</v>
          </cell>
          <cell r="Q10">
            <v>77</v>
          </cell>
          <cell r="R10">
            <v>76</v>
          </cell>
          <cell r="S10">
            <v>56</v>
          </cell>
        </row>
        <row r="12">
          <cell r="E12">
            <v>4</v>
          </cell>
          <cell r="F12">
            <v>0</v>
          </cell>
          <cell r="G12">
            <v>2</v>
          </cell>
          <cell r="I12">
            <v>8</v>
          </cell>
          <cell r="J12">
            <v>3</v>
          </cell>
          <cell r="K12">
            <v>9</v>
          </cell>
          <cell r="M12">
            <v>0</v>
          </cell>
          <cell r="N12">
            <v>9</v>
          </cell>
          <cell r="O12">
            <v>9</v>
          </cell>
          <cell r="Q12">
            <v>0</v>
          </cell>
          <cell r="R12">
            <v>0</v>
          </cell>
          <cell r="S12">
            <v>0</v>
          </cell>
        </row>
        <row r="30">
          <cell r="E30">
            <v>404588</v>
          </cell>
          <cell r="F30">
            <v>408046</v>
          </cell>
          <cell r="G30">
            <v>392789</v>
          </cell>
          <cell r="I30">
            <v>418034</v>
          </cell>
          <cell r="J30">
            <v>409858</v>
          </cell>
          <cell r="K30">
            <v>410723</v>
          </cell>
          <cell r="M30">
            <v>490328</v>
          </cell>
          <cell r="N30">
            <v>503555</v>
          </cell>
          <cell r="O30">
            <v>507236</v>
          </cell>
          <cell r="Q30">
            <v>459299</v>
          </cell>
          <cell r="R30">
            <v>476609</v>
          </cell>
          <cell r="S30">
            <v>424586</v>
          </cell>
        </row>
        <row r="37">
          <cell r="E37">
            <v>132962</v>
          </cell>
          <cell r="F37">
            <v>114541</v>
          </cell>
          <cell r="G37">
            <v>174246</v>
          </cell>
          <cell r="I37">
            <v>161750</v>
          </cell>
          <cell r="J37">
            <v>144055</v>
          </cell>
          <cell r="K37">
            <v>232425</v>
          </cell>
          <cell r="M37">
            <v>155973</v>
          </cell>
          <cell r="N37">
            <v>196333</v>
          </cell>
          <cell r="O37">
            <v>132494</v>
          </cell>
          <cell r="Q37">
            <v>191519</v>
          </cell>
          <cell r="R37">
            <v>127260</v>
          </cell>
          <cell r="S37">
            <v>168078</v>
          </cell>
        </row>
        <row r="39">
          <cell r="E39">
            <v>23.892070417296335</v>
          </cell>
          <cell r="F39">
            <v>21.250333946805984</v>
          </cell>
          <cell r="G39">
            <v>30.500980254866267</v>
          </cell>
          <cell r="I39">
            <v>27.607430025619013</v>
          </cell>
          <cell r="J39">
            <v>25.741160661795583</v>
          </cell>
          <cell r="K39">
            <v>35.694924156444898</v>
          </cell>
          <cell r="M39">
            <v>23.683083706861996</v>
          </cell>
          <cell r="N39">
            <v>27.792515543073282</v>
          </cell>
          <cell r="O39">
            <v>20.457338727109903</v>
          </cell>
          <cell r="Q39">
            <v>28.837316453256562</v>
          </cell>
          <cell r="R39">
            <v>20.868829420359489</v>
          </cell>
          <cell r="S39">
            <v>27.943281512626001</v>
          </cell>
          <cell r="T39">
            <v>26.275135093518749</v>
          </cell>
        </row>
        <row r="41">
          <cell r="E41">
            <v>0.56365828700475562</v>
          </cell>
          <cell r="F41">
            <v>0.5860835218499767</v>
          </cell>
          <cell r="G41">
            <v>0.54483199618274025</v>
          </cell>
          <cell r="I41">
            <v>0.57814605851938883</v>
          </cell>
          <cell r="J41">
            <v>0.62535932474412426</v>
          </cell>
          <cell r="K41">
            <v>0.56430900748591539</v>
          </cell>
          <cell r="M41">
            <v>0.69461396798413377</v>
          </cell>
          <cell r="N41">
            <v>0.68873053540043905</v>
          </cell>
          <cell r="O41">
            <v>0.71463330445134798</v>
          </cell>
          <cell r="Q41">
            <v>0.62434827644565216</v>
          </cell>
          <cell r="R41">
            <v>0.64595957610889221</v>
          </cell>
          <cell r="S41">
            <v>0.59320018721489898</v>
          </cell>
          <cell r="T41">
            <v>0.61843604998984447</v>
          </cell>
        </row>
        <row r="63">
          <cell r="E63">
            <v>8240087.6299999999</v>
          </cell>
          <cell r="F63">
            <v>8280928.4200000009</v>
          </cell>
          <cell r="G63">
            <v>7964058.3000000007</v>
          </cell>
          <cell r="I63">
            <v>8528246.6099999994</v>
          </cell>
          <cell r="J63">
            <v>8334574.5300000003</v>
          </cell>
          <cell r="K63">
            <v>8381590.7800000003</v>
          </cell>
          <cell r="M63">
            <v>9825224.0199999996</v>
          </cell>
          <cell r="N63">
            <v>10092008.99</v>
          </cell>
          <cell r="O63">
            <v>10248157.289999999</v>
          </cell>
          <cell r="Q63">
            <v>9258211.540000001</v>
          </cell>
          <cell r="R63">
            <v>9682234.9399999995</v>
          </cell>
          <cell r="S63">
            <v>8736671.7800000012</v>
          </cell>
        </row>
        <row r="64">
          <cell r="E64">
            <v>7108695.0999999996</v>
          </cell>
          <cell r="F64">
            <v>7138231.2800000012</v>
          </cell>
          <cell r="G64">
            <v>6821608.7800000003</v>
          </cell>
          <cell r="I64">
            <v>7378496.3899999997</v>
          </cell>
          <cell r="J64">
            <v>7219702.1299999999</v>
          </cell>
          <cell r="K64">
            <v>7213733.8900000006</v>
          </cell>
          <cell r="M64">
            <v>8737752.3399999999</v>
          </cell>
          <cell r="N64">
            <v>8906485.9500000011</v>
          </cell>
          <cell r="O64">
            <v>9063651.209999999</v>
          </cell>
          <cell r="Q64">
            <v>8075079.7400000002</v>
          </cell>
          <cell r="R64">
            <v>8477324.9199999999</v>
          </cell>
          <cell r="S64">
            <v>7555167.5900000008</v>
          </cell>
        </row>
        <row r="76">
          <cell r="E76">
            <v>782930</v>
          </cell>
          <cell r="F76">
            <v>790660</v>
          </cell>
          <cell r="G76">
            <v>784370</v>
          </cell>
          <cell r="I76">
            <v>788228.98</v>
          </cell>
          <cell r="J76">
            <v>777530</v>
          </cell>
          <cell r="K76">
            <v>797340</v>
          </cell>
          <cell r="M76">
            <v>757900</v>
          </cell>
          <cell r="N76">
            <v>814740</v>
          </cell>
          <cell r="O76">
            <v>815534.49</v>
          </cell>
          <cell r="Q76">
            <v>804060</v>
          </cell>
          <cell r="R76">
            <v>819414.49</v>
          </cell>
          <cell r="S76">
            <v>800800</v>
          </cell>
        </row>
        <row r="85">
          <cell r="E85">
            <v>348462.53</v>
          </cell>
          <cell r="F85">
            <v>352037.14</v>
          </cell>
          <cell r="G85">
            <v>358079.52</v>
          </cell>
          <cell r="I85">
            <v>361521.24</v>
          </cell>
          <cell r="J85">
            <v>337342.4</v>
          </cell>
          <cell r="K85">
            <v>370516.89</v>
          </cell>
          <cell r="M85">
            <v>329571.68000000011</v>
          </cell>
          <cell r="N85">
            <v>370783.04</v>
          </cell>
          <cell r="O85">
            <v>368971.59</v>
          </cell>
          <cell r="Q85">
            <v>379071.80000000005</v>
          </cell>
          <cell r="R85">
            <v>385495.53</v>
          </cell>
          <cell r="S85">
            <v>380704.18999999994</v>
          </cell>
        </row>
        <row r="251">
          <cell r="E251">
            <v>3176969.66</v>
          </cell>
          <cell r="F251">
            <v>2990186.3</v>
          </cell>
          <cell r="G251">
            <v>3134601.0200000005</v>
          </cell>
          <cell r="I251">
            <v>3459091.7900000005</v>
          </cell>
          <cell r="J251">
            <v>3119121.07</v>
          </cell>
          <cell r="K251">
            <v>3421306.8099999991</v>
          </cell>
          <cell r="M251">
            <v>3615586.0500000003</v>
          </cell>
          <cell r="N251">
            <v>3922511.92</v>
          </cell>
          <cell r="O251">
            <v>3795536.8</v>
          </cell>
          <cell r="Q251">
            <v>4354955.09</v>
          </cell>
          <cell r="R251">
            <v>3338363.11</v>
          </cell>
          <cell r="S251">
            <v>5638599.8699999992</v>
          </cell>
        </row>
      </sheetData>
      <sheetData sheetId="25">
        <row r="10">
          <cell r="E10">
            <v>13</v>
          </cell>
          <cell r="F10">
            <v>8</v>
          </cell>
          <cell r="G10">
            <v>16</v>
          </cell>
          <cell r="I10">
            <v>17</v>
          </cell>
          <cell r="J10">
            <v>11</v>
          </cell>
          <cell r="K10">
            <v>22</v>
          </cell>
          <cell r="M10">
            <v>67</v>
          </cell>
          <cell r="N10">
            <v>21</v>
          </cell>
          <cell r="O10">
            <v>15</v>
          </cell>
          <cell r="Q10">
            <v>20</v>
          </cell>
          <cell r="R10">
            <v>8</v>
          </cell>
          <cell r="S10">
            <v>14</v>
          </cell>
        </row>
        <row r="12">
          <cell r="E12">
            <v>0</v>
          </cell>
          <cell r="F12">
            <v>0</v>
          </cell>
          <cell r="G12">
            <v>1</v>
          </cell>
          <cell r="I12">
            <v>0</v>
          </cell>
          <cell r="J12">
            <v>0</v>
          </cell>
          <cell r="K12">
            <v>1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</row>
        <row r="30">
          <cell r="E30">
            <v>81505</v>
          </cell>
          <cell r="F30">
            <v>87381</v>
          </cell>
          <cell r="G30">
            <v>85899</v>
          </cell>
          <cell r="I30">
            <v>92893</v>
          </cell>
          <cell r="J30">
            <v>86946</v>
          </cell>
          <cell r="K30">
            <v>82022</v>
          </cell>
          <cell r="M30">
            <v>101428</v>
          </cell>
          <cell r="N30">
            <v>106899</v>
          </cell>
          <cell r="O30">
            <v>105815</v>
          </cell>
          <cell r="Q30">
            <v>97651</v>
          </cell>
          <cell r="R30">
            <v>93915</v>
          </cell>
          <cell r="S30">
            <v>90859</v>
          </cell>
        </row>
        <row r="37">
          <cell r="E37">
            <v>28864</v>
          </cell>
          <cell r="F37">
            <v>21007</v>
          </cell>
          <cell r="G37">
            <v>24936</v>
          </cell>
          <cell r="I37">
            <v>28879</v>
          </cell>
          <cell r="J37">
            <v>26893</v>
          </cell>
          <cell r="K37">
            <v>38191</v>
          </cell>
          <cell r="M37">
            <v>32317</v>
          </cell>
          <cell r="N37">
            <v>33249</v>
          </cell>
          <cell r="O37">
            <v>27095</v>
          </cell>
          <cell r="Q37">
            <v>24084</v>
          </cell>
          <cell r="R37">
            <v>26508</v>
          </cell>
          <cell r="S37">
            <v>23905</v>
          </cell>
        </row>
        <row r="39">
          <cell r="E39">
            <v>21.723652620250018</v>
          </cell>
          <cell r="F39">
            <v>16.049599657722631</v>
          </cell>
          <cell r="G39">
            <v>17.743622585121145</v>
          </cell>
          <cell r="I39">
            <v>20.398807673833812</v>
          </cell>
          <cell r="J39">
            <v>20.824847644785851</v>
          </cell>
          <cell r="K39">
            <v>25.94268169251357</v>
          </cell>
          <cell r="M39">
            <v>20.662779248347206</v>
          </cell>
          <cell r="N39">
            <v>20.249209800303291</v>
          </cell>
          <cell r="O39">
            <v>18.036398977526893</v>
          </cell>
          <cell r="Q39">
            <v>17.457107443407921</v>
          </cell>
          <cell r="R39">
            <v>19.275321218996094</v>
          </cell>
          <cell r="S39">
            <v>18.637341732676354</v>
          </cell>
          <cell r="T39">
            <v>19.797865261974234</v>
          </cell>
        </row>
        <row r="41">
          <cell r="E41">
            <v>0.41090779845074576</v>
          </cell>
          <cell r="F41">
            <v>0.4548251093066833</v>
          </cell>
          <cell r="G41">
            <v>0.4321483911214859</v>
          </cell>
          <cell r="I41">
            <v>0.46631627561418831</v>
          </cell>
          <cell r="J41">
            <v>0.48228846559203004</v>
          </cell>
          <cell r="K41">
            <v>0.41005361762757625</v>
          </cell>
          <cell r="M41">
            <v>0.52050393862417577</v>
          </cell>
          <cell r="N41">
            <v>0.52739234361240006</v>
          </cell>
          <cell r="O41">
            <v>0.53825220001017349</v>
          </cell>
          <cell r="Q41">
            <v>0.47967599483242218</v>
          </cell>
          <cell r="R41">
            <v>0.46065781632057451</v>
          </cell>
          <cell r="S41">
            <v>0.46024364916546362</v>
          </cell>
          <cell r="T41">
            <v>0.46997436322320463</v>
          </cell>
        </row>
        <row r="63">
          <cell r="E63">
            <v>1644284.59</v>
          </cell>
          <cell r="F63">
            <v>1734469.19</v>
          </cell>
          <cell r="G63">
            <v>1704641.93</v>
          </cell>
          <cell r="I63">
            <v>1846601.0699999998</v>
          </cell>
          <cell r="J63">
            <v>1726482.7300000002</v>
          </cell>
          <cell r="K63">
            <v>1619041.42</v>
          </cell>
          <cell r="M63">
            <v>1958105.56</v>
          </cell>
          <cell r="N63">
            <v>2065883.67</v>
          </cell>
          <cell r="O63">
            <v>2054420.93</v>
          </cell>
          <cell r="Q63">
            <v>1897574.6800000002</v>
          </cell>
          <cell r="R63">
            <v>1824330.43</v>
          </cell>
          <cell r="S63">
            <v>1784796.67</v>
          </cell>
        </row>
        <row r="64">
          <cell r="E64">
            <v>1416178.99</v>
          </cell>
          <cell r="F64">
            <v>1505991.97</v>
          </cell>
          <cell r="G64">
            <v>1476069.97</v>
          </cell>
          <cell r="I64">
            <v>1610964.26</v>
          </cell>
          <cell r="J64">
            <v>1498806.9100000001</v>
          </cell>
          <cell r="K64">
            <v>1387091.76</v>
          </cell>
          <cell r="M64">
            <v>1734702.29</v>
          </cell>
          <cell r="N64">
            <v>1830444.97</v>
          </cell>
          <cell r="O64">
            <v>1819584.0899999999</v>
          </cell>
          <cell r="Q64">
            <v>1662224.1400000001</v>
          </cell>
          <cell r="R64">
            <v>1584958.22</v>
          </cell>
          <cell r="S64">
            <v>1546176.44</v>
          </cell>
        </row>
        <row r="76">
          <cell r="E76">
            <v>198140</v>
          </cell>
          <cell r="F76">
            <v>199540</v>
          </cell>
          <cell r="G76">
            <v>199140</v>
          </cell>
          <cell r="I76">
            <v>205814.39</v>
          </cell>
          <cell r="J76">
            <v>199310</v>
          </cell>
          <cell r="K76">
            <v>199990</v>
          </cell>
          <cell r="M76">
            <v>198460</v>
          </cell>
          <cell r="N76">
            <v>202460</v>
          </cell>
          <cell r="O76">
            <v>201770</v>
          </cell>
          <cell r="Q76">
            <v>201430</v>
          </cell>
          <cell r="R76">
            <v>205130</v>
          </cell>
          <cell r="S76">
            <v>203100</v>
          </cell>
        </row>
        <row r="85">
          <cell r="E85">
            <v>29965.599999999999</v>
          </cell>
          <cell r="F85">
            <v>28937.22</v>
          </cell>
          <cell r="G85">
            <v>29431.960000000003</v>
          </cell>
          <cell r="I85">
            <v>29822.420000000002</v>
          </cell>
          <cell r="J85">
            <v>28365.82</v>
          </cell>
          <cell r="K85">
            <v>31959.66</v>
          </cell>
          <cell r="M85">
            <v>24943.270000000004</v>
          </cell>
          <cell r="N85">
            <v>32978.699999999997</v>
          </cell>
          <cell r="O85">
            <v>33066.839999999997</v>
          </cell>
          <cell r="Q85">
            <v>33920.54</v>
          </cell>
          <cell r="R85">
            <v>34242.21</v>
          </cell>
          <cell r="S85">
            <v>35520.23000000001</v>
          </cell>
        </row>
        <row r="251">
          <cell r="E251">
            <v>859921.82999999984</v>
          </cell>
          <cell r="F251">
            <v>869434.84000000008</v>
          </cell>
          <cell r="G251">
            <v>943312.27</v>
          </cell>
          <cell r="I251">
            <v>968589.6</v>
          </cell>
          <cell r="J251">
            <v>954390.53000000014</v>
          </cell>
          <cell r="K251">
            <v>1171573.3900000001</v>
          </cell>
          <cell r="M251">
            <v>988689.81999999983</v>
          </cell>
          <cell r="N251">
            <v>1127954.8499999999</v>
          </cell>
          <cell r="O251">
            <v>1368142.19</v>
          </cell>
          <cell r="Q251">
            <v>1072048.5299999998</v>
          </cell>
          <cell r="R251">
            <v>1161577.1299999999</v>
          </cell>
          <cell r="S251">
            <v>1691593.19</v>
          </cell>
        </row>
      </sheetData>
      <sheetData sheetId="26">
        <row r="10">
          <cell r="E10">
            <v>136</v>
          </cell>
          <cell r="F10">
            <v>94</v>
          </cell>
          <cell r="G10">
            <v>106</v>
          </cell>
          <cell r="I10">
            <v>112</v>
          </cell>
          <cell r="J10">
            <v>150</v>
          </cell>
          <cell r="K10">
            <v>145</v>
          </cell>
          <cell r="M10">
            <v>154</v>
          </cell>
          <cell r="N10">
            <v>170</v>
          </cell>
          <cell r="O10">
            <v>170</v>
          </cell>
          <cell r="Q10">
            <v>231</v>
          </cell>
          <cell r="R10">
            <v>145</v>
          </cell>
          <cell r="S10">
            <v>227</v>
          </cell>
        </row>
        <row r="12">
          <cell r="E12">
            <v>0</v>
          </cell>
          <cell r="F12">
            <v>0</v>
          </cell>
          <cell r="G12">
            <v>0</v>
          </cell>
          <cell r="I12">
            <v>2</v>
          </cell>
          <cell r="J12">
            <v>0</v>
          </cell>
          <cell r="K12">
            <v>0</v>
          </cell>
          <cell r="M12">
            <v>0</v>
          </cell>
          <cell r="N12">
            <v>0</v>
          </cell>
          <cell r="O12">
            <v>0</v>
          </cell>
          <cell r="Q12">
            <v>148</v>
          </cell>
          <cell r="R12">
            <v>3</v>
          </cell>
          <cell r="S12">
            <v>4</v>
          </cell>
        </row>
        <row r="30">
          <cell r="E30">
            <v>641445</v>
          </cell>
          <cell r="F30">
            <v>669936</v>
          </cell>
          <cell r="G30">
            <v>683518</v>
          </cell>
          <cell r="I30">
            <v>690485</v>
          </cell>
          <cell r="J30">
            <v>690512.16</v>
          </cell>
          <cell r="K30">
            <v>659499</v>
          </cell>
          <cell r="M30">
            <v>742232</v>
          </cell>
          <cell r="N30">
            <v>757234</v>
          </cell>
          <cell r="O30">
            <v>771826</v>
          </cell>
          <cell r="Q30">
            <v>709087</v>
          </cell>
          <cell r="R30">
            <v>723256.5</v>
          </cell>
          <cell r="S30">
            <v>704290</v>
          </cell>
        </row>
        <row r="37">
          <cell r="E37">
            <v>289073</v>
          </cell>
          <cell r="F37">
            <v>246206</v>
          </cell>
          <cell r="G37">
            <v>236323</v>
          </cell>
          <cell r="I37">
            <v>207600</v>
          </cell>
          <cell r="J37">
            <v>172310.83999999997</v>
          </cell>
          <cell r="K37">
            <v>310896</v>
          </cell>
          <cell r="M37">
            <v>214817</v>
          </cell>
          <cell r="N37">
            <v>263426</v>
          </cell>
          <cell r="O37">
            <v>162489</v>
          </cell>
          <cell r="Q37">
            <v>201241</v>
          </cell>
          <cell r="R37">
            <v>180571.5</v>
          </cell>
          <cell r="S37">
            <v>199034</v>
          </cell>
        </row>
        <row r="39">
          <cell r="E39">
            <v>31.006735021575881</v>
          </cell>
          <cell r="F39">
            <v>26.86090709538335</v>
          </cell>
          <cell r="G39">
            <v>25.6581940256861</v>
          </cell>
          <cell r="I39">
            <v>23.095356231407461</v>
          </cell>
          <cell r="J39">
            <v>19.94343042460746</v>
          </cell>
          <cell r="K39">
            <v>31.956549223895049</v>
          </cell>
          <cell r="M39">
            <v>22.395830618349159</v>
          </cell>
          <cell r="N39">
            <v>25.758525435744495</v>
          </cell>
          <cell r="O39">
            <v>17.373522883280515</v>
          </cell>
          <cell r="Q39">
            <v>22.060770961136228</v>
          </cell>
          <cell r="R39">
            <v>19.947472203350511</v>
          </cell>
          <cell r="S39">
            <v>22.007467992344036</v>
          </cell>
          <cell r="T39">
            <v>24.083197431017776</v>
          </cell>
        </row>
        <row r="41">
          <cell r="E41">
            <v>0.67007040782216276</v>
          </cell>
          <cell r="F41">
            <v>0.72079144005293483</v>
          </cell>
          <cell r="G41">
            <v>0.70974595190676248</v>
          </cell>
          <cell r="I41">
            <v>0.71500095266497665</v>
          </cell>
          <cell r="J41">
            <v>0.78891692354095788</v>
          </cell>
          <cell r="K41">
            <v>0.677812476393436</v>
          </cell>
          <cell r="M41">
            <v>0.78510667555188862</v>
          </cell>
          <cell r="N41">
            <v>0.77187964437232037</v>
          </cell>
          <cell r="O41">
            <v>0.80925823988592349</v>
          </cell>
          <cell r="Q41">
            <v>0.71546501285711483</v>
          </cell>
          <cell r="R41">
            <v>0.72596981217299661</v>
          </cell>
          <cell r="S41">
            <v>0.72661900192928697</v>
          </cell>
          <cell r="T41">
            <v>0.73155135415904027</v>
          </cell>
        </row>
        <row r="63">
          <cell r="E63">
            <v>13904956.629999997</v>
          </cell>
          <cell r="F63">
            <v>14324590.359999999</v>
          </cell>
          <cell r="G63">
            <v>14723115.780000001</v>
          </cell>
          <cell r="I63">
            <v>14927370.069999998</v>
          </cell>
          <cell r="J63">
            <v>14957844.169999998</v>
          </cell>
          <cell r="K63">
            <v>14301317.85</v>
          </cell>
          <cell r="M63">
            <v>15851874.219999999</v>
          </cell>
          <cell r="N63">
            <v>16214706.810000001</v>
          </cell>
          <cell r="O63">
            <v>15155628.51</v>
          </cell>
          <cell r="Q63">
            <v>15270956.74</v>
          </cell>
          <cell r="R63">
            <v>15580247.860000001</v>
          </cell>
          <cell r="S63">
            <v>15367929.089999998</v>
          </cell>
        </row>
        <row r="64">
          <cell r="E64">
            <v>12115003.659999998</v>
          </cell>
          <cell r="F64">
            <v>12704633.07</v>
          </cell>
          <cell r="G64">
            <v>13070628.620000001</v>
          </cell>
          <cell r="I64">
            <v>13262319.629999999</v>
          </cell>
          <cell r="J64">
            <v>13236676.029999997</v>
          </cell>
          <cell r="K64">
            <v>12513996.82</v>
          </cell>
          <cell r="M64">
            <v>14158209.119999999</v>
          </cell>
          <cell r="N64">
            <v>14458423.33</v>
          </cell>
          <cell r="O64">
            <v>13398113.629999999</v>
          </cell>
          <cell r="Q64">
            <v>13445554.73</v>
          </cell>
          <cell r="R64">
            <v>13774159.060000001</v>
          </cell>
          <cell r="S64">
            <v>13394094.259999998</v>
          </cell>
        </row>
        <row r="76">
          <cell r="E76">
            <v>1214149.44</v>
          </cell>
          <cell r="F76">
            <v>1056028.6000000001</v>
          </cell>
          <cell r="G76">
            <v>1063568.98</v>
          </cell>
          <cell r="I76">
            <v>1076010</v>
          </cell>
          <cell r="J76">
            <v>1164372.71</v>
          </cell>
          <cell r="K76">
            <v>1093221.4099999999</v>
          </cell>
          <cell r="M76">
            <v>1068300</v>
          </cell>
          <cell r="N76">
            <v>1107325.51</v>
          </cell>
          <cell r="O76">
            <v>1117255.8</v>
          </cell>
          <cell r="Q76">
            <v>1166021.3999999999</v>
          </cell>
          <cell r="R76">
            <v>1137727.75</v>
          </cell>
          <cell r="S76">
            <v>1235746.17</v>
          </cell>
        </row>
        <row r="85">
          <cell r="E85">
            <v>575803.53</v>
          </cell>
          <cell r="F85">
            <v>563928.68999999994</v>
          </cell>
          <cell r="G85">
            <v>588918.17999999993</v>
          </cell>
          <cell r="I85">
            <v>589040.43999999994</v>
          </cell>
          <cell r="J85">
            <v>556795.42999999993</v>
          </cell>
          <cell r="K85">
            <v>694099.62</v>
          </cell>
          <cell r="M85">
            <v>625365.09999999986</v>
          </cell>
          <cell r="N85">
            <v>648957.97</v>
          </cell>
          <cell r="O85">
            <v>640259.08000000007</v>
          </cell>
          <cell r="Q85">
            <v>659380.61</v>
          </cell>
          <cell r="R85">
            <v>668361.05000000005</v>
          </cell>
          <cell r="S85">
            <v>738088.65999999992</v>
          </cell>
        </row>
        <row r="251">
          <cell r="E251">
            <v>3271244.3600000003</v>
          </cell>
          <cell r="F251">
            <v>3161976.3099999996</v>
          </cell>
          <cell r="G251">
            <v>3572912.1899999995</v>
          </cell>
          <cell r="I251">
            <v>3506406.2100000004</v>
          </cell>
          <cell r="J251">
            <v>3515733.89</v>
          </cell>
          <cell r="K251">
            <v>3249515.7199999993</v>
          </cell>
          <cell r="M251">
            <v>3678080.7500000005</v>
          </cell>
          <cell r="N251">
            <v>3860126.4800000004</v>
          </cell>
          <cell r="O251">
            <v>4183179.5300000003</v>
          </cell>
          <cell r="Q251">
            <v>3905978.8699999996</v>
          </cell>
          <cell r="R251">
            <v>4228255.5299999993</v>
          </cell>
          <cell r="S251">
            <v>5033019.57</v>
          </cell>
        </row>
      </sheetData>
      <sheetData sheetId="27">
        <row r="10">
          <cell r="E10">
            <v>34</v>
          </cell>
          <cell r="F10">
            <v>50</v>
          </cell>
          <cell r="G10">
            <v>35</v>
          </cell>
          <cell r="I10">
            <v>72</v>
          </cell>
          <cell r="J10">
            <v>48</v>
          </cell>
          <cell r="K10">
            <v>62</v>
          </cell>
          <cell r="M10">
            <v>43</v>
          </cell>
          <cell r="N10">
            <v>110</v>
          </cell>
          <cell r="O10">
            <v>127</v>
          </cell>
          <cell r="Q10">
            <v>84</v>
          </cell>
          <cell r="R10">
            <v>49</v>
          </cell>
          <cell r="S10">
            <v>30</v>
          </cell>
        </row>
        <row r="12">
          <cell r="E12">
            <v>9</v>
          </cell>
          <cell r="F12">
            <v>14</v>
          </cell>
          <cell r="G12">
            <v>13</v>
          </cell>
          <cell r="I12">
            <v>8</v>
          </cell>
          <cell r="J12">
            <v>11</v>
          </cell>
          <cell r="K12">
            <v>8</v>
          </cell>
          <cell r="M12">
            <v>19</v>
          </cell>
          <cell r="N12">
            <v>24</v>
          </cell>
          <cell r="O12">
            <v>48</v>
          </cell>
          <cell r="Q12">
            <v>31</v>
          </cell>
          <cell r="R12">
            <v>17</v>
          </cell>
          <cell r="S12">
            <v>3</v>
          </cell>
        </row>
        <row r="30">
          <cell r="E30">
            <v>105231</v>
          </cell>
          <cell r="F30">
            <v>108334</v>
          </cell>
          <cell r="G30">
            <v>105718</v>
          </cell>
          <cell r="I30">
            <v>108358</v>
          </cell>
          <cell r="J30">
            <v>106679</v>
          </cell>
          <cell r="K30">
            <v>106937</v>
          </cell>
          <cell r="M30">
            <v>130289</v>
          </cell>
          <cell r="N30">
            <v>145290</v>
          </cell>
          <cell r="O30">
            <v>133701</v>
          </cell>
          <cell r="Q30">
            <v>123284</v>
          </cell>
          <cell r="R30">
            <v>125361</v>
          </cell>
          <cell r="S30">
            <v>117680</v>
          </cell>
        </row>
        <row r="37">
          <cell r="E37">
            <v>31663</v>
          </cell>
          <cell r="F37">
            <v>27357</v>
          </cell>
          <cell r="G37">
            <v>34215</v>
          </cell>
          <cell r="I37">
            <v>31960</v>
          </cell>
          <cell r="J37">
            <v>29389</v>
          </cell>
          <cell r="K37">
            <v>37773</v>
          </cell>
          <cell r="M37">
            <v>42964</v>
          </cell>
          <cell r="N37">
            <v>38071</v>
          </cell>
          <cell r="O37">
            <v>27388</v>
          </cell>
          <cell r="Q37">
            <v>36127</v>
          </cell>
          <cell r="R37">
            <v>20459</v>
          </cell>
          <cell r="S37">
            <v>22600</v>
          </cell>
        </row>
        <row r="39">
          <cell r="E39">
            <v>22.573056056577006</v>
          </cell>
          <cell r="F39">
            <v>19.71178441474223</v>
          </cell>
          <cell r="G39">
            <v>23.868487875659238</v>
          </cell>
          <cell r="I39">
            <v>22.212955240478177</v>
          </cell>
          <cell r="J39">
            <v>21.033759653027776</v>
          </cell>
          <cell r="K39">
            <v>25.591463414634148</v>
          </cell>
          <cell r="M39">
            <v>24.148067378975828</v>
          </cell>
          <cell r="N39">
            <v>20.139443600988166</v>
          </cell>
          <cell r="O39">
            <v>16.602510866072997</v>
          </cell>
          <cell r="Q39">
            <v>22.19294042485226</v>
          </cell>
          <cell r="R39">
            <v>13.593387682964911</v>
          </cell>
          <cell r="S39">
            <v>15.670829375177684</v>
          </cell>
          <cell r="T39">
            <v>20.616331548956772</v>
          </cell>
        </row>
        <row r="41">
          <cell r="E41">
            <v>0.41108669537956694</v>
          </cell>
          <cell r="F41">
            <v>0.43518116815296859</v>
          </cell>
          <cell r="G41">
            <v>0.40929645517476343</v>
          </cell>
          <cell r="I41">
            <v>0.41728876676878285</v>
          </cell>
          <cell r="J41">
            <v>0.45168515538995679</v>
          </cell>
          <cell r="K41">
            <v>0.40655045906438303</v>
          </cell>
          <cell r="M41">
            <v>0.50902094077199567</v>
          </cell>
          <cell r="N41">
            <v>0.54453052091883203</v>
          </cell>
          <cell r="O41">
            <v>0.51076729127270648</v>
          </cell>
          <cell r="Q41">
            <v>0.450410920868277</v>
          </cell>
          <cell r="R41">
            <v>0.45470323559975845</v>
          </cell>
          <cell r="S41">
            <v>0.43924379000802494</v>
          </cell>
          <cell r="T41">
            <v>0.45174138236124017</v>
          </cell>
        </row>
        <row r="63">
          <cell r="E63">
            <v>1994002.33</v>
          </cell>
          <cell r="F63">
            <v>2027488.46</v>
          </cell>
          <cell r="G63">
            <v>2004831.0000000002</v>
          </cell>
          <cell r="I63">
            <v>2041409.7299999997</v>
          </cell>
          <cell r="J63">
            <v>2021936.0999999999</v>
          </cell>
          <cell r="K63">
            <v>2024552.39</v>
          </cell>
          <cell r="M63">
            <v>2440946.0499999998</v>
          </cell>
          <cell r="N63">
            <v>2685306.4299999997</v>
          </cell>
          <cell r="O63">
            <v>2505916.81</v>
          </cell>
          <cell r="Q63">
            <v>2308433.0100000002</v>
          </cell>
          <cell r="R63">
            <v>2344330.0699999998</v>
          </cell>
          <cell r="S63">
            <v>2244143.3000000003</v>
          </cell>
        </row>
        <row r="64">
          <cell r="E64">
            <v>1670550.28</v>
          </cell>
          <cell r="F64">
            <v>1702497.99</v>
          </cell>
          <cell r="G64">
            <v>1669591.9500000002</v>
          </cell>
          <cell r="I64">
            <v>1705900.7699999998</v>
          </cell>
          <cell r="J64">
            <v>1686786.8599999999</v>
          </cell>
          <cell r="K64">
            <v>1680113.16</v>
          </cell>
          <cell r="M64">
            <v>2094789.73</v>
          </cell>
          <cell r="N64">
            <v>2334897.2799999998</v>
          </cell>
          <cell r="O64">
            <v>2149180.9700000002</v>
          </cell>
          <cell r="Q64">
            <v>1943965.85</v>
          </cell>
          <cell r="R64">
            <v>1976432.23</v>
          </cell>
          <cell r="S64">
            <v>1875382.81</v>
          </cell>
        </row>
        <row r="76">
          <cell r="E76">
            <v>254450</v>
          </cell>
          <cell r="F76">
            <v>253500</v>
          </cell>
          <cell r="G76">
            <v>257990</v>
          </cell>
          <cell r="I76">
            <v>256490</v>
          </cell>
          <cell r="J76">
            <v>260990</v>
          </cell>
          <cell r="K76">
            <v>262320</v>
          </cell>
          <cell r="M76">
            <v>263730</v>
          </cell>
          <cell r="N76">
            <v>264270</v>
          </cell>
          <cell r="O76">
            <v>267230</v>
          </cell>
          <cell r="Q76">
            <v>270920</v>
          </cell>
          <cell r="R76">
            <v>272420</v>
          </cell>
          <cell r="S76">
            <v>273970</v>
          </cell>
        </row>
        <row r="85">
          <cell r="E85">
            <v>69002.05</v>
          </cell>
          <cell r="F85">
            <v>71490.47</v>
          </cell>
          <cell r="G85">
            <v>77249.05</v>
          </cell>
          <cell r="I85">
            <v>79018.959999999992</v>
          </cell>
          <cell r="J85">
            <v>74159.240000000005</v>
          </cell>
          <cell r="K85">
            <v>82119.23</v>
          </cell>
          <cell r="M85">
            <v>82426.319999999978</v>
          </cell>
          <cell r="N85">
            <v>86139.15</v>
          </cell>
          <cell r="O85">
            <v>89505.84</v>
          </cell>
          <cell r="Q85">
            <v>93547.16</v>
          </cell>
          <cell r="R85">
            <v>95477.84</v>
          </cell>
          <cell r="S85">
            <v>94790.49000000002</v>
          </cell>
        </row>
        <row r="251">
          <cell r="E251">
            <v>939389.27</v>
          </cell>
          <cell r="F251">
            <v>938803.88</v>
          </cell>
          <cell r="G251">
            <v>995994.04</v>
          </cell>
          <cell r="I251">
            <v>984494.71</v>
          </cell>
          <cell r="J251">
            <v>995782.61999999988</v>
          </cell>
          <cell r="K251">
            <v>1059620.7599999998</v>
          </cell>
          <cell r="M251">
            <v>1066448.6100000001</v>
          </cell>
          <cell r="N251">
            <v>1200068.76</v>
          </cell>
          <cell r="O251">
            <v>1167537.23</v>
          </cell>
          <cell r="Q251">
            <v>1066043.0899999999</v>
          </cell>
          <cell r="R251">
            <v>1283447.52</v>
          </cell>
          <cell r="S251">
            <v>1029656.9899999999</v>
          </cell>
        </row>
      </sheetData>
      <sheetData sheetId="28">
        <row r="10">
          <cell r="E10">
            <v>30</v>
          </cell>
          <cell r="F10">
            <v>9</v>
          </cell>
          <cell r="G10">
            <v>6</v>
          </cell>
          <cell r="I10">
            <v>10</v>
          </cell>
          <cell r="J10">
            <v>9</v>
          </cell>
          <cell r="K10">
            <v>18</v>
          </cell>
          <cell r="M10">
            <v>9</v>
          </cell>
          <cell r="N10">
            <v>16</v>
          </cell>
          <cell r="O10">
            <v>9</v>
          </cell>
          <cell r="Q10">
            <v>10</v>
          </cell>
          <cell r="R10">
            <v>11</v>
          </cell>
          <cell r="S10">
            <v>4</v>
          </cell>
        </row>
        <row r="12">
          <cell r="E12">
            <v>1</v>
          </cell>
          <cell r="F12">
            <v>2</v>
          </cell>
          <cell r="G12">
            <v>0</v>
          </cell>
          <cell r="I12">
            <v>0</v>
          </cell>
          <cell r="J12">
            <v>1</v>
          </cell>
          <cell r="K12">
            <v>2</v>
          </cell>
          <cell r="M12">
            <v>1</v>
          </cell>
          <cell r="N12">
            <v>3</v>
          </cell>
          <cell r="O12">
            <v>1</v>
          </cell>
          <cell r="Q12">
            <v>1</v>
          </cell>
          <cell r="R12">
            <v>9</v>
          </cell>
          <cell r="S12">
            <v>0</v>
          </cell>
        </row>
        <row r="30">
          <cell r="E30">
            <v>42462</v>
          </cell>
          <cell r="F30">
            <v>43411</v>
          </cell>
          <cell r="G30">
            <v>44911</v>
          </cell>
          <cell r="I30">
            <v>45687</v>
          </cell>
          <cell r="J30">
            <v>44605</v>
          </cell>
          <cell r="K30">
            <v>42225</v>
          </cell>
          <cell r="M30">
            <v>48614</v>
          </cell>
          <cell r="N30">
            <v>51637</v>
          </cell>
          <cell r="O30">
            <v>52792</v>
          </cell>
          <cell r="Q30">
            <v>47649</v>
          </cell>
          <cell r="R30">
            <v>46452</v>
          </cell>
          <cell r="S30">
            <v>46149</v>
          </cell>
        </row>
        <row r="37">
          <cell r="E37">
            <v>9881.380000000001</v>
          </cell>
          <cell r="F37">
            <v>7480.65</v>
          </cell>
          <cell r="G37">
            <v>8058.58</v>
          </cell>
          <cell r="I37">
            <v>5887.05</v>
          </cell>
          <cell r="J37">
            <v>4815.03</v>
          </cell>
          <cell r="K37">
            <v>11740.26</v>
          </cell>
          <cell r="M37">
            <v>8989.48</v>
          </cell>
          <cell r="N37">
            <v>7477.99</v>
          </cell>
          <cell r="O37">
            <v>3462.15</v>
          </cell>
          <cell r="Q37">
            <v>9322.66</v>
          </cell>
          <cell r="R37">
            <v>7491.13</v>
          </cell>
          <cell r="S37">
            <v>7852.5</v>
          </cell>
        </row>
        <row r="39">
          <cell r="E39">
            <v>18.127978865875363</v>
          </cell>
          <cell r="F39">
            <v>14.121361422584663</v>
          </cell>
          <cell r="G39">
            <v>14.546435856242892</v>
          </cell>
          <cell r="I39">
            <v>11.053002140362736</v>
          </cell>
          <cell r="J39">
            <v>9.5608395218617215</v>
          </cell>
          <cell r="K39">
            <v>19.929822774495825</v>
          </cell>
          <cell r="M39">
            <v>14.655167916530813</v>
          </cell>
          <cell r="N39">
            <v>11.99645464025026</v>
          </cell>
          <cell r="O39">
            <v>6.0534505971010439</v>
          </cell>
          <cell r="Q39">
            <v>15.62814946440246</v>
          </cell>
          <cell r="R39">
            <v>13.158261755458362</v>
          </cell>
          <cell r="S39">
            <v>13.943144287794309</v>
          </cell>
          <cell r="T39">
            <v>13.613227048929302</v>
          </cell>
        </row>
        <row r="41">
          <cell r="E41">
            <v>0.55816704787443805</v>
          </cell>
          <cell r="F41">
            <v>0.58536947141316076</v>
          </cell>
          <cell r="G41">
            <v>0.58487764856030322</v>
          </cell>
          <cell r="I41">
            <v>0.59330684120305444</v>
          </cell>
          <cell r="J41">
            <v>0.63900349550169044</v>
          </cell>
          <cell r="K41">
            <v>0.54385976210562925</v>
          </cell>
          <cell r="M41">
            <v>0.64406465288818238</v>
          </cell>
          <cell r="N41">
            <v>0.65890414454879542</v>
          </cell>
          <cell r="O41">
            <v>0.69280839895013124</v>
          </cell>
          <cell r="Q41">
            <v>0.60312517799844312</v>
          </cell>
          <cell r="R41">
            <v>0.5862486748447675</v>
          </cell>
          <cell r="S41">
            <v>0.60078109744190589</v>
          </cell>
          <cell r="T41">
            <v>0.60984405858554314</v>
          </cell>
        </row>
        <row r="63">
          <cell r="E63">
            <v>864794.05999999994</v>
          </cell>
          <cell r="F63">
            <v>877367.52</v>
          </cell>
          <cell r="G63">
            <v>912250.79</v>
          </cell>
          <cell r="I63">
            <v>919960.33</v>
          </cell>
          <cell r="J63">
            <v>899218.49</v>
          </cell>
          <cell r="K63">
            <v>853465.69</v>
          </cell>
          <cell r="M63">
            <v>960942.54999999993</v>
          </cell>
          <cell r="N63">
            <v>1022799.15</v>
          </cell>
          <cell r="O63">
            <v>1050466.9099999999</v>
          </cell>
          <cell r="Q63">
            <v>954709.66</v>
          </cell>
          <cell r="R63">
            <v>923180.35</v>
          </cell>
          <cell r="S63">
            <v>926061.16</v>
          </cell>
        </row>
        <row r="64">
          <cell r="E64">
            <v>768952.61</v>
          </cell>
          <cell r="F64">
            <v>780306.05</v>
          </cell>
          <cell r="G64">
            <v>816152.9</v>
          </cell>
          <cell r="I64">
            <v>823319.98</v>
          </cell>
          <cell r="J64">
            <v>802005.4</v>
          </cell>
          <cell r="K64">
            <v>755057.62999999989</v>
          </cell>
          <cell r="M64">
            <v>869252.58</v>
          </cell>
          <cell r="N64">
            <v>923971.26</v>
          </cell>
          <cell r="O64">
            <v>950217.4</v>
          </cell>
          <cell r="Q64">
            <v>853933.86</v>
          </cell>
          <cell r="R64">
            <v>822228.32</v>
          </cell>
          <cell r="S64">
            <v>825089.35000000009</v>
          </cell>
        </row>
        <row r="76">
          <cell r="E76">
            <v>75530</v>
          </cell>
          <cell r="F76">
            <v>75100</v>
          </cell>
          <cell r="G76">
            <v>75290</v>
          </cell>
          <cell r="I76">
            <v>75780</v>
          </cell>
          <cell r="J76">
            <v>76410</v>
          </cell>
          <cell r="K76">
            <v>76190</v>
          </cell>
          <cell r="M76">
            <v>76830</v>
          </cell>
          <cell r="N76">
            <v>77090</v>
          </cell>
          <cell r="O76">
            <v>77640</v>
          </cell>
          <cell r="Q76">
            <v>78140</v>
          </cell>
          <cell r="R76">
            <v>77980</v>
          </cell>
          <cell r="S76">
            <v>78230</v>
          </cell>
        </row>
        <row r="85">
          <cell r="E85">
            <v>20311.45</v>
          </cell>
          <cell r="F85">
            <v>21961.47</v>
          </cell>
          <cell r="G85">
            <v>20807.89</v>
          </cell>
          <cell r="I85">
            <v>20860.349999999999</v>
          </cell>
          <cell r="J85">
            <v>20803.089999999997</v>
          </cell>
          <cell r="K85">
            <v>22218.059999999998</v>
          </cell>
          <cell r="M85">
            <v>14859.969999999998</v>
          </cell>
          <cell r="N85">
            <v>21737.89</v>
          </cell>
          <cell r="O85">
            <v>22609.510000000002</v>
          </cell>
          <cell r="Q85">
            <v>22635.8</v>
          </cell>
          <cell r="R85">
            <v>22972.03</v>
          </cell>
          <cell r="S85">
            <v>22741.80999999999</v>
          </cell>
        </row>
        <row r="251">
          <cell r="E251">
            <v>543706.13</v>
          </cell>
          <cell r="F251">
            <v>579210.19999999995</v>
          </cell>
          <cell r="G251">
            <v>652853.39999999991</v>
          </cell>
          <cell r="I251">
            <v>653440.09999999986</v>
          </cell>
          <cell r="J251">
            <v>609590.04999999993</v>
          </cell>
          <cell r="K251">
            <v>601917.27000000014</v>
          </cell>
          <cell r="M251">
            <v>602562.43000000005</v>
          </cell>
          <cell r="N251">
            <v>695996.86</v>
          </cell>
          <cell r="O251">
            <v>682282.21000000008</v>
          </cell>
          <cell r="Q251">
            <v>855670.59000000008</v>
          </cell>
          <cell r="R251">
            <v>642968.62</v>
          </cell>
          <cell r="S251">
            <v>609909.97</v>
          </cell>
        </row>
      </sheetData>
      <sheetData sheetId="29">
        <row r="10">
          <cell r="E10">
            <v>19</v>
          </cell>
          <cell r="F10">
            <v>8</v>
          </cell>
          <cell r="G10">
            <v>13</v>
          </cell>
          <cell r="I10">
            <v>13</v>
          </cell>
          <cell r="J10">
            <v>4</v>
          </cell>
          <cell r="K10">
            <v>20</v>
          </cell>
          <cell r="M10">
            <v>28</v>
          </cell>
          <cell r="N10">
            <v>19</v>
          </cell>
          <cell r="O10">
            <v>25</v>
          </cell>
          <cell r="Q10">
            <v>26</v>
          </cell>
          <cell r="R10">
            <v>19</v>
          </cell>
          <cell r="S10">
            <v>10</v>
          </cell>
        </row>
        <row r="12">
          <cell r="E12">
            <v>1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</row>
        <row r="30">
          <cell r="E30">
            <v>57250</v>
          </cell>
          <cell r="F30">
            <v>66553</v>
          </cell>
          <cell r="G30">
            <v>59539</v>
          </cell>
          <cell r="I30">
            <v>64049</v>
          </cell>
          <cell r="J30">
            <v>64213</v>
          </cell>
          <cell r="K30">
            <v>59645</v>
          </cell>
          <cell r="M30">
            <v>76308</v>
          </cell>
          <cell r="N30">
            <v>77107</v>
          </cell>
          <cell r="O30">
            <v>77524</v>
          </cell>
          <cell r="Q30">
            <v>83202</v>
          </cell>
          <cell r="R30">
            <v>72554</v>
          </cell>
          <cell r="S30">
            <v>67374</v>
          </cell>
        </row>
        <row r="37">
          <cell r="E37">
            <v>12521</v>
          </cell>
          <cell r="F37">
            <v>14406</v>
          </cell>
          <cell r="G37">
            <v>12848</v>
          </cell>
          <cell r="I37">
            <v>13902</v>
          </cell>
          <cell r="J37">
            <v>14187</v>
          </cell>
          <cell r="K37">
            <v>14152</v>
          </cell>
          <cell r="M37">
            <v>18372</v>
          </cell>
          <cell r="N37">
            <v>18542</v>
          </cell>
          <cell r="O37">
            <v>19182</v>
          </cell>
          <cell r="Q37">
            <v>13595</v>
          </cell>
          <cell r="R37">
            <v>19209</v>
          </cell>
          <cell r="S37">
            <v>17395</v>
          </cell>
        </row>
        <row r="39">
          <cell r="E39">
            <v>17.290616584961679</v>
          </cell>
          <cell r="F39">
            <v>17.369391962767818</v>
          </cell>
          <cell r="G39">
            <v>17.372256851954514</v>
          </cell>
          <cell r="I39">
            <v>17.442910915934757</v>
          </cell>
          <cell r="J39">
            <v>17.648815077439821</v>
          </cell>
          <cell r="K39">
            <v>18.650255004546594</v>
          </cell>
          <cell r="M39">
            <v>18.892682324873515</v>
          </cell>
          <cell r="N39">
            <v>18.965111640704109</v>
          </cell>
          <cell r="O39">
            <v>19.463046389869717</v>
          </cell>
          <cell r="Q39">
            <v>13.781463197056171</v>
          </cell>
          <cell r="R39">
            <v>19.958854150431719</v>
          </cell>
          <cell r="S39">
            <v>19.684504747139833</v>
          </cell>
          <cell r="T39">
            <v>18.070252037942431</v>
          </cell>
        </row>
        <row r="41">
          <cell r="E41">
            <v>0.47974391311816789</v>
          </cell>
          <cell r="F41">
            <v>0.57464922505720339</v>
          </cell>
          <cell r="G41">
            <v>0.49673164443962409</v>
          </cell>
          <cell r="I41">
            <v>0.53304870335230858</v>
          </cell>
          <cell r="J41">
            <v>0.59052952969523076</v>
          </cell>
          <cell r="K41">
            <v>0.49416521332079516</v>
          </cell>
          <cell r="M41">
            <v>0.6496232920444388</v>
          </cell>
          <cell r="N41">
            <v>0.63226298440395556</v>
          </cell>
          <cell r="O41">
            <v>0.65404538935290646</v>
          </cell>
          <cell r="Q41">
            <v>0.67554379156077715</v>
          </cell>
          <cell r="R41">
            <v>0.58650585463055405</v>
          </cell>
          <cell r="S41">
            <v>0.5613096725818546</v>
          </cell>
          <cell r="T41">
            <v>0.57645511930642501</v>
          </cell>
        </row>
        <row r="63">
          <cell r="E63">
            <v>1114527.8699999999</v>
          </cell>
          <cell r="F63">
            <v>1307158.8800000001</v>
          </cell>
          <cell r="G63">
            <v>1160559.8500000001</v>
          </cell>
          <cell r="I63">
            <v>1243106.8299999998</v>
          </cell>
          <cell r="J63">
            <v>1251352.6000000001</v>
          </cell>
          <cell r="K63">
            <v>1161135.43</v>
          </cell>
          <cell r="M63">
            <v>1480412.01</v>
          </cell>
          <cell r="N63">
            <v>1495100.9100000001</v>
          </cell>
          <cell r="O63">
            <v>1506490.11</v>
          </cell>
          <cell r="Q63">
            <v>1634596.77</v>
          </cell>
          <cell r="R63">
            <v>1212640.81</v>
          </cell>
          <cell r="S63">
            <v>1327551.74</v>
          </cell>
        </row>
        <row r="64">
          <cell r="E64">
            <v>971983.67999999993</v>
          </cell>
          <cell r="F64">
            <v>1158086.8</v>
          </cell>
          <cell r="G64">
            <v>1018818.31</v>
          </cell>
          <cell r="I64">
            <v>1099155.0999999999</v>
          </cell>
          <cell r="J64">
            <v>1110827.28</v>
          </cell>
          <cell r="K64">
            <v>1016333.38</v>
          </cell>
          <cell r="M64">
            <v>1336748.3400000001</v>
          </cell>
          <cell r="N64">
            <v>1348701.2400000002</v>
          </cell>
          <cell r="O64">
            <v>1359646.86</v>
          </cell>
          <cell r="Q64">
            <v>1481539.11</v>
          </cell>
          <cell r="R64">
            <v>1058874.79</v>
          </cell>
          <cell r="S64">
            <v>1170784.8999999999</v>
          </cell>
        </row>
        <row r="76">
          <cell r="E76">
            <v>121020</v>
          </cell>
          <cell r="F76">
            <v>127010</v>
          </cell>
          <cell r="G76">
            <v>119300</v>
          </cell>
          <cell r="I76">
            <v>121380</v>
          </cell>
          <cell r="J76">
            <v>120080</v>
          </cell>
          <cell r="K76">
            <v>121190</v>
          </cell>
          <cell r="M76">
            <v>120320</v>
          </cell>
          <cell r="N76">
            <v>121200</v>
          </cell>
          <cell r="O76">
            <v>122180</v>
          </cell>
          <cell r="Q76">
            <v>123680</v>
          </cell>
          <cell r="R76">
            <v>123940</v>
          </cell>
          <cell r="S76">
            <v>125490</v>
          </cell>
        </row>
        <row r="85">
          <cell r="E85">
            <v>21524.19</v>
          </cell>
          <cell r="F85">
            <v>22062.080000000002</v>
          </cell>
          <cell r="G85">
            <v>22441.54</v>
          </cell>
          <cell r="I85">
            <v>22571.73</v>
          </cell>
          <cell r="J85">
            <v>20445.32</v>
          </cell>
          <cell r="K85">
            <v>23612.05</v>
          </cell>
          <cell r="M85">
            <v>23343.67</v>
          </cell>
          <cell r="N85">
            <v>25199.67</v>
          </cell>
          <cell r="O85">
            <v>24663.25</v>
          </cell>
          <cell r="Q85">
            <v>29377.66</v>
          </cell>
          <cell r="R85">
            <v>29826.02</v>
          </cell>
          <cell r="S85">
            <v>31276.84</v>
          </cell>
        </row>
        <row r="251">
          <cell r="E251">
            <v>840309.08000000007</v>
          </cell>
          <cell r="F251">
            <v>755668.05</v>
          </cell>
          <cell r="G251">
            <v>780251.28</v>
          </cell>
          <cell r="I251">
            <v>809625.48</v>
          </cell>
          <cell r="J251">
            <v>776073.94</v>
          </cell>
          <cell r="K251">
            <v>821434.1100000001</v>
          </cell>
          <cell r="M251">
            <v>791111.44999999984</v>
          </cell>
          <cell r="N251">
            <v>940884.83999999985</v>
          </cell>
          <cell r="O251">
            <v>863907.59</v>
          </cell>
          <cell r="Q251">
            <v>871900.22000000009</v>
          </cell>
          <cell r="R251">
            <v>840527.37999999989</v>
          </cell>
          <cell r="S251">
            <v>916324.79</v>
          </cell>
        </row>
      </sheetData>
      <sheetData sheetId="30">
        <row r="10">
          <cell r="E10">
            <v>21</v>
          </cell>
          <cell r="F10">
            <v>70</v>
          </cell>
          <cell r="G10">
            <v>51</v>
          </cell>
          <cell r="I10">
            <v>49</v>
          </cell>
          <cell r="J10">
            <v>33</v>
          </cell>
          <cell r="K10">
            <v>63</v>
          </cell>
          <cell r="M10">
            <v>44</v>
          </cell>
          <cell r="N10">
            <v>81</v>
          </cell>
          <cell r="O10">
            <v>78</v>
          </cell>
          <cell r="Q10">
            <v>69</v>
          </cell>
          <cell r="R10">
            <v>56</v>
          </cell>
          <cell r="S10">
            <v>52</v>
          </cell>
        </row>
        <row r="12">
          <cell r="E12">
            <v>1</v>
          </cell>
          <cell r="F12">
            <v>1</v>
          </cell>
          <cell r="G12">
            <v>3</v>
          </cell>
          <cell r="I12">
            <v>3</v>
          </cell>
          <cell r="J12">
            <v>1</v>
          </cell>
          <cell r="K12">
            <v>2</v>
          </cell>
          <cell r="M12">
            <v>2</v>
          </cell>
          <cell r="N12">
            <v>9</v>
          </cell>
          <cell r="O12">
            <v>8</v>
          </cell>
          <cell r="Q12">
            <v>20</v>
          </cell>
          <cell r="R12">
            <v>3</v>
          </cell>
          <cell r="S12">
            <v>7</v>
          </cell>
        </row>
        <row r="30">
          <cell r="E30">
            <v>324659</v>
          </cell>
          <cell r="F30">
            <v>327080</v>
          </cell>
          <cell r="G30">
            <v>332859</v>
          </cell>
          <cell r="I30">
            <v>345903</v>
          </cell>
          <cell r="J30">
            <v>341951</v>
          </cell>
          <cell r="K30">
            <v>327675</v>
          </cell>
          <cell r="M30">
            <v>374134</v>
          </cell>
          <cell r="N30">
            <v>391903</v>
          </cell>
          <cell r="O30">
            <v>401711</v>
          </cell>
          <cell r="Q30">
            <v>368101</v>
          </cell>
          <cell r="R30">
            <v>367543</v>
          </cell>
          <cell r="S30">
            <v>362829</v>
          </cell>
        </row>
        <row r="37">
          <cell r="E37">
            <v>104658.07999999996</v>
          </cell>
          <cell r="F37">
            <v>126553.57</v>
          </cell>
          <cell r="G37">
            <v>127917.31000000006</v>
          </cell>
          <cell r="I37">
            <v>107350.09000000003</v>
          </cell>
          <cell r="J37">
            <v>106506</v>
          </cell>
          <cell r="K37">
            <v>171160</v>
          </cell>
          <cell r="M37">
            <v>141588</v>
          </cell>
          <cell r="N37">
            <v>141100</v>
          </cell>
          <cell r="O37">
            <v>90240</v>
          </cell>
          <cell r="Q37">
            <v>132102</v>
          </cell>
          <cell r="R37">
            <v>133785</v>
          </cell>
          <cell r="S37">
            <v>122043</v>
          </cell>
        </row>
        <row r="39">
          <cell r="E39">
            <v>20.744003909600934</v>
          </cell>
          <cell r="F39">
            <v>25.224769678238491</v>
          </cell>
          <cell r="G39">
            <v>24.386508280920722</v>
          </cell>
          <cell r="I39">
            <v>20.564517465352459</v>
          </cell>
          <cell r="J39">
            <v>21.295492807927474</v>
          </cell>
          <cell r="K39">
            <v>29.920566106340729</v>
          </cell>
          <cell r="M39">
            <v>24.977816196381792</v>
          </cell>
          <cell r="N39">
            <v>24.321505830438941</v>
          </cell>
          <cell r="O39">
            <v>17.313226660527224</v>
          </cell>
          <cell r="Q39">
            <v>24.87595166493109</v>
          </cell>
          <cell r="R39">
            <v>25.042678406972303</v>
          </cell>
          <cell r="S39">
            <v>23.414109128860769</v>
          </cell>
          <cell r="T39">
            <v>23.590524468884908</v>
          </cell>
        </row>
        <row r="41">
          <cell r="E41">
            <v>0.53996395904936378</v>
          </cell>
          <cell r="F41">
            <v>0.56103878282646358</v>
          </cell>
          <cell r="G41">
            <v>0.55128546987596627</v>
          </cell>
          <cell r="I41">
            <v>0.57202272526196807</v>
          </cell>
          <cell r="J41">
            <v>0.62514579684603488</v>
          </cell>
          <cell r="K41">
            <v>0.54012065867769965</v>
          </cell>
          <cell r="M41">
            <v>0.63597406019191383</v>
          </cell>
          <cell r="N41">
            <v>0.64306588626402739</v>
          </cell>
          <cell r="O41">
            <v>0.67930025703463204</v>
          </cell>
          <cell r="Q41">
            <v>0.60078554005674878</v>
          </cell>
          <cell r="R41">
            <v>0.59817995542249758</v>
          </cell>
          <cell r="S41">
            <v>0.60900850999546796</v>
          </cell>
          <cell r="T41">
            <v>0.59544700242151027</v>
          </cell>
        </row>
        <row r="63">
          <cell r="E63">
            <v>6644125.7800000003</v>
          </cell>
          <cell r="F63">
            <v>6699345.3700000001</v>
          </cell>
          <cell r="G63">
            <v>6807221.3300000001</v>
          </cell>
          <cell r="I63">
            <v>7086128.29</v>
          </cell>
          <cell r="J63">
            <v>6992607.6700000009</v>
          </cell>
          <cell r="K63">
            <v>6712592.4699999997</v>
          </cell>
          <cell r="M63">
            <v>7571830.379999999</v>
          </cell>
          <cell r="N63">
            <v>7905706.0499999998</v>
          </cell>
          <cell r="O63">
            <v>8124144.3599999994</v>
          </cell>
          <cell r="Q63">
            <v>7476574.1300000008</v>
          </cell>
          <cell r="R63">
            <v>7639147.1899999995</v>
          </cell>
          <cell r="S63">
            <v>7686444.2999999998</v>
          </cell>
        </row>
        <row r="64">
          <cell r="E64">
            <v>5802901.2700000005</v>
          </cell>
          <cell r="F64">
            <v>5854565.9400000004</v>
          </cell>
          <cell r="G64">
            <v>5950546.3499999996</v>
          </cell>
          <cell r="I64">
            <v>6242887.4500000002</v>
          </cell>
          <cell r="J64">
            <v>6150097.5900000008</v>
          </cell>
          <cell r="K64">
            <v>5847998.1099999994</v>
          </cell>
          <cell r="M64">
            <v>6718212.9099999992</v>
          </cell>
          <cell r="N64">
            <v>7021514.9799999995</v>
          </cell>
          <cell r="O64">
            <v>7243387.5199999996</v>
          </cell>
          <cell r="Q64">
            <v>6587083.7300000004</v>
          </cell>
          <cell r="R64">
            <v>6569722.3899999997</v>
          </cell>
          <cell r="S64">
            <v>6472298.7699999996</v>
          </cell>
        </row>
        <row r="76">
          <cell r="E76">
            <v>655430</v>
          </cell>
          <cell r="F76">
            <v>658070</v>
          </cell>
          <cell r="G76">
            <v>661870</v>
          </cell>
          <cell r="I76">
            <v>651440</v>
          </cell>
          <cell r="J76">
            <v>665750</v>
          </cell>
          <cell r="K76">
            <v>671670</v>
          </cell>
          <cell r="M76">
            <v>665890</v>
          </cell>
          <cell r="N76">
            <v>680720</v>
          </cell>
          <cell r="O76">
            <v>678000</v>
          </cell>
          <cell r="Q76">
            <v>681200</v>
          </cell>
          <cell r="R76">
            <v>671560</v>
          </cell>
          <cell r="S76">
            <v>667920</v>
          </cell>
        </row>
        <row r="85">
          <cell r="E85">
            <v>185794.51</v>
          </cell>
          <cell r="F85">
            <v>186709.43</v>
          </cell>
          <cell r="G85">
            <v>194804.97999999998</v>
          </cell>
          <cell r="I85">
            <v>191800.83999999997</v>
          </cell>
          <cell r="J85">
            <v>176760.08000000002</v>
          </cell>
          <cell r="K85">
            <v>192924.36</v>
          </cell>
          <cell r="M85">
            <v>187727.47000000003</v>
          </cell>
          <cell r="N85">
            <v>203471.07</v>
          </cell>
          <cell r="O85">
            <v>202756.84</v>
          </cell>
          <cell r="Q85">
            <v>208290.4</v>
          </cell>
          <cell r="R85">
            <v>397864.8</v>
          </cell>
          <cell r="S85">
            <v>546225.53</v>
          </cell>
        </row>
        <row r="251">
          <cell r="E251">
            <v>2109271.6</v>
          </cell>
          <cell r="F251">
            <v>2167642.4000000004</v>
          </cell>
          <cell r="G251">
            <v>2080557.9599999997</v>
          </cell>
          <cell r="I251">
            <v>2451566.92</v>
          </cell>
          <cell r="J251">
            <v>2367083.9699999997</v>
          </cell>
          <cell r="K251">
            <v>2162007.7400000002</v>
          </cell>
          <cell r="M251">
            <v>2096154.6500000001</v>
          </cell>
          <cell r="N251">
            <v>2530842.7400000002</v>
          </cell>
          <cell r="O251">
            <v>2802104.4099999997</v>
          </cell>
          <cell r="Q251">
            <v>2236514.7000000007</v>
          </cell>
          <cell r="R251">
            <v>3102422.55</v>
          </cell>
          <cell r="S251">
            <v>2577054.5300000003</v>
          </cell>
        </row>
      </sheetData>
      <sheetData sheetId="31">
        <row r="10">
          <cell r="E10">
            <v>14</v>
          </cell>
          <cell r="F10">
            <v>28</v>
          </cell>
          <cell r="G10">
            <v>17</v>
          </cell>
          <cell r="I10">
            <v>8</v>
          </cell>
          <cell r="J10">
            <v>17</v>
          </cell>
          <cell r="K10">
            <v>20</v>
          </cell>
          <cell r="M10">
            <v>3</v>
          </cell>
          <cell r="N10">
            <v>30</v>
          </cell>
          <cell r="O10">
            <v>11</v>
          </cell>
          <cell r="Q10">
            <v>10</v>
          </cell>
          <cell r="R10">
            <v>21</v>
          </cell>
          <cell r="S10">
            <v>6</v>
          </cell>
        </row>
        <row r="12">
          <cell r="E12">
            <v>0</v>
          </cell>
          <cell r="F12">
            <v>0</v>
          </cell>
          <cell r="G12">
            <v>0</v>
          </cell>
          <cell r="I12">
            <v>1</v>
          </cell>
          <cell r="J12">
            <v>3</v>
          </cell>
          <cell r="K12">
            <v>2</v>
          </cell>
          <cell r="M12">
            <v>0</v>
          </cell>
          <cell r="N12">
            <v>2</v>
          </cell>
          <cell r="O12">
            <v>0</v>
          </cell>
          <cell r="Q12">
            <v>2</v>
          </cell>
          <cell r="R12">
            <v>0</v>
          </cell>
          <cell r="S12">
            <v>0</v>
          </cell>
        </row>
        <row r="30">
          <cell r="E30">
            <v>47767</v>
          </cell>
          <cell r="F30">
            <v>51079</v>
          </cell>
          <cell r="G30">
            <v>51377</v>
          </cell>
          <cell r="I30">
            <v>54862</v>
          </cell>
          <cell r="J30">
            <v>50427</v>
          </cell>
          <cell r="K30">
            <v>51046</v>
          </cell>
          <cell r="M30">
            <v>60247</v>
          </cell>
          <cell r="N30">
            <v>66155</v>
          </cell>
          <cell r="O30">
            <v>62630</v>
          </cell>
          <cell r="Q30">
            <v>56720</v>
          </cell>
          <cell r="R30">
            <v>58895</v>
          </cell>
          <cell r="S30">
            <v>51324</v>
          </cell>
        </row>
        <row r="37">
          <cell r="E37">
            <v>16092.330000000002</v>
          </cell>
          <cell r="F37">
            <v>9885.4499999999971</v>
          </cell>
          <cell r="G37">
            <v>13022</v>
          </cell>
          <cell r="I37">
            <v>14829.449999999997</v>
          </cell>
          <cell r="J37">
            <v>15452.830000000002</v>
          </cell>
          <cell r="K37">
            <v>23233.949999999997</v>
          </cell>
          <cell r="M37">
            <v>20285.089999999997</v>
          </cell>
          <cell r="N37">
            <v>13055.190000000002</v>
          </cell>
          <cell r="O37">
            <v>8234.9199999999983</v>
          </cell>
          <cell r="Q37">
            <v>15701.449999999997</v>
          </cell>
          <cell r="R37">
            <v>5468</v>
          </cell>
          <cell r="S37">
            <v>13922</v>
          </cell>
        </row>
        <row r="39">
          <cell r="E39">
            <v>24.984470417562179</v>
          </cell>
          <cell r="F39">
            <v>15.960118472451276</v>
          </cell>
          <cell r="G39">
            <v>20.07059077387833</v>
          </cell>
          <cell r="I39">
            <v>21.141603385633296</v>
          </cell>
          <cell r="J39">
            <v>23.277652439570907</v>
          </cell>
          <cell r="K39">
            <v>31.048998429104923</v>
          </cell>
          <cell r="M39">
            <v>24.936466688605577</v>
          </cell>
          <cell r="N39">
            <v>16.260816461710291</v>
          </cell>
          <cell r="O39">
            <v>11.533352791532655</v>
          </cell>
          <cell r="Q39">
            <v>21.526395847571543</v>
          </cell>
          <cell r="R39">
            <v>8.4417890170287002</v>
          </cell>
          <cell r="S39">
            <v>21.215769342131331</v>
          </cell>
          <cell r="T39">
            <v>20.16586430801361</v>
          </cell>
        </row>
        <row r="41">
          <cell r="E41">
            <v>0.41018793231516981</v>
          </cell>
          <cell r="F41">
            <v>0.45102869757174396</v>
          </cell>
          <cell r="G41">
            <v>0.43850313021435677</v>
          </cell>
          <cell r="I41">
            <v>0.46874372546255355</v>
          </cell>
          <cell r="J41">
            <v>0.47562769991133919</v>
          </cell>
          <cell r="K41">
            <v>0.43332767402376909</v>
          </cell>
          <cell r="M41">
            <v>0.52744145327205083</v>
          </cell>
          <cell r="N41">
            <v>0.5581358070000042</v>
          </cell>
          <cell r="O41">
            <v>0.54345090893314241</v>
          </cell>
          <cell r="Q41">
            <v>0.4753643594062974</v>
          </cell>
          <cell r="R41">
            <v>0.49327241585808629</v>
          </cell>
          <cell r="S41">
            <v>0.44401764858551773</v>
          </cell>
          <cell r="T41">
            <v>0.47729370107953711</v>
          </cell>
        </row>
        <row r="63">
          <cell r="E63">
            <v>956467.64</v>
          </cell>
          <cell r="F63">
            <v>1028660.37</v>
          </cell>
          <cell r="G63">
            <v>1049131.6400000001</v>
          </cell>
          <cell r="I63">
            <v>1106459.3699999999</v>
          </cell>
          <cell r="J63">
            <v>1019639.83</v>
          </cell>
          <cell r="K63">
            <v>1030169.0299999999</v>
          </cell>
          <cell r="M63">
            <v>1190330.81</v>
          </cell>
          <cell r="N63">
            <v>1293697.32</v>
          </cell>
          <cell r="O63">
            <v>1247164.2100000002</v>
          </cell>
          <cell r="Q63">
            <v>1132340.95</v>
          </cell>
          <cell r="R63">
            <v>1178526.72</v>
          </cell>
          <cell r="S63">
            <v>1033892.23</v>
          </cell>
        </row>
        <row r="64">
          <cell r="E64">
            <v>815443.6</v>
          </cell>
          <cell r="F64">
            <v>883542.60000000009</v>
          </cell>
          <cell r="G64">
            <v>897972.4</v>
          </cell>
          <cell r="I64">
            <v>960189.77999999991</v>
          </cell>
          <cell r="J64">
            <v>874308.12</v>
          </cell>
          <cell r="K64">
            <v>881809.03999999992</v>
          </cell>
          <cell r="M64">
            <v>1043778.31</v>
          </cell>
          <cell r="N64">
            <v>1139145.79</v>
          </cell>
          <cell r="O64">
            <v>1092997.6400000001</v>
          </cell>
          <cell r="Q64">
            <v>980244.81</v>
          </cell>
          <cell r="R64">
            <v>1023335.3999999999</v>
          </cell>
          <cell r="S64">
            <v>878903.14999999991</v>
          </cell>
        </row>
        <row r="76">
          <cell r="E76">
            <v>112800</v>
          </cell>
          <cell r="F76">
            <v>116085.7</v>
          </cell>
          <cell r="G76">
            <v>114400</v>
          </cell>
          <cell r="I76">
            <v>115290</v>
          </cell>
          <cell r="J76">
            <v>116700</v>
          </cell>
          <cell r="K76">
            <v>114870</v>
          </cell>
          <cell r="M76">
            <v>115900</v>
          </cell>
          <cell r="N76">
            <v>122648.78</v>
          </cell>
          <cell r="O76">
            <v>121570</v>
          </cell>
          <cell r="Q76">
            <v>119590</v>
          </cell>
          <cell r="R76">
            <v>120909.82</v>
          </cell>
          <cell r="S76">
            <v>121604.39</v>
          </cell>
        </row>
        <row r="85">
          <cell r="E85">
            <v>28224.04</v>
          </cell>
          <cell r="F85">
            <v>29032.07</v>
          </cell>
          <cell r="G85">
            <v>36759.24</v>
          </cell>
          <cell r="I85">
            <v>30979.589999999997</v>
          </cell>
          <cell r="J85">
            <v>28631.71</v>
          </cell>
          <cell r="K85">
            <v>33489.990000000005</v>
          </cell>
          <cell r="M85">
            <v>30652.5</v>
          </cell>
          <cell r="N85">
            <v>31902.75</v>
          </cell>
          <cell r="O85">
            <v>32596.57</v>
          </cell>
          <cell r="Q85">
            <v>32506.14</v>
          </cell>
          <cell r="R85">
            <v>34281.500000000007</v>
          </cell>
          <cell r="S85">
            <v>33384.69000000001</v>
          </cell>
        </row>
        <row r="251">
          <cell r="E251">
            <v>617827.81999999995</v>
          </cell>
          <cell r="F251">
            <v>642373.68000000017</v>
          </cell>
          <cell r="G251">
            <v>664927.72999999986</v>
          </cell>
          <cell r="I251">
            <v>694020.71000000008</v>
          </cell>
          <cell r="J251">
            <v>690048.27999999991</v>
          </cell>
          <cell r="K251">
            <v>651615.94999999995</v>
          </cell>
          <cell r="M251">
            <v>716815.71000000008</v>
          </cell>
          <cell r="N251">
            <v>852331.45000000007</v>
          </cell>
          <cell r="O251">
            <v>685518.37999999989</v>
          </cell>
          <cell r="Q251">
            <v>933807.34999999986</v>
          </cell>
          <cell r="R251">
            <v>642662.87</v>
          </cell>
          <cell r="S251">
            <v>899318.81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62(ส่งเขต)"/>
      <sheetName val="Form62(new)"/>
      <sheetName val="รายละเอียด"/>
      <sheetName val="เป้าหมาย2562"/>
      <sheetName val="เป้าหมายข้อตกลง-2562"/>
      <sheetName val="เป้าหมายข้อตกลง-62 (ปรับEBIDA)"/>
      <sheetName val="ผู้ใช้น้ำขยายเขต"/>
      <sheetName val="โครงการ"/>
      <sheetName val="เข้าซอย"/>
      <sheetName val="Form"/>
      <sheetName val="ต.ค.61"/>
      <sheetName val="พ.ย.61"/>
      <sheetName val="2M"/>
      <sheetName val="ธ.ค.61"/>
      <sheetName val="3M"/>
      <sheetName val="ม.ค.62"/>
      <sheetName val="4M"/>
      <sheetName val="ก.พ.62"/>
      <sheetName val="5M"/>
      <sheetName val="มี.ค.62"/>
      <sheetName val="6M"/>
      <sheetName val="เม.ย.62"/>
      <sheetName val="7M"/>
      <sheetName val="พ.ค.62"/>
      <sheetName val="8M"/>
      <sheetName val="มิ.ย.62"/>
      <sheetName val="9M"/>
      <sheetName val="ก.ค.62"/>
      <sheetName val="10M"/>
      <sheetName val="ส.ค.62"/>
      <sheetName val="11M"/>
      <sheetName val="ก.ย.62"/>
      <sheetName val="12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0">
          <cell r="G10">
            <v>894</v>
          </cell>
          <cell r="H10">
            <v>11</v>
          </cell>
          <cell r="I10">
            <v>180</v>
          </cell>
          <cell r="J10">
            <v>218</v>
          </cell>
          <cell r="K10">
            <v>55</v>
          </cell>
          <cell r="L10">
            <v>25</v>
          </cell>
          <cell r="M10">
            <v>38</v>
          </cell>
          <cell r="N10">
            <v>36</v>
          </cell>
          <cell r="O10">
            <v>80</v>
          </cell>
          <cell r="P10">
            <v>5</v>
          </cell>
          <cell r="Q10">
            <v>199</v>
          </cell>
          <cell r="R10">
            <v>29</v>
          </cell>
          <cell r="S10">
            <v>36</v>
          </cell>
          <cell r="T10">
            <v>60</v>
          </cell>
          <cell r="U10">
            <v>18</v>
          </cell>
          <cell r="V10">
            <v>23</v>
          </cell>
          <cell r="W10">
            <v>51</v>
          </cell>
          <cell r="X10">
            <v>42</v>
          </cell>
          <cell r="Y10">
            <v>146</v>
          </cell>
          <cell r="Z10">
            <v>21</v>
          </cell>
          <cell r="AA10">
            <v>230</v>
          </cell>
          <cell r="AB10">
            <v>84</v>
          </cell>
          <cell r="AC10">
            <v>39</v>
          </cell>
          <cell r="AD10">
            <v>27</v>
          </cell>
          <cell r="AE10">
            <v>91</v>
          </cell>
          <cell r="AF10">
            <v>42</v>
          </cell>
          <cell r="AG10">
            <v>26</v>
          </cell>
        </row>
        <row r="30">
          <cell r="G30">
            <v>5784333</v>
          </cell>
          <cell r="H30">
            <v>100401</v>
          </cell>
          <cell r="I30">
            <v>501555</v>
          </cell>
          <cell r="J30">
            <v>903604</v>
          </cell>
          <cell r="K30">
            <v>237530</v>
          </cell>
          <cell r="L30">
            <v>205881</v>
          </cell>
          <cell r="M30">
            <v>288421</v>
          </cell>
          <cell r="N30">
            <v>188745</v>
          </cell>
          <cell r="O30">
            <v>584669</v>
          </cell>
          <cell r="P30">
            <v>31555</v>
          </cell>
          <cell r="Q30">
            <v>1485788</v>
          </cell>
          <cell r="R30">
            <v>178220.59999999998</v>
          </cell>
          <cell r="S30">
            <v>221412.3</v>
          </cell>
          <cell r="T30">
            <v>427114</v>
          </cell>
          <cell r="U30">
            <v>187041</v>
          </cell>
          <cell r="V30">
            <v>111904</v>
          </cell>
          <cell r="W30">
            <v>598636</v>
          </cell>
          <cell r="X30">
            <v>162881</v>
          </cell>
          <cell r="Y30">
            <v>812634</v>
          </cell>
          <cell r="Z30">
            <v>168886</v>
          </cell>
          <cell r="AA30">
            <v>1311381</v>
          </cell>
          <cell r="AB30">
            <v>213565</v>
          </cell>
          <cell r="AC30">
            <v>85873</v>
          </cell>
          <cell r="AD30">
            <v>123803</v>
          </cell>
          <cell r="AE30">
            <v>651739</v>
          </cell>
          <cell r="AF30">
            <v>98846</v>
          </cell>
          <cell r="AG30">
            <v>149535</v>
          </cell>
        </row>
        <row r="37">
          <cell r="G37">
            <v>2006578.7000000002</v>
          </cell>
          <cell r="H37">
            <v>18983.149999999994</v>
          </cell>
          <cell r="I37">
            <v>332827.60999999987</v>
          </cell>
          <cell r="J37">
            <v>295955</v>
          </cell>
          <cell r="K37">
            <v>50263.679999999993</v>
          </cell>
          <cell r="L37">
            <v>52748.299999999981</v>
          </cell>
          <cell r="M37">
            <v>117145.02000000002</v>
          </cell>
          <cell r="N37">
            <v>30691.700000000008</v>
          </cell>
          <cell r="O37">
            <v>175495</v>
          </cell>
          <cell r="P37">
            <v>15642.35</v>
          </cell>
          <cell r="Q37">
            <v>380817.16999999993</v>
          </cell>
          <cell r="R37">
            <v>32602.110000000022</v>
          </cell>
          <cell r="S37">
            <v>89330.389999999985</v>
          </cell>
          <cell r="T37">
            <v>250978.04000000004</v>
          </cell>
          <cell r="U37">
            <v>52440</v>
          </cell>
          <cell r="V37">
            <v>39188</v>
          </cell>
          <cell r="W37">
            <v>249909</v>
          </cell>
          <cell r="X37">
            <v>75393.849999999977</v>
          </cell>
          <cell r="Y37">
            <v>247503</v>
          </cell>
          <cell r="Z37">
            <v>49871</v>
          </cell>
          <cell r="AA37">
            <v>535279</v>
          </cell>
          <cell r="AB37">
            <v>59020</v>
          </cell>
          <cell r="AC37">
            <v>17362.03</v>
          </cell>
          <cell r="AD37">
            <v>26927</v>
          </cell>
          <cell r="AE37">
            <v>231211.64999999991</v>
          </cell>
          <cell r="AF37">
            <v>25977.78</v>
          </cell>
          <cell r="AG37">
            <v>34852</v>
          </cell>
        </row>
        <row r="39">
          <cell r="E39">
            <v>24.979532790829783</v>
          </cell>
          <cell r="G39">
            <v>25.565866180613273</v>
          </cell>
          <cell r="H39">
            <v>15.591762377603821</v>
          </cell>
          <cell r="I39">
            <v>30.777969510717384</v>
          </cell>
          <cell r="J39">
            <v>24.488011047758054</v>
          </cell>
          <cell r="K39">
            <v>17.422921867278802</v>
          </cell>
          <cell r="L39">
            <v>20.295205294637583</v>
          </cell>
          <cell r="M39">
            <v>28.686982501200792</v>
          </cell>
          <cell r="N39">
            <v>13.830805577043417</v>
          </cell>
          <cell r="O39">
            <v>22.913775161804587</v>
          </cell>
          <cell r="P39">
            <v>32.689703454473261</v>
          </cell>
          <cell r="Q39">
            <v>20.162816722694934</v>
          </cell>
          <cell r="R39">
            <v>15.345274573207766</v>
          </cell>
          <cell r="S39">
            <v>26.750664324229451</v>
          </cell>
          <cell r="T39">
            <v>36.994381845259625</v>
          </cell>
          <cell r="U39">
            <v>21.570926143024618</v>
          </cell>
          <cell r="V39">
            <v>24.900716114807121</v>
          </cell>
          <cell r="W39">
            <v>28.18982495640266</v>
          </cell>
          <cell r="X39">
            <v>27.38111170207646</v>
          </cell>
          <cell r="Y39">
            <v>22.592305564759716</v>
          </cell>
          <cell r="Z39">
            <v>18.907934197007094</v>
          </cell>
          <cell r="AA39">
            <v>28.951417798924435</v>
          </cell>
          <cell r="AB39">
            <v>21.150028309932843</v>
          </cell>
          <cell r="AC39">
            <v>16.153280053589867</v>
          </cell>
          <cell r="AD39">
            <v>17.332672477052409</v>
          </cell>
          <cell r="AE39">
            <v>22.978111321252833</v>
          </cell>
          <cell r="AF39">
            <v>20.560535373078974</v>
          </cell>
          <cell r="AG39">
            <v>18.667480811359461</v>
          </cell>
        </row>
        <row r="41">
          <cell r="E41">
            <v>0.64377926991606971</v>
          </cell>
          <cell r="G41">
            <v>0.80653846966323162</v>
          </cell>
          <cell r="H41">
            <v>0.5144297648966667</v>
          </cell>
          <cell r="I41">
            <v>0.47534112529290928</v>
          </cell>
          <cell r="J41">
            <v>0.70436653088936796</v>
          </cell>
          <cell r="K41">
            <v>0.71612587149048423</v>
          </cell>
          <cell r="L41">
            <v>0.60916855169312112</v>
          </cell>
          <cell r="M41">
            <v>0.69696537658521496</v>
          </cell>
          <cell r="N41">
            <v>0.53495510509489153</v>
          </cell>
          <cell r="O41">
            <v>0.57352427626364488</v>
          </cell>
          <cell r="P41">
            <v>0.4163340699937329</v>
          </cell>
          <cell r="Q41">
            <v>0.58261009706194777</v>
          </cell>
          <cell r="R41">
            <v>0.50639555946405557</v>
          </cell>
          <cell r="S41">
            <v>0.42825908041597233</v>
          </cell>
          <cell r="T41">
            <v>0.55048302625567169</v>
          </cell>
          <cell r="U41">
            <v>0.48767330443568102</v>
          </cell>
          <cell r="V41">
            <v>0.47195569932562093</v>
          </cell>
          <cell r="W41">
            <v>0.63375556461303106</v>
          </cell>
          <cell r="X41">
            <v>0.51527987801405872</v>
          </cell>
          <cell r="Y41">
            <v>0.57468913560497892</v>
          </cell>
          <cell r="Z41">
            <v>0.432563542038852</v>
          </cell>
          <cell r="AA41">
            <v>0.69517855358462932</v>
          </cell>
          <cell r="AB41">
            <v>0.42270637775677533</v>
          </cell>
          <cell r="AC41">
            <v>0.57295649098927781</v>
          </cell>
          <cell r="AD41">
            <v>0.52688405427029594</v>
          </cell>
          <cell r="AE41">
            <v>0.55001137173505676</v>
          </cell>
          <cell r="AF41">
            <v>0.42999236553222681</v>
          </cell>
          <cell r="AG41">
            <v>0.57809065973893425</v>
          </cell>
        </row>
        <row r="63">
          <cell r="F63">
            <v>74869.84</v>
          </cell>
          <cell r="G63">
            <v>128227831.76000001</v>
          </cell>
          <cell r="H63">
            <v>1864797.46</v>
          </cell>
          <cell r="I63">
            <v>10601823.58</v>
          </cell>
          <cell r="J63">
            <v>18915126.270000003</v>
          </cell>
          <cell r="K63">
            <v>4985355.7999999989</v>
          </cell>
          <cell r="L63">
            <v>4397388.47</v>
          </cell>
          <cell r="M63">
            <v>5886779.6499999994</v>
          </cell>
          <cell r="N63">
            <v>3649748.5500000003</v>
          </cell>
          <cell r="O63">
            <v>11868283.73</v>
          </cell>
          <cell r="P63">
            <v>652929.78</v>
          </cell>
          <cell r="Q63">
            <v>29887393.809999995</v>
          </cell>
          <cell r="R63">
            <v>3300059.94</v>
          </cell>
          <cell r="S63">
            <v>4160864.2199999997</v>
          </cell>
          <cell r="T63">
            <v>8899318.209999999</v>
          </cell>
          <cell r="U63">
            <v>3642684.19</v>
          </cell>
          <cell r="V63">
            <v>2186374.66</v>
          </cell>
          <cell r="W63">
            <v>12165682.91</v>
          </cell>
          <cell r="X63">
            <v>3406243.48</v>
          </cell>
          <cell r="Y63">
            <v>16521016.050000001</v>
          </cell>
          <cell r="Z63">
            <v>3378753.7799999993</v>
          </cell>
          <cell r="AA63">
            <v>28229546.989999998</v>
          </cell>
          <cell r="AB63">
            <v>4021490.79</v>
          </cell>
          <cell r="AC63">
            <v>1742161.5799999998</v>
          </cell>
          <cell r="AD63">
            <v>2421686.75</v>
          </cell>
          <cell r="AE63">
            <v>13343471.15</v>
          </cell>
          <cell r="AF63">
            <v>1985128.0100000002</v>
          </cell>
          <cell r="AG63">
            <v>2922341.6899999995</v>
          </cell>
        </row>
        <row r="251">
          <cell r="F251">
            <v>13265056.08</v>
          </cell>
          <cell r="G251">
            <v>40181571.200000003</v>
          </cell>
          <cell r="H251">
            <v>1383642.0000000002</v>
          </cell>
          <cell r="I251">
            <v>3228709.7400000007</v>
          </cell>
          <cell r="J251">
            <v>4854669.540000001</v>
          </cell>
          <cell r="K251">
            <v>2209112.59</v>
          </cell>
          <cell r="L251">
            <v>1968773.53</v>
          </cell>
          <cell r="M251">
            <v>2131788.1999999997</v>
          </cell>
          <cell r="N251">
            <v>1871858.8599999996</v>
          </cell>
          <cell r="O251">
            <v>4417276.09</v>
          </cell>
          <cell r="P251">
            <v>922755.35999999987</v>
          </cell>
          <cell r="Q251">
            <v>10070757.57</v>
          </cell>
          <cell r="R251">
            <v>2499968.9200000004</v>
          </cell>
          <cell r="S251">
            <v>2406331.62</v>
          </cell>
          <cell r="T251">
            <v>3517046.2399999993</v>
          </cell>
          <cell r="U251">
            <v>2132601.2600000002</v>
          </cell>
          <cell r="V251">
            <v>1473400.4900000002</v>
          </cell>
          <cell r="W251">
            <v>4066839.8499999996</v>
          </cell>
          <cell r="X251">
            <v>2039330.86</v>
          </cell>
          <cell r="Y251">
            <v>6167155.959999999</v>
          </cell>
          <cell r="Z251">
            <v>1729356.6700000002</v>
          </cell>
          <cell r="AA251">
            <v>6433220.669999999</v>
          </cell>
          <cell r="AB251">
            <v>1878193.1500000001</v>
          </cell>
          <cell r="AC251">
            <v>1122916.33</v>
          </cell>
          <cell r="AD251">
            <v>1595977.1299999997</v>
          </cell>
          <cell r="AE251">
            <v>4276913.9999999991</v>
          </cell>
          <cell r="AF251">
            <v>1260201.5</v>
          </cell>
          <cell r="AG251">
            <v>1617773.8</v>
          </cell>
        </row>
        <row r="252">
          <cell r="F252">
            <v>-13190186.24</v>
          </cell>
          <cell r="G252">
            <v>88046260.560000002</v>
          </cell>
          <cell r="H252">
            <v>481155.45999999973</v>
          </cell>
          <cell r="I252">
            <v>7373113.8399999999</v>
          </cell>
          <cell r="J252">
            <v>14060456.730000002</v>
          </cell>
          <cell r="K252">
            <v>2776243.209999999</v>
          </cell>
          <cell r="L252">
            <v>2428614.9399999995</v>
          </cell>
          <cell r="M252">
            <v>3754991.4499999997</v>
          </cell>
          <cell r="N252">
            <v>1777889.6900000006</v>
          </cell>
          <cell r="O252">
            <v>7451007.6400000006</v>
          </cell>
          <cell r="P252">
            <v>-269825.57999999984</v>
          </cell>
          <cell r="Q252">
            <v>19816636.239999995</v>
          </cell>
          <cell r="R252">
            <v>800091.01999999955</v>
          </cell>
          <cell r="S252">
            <v>1754532.5999999996</v>
          </cell>
          <cell r="T252">
            <v>5382271.9699999997</v>
          </cell>
          <cell r="U252">
            <v>1510082.9299999997</v>
          </cell>
          <cell r="V252">
            <v>712974.16999999993</v>
          </cell>
          <cell r="W252">
            <v>8098843.0600000005</v>
          </cell>
          <cell r="X252">
            <v>1366912.6199999999</v>
          </cell>
          <cell r="Y252">
            <v>10353860.090000002</v>
          </cell>
          <cell r="Z252">
            <v>1649397.1099999992</v>
          </cell>
          <cell r="AA252">
            <v>21796326.32</v>
          </cell>
          <cell r="AB252">
            <v>2143297.6399999997</v>
          </cell>
          <cell r="AC252">
            <v>619245.24999999977</v>
          </cell>
          <cell r="AD252">
            <v>825709.62000000034</v>
          </cell>
          <cell r="AE252">
            <v>9066557.1500000022</v>
          </cell>
          <cell r="AF252">
            <v>724926.51000000024</v>
          </cell>
          <cell r="AG252">
            <v>1304567.8899999994</v>
          </cell>
        </row>
      </sheetData>
      <sheetData sheetId="13"/>
      <sheetData sheetId="14">
        <row r="10">
          <cell r="G10">
            <v>1204</v>
          </cell>
          <cell r="H10">
            <v>15</v>
          </cell>
          <cell r="I10">
            <v>241</v>
          </cell>
          <cell r="J10">
            <v>294</v>
          </cell>
          <cell r="K10">
            <v>69</v>
          </cell>
          <cell r="L10">
            <v>36</v>
          </cell>
          <cell r="M10">
            <v>60</v>
          </cell>
          <cell r="N10">
            <v>44</v>
          </cell>
          <cell r="O10">
            <v>107</v>
          </cell>
          <cell r="P10">
            <v>9</v>
          </cell>
          <cell r="Q10">
            <v>293</v>
          </cell>
          <cell r="R10">
            <v>42</v>
          </cell>
          <cell r="S10">
            <v>41</v>
          </cell>
          <cell r="T10">
            <v>83</v>
          </cell>
          <cell r="U10">
            <v>25</v>
          </cell>
          <cell r="V10">
            <v>27</v>
          </cell>
          <cell r="W10">
            <v>87</v>
          </cell>
          <cell r="X10">
            <v>59</v>
          </cell>
          <cell r="Y10">
            <v>210</v>
          </cell>
          <cell r="Z10">
            <v>37</v>
          </cell>
          <cell r="AA10">
            <v>336</v>
          </cell>
          <cell r="AB10">
            <v>119</v>
          </cell>
          <cell r="AC10">
            <v>45</v>
          </cell>
          <cell r="AD10">
            <v>40</v>
          </cell>
          <cell r="AE10">
            <v>142</v>
          </cell>
          <cell r="AF10">
            <v>59</v>
          </cell>
          <cell r="AG10">
            <v>42</v>
          </cell>
        </row>
        <row r="30">
          <cell r="G30">
            <v>8746375</v>
          </cell>
          <cell r="H30">
            <v>149944</v>
          </cell>
          <cell r="I30">
            <v>757578</v>
          </cell>
          <cell r="J30">
            <v>1346648</v>
          </cell>
          <cell r="K30">
            <v>361554</v>
          </cell>
          <cell r="L30">
            <v>308055</v>
          </cell>
          <cell r="M30">
            <v>432358</v>
          </cell>
          <cell r="N30">
            <v>283849</v>
          </cell>
          <cell r="O30">
            <v>881207</v>
          </cell>
          <cell r="P30">
            <v>46839</v>
          </cell>
          <cell r="Q30">
            <v>2219280</v>
          </cell>
          <cell r="R30">
            <v>265311.39999999997</v>
          </cell>
          <cell r="S30">
            <v>333099.8</v>
          </cell>
          <cell r="T30">
            <v>641263</v>
          </cell>
          <cell r="U30">
            <v>280237</v>
          </cell>
          <cell r="V30">
            <v>169674</v>
          </cell>
          <cell r="W30">
            <v>898740</v>
          </cell>
          <cell r="X30">
            <v>244044</v>
          </cell>
          <cell r="Y30">
            <v>1205423</v>
          </cell>
          <cell r="Z30">
            <v>254785</v>
          </cell>
          <cell r="AA30">
            <v>1994899</v>
          </cell>
          <cell r="AB30">
            <v>319283</v>
          </cell>
          <cell r="AC30">
            <v>130784</v>
          </cell>
          <cell r="AD30">
            <v>183342</v>
          </cell>
          <cell r="AE30">
            <v>984598</v>
          </cell>
          <cell r="AF30">
            <v>150223</v>
          </cell>
          <cell r="AG30">
            <v>225334</v>
          </cell>
        </row>
        <row r="37">
          <cell r="G37">
            <v>3100719.71</v>
          </cell>
          <cell r="H37">
            <v>28264.75</v>
          </cell>
          <cell r="I37">
            <v>528674.60999999987</v>
          </cell>
          <cell r="J37">
            <v>454685</v>
          </cell>
          <cell r="K37">
            <v>77922.839999999967</v>
          </cell>
          <cell r="L37">
            <v>79816.449999999968</v>
          </cell>
          <cell r="M37">
            <v>171343.06000000006</v>
          </cell>
          <cell r="N37">
            <v>46783.580000000038</v>
          </cell>
          <cell r="O37">
            <v>265446</v>
          </cell>
          <cell r="P37">
            <v>23583.35</v>
          </cell>
          <cell r="Q37">
            <v>647813.46999999974</v>
          </cell>
          <cell r="R37">
            <v>48139.440000000031</v>
          </cell>
          <cell r="S37">
            <v>150968.12999999998</v>
          </cell>
          <cell r="T37">
            <v>378014.38000000012</v>
          </cell>
          <cell r="U37">
            <v>79153</v>
          </cell>
          <cell r="V37">
            <v>57357</v>
          </cell>
          <cell r="W37">
            <v>383269</v>
          </cell>
          <cell r="X37">
            <v>115338.96999999997</v>
          </cell>
          <cell r="Y37">
            <v>421749</v>
          </cell>
          <cell r="Z37">
            <v>74807</v>
          </cell>
          <cell r="AA37">
            <v>771602</v>
          </cell>
          <cell r="AB37">
            <v>93235</v>
          </cell>
          <cell r="AC37">
            <v>25420.61</v>
          </cell>
          <cell r="AD37">
            <v>39775</v>
          </cell>
          <cell r="AE37">
            <v>359128.95999999996</v>
          </cell>
          <cell r="AF37">
            <v>38999.78</v>
          </cell>
          <cell r="AG37">
            <v>54492</v>
          </cell>
        </row>
        <row r="39">
          <cell r="E39">
            <v>25.590312913086223</v>
          </cell>
          <cell r="G39">
            <v>26.014386427203529</v>
          </cell>
          <cell r="H39">
            <v>15.539581200046731</v>
          </cell>
          <cell r="I39">
            <v>33.459833654425822</v>
          </cell>
          <cell r="J39">
            <v>25.039374848558278</v>
          </cell>
          <cell r="K39">
            <v>17.689038580402869</v>
          </cell>
          <cell r="L39">
            <v>20.480189167155636</v>
          </cell>
          <cell r="M39">
            <v>28.197143321969659</v>
          </cell>
          <cell r="N39">
            <v>14.00047714092752</v>
          </cell>
          <cell r="O39">
            <v>22.961364294951363</v>
          </cell>
          <cell r="P39">
            <v>32.741919808963175</v>
          </cell>
          <cell r="Q39">
            <v>22.256633318840247</v>
          </cell>
          <cell r="R39">
            <v>15.187524253313448</v>
          </cell>
          <cell r="S39">
            <v>29.706953614822385</v>
          </cell>
          <cell r="T39">
            <v>37.070341179695006</v>
          </cell>
          <cell r="U39">
            <v>21.701806816000875</v>
          </cell>
          <cell r="V39">
            <v>23.957245608026266</v>
          </cell>
          <cell r="W39">
            <v>28.62358914919152</v>
          </cell>
          <cell r="X39">
            <v>27.229497585786248</v>
          </cell>
          <cell r="Y39">
            <v>25.302930947282785</v>
          </cell>
          <cell r="Z39">
            <v>18.503210550790023</v>
          </cell>
          <cell r="AA39">
            <v>27.856371821670585</v>
          </cell>
          <cell r="AB39">
            <v>22.072575413942168</v>
          </cell>
          <cell r="AC39">
            <v>15.606764406134502</v>
          </cell>
          <cell r="AD39">
            <v>17.345439163406901</v>
          </cell>
          <cell r="AE39">
            <v>23.460720631179548</v>
          </cell>
          <cell r="AF39">
            <v>20.394304664810388</v>
          </cell>
          <cell r="AG39">
            <v>19.246622516556293</v>
          </cell>
        </row>
        <row r="41">
          <cell r="E41">
            <v>0.64218327664941477</v>
          </cell>
          <cell r="G41">
            <v>0.807783854214288</v>
          </cell>
          <cell r="H41">
            <v>0.50924108325465445</v>
          </cell>
          <cell r="I41">
            <v>0.47524346270334561</v>
          </cell>
          <cell r="J41">
            <v>0.69500395331985976</v>
          </cell>
          <cell r="K41">
            <v>0.72188368526978242</v>
          </cell>
          <cell r="L41">
            <v>0.60386364527384639</v>
          </cell>
          <cell r="M41">
            <v>0.6916178775954186</v>
          </cell>
          <cell r="N41">
            <v>0.53309982157949098</v>
          </cell>
          <cell r="O41">
            <v>0.57293557581778554</v>
          </cell>
          <cell r="P41">
            <v>0.40991913463558072</v>
          </cell>
          <cell r="Q41">
            <v>0.5765924179998847</v>
          </cell>
          <cell r="R41">
            <v>0.49940593388473309</v>
          </cell>
          <cell r="S41">
            <v>0.42731618080963057</v>
          </cell>
          <cell r="T41">
            <v>0.54769575295642947</v>
          </cell>
          <cell r="U41">
            <v>0.48569789489373943</v>
          </cell>
          <cell r="V41">
            <v>0.47526932320465204</v>
          </cell>
          <cell r="W41">
            <v>0.63023212434942488</v>
          </cell>
          <cell r="X41">
            <v>0.51125608054602356</v>
          </cell>
          <cell r="Y41">
            <v>0.564686631601236</v>
          </cell>
          <cell r="Z41">
            <v>0.4322800552428071</v>
          </cell>
          <cell r="AA41">
            <v>0.70027563121021474</v>
          </cell>
          <cell r="AB41">
            <v>0.41855724432302333</v>
          </cell>
          <cell r="AC41">
            <v>0.5781070424527468</v>
          </cell>
          <cell r="AD41">
            <v>0.51688440567681404</v>
          </cell>
          <cell r="AE41">
            <v>0.55053639105496766</v>
          </cell>
          <cell r="AF41">
            <v>0.4341554628163185</v>
          </cell>
          <cell r="AG41">
            <v>0.57718454311197176</v>
          </cell>
        </row>
        <row r="63">
          <cell r="F63">
            <v>183275</v>
          </cell>
          <cell r="G63">
            <v>193898265.32000002</v>
          </cell>
          <cell r="H63">
            <v>2787175.48</v>
          </cell>
          <cell r="I63">
            <v>16086299.800000001</v>
          </cell>
          <cell r="J63">
            <v>28177082.659999996</v>
          </cell>
          <cell r="K63">
            <v>7604376.0099999998</v>
          </cell>
          <cell r="L63">
            <v>6576069.4100000001</v>
          </cell>
          <cell r="M63">
            <v>8839610.8400000017</v>
          </cell>
          <cell r="N63">
            <v>5500291.9300000006</v>
          </cell>
          <cell r="O63">
            <v>17956993.370000001</v>
          </cell>
          <cell r="P63">
            <v>969742.57</v>
          </cell>
          <cell r="Q63">
            <v>44700472.690000005</v>
          </cell>
          <cell r="R63">
            <v>4915331.4799999986</v>
          </cell>
          <cell r="S63">
            <v>6291045.5899999999</v>
          </cell>
          <cell r="T63">
            <v>13250596.48</v>
          </cell>
          <cell r="U63">
            <v>5448004.6799999997</v>
          </cell>
          <cell r="V63">
            <v>3317485.8099999996</v>
          </cell>
          <cell r="W63">
            <v>18278634.390000001</v>
          </cell>
          <cell r="X63">
            <v>5107353.0900000008</v>
          </cell>
          <cell r="Y63">
            <v>24485074.350000001</v>
          </cell>
          <cell r="Z63">
            <v>5083395.709999999</v>
          </cell>
          <cell r="AA63">
            <v>42952662.770000003</v>
          </cell>
          <cell r="AB63">
            <v>6026321.790000001</v>
          </cell>
          <cell r="AC63">
            <v>2654412.37</v>
          </cell>
          <cell r="AD63">
            <v>3582246.6000000006</v>
          </cell>
          <cell r="AE63">
            <v>20150692.48</v>
          </cell>
          <cell r="AF63">
            <v>3034259.6500000004</v>
          </cell>
          <cell r="AG63">
            <v>4420743.59</v>
          </cell>
        </row>
        <row r="251">
          <cell r="F251">
            <v>20598869.120000001</v>
          </cell>
          <cell r="G251">
            <v>53891480.289999999</v>
          </cell>
          <cell r="H251">
            <v>2090497.5999999999</v>
          </cell>
          <cell r="I251">
            <v>4723343.95</v>
          </cell>
          <cell r="J251">
            <v>7321605.1500000013</v>
          </cell>
          <cell r="K251">
            <v>3300513.7800000003</v>
          </cell>
          <cell r="L251">
            <v>2941791.8900000006</v>
          </cell>
          <cell r="M251">
            <v>3363099.38</v>
          </cell>
          <cell r="N251">
            <v>2842585.2899999991</v>
          </cell>
          <cell r="O251">
            <v>6552406.4199999981</v>
          </cell>
          <cell r="P251">
            <v>1443547.6900000002</v>
          </cell>
          <cell r="Q251">
            <v>14838205.010000002</v>
          </cell>
          <cell r="R251">
            <v>3766948.3499999996</v>
          </cell>
          <cell r="S251">
            <v>3630084.7</v>
          </cell>
          <cell r="T251">
            <v>5198106.37</v>
          </cell>
          <cell r="U251">
            <v>3149360.7399999998</v>
          </cell>
          <cell r="V251">
            <v>2283285.6800000002</v>
          </cell>
          <cell r="W251">
            <v>6099107.21</v>
          </cell>
          <cell r="X251">
            <v>3147787.7199999997</v>
          </cell>
          <cell r="Y251">
            <v>9301756.9799999986</v>
          </cell>
          <cell r="Z251">
            <v>2672668.94</v>
          </cell>
          <cell r="AA251">
            <v>10006132.859999999</v>
          </cell>
          <cell r="AB251">
            <v>2874187.19</v>
          </cell>
          <cell r="AC251">
            <v>1775769.73</v>
          </cell>
          <cell r="AD251">
            <v>2376228.4099999997</v>
          </cell>
          <cell r="AE251">
            <v>6357471.96</v>
          </cell>
          <cell r="AF251">
            <v>1925129.2299999995</v>
          </cell>
          <cell r="AG251">
            <v>2434069.4899999998</v>
          </cell>
        </row>
        <row r="252">
          <cell r="F252">
            <v>-20415594.120000001</v>
          </cell>
          <cell r="G252">
            <v>140006785.03000003</v>
          </cell>
          <cell r="H252">
            <v>696677.88000000012</v>
          </cell>
          <cell r="I252">
            <v>11362955.850000001</v>
          </cell>
          <cell r="J252">
            <v>20855477.509999994</v>
          </cell>
          <cell r="K252">
            <v>4303862.2299999995</v>
          </cell>
          <cell r="L252">
            <v>3634277.5199999996</v>
          </cell>
          <cell r="M252">
            <v>5476511.4600000018</v>
          </cell>
          <cell r="N252">
            <v>2657706.6400000015</v>
          </cell>
          <cell r="O252">
            <v>11404586.950000003</v>
          </cell>
          <cell r="P252">
            <v>-473805.12000000023</v>
          </cell>
          <cell r="Q252">
            <v>29862267.680000003</v>
          </cell>
          <cell r="R252">
            <v>1148383.129999999</v>
          </cell>
          <cell r="S252">
            <v>2660960.8899999997</v>
          </cell>
          <cell r="T252">
            <v>8052490.1100000003</v>
          </cell>
          <cell r="U252">
            <v>2298643.94</v>
          </cell>
          <cell r="V252">
            <v>1034200.1299999994</v>
          </cell>
          <cell r="W252">
            <v>12179527.18</v>
          </cell>
          <cell r="X252">
            <v>1959565.370000001</v>
          </cell>
          <cell r="Y252">
            <v>15183317.370000003</v>
          </cell>
          <cell r="Z252">
            <v>2410726.7699999991</v>
          </cell>
          <cell r="AA252">
            <v>32946529.910000004</v>
          </cell>
          <cell r="AB252">
            <v>3152134.600000001</v>
          </cell>
          <cell r="AC252">
            <v>878642.64000000013</v>
          </cell>
          <cell r="AD252">
            <v>1206018.1900000009</v>
          </cell>
          <cell r="AE252">
            <v>13793220.52</v>
          </cell>
          <cell r="AF252">
            <v>1109130.4200000009</v>
          </cell>
          <cell r="AG252">
            <v>1986674.1</v>
          </cell>
        </row>
      </sheetData>
      <sheetData sheetId="15"/>
      <sheetData sheetId="16">
        <row r="10">
          <cell r="G10">
            <v>1659</v>
          </cell>
          <cell r="H10">
            <v>17</v>
          </cell>
          <cell r="I10">
            <v>325</v>
          </cell>
          <cell r="J10">
            <v>361</v>
          </cell>
          <cell r="K10">
            <v>82</v>
          </cell>
          <cell r="L10">
            <v>53</v>
          </cell>
          <cell r="M10">
            <v>94</v>
          </cell>
          <cell r="N10">
            <v>59</v>
          </cell>
          <cell r="O10">
            <v>155</v>
          </cell>
          <cell r="P10">
            <v>16</v>
          </cell>
          <cell r="Q10">
            <v>396</v>
          </cell>
          <cell r="R10">
            <v>49</v>
          </cell>
          <cell r="S10">
            <v>57</v>
          </cell>
          <cell r="T10">
            <v>118</v>
          </cell>
          <cell r="U10">
            <v>32</v>
          </cell>
          <cell r="V10">
            <v>32</v>
          </cell>
          <cell r="W10">
            <v>115</v>
          </cell>
          <cell r="X10">
            <v>76</v>
          </cell>
          <cell r="Y10">
            <v>313</v>
          </cell>
          <cell r="Z10">
            <v>54</v>
          </cell>
          <cell r="AA10">
            <v>448</v>
          </cell>
          <cell r="AB10">
            <v>191</v>
          </cell>
          <cell r="AC10">
            <v>55</v>
          </cell>
          <cell r="AD10">
            <v>53</v>
          </cell>
          <cell r="AE10">
            <v>191</v>
          </cell>
          <cell r="AF10">
            <v>67</v>
          </cell>
          <cell r="AG10">
            <v>49</v>
          </cell>
        </row>
        <row r="30">
          <cell r="G30">
            <v>11820222</v>
          </cell>
          <cell r="H30">
            <v>204673</v>
          </cell>
          <cell r="I30">
            <v>1011426</v>
          </cell>
          <cell r="J30">
            <v>1795227</v>
          </cell>
          <cell r="K30">
            <v>491947</v>
          </cell>
          <cell r="L30">
            <v>414138</v>
          </cell>
          <cell r="M30">
            <v>575023</v>
          </cell>
          <cell r="N30">
            <v>381602</v>
          </cell>
          <cell r="O30">
            <v>1172568</v>
          </cell>
          <cell r="P30">
            <v>63304</v>
          </cell>
          <cell r="Q30">
            <v>2984102</v>
          </cell>
          <cell r="R30">
            <v>356204.39999999997</v>
          </cell>
          <cell r="S30">
            <v>453679.8</v>
          </cell>
          <cell r="T30">
            <v>863060</v>
          </cell>
          <cell r="U30">
            <v>378419</v>
          </cell>
          <cell r="V30">
            <v>229313</v>
          </cell>
          <cell r="W30">
            <v>1207108</v>
          </cell>
          <cell r="X30">
            <v>337090</v>
          </cell>
          <cell r="Y30">
            <v>1623457</v>
          </cell>
          <cell r="Z30">
            <v>347678</v>
          </cell>
          <cell r="AA30">
            <v>2685384</v>
          </cell>
          <cell r="AB30">
            <v>427641</v>
          </cell>
          <cell r="AC30">
            <v>176471</v>
          </cell>
          <cell r="AD30">
            <v>247391</v>
          </cell>
          <cell r="AE30">
            <v>1330501</v>
          </cell>
          <cell r="AF30">
            <v>205085</v>
          </cell>
          <cell r="AG30">
            <v>305157</v>
          </cell>
        </row>
        <row r="37">
          <cell r="G37">
            <v>4130228.2399999998</v>
          </cell>
          <cell r="H37">
            <v>38651.339999999997</v>
          </cell>
          <cell r="I37">
            <v>683468.60999999987</v>
          </cell>
          <cell r="J37">
            <v>602868</v>
          </cell>
          <cell r="K37">
            <v>100486.10999999999</v>
          </cell>
          <cell r="L37">
            <v>107396.23999999996</v>
          </cell>
          <cell r="M37">
            <v>221722.94000000006</v>
          </cell>
          <cell r="N37">
            <v>57790.550000000032</v>
          </cell>
          <cell r="O37">
            <v>355019</v>
          </cell>
          <cell r="P37">
            <v>32369.52</v>
          </cell>
          <cell r="Q37">
            <v>951192.23</v>
          </cell>
          <cell r="R37">
            <v>64345.340000000033</v>
          </cell>
          <cell r="S37">
            <v>195238.83999999997</v>
          </cell>
          <cell r="T37">
            <v>507101.06000000006</v>
          </cell>
          <cell r="U37">
            <v>106939</v>
          </cell>
          <cell r="V37">
            <v>71116</v>
          </cell>
          <cell r="W37">
            <v>527015</v>
          </cell>
          <cell r="X37">
            <v>161294.43999999994</v>
          </cell>
          <cell r="Y37">
            <v>583499</v>
          </cell>
          <cell r="Z37">
            <v>103686</v>
          </cell>
          <cell r="AA37">
            <v>979202</v>
          </cell>
          <cell r="AB37">
            <v>125195</v>
          </cell>
          <cell r="AC37">
            <v>31307.66</v>
          </cell>
          <cell r="AD37">
            <v>53677</v>
          </cell>
          <cell r="AE37">
            <v>466479.05000000005</v>
          </cell>
          <cell r="AF37">
            <v>53829.229999999981</v>
          </cell>
          <cell r="AG37">
            <v>73993</v>
          </cell>
        </row>
        <row r="39">
          <cell r="E39">
            <v>25.487169520281167</v>
          </cell>
          <cell r="G39">
            <v>25.754825581802628</v>
          </cell>
          <cell r="H39">
            <v>15.583876774474327</v>
          </cell>
          <cell r="I39">
            <v>33.368912525937581</v>
          </cell>
          <cell r="J39">
            <v>24.943151915954203</v>
          </cell>
          <cell r="K39">
            <v>16.92155083251982</v>
          </cell>
          <cell r="L39">
            <v>20.489408760654527</v>
          </cell>
          <cell r="M39">
            <v>27.644668334085704</v>
          </cell>
          <cell r="N39">
            <v>13.024452337020673</v>
          </cell>
          <cell r="O39">
            <v>23.018638912644725</v>
          </cell>
          <cell r="P39">
            <v>33.071968613347501</v>
          </cell>
          <cell r="Q39">
            <v>23.850921864842487</v>
          </cell>
          <cell r="R39">
            <v>15.152487213059171</v>
          </cell>
          <cell r="S39">
            <v>28.942916118412271</v>
          </cell>
          <cell r="T39">
            <v>36.984668118471703</v>
          </cell>
          <cell r="U39">
            <v>21.733139588054183</v>
          </cell>
          <cell r="V39">
            <v>22.22541690626797</v>
          </cell>
          <cell r="W39">
            <v>29.125475831516955</v>
          </cell>
          <cell r="X39">
            <v>27.825868716303741</v>
          </cell>
          <cell r="Y39">
            <v>25.902298228075566</v>
          </cell>
          <cell r="Z39">
            <v>18.994841205868131</v>
          </cell>
          <cell r="AA39">
            <v>26.689893077105069</v>
          </cell>
          <cell r="AB39">
            <v>22.108242889585046</v>
          </cell>
          <cell r="AC39">
            <v>14.484630616625955</v>
          </cell>
          <cell r="AD39">
            <v>17.370579040875565</v>
          </cell>
          <cell r="AE39">
            <v>22.724225533721164</v>
          </cell>
          <cell r="AF39">
            <v>20.594854319450839</v>
          </cell>
          <cell r="AG39">
            <v>19.289203801896775</v>
          </cell>
        </row>
        <row r="41">
          <cell r="E41">
            <v>0.64637272563659021</v>
          </cell>
          <cell r="G41">
            <v>0.81544489858767177</v>
          </cell>
          <cell r="H41">
            <v>0.51984009062208714</v>
          </cell>
          <cell r="I41">
            <v>0.4736600679563433</v>
          </cell>
          <cell r="J41">
            <v>0.69219802534512498</v>
          </cell>
          <cell r="K41">
            <v>0.73427007631559693</v>
          </cell>
          <cell r="L41">
            <v>0.60677160024438592</v>
          </cell>
          <cell r="M41">
            <v>0.68628651494970616</v>
          </cell>
          <cell r="N41">
            <v>0.53541380352969992</v>
          </cell>
          <cell r="O41">
            <v>0.56971691691458248</v>
          </cell>
          <cell r="P41">
            <v>0.41322092867656895</v>
          </cell>
          <cell r="Q41">
            <v>0.57938080598745523</v>
          </cell>
          <cell r="R41">
            <v>0.50129318533967748</v>
          </cell>
          <cell r="S41">
            <v>0.43495915784629541</v>
          </cell>
          <cell r="T41">
            <v>0.55070030745828003</v>
          </cell>
          <cell r="U41">
            <v>0.49036933946005068</v>
          </cell>
          <cell r="V41">
            <v>0.48025072986433109</v>
          </cell>
          <cell r="W41">
            <v>0.63286813560726041</v>
          </cell>
          <cell r="X41">
            <v>0.52748900119161912</v>
          </cell>
          <cell r="Y41">
            <v>0.56770413980403811</v>
          </cell>
          <cell r="Z41">
            <v>0.44066574269297137</v>
          </cell>
          <cell r="AA41">
            <v>0.7040321905129695</v>
          </cell>
          <cell r="AB41">
            <v>0.41752805302761808</v>
          </cell>
          <cell r="AC41">
            <v>0.58227417907295953</v>
          </cell>
          <cell r="AD41">
            <v>0.52086208548217816</v>
          </cell>
          <cell r="AE41">
            <v>0.55600520692947863</v>
          </cell>
          <cell r="AF41">
            <v>0.44291611730036812</v>
          </cell>
          <cell r="AG41">
            <v>0.58416558029484222</v>
          </cell>
        </row>
        <row r="63">
          <cell r="F63">
            <v>200780.16</v>
          </cell>
          <cell r="G63">
            <v>262650380.45999998</v>
          </cell>
          <cell r="H63">
            <v>3806384.85</v>
          </cell>
          <cell r="I63">
            <v>21552245.549999997</v>
          </cell>
          <cell r="J63">
            <v>37661305.990000002</v>
          </cell>
          <cell r="K63">
            <v>10352563.65</v>
          </cell>
          <cell r="L63">
            <v>8909707.1500000004</v>
          </cell>
          <cell r="M63">
            <v>11764336.220000001</v>
          </cell>
          <cell r="N63">
            <v>7386946.8800000008</v>
          </cell>
          <cell r="O63">
            <v>23917845.879999995</v>
          </cell>
          <cell r="P63">
            <v>1305254.58</v>
          </cell>
          <cell r="Q63">
            <v>59993304.75</v>
          </cell>
          <cell r="R63">
            <v>6602581.709999999</v>
          </cell>
          <cell r="S63">
            <v>8643617.8599999994</v>
          </cell>
          <cell r="T63">
            <v>17770220.800000001</v>
          </cell>
          <cell r="U63">
            <v>7320533.7299999995</v>
          </cell>
          <cell r="V63">
            <v>4477330.8100000005</v>
          </cell>
          <cell r="W63">
            <v>24602033.620000001</v>
          </cell>
          <cell r="X63">
            <v>7022605.6999999993</v>
          </cell>
          <cell r="Y63">
            <v>33013320.959999997</v>
          </cell>
          <cell r="Z63">
            <v>6929996.7799999993</v>
          </cell>
          <cell r="AA63">
            <v>57880032.840000004</v>
          </cell>
          <cell r="AB63">
            <v>8067731.5199999996</v>
          </cell>
          <cell r="AC63">
            <v>3574372.7</v>
          </cell>
          <cell r="AD63">
            <v>4825353.4300000006</v>
          </cell>
          <cell r="AE63">
            <v>27236820.770000003</v>
          </cell>
          <cell r="AF63">
            <v>4140719.02</v>
          </cell>
          <cell r="AG63">
            <v>5978160.3099999996</v>
          </cell>
        </row>
        <row r="251">
          <cell r="F251">
            <v>27664378.129999995</v>
          </cell>
          <cell r="G251">
            <v>70329917.709999993</v>
          </cell>
          <cell r="H251">
            <v>2809429.9899999998</v>
          </cell>
          <cell r="I251">
            <v>6257692.5100000016</v>
          </cell>
          <cell r="J251">
            <v>9805373.0500000007</v>
          </cell>
          <cell r="K251">
            <v>4541956.46</v>
          </cell>
          <cell r="L251">
            <v>4181010.5</v>
          </cell>
          <cell r="M251">
            <v>4563660.6899999995</v>
          </cell>
          <cell r="N251">
            <v>3775460.8499999996</v>
          </cell>
          <cell r="O251">
            <v>8766527.8099999987</v>
          </cell>
          <cell r="P251">
            <v>1936264.5199999998</v>
          </cell>
          <cell r="Q251">
            <v>20408377.919999998</v>
          </cell>
          <cell r="R251">
            <v>5027509.82</v>
          </cell>
          <cell r="S251">
            <v>4884561.4899999993</v>
          </cell>
          <cell r="T251">
            <v>6991447.3500000006</v>
          </cell>
          <cell r="U251">
            <v>4102022.0599999996</v>
          </cell>
          <cell r="V251">
            <v>3126855.0800000005</v>
          </cell>
          <cell r="W251">
            <v>8147369.8999999985</v>
          </cell>
          <cell r="X251">
            <v>4259518.75</v>
          </cell>
          <cell r="Y251">
            <v>12760848.77</v>
          </cell>
          <cell r="Z251">
            <v>3641258.54</v>
          </cell>
          <cell r="AA251">
            <v>13512539.07</v>
          </cell>
          <cell r="AB251">
            <v>3858681.9</v>
          </cell>
          <cell r="AC251">
            <v>2429209.830000001</v>
          </cell>
          <cell r="AD251">
            <v>3185853.89</v>
          </cell>
          <cell r="AE251">
            <v>8809038.879999999</v>
          </cell>
          <cell r="AF251">
            <v>2619149.9399999995</v>
          </cell>
          <cell r="AG251">
            <v>3256683.46</v>
          </cell>
        </row>
        <row r="252">
          <cell r="F252">
            <v>-27463597.969999995</v>
          </cell>
          <cell r="G252">
            <v>192320462.75</v>
          </cell>
          <cell r="H252">
            <v>996954.86000000034</v>
          </cell>
          <cell r="I252">
            <v>15294553.039999995</v>
          </cell>
          <cell r="J252">
            <v>27855932.940000001</v>
          </cell>
          <cell r="K252">
            <v>5810607.1900000004</v>
          </cell>
          <cell r="L252">
            <v>4728696.6500000004</v>
          </cell>
          <cell r="M252">
            <v>7200675.5300000012</v>
          </cell>
          <cell r="N252">
            <v>3611486.0300000012</v>
          </cell>
          <cell r="O252">
            <v>15151318.069999997</v>
          </cell>
          <cell r="P252">
            <v>-631009.93999999971</v>
          </cell>
          <cell r="Q252">
            <v>39584926.829999998</v>
          </cell>
          <cell r="R252">
            <v>1575071.8899999987</v>
          </cell>
          <cell r="S252">
            <v>3759056.37</v>
          </cell>
          <cell r="T252">
            <v>10778773.449999999</v>
          </cell>
          <cell r="U252">
            <v>3218511.67</v>
          </cell>
          <cell r="V252">
            <v>1350475.73</v>
          </cell>
          <cell r="W252">
            <v>16454663.720000003</v>
          </cell>
          <cell r="X252">
            <v>2763086.9499999993</v>
          </cell>
          <cell r="Y252">
            <v>20252472.189999998</v>
          </cell>
          <cell r="Z252">
            <v>3288738.2399999993</v>
          </cell>
          <cell r="AA252">
            <v>44367493.770000003</v>
          </cell>
          <cell r="AB252">
            <v>4209049.6199999992</v>
          </cell>
          <cell r="AC252">
            <v>1145162.8699999992</v>
          </cell>
          <cell r="AD252">
            <v>1639499.5400000005</v>
          </cell>
          <cell r="AE252">
            <v>18427781.890000004</v>
          </cell>
          <cell r="AF252">
            <v>1521569.0800000005</v>
          </cell>
          <cell r="AG252">
            <v>2721476.8499999996</v>
          </cell>
        </row>
      </sheetData>
      <sheetData sheetId="17"/>
      <sheetData sheetId="18">
        <row r="10">
          <cell r="G10">
            <v>2043</v>
          </cell>
          <cell r="H10">
            <v>25</v>
          </cell>
          <cell r="I10">
            <v>514</v>
          </cell>
          <cell r="J10">
            <v>451</v>
          </cell>
          <cell r="K10">
            <v>92</v>
          </cell>
          <cell r="L10">
            <v>70</v>
          </cell>
          <cell r="M10">
            <v>99</v>
          </cell>
          <cell r="N10">
            <v>62</v>
          </cell>
          <cell r="O10">
            <v>199</v>
          </cell>
          <cell r="P10">
            <v>20</v>
          </cell>
          <cell r="Q10">
            <v>471</v>
          </cell>
          <cell r="R10">
            <v>69</v>
          </cell>
          <cell r="S10">
            <v>72</v>
          </cell>
          <cell r="T10">
            <v>139</v>
          </cell>
          <cell r="U10">
            <v>42</v>
          </cell>
          <cell r="V10">
            <v>41</v>
          </cell>
          <cell r="W10">
            <v>135</v>
          </cell>
          <cell r="X10">
            <v>90</v>
          </cell>
          <cell r="Y10">
            <v>393</v>
          </cell>
          <cell r="Z10">
            <v>65</v>
          </cell>
          <cell r="AA10">
            <v>598</v>
          </cell>
          <cell r="AB10">
            <v>239</v>
          </cell>
          <cell r="AC10">
            <v>64</v>
          </cell>
          <cell r="AD10">
            <v>57</v>
          </cell>
          <cell r="AE10">
            <v>224</v>
          </cell>
          <cell r="AF10">
            <v>84</v>
          </cell>
          <cell r="AG10">
            <v>63</v>
          </cell>
        </row>
        <row r="30">
          <cell r="G30">
            <v>14830213</v>
          </cell>
          <cell r="H30">
            <v>251776</v>
          </cell>
          <cell r="I30">
            <v>1269336</v>
          </cell>
          <cell r="J30">
            <v>2252175</v>
          </cell>
          <cell r="K30">
            <v>618965</v>
          </cell>
          <cell r="L30">
            <v>518544</v>
          </cell>
          <cell r="M30">
            <v>710851</v>
          </cell>
          <cell r="N30">
            <v>476883</v>
          </cell>
          <cell r="O30">
            <v>1455835</v>
          </cell>
          <cell r="P30">
            <v>78456</v>
          </cell>
          <cell r="Q30">
            <v>3748744</v>
          </cell>
          <cell r="R30">
            <v>447720.39999999997</v>
          </cell>
          <cell r="S30">
            <v>572508.80000000005</v>
          </cell>
          <cell r="T30">
            <v>1082296</v>
          </cell>
          <cell r="U30">
            <v>468783</v>
          </cell>
          <cell r="V30">
            <v>287652</v>
          </cell>
          <cell r="W30">
            <v>1518217</v>
          </cell>
          <cell r="X30">
            <v>413448</v>
          </cell>
          <cell r="Y30">
            <v>2033315</v>
          </cell>
          <cell r="Z30">
            <v>434624</v>
          </cell>
          <cell r="AA30">
            <v>3375896.16</v>
          </cell>
          <cell r="AB30">
            <v>534320</v>
          </cell>
          <cell r="AC30">
            <v>221076</v>
          </cell>
          <cell r="AD30">
            <v>311604</v>
          </cell>
          <cell r="AE30">
            <v>1672452</v>
          </cell>
          <cell r="AF30">
            <v>255512</v>
          </cell>
          <cell r="AG30">
            <v>381298</v>
          </cell>
        </row>
        <row r="37">
          <cell r="G37">
            <v>4950570.3500000015</v>
          </cell>
          <cell r="H37">
            <v>47502.729999999981</v>
          </cell>
          <cell r="I37">
            <v>847064.60999999987</v>
          </cell>
          <cell r="J37">
            <v>709222</v>
          </cell>
          <cell r="K37">
            <v>123721.66999999993</v>
          </cell>
          <cell r="L37">
            <v>135262.4199999999</v>
          </cell>
          <cell r="M37">
            <v>269864.07000000007</v>
          </cell>
          <cell r="N37">
            <v>64062.150000000103</v>
          </cell>
          <cell r="O37">
            <v>439459</v>
          </cell>
          <cell r="P37">
            <v>39505.47</v>
          </cell>
          <cell r="Q37">
            <v>1190054.1299999999</v>
          </cell>
          <cell r="R37">
            <v>79370.420000000027</v>
          </cell>
          <cell r="S37">
            <v>234778.59999999995</v>
          </cell>
          <cell r="T37">
            <v>612596.06000000006</v>
          </cell>
          <cell r="U37">
            <v>132458</v>
          </cell>
          <cell r="V37">
            <v>81590</v>
          </cell>
          <cell r="W37">
            <v>674969</v>
          </cell>
          <cell r="X37">
            <v>204826.03999999992</v>
          </cell>
          <cell r="Y37">
            <v>727554</v>
          </cell>
          <cell r="Z37">
            <v>130579</v>
          </cell>
          <cell r="AA37">
            <v>1151512.8399999999</v>
          </cell>
          <cell r="AB37">
            <v>154584</v>
          </cell>
          <cell r="AC37">
            <v>36122.69</v>
          </cell>
          <cell r="AD37">
            <v>67864</v>
          </cell>
          <cell r="AE37">
            <v>572985.04999999981</v>
          </cell>
          <cell r="AF37">
            <v>69282.06</v>
          </cell>
          <cell r="AG37">
            <v>90401</v>
          </cell>
        </row>
        <row r="39">
          <cell r="E39">
            <v>24.942549313788099</v>
          </cell>
          <cell r="G39">
            <v>24.901984004748119</v>
          </cell>
          <cell r="H39">
            <v>15.582853980352226</v>
          </cell>
          <cell r="I39">
            <v>33.446104574453855</v>
          </cell>
          <cell r="J39">
            <v>23.762858584552209</v>
          </cell>
          <cell r="K39">
            <v>16.615953461024013</v>
          </cell>
          <cell r="L39">
            <v>20.567479543509251</v>
          </cell>
          <cell r="M39">
            <v>27.336171399524929</v>
          </cell>
          <cell r="N39">
            <v>11.731783510405426</v>
          </cell>
          <cell r="O39">
            <v>22.998282425370284</v>
          </cell>
          <cell r="P39">
            <v>32.672910877332271</v>
          </cell>
          <cell r="Q39">
            <v>23.797474284164188</v>
          </cell>
          <cell r="R39">
            <v>14.906810857104228</v>
          </cell>
          <cell r="S39">
            <v>28.11976172294321</v>
          </cell>
          <cell r="T39">
            <v>36.111053604474584</v>
          </cell>
          <cell r="U39">
            <v>21.726856841045123</v>
          </cell>
          <cell r="V39">
            <v>20.671605488781239</v>
          </cell>
          <cell r="W39">
            <v>29.605188997241548</v>
          </cell>
          <cell r="X39">
            <v>28.467393634432618</v>
          </cell>
          <cell r="Y39">
            <v>25.870233163283991</v>
          </cell>
          <cell r="Z39">
            <v>19.344951059476774</v>
          </cell>
          <cell r="AA39">
            <v>25.403951191424301</v>
          </cell>
          <cell r="AB39">
            <v>21.895595640257508</v>
          </cell>
          <cell r="AC39">
            <v>13.554175140522165</v>
          </cell>
          <cell r="AD39">
            <v>17.428016723335627</v>
          </cell>
          <cell r="AE39">
            <v>22.444326970984029</v>
          </cell>
          <cell r="AF39">
            <v>21.138235740825841</v>
          </cell>
          <cell r="AG39">
            <v>18.91285746265066</v>
          </cell>
        </row>
        <row r="41">
          <cell r="E41">
            <v>0.65910953331940192</v>
          </cell>
          <cell r="G41">
            <v>0.83234458054364391</v>
          </cell>
          <cell r="H41">
            <v>0.52032789155151238</v>
          </cell>
          <cell r="I41">
            <v>0.481633980318944</v>
          </cell>
          <cell r="J41">
            <v>0.70603863787765975</v>
          </cell>
          <cell r="K41">
            <v>0.75185362440662151</v>
          </cell>
          <cell r="L41">
            <v>0.61802685596428741</v>
          </cell>
          <cell r="M41">
            <v>0.69092573810175262</v>
          </cell>
          <cell r="N41">
            <v>0.54488708814939735</v>
          </cell>
          <cell r="O41">
            <v>0.57566822251782168</v>
          </cell>
          <cell r="P41">
            <v>0.41682804568022253</v>
          </cell>
          <cell r="Q41">
            <v>0.5924805308886929</v>
          </cell>
          <cell r="R41">
            <v>0.51240573085447227</v>
          </cell>
          <cell r="S41">
            <v>0.44670975041207861</v>
          </cell>
          <cell r="T41">
            <v>0.56233509954557881</v>
          </cell>
          <cell r="U41">
            <v>0.49442955547188194</v>
          </cell>
          <cell r="V41">
            <v>0.49021619466040428</v>
          </cell>
          <cell r="W41">
            <v>0.64819116259182197</v>
          </cell>
          <cell r="X41">
            <v>0.52650057209221479</v>
          </cell>
          <cell r="Y41">
            <v>0.57828529564130593</v>
          </cell>
          <cell r="Z41">
            <v>0.4484039002588549</v>
          </cell>
          <cell r="AA41">
            <v>0.71952008920959487</v>
          </cell>
          <cell r="AB41">
            <v>0.42377761034222944</v>
          </cell>
          <cell r="AC41">
            <v>0.59322506896218619</v>
          </cell>
          <cell r="AD41">
            <v>0.53419690629216221</v>
          </cell>
          <cell r="AE41">
            <v>0.56891085905964245</v>
          </cell>
          <cell r="AF41">
            <v>0.44860351281312988</v>
          </cell>
          <cell r="AG41">
            <v>0.5935948090928056</v>
          </cell>
        </row>
        <row r="63">
          <cell r="F63">
            <v>259963.87</v>
          </cell>
          <cell r="G63">
            <v>329447540.15999997</v>
          </cell>
          <cell r="H63">
            <v>4695549.6099999994</v>
          </cell>
          <cell r="I63">
            <v>26912757.540000007</v>
          </cell>
          <cell r="J63">
            <v>47168645.129999995</v>
          </cell>
          <cell r="K63">
            <v>13035874.249999998</v>
          </cell>
          <cell r="L63">
            <v>11128754.689999999</v>
          </cell>
          <cell r="M63">
            <v>14538676.6</v>
          </cell>
          <cell r="N63">
            <v>9227710.6799999997</v>
          </cell>
          <cell r="O63">
            <v>29666360.949999999</v>
          </cell>
          <cell r="P63">
            <v>1620272.31</v>
          </cell>
          <cell r="Q63">
            <v>75269677.489999995</v>
          </cell>
          <cell r="R63">
            <v>8331546.3400000008</v>
          </cell>
          <cell r="S63">
            <v>10881515.5</v>
          </cell>
          <cell r="T63">
            <v>22210349.200000003</v>
          </cell>
          <cell r="U63">
            <v>9056820.0299999993</v>
          </cell>
          <cell r="V63">
            <v>5619956.21</v>
          </cell>
          <cell r="W63">
            <v>30983833.310000002</v>
          </cell>
          <cell r="X63">
            <v>8603474.2699999996</v>
          </cell>
          <cell r="Y63">
            <v>41347895.489999995</v>
          </cell>
          <cell r="Z63">
            <v>8656479.5099999998</v>
          </cell>
          <cell r="AA63">
            <v>72837877.00999999</v>
          </cell>
          <cell r="AB63">
            <v>10089667.620000001</v>
          </cell>
          <cell r="AC63">
            <v>4473591.1900000004</v>
          </cell>
          <cell r="AD63">
            <v>6076706.0300000012</v>
          </cell>
          <cell r="AE63">
            <v>34229428.439999998</v>
          </cell>
          <cell r="AF63">
            <v>5160358.8500000015</v>
          </cell>
          <cell r="AG63">
            <v>7468193.8899999997</v>
          </cell>
        </row>
        <row r="251">
          <cell r="F251">
            <v>34854804.25</v>
          </cell>
          <cell r="G251">
            <v>86441990.879999995</v>
          </cell>
          <cell r="H251">
            <v>3562695.29</v>
          </cell>
          <cell r="I251">
            <v>7655562.9500000011</v>
          </cell>
          <cell r="J251">
            <v>12385688.620000001</v>
          </cell>
          <cell r="K251">
            <v>5673701.790000001</v>
          </cell>
          <cell r="L251">
            <v>5170669.26</v>
          </cell>
          <cell r="M251">
            <v>5804935.1399999997</v>
          </cell>
          <cell r="N251">
            <v>4680928.9500000011</v>
          </cell>
          <cell r="O251">
            <v>11025493.609999999</v>
          </cell>
          <cell r="P251">
            <v>2478374.75</v>
          </cell>
          <cell r="Q251">
            <v>25770576.550000001</v>
          </cell>
          <cell r="R251">
            <v>6451899.8300000001</v>
          </cell>
          <cell r="S251">
            <v>6154770.2800000003</v>
          </cell>
          <cell r="T251">
            <v>8761766.7199999988</v>
          </cell>
          <cell r="U251">
            <v>5121789.4399999995</v>
          </cell>
          <cell r="V251">
            <v>3994543.7199999997</v>
          </cell>
          <cell r="W251">
            <v>10084417.91</v>
          </cell>
          <cell r="X251">
            <v>5392376.1799999988</v>
          </cell>
          <cell r="Y251">
            <v>15879969.839999998</v>
          </cell>
          <cell r="Z251">
            <v>4595649.07</v>
          </cell>
          <cell r="AA251">
            <v>17028272.959999997</v>
          </cell>
          <cell r="AB251">
            <v>4854464.5200000005</v>
          </cell>
          <cell r="AC251">
            <v>3038799.8800000004</v>
          </cell>
          <cell r="AD251">
            <v>3961927.8299999996</v>
          </cell>
          <cell r="AE251">
            <v>11176122.85</v>
          </cell>
          <cell r="AF251">
            <v>3309198.2199999997</v>
          </cell>
          <cell r="AG251">
            <v>4103534.92</v>
          </cell>
        </row>
        <row r="252">
          <cell r="F252">
            <v>-34594840.380000003</v>
          </cell>
          <cell r="G252">
            <v>243005549.27999997</v>
          </cell>
          <cell r="H252">
            <v>1132854.3199999994</v>
          </cell>
          <cell r="I252">
            <v>19257194.590000004</v>
          </cell>
          <cell r="J252">
            <v>34782956.50999999</v>
          </cell>
          <cell r="K252">
            <v>7362172.4599999972</v>
          </cell>
          <cell r="L252">
            <v>5958085.4299999997</v>
          </cell>
          <cell r="M252">
            <v>8733741.4600000009</v>
          </cell>
          <cell r="N252">
            <v>4546781.7299999986</v>
          </cell>
          <cell r="O252">
            <v>18640867.34</v>
          </cell>
          <cell r="P252">
            <v>-858102.44</v>
          </cell>
          <cell r="Q252">
            <v>49499100.939999998</v>
          </cell>
          <cell r="R252">
            <v>1879646.5100000007</v>
          </cell>
          <cell r="S252">
            <v>4726745.22</v>
          </cell>
          <cell r="T252">
            <v>13448582.480000004</v>
          </cell>
          <cell r="U252">
            <v>3935030.59</v>
          </cell>
          <cell r="V252">
            <v>1625412.4900000002</v>
          </cell>
          <cell r="W252">
            <v>20899415.400000002</v>
          </cell>
          <cell r="X252">
            <v>3211098.0900000008</v>
          </cell>
          <cell r="Y252">
            <v>25467925.649999999</v>
          </cell>
          <cell r="Z252">
            <v>4060830.4399999995</v>
          </cell>
          <cell r="AA252">
            <v>55809604.049999997</v>
          </cell>
          <cell r="AB252">
            <v>5235203.1000000006</v>
          </cell>
          <cell r="AC252">
            <v>1434791.31</v>
          </cell>
          <cell r="AD252">
            <v>2114778.2000000016</v>
          </cell>
          <cell r="AE252">
            <v>23053305.589999996</v>
          </cell>
          <cell r="AF252">
            <v>1851160.6300000018</v>
          </cell>
          <cell r="AG252">
            <v>3364658.9699999997</v>
          </cell>
        </row>
      </sheetData>
      <sheetData sheetId="19"/>
      <sheetData sheetId="20">
        <row r="10">
          <cell r="G10">
            <v>2444</v>
          </cell>
          <cell r="H10">
            <v>58</v>
          </cell>
          <cell r="I10">
            <v>637</v>
          </cell>
          <cell r="J10">
            <v>504</v>
          </cell>
          <cell r="K10">
            <v>105</v>
          </cell>
          <cell r="L10">
            <v>91</v>
          </cell>
          <cell r="M10">
            <v>128</v>
          </cell>
          <cell r="N10">
            <v>80</v>
          </cell>
          <cell r="O10">
            <v>274</v>
          </cell>
          <cell r="P10">
            <v>27</v>
          </cell>
          <cell r="Q10">
            <v>561</v>
          </cell>
          <cell r="R10">
            <v>85</v>
          </cell>
          <cell r="S10">
            <v>94</v>
          </cell>
          <cell r="T10">
            <v>172</v>
          </cell>
          <cell r="U10">
            <v>69</v>
          </cell>
          <cell r="V10">
            <v>52</v>
          </cell>
          <cell r="W10">
            <v>194</v>
          </cell>
          <cell r="X10">
            <v>106</v>
          </cell>
          <cell r="Y10">
            <v>482</v>
          </cell>
          <cell r="Z10">
            <v>87</v>
          </cell>
          <cell r="AA10">
            <v>743</v>
          </cell>
          <cell r="AB10">
            <v>301</v>
          </cell>
          <cell r="AC10">
            <v>82</v>
          </cell>
          <cell r="AD10">
            <v>77</v>
          </cell>
          <cell r="AE10">
            <v>287</v>
          </cell>
          <cell r="AF10">
            <v>104</v>
          </cell>
          <cell r="AG10">
            <v>72</v>
          </cell>
        </row>
        <row r="30">
          <cell r="G30">
            <v>17765954</v>
          </cell>
          <cell r="H30">
            <v>304464</v>
          </cell>
          <cell r="I30">
            <v>1529793</v>
          </cell>
          <cell r="J30">
            <v>2710217</v>
          </cell>
          <cell r="K30">
            <v>750949</v>
          </cell>
          <cell r="L30">
            <v>617448</v>
          </cell>
          <cell r="M30">
            <v>845813</v>
          </cell>
          <cell r="N30">
            <v>570132</v>
          </cell>
          <cell r="O30">
            <v>1740188</v>
          </cell>
          <cell r="P30">
            <v>95074</v>
          </cell>
          <cell r="Q30">
            <v>4478489</v>
          </cell>
          <cell r="R30">
            <v>537922.39999999991</v>
          </cell>
          <cell r="S30">
            <v>689576.8</v>
          </cell>
          <cell r="T30">
            <v>1290429</v>
          </cell>
          <cell r="U30">
            <v>558888</v>
          </cell>
          <cell r="V30">
            <v>344216</v>
          </cell>
          <cell r="W30">
            <v>1798767</v>
          </cell>
          <cell r="X30">
            <v>495496</v>
          </cell>
          <cell r="Y30">
            <v>2444038</v>
          </cell>
          <cell r="Z30">
            <v>516646</v>
          </cell>
          <cell r="AA30">
            <v>4035395.16</v>
          </cell>
          <cell r="AB30">
            <v>641257</v>
          </cell>
          <cell r="AC30">
            <v>263301</v>
          </cell>
          <cell r="AD30">
            <v>371249</v>
          </cell>
          <cell r="AE30">
            <v>2000127</v>
          </cell>
          <cell r="AF30">
            <v>306558</v>
          </cell>
          <cell r="AG30">
            <v>460156</v>
          </cell>
        </row>
        <row r="37">
          <cell r="G37">
            <v>6270842.8000000017</v>
          </cell>
          <cell r="H37">
            <v>57970.869999999995</v>
          </cell>
          <cell r="I37">
            <v>1020126.6099999999</v>
          </cell>
          <cell r="J37">
            <v>873847</v>
          </cell>
          <cell r="K37">
            <v>161137.7699999999</v>
          </cell>
          <cell r="L37">
            <v>161967.34999999992</v>
          </cell>
          <cell r="M37">
            <v>308717.90000000014</v>
          </cell>
          <cell r="N37">
            <v>92738.230000000054</v>
          </cell>
          <cell r="O37">
            <v>523742</v>
          </cell>
          <cell r="P37">
            <v>48673.47</v>
          </cell>
          <cell r="Q37">
            <v>1624443.3599999994</v>
          </cell>
          <cell r="R37">
            <v>99438.290000000095</v>
          </cell>
          <cell r="S37">
            <v>302765.1399999999</v>
          </cell>
          <cell r="T37">
            <v>768526.06</v>
          </cell>
          <cell r="U37">
            <v>158145</v>
          </cell>
          <cell r="V37">
            <v>108496</v>
          </cell>
          <cell r="W37">
            <v>834008</v>
          </cell>
          <cell r="X37">
            <v>249910.71999999997</v>
          </cell>
          <cell r="Y37">
            <v>959979</v>
          </cell>
          <cell r="Z37">
            <v>168770</v>
          </cell>
          <cell r="AA37">
            <v>1462408.8399999999</v>
          </cell>
          <cell r="AB37">
            <v>192357</v>
          </cell>
          <cell r="AC37">
            <v>47862.95</v>
          </cell>
          <cell r="AD37">
            <v>82016</v>
          </cell>
          <cell r="AE37">
            <v>744145.04999999981</v>
          </cell>
          <cell r="AF37">
            <v>92516.010000000009</v>
          </cell>
          <cell r="AG37">
            <v>109994</v>
          </cell>
        </row>
        <row r="39">
          <cell r="E39">
            <v>26.003767252168796</v>
          </cell>
          <cell r="G39">
            <v>25.965425275588249</v>
          </cell>
          <cell r="H39">
            <v>15.713973329257936</v>
          </cell>
          <cell r="I39">
            <v>33.483610351257873</v>
          </cell>
          <cell r="J39">
            <v>24.18762140907322</v>
          </cell>
          <cell r="K39">
            <v>17.6165233424843</v>
          </cell>
          <cell r="L39">
            <v>20.630289408325023</v>
          </cell>
          <cell r="M39">
            <v>26.558071357494711</v>
          </cell>
          <cell r="N39">
            <v>13.872181488095551</v>
          </cell>
          <cell r="O39">
            <v>22.967856350363938</v>
          </cell>
          <cell r="P39">
            <v>33.072731720243794</v>
          </cell>
          <cell r="Q39">
            <v>26.302918605605051</v>
          </cell>
          <cell r="R39">
            <v>15.380900379734125</v>
          </cell>
          <cell r="S39">
            <v>29.612348409596134</v>
          </cell>
          <cell r="T39">
            <v>37.291493757591368</v>
          </cell>
          <cell r="U39">
            <v>21.763602509602297</v>
          </cell>
          <cell r="V39">
            <v>22.436926131193648</v>
          </cell>
          <cell r="W39">
            <v>30.478348337867889</v>
          </cell>
          <cell r="X39">
            <v>28.861859507280013</v>
          </cell>
          <cell r="Y39">
            <v>27.717308451885163</v>
          </cell>
          <cell r="Z39">
            <v>20.52623641476206</v>
          </cell>
          <cell r="AA39">
            <v>26.561815695460737</v>
          </cell>
          <cell r="AB39">
            <v>22.534661816648217</v>
          </cell>
          <cell r="AC39">
            <v>14.708325394727945</v>
          </cell>
          <cell r="AD39">
            <v>17.627348869598112</v>
          </cell>
          <cell r="AE39">
            <v>23.812907923562214</v>
          </cell>
          <cell r="AF39">
            <v>22.98037634150193</v>
          </cell>
          <cell r="AG39">
            <v>19.04789942160496</v>
          </cell>
        </row>
        <row r="41">
          <cell r="E41">
            <v>0.65382556485862309</v>
          </cell>
          <cell r="G41">
            <v>0.82617914871146925</v>
          </cell>
          <cell r="H41">
            <v>0.51936638338376928</v>
          </cell>
          <cell r="I41">
            <v>0.48017458120285883</v>
          </cell>
          <cell r="J41">
            <v>0.7043302446636962</v>
          </cell>
          <cell r="K41">
            <v>0.75611020828173114</v>
          </cell>
          <cell r="L41">
            <v>0.61011985047593364</v>
          </cell>
          <cell r="M41">
            <v>0.68067728682887962</v>
          </cell>
          <cell r="N41">
            <v>0.53991613350455125</v>
          </cell>
          <cell r="O41">
            <v>0.56981361903888716</v>
          </cell>
          <cell r="P41">
            <v>0.41790769230769231</v>
          </cell>
          <cell r="Q41">
            <v>0.58679104370054647</v>
          </cell>
          <cell r="R41">
            <v>0.51007292819355976</v>
          </cell>
          <cell r="S41">
            <v>0.44588214374622148</v>
          </cell>
          <cell r="T41">
            <v>0.55581619023785767</v>
          </cell>
          <cell r="U41">
            <v>0.4880891976179268</v>
          </cell>
          <cell r="V41">
            <v>0.48606957165168424</v>
          </cell>
          <cell r="W41">
            <v>0.63634131699032059</v>
          </cell>
          <cell r="X41">
            <v>0.52275451123377392</v>
          </cell>
          <cell r="Y41">
            <v>0.57582351613482352</v>
          </cell>
          <cell r="Z41">
            <v>0.44158268425204722</v>
          </cell>
          <cell r="AA41">
            <v>0.7120835288356766</v>
          </cell>
          <cell r="AB41">
            <v>0.42060285423064458</v>
          </cell>
          <cell r="AC41">
            <v>0.58441074175269281</v>
          </cell>
          <cell r="AD41">
            <v>0.52688355168014223</v>
          </cell>
          <cell r="AE41">
            <v>0.56387843665608617</v>
          </cell>
          <cell r="AF41">
            <v>0.44584028993769598</v>
          </cell>
          <cell r="AG41">
            <v>0.59378338899240735</v>
          </cell>
        </row>
        <row r="63">
          <cell r="F63">
            <v>294661.86</v>
          </cell>
          <cell r="G63">
            <v>394579943.59000003</v>
          </cell>
          <cell r="H63">
            <v>5683094.9499999993</v>
          </cell>
          <cell r="I63">
            <v>32474618.929999996</v>
          </cell>
          <cell r="J63">
            <v>56740338.690000005</v>
          </cell>
          <cell r="K63">
            <v>15812081.659999998</v>
          </cell>
          <cell r="L63">
            <v>13237779.319999997</v>
          </cell>
          <cell r="M63">
            <v>17277417.5</v>
          </cell>
          <cell r="N63">
            <v>11022632.260000002</v>
          </cell>
          <cell r="O63">
            <v>35434339.189999998</v>
          </cell>
          <cell r="P63">
            <v>1965687.24</v>
          </cell>
          <cell r="Q63">
            <v>89830935.099999979</v>
          </cell>
          <cell r="R63">
            <v>10008669.83</v>
          </cell>
          <cell r="S63">
            <v>13091813.460000001</v>
          </cell>
          <cell r="T63">
            <v>26525322.770000007</v>
          </cell>
          <cell r="U63">
            <v>10810991.309999999</v>
          </cell>
          <cell r="V63">
            <v>6718859.2000000011</v>
          </cell>
          <cell r="W63">
            <v>36736342.280000001</v>
          </cell>
          <cell r="X63">
            <v>10302261.749999998</v>
          </cell>
          <cell r="Y63">
            <v>49729486.269999996</v>
          </cell>
          <cell r="Z63">
            <v>10275520.930000002</v>
          </cell>
          <cell r="AA63">
            <v>87139194.859999985</v>
          </cell>
          <cell r="AB63">
            <v>12114220.009999998</v>
          </cell>
          <cell r="AC63">
            <v>5327056.879999999</v>
          </cell>
          <cell r="AD63">
            <v>7237841.46</v>
          </cell>
          <cell r="AE63">
            <v>40942020.910000004</v>
          </cell>
          <cell r="AF63">
            <v>6190527.8799999999</v>
          </cell>
          <cell r="AG63">
            <v>9036614.4800000004</v>
          </cell>
        </row>
        <row r="251">
          <cell r="F251">
            <v>42769967.469999999</v>
          </cell>
          <cell r="G251">
            <v>104287562.95999998</v>
          </cell>
          <cell r="H251">
            <v>4299416.7600000007</v>
          </cell>
          <cell r="I251">
            <v>9385878.5800000001</v>
          </cell>
          <cell r="J251">
            <v>14835375.899999999</v>
          </cell>
          <cell r="K251">
            <v>6888335.29</v>
          </cell>
          <cell r="L251">
            <v>6332025.4700000007</v>
          </cell>
          <cell r="M251">
            <v>7186359.129999999</v>
          </cell>
          <cell r="N251">
            <v>5641141.71</v>
          </cell>
          <cell r="O251">
            <v>13156498.32</v>
          </cell>
          <cell r="P251">
            <v>3110560.6900000004</v>
          </cell>
          <cell r="Q251">
            <v>31414766.709999997</v>
          </cell>
          <cell r="R251">
            <v>8061869.0500000007</v>
          </cell>
          <cell r="S251">
            <v>7443514.5</v>
          </cell>
          <cell r="T251">
            <v>10627006.500000002</v>
          </cell>
          <cell r="U251">
            <v>6365670.8899999997</v>
          </cell>
          <cell r="V251">
            <v>4849441.97</v>
          </cell>
          <cell r="W251">
            <v>12385737.990000002</v>
          </cell>
          <cell r="X251">
            <v>6407240.8300000001</v>
          </cell>
          <cell r="Y251">
            <v>19301276.650000002</v>
          </cell>
          <cell r="Z251">
            <v>5767222.459999999</v>
          </cell>
          <cell r="AA251">
            <v>20277788.679999992</v>
          </cell>
          <cell r="AB251">
            <v>5914085.2799999993</v>
          </cell>
          <cell r="AC251">
            <v>3640717.15</v>
          </cell>
          <cell r="AD251">
            <v>4783361.9399999995</v>
          </cell>
          <cell r="AE251">
            <v>13338130.589999998</v>
          </cell>
          <cell r="AF251">
            <v>3960814.1699999995</v>
          </cell>
          <cell r="AG251">
            <v>4992034.22</v>
          </cell>
        </row>
        <row r="252">
          <cell r="F252">
            <v>-42475305.609999999</v>
          </cell>
          <cell r="G252">
            <v>290292380.63000005</v>
          </cell>
          <cell r="H252">
            <v>1383678.1899999985</v>
          </cell>
          <cell r="I252">
            <v>23088740.349999994</v>
          </cell>
          <cell r="J252">
            <v>41904962.790000007</v>
          </cell>
          <cell r="K252">
            <v>8923746.3699999973</v>
          </cell>
          <cell r="L252">
            <v>6905753.8499999959</v>
          </cell>
          <cell r="M252">
            <v>10091058.370000001</v>
          </cell>
          <cell r="N252">
            <v>5381490.5500000017</v>
          </cell>
          <cell r="O252">
            <v>22277840.869999997</v>
          </cell>
          <cell r="P252">
            <v>-1144873.4500000004</v>
          </cell>
          <cell r="Q252">
            <v>58416168.389999986</v>
          </cell>
          <cell r="R252">
            <v>1946800.7799999993</v>
          </cell>
          <cell r="S252">
            <v>5648298.9600000009</v>
          </cell>
          <cell r="T252">
            <v>15898316.270000005</v>
          </cell>
          <cell r="U252">
            <v>4445320.419999999</v>
          </cell>
          <cell r="V252">
            <v>1869417.2300000014</v>
          </cell>
          <cell r="W252">
            <v>24350604.289999999</v>
          </cell>
          <cell r="X252">
            <v>3895020.9199999981</v>
          </cell>
          <cell r="Y252">
            <v>30428209.619999994</v>
          </cell>
          <cell r="Z252">
            <v>4508298.4700000025</v>
          </cell>
          <cell r="AA252">
            <v>66861406.179999992</v>
          </cell>
          <cell r="AB252">
            <v>6200134.7299999986</v>
          </cell>
          <cell r="AC252">
            <v>1686339.7299999991</v>
          </cell>
          <cell r="AD252">
            <v>2454479.5200000005</v>
          </cell>
          <cell r="AE252">
            <v>27603890.320000008</v>
          </cell>
          <cell r="AF252">
            <v>2229713.7100000004</v>
          </cell>
          <cell r="AG252">
            <v>4044580.2600000007</v>
          </cell>
        </row>
      </sheetData>
      <sheetData sheetId="21"/>
      <sheetData sheetId="22">
        <row r="10">
          <cell r="G10">
            <v>2769</v>
          </cell>
          <cell r="H10">
            <v>63</v>
          </cell>
          <cell r="I10">
            <v>722</v>
          </cell>
          <cell r="J10">
            <v>595</v>
          </cell>
          <cell r="K10">
            <v>114</v>
          </cell>
          <cell r="L10">
            <v>114</v>
          </cell>
          <cell r="M10">
            <v>137</v>
          </cell>
          <cell r="N10">
            <v>90</v>
          </cell>
          <cell r="O10">
            <v>308</v>
          </cell>
          <cell r="P10">
            <v>29</v>
          </cell>
          <cell r="Q10">
            <v>679</v>
          </cell>
          <cell r="R10">
            <v>104</v>
          </cell>
          <cell r="S10">
            <v>109</v>
          </cell>
          <cell r="T10">
            <v>197</v>
          </cell>
          <cell r="U10">
            <v>86</v>
          </cell>
          <cell r="V10">
            <v>73</v>
          </cell>
          <cell r="W10">
            <v>261</v>
          </cell>
          <cell r="X10">
            <v>124</v>
          </cell>
          <cell r="Y10">
            <v>526</v>
          </cell>
          <cell r="Z10">
            <v>154</v>
          </cell>
          <cell r="AA10">
            <v>897</v>
          </cell>
          <cell r="AB10">
            <v>344</v>
          </cell>
          <cell r="AC10">
            <v>91</v>
          </cell>
          <cell r="AD10">
            <v>105</v>
          </cell>
          <cell r="AE10">
            <v>331</v>
          </cell>
          <cell r="AF10">
            <v>107</v>
          </cell>
          <cell r="AG10">
            <v>78</v>
          </cell>
        </row>
        <row r="30">
          <cell r="G30">
            <v>21044774</v>
          </cell>
          <cell r="H30">
            <v>368797</v>
          </cell>
          <cell r="I30">
            <v>1841236</v>
          </cell>
          <cell r="J30">
            <v>3202948</v>
          </cell>
          <cell r="K30">
            <v>899511</v>
          </cell>
          <cell r="L30">
            <v>735403</v>
          </cell>
          <cell r="M30">
            <v>1000448</v>
          </cell>
          <cell r="N30">
            <v>680141</v>
          </cell>
          <cell r="O30">
            <v>2060410</v>
          </cell>
          <cell r="P30">
            <v>115621</v>
          </cell>
          <cell r="Q30">
            <v>5328659</v>
          </cell>
          <cell r="R30">
            <v>647662.39999999991</v>
          </cell>
          <cell r="S30">
            <v>827567.8</v>
          </cell>
          <cell r="T30">
            <v>1535871</v>
          </cell>
          <cell r="U30">
            <v>673716</v>
          </cell>
          <cell r="V30">
            <v>410324</v>
          </cell>
          <cell r="W30">
            <v>2122799</v>
          </cell>
          <cell r="X30">
            <v>584465</v>
          </cell>
          <cell r="Y30">
            <v>2934366</v>
          </cell>
          <cell r="Z30">
            <v>618074</v>
          </cell>
          <cell r="AA30">
            <v>4777627.16</v>
          </cell>
          <cell r="AB30">
            <v>771546</v>
          </cell>
          <cell r="AC30">
            <v>311915</v>
          </cell>
          <cell r="AD30">
            <v>447557</v>
          </cell>
          <cell r="AE30">
            <v>2374261</v>
          </cell>
          <cell r="AF30">
            <v>366805</v>
          </cell>
          <cell r="AG30">
            <v>548759</v>
          </cell>
        </row>
        <row r="37">
          <cell r="G37">
            <v>7131853.8600000031</v>
          </cell>
          <cell r="H37">
            <v>69550.260000000009</v>
          </cell>
          <cell r="I37">
            <v>1198884.6099999999</v>
          </cell>
          <cell r="J37">
            <v>1047511</v>
          </cell>
          <cell r="K37">
            <v>186760.45999999996</v>
          </cell>
          <cell r="L37">
            <v>193801.92999999982</v>
          </cell>
          <cell r="M37">
            <v>353433.35000000009</v>
          </cell>
          <cell r="N37">
            <v>119927.46000000004</v>
          </cell>
          <cell r="O37">
            <v>610397</v>
          </cell>
          <cell r="P37">
            <v>58875.47</v>
          </cell>
          <cell r="Q37">
            <v>1990405.0799999991</v>
          </cell>
          <cell r="R37">
            <v>123266.56000000011</v>
          </cell>
          <cell r="S37">
            <v>358145.6</v>
          </cell>
          <cell r="T37">
            <v>900194.01</v>
          </cell>
          <cell r="U37">
            <v>190813</v>
          </cell>
          <cell r="V37">
            <v>129321</v>
          </cell>
          <cell r="W37">
            <v>988402</v>
          </cell>
          <cell r="X37">
            <v>294985.48</v>
          </cell>
          <cell r="Y37">
            <v>1115952</v>
          </cell>
          <cell r="Z37">
            <v>201087</v>
          </cell>
          <cell r="AA37">
            <v>1677225.8399999999</v>
          </cell>
          <cell r="AB37">
            <v>235321</v>
          </cell>
          <cell r="AC37">
            <v>56852.43</v>
          </cell>
          <cell r="AD37">
            <v>100388</v>
          </cell>
          <cell r="AE37">
            <v>885733.04999999981</v>
          </cell>
          <cell r="AF37">
            <v>112801.09999999998</v>
          </cell>
          <cell r="AG37">
            <v>128417</v>
          </cell>
        </row>
        <row r="39">
          <cell r="E39">
            <v>25.693194532154699</v>
          </cell>
          <cell r="G39">
            <v>25.201223080417627</v>
          </cell>
          <cell r="H39">
            <v>15.597716852643236</v>
          </cell>
          <cell r="I39">
            <v>33.424483246715489</v>
          </cell>
          <cell r="J39">
            <v>24.455037754913366</v>
          </cell>
          <cell r="K39">
            <v>17.145808955286469</v>
          </cell>
          <cell r="L39">
            <v>20.688324664517001</v>
          </cell>
          <cell r="M39">
            <v>25.925119051561733</v>
          </cell>
          <cell r="N39">
            <v>14.877645367554788</v>
          </cell>
          <cell r="O39">
            <v>22.691397338208688</v>
          </cell>
          <cell r="P39">
            <v>33.010271649238874</v>
          </cell>
          <cell r="Q39">
            <v>26.88466083652456</v>
          </cell>
          <cell r="R39">
            <v>15.779493127081794</v>
          </cell>
          <cell r="S39">
            <v>29.364741379663752</v>
          </cell>
          <cell r="T39">
            <v>36.916291600061477</v>
          </cell>
          <cell r="U39">
            <v>21.782156743218653</v>
          </cell>
          <cell r="V39">
            <v>22.450666032432736</v>
          </cell>
          <cell r="W39">
            <v>30.582757535599104</v>
          </cell>
          <cell r="X39">
            <v>28.956071065740307</v>
          </cell>
          <cell r="Y39">
            <v>27.072756066887138</v>
          </cell>
          <cell r="Z39">
            <v>20.548058588744535</v>
          </cell>
          <cell r="AA39">
            <v>25.943714206516947</v>
          </cell>
          <cell r="AB39">
            <v>22.812944730321348</v>
          </cell>
          <cell r="AC39">
            <v>14.699894506585581</v>
          </cell>
          <cell r="AD39">
            <v>17.846089301554965</v>
          </cell>
          <cell r="AE39">
            <v>23.991772025833164</v>
          </cell>
          <cell r="AF39">
            <v>23.309186106124777</v>
          </cell>
          <cell r="AG39">
            <v>18.717087283830956</v>
          </cell>
        </row>
        <row r="41">
          <cell r="E41">
            <v>0.66610932629772301</v>
          </cell>
          <cell r="G41">
            <v>0.83922561513964111</v>
          </cell>
          <cell r="H41">
            <v>0.53966449218738566</v>
          </cell>
          <cell r="I41">
            <v>0.49511589497466657</v>
          </cell>
          <cell r="J41">
            <v>0.71329235083418485</v>
          </cell>
          <cell r="K41">
            <v>0.77695960723207103</v>
          </cell>
          <cell r="L41">
            <v>0.62277954676332103</v>
          </cell>
          <cell r="M41">
            <v>0.69078450408001779</v>
          </cell>
          <cell r="N41">
            <v>0.55247326746184666</v>
          </cell>
          <cell r="O41">
            <v>0.57886864375589642</v>
          </cell>
          <cell r="P41">
            <v>0.43595689486146932</v>
          </cell>
          <cell r="Q41">
            <v>0.59869909159098089</v>
          </cell>
          <cell r="R41">
            <v>0.52636308076407934</v>
          </cell>
          <cell r="S41">
            <v>0.45903359573297364</v>
          </cell>
          <cell r="T41">
            <v>0.56760876940509153</v>
          </cell>
          <cell r="U41">
            <v>0.50450955078224458</v>
          </cell>
          <cell r="V41">
            <v>0.49678915966060982</v>
          </cell>
          <cell r="W41">
            <v>0.64343932850460606</v>
          </cell>
          <cell r="X41">
            <v>0.52844745588623554</v>
          </cell>
          <cell r="Y41">
            <v>0.59310747125182217</v>
          </cell>
          <cell r="Z41">
            <v>0.45116734698644617</v>
          </cell>
          <cell r="AA41">
            <v>0.72234168853667069</v>
          </cell>
          <cell r="AB41">
            <v>0.43341287656642868</v>
          </cell>
          <cell r="AC41">
            <v>0.59338462182348084</v>
          </cell>
          <cell r="AD41">
            <v>0.54340229717588207</v>
          </cell>
          <cell r="AE41">
            <v>0.57408982671840492</v>
          </cell>
          <cell r="AF41">
            <v>0.45778866626562864</v>
          </cell>
          <cell r="AG41">
            <v>0.6074831844770251</v>
          </cell>
        </row>
        <row r="63">
          <cell r="F63">
            <v>309176.53000000003</v>
          </cell>
          <cell r="G63">
            <v>465873281.35999995</v>
          </cell>
          <cell r="H63">
            <v>6896307.3100000005</v>
          </cell>
          <cell r="I63">
            <v>38892147.109999999</v>
          </cell>
          <cell r="J63">
            <v>66861635.99000001</v>
          </cell>
          <cell r="K63">
            <v>18876088.349999998</v>
          </cell>
          <cell r="L63">
            <v>15697442.699999999</v>
          </cell>
          <cell r="M63">
            <v>20398282.41</v>
          </cell>
          <cell r="N63">
            <v>13128003.500000004</v>
          </cell>
          <cell r="O63">
            <v>41900012.600000001</v>
          </cell>
          <cell r="P63">
            <v>2387590.6500000004</v>
          </cell>
          <cell r="Q63">
            <v>106592223.78999999</v>
          </cell>
          <cell r="R63">
            <v>12049977.220000001</v>
          </cell>
          <cell r="S63">
            <v>15662560.189999999</v>
          </cell>
          <cell r="T63">
            <v>31495832.489999998</v>
          </cell>
          <cell r="U63">
            <v>13003657.239999998</v>
          </cell>
          <cell r="V63">
            <v>7994748.4800000004</v>
          </cell>
          <cell r="W63">
            <v>43311364.220000006</v>
          </cell>
          <cell r="X63">
            <v>12110149.390000002</v>
          </cell>
          <cell r="Y63">
            <v>59554710.289999999</v>
          </cell>
          <cell r="Z63">
            <v>12233626.49</v>
          </cell>
          <cell r="AA63">
            <v>102991069.07999998</v>
          </cell>
          <cell r="AB63">
            <v>14555166.059999999</v>
          </cell>
          <cell r="AC63">
            <v>6287999.4300000006</v>
          </cell>
          <cell r="AD63">
            <v>8718253.4700000007</v>
          </cell>
          <cell r="AE63">
            <v>48513851.289999999</v>
          </cell>
          <cell r="AF63">
            <v>7380858.6900000004</v>
          </cell>
          <cell r="AG63">
            <v>10755732.359999999</v>
          </cell>
        </row>
        <row r="251">
          <cell r="F251">
            <v>50015082.370000012</v>
          </cell>
          <cell r="G251">
            <v>121077060.43000001</v>
          </cell>
          <cell r="H251">
            <v>4988986.8400000008</v>
          </cell>
          <cell r="I251">
            <v>10790748.469999997</v>
          </cell>
          <cell r="J251">
            <v>17452558.539999999</v>
          </cell>
          <cell r="K251">
            <v>8089819.8700000001</v>
          </cell>
          <cell r="L251">
            <v>7347346.2000000011</v>
          </cell>
          <cell r="M251">
            <v>8388731.5499999989</v>
          </cell>
          <cell r="N251">
            <v>6549926.7800000003</v>
          </cell>
          <cell r="O251">
            <v>15272842.959999999</v>
          </cell>
          <cell r="P251">
            <v>3575445.0100000002</v>
          </cell>
          <cell r="Q251">
            <v>37362486.350000001</v>
          </cell>
          <cell r="R251">
            <v>9379166.9499999993</v>
          </cell>
          <cell r="S251">
            <v>8670383.5600000005</v>
          </cell>
          <cell r="T251">
            <v>12347895.229999999</v>
          </cell>
          <cell r="U251">
            <v>7294964.5299999993</v>
          </cell>
          <cell r="V251">
            <v>5645884.4699999997</v>
          </cell>
          <cell r="W251">
            <v>14388535.01</v>
          </cell>
          <cell r="X251">
            <v>7439992.419999999</v>
          </cell>
          <cell r="Y251">
            <v>22916862.699999999</v>
          </cell>
          <cell r="Z251">
            <v>6755912.2799999993</v>
          </cell>
          <cell r="AA251">
            <v>23955869.43</v>
          </cell>
          <cell r="AB251">
            <v>6980533.8899999987</v>
          </cell>
          <cell r="AC251">
            <v>4243279.58</v>
          </cell>
          <cell r="AD251">
            <v>5574473.3899999978</v>
          </cell>
          <cell r="AE251">
            <v>15434285.24</v>
          </cell>
          <cell r="AF251">
            <v>4677629.88</v>
          </cell>
          <cell r="AG251">
            <v>5959864.2100000009</v>
          </cell>
        </row>
        <row r="252">
          <cell r="F252">
            <v>-49705905.840000011</v>
          </cell>
          <cell r="G252">
            <v>344796220.92999995</v>
          </cell>
          <cell r="H252">
            <v>1907320.4699999997</v>
          </cell>
          <cell r="I252">
            <v>28101398.640000001</v>
          </cell>
          <cell r="J252">
            <v>49409077.45000001</v>
          </cell>
          <cell r="K252">
            <v>10786268.479999997</v>
          </cell>
          <cell r="L252">
            <v>8350096.4999999981</v>
          </cell>
          <cell r="M252">
            <v>12009550.860000001</v>
          </cell>
          <cell r="N252">
            <v>6578076.7200000035</v>
          </cell>
          <cell r="O252">
            <v>26627169.640000001</v>
          </cell>
          <cell r="P252">
            <v>-1187854.3599999999</v>
          </cell>
          <cell r="Q252">
            <v>69229737.439999998</v>
          </cell>
          <cell r="R252">
            <v>2670810.2700000014</v>
          </cell>
          <cell r="S252">
            <v>6992176.629999999</v>
          </cell>
          <cell r="T252">
            <v>19147937.259999998</v>
          </cell>
          <cell r="U252">
            <v>5708692.709999999</v>
          </cell>
          <cell r="V252">
            <v>2348864.0100000007</v>
          </cell>
          <cell r="W252">
            <v>28922829.210000008</v>
          </cell>
          <cell r="X252">
            <v>4670156.9700000035</v>
          </cell>
          <cell r="Y252">
            <v>36637847.590000004</v>
          </cell>
          <cell r="Z252">
            <v>5477714.2100000009</v>
          </cell>
          <cell r="AA252">
            <v>79035199.649999976</v>
          </cell>
          <cell r="AB252">
            <v>7574632.1699999999</v>
          </cell>
          <cell r="AC252">
            <v>2044719.8500000006</v>
          </cell>
          <cell r="AD252">
            <v>3143780.0800000029</v>
          </cell>
          <cell r="AE252">
            <v>33079566.049999997</v>
          </cell>
          <cell r="AF252">
            <v>2703228.8100000005</v>
          </cell>
          <cell r="AG252">
            <v>4795868.1499999985</v>
          </cell>
        </row>
      </sheetData>
      <sheetData sheetId="23"/>
      <sheetData sheetId="24">
        <row r="10">
          <cell r="G10">
            <v>3263</v>
          </cell>
          <cell r="H10">
            <v>84</v>
          </cell>
          <cell r="I10">
            <v>857</v>
          </cell>
          <cell r="J10">
            <v>641</v>
          </cell>
          <cell r="K10">
            <v>141</v>
          </cell>
          <cell r="L10">
            <v>140</v>
          </cell>
          <cell r="M10">
            <v>152</v>
          </cell>
          <cell r="N10">
            <v>135</v>
          </cell>
          <cell r="O10">
            <v>384</v>
          </cell>
          <cell r="P10">
            <v>34</v>
          </cell>
          <cell r="Q10">
            <v>776</v>
          </cell>
          <cell r="R10">
            <v>126</v>
          </cell>
          <cell r="S10">
            <v>129</v>
          </cell>
          <cell r="T10">
            <v>225</v>
          </cell>
          <cell r="U10">
            <v>106</v>
          </cell>
          <cell r="V10">
            <v>93</v>
          </cell>
          <cell r="W10">
            <v>354</v>
          </cell>
          <cell r="X10">
            <v>144</v>
          </cell>
          <cell r="Y10">
            <v>614</v>
          </cell>
          <cell r="Z10">
            <v>175</v>
          </cell>
          <cell r="AA10">
            <v>1067</v>
          </cell>
          <cell r="AB10">
            <v>454</v>
          </cell>
          <cell r="AC10">
            <v>107</v>
          </cell>
          <cell r="AD10">
            <v>124</v>
          </cell>
          <cell r="AE10">
            <v>412</v>
          </cell>
          <cell r="AF10">
            <v>137</v>
          </cell>
          <cell r="AG10">
            <v>90</v>
          </cell>
        </row>
        <row r="30">
          <cell r="G30">
            <v>24400287</v>
          </cell>
          <cell r="H30">
            <v>435362</v>
          </cell>
          <cell r="I30">
            <v>2183064</v>
          </cell>
          <cell r="J30">
            <v>3766155</v>
          </cell>
          <cell r="K30">
            <v>1052753</v>
          </cell>
          <cell r="L30">
            <v>858174</v>
          </cell>
          <cell r="M30">
            <v>1186931</v>
          </cell>
          <cell r="N30">
            <v>812978</v>
          </cell>
          <cell r="O30">
            <v>2429668</v>
          </cell>
          <cell r="P30">
            <v>139332</v>
          </cell>
          <cell r="Q30">
            <v>6280722</v>
          </cell>
          <cell r="R30">
            <v>775233.39999999991</v>
          </cell>
          <cell r="S30">
            <v>988283.8</v>
          </cell>
          <cell r="T30">
            <v>1799511</v>
          </cell>
          <cell r="U30">
            <v>800365</v>
          </cell>
          <cell r="V30">
            <v>482153</v>
          </cell>
          <cell r="W30">
            <v>2448585</v>
          </cell>
          <cell r="X30">
            <v>679753</v>
          </cell>
          <cell r="Y30">
            <v>3437921</v>
          </cell>
          <cell r="Z30">
            <v>724973</v>
          </cell>
          <cell r="AA30">
            <v>5534861.1600000001</v>
          </cell>
          <cell r="AB30">
            <v>916836</v>
          </cell>
          <cell r="AC30">
            <v>363552</v>
          </cell>
          <cell r="AD30">
            <v>524664</v>
          </cell>
          <cell r="AE30">
            <v>2766164</v>
          </cell>
          <cell r="AF30">
            <v>432960</v>
          </cell>
          <cell r="AG30">
            <v>643070</v>
          </cell>
        </row>
        <row r="37">
          <cell r="G37">
            <v>8002258.4200000055</v>
          </cell>
          <cell r="H37">
            <v>82532.540000000037</v>
          </cell>
          <cell r="I37">
            <v>1351766.6099999999</v>
          </cell>
          <cell r="J37">
            <v>1153851</v>
          </cell>
          <cell r="K37">
            <v>207996.89999999991</v>
          </cell>
          <cell r="L37">
            <v>227052.36999999982</v>
          </cell>
          <cell r="M37">
            <v>409922.4700000002</v>
          </cell>
          <cell r="N37">
            <v>122045.62000000001</v>
          </cell>
          <cell r="O37">
            <v>708147</v>
          </cell>
          <cell r="P37">
            <v>67672.47</v>
          </cell>
          <cell r="Q37">
            <v>2246352.91</v>
          </cell>
          <cell r="R37">
            <v>142050.9800000001</v>
          </cell>
          <cell r="S37">
            <v>379585.02</v>
          </cell>
          <cell r="T37">
            <v>996960.01</v>
          </cell>
          <cell r="U37">
            <v>225516</v>
          </cell>
          <cell r="V37">
            <v>141065</v>
          </cell>
          <cell r="W37">
            <v>1156094</v>
          </cell>
          <cell r="X37">
            <v>326134.43999999994</v>
          </cell>
          <cell r="Y37">
            <v>1312285</v>
          </cell>
          <cell r="Z37">
            <v>234336</v>
          </cell>
          <cell r="AA37">
            <v>1940651.8399999999</v>
          </cell>
          <cell r="AB37">
            <v>273392</v>
          </cell>
          <cell r="AC37">
            <v>64330.42</v>
          </cell>
          <cell r="AD37">
            <v>118930</v>
          </cell>
          <cell r="AE37">
            <v>1026833.0499999998</v>
          </cell>
          <cell r="AF37">
            <v>125856.29000000004</v>
          </cell>
          <cell r="AG37">
            <v>149897</v>
          </cell>
        </row>
        <row r="39">
          <cell r="E39">
            <v>25.146270416316053</v>
          </cell>
          <cell r="G39">
            <v>24.594329731851232</v>
          </cell>
          <cell r="H39">
            <v>15.66788329329569</v>
          </cell>
          <cell r="I39">
            <v>32.877254699225631</v>
          </cell>
          <cell r="J39">
            <v>23.265460927326977</v>
          </cell>
          <cell r="K39">
            <v>16.454684192326791</v>
          </cell>
          <cell r="L39">
            <v>20.739267093734291</v>
          </cell>
          <cell r="M39">
            <v>25.498899617019323</v>
          </cell>
          <cell r="N39">
            <v>12.949001521883236</v>
          </cell>
          <cell r="O39">
            <v>22.384313244526936</v>
          </cell>
          <cell r="P39">
            <v>32.028392391463825</v>
          </cell>
          <cell r="Q39">
            <v>26.049350004359219</v>
          </cell>
          <cell r="R39">
            <v>15.280230282937795</v>
          </cell>
          <cell r="S39">
            <v>27.031829633217509</v>
          </cell>
          <cell r="T39">
            <v>35.612117701619894</v>
          </cell>
          <cell r="U39">
            <v>21.675185547569573</v>
          </cell>
          <cell r="V39">
            <v>21.197545223132845</v>
          </cell>
          <cell r="W39">
            <v>30.807328883333124</v>
          </cell>
          <cell r="X39">
            <v>27.816693343763077</v>
          </cell>
          <cell r="Y39">
            <v>27.178059642884953</v>
          </cell>
          <cell r="Z39">
            <v>20.505120242348511</v>
          </cell>
          <cell r="AA39">
            <v>25.918420458310798</v>
          </cell>
          <cell r="AB39">
            <v>22.39888051477968</v>
          </cell>
          <cell r="AC39">
            <v>14.324648343646803</v>
          </cell>
          <cell r="AD39">
            <v>18.011782701540234</v>
          </cell>
          <cell r="AE39">
            <v>24.036550814010049</v>
          </cell>
          <cell r="AF39">
            <v>22.306232553246186</v>
          </cell>
          <cell r="AG39">
            <v>18.66770447398736</v>
          </cell>
        </row>
        <row r="41">
          <cell r="E41">
            <v>0.67771499294121118</v>
          </cell>
          <cell r="G41">
            <v>0.84737888997032607</v>
          </cell>
          <cell r="H41">
            <v>0.55433575764983911</v>
          </cell>
          <cell r="I41">
            <v>0.51044332210998877</v>
          </cell>
          <cell r="J41">
            <v>0.73130657513865804</v>
          </cell>
          <cell r="K41">
            <v>0.79157991456751031</v>
          </cell>
          <cell r="L41">
            <v>0.63267292133887132</v>
          </cell>
          <cell r="M41">
            <v>0.7142633197242314</v>
          </cell>
          <cell r="N41">
            <v>0.57395582044368765</v>
          </cell>
          <cell r="O41">
            <v>0.59429009746833295</v>
          </cell>
          <cell r="P41">
            <v>0.45870617283950615</v>
          </cell>
          <cell r="Q41">
            <v>0.61529251297623233</v>
          </cell>
          <cell r="R41">
            <v>0.54886209124297525</v>
          </cell>
          <cell r="S41">
            <v>0.4777693418659319</v>
          </cell>
          <cell r="T41">
            <v>0.57986023504254913</v>
          </cell>
          <cell r="U41">
            <v>0.52206104415470223</v>
          </cell>
          <cell r="V41">
            <v>0.50830504016391331</v>
          </cell>
          <cell r="W41">
            <v>0.64570064922504766</v>
          </cell>
          <cell r="X41">
            <v>0.53532436102950354</v>
          </cell>
          <cell r="Y41">
            <v>0.60522856969830119</v>
          </cell>
          <cell r="Z41">
            <v>0.4610102732811705</v>
          </cell>
          <cell r="AA41">
            <v>0.72839277976857064</v>
          </cell>
          <cell r="AB41">
            <v>0.44640175749183481</v>
          </cell>
          <cell r="AC41">
            <v>0.60144673987220054</v>
          </cell>
          <cell r="AD41">
            <v>0.55504141673807483</v>
          </cell>
          <cell r="AE41">
            <v>0.58259844139935812</v>
          </cell>
          <cell r="AF41">
            <v>0.46961739458664431</v>
          </cell>
          <cell r="AG41">
            <v>0.62019653171386113</v>
          </cell>
        </row>
        <row r="63">
          <cell r="F63">
            <v>398831.7</v>
          </cell>
          <cell r="G63">
            <v>539144726.00999999</v>
          </cell>
          <cell r="H63">
            <v>8144438.9400000004</v>
          </cell>
          <cell r="I63">
            <v>45924500.679999985</v>
          </cell>
          <cell r="J63">
            <v>78392605.899999991</v>
          </cell>
          <cell r="K63">
            <v>22062342.490000002</v>
          </cell>
          <cell r="L63">
            <v>18259391.850000001</v>
          </cell>
          <cell r="M63">
            <v>24172229.440000001</v>
          </cell>
          <cell r="N63">
            <v>15678878.33</v>
          </cell>
          <cell r="O63">
            <v>49353668.290000014</v>
          </cell>
          <cell r="P63">
            <v>2860408.37</v>
          </cell>
          <cell r="Q63">
            <v>125386192.82000001</v>
          </cell>
          <cell r="R63">
            <v>14419878.289999999</v>
          </cell>
          <cell r="S63">
            <v>18650438.960000001</v>
          </cell>
          <cell r="T63">
            <v>36794209.160000004</v>
          </cell>
          <cell r="U63">
            <v>15419339.259999998</v>
          </cell>
          <cell r="V63">
            <v>9368289.8399999999</v>
          </cell>
          <cell r="W63">
            <v>49899335.330000006</v>
          </cell>
          <cell r="X63">
            <v>14035193.429999998</v>
          </cell>
          <cell r="Y63">
            <v>69646719.280000001</v>
          </cell>
          <cell r="Z63">
            <v>14299510.160000002</v>
          </cell>
          <cell r="AA63">
            <v>119205775.88999999</v>
          </cell>
          <cell r="AB63">
            <v>17240472.489999998</v>
          </cell>
          <cell r="AC63">
            <v>7310798.5799999991</v>
          </cell>
          <cell r="AD63">
            <v>10213354.380000001</v>
          </cell>
          <cell r="AE63">
            <v>56419557.340000004</v>
          </cell>
          <cell r="AF63">
            <v>8674556.0100000016</v>
          </cell>
          <cell r="AG63">
            <v>12587814.949999997</v>
          </cell>
        </row>
        <row r="251">
          <cell r="F251">
            <v>57657713.969999991</v>
          </cell>
          <cell r="G251">
            <v>138578956.92000005</v>
          </cell>
          <cell r="H251">
            <v>5775593.1700000009</v>
          </cell>
          <cell r="I251">
            <v>12395871.269999998</v>
          </cell>
          <cell r="J251">
            <v>20177561.870000001</v>
          </cell>
          <cell r="K251">
            <v>9474979.0600000005</v>
          </cell>
          <cell r="L251">
            <v>8582341.1199999992</v>
          </cell>
          <cell r="M251">
            <v>9538031.1400000006</v>
          </cell>
          <cell r="N251">
            <v>7670243.8700000001</v>
          </cell>
          <cell r="O251">
            <v>17543073.289999999</v>
          </cell>
          <cell r="P251">
            <v>4025217.7600000002</v>
          </cell>
          <cell r="Q251">
            <v>43174540.549999997</v>
          </cell>
          <cell r="R251">
            <v>10489244.880000001</v>
          </cell>
          <cell r="S251">
            <v>9995202.0800000001</v>
          </cell>
          <cell r="T251">
            <v>14276871.050000003</v>
          </cell>
          <cell r="U251">
            <v>8324958.5200000005</v>
          </cell>
          <cell r="V251">
            <v>6508410.7400000002</v>
          </cell>
          <cell r="W251">
            <v>16704568.440000001</v>
          </cell>
          <cell r="X251">
            <v>8885415.6999999993</v>
          </cell>
          <cell r="Y251">
            <v>26839374.619999997</v>
          </cell>
          <cell r="Z251">
            <v>7883867.1300000008</v>
          </cell>
          <cell r="AA251">
            <v>27815995.909999993</v>
          </cell>
          <cell r="AB251">
            <v>8180602.6499999994</v>
          </cell>
          <cell r="AC251">
            <v>4939276.4400000004</v>
          </cell>
          <cell r="AD251">
            <v>6515358.2299999986</v>
          </cell>
          <cell r="AE251">
            <v>17965127.980000004</v>
          </cell>
          <cell r="AF251">
            <v>5529961.3299999982</v>
          </cell>
          <cell r="AG251">
            <v>7045747.5500000017</v>
          </cell>
        </row>
        <row r="252">
          <cell r="F252">
            <v>-57258882.269999988</v>
          </cell>
          <cell r="G252">
            <v>400565769.08999991</v>
          </cell>
          <cell r="H252">
            <v>2368845.7699999996</v>
          </cell>
          <cell r="I252">
            <v>33528629.409999989</v>
          </cell>
          <cell r="J252">
            <v>58215044.029999986</v>
          </cell>
          <cell r="K252">
            <v>12587363.430000002</v>
          </cell>
          <cell r="L252">
            <v>9677050.7300000023</v>
          </cell>
          <cell r="M252">
            <v>14634198.300000001</v>
          </cell>
          <cell r="N252">
            <v>8008634.46</v>
          </cell>
          <cell r="O252">
            <v>31810595.000000015</v>
          </cell>
          <cell r="P252">
            <v>-1164809.3900000001</v>
          </cell>
          <cell r="Q252">
            <v>82211652.270000011</v>
          </cell>
          <cell r="R252">
            <v>3930633.4099999983</v>
          </cell>
          <cell r="S252">
            <v>8655236.8800000008</v>
          </cell>
          <cell r="T252">
            <v>22517338.109999999</v>
          </cell>
          <cell r="U252">
            <v>7094380.7399999974</v>
          </cell>
          <cell r="V252">
            <v>2859879.0999999996</v>
          </cell>
          <cell r="W252">
            <v>33194766.890000004</v>
          </cell>
          <cell r="X252">
            <v>5149777.7299999986</v>
          </cell>
          <cell r="Y252">
            <v>42807344.660000004</v>
          </cell>
          <cell r="Z252">
            <v>6415643.0300000012</v>
          </cell>
          <cell r="AA252">
            <v>91389779.979999989</v>
          </cell>
          <cell r="AB252">
            <v>9059869.8399999999</v>
          </cell>
          <cell r="AC252">
            <v>2371522.1399999987</v>
          </cell>
          <cell r="AD252">
            <v>3697996.1500000022</v>
          </cell>
          <cell r="AE252">
            <v>38454429.359999999</v>
          </cell>
          <cell r="AF252">
            <v>3144594.6800000034</v>
          </cell>
          <cell r="AG252">
            <v>5542067.3999999957</v>
          </cell>
        </row>
      </sheetData>
      <sheetData sheetId="25"/>
      <sheetData sheetId="26">
        <row r="10">
          <cell r="G10">
            <v>3723</v>
          </cell>
          <cell r="H10">
            <v>93</v>
          </cell>
          <cell r="I10">
            <v>960</v>
          </cell>
          <cell r="J10">
            <v>757</v>
          </cell>
          <cell r="K10">
            <v>157</v>
          </cell>
          <cell r="L10">
            <v>168</v>
          </cell>
          <cell r="M10">
            <v>183</v>
          </cell>
          <cell r="N10">
            <v>164</v>
          </cell>
          <cell r="O10">
            <v>418</v>
          </cell>
          <cell r="P10">
            <v>37</v>
          </cell>
          <cell r="Q10">
            <v>945</v>
          </cell>
          <cell r="R10">
            <v>141</v>
          </cell>
          <cell r="S10">
            <v>150</v>
          </cell>
          <cell r="T10">
            <v>258</v>
          </cell>
          <cell r="U10">
            <v>118</v>
          </cell>
          <cell r="V10">
            <v>101</v>
          </cell>
          <cell r="W10">
            <v>393</v>
          </cell>
          <cell r="X10">
            <v>162</v>
          </cell>
          <cell r="Y10">
            <v>697</v>
          </cell>
          <cell r="Z10">
            <v>190</v>
          </cell>
          <cell r="AA10">
            <v>1237</v>
          </cell>
          <cell r="AB10">
            <v>581</v>
          </cell>
          <cell r="AC10">
            <v>116</v>
          </cell>
          <cell r="AD10">
            <v>149</v>
          </cell>
          <cell r="AE10">
            <v>490</v>
          </cell>
          <cell r="AF10">
            <v>148</v>
          </cell>
          <cell r="AG10">
            <v>106</v>
          </cell>
        </row>
        <row r="30">
          <cell r="G30">
            <v>27577508</v>
          </cell>
          <cell r="H30">
            <v>493210</v>
          </cell>
          <cell r="I30">
            <v>2474752</v>
          </cell>
          <cell r="J30">
            <v>4267999</v>
          </cell>
          <cell r="K30">
            <v>1199508</v>
          </cell>
          <cell r="L30">
            <v>981572</v>
          </cell>
          <cell r="M30">
            <v>1357507</v>
          </cell>
          <cell r="N30">
            <v>921077</v>
          </cell>
          <cell r="O30">
            <v>2751330</v>
          </cell>
          <cell r="P30">
            <v>158523</v>
          </cell>
          <cell r="Q30">
            <v>7148024</v>
          </cell>
          <cell r="R30">
            <v>880424.39999999991</v>
          </cell>
          <cell r="S30">
            <v>1117739.8</v>
          </cell>
          <cell r="T30">
            <v>2044258</v>
          </cell>
          <cell r="U30">
            <v>908499</v>
          </cell>
          <cell r="V30">
            <v>546952</v>
          </cell>
          <cell r="W30">
            <v>2778639</v>
          </cell>
          <cell r="X30">
            <v>774513</v>
          </cell>
          <cell r="Y30">
            <v>3945157</v>
          </cell>
          <cell r="Z30">
            <v>830788</v>
          </cell>
          <cell r="AA30">
            <v>6306687.1600000001</v>
          </cell>
          <cell r="AB30">
            <v>1050537</v>
          </cell>
          <cell r="AC30">
            <v>416344</v>
          </cell>
          <cell r="AD30">
            <v>602188</v>
          </cell>
          <cell r="AE30">
            <v>3167875</v>
          </cell>
          <cell r="AF30">
            <v>495590</v>
          </cell>
          <cell r="AG30">
            <v>727442</v>
          </cell>
        </row>
        <row r="37">
          <cell r="G37">
            <v>8864365.3800000083</v>
          </cell>
          <cell r="H37">
            <v>91042.540000000037</v>
          </cell>
          <cell r="I37">
            <v>1518970.6099999994</v>
          </cell>
          <cell r="J37">
            <v>1261815</v>
          </cell>
          <cell r="K37">
            <v>223772.89999999991</v>
          </cell>
          <cell r="L37">
            <v>260427.82999999984</v>
          </cell>
          <cell r="M37">
            <v>458883.87000000011</v>
          </cell>
          <cell r="N37">
            <v>131267.47000000012</v>
          </cell>
          <cell r="O37">
            <v>804955</v>
          </cell>
          <cell r="P37">
            <v>75828.47</v>
          </cell>
          <cell r="Q37">
            <v>2511325.34</v>
          </cell>
          <cell r="R37">
            <v>159487.84000000011</v>
          </cell>
          <cell r="S37">
            <v>404734.79</v>
          </cell>
          <cell r="T37">
            <v>1096821.51</v>
          </cell>
          <cell r="U37">
            <v>256256</v>
          </cell>
          <cell r="V37">
            <v>150706</v>
          </cell>
          <cell r="W37">
            <v>1297227</v>
          </cell>
          <cell r="X37">
            <v>368143.12999999989</v>
          </cell>
          <cell r="Y37">
            <v>1444779</v>
          </cell>
          <cell r="Z37">
            <v>261431</v>
          </cell>
          <cell r="AA37">
            <v>2103140.84</v>
          </cell>
          <cell r="AB37">
            <v>300780</v>
          </cell>
          <cell r="AC37">
            <v>67792.570000000007</v>
          </cell>
          <cell r="AD37">
            <v>138112</v>
          </cell>
          <cell r="AE37">
            <v>1117073.0499999998</v>
          </cell>
          <cell r="AF37">
            <v>134091.21000000008</v>
          </cell>
          <cell r="AG37">
            <v>170419</v>
          </cell>
        </row>
        <row r="39">
          <cell r="E39">
            <v>24.689607573671807</v>
          </cell>
          <cell r="G39">
            <v>24.225514095878719</v>
          </cell>
          <cell r="H39">
            <v>15.325258597265567</v>
          </cell>
          <cell r="I39">
            <v>32.853635168583637</v>
          </cell>
          <cell r="J39">
            <v>22.623445844403175</v>
          </cell>
          <cell r="K39">
            <v>15.68205691650199</v>
          </cell>
          <cell r="L39">
            <v>20.777801039939074</v>
          </cell>
          <cell r="M39">
            <v>25.09734669935894</v>
          </cell>
          <cell r="N39">
            <v>12.335105928577422</v>
          </cell>
          <cell r="O39">
            <v>22.446229213072076</v>
          </cell>
          <cell r="P39">
            <v>31.715715552432577</v>
          </cell>
          <cell r="Q39">
            <v>25.712568792969837</v>
          </cell>
          <cell r="R39">
            <v>15.144547926890423</v>
          </cell>
          <cell r="S39">
            <v>25.895203308338111</v>
          </cell>
          <cell r="T39">
            <v>34.87285279103066</v>
          </cell>
          <cell r="U39">
            <v>21.70540797164853</v>
          </cell>
          <cell r="V39">
            <v>20.220497965284384</v>
          </cell>
          <cell r="W39">
            <v>30.557845749692824</v>
          </cell>
          <cell r="X39">
            <v>27.846171414306241</v>
          </cell>
          <cell r="Y39">
            <v>26.383202596285116</v>
          </cell>
          <cell r="Z39">
            <v>20.218307076109728</v>
          </cell>
          <cell r="AA39">
            <v>24.969595527951665</v>
          </cell>
          <cell r="AB39">
            <v>21.708754233055508</v>
          </cell>
          <cell r="AC39">
            <v>13.390278540418187</v>
          </cell>
          <cell r="AD39">
            <v>18.200267247900101</v>
          </cell>
          <cell r="AE39">
            <v>23.305443840521033</v>
          </cell>
          <cell r="AF39">
            <v>21.096088030165021</v>
          </cell>
          <cell r="AG39">
            <v>18.753927266204549</v>
          </cell>
        </row>
        <row r="41">
          <cell r="E41">
            <v>0.68382063773713953</v>
          </cell>
          <cell r="G41">
            <v>0.85113842489731406</v>
          </cell>
          <cell r="H41">
            <v>0.55846368983926942</v>
          </cell>
          <cell r="I41">
            <v>0.51384664801891233</v>
          </cell>
          <cell r="J41">
            <v>0.73598041477713816</v>
          </cell>
          <cell r="K41">
            <v>0.80186188480740905</v>
          </cell>
          <cell r="L41">
            <v>0.6429149452841898</v>
          </cell>
          <cell r="M41">
            <v>0.72597315330361545</v>
          </cell>
          <cell r="N41">
            <v>0.57742742168550831</v>
          </cell>
          <cell r="O41">
            <v>0.5986238524624673</v>
          </cell>
          <cell r="P41">
            <v>0.46397948835024344</v>
          </cell>
          <cell r="Q41">
            <v>0.62223263335443846</v>
          </cell>
          <cell r="R41">
            <v>0.55426618582071008</v>
          </cell>
          <cell r="S41">
            <v>0.48043710181705962</v>
          </cell>
          <cell r="T41">
            <v>0.58574190723752684</v>
          </cell>
          <cell r="U41">
            <v>0.52734888912687816</v>
          </cell>
          <cell r="V41">
            <v>0.51285989491544337</v>
          </cell>
          <cell r="W41">
            <v>0.65161106499134669</v>
          </cell>
          <cell r="X41">
            <v>0.54198948439085981</v>
          </cell>
          <cell r="Y41">
            <v>0.61726606762166203</v>
          </cell>
          <cell r="Z41">
            <v>0.46988025741982353</v>
          </cell>
          <cell r="AA41">
            <v>0.73702839996484715</v>
          </cell>
          <cell r="AB41">
            <v>0.45189605767375712</v>
          </cell>
          <cell r="AC41">
            <v>0.61210900946000291</v>
          </cell>
          <cell r="AD41">
            <v>0.56530416448407228</v>
          </cell>
          <cell r="AE41">
            <v>0.59321802203045493</v>
          </cell>
          <cell r="AF41">
            <v>0.47803765249453206</v>
          </cell>
          <cell r="AG41">
            <v>0.62337646756877074</v>
          </cell>
        </row>
        <row r="63">
          <cell r="F63">
            <v>505046.38</v>
          </cell>
          <cell r="G63">
            <v>608848576.37000012</v>
          </cell>
          <cell r="H63">
            <v>9225923.4800000004</v>
          </cell>
          <cell r="I63">
            <v>51958951.749999993</v>
          </cell>
          <cell r="J63">
            <v>88750300.940000013</v>
          </cell>
          <cell r="K63">
            <v>25121018.639999993</v>
          </cell>
          <cell r="L63">
            <v>20861519.649999995</v>
          </cell>
          <cell r="M63">
            <v>27628381.559999999</v>
          </cell>
          <cell r="N63">
            <v>17755518.25</v>
          </cell>
          <cell r="O63">
            <v>55860321.869999997</v>
          </cell>
          <cell r="P63">
            <v>3247236.95</v>
          </cell>
          <cell r="Q63">
            <v>142608572.64000002</v>
          </cell>
          <cell r="R63">
            <v>16364917.390000001</v>
          </cell>
          <cell r="S63">
            <v>21081551.799999997</v>
          </cell>
          <cell r="T63">
            <v>41793703.129999995</v>
          </cell>
          <cell r="U63">
            <v>17500477.359999999</v>
          </cell>
          <cell r="V63">
            <v>10627241.830000002</v>
          </cell>
          <cell r="W63">
            <v>56624898.749999993</v>
          </cell>
          <cell r="X63">
            <v>15957309.23</v>
          </cell>
          <cell r="Y63">
            <v>79894876.569999993</v>
          </cell>
          <cell r="Z63">
            <v>16353931.090000002</v>
          </cell>
          <cell r="AA63">
            <v>134361404.40000001</v>
          </cell>
          <cell r="AB63">
            <v>19746389.300000001</v>
          </cell>
          <cell r="AC63">
            <v>8361265.4899999993</v>
          </cell>
          <cell r="AD63">
            <v>11719844.490000002</v>
          </cell>
          <cell r="AE63">
            <v>64543701.700000003</v>
          </cell>
          <cell r="AF63">
            <v>9921720.2199999988</v>
          </cell>
          <cell r="AG63">
            <v>14228958.099999998</v>
          </cell>
        </row>
        <row r="251">
          <cell r="F251">
            <v>65325094.979999989</v>
          </cell>
          <cell r="G251">
            <v>157929614.64000002</v>
          </cell>
          <cell r="H251">
            <v>6523945.2200000007</v>
          </cell>
          <cell r="I251">
            <v>14012618.729999997</v>
          </cell>
          <cell r="J251">
            <v>23732977.950000003</v>
          </cell>
          <cell r="K251">
            <v>10923617.65</v>
          </cell>
          <cell r="L251">
            <v>9536396.3100000005</v>
          </cell>
          <cell r="M251">
            <v>10892365.130000001</v>
          </cell>
          <cell r="N251">
            <v>8690538.9699999988</v>
          </cell>
          <cell r="O251">
            <v>19896274.889999997</v>
          </cell>
          <cell r="P251">
            <v>4524086.4400000013</v>
          </cell>
          <cell r="Q251">
            <v>49338595.780000009</v>
          </cell>
          <cell r="R251">
            <v>12303039.529999997</v>
          </cell>
          <cell r="S251">
            <v>11204151.92</v>
          </cell>
          <cell r="T251">
            <v>15995659.219999999</v>
          </cell>
          <cell r="U251">
            <v>9292094.5999999996</v>
          </cell>
          <cell r="V251">
            <v>7285856.6000000015</v>
          </cell>
          <cell r="W251">
            <v>18685674.150000002</v>
          </cell>
          <cell r="X251">
            <v>10035070.459999999</v>
          </cell>
          <cell r="Y251">
            <v>30634911.419999998</v>
          </cell>
          <cell r="Z251">
            <v>9252009.3199999984</v>
          </cell>
          <cell r="AA251">
            <v>31999175.440000001</v>
          </cell>
          <cell r="AB251">
            <v>9348139.879999999</v>
          </cell>
          <cell r="AC251">
            <v>5621558.6499999994</v>
          </cell>
          <cell r="AD251">
            <v>7379265.8199999984</v>
          </cell>
          <cell r="AE251">
            <v>20767232.390000004</v>
          </cell>
          <cell r="AF251">
            <v>6215479.709999999</v>
          </cell>
          <cell r="AG251">
            <v>8022415.6400000006</v>
          </cell>
        </row>
        <row r="252">
          <cell r="F252">
            <v>-64820048.599999987</v>
          </cell>
          <cell r="G252">
            <v>450918961.73000014</v>
          </cell>
          <cell r="H252">
            <v>2701978.26</v>
          </cell>
          <cell r="I252">
            <v>37946333.019999996</v>
          </cell>
          <cell r="J252">
            <v>65017322.99000001</v>
          </cell>
          <cell r="K252">
            <v>14197400.989999993</v>
          </cell>
          <cell r="L252">
            <v>11325123.339999994</v>
          </cell>
          <cell r="M252">
            <v>16736016.429999998</v>
          </cell>
          <cell r="N252">
            <v>9064979.2800000012</v>
          </cell>
          <cell r="O252">
            <v>35964046.980000004</v>
          </cell>
          <cell r="P252">
            <v>-1276849.4900000012</v>
          </cell>
          <cell r="Q252">
            <v>93269976.860000014</v>
          </cell>
          <cell r="R252">
            <v>4061877.8600000031</v>
          </cell>
          <cell r="S252">
            <v>9877399.8799999971</v>
          </cell>
          <cell r="T252">
            <v>25798043.909999996</v>
          </cell>
          <cell r="U252">
            <v>8208382.7599999998</v>
          </cell>
          <cell r="V252">
            <v>3341385.2300000004</v>
          </cell>
          <cell r="W252">
            <v>37939224.599999994</v>
          </cell>
          <cell r="X252">
            <v>5922238.7700000014</v>
          </cell>
          <cell r="Y252">
            <v>49259965.149999991</v>
          </cell>
          <cell r="Z252">
            <v>7101921.7700000033</v>
          </cell>
          <cell r="AA252">
            <v>102362228.96000001</v>
          </cell>
          <cell r="AB252">
            <v>10398249.420000002</v>
          </cell>
          <cell r="AC252">
            <v>2739706.84</v>
          </cell>
          <cell r="AD252">
            <v>4340578.6700000037</v>
          </cell>
          <cell r="AE252">
            <v>43776469.310000002</v>
          </cell>
          <cell r="AF252">
            <v>3706240.51</v>
          </cell>
          <cell r="AG252">
            <v>6206542.4599999972</v>
          </cell>
        </row>
      </sheetData>
      <sheetData sheetId="27"/>
      <sheetData sheetId="28">
        <row r="10">
          <cell r="G10">
            <v>4132</v>
          </cell>
          <cell r="H10">
            <v>96</v>
          </cell>
          <cell r="I10">
            <v>1070</v>
          </cell>
          <cell r="J10">
            <v>838</v>
          </cell>
          <cell r="K10">
            <v>175</v>
          </cell>
          <cell r="L10">
            <v>201</v>
          </cell>
          <cell r="M10">
            <v>210</v>
          </cell>
          <cell r="N10">
            <v>196</v>
          </cell>
          <cell r="O10">
            <v>457</v>
          </cell>
          <cell r="P10">
            <v>46</v>
          </cell>
          <cell r="Q10">
            <v>1091</v>
          </cell>
          <cell r="R10">
            <v>160</v>
          </cell>
          <cell r="S10">
            <v>170</v>
          </cell>
          <cell r="T10">
            <v>319</v>
          </cell>
          <cell r="U10">
            <v>133</v>
          </cell>
          <cell r="V10">
            <v>110</v>
          </cell>
          <cell r="W10">
            <v>437</v>
          </cell>
          <cell r="X10">
            <v>189</v>
          </cell>
          <cell r="Y10">
            <v>774</v>
          </cell>
          <cell r="Z10">
            <v>210</v>
          </cell>
          <cell r="AA10">
            <v>1468</v>
          </cell>
          <cell r="AB10">
            <v>665</v>
          </cell>
          <cell r="AC10">
            <v>126</v>
          </cell>
          <cell r="AD10">
            <v>175</v>
          </cell>
          <cell r="AE10">
            <v>559</v>
          </cell>
          <cell r="AF10">
            <v>158</v>
          </cell>
          <cell r="AG10">
            <v>123</v>
          </cell>
        </row>
        <row r="30">
          <cell r="G30">
            <v>30556550</v>
          </cell>
          <cell r="H30">
            <v>545577</v>
          </cell>
          <cell r="I30">
            <v>2744371</v>
          </cell>
          <cell r="J30">
            <v>4739664</v>
          </cell>
          <cell r="K30">
            <v>1330775</v>
          </cell>
          <cell r="L30">
            <v>1090852</v>
          </cell>
          <cell r="M30">
            <v>1512218</v>
          </cell>
          <cell r="N30">
            <v>1020263</v>
          </cell>
          <cell r="O30">
            <v>3051453</v>
          </cell>
          <cell r="P30">
            <v>175697</v>
          </cell>
          <cell r="Q30">
            <v>7948268</v>
          </cell>
          <cell r="R30">
            <v>979097.39999999991</v>
          </cell>
          <cell r="S30">
            <v>1231635.8</v>
          </cell>
          <cell r="T30">
            <v>2270848</v>
          </cell>
          <cell r="U30">
            <v>1001710</v>
          </cell>
          <cell r="V30">
            <v>607294</v>
          </cell>
          <cell r="W30">
            <v>3089767</v>
          </cell>
          <cell r="X30">
            <v>863442</v>
          </cell>
          <cell r="Y30">
            <v>4404456</v>
          </cell>
          <cell r="Z30">
            <v>928439</v>
          </cell>
          <cell r="AA30">
            <v>7015774.1600000001</v>
          </cell>
          <cell r="AB30">
            <v>1173821</v>
          </cell>
          <cell r="AC30">
            <v>463993</v>
          </cell>
          <cell r="AD30">
            <v>685390</v>
          </cell>
          <cell r="AE30">
            <v>3535976</v>
          </cell>
          <cell r="AF30">
            <v>552310</v>
          </cell>
          <cell r="AG30">
            <v>803236</v>
          </cell>
        </row>
        <row r="37">
          <cell r="G37">
            <v>10008506.070000006</v>
          </cell>
          <cell r="H37">
            <v>101105.22999999998</v>
          </cell>
          <cell r="I37">
            <v>1682204.6099999994</v>
          </cell>
          <cell r="J37">
            <v>1409417</v>
          </cell>
          <cell r="K37">
            <v>257832.89999999991</v>
          </cell>
          <cell r="L37">
            <v>290023.90999999986</v>
          </cell>
          <cell r="M37">
            <v>509774.80000000005</v>
          </cell>
          <cell r="N37">
            <v>154374.97000000012</v>
          </cell>
          <cell r="O37">
            <v>894770</v>
          </cell>
          <cell r="P37">
            <v>81698.47</v>
          </cell>
          <cell r="Q37">
            <v>2833494.7899999991</v>
          </cell>
          <cell r="R37">
            <v>181925.0500000001</v>
          </cell>
          <cell r="S37">
            <v>455943.39</v>
          </cell>
          <cell r="T37">
            <v>1233478.51</v>
          </cell>
          <cell r="U37">
            <v>283012</v>
          </cell>
          <cell r="V37">
            <v>167968</v>
          </cell>
          <cell r="W37">
            <v>1423696</v>
          </cell>
          <cell r="X37">
            <v>417177.62999999989</v>
          </cell>
          <cell r="Y37">
            <v>1636298</v>
          </cell>
          <cell r="Z37">
            <v>285515</v>
          </cell>
          <cell r="AA37">
            <v>2304381.84</v>
          </cell>
          <cell r="AB37">
            <v>336907</v>
          </cell>
          <cell r="AC37">
            <v>77115.23</v>
          </cell>
          <cell r="AD37">
            <v>151707</v>
          </cell>
          <cell r="AE37">
            <v>1249175.0499999998</v>
          </cell>
          <cell r="AF37">
            <v>149792.66000000003</v>
          </cell>
          <cell r="AG37">
            <v>188835</v>
          </cell>
        </row>
        <row r="39">
          <cell r="E39">
            <v>24.862373203693156</v>
          </cell>
          <cell r="G39">
            <v>24.57055122671705</v>
          </cell>
          <cell r="H39">
            <v>15.376678022463173</v>
          </cell>
          <cell r="I39">
            <v>32.911478669613984</v>
          </cell>
          <cell r="J39">
            <v>22.715649401219224</v>
          </cell>
          <cell r="K39">
            <v>16.189067444731084</v>
          </cell>
          <cell r="L39">
            <v>20.804567979372344</v>
          </cell>
          <cell r="M39">
            <v>25.046078119916409</v>
          </cell>
          <cell r="N39">
            <v>13.002462302559106</v>
          </cell>
          <cell r="O39">
            <v>22.489981845039633</v>
          </cell>
          <cell r="P39">
            <v>31.123700932585642</v>
          </cell>
          <cell r="Q39">
            <v>25.994270925545138</v>
          </cell>
          <cell r="R39">
            <v>15.442464580169657</v>
          </cell>
          <cell r="S39">
            <v>26.34055266741175</v>
          </cell>
          <cell r="T39">
            <v>35.152237746371895</v>
          </cell>
          <cell r="U39">
            <v>21.731138095143027</v>
          </cell>
          <cell r="V39">
            <v>20.274432931951832</v>
          </cell>
          <cell r="W39">
            <v>30.268831435280713</v>
          </cell>
          <cell r="X39">
            <v>28.25959397768224</v>
          </cell>
          <cell r="Y39">
            <v>26.648641394805566</v>
          </cell>
          <cell r="Z39">
            <v>19.952103491120209</v>
          </cell>
          <cell r="AA39">
            <v>24.68534707856513</v>
          </cell>
          <cell r="AB39">
            <v>21.759660533097378</v>
          </cell>
          <cell r="AC39">
            <v>13.626163782059777</v>
          </cell>
          <cell r="AD39">
            <v>17.691922849515972</v>
          </cell>
          <cell r="AE39">
            <v>23.462087616626413</v>
          </cell>
          <cell r="AF39">
            <v>21.140384592640817</v>
          </cell>
          <cell r="AG39">
            <v>18.805550991141718</v>
          </cell>
        </row>
        <row r="41">
          <cell r="E41">
            <v>0.68083647466635133</v>
          </cell>
          <cell r="G41">
            <v>0.8456620388379823</v>
          </cell>
          <cell r="H41">
            <v>0.55459245494762865</v>
          </cell>
          <cell r="I41">
            <v>0.51039073832992377</v>
          </cell>
          <cell r="J41">
            <v>0.73291808673169578</v>
          </cell>
          <cell r="K41">
            <v>0.79773108739959242</v>
          </cell>
          <cell r="L41">
            <v>0.6399730599908009</v>
          </cell>
          <cell r="M41">
            <v>0.72528997824443742</v>
          </cell>
          <cell r="N41">
            <v>0.57291367181182729</v>
          </cell>
          <cell r="O41">
            <v>0.59577839162543111</v>
          </cell>
          <cell r="P41">
            <v>0.46015179768689241</v>
          </cell>
          <cell r="Q41">
            <v>0.62042448467787414</v>
          </cell>
          <cell r="R41">
            <v>0.55267526925421651</v>
          </cell>
          <cell r="S41">
            <v>0.47510214630684011</v>
          </cell>
          <cell r="T41">
            <v>0.58322101318255037</v>
          </cell>
          <cell r="U41">
            <v>0.52154141883674043</v>
          </cell>
          <cell r="V41">
            <v>0.51084966924407293</v>
          </cell>
          <cell r="W41">
            <v>0.6499780799924606</v>
          </cell>
          <cell r="X41">
            <v>0.54141626703051948</v>
          </cell>
          <cell r="Y41">
            <v>0.61791880007093258</v>
          </cell>
          <cell r="Z41">
            <v>0.47090828122654177</v>
          </cell>
          <cell r="AA41">
            <v>0.73381785000347255</v>
          </cell>
          <cell r="AB41">
            <v>0.45129187581506364</v>
          </cell>
          <cell r="AC41">
            <v>0.61149549806005399</v>
          </cell>
          <cell r="AD41">
            <v>0.57632218006673119</v>
          </cell>
          <cell r="AE41">
            <v>0.59370135007528779</v>
          </cell>
          <cell r="AF41">
            <v>0.47791903473005809</v>
          </cell>
          <cell r="AG41">
            <v>0.61705363946999681</v>
          </cell>
        </row>
        <row r="63">
          <cell r="F63">
            <v>672751.54</v>
          </cell>
          <cell r="G63">
            <v>674486767.68999994</v>
          </cell>
          <cell r="H63">
            <v>10202990.07</v>
          </cell>
          <cell r="I63">
            <v>57661259.669999987</v>
          </cell>
          <cell r="J63">
            <v>98495120.74000001</v>
          </cell>
          <cell r="K63">
            <v>27865437.209999997</v>
          </cell>
          <cell r="L63">
            <v>23183442.199999999</v>
          </cell>
          <cell r="M63">
            <v>30772894.93</v>
          </cell>
          <cell r="N63">
            <v>19700883.170000002</v>
          </cell>
          <cell r="O63">
            <v>61942705.960000008</v>
          </cell>
          <cell r="P63">
            <v>3600986.2899999996</v>
          </cell>
          <cell r="Q63">
            <v>158558931.86999997</v>
          </cell>
          <cell r="R63">
            <v>18195745.600000001</v>
          </cell>
          <cell r="S63">
            <v>23240055.25</v>
          </cell>
          <cell r="T63">
            <v>46415911.069999985</v>
          </cell>
          <cell r="U63">
            <v>19305742.41</v>
          </cell>
          <cell r="V63">
            <v>11796117.65</v>
          </cell>
          <cell r="W63">
            <v>62986384.769999996</v>
          </cell>
          <cell r="X63">
            <v>17781611.899999999</v>
          </cell>
          <cell r="Y63">
            <v>89153088.109999985</v>
          </cell>
          <cell r="Z63">
            <v>18251505.77</v>
          </cell>
          <cell r="AA63">
            <v>149632361.14000002</v>
          </cell>
          <cell r="AB63">
            <v>22054822.310000006</v>
          </cell>
          <cell r="AC63">
            <v>9315975.1499999985</v>
          </cell>
          <cell r="AD63">
            <v>13354441.26</v>
          </cell>
          <cell r="AE63">
            <v>72020275.829999998</v>
          </cell>
          <cell r="AF63">
            <v>11054061.17</v>
          </cell>
          <cell r="AG63">
            <v>15701467.949999997</v>
          </cell>
        </row>
        <row r="251">
          <cell r="F251">
            <v>72733919.789999992</v>
          </cell>
          <cell r="G251">
            <v>174789971.78</v>
          </cell>
          <cell r="H251">
            <v>7283749.8000000007</v>
          </cell>
          <cell r="I251">
            <v>15567173.6</v>
          </cell>
          <cell r="J251">
            <v>26419762.59</v>
          </cell>
          <cell r="K251">
            <v>12151075.010000002</v>
          </cell>
          <cell r="L251">
            <v>10534231.299999999</v>
          </cell>
          <cell r="M251">
            <v>12142619.689999999</v>
          </cell>
          <cell r="N251">
            <v>9667778.0800000001</v>
          </cell>
          <cell r="O251">
            <v>22220510.389999997</v>
          </cell>
          <cell r="P251">
            <v>5061920.82</v>
          </cell>
          <cell r="Q251">
            <v>56209949.420000002</v>
          </cell>
          <cell r="R251">
            <v>13803514.5</v>
          </cell>
          <cell r="S251">
            <v>12854449.630000003</v>
          </cell>
          <cell r="T251">
            <v>17851075.739999998</v>
          </cell>
          <cell r="U251">
            <v>10264893.389999999</v>
          </cell>
          <cell r="V251">
            <v>8054645.0300000012</v>
          </cell>
          <cell r="W251">
            <v>20906165.609999999</v>
          </cell>
          <cell r="X251">
            <v>11090389.120000001</v>
          </cell>
          <cell r="Y251">
            <v>34989866.510000005</v>
          </cell>
          <cell r="Z251">
            <v>10324057.850000001</v>
          </cell>
          <cell r="AA251">
            <v>35905154.310000002</v>
          </cell>
          <cell r="AB251">
            <v>10414182.969999999</v>
          </cell>
          <cell r="AC251">
            <v>6477229.2400000002</v>
          </cell>
          <cell r="AD251">
            <v>8251166.04</v>
          </cell>
          <cell r="AE251">
            <v>23003747.09</v>
          </cell>
          <cell r="AF251">
            <v>7149287.0599999996</v>
          </cell>
          <cell r="AG251">
            <v>8933631.620000001</v>
          </cell>
        </row>
        <row r="252">
          <cell r="F252">
            <v>-72061168.249999985</v>
          </cell>
          <cell r="G252">
            <v>499696795.90999997</v>
          </cell>
          <cell r="H252">
            <v>2919240.2699999996</v>
          </cell>
          <cell r="I252">
            <v>42094086.069999985</v>
          </cell>
          <cell r="J252">
            <v>72075358.150000006</v>
          </cell>
          <cell r="K252">
            <v>15714362.199999996</v>
          </cell>
          <cell r="L252">
            <v>12649210.9</v>
          </cell>
          <cell r="M252">
            <v>18630275.240000002</v>
          </cell>
          <cell r="N252">
            <v>10033105.090000002</v>
          </cell>
          <cell r="O252">
            <v>39722195.570000008</v>
          </cell>
          <cell r="P252">
            <v>-1460934.5300000007</v>
          </cell>
          <cell r="Q252">
            <v>102348982.44999997</v>
          </cell>
          <cell r="R252">
            <v>4392231.1000000015</v>
          </cell>
          <cell r="S252">
            <v>10385605.619999997</v>
          </cell>
          <cell r="T252">
            <v>28564835.329999987</v>
          </cell>
          <cell r="U252">
            <v>9040849.0200000014</v>
          </cell>
          <cell r="V252">
            <v>3741472.6199999992</v>
          </cell>
          <cell r="W252">
            <v>42080219.159999996</v>
          </cell>
          <cell r="X252">
            <v>6691222.7799999975</v>
          </cell>
          <cell r="Y252">
            <v>54163221.599999979</v>
          </cell>
          <cell r="Z252">
            <v>7927447.9199999981</v>
          </cell>
          <cell r="AA252">
            <v>113727206.83000001</v>
          </cell>
          <cell r="AB252">
            <v>11640639.340000007</v>
          </cell>
          <cell r="AC252">
            <v>2838745.9099999983</v>
          </cell>
          <cell r="AD252">
            <v>5103275.22</v>
          </cell>
          <cell r="AE252">
            <v>49016528.739999995</v>
          </cell>
          <cell r="AF252">
            <v>3904774.1100000003</v>
          </cell>
          <cell r="AG252">
            <v>6767836.3299999963</v>
          </cell>
        </row>
      </sheetData>
      <sheetData sheetId="29"/>
      <sheetData sheetId="30">
        <row r="10">
          <cell r="G10">
            <v>4540</v>
          </cell>
          <cell r="H10">
            <v>105</v>
          </cell>
          <cell r="I10">
            <v>1162</v>
          </cell>
          <cell r="J10">
            <v>901</v>
          </cell>
          <cell r="K10">
            <v>186</v>
          </cell>
          <cell r="L10">
            <v>229</v>
          </cell>
          <cell r="M10">
            <v>229</v>
          </cell>
          <cell r="N10">
            <v>207</v>
          </cell>
          <cell r="O10">
            <v>490</v>
          </cell>
          <cell r="P10">
            <v>50</v>
          </cell>
          <cell r="Q10">
            <v>1193</v>
          </cell>
          <cell r="R10">
            <v>180</v>
          </cell>
          <cell r="S10">
            <v>205</v>
          </cell>
          <cell r="T10">
            <v>354</v>
          </cell>
          <cell r="U10">
            <v>151</v>
          </cell>
          <cell r="V10">
            <v>118</v>
          </cell>
          <cell r="W10">
            <v>468</v>
          </cell>
          <cell r="X10">
            <v>221</v>
          </cell>
          <cell r="Y10">
            <v>850</v>
          </cell>
          <cell r="Z10">
            <v>218</v>
          </cell>
          <cell r="AA10">
            <v>1613</v>
          </cell>
          <cell r="AB10">
            <v>714</v>
          </cell>
          <cell r="AC10">
            <v>137</v>
          </cell>
          <cell r="AD10">
            <v>194</v>
          </cell>
          <cell r="AE10">
            <v>615</v>
          </cell>
          <cell r="AF10">
            <v>179</v>
          </cell>
          <cell r="AG10">
            <v>130</v>
          </cell>
        </row>
        <row r="30">
          <cell r="G30">
            <v>33714933</v>
          </cell>
          <cell r="H30">
            <v>600226</v>
          </cell>
          <cell r="I30">
            <v>3019797</v>
          </cell>
          <cell r="J30">
            <v>5209899</v>
          </cell>
          <cell r="K30">
            <v>1460527</v>
          </cell>
          <cell r="L30">
            <v>1201776</v>
          </cell>
          <cell r="M30">
            <v>1654717</v>
          </cell>
          <cell r="N30">
            <v>1120716</v>
          </cell>
          <cell r="O30">
            <v>3367418</v>
          </cell>
          <cell r="P30">
            <v>196306</v>
          </cell>
          <cell r="Q30">
            <v>8782413</v>
          </cell>
          <cell r="R30">
            <v>1081624.3999999999</v>
          </cell>
          <cell r="S30">
            <v>1353609.8</v>
          </cell>
          <cell r="T30">
            <v>2503302</v>
          </cell>
          <cell r="U30">
            <v>1102194</v>
          </cell>
          <cell r="V30">
            <v>672309</v>
          </cell>
          <cell r="W30">
            <v>3410882</v>
          </cell>
          <cell r="X30">
            <v>951346</v>
          </cell>
          <cell r="Y30">
            <v>4881065</v>
          </cell>
          <cell r="Z30">
            <v>1022354</v>
          </cell>
          <cell r="AA30">
            <v>7739030.6600000001</v>
          </cell>
          <cell r="AB30">
            <v>1299182</v>
          </cell>
          <cell r="AC30">
            <v>510445</v>
          </cell>
          <cell r="AD30">
            <v>757944</v>
          </cell>
          <cell r="AE30">
            <v>3903519</v>
          </cell>
          <cell r="AF30">
            <v>611205</v>
          </cell>
          <cell r="AG30">
            <v>883747</v>
          </cell>
        </row>
        <row r="37">
          <cell r="G37">
            <v>10888221.380000008</v>
          </cell>
          <cell r="H37">
            <v>108553.16999999993</v>
          </cell>
          <cell r="I37">
            <v>1830956.6099999994</v>
          </cell>
          <cell r="J37">
            <v>1553449</v>
          </cell>
          <cell r="K37">
            <v>285917.89999999991</v>
          </cell>
          <cell r="L37">
            <v>319904.12999999983</v>
          </cell>
          <cell r="M37">
            <v>558560.51000000024</v>
          </cell>
          <cell r="N37">
            <v>178686.49000000014</v>
          </cell>
          <cell r="O37">
            <v>985127</v>
          </cell>
          <cell r="P37">
            <v>87903.47</v>
          </cell>
          <cell r="Q37">
            <v>3102657.2299999986</v>
          </cell>
          <cell r="R37">
            <v>198318.7900000001</v>
          </cell>
          <cell r="S37">
            <v>487860.45999999996</v>
          </cell>
          <cell r="T37">
            <v>1346020.51</v>
          </cell>
          <cell r="U37">
            <v>311438</v>
          </cell>
          <cell r="V37">
            <v>176807</v>
          </cell>
          <cell r="W37">
            <v>1551828</v>
          </cell>
          <cell r="X37">
            <v>463863.48</v>
          </cell>
          <cell r="Y37">
            <v>1763558</v>
          </cell>
          <cell r="Z37">
            <v>312023</v>
          </cell>
          <cell r="AA37">
            <v>2484953.34</v>
          </cell>
          <cell r="AB37">
            <v>357366</v>
          </cell>
          <cell r="AC37">
            <v>84606.36</v>
          </cell>
          <cell r="AD37">
            <v>170916</v>
          </cell>
          <cell r="AE37">
            <v>1382960.0499999998</v>
          </cell>
          <cell r="AF37">
            <v>155260.66000000003</v>
          </cell>
          <cell r="AG37">
            <v>208641</v>
          </cell>
        </row>
        <row r="39">
          <cell r="E39">
            <v>24.654971654981715</v>
          </cell>
          <cell r="G39">
            <v>24.308295174883959</v>
          </cell>
          <cell r="H39">
            <v>15.061972831603022</v>
          </cell>
          <cell r="I39">
            <v>32.898457406882379</v>
          </cell>
          <cell r="J39">
            <v>22.75870323727727</v>
          </cell>
          <cell r="K39">
            <v>16.330701184070204</v>
          </cell>
          <cell r="L39">
            <v>20.816296460109868</v>
          </cell>
          <cell r="M39">
            <v>25.07203816699025</v>
          </cell>
          <cell r="N39">
            <v>13.609792552723606</v>
          </cell>
          <cell r="O39">
            <v>22.459717363227124</v>
          </cell>
          <cell r="P39">
            <v>30.3290067038605</v>
          </cell>
          <cell r="Q39">
            <v>25.805218608391904</v>
          </cell>
          <cell r="R39">
            <v>15.272020274516093</v>
          </cell>
          <cell r="S39">
            <v>25.845884114647514</v>
          </cell>
          <cell r="T39">
            <v>34.921465881381174</v>
          </cell>
          <cell r="U39">
            <v>21.725221341414073</v>
          </cell>
          <cell r="V39">
            <v>19.524603560227927</v>
          </cell>
          <cell r="W39">
            <v>30.01385586955832</v>
          </cell>
          <cell r="X39">
            <v>28.508682231727423</v>
          </cell>
          <cell r="Y39">
            <v>26.126487149702143</v>
          </cell>
          <cell r="Z39">
            <v>19.892765496246472</v>
          </cell>
          <cell r="AA39">
            <v>24.266520537478854</v>
          </cell>
          <cell r="AB39">
            <v>21.036168109925907</v>
          </cell>
          <cell r="AC39">
            <v>13.583396749862731</v>
          </cell>
          <cell r="AD39">
            <v>17.920682453005863</v>
          </cell>
          <cell r="AE39">
            <v>23.60622044779187</v>
          </cell>
          <cell r="AF39">
            <v>20.076775040704891</v>
          </cell>
          <cell r="AG39">
            <v>18.871359881909846</v>
          </cell>
        </row>
        <row r="41">
          <cell r="E41">
            <v>0.6805478088515895</v>
          </cell>
          <cell r="G41">
            <v>0.84539376082367557</v>
          </cell>
          <cell r="H41">
            <v>0.5529144894260376</v>
          </cell>
          <cell r="I41">
            <v>0.50845052755288367</v>
          </cell>
          <cell r="J41">
            <v>0.73012076305405205</v>
          </cell>
          <cell r="K41">
            <v>0.79377006637273351</v>
          </cell>
          <cell r="L41">
            <v>0.63860988781061312</v>
          </cell>
          <cell r="M41">
            <v>0.71946016041705396</v>
          </cell>
          <cell r="N41">
            <v>0.57055016551929538</v>
          </cell>
          <cell r="O41">
            <v>0.59625672686483067</v>
          </cell>
          <cell r="P41">
            <v>0.46617984065353418</v>
          </cell>
          <cell r="Q41">
            <v>0.62150843874578254</v>
          </cell>
          <cell r="R41">
            <v>0.55314880113736609</v>
          </cell>
          <cell r="S41">
            <v>0.47291974118173186</v>
          </cell>
          <cell r="T41">
            <v>0.5828134994799431</v>
          </cell>
          <cell r="U41">
            <v>0.52001443706078432</v>
          </cell>
          <cell r="V41">
            <v>0.51294377950503078</v>
          </cell>
          <cell r="W41">
            <v>0.65067339681958314</v>
          </cell>
          <cell r="X41">
            <v>0.53968810451732219</v>
          </cell>
          <cell r="Y41">
            <v>0.62048987665369604</v>
          </cell>
          <cell r="Z41">
            <v>0.47052158265103711</v>
          </cell>
          <cell r="AA41">
            <v>0.73312760812736799</v>
          </cell>
          <cell r="AB41">
            <v>0.45202578517169967</v>
          </cell>
          <cell r="AC41">
            <v>0.60973045934791825</v>
          </cell>
          <cell r="AD41">
            <v>0.57724694552495848</v>
          </cell>
          <cell r="AE41">
            <v>0.59398967846194939</v>
          </cell>
          <cell r="AF41">
            <v>0.48012961508248236</v>
          </cell>
          <cell r="AG41">
            <v>0.61636699679174223</v>
          </cell>
        </row>
        <row r="63">
          <cell r="F63">
            <v>814806.71</v>
          </cell>
          <cell r="G63">
            <v>744398190.12</v>
          </cell>
          <cell r="H63">
            <v>11227156.170000002</v>
          </cell>
          <cell r="I63">
            <v>63452669.539999999</v>
          </cell>
          <cell r="J63">
            <v>108249140.36</v>
          </cell>
          <cell r="K63">
            <v>30589907.159999996</v>
          </cell>
          <cell r="L63">
            <v>25528315.439999998</v>
          </cell>
          <cell r="M63">
            <v>33655815.560000002</v>
          </cell>
          <cell r="N63">
            <v>21642350.280000001</v>
          </cell>
          <cell r="O63">
            <v>68339771.799999997</v>
          </cell>
          <cell r="P63">
            <v>4016479.6900000004</v>
          </cell>
          <cell r="Q63">
            <v>175179627.37</v>
          </cell>
          <cell r="R63">
            <v>20091210.77</v>
          </cell>
          <cell r="S63">
            <v>25533526.919999994</v>
          </cell>
          <cell r="T63">
            <v>51139106.789999999</v>
          </cell>
          <cell r="U63">
            <v>21231062.049999997</v>
          </cell>
          <cell r="V63">
            <v>13114478.449999999</v>
          </cell>
          <cell r="W63">
            <v>69555836.900000006</v>
          </cell>
          <cell r="X63">
            <v>19588854.510000002</v>
          </cell>
          <cell r="Y63">
            <v>98835323.049999997</v>
          </cell>
          <cell r="Z63">
            <v>20075836.199999999</v>
          </cell>
          <cell r="AA63">
            <v>165212608.99999997</v>
          </cell>
          <cell r="AB63">
            <v>24399152.380000006</v>
          </cell>
          <cell r="AC63">
            <v>10239155.500000002</v>
          </cell>
          <cell r="AD63">
            <v>14567082.07</v>
          </cell>
          <cell r="AE63">
            <v>79659423.019999996</v>
          </cell>
          <cell r="AF63">
            <v>12232587.889999999</v>
          </cell>
          <cell r="AG63">
            <v>17281967.579999998</v>
          </cell>
        </row>
        <row r="251">
          <cell r="F251">
            <v>80892072.899999976</v>
          </cell>
          <cell r="G251">
            <v>191743510.61999997</v>
          </cell>
          <cell r="H251">
            <v>8203579.1499999994</v>
          </cell>
          <cell r="I251">
            <v>17210014.689999998</v>
          </cell>
          <cell r="J251">
            <v>29256275.260000002</v>
          </cell>
          <cell r="K251">
            <v>13406575.240000002</v>
          </cell>
          <cell r="L251">
            <v>11595833.939999999</v>
          </cell>
          <cell r="M251">
            <v>13615827.590000002</v>
          </cell>
          <cell r="N251">
            <v>10673232.290000001</v>
          </cell>
          <cell r="O251">
            <v>24627540.780000005</v>
          </cell>
          <cell r="P251">
            <v>5537511.5699999994</v>
          </cell>
          <cell r="Q251">
            <v>62870536.600000009</v>
          </cell>
          <cell r="R251">
            <v>15132714.689999999</v>
          </cell>
          <cell r="S251">
            <v>14044689.029999999</v>
          </cell>
          <cell r="T251">
            <v>19743868.869999997</v>
          </cell>
          <cell r="U251">
            <v>11301840.279999999</v>
          </cell>
          <cell r="V251">
            <v>9572361.0300000012</v>
          </cell>
          <cell r="W251">
            <v>23328368.939999998</v>
          </cell>
          <cell r="X251">
            <v>12646131.17</v>
          </cell>
          <cell r="Y251">
            <v>38328229.619999997</v>
          </cell>
          <cell r="Z251">
            <v>11485634.979999999</v>
          </cell>
          <cell r="AA251">
            <v>40133409.840000004</v>
          </cell>
          <cell r="AB251">
            <v>11697630.49</v>
          </cell>
          <cell r="AC251">
            <v>7120197.8599999994</v>
          </cell>
          <cell r="AD251">
            <v>9091693.4199999999</v>
          </cell>
          <cell r="AE251">
            <v>26106169.640000008</v>
          </cell>
          <cell r="AF251">
            <v>7791949.9299999997</v>
          </cell>
          <cell r="AG251">
            <v>9814006.7999999989</v>
          </cell>
        </row>
        <row r="252">
          <cell r="F252">
            <v>-80077266.189999983</v>
          </cell>
          <cell r="G252">
            <v>552654679.5</v>
          </cell>
          <cell r="H252">
            <v>3023577.0200000023</v>
          </cell>
          <cell r="I252">
            <v>46242654.850000001</v>
          </cell>
          <cell r="J252">
            <v>78992865.099999994</v>
          </cell>
          <cell r="K252">
            <v>17183331.919999994</v>
          </cell>
          <cell r="L252">
            <v>13932481.499999998</v>
          </cell>
          <cell r="M252">
            <v>20039987.969999999</v>
          </cell>
          <cell r="N252">
            <v>10969117.99</v>
          </cell>
          <cell r="O252">
            <v>43712231.019999996</v>
          </cell>
          <cell r="P252">
            <v>-1521031.879999999</v>
          </cell>
          <cell r="Q252">
            <v>112309090.77</v>
          </cell>
          <cell r="R252">
            <v>4958496.08</v>
          </cell>
          <cell r="S252">
            <v>11488837.889999995</v>
          </cell>
          <cell r="T252">
            <v>31395237.920000002</v>
          </cell>
          <cell r="U252">
            <v>9929221.7699999977</v>
          </cell>
          <cell r="V252">
            <v>3542117.4199999981</v>
          </cell>
          <cell r="W252">
            <v>46227467.960000008</v>
          </cell>
          <cell r="X252">
            <v>6942723.3400000017</v>
          </cell>
          <cell r="Y252">
            <v>60507093.43</v>
          </cell>
          <cell r="Z252">
            <v>8590201.2200000007</v>
          </cell>
          <cell r="AA252">
            <v>125079199.15999997</v>
          </cell>
          <cell r="AB252">
            <v>12701521.890000006</v>
          </cell>
          <cell r="AC252">
            <v>3118957.6400000025</v>
          </cell>
          <cell r="AD252">
            <v>5475388.6500000004</v>
          </cell>
          <cell r="AE252">
            <v>53553253.379999988</v>
          </cell>
          <cell r="AF252">
            <v>4440637.959999999</v>
          </cell>
          <cell r="AG252">
            <v>7467960.7799999993</v>
          </cell>
        </row>
      </sheetData>
      <sheetData sheetId="31"/>
      <sheetData sheetId="32">
        <row r="10">
          <cell r="G10">
            <v>4905</v>
          </cell>
          <cell r="H10">
            <v>113</v>
          </cell>
          <cell r="I10">
            <v>1240</v>
          </cell>
          <cell r="J10">
            <v>997</v>
          </cell>
          <cell r="K10">
            <v>199</v>
          </cell>
          <cell r="L10">
            <v>251</v>
          </cell>
          <cell r="M10">
            <v>252</v>
          </cell>
          <cell r="N10">
            <v>229</v>
          </cell>
          <cell r="O10">
            <v>553</v>
          </cell>
          <cell r="P10">
            <v>51</v>
          </cell>
          <cell r="Q10">
            <v>1344</v>
          </cell>
          <cell r="R10">
            <v>211</v>
          </cell>
          <cell r="S10">
            <v>252</v>
          </cell>
          <cell r="T10">
            <v>388</v>
          </cell>
          <cell r="U10">
            <v>157</v>
          </cell>
          <cell r="V10">
            <v>123</v>
          </cell>
          <cell r="W10">
            <v>492</v>
          </cell>
          <cell r="X10">
            <v>248</v>
          </cell>
          <cell r="Y10">
            <v>906</v>
          </cell>
          <cell r="Z10">
            <v>232</v>
          </cell>
          <cell r="AA10">
            <v>1840</v>
          </cell>
          <cell r="AB10">
            <v>744</v>
          </cell>
          <cell r="AC10">
            <v>141</v>
          </cell>
          <cell r="AD10">
            <v>204</v>
          </cell>
          <cell r="AE10">
            <v>667</v>
          </cell>
          <cell r="AF10">
            <v>185</v>
          </cell>
          <cell r="AG10">
            <v>141</v>
          </cell>
        </row>
        <row r="30">
          <cell r="G30">
            <v>36646205</v>
          </cell>
          <cell r="H30">
            <v>651521</v>
          </cell>
          <cell r="I30">
            <v>3269497</v>
          </cell>
          <cell r="J30">
            <v>5655131</v>
          </cell>
          <cell r="K30">
            <v>1585947</v>
          </cell>
          <cell r="L30">
            <v>1310187</v>
          </cell>
          <cell r="M30">
            <v>1805496</v>
          </cell>
          <cell r="N30">
            <v>1222190</v>
          </cell>
          <cell r="O30">
            <v>3662461</v>
          </cell>
          <cell r="P30">
            <v>212551</v>
          </cell>
          <cell r="Q30">
            <v>9532019</v>
          </cell>
          <cell r="R30">
            <v>1168740.3999999999</v>
          </cell>
          <cell r="S30">
            <v>1464165.8</v>
          </cell>
          <cell r="T30">
            <v>2720992</v>
          </cell>
          <cell r="U30">
            <v>1193324</v>
          </cell>
          <cell r="V30">
            <v>726304</v>
          </cell>
          <cell r="W30">
            <v>3711813</v>
          </cell>
          <cell r="X30">
            <v>1035041</v>
          </cell>
          <cell r="Y30">
            <v>5305651</v>
          </cell>
          <cell r="Z30">
            <v>1113213</v>
          </cell>
          <cell r="AA30">
            <v>8443320.6600000001</v>
          </cell>
          <cell r="AB30">
            <v>1416862</v>
          </cell>
          <cell r="AC30">
            <v>556594</v>
          </cell>
          <cell r="AD30">
            <v>825318</v>
          </cell>
          <cell r="AE30">
            <v>4266348</v>
          </cell>
          <cell r="AF30">
            <v>662529</v>
          </cell>
          <cell r="AG30">
            <v>958871</v>
          </cell>
        </row>
        <row r="37">
          <cell r="G37">
            <v>11850500.100000011</v>
          </cell>
          <cell r="H37">
            <v>117215.28999999992</v>
          </cell>
          <cell r="I37">
            <v>1980068.6099999994</v>
          </cell>
          <cell r="J37">
            <v>1611652</v>
          </cell>
          <cell r="K37">
            <v>317016.89999999991</v>
          </cell>
          <cell r="L37">
            <v>354600.95999999985</v>
          </cell>
          <cell r="M37">
            <v>621111.52000000048</v>
          </cell>
          <cell r="N37">
            <v>202124.99000000014</v>
          </cell>
          <cell r="O37">
            <v>1075417</v>
          </cell>
          <cell r="P37">
            <v>92887.47</v>
          </cell>
          <cell r="Q37">
            <v>3400287.3199999984</v>
          </cell>
          <cell r="R37">
            <v>214529.7300000001</v>
          </cell>
          <cell r="S37">
            <v>524419.46</v>
          </cell>
          <cell r="T37">
            <v>1487808.5100000005</v>
          </cell>
          <cell r="U37">
            <v>337160</v>
          </cell>
          <cell r="V37">
            <v>191618</v>
          </cell>
          <cell r="W37">
            <v>1673768</v>
          </cell>
          <cell r="X37">
            <v>516390.51</v>
          </cell>
          <cell r="Y37">
            <v>1931636</v>
          </cell>
          <cell r="Z37">
            <v>335928</v>
          </cell>
          <cell r="AA37">
            <v>2683987.34</v>
          </cell>
          <cell r="AB37">
            <v>379966</v>
          </cell>
          <cell r="AC37">
            <v>92458.86</v>
          </cell>
          <cell r="AD37">
            <v>188311</v>
          </cell>
          <cell r="AE37">
            <v>1505003.0499999998</v>
          </cell>
          <cell r="AF37">
            <v>169182.66000000003</v>
          </cell>
          <cell r="AG37">
            <v>227088</v>
          </cell>
        </row>
        <row r="39">
          <cell r="E39">
            <v>24.65391399089005</v>
          </cell>
          <cell r="G39">
            <v>24.334937389115417</v>
          </cell>
          <cell r="H39">
            <v>14.999404516860212</v>
          </cell>
          <cell r="I39">
            <v>32.922729186177449</v>
          </cell>
          <cell r="J39">
            <v>21.970488571311332</v>
          </cell>
          <cell r="K39">
            <v>16.6181123889601</v>
          </cell>
          <cell r="L39">
            <v>21.080089875130049</v>
          </cell>
          <cell r="M39">
            <v>25.426696345524064</v>
          </cell>
          <cell r="N39">
            <v>14.034353557923884</v>
          </cell>
          <cell r="O39">
            <v>22.533794395053455</v>
          </cell>
          <cell r="P39">
            <v>29.829754778542799</v>
          </cell>
          <cell r="Q39">
            <v>25.981813631522776</v>
          </cell>
          <cell r="R39">
            <v>15.300743106526207</v>
          </cell>
          <cell r="S39">
            <v>25.559118975160249</v>
          </cell>
          <cell r="T39">
            <v>35.303881775090105</v>
          </cell>
          <cell r="U39">
            <v>21.727488727366932</v>
          </cell>
          <cell r="V39">
            <v>19.558125862477237</v>
          </cell>
          <cell r="W39">
            <v>29.805572705138044</v>
          </cell>
          <cell r="X39">
            <v>29.036680687431421</v>
          </cell>
          <cell r="Y39">
            <v>26.275135093518749</v>
          </cell>
          <cell r="Z39">
            <v>19.797865261974234</v>
          </cell>
          <cell r="AA39">
            <v>24.083197431017776</v>
          </cell>
          <cell r="AB39">
            <v>20.616331548956772</v>
          </cell>
          <cell r="AC39">
            <v>13.613227048929302</v>
          </cell>
          <cell r="AD39">
            <v>18.070252037942431</v>
          </cell>
          <cell r="AE39">
            <v>23.590524468884908</v>
          </cell>
          <cell r="AF39">
            <v>20.16586430801361</v>
          </cell>
          <cell r="AG39">
            <v>18.923574219580058</v>
          </cell>
        </row>
        <row r="41">
          <cell r="E41">
            <v>0.67808620247056306</v>
          </cell>
          <cell r="G41">
            <v>0.84226539301725301</v>
          </cell>
          <cell r="H41">
            <v>0.55032805336700796</v>
          </cell>
          <cell r="I41">
            <v>0.50422324950167519</v>
          </cell>
          <cell r="J41">
            <v>0.72604838862396481</v>
          </cell>
          <cell r="K41">
            <v>0.79044210914546165</v>
          </cell>
          <cell r="L41">
            <v>0.63791601646659579</v>
          </cell>
          <cell r="M41">
            <v>0.71939563460756895</v>
          </cell>
          <cell r="N41">
            <v>0.57000012825341007</v>
          </cell>
          <cell r="O41">
            <v>0.59435153123218698</v>
          </cell>
          <cell r="P41">
            <v>0.46308668536724851</v>
          </cell>
          <cell r="Q41">
            <v>0.61821178770317453</v>
          </cell>
          <cell r="R41">
            <v>0.54721498643949151</v>
          </cell>
          <cell r="S41">
            <v>0.46837680549768596</v>
          </cell>
          <cell r="T41">
            <v>0.58090646012154024</v>
          </cell>
          <cell r="U41">
            <v>0.51669392681435133</v>
          </cell>
          <cell r="V41">
            <v>0.50839907322502298</v>
          </cell>
          <cell r="W41">
            <v>0.64944603154398606</v>
          </cell>
          <cell r="X41">
            <v>0.53849767700784035</v>
          </cell>
          <cell r="Y41">
            <v>0.61843604998984447</v>
          </cell>
          <cell r="Z41">
            <v>0.46997436322320463</v>
          </cell>
          <cell r="AA41">
            <v>0.73155135415904027</v>
          </cell>
          <cell r="AB41">
            <v>0.45174138236124017</v>
          </cell>
          <cell r="AC41">
            <v>0.60984405858554314</v>
          </cell>
          <cell r="AD41">
            <v>0.57645511930642501</v>
          </cell>
          <cell r="AE41">
            <v>0.59544700242151027</v>
          </cell>
          <cell r="AF41">
            <v>0.47729370107953711</v>
          </cell>
          <cell r="AG41">
            <v>0.61307907482297275</v>
          </cell>
        </row>
        <row r="63">
          <cell r="F63">
            <v>969071.38</v>
          </cell>
          <cell r="G63">
            <v>810558097.87999988</v>
          </cell>
          <cell r="H63">
            <v>12202120.880000001</v>
          </cell>
          <cell r="I63">
            <v>69129691.280000001</v>
          </cell>
          <cell r="J63">
            <v>122423749.04000001</v>
          </cell>
          <cell r="K63">
            <v>33229400.059999999</v>
          </cell>
          <cell r="L63">
            <v>27835861.990000002</v>
          </cell>
          <cell r="M63">
            <v>36713607.579999998</v>
          </cell>
          <cell r="N63">
            <v>23608928.910000004</v>
          </cell>
          <cell r="O63">
            <v>74409932.480000019</v>
          </cell>
          <cell r="P63">
            <v>4351143.1500000004</v>
          </cell>
          <cell r="Q63">
            <v>190246806.06999999</v>
          </cell>
          <cell r="R63">
            <v>21716047.400000006</v>
          </cell>
          <cell r="S63">
            <v>27633319.649999999</v>
          </cell>
          <cell r="T63">
            <v>55584562.900000006</v>
          </cell>
          <cell r="U63">
            <v>22984654.039999995</v>
          </cell>
          <cell r="V63">
            <v>14177123.01</v>
          </cell>
          <cell r="W63">
            <v>75755702.070000008</v>
          </cell>
          <cell r="X63">
            <v>21327334.290000003</v>
          </cell>
          <cell r="Y63">
            <v>107571994.83</v>
          </cell>
          <cell r="Z63">
            <v>21860632.870000001</v>
          </cell>
          <cell r="AA63">
            <v>180580538.09000003</v>
          </cell>
          <cell r="AB63">
            <v>26643295.680000003</v>
          </cell>
          <cell r="AC63">
            <v>11165216.660000002</v>
          </cell>
          <cell r="AD63">
            <v>15894633.810000002</v>
          </cell>
          <cell r="AE63">
            <v>87345867.320000008</v>
          </cell>
          <cell r="AF63">
            <v>13266480.119999997</v>
          </cell>
          <cell r="AG63">
            <v>18763312.900000002</v>
          </cell>
        </row>
        <row r="251">
          <cell r="F251">
            <v>89505270.889999986</v>
          </cell>
          <cell r="G251">
            <v>211303512.72000003</v>
          </cell>
          <cell r="H251">
            <v>9018173.7500000019</v>
          </cell>
          <cell r="I251">
            <v>19006501.860000003</v>
          </cell>
          <cell r="J251">
            <v>32311920.539999995</v>
          </cell>
          <cell r="K251">
            <v>14716106.240000002</v>
          </cell>
          <cell r="L251">
            <v>12634724.84</v>
          </cell>
          <cell r="M251">
            <v>15188839.269999998</v>
          </cell>
          <cell r="N251">
            <v>11718031.029999999</v>
          </cell>
          <cell r="O251">
            <v>26930532.09</v>
          </cell>
          <cell r="P251">
            <v>6116551.1500000013</v>
          </cell>
          <cell r="Q251">
            <v>71145193.109999999</v>
          </cell>
          <cell r="R251">
            <v>16312342.4</v>
          </cell>
          <cell r="S251">
            <v>15473345.909999998</v>
          </cell>
          <cell r="T251">
            <v>21709554.569999997</v>
          </cell>
          <cell r="U251">
            <v>12357741.550000001</v>
          </cell>
          <cell r="V251">
            <v>10341168.619999999</v>
          </cell>
          <cell r="W251">
            <v>25861823.779999994</v>
          </cell>
          <cell r="X251">
            <v>13709906.520000001</v>
          </cell>
          <cell r="Y251">
            <v>43966829.489999995</v>
          </cell>
          <cell r="Z251">
            <v>13177228.17</v>
          </cell>
          <cell r="AA251">
            <v>45166429.409999996</v>
          </cell>
          <cell r="AB251">
            <v>12727287.480000002</v>
          </cell>
          <cell r="AC251">
            <v>7730107.8300000001</v>
          </cell>
          <cell r="AD251">
            <v>10008018.209999999</v>
          </cell>
          <cell r="AE251">
            <v>28683224.170000002</v>
          </cell>
          <cell r="AF251">
            <v>8691268.7399999984</v>
          </cell>
          <cell r="AG251">
            <v>10870747.99</v>
          </cell>
        </row>
        <row r="252">
          <cell r="F252">
            <v>-88536199.50999999</v>
          </cell>
          <cell r="G252">
            <v>599254585.15999985</v>
          </cell>
          <cell r="H252">
            <v>3183947.129999999</v>
          </cell>
          <cell r="I252">
            <v>50123189.420000002</v>
          </cell>
          <cell r="J252">
            <v>90111828.500000015</v>
          </cell>
          <cell r="K252">
            <v>18513293.819999997</v>
          </cell>
          <cell r="L252">
            <v>15201137.150000002</v>
          </cell>
          <cell r="M252">
            <v>21524768.310000002</v>
          </cell>
          <cell r="N252">
            <v>11890897.880000005</v>
          </cell>
          <cell r="O252">
            <v>47479400.390000015</v>
          </cell>
          <cell r="P252">
            <v>-1765408.0000000009</v>
          </cell>
          <cell r="Q252">
            <v>119101612.95999999</v>
          </cell>
          <cell r="R252">
            <v>5403705.0000000056</v>
          </cell>
          <cell r="S252">
            <v>12159973.74</v>
          </cell>
          <cell r="T252">
            <v>33875008.330000013</v>
          </cell>
          <cell r="U252">
            <v>10626912.489999995</v>
          </cell>
          <cell r="V252">
            <v>3835954.3900000006</v>
          </cell>
          <cell r="W252">
            <v>49893878.290000014</v>
          </cell>
          <cell r="X252">
            <v>7617427.7700000014</v>
          </cell>
          <cell r="Y252">
            <v>63605165.340000004</v>
          </cell>
          <cell r="Z252">
            <v>8683404.7000000011</v>
          </cell>
          <cell r="AA252">
            <v>135414108.68000004</v>
          </cell>
          <cell r="AB252">
            <v>13916008.200000001</v>
          </cell>
          <cell r="AC252">
            <v>3435108.8300000019</v>
          </cell>
          <cell r="AD252">
            <v>5886615.6000000034</v>
          </cell>
          <cell r="AE252">
            <v>58662643.150000006</v>
          </cell>
          <cell r="AF252">
            <v>4575211.379999999</v>
          </cell>
          <cell r="AG252">
            <v>7892564.910000002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092561"/>
      <sheetName val="102561"/>
      <sheetName val="112561"/>
      <sheetName val="122561"/>
      <sheetName val="012562"/>
      <sheetName val="022562"/>
      <sheetName val="032562"/>
      <sheetName val="042562"/>
      <sheetName val="052562"/>
      <sheetName val="062562"/>
      <sheetName val="072562"/>
      <sheetName val="082562"/>
      <sheetName val="092562"/>
      <sheetName val="1M"/>
      <sheetName val="2M"/>
      <sheetName val="3M"/>
      <sheetName val="4M"/>
      <sheetName val="5M"/>
      <sheetName val="6M"/>
      <sheetName val="7M"/>
      <sheetName val="8M"/>
      <sheetName val="9M"/>
      <sheetName val="10M"/>
      <sheetName val="11M"/>
      <sheetName val="12M"/>
      <sheetName val="sum 12Ms"/>
      <sheetName val="sum Q1"/>
      <sheetName val="sum Q1 (อัตราการใช้น้ำ)"/>
      <sheetName val="sum 4Ms "/>
      <sheetName val="อัตราการใช้น้ำ4"/>
      <sheetName val="sum 6Ms"/>
      <sheetName val="sum 8Ms"/>
      <sheetName val="อัตราการใช้น้ำ6"/>
      <sheetName val="อัตราการใช้น้ำ8"/>
      <sheetName val="sum 9Ms"/>
      <sheetName val="sum 9Ms (2)"/>
      <sheetName val="อัตราการใช้น้ำQ3"/>
      <sheetName val="Sheet4"/>
      <sheetName val="sum Q2"/>
      <sheetName val="sum Q2 (อัตราการใช้น้ำ)"/>
      <sheetName val="sum 07-09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37">
          <cell r="E37">
            <v>120011</v>
          </cell>
          <cell r="F37">
            <v>36617242</v>
          </cell>
          <cell r="G37">
            <v>0.84998166494167982</v>
          </cell>
          <cell r="H37">
            <v>733290600.93000007</v>
          </cell>
          <cell r="K37">
            <v>93130</v>
          </cell>
          <cell r="L37">
            <v>18205648</v>
          </cell>
          <cell r="M37">
            <v>0.5455225184833935</v>
          </cell>
          <cell r="N37">
            <v>271499899.53000003</v>
          </cell>
          <cell r="Q37">
            <v>19995</v>
          </cell>
          <cell r="R37">
            <v>9602608</v>
          </cell>
          <cell r="S37">
            <v>1.3353220519994493</v>
          </cell>
          <cell r="T37">
            <v>214804867.29000002</v>
          </cell>
          <cell r="W37">
            <v>6886</v>
          </cell>
          <cell r="X37">
            <v>8808986</v>
          </cell>
          <cell r="Y37">
            <v>3.5012633424021589</v>
          </cell>
          <cell r="Z37">
            <v>246985834.10999995</v>
          </cell>
          <cell r="AC37">
            <v>1</v>
          </cell>
          <cell r="AD37">
            <v>201550</v>
          </cell>
          <cell r="AE37">
            <v>552.19178082191786</v>
          </cell>
          <cell r="AF37">
            <v>4312380</v>
          </cell>
        </row>
        <row r="38">
          <cell r="E38">
            <v>3275</v>
          </cell>
          <cell r="F38">
            <v>649755</v>
          </cell>
          <cell r="G38">
            <v>0.55138630476428896</v>
          </cell>
          <cell r="H38">
            <v>10772579.68</v>
          </cell>
          <cell r="K38">
            <v>2692</v>
          </cell>
          <cell r="L38">
            <v>427140</v>
          </cell>
          <cell r="M38">
            <v>0.44293965758609605</v>
          </cell>
          <cell r="N38">
            <v>5867714.4100000011</v>
          </cell>
          <cell r="Q38">
            <v>449</v>
          </cell>
          <cell r="R38">
            <v>159709</v>
          </cell>
          <cell r="S38">
            <v>0.96591369560615681</v>
          </cell>
          <cell r="T38">
            <v>3272310.1499999994</v>
          </cell>
          <cell r="W38">
            <v>134</v>
          </cell>
          <cell r="X38">
            <v>62906</v>
          </cell>
          <cell r="Y38">
            <v>1.290975321943461</v>
          </cell>
          <cell r="Z38">
            <v>1632555.12</v>
          </cell>
          <cell r="AC38">
            <v>0</v>
          </cell>
          <cell r="AD38">
            <v>0</v>
          </cell>
          <cell r="AE38" t="e">
            <v>#DIV/0!</v>
          </cell>
          <cell r="AF38">
            <v>0</v>
          </cell>
        </row>
        <row r="39">
          <cell r="E39">
            <v>18106</v>
          </cell>
          <cell r="F39">
            <v>3264576</v>
          </cell>
          <cell r="G39">
            <v>0.50916792870411232</v>
          </cell>
          <cell r="H39">
            <v>52971885.730000004</v>
          </cell>
          <cell r="K39">
            <v>15859</v>
          </cell>
          <cell r="L39">
            <v>2456453</v>
          </cell>
          <cell r="M39">
            <v>0.44033029437176674</v>
          </cell>
          <cell r="N39">
            <v>33724455.619999997</v>
          </cell>
          <cell r="Q39">
            <v>1660</v>
          </cell>
          <cell r="R39">
            <v>449930</v>
          </cell>
          <cell r="S39">
            <v>0.73681107681222313</v>
          </cell>
          <cell r="T39">
            <v>9331357.4899999984</v>
          </cell>
          <cell r="W39">
            <v>587</v>
          </cell>
          <cell r="X39">
            <v>358193</v>
          </cell>
          <cell r="Y39">
            <v>1.6114132757496009</v>
          </cell>
          <cell r="Z39">
            <v>9916072.620000001</v>
          </cell>
          <cell r="AC39">
            <v>0</v>
          </cell>
          <cell r="AD39">
            <v>0</v>
          </cell>
          <cell r="AE39" t="e">
            <v>#DIV/0!</v>
          </cell>
          <cell r="AF39">
            <v>0</v>
          </cell>
        </row>
        <row r="40">
          <cell r="E40">
            <v>21517</v>
          </cell>
          <cell r="F40">
            <v>5652488</v>
          </cell>
          <cell r="G40">
            <v>0.73314720887897955</v>
          </cell>
          <cell r="H40">
            <v>101401254.83999999</v>
          </cell>
          <cell r="K40">
            <v>19208</v>
          </cell>
          <cell r="L40">
            <v>3386006</v>
          </cell>
          <cell r="M40">
            <v>0.49311515041186915</v>
          </cell>
          <cell r="N40">
            <v>46159142.619999997</v>
          </cell>
          <cell r="Q40">
            <v>1769</v>
          </cell>
          <cell r="R40">
            <v>1582750</v>
          </cell>
          <cell r="S40">
            <v>2.457524154073683</v>
          </cell>
          <cell r="T40">
            <v>35884598.119999997</v>
          </cell>
          <cell r="W40">
            <v>540</v>
          </cell>
          <cell r="X40">
            <v>683732</v>
          </cell>
          <cell r="Y40">
            <v>3.4308394801545483</v>
          </cell>
          <cell r="Z40">
            <v>19357514.100000001</v>
          </cell>
          <cell r="AC40">
            <v>1</v>
          </cell>
          <cell r="AD40">
            <v>6880</v>
          </cell>
          <cell r="AE40">
            <v>18.849315068493151</v>
          </cell>
          <cell r="AF40">
            <v>103200</v>
          </cell>
        </row>
        <row r="41">
          <cell r="E41">
            <v>5541</v>
          </cell>
          <cell r="F41">
            <v>1579301</v>
          </cell>
          <cell r="G41">
            <v>0.79319011086975633</v>
          </cell>
          <cell r="H41">
            <v>30465804.099999998</v>
          </cell>
          <cell r="K41">
            <v>4025</v>
          </cell>
          <cell r="L41">
            <v>550124</v>
          </cell>
          <cell r="M41">
            <v>0.38263240444170865</v>
          </cell>
          <cell r="N41">
            <v>7623825.4699999997</v>
          </cell>
          <cell r="Q41">
            <v>1326</v>
          </cell>
          <cell r="R41">
            <v>891409</v>
          </cell>
          <cell r="S41">
            <v>1.8586122057505055</v>
          </cell>
          <cell r="T41">
            <v>19121490.43</v>
          </cell>
          <cell r="W41">
            <v>190</v>
          </cell>
          <cell r="X41">
            <v>137768</v>
          </cell>
          <cell r="Y41">
            <v>1.868547402685474</v>
          </cell>
          <cell r="Z41">
            <v>3720488.2000000007</v>
          </cell>
          <cell r="AC41">
            <v>0</v>
          </cell>
          <cell r="AD41">
            <v>0</v>
          </cell>
          <cell r="AE41" t="e">
            <v>#DIV/0!</v>
          </cell>
          <cell r="AF41">
            <v>0</v>
          </cell>
        </row>
        <row r="42">
          <cell r="E42">
            <v>5642</v>
          </cell>
          <cell r="F42">
            <v>1308295</v>
          </cell>
          <cell r="G42">
            <v>0.64496083904879864</v>
          </cell>
          <cell r="H42">
            <v>24942393.889999997</v>
          </cell>
          <cell r="K42">
            <v>3942</v>
          </cell>
          <cell r="L42">
            <v>553422</v>
          </cell>
          <cell r="M42">
            <v>0.39178931719231175</v>
          </cell>
          <cell r="N42">
            <v>7522455.6600000001</v>
          </cell>
          <cell r="Q42">
            <v>1407</v>
          </cell>
          <cell r="R42">
            <v>593804</v>
          </cell>
          <cell r="S42">
            <v>1.1670446728641339</v>
          </cell>
          <cell r="T42">
            <v>13042213.83</v>
          </cell>
          <cell r="W42">
            <v>293</v>
          </cell>
          <cell r="X42">
            <v>161069</v>
          </cell>
          <cell r="Y42">
            <v>1.5035261720846653</v>
          </cell>
          <cell r="Z42">
            <v>4377724.4000000004</v>
          </cell>
          <cell r="AC42">
            <v>0</v>
          </cell>
          <cell r="AD42">
            <v>0</v>
          </cell>
          <cell r="AE42" t="e">
            <v>#DIV/0!</v>
          </cell>
          <cell r="AF42">
            <v>0</v>
          </cell>
        </row>
        <row r="43">
          <cell r="E43">
            <v>4308</v>
          </cell>
          <cell r="F43">
            <v>957875</v>
          </cell>
          <cell r="G43">
            <v>0.61690528173322778</v>
          </cell>
          <cell r="H43">
            <v>16777800.890000001</v>
          </cell>
          <cell r="K43">
            <v>3283</v>
          </cell>
          <cell r="L43">
            <v>565860</v>
          </cell>
          <cell r="M43">
            <v>0.47834044117957847</v>
          </cell>
          <cell r="N43">
            <v>7961396.4200000009</v>
          </cell>
          <cell r="Q43">
            <v>841</v>
          </cell>
          <cell r="R43">
            <v>284867</v>
          </cell>
          <cell r="S43">
            <v>0.94144455277029593</v>
          </cell>
          <cell r="T43">
            <v>5942769.4200000009</v>
          </cell>
          <cell r="W43">
            <v>184</v>
          </cell>
          <cell r="X43">
            <v>107148</v>
          </cell>
          <cell r="Y43">
            <v>1.5954139368671829</v>
          </cell>
          <cell r="Z43">
            <v>2873635.05</v>
          </cell>
          <cell r="AC43">
            <v>0</v>
          </cell>
          <cell r="AD43">
            <v>0</v>
          </cell>
          <cell r="AE43" t="e">
            <v>#DIV/0!</v>
          </cell>
          <cell r="AF43">
            <v>0</v>
          </cell>
        </row>
        <row r="44">
          <cell r="E44">
            <v>6947</v>
          </cell>
          <cell r="F44">
            <v>1804923</v>
          </cell>
          <cell r="G44">
            <v>0.72300526654696184</v>
          </cell>
          <cell r="H44">
            <v>33435486.500000004</v>
          </cell>
          <cell r="K44">
            <v>5341</v>
          </cell>
          <cell r="L44">
            <v>878542</v>
          </cell>
          <cell r="M44">
            <v>0.45956360545329711</v>
          </cell>
          <cell r="N44">
            <v>12526520.34</v>
          </cell>
          <cell r="Q44">
            <v>1172</v>
          </cell>
          <cell r="R44">
            <v>679825</v>
          </cell>
          <cell r="S44">
            <v>1.6077119089990008</v>
          </cell>
          <cell r="T44">
            <v>14357387.530000001</v>
          </cell>
          <cell r="W44">
            <v>434</v>
          </cell>
          <cell r="X44">
            <v>246556</v>
          </cell>
          <cell r="Y44">
            <v>1.5231023459097155</v>
          </cell>
          <cell r="Z44">
            <v>6551578.6299999999</v>
          </cell>
          <cell r="AC44">
            <v>0</v>
          </cell>
          <cell r="AD44">
            <v>0</v>
          </cell>
          <cell r="AE44" t="e">
            <v>#DIV/0!</v>
          </cell>
          <cell r="AF44">
            <v>0</v>
          </cell>
        </row>
        <row r="45">
          <cell r="E45">
            <v>5952</v>
          </cell>
          <cell r="F45">
            <v>1221897</v>
          </cell>
          <cell r="G45">
            <v>0.57293565183957385</v>
          </cell>
          <cell r="H45">
            <v>20893730.710000001</v>
          </cell>
          <cell r="K45">
            <v>4832</v>
          </cell>
          <cell r="L45">
            <v>737022</v>
          </cell>
          <cell r="M45">
            <v>0.42771411907739537</v>
          </cell>
          <cell r="N45">
            <v>10208906.050000001</v>
          </cell>
          <cell r="Q45">
            <v>869</v>
          </cell>
          <cell r="R45">
            <v>362818</v>
          </cell>
          <cell r="S45">
            <v>1.1418976654890514</v>
          </cell>
          <cell r="T45">
            <v>7454686.2100000009</v>
          </cell>
          <cell r="W45">
            <v>251</v>
          </cell>
          <cell r="X45">
            <v>122057</v>
          </cell>
          <cell r="Y45">
            <v>1.3296331599444429</v>
          </cell>
          <cell r="Z45">
            <v>3230138.45</v>
          </cell>
          <cell r="AC45">
            <v>0</v>
          </cell>
          <cell r="AD45">
            <v>0</v>
          </cell>
          <cell r="AE45" t="e">
            <v>#DIV/0!</v>
          </cell>
          <cell r="AF45">
            <v>0</v>
          </cell>
        </row>
        <row r="46">
          <cell r="E46">
            <v>16821</v>
          </cell>
          <cell r="F46">
            <v>3660894</v>
          </cell>
          <cell r="G46">
            <v>0.60255604069222701</v>
          </cell>
          <cell r="H46">
            <v>65282958.579999991</v>
          </cell>
          <cell r="K46">
            <v>13685</v>
          </cell>
          <cell r="L46">
            <v>2222716</v>
          </cell>
          <cell r="M46">
            <v>0.44976792914895886</v>
          </cell>
          <cell r="N46">
            <v>31116573.77</v>
          </cell>
          <cell r="Q46">
            <v>2505</v>
          </cell>
          <cell r="R46">
            <v>1049058</v>
          </cell>
          <cell r="S46">
            <v>1.1771990607615461</v>
          </cell>
          <cell r="T46">
            <v>23281004.16</v>
          </cell>
          <cell r="W46">
            <v>631</v>
          </cell>
          <cell r="X46">
            <v>389120</v>
          </cell>
          <cell r="Y46">
            <v>1.6043373841697848</v>
          </cell>
          <cell r="Z46">
            <v>10885380.65</v>
          </cell>
          <cell r="AC46">
            <v>0</v>
          </cell>
          <cell r="AD46">
            <v>0</v>
          </cell>
          <cell r="AE46" t="e">
            <v>#DIV/0!</v>
          </cell>
          <cell r="AF46">
            <v>0</v>
          </cell>
        </row>
        <row r="47">
          <cell r="E47">
            <v>1262</v>
          </cell>
          <cell r="F47">
            <v>212551</v>
          </cell>
          <cell r="G47">
            <v>0.46848874243709981</v>
          </cell>
          <cell r="H47">
            <v>3778040.8499999996</v>
          </cell>
          <cell r="K47">
            <v>950</v>
          </cell>
          <cell r="L47">
            <v>112887</v>
          </cell>
          <cell r="M47">
            <v>0.33381484301650788</v>
          </cell>
          <cell r="N47">
            <v>1496003.8</v>
          </cell>
          <cell r="Q47">
            <v>253</v>
          </cell>
          <cell r="R47">
            <v>72225</v>
          </cell>
          <cell r="S47">
            <v>0.76696400127429121</v>
          </cell>
          <cell r="T47">
            <v>1515994.4500000002</v>
          </cell>
          <cell r="W47">
            <v>59</v>
          </cell>
          <cell r="X47">
            <v>27439</v>
          </cell>
          <cell r="Y47">
            <v>1.2850485891581782</v>
          </cell>
          <cell r="Z47">
            <v>766042.6</v>
          </cell>
          <cell r="AC47">
            <v>0</v>
          </cell>
          <cell r="AD47">
            <v>0</v>
          </cell>
          <cell r="AE47" t="e">
            <v>#DIV/0!</v>
          </cell>
          <cell r="AF47">
            <v>0</v>
          </cell>
        </row>
        <row r="48">
          <cell r="E48">
            <v>42378</v>
          </cell>
          <cell r="F48">
            <v>9520535</v>
          </cell>
          <cell r="G48">
            <v>0.62241767566866102</v>
          </cell>
          <cell r="H48">
            <v>166706985.09999996</v>
          </cell>
          <cell r="K48">
            <v>35354</v>
          </cell>
          <cell r="L48">
            <v>5793179</v>
          </cell>
          <cell r="M48">
            <v>0.45612987765066121</v>
          </cell>
          <cell r="N48">
            <v>80365631.159999996</v>
          </cell>
          <cell r="Q48">
            <v>5666</v>
          </cell>
          <cell r="R48">
            <v>2864896</v>
          </cell>
          <cell r="S48">
            <v>1.4311295718819039</v>
          </cell>
          <cell r="T48">
            <v>62911282.740000002</v>
          </cell>
          <cell r="W48">
            <v>1358</v>
          </cell>
          <cell r="X48">
            <v>862460</v>
          </cell>
          <cell r="Y48">
            <v>1.4532005594028543</v>
          </cell>
          <cell r="Z48">
            <v>23430071.199999999</v>
          </cell>
          <cell r="AC48">
            <v>0</v>
          </cell>
          <cell r="AD48">
            <v>0</v>
          </cell>
          <cell r="AE48" t="e">
            <v>#DIV/0!</v>
          </cell>
          <cell r="AF48">
            <v>0</v>
          </cell>
        </row>
        <row r="49">
          <cell r="E49">
            <v>5890</v>
          </cell>
          <cell r="F49">
            <v>1166007</v>
          </cell>
          <cell r="G49">
            <v>0.54974010084794311</v>
          </cell>
          <cell r="H49">
            <v>18711343.199999999</v>
          </cell>
          <cell r="K49">
            <v>5194</v>
          </cell>
          <cell r="L49">
            <v>850063</v>
          </cell>
          <cell r="M49">
            <v>0.45728249087520073</v>
          </cell>
          <cell r="N49">
            <v>11664800.749999998</v>
          </cell>
          <cell r="Q49">
            <v>540</v>
          </cell>
          <cell r="R49">
            <v>241103</v>
          </cell>
          <cell r="S49">
            <v>1.1816747126718454</v>
          </cell>
          <cell r="T49">
            <v>4983824.9000000004</v>
          </cell>
          <cell r="W49">
            <v>156</v>
          </cell>
          <cell r="X49">
            <v>74841</v>
          </cell>
          <cell r="Y49">
            <v>1.2895838718014991</v>
          </cell>
          <cell r="Z49">
            <v>2062717.55</v>
          </cell>
          <cell r="AC49">
            <v>0</v>
          </cell>
          <cell r="AD49">
            <v>0</v>
          </cell>
          <cell r="AE49" t="e">
            <v>#DIV/0!</v>
          </cell>
          <cell r="AF49">
            <v>0</v>
          </cell>
        </row>
        <row r="50">
          <cell r="E50">
            <v>8598</v>
          </cell>
          <cell r="F50">
            <v>1459077</v>
          </cell>
          <cell r="G50">
            <v>0.470124806877186</v>
          </cell>
          <cell r="H50">
            <v>23665212.23</v>
          </cell>
          <cell r="K50">
            <v>7353</v>
          </cell>
          <cell r="L50">
            <v>961082</v>
          </cell>
          <cell r="M50">
            <v>0.36336181189029371</v>
          </cell>
          <cell r="N50">
            <v>12456205.420000002</v>
          </cell>
          <cell r="Q50">
            <v>1014</v>
          </cell>
          <cell r="R50">
            <v>350916</v>
          </cell>
          <cell r="S50">
            <v>0.93933922680032922</v>
          </cell>
          <cell r="T50">
            <v>7181409.3599999994</v>
          </cell>
          <cell r="W50">
            <v>231</v>
          </cell>
          <cell r="X50">
            <v>147079</v>
          </cell>
          <cell r="Y50">
            <v>1.7294255982127109</v>
          </cell>
          <cell r="Z50">
            <v>4027597.45</v>
          </cell>
          <cell r="AC50">
            <v>0</v>
          </cell>
          <cell r="AD50">
            <v>0</v>
          </cell>
          <cell r="AE50" t="e">
            <v>#DIV/0!</v>
          </cell>
          <cell r="AF50">
            <v>0</v>
          </cell>
        </row>
        <row r="51">
          <cell r="E51">
            <v>12860</v>
          </cell>
          <cell r="F51">
            <v>2719263</v>
          </cell>
          <cell r="G51">
            <v>0.58486698197820353</v>
          </cell>
          <cell r="H51">
            <v>48579198.830000006</v>
          </cell>
          <cell r="K51">
            <v>9931</v>
          </cell>
          <cell r="L51">
            <v>1564080</v>
          </cell>
          <cell r="M51">
            <v>0.43717105538987017</v>
          </cell>
          <cell r="N51">
            <v>22011701.280000001</v>
          </cell>
          <cell r="Q51">
            <v>2100</v>
          </cell>
          <cell r="R51">
            <v>815591</v>
          </cell>
          <cell r="S51">
            <v>1.0668397662501594</v>
          </cell>
          <cell r="T51">
            <v>17521054.049999997</v>
          </cell>
          <cell r="W51">
            <v>829</v>
          </cell>
          <cell r="X51">
            <v>339592</v>
          </cell>
          <cell r="Y51">
            <v>1.1056316590563167</v>
          </cell>
          <cell r="Z51">
            <v>9046443.5</v>
          </cell>
          <cell r="AC51">
            <v>0</v>
          </cell>
          <cell r="AD51">
            <v>0</v>
          </cell>
          <cell r="AE51" t="e">
            <v>#DIV/0!</v>
          </cell>
          <cell r="AF51">
            <v>0</v>
          </cell>
        </row>
        <row r="52">
          <cell r="E52">
            <v>6317</v>
          </cell>
          <cell r="F52">
            <v>1190682</v>
          </cell>
          <cell r="G52">
            <v>0.52210986967884521</v>
          </cell>
          <cell r="H52">
            <v>20025868.199999999</v>
          </cell>
          <cell r="K52">
            <v>5287</v>
          </cell>
          <cell r="L52">
            <v>790071</v>
          </cell>
          <cell r="M52">
            <v>0.41443195140566352</v>
          </cell>
          <cell r="N52">
            <v>10662780.340000002</v>
          </cell>
          <cell r="Q52">
            <v>823</v>
          </cell>
          <cell r="R52">
            <v>285379</v>
          </cell>
          <cell r="S52">
            <v>0.95348813899097884</v>
          </cell>
          <cell r="T52">
            <v>6157299.8600000003</v>
          </cell>
          <cell r="W52">
            <v>207</v>
          </cell>
          <cell r="X52">
            <v>115232</v>
          </cell>
          <cell r="Y52">
            <v>1.5400200467758103</v>
          </cell>
          <cell r="Z52">
            <v>3205788</v>
          </cell>
          <cell r="AC52">
            <v>0</v>
          </cell>
          <cell r="AD52">
            <v>0</v>
          </cell>
          <cell r="AE52" t="e">
            <v>#DIV/0!</v>
          </cell>
          <cell r="AF52">
            <v>0</v>
          </cell>
        </row>
        <row r="53">
          <cell r="E53">
            <v>3874</v>
          </cell>
          <cell r="F53">
            <v>725280</v>
          </cell>
          <cell r="G53">
            <v>0.51787033962749152</v>
          </cell>
          <cell r="H53">
            <v>12441706.699999999</v>
          </cell>
          <cell r="K53">
            <v>3299</v>
          </cell>
          <cell r="L53">
            <v>442429</v>
          </cell>
          <cell r="M53">
            <v>0.37221994367429523</v>
          </cell>
          <cell r="N53">
            <v>6012986.4299999997</v>
          </cell>
          <cell r="Q53">
            <v>456</v>
          </cell>
          <cell r="R53">
            <v>208259</v>
          </cell>
          <cell r="S53">
            <v>1.2283586711296577</v>
          </cell>
          <cell r="T53">
            <v>4348669.32</v>
          </cell>
          <cell r="W53">
            <v>119</v>
          </cell>
          <cell r="X53">
            <v>74592</v>
          </cell>
          <cell r="Y53">
            <v>1.7617383089277279</v>
          </cell>
          <cell r="Z53">
            <v>2080050.9500000002</v>
          </cell>
          <cell r="AC53">
            <v>0</v>
          </cell>
          <cell r="AD53">
            <v>0</v>
          </cell>
          <cell r="AE53" t="e">
            <v>#DIV/0!</v>
          </cell>
          <cell r="AF53">
            <v>0</v>
          </cell>
        </row>
        <row r="54">
          <cell r="E54">
            <v>15687</v>
          </cell>
          <cell r="F54">
            <v>3679876</v>
          </cell>
          <cell r="G54">
            <v>0.65008556951313934</v>
          </cell>
          <cell r="H54">
            <v>67001089.450000003</v>
          </cell>
          <cell r="K54">
            <v>11697</v>
          </cell>
          <cell r="L54">
            <v>1924716</v>
          </cell>
          <cell r="M54">
            <v>0.45195581920273797</v>
          </cell>
          <cell r="N54">
            <v>26287392.34</v>
          </cell>
          <cell r="Q54">
            <v>2825</v>
          </cell>
          <cell r="R54">
            <v>1217133</v>
          </cell>
          <cell r="S54">
            <v>1.2394019546196282</v>
          </cell>
          <cell r="T54">
            <v>26493800.780000001</v>
          </cell>
          <cell r="W54">
            <v>1165</v>
          </cell>
          <cell r="X54">
            <v>538027</v>
          </cell>
          <cell r="Y54">
            <v>1.2812225774380406</v>
          </cell>
          <cell r="Z54">
            <v>14219896.33</v>
          </cell>
          <cell r="AC54">
            <v>0</v>
          </cell>
          <cell r="AD54">
            <v>0</v>
          </cell>
          <cell r="AE54" t="e">
            <v>#DIV/0!</v>
          </cell>
          <cell r="AF54">
            <v>0</v>
          </cell>
        </row>
        <row r="55">
          <cell r="E55">
            <v>5314</v>
          </cell>
          <cell r="F55">
            <v>1032933</v>
          </cell>
          <cell r="G55">
            <v>0.54354238445357417</v>
          </cell>
          <cell r="H55">
            <v>18701676.989999998</v>
          </cell>
          <cell r="K55">
            <v>3765</v>
          </cell>
          <cell r="L55">
            <v>521559</v>
          </cell>
          <cell r="M55">
            <v>0.39052439659013055</v>
          </cell>
          <cell r="N55">
            <v>7107448.3799999999</v>
          </cell>
          <cell r="Q55">
            <v>1298</v>
          </cell>
          <cell r="R55">
            <v>379619</v>
          </cell>
          <cell r="S55">
            <v>0.80468244084682439</v>
          </cell>
          <cell r="T55">
            <v>8091743.6099999994</v>
          </cell>
          <cell r="W55">
            <v>251</v>
          </cell>
          <cell r="X55">
            <v>131755</v>
          </cell>
          <cell r="Y55">
            <v>1.4155788342734352</v>
          </cell>
          <cell r="Z55">
            <v>3502484.9999999995</v>
          </cell>
          <cell r="AC55">
            <v>0</v>
          </cell>
          <cell r="AD55">
            <v>0</v>
          </cell>
          <cell r="AE55" t="e">
            <v>#DIV/0!</v>
          </cell>
          <cell r="AF55">
            <v>0</v>
          </cell>
        </row>
        <row r="56">
          <cell r="E56">
            <v>23703</v>
          </cell>
          <cell r="F56">
            <v>5304969</v>
          </cell>
          <cell r="G56">
            <v>0.62422580985829523</v>
          </cell>
          <cell r="H56">
            <v>93636650.929999992</v>
          </cell>
          <cell r="K56">
            <v>20189</v>
          </cell>
          <cell r="L56">
            <v>3199367</v>
          </cell>
          <cell r="M56">
            <v>0.44275231928758124</v>
          </cell>
          <cell r="N56">
            <v>43829784.670000002</v>
          </cell>
          <cell r="Q56">
            <v>2621</v>
          </cell>
          <cell r="R56">
            <v>1505903</v>
          </cell>
          <cell r="S56">
            <v>1.5831779139814337</v>
          </cell>
          <cell r="T56">
            <v>33331395.679999996</v>
          </cell>
          <cell r="W56">
            <v>893</v>
          </cell>
          <cell r="X56">
            <v>599699</v>
          </cell>
          <cell r="Y56">
            <v>1.8670579078455789</v>
          </cell>
          <cell r="Z56">
            <v>16475470.58</v>
          </cell>
          <cell r="AC56">
            <v>0</v>
          </cell>
          <cell r="AD56">
            <v>0</v>
          </cell>
          <cell r="AE56" t="e">
            <v>#DIV/0!</v>
          </cell>
          <cell r="AF56">
            <v>0</v>
          </cell>
        </row>
        <row r="57">
          <cell r="E57">
            <v>6542</v>
          </cell>
          <cell r="F57">
            <v>1109767</v>
          </cell>
          <cell r="G57">
            <v>0.47131569279903507</v>
          </cell>
          <cell r="H57">
            <v>19010800.010000002</v>
          </cell>
          <cell r="K57">
            <v>5006</v>
          </cell>
          <cell r="L57">
            <v>622215</v>
          </cell>
          <cell r="M57">
            <v>0.34683593695564319</v>
          </cell>
          <cell r="N57">
            <v>7994113.5100000007</v>
          </cell>
          <cell r="Q57">
            <v>1278</v>
          </cell>
          <cell r="R57">
            <v>394346</v>
          </cell>
          <cell r="S57">
            <v>0.8776604386677499</v>
          </cell>
          <cell r="T57">
            <v>8540151.0999999996</v>
          </cell>
          <cell r="W57">
            <v>258</v>
          </cell>
          <cell r="X57">
            <v>93206</v>
          </cell>
          <cell r="Y57">
            <v>0.83724230855602966</v>
          </cell>
          <cell r="Z57">
            <v>2476535.4000000004</v>
          </cell>
          <cell r="AC57">
            <v>0</v>
          </cell>
          <cell r="AD57">
            <v>0</v>
          </cell>
          <cell r="AE57" t="e">
            <v>#DIV/0!</v>
          </cell>
          <cell r="AF57">
            <v>0</v>
          </cell>
        </row>
        <row r="58">
          <cell r="E58">
            <v>32016</v>
          </cell>
          <cell r="F58">
            <v>8435694</v>
          </cell>
          <cell r="G58">
            <v>0.73897651194113212</v>
          </cell>
          <cell r="H58">
            <v>160729713.56</v>
          </cell>
          <cell r="K58">
            <v>24803</v>
          </cell>
          <cell r="L58">
            <v>4169285</v>
          </cell>
          <cell r="M58">
            <v>0.47279381747255733</v>
          </cell>
          <cell r="N58">
            <v>59922737.280000001</v>
          </cell>
          <cell r="Q58">
            <v>5891</v>
          </cell>
          <cell r="R58">
            <v>2987736</v>
          </cell>
          <cell r="S58">
            <v>1.4338024316328219</v>
          </cell>
          <cell r="T58">
            <v>64992547.640000001</v>
          </cell>
          <cell r="W58">
            <v>1322</v>
          </cell>
          <cell r="X58">
            <v>1278673</v>
          </cell>
          <cell r="Y58">
            <v>2.4916171398507374</v>
          </cell>
          <cell r="Z58">
            <v>35814428.640000001</v>
          </cell>
          <cell r="AC58">
            <v>0</v>
          </cell>
          <cell r="AD58">
            <v>0</v>
          </cell>
          <cell r="AE58" t="e">
            <v>#DIV/0!</v>
          </cell>
          <cell r="AF58">
            <v>0</v>
          </cell>
        </row>
        <row r="59">
          <cell r="E59">
            <v>8877</v>
          </cell>
          <cell r="F59">
            <v>1415052</v>
          </cell>
          <cell r="G59">
            <v>0.45500320339423134</v>
          </cell>
          <cell r="H59">
            <v>22450263.73</v>
          </cell>
          <cell r="K59">
            <v>7754</v>
          </cell>
          <cell r="L59">
            <v>1022656</v>
          </cell>
          <cell r="M59">
            <v>0.3793389196146727</v>
          </cell>
          <cell r="N59">
            <v>13621273.09</v>
          </cell>
          <cell r="Q59">
            <v>886</v>
          </cell>
          <cell r="R59">
            <v>286054</v>
          </cell>
          <cell r="S59">
            <v>0.87370076816175679</v>
          </cell>
          <cell r="T59">
            <v>6018662.6900000013</v>
          </cell>
          <cell r="W59">
            <v>237</v>
          </cell>
          <cell r="X59">
            <v>106342</v>
          </cell>
          <cell r="Y59">
            <v>1.2267281903388609</v>
          </cell>
          <cell r="Z59">
            <v>2810327.95</v>
          </cell>
          <cell r="AC59">
            <v>0</v>
          </cell>
          <cell r="AD59">
            <v>0</v>
          </cell>
          <cell r="AE59" t="e">
            <v>#DIV/0!</v>
          </cell>
          <cell r="AF59">
            <v>0</v>
          </cell>
        </row>
        <row r="60">
          <cell r="E60">
            <v>2545</v>
          </cell>
          <cell r="F60">
            <v>554598</v>
          </cell>
          <cell r="G60">
            <v>0.61230972208038115</v>
          </cell>
          <cell r="H60">
            <v>9954518.6999999993</v>
          </cell>
          <cell r="K60">
            <v>1787</v>
          </cell>
          <cell r="L60">
            <v>267603</v>
          </cell>
          <cell r="M60">
            <v>0.42366882641409365</v>
          </cell>
          <cell r="N60">
            <v>3684780.5</v>
          </cell>
          <cell r="Q60">
            <v>592</v>
          </cell>
          <cell r="R60">
            <v>231129</v>
          </cell>
          <cell r="S60">
            <v>1.0824446786090622</v>
          </cell>
          <cell r="T60">
            <v>4826575.9000000004</v>
          </cell>
          <cell r="W60">
            <v>166</v>
          </cell>
          <cell r="X60">
            <v>55866</v>
          </cell>
          <cell r="Y60">
            <v>0.92203333883479133</v>
          </cell>
          <cell r="Z60">
            <v>1443162.2999999998</v>
          </cell>
          <cell r="AC60">
            <v>1</v>
          </cell>
          <cell r="AD60">
            <v>4156</v>
          </cell>
          <cell r="AE60">
            <v>22.772602739726029</v>
          </cell>
          <cell r="AF60">
            <v>65705.75</v>
          </cell>
        </row>
        <row r="61">
          <cell r="E61">
            <v>3967</v>
          </cell>
          <cell r="F61">
            <v>825007</v>
          </cell>
          <cell r="G61">
            <v>0.58165032184378063</v>
          </cell>
          <cell r="H61">
            <v>14315238.809999997</v>
          </cell>
          <cell r="K61">
            <v>3131</v>
          </cell>
          <cell r="L61">
            <v>505089</v>
          </cell>
          <cell r="M61">
            <v>0.44885030147650168</v>
          </cell>
          <cell r="N61">
            <v>7046987.2899999991</v>
          </cell>
          <cell r="Q61">
            <v>591</v>
          </cell>
          <cell r="R61">
            <v>202305</v>
          </cell>
          <cell r="S61">
            <v>0.98975048923679054</v>
          </cell>
          <cell r="T61">
            <v>4198692.7899999991</v>
          </cell>
          <cell r="W61">
            <v>245</v>
          </cell>
          <cell r="X61">
            <v>117613</v>
          </cell>
          <cell r="Y61">
            <v>1.3260386718529793</v>
          </cell>
          <cell r="Z61">
            <v>3069558.73</v>
          </cell>
          <cell r="AC61">
            <v>0</v>
          </cell>
          <cell r="AD61">
            <v>0</v>
          </cell>
          <cell r="AE61" t="e">
            <v>#DIV/0!</v>
          </cell>
          <cell r="AF61">
            <v>0</v>
          </cell>
        </row>
        <row r="62">
          <cell r="E62">
            <v>19716</v>
          </cell>
          <cell r="F62">
            <v>4265967</v>
          </cell>
          <cell r="G62">
            <v>0.60011711236773424</v>
          </cell>
          <cell r="H62">
            <v>76472407.700000003</v>
          </cell>
          <cell r="K62">
            <v>15135</v>
          </cell>
          <cell r="L62">
            <v>2418935</v>
          </cell>
          <cell r="M62">
            <v>0.44630744010251144</v>
          </cell>
          <cell r="N62">
            <v>34214178.199999996</v>
          </cell>
          <cell r="Q62">
            <v>3498</v>
          </cell>
          <cell r="R62">
            <v>1270174</v>
          </cell>
          <cell r="S62">
            <v>0.99369753487244084</v>
          </cell>
          <cell r="T62">
            <v>26664434.899999999</v>
          </cell>
          <cell r="W62">
            <v>1083</v>
          </cell>
          <cell r="X62">
            <v>576858</v>
          </cell>
          <cell r="Y62">
            <v>1.4054538699086963</v>
          </cell>
          <cell r="Z62">
            <v>15593794.6</v>
          </cell>
          <cell r="AC62">
            <v>0</v>
          </cell>
          <cell r="AD62">
            <v>0</v>
          </cell>
          <cell r="AE62" t="e">
            <v>#DIV/0!</v>
          </cell>
          <cell r="AF62">
            <v>0</v>
          </cell>
        </row>
        <row r="63">
          <cell r="E63">
            <v>3829</v>
          </cell>
          <cell r="F63">
            <v>662524</v>
          </cell>
          <cell r="G63">
            <v>0.48326257896042135</v>
          </cell>
          <cell r="H63">
            <v>11471256.600000001</v>
          </cell>
          <cell r="K63">
            <v>2864</v>
          </cell>
          <cell r="L63">
            <v>364149</v>
          </cell>
          <cell r="M63">
            <v>0.35122988669272487</v>
          </cell>
          <cell r="N63">
            <v>4789552.3199999994</v>
          </cell>
          <cell r="Q63">
            <v>793</v>
          </cell>
          <cell r="R63">
            <v>213512</v>
          </cell>
          <cell r="S63">
            <v>0.77223020932230213</v>
          </cell>
          <cell r="T63">
            <v>4335489.8299999991</v>
          </cell>
          <cell r="W63">
            <v>172</v>
          </cell>
          <cell r="X63">
            <v>84863</v>
          </cell>
          <cell r="Y63">
            <v>1.4715276573608462</v>
          </cell>
          <cell r="Z63">
            <v>2346214.4500000002</v>
          </cell>
          <cell r="AC63">
            <v>0</v>
          </cell>
          <cell r="AD63">
            <v>0</v>
          </cell>
          <cell r="AE63" t="e">
            <v>#DIV/0!</v>
          </cell>
          <cell r="AF63">
            <v>0</v>
          </cell>
        </row>
        <row r="65">
          <cell r="G65">
            <v>0.68377652015990753</v>
          </cell>
          <cell r="M65">
            <v>0.47064216936117442</v>
          </cell>
          <cell r="S65">
            <v>1.2867824406995121</v>
          </cell>
          <cell r="Y65">
            <v>2.3039522862261101</v>
          </cell>
          <cell r="AE65">
            <v>232.97095890410958</v>
          </cell>
        </row>
        <row r="106">
          <cell r="E106">
            <v>116044</v>
          </cell>
          <cell r="F106">
            <v>35030851</v>
          </cell>
          <cell r="G106">
            <v>0.84743459801750354</v>
          </cell>
          <cell r="H106">
            <v>705833102.02000022</v>
          </cell>
          <cell r="K106">
            <v>89735</v>
          </cell>
          <cell r="L106">
            <v>16893260</v>
          </cell>
          <cell r="M106">
            <v>0.53466688357272119</v>
          </cell>
          <cell r="N106">
            <v>250059712.59000003</v>
          </cell>
          <cell r="Q106">
            <v>19409</v>
          </cell>
          <cell r="R106">
            <v>9263374</v>
          </cell>
          <cell r="S106">
            <v>1.3584064041810773</v>
          </cell>
          <cell r="T106">
            <v>206920783.27000001</v>
          </cell>
          <cell r="W106">
            <v>6900</v>
          </cell>
          <cell r="X106">
            <v>8874217</v>
          </cell>
          <cell r="Y106">
            <v>3.0366481343497451</v>
          </cell>
          <cell r="Z106">
            <v>248852606.16000003</v>
          </cell>
          <cell r="AD106">
            <v>182135</v>
          </cell>
          <cell r="AE106">
            <v>499</v>
          </cell>
          <cell r="AF106">
            <v>3873044.5</v>
          </cell>
        </row>
        <row r="107">
          <cell r="E107">
            <v>3182</v>
          </cell>
          <cell r="F107">
            <v>614562</v>
          </cell>
          <cell r="G107">
            <v>0.53716111241005426</v>
          </cell>
          <cell r="H107">
            <v>10099031.040000001</v>
          </cell>
          <cell r="K107">
            <v>2592</v>
          </cell>
          <cell r="L107">
            <v>405665</v>
          </cell>
          <cell r="M107">
            <v>0.43465426629022669</v>
          </cell>
          <cell r="N107">
            <v>5535926.6899999995</v>
          </cell>
          <cell r="Q107">
            <v>457</v>
          </cell>
          <cell r="R107">
            <v>153699</v>
          </cell>
          <cell r="S107">
            <v>0.94204284269559613</v>
          </cell>
          <cell r="T107">
            <v>3168724.6</v>
          </cell>
          <cell r="W107">
            <v>133</v>
          </cell>
          <cell r="X107">
            <v>55198</v>
          </cell>
          <cell r="Y107">
            <v>1.1588306303469269</v>
          </cell>
          <cell r="Z107">
            <v>1394379.75</v>
          </cell>
          <cell r="AC107">
            <v>0</v>
          </cell>
          <cell r="AD107">
            <v>0</v>
          </cell>
          <cell r="AE107" t="e">
            <v>#DIV/0!</v>
          </cell>
          <cell r="AF107">
            <v>0</v>
          </cell>
        </row>
        <row r="108">
          <cell r="E108">
            <v>17026</v>
          </cell>
          <cell r="F108">
            <v>2913635</v>
          </cell>
          <cell r="G108">
            <v>0.48076136134880848</v>
          </cell>
          <cell r="H108">
            <v>47151850.130000003</v>
          </cell>
          <cell r="K108">
            <v>14709</v>
          </cell>
          <cell r="L108">
            <v>2147978</v>
          </cell>
          <cell r="M108">
            <v>0.41209139966224656</v>
          </cell>
          <cell r="N108">
            <v>28955798.109999999</v>
          </cell>
          <cell r="Q108">
            <v>1686</v>
          </cell>
          <cell r="R108">
            <v>440072</v>
          </cell>
          <cell r="S108">
            <v>0.71617268329597095</v>
          </cell>
          <cell r="T108">
            <v>9130070.9700000007</v>
          </cell>
          <cell r="W108">
            <v>631</v>
          </cell>
          <cell r="X108">
            <v>325585</v>
          </cell>
          <cell r="Y108">
            <v>1.393771404109589</v>
          </cell>
          <cell r="Z108">
            <v>9065981.0500000007</v>
          </cell>
          <cell r="AC108">
            <v>0</v>
          </cell>
          <cell r="AD108">
            <v>0</v>
          </cell>
          <cell r="AE108" t="e">
            <v>#DIV/0!</v>
          </cell>
          <cell r="AF108">
            <v>0</v>
          </cell>
        </row>
        <row r="109">
          <cell r="E109">
            <v>20729</v>
          </cell>
          <cell r="F109">
            <v>5386864</v>
          </cell>
          <cell r="G109">
            <v>0.73006017693598058</v>
          </cell>
          <cell r="H109">
            <v>97422478.439999998</v>
          </cell>
          <cell r="K109">
            <v>18417</v>
          </cell>
          <cell r="L109">
            <v>3105684</v>
          </cell>
          <cell r="M109">
            <v>0.47386518643747122</v>
          </cell>
          <cell r="N109">
            <v>41688467.079999998</v>
          </cell>
          <cell r="Q109">
            <v>1760</v>
          </cell>
          <cell r="R109">
            <v>1561040</v>
          </cell>
          <cell r="S109">
            <v>2.5061950880798238</v>
          </cell>
          <cell r="T109">
            <v>35297394.07</v>
          </cell>
          <cell r="W109">
            <v>552</v>
          </cell>
          <cell r="X109">
            <v>720140</v>
          </cell>
          <cell r="Y109">
            <v>3.5677871634174738</v>
          </cell>
          <cell r="Z109">
            <v>20436617.289999999</v>
          </cell>
          <cell r="AC109">
            <v>1</v>
          </cell>
          <cell r="AD109">
            <v>5677</v>
          </cell>
          <cell r="AE109">
            <v>15.553424657534247</v>
          </cell>
          <cell r="AF109">
            <v>85155</v>
          </cell>
        </row>
        <row r="110">
          <cell r="E110">
            <v>5369</v>
          </cell>
          <cell r="F110">
            <v>1441303</v>
          </cell>
          <cell r="G110">
            <v>0.7517181310614417</v>
          </cell>
          <cell r="H110">
            <v>27660562.329999998</v>
          </cell>
          <cell r="K110">
            <v>3853</v>
          </cell>
          <cell r="L110">
            <v>500885</v>
          </cell>
          <cell r="M110">
            <v>0.36716726989508403</v>
          </cell>
          <cell r="N110">
            <v>6837331.1999999993</v>
          </cell>
          <cell r="Q110">
            <v>1302</v>
          </cell>
          <cell r="R110">
            <v>837497</v>
          </cell>
          <cell r="S110">
            <v>1.7575735953788765</v>
          </cell>
          <cell r="T110">
            <v>18026018.180000003</v>
          </cell>
          <cell r="W110">
            <v>214</v>
          </cell>
          <cell r="X110">
            <v>102921</v>
          </cell>
          <cell r="Y110">
            <v>1.3427397260273972</v>
          </cell>
          <cell r="Z110">
            <v>2797212.95</v>
          </cell>
          <cell r="AC110">
            <v>0</v>
          </cell>
          <cell r="AD110">
            <v>0</v>
          </cell>
          <cell r="AE110" t="e">
            <v>#DIV/0!</v>
          </cell>
          <cell r="AF110">
            <v>0</v>
          </cell>
        </row>
        <row r="111">
          <cell r="E111">
            <v>5473</v>
          </cell>
          <cell r="F111">
            <v>1246562</v>
          </cell>
          <cell r="G111">
            <v>0.63344864252330213</v>
          </cell>
          <cell r="H111">
            <v>23711363.02</v>
          </cell>
          <cell r="K111">
            <v>3798</v>
          </cell>
          <cell r="L111">
            <v>516457</v>
          </cell>
          <cell r="M111">
            <v>0.38077252016456054</v>
          </cell>
          <cell r="N111">
            <v>6963638.2699999996</v>
          </cell>
          <cell r="Q111">
            <v>1381</v>
          </cell>
          <cell r="R111">
            <v>573645</v>
          </cell>
          <cell r="S111">
            <v>1.1372142814662094</v>
          </cell>
          <cell r="T111">
            <v>12509808.800000001</v>
          </cell>
          <cell r="W111">
            <v>294</v>
          </cell>
          <cell r="X111">
            <v>156460</v>
          </cell>
          <cell r="Y111">
            <v>1.4605026720496603</v>
          </cell>
          <cell r="Z111">
            <v>4237915.95</v>
          </cell>
          <cell r="AC111">
            <v>0</v>
          </cell>
          <cell r="AD111">
            <v>0</v>
          </cell>
          <cell r="AE111" t="e">
            <v>#DIV/0!</v>
          </cell>
          <cell r="AF111">
            <v>0</v>
          </cell>
        </row>
        <row r="112">
          <cell r="E112">
            <v>4200</v>
          </cell>
          <cell r="F112">
            <v>886556</v>
          </cell>
          <cell r="G112">
            <v>0.5884725736996258</v>
          </cell>
          <cell r="H112">
            <v>15252448.620000001</v>
          </cell>
          <cell r="K112">
            <v>3199</v>
          </cell>
          <cell r="L112">
            <v>545734</v>
          </cell>
          <cell r="M112">
            <v>0.47480522192302843</v>
          </cell>
          <cell r="N112">
            <v>7635105.9199999999</v>
          </cell>
          <cell r="Q112">
            <v>817</v>
          </cell>
          <cell r="R112">
            <v>247945</v>
          </cell>
          <cell r="S112">
            <v>0.86260491411176343</v>
          </cell>
          <cell r="T112">
            <v>5176384.0999999996</v>
          </cell>
          <cell r="W112">
            <v>184</v>
          </cell>
          <cell r="X112">
            <v>92877</v>
          </cell>
          <cell r="Y112">
            <v>1.3322383991967295</v>
          </cell>
          <cell r="Z112">
            <v>2440958.6</v>
          </cell>
          <cell r="AC112">
            <v>0</v>
          </cell>
          <cell r="AD112">
            <v>0</v>
          </cell>
          <cell r="AE112" t="e">
            <v>#DIV/0!</v>
          </cell>
          <cell r="AF112">
            <v>0</v>
          </cell>
        </row>
        <row r="113">
          <cell r="E113">
            <v>6732</v>
          </cell>
          <cell r="F113">
            <v>1702478</v>
          </cell>
          <cell r="G113">
            <v>0.70495326648095413</v>
          </cell>
          <cell r="H113">
            <v>31583564.710000005</v>
          </cell>
          <cell r="K113">
            <v>5134</v>
          </cell>
          <cell r="L113">
            <v>823688</v>
          </cell>
          <cell r="M113">
            <v>0.4471771429812334</v>
          </cell>
          <cell r="N113">
            <v>11660697.209999999</v>
          </cell>
          <cell r="Q113">
            <v>1145</v>
          </cell>
          <cell r="R113">
            <v>618537</v>
          </cell>
          <cell r="S113">
            <v>1.5294421640868403</v>
          </cell>
          <cell r="T113">
            <v>12961647.449999999</v>
          </cell>
          <cell r="W113">
            <v>453</v>
          </cell>
          <cell r="X113">
            <v>260253</v>
          </cell>
          <cell r="Y113">
            <v>1.5433374844333749</v>
          </cell>
          <cell r="Z113">
            <v>6961220.0499999998</v>
          </cell>
          <cell r="AC113">
            <v>0</v>
          </cell>
          <cell r="AD113">
            <v>0</v>
          </cell>
          <cell r="AE113" t="e">
            <v>#DIV/0!</v>
          </cell>
          <cell r="AF113">
            <v>0</v>
          </cell>
        </row>
        <row r="114">
          <cell r="E114">
            <v>5734</v>
          </cell>
          <cell r="F114">
            <v>1136073</v>
          </cell>
          <cell r="G114">
            <v>0.55368296133119055</v>
          </cell>
          <cell r="H114">
            <v>19260292.440000001</v>
          </cell>
          <cell r="K114">
            <v>4610</v>
          </cell>
          <cell r="L114">
            <v>694627</v>
          </cell>
          <cell r="M114">
            <v>0.4198296208323134</v>
          </cell>
          <cell r="N114">
            <v>9525105.7400000002</v>
          </cell>
          <cell r="Q114">
            <v>872</v>
          </cell>
          <cell r="R114">
            <v>322737</v>
          </cell>
          <cell r="S114">
            <v>1.0589352801246821</v>
          </cell>
          <cell r="T114">
            <v>6617472.1999999993</v>
          </cell>
          <cell r="W114">
            <v>252</v>
          </cell>
          <cell r="X114">
            <v>118709</v>
          </cell>
          <cell r="Y114">
            <v>1.282959120261544</v>
          </cell>
          <cell r="Z114">
            <v>3117714.5</v>
          </cell>
          <cell r="AC114">
            <v>0</v>
          </cell>
          <cell r="AD114">
            <v>0</v>
          </cell>
          <cell r="AE114" t="e">
            <v>#DIV/0!</v>
          </cell>
          <cell r="AF114">
            <v>0</v>
          </cell>
        </row>
        <row r="115">
          <cell r="E115">
            <v>16470</v>
          </cell>
          <cell r="F115">
            <v>3540529</v>
          </cell>
          <cell r="G115">
            <v>0.59964018496305105</v>
          </cell>
          <cell r="H115">
            <v>63261943.689999998</v>
          </cell>
          <cell r="K115">
            <v>13394</v>
          </cell>
          <cell r="L115">
            <v>2089518</v>
          </cell>
          <cell r="M115">
            <v>0.43580289656783411</v>
          </cell>
          <cell r="N115">
            <v>28862430.68</v>
          </cell>
          <cell r="Q115">
            <v>2378</v>
          </cell>
          <cell r="R115">
            <v>982757</v>
          </cell>
          <cell r="S115">
            <v>1.1533454407825441</v>
          </cell>
          <cell r="T115">
            <v>21266584.109999999</v>
          </cell>
          <cell r="W115">
            <v>698</v>
          </cell>
          <cell r="X115">
            <v>468254</v>
          </cell>
          <cell r="Y115">
            <v>1.8171213473553496</v>
          </cell>
          <cell r="Z115">
            <v>13132928.9</v>
          </cell>
          <cell r="AC115">
            <v>0</v>
          </cell>
          <cell r="AD115">
            <v>0</v>
          </cell>
          <cell r="AE115" t="e">
            <v>#DIV/0!</v>
          </cell>
          <cell r="AF115">
            <v>0</v>
          </cell>
        </row>
        <row r="116">
          <cell r="E116">
            <v>1224</v>
          </cell>
          <cell r="F116">
            <v>207289</v>
          </cell>
          <cell r="G116">
            <v>0.47643881584995867</v>
          </cell>
          <cell r="H116">
            <v>3756511.7800000003</v>
          </cell>
          <cell r="K116">
            <v>903</v>
          </cell>
          <cell r="L116">
            <v>106291</v>
          </cell>
          <cell r="M116">
            <v>0.3335718432738628</v>
          </cell>
          <cell r="N116">
            <v>1399266.4800000002</v>
          </cell>
          <cell r="Q116">
            <v>263</v>
          </cell>
          <cell r="R116">
            <v>74026</v>
          </cell>
          <cell r="S116">
            <v>0.7815451210177633</v>
          </cell>
          <cell r="T116">
            <v>1576241.1</v>
          </cell>
          <cell r="W116">
            <v>58</v>
          </cell>
          <cell r="X116">
            <v>26972</v>
          </cell>
          <cell r="Y116">
            <v>1.2419477379993094</v>
          </cell>
          <cell r="Z116">
            <v>781004.2</v>
          </cell>
          <cell r="AC116">
            <v>0</v>
          </cell>
          <cell r="AD116">
            <v>0</v>
          </cell>
          <cell r="AE116" t="e">
            <v>#DIV/0!</v>
          </cell>
          <cell r="AF116">
            <v>0</v>
          </cell>
        </row>
        <row r="117">
          <cell r="E117">
            <v>41436</v>
          </cell>
          <cell r="F117">
            <v>8987723</v>
          </cell>
          <cell r="G117">
            <v>0.60724032083789314</v>
          </cell>
          <cell r="H117">
            <v>158691265.73999998</v>
          </cell>
          <cell r="K117">
            <v>34239</v>
          </cell>
          <cell r="L117">
            <v>5263640</v>
          </cell>
          <cell r="M117">
            <v>0.43420192719154882</v>
          </cell>
          <cell r="N117">
            <v>71167869.560000002</v>
          </cell>
          <cell r="Q117">
            <v>5303</v>
          </cell>
          <cell r="R117">
            <v>2553445</v>
          </cell>
          <cell r="S117">
            <v>1.3125215245830013</v>
          </cell>
          <cell r="T117">
            <v>55564257.110000014</v>
          </cell>
          <cell r="W117">
            <v>1894</v>
          </cell>
          <cell r="X117">
            <v>1170638</v>
          </cell>
          <cell r="Y117">
            <v>1.5972247994324074</v>
          </cell>
          <cell r="Z117">
            <v>31959139.07</v>
          </cell>
          <cell r="AC117">
            <v>0</v>
          </cell>
          <cell r="AD117">
            <v>0</v>
          </cell>
          <cell r="AE117" t="e">
            <v>#DIV/0!</v>
          </cell>
          <cell r="AF117">
            <v>0</v>
          </cell>
        </row>
        <row r="118">
          <cell r="E118">
            <v>5732</v>
          </cell>
          <cell r="F118">
            <v>1060813</v>
          </cell>
          <cell r="G118">
            <v>0.5138956743526425</v>
          </cell>
          <cell r="H118">
            <v>16960392.669999998</v>
          </cell>
          <cell r="K118">
            <v>4992</v>
          </cell>
          <cell r="L118">
            <v>763320</v>
          </cell>
          <cell r="M118">
            <v>0.42661927197733102</v>
          </cell>
          <cell r="N118">
            <v>10268827.52</v>
          </cell>
          <cell r="Q118">
            <v>578</v>
          </cell>
          <cell r="R118">
            <v>221154</v>
          </cell>
          <cell r="S118">
            <v>1.0295690227069052</v>
          </cell>
          <cell r="T118">
            <v>4588679.25</v>
          </cell>
          <cell r="W118">
            <v>162</v>
          </cell>
          <cell r="X118">
            <v>76339</v>
          </cell>
          <cell r="Y118">
            <v>1.2675633042756331</v>
          </cell>
          <cell r="Z118">
            <v>2102885.9</v>
          </cell>
          <cell r="AC118">
            <v>0</v>
          </cell>
          <cell r="AD118">
            <v>0</v>
          </cell>
          <cell r="AE118" t="e">
            <v>#DIV/0!</v>
          </cell>
          <cell r="AF118">
            <v>0</v>
          </cell>
        </row>
        <row r="119">
          <cell r="E119">
            <v>8408</v>
          </cell>
          <cell r="F119">
            <v>1366582</v>
          </cell>
          <cell r="G119">
            <v>0.45130909763411314</v>
          </cell>
          <cell r="H119">
            <v>22057238.599999998</v>
          </cell>
          <cell r="K119">
            <v>7140</v>
          </cell>
          <cell r="L119">
            <v>897647</v>
          </cell>
          <cell r="M119">
            <v>0.34980539781168746</v>
          </cell>
          <cell r="N119">
            <v>11471032.600000001</v>
          </cell>
          <cell r="Q119">
            <v>1033</v>
          </cell>
          <cell r="R119">
            <v>326456</v>
          </cell>
          <cell r="S119">
            <v>0.87173489278752436</v>
          </cell>
          <cell r="T119">
            <v>6695287.0999999996</v>
          </cell>
          <cell r="W119">
            <v>235</v>
          </cell>
          <cell r="X119">
            <v>142479</v>
          </cell>
          <cell r="Y119">
            <v>1.6298681614093287</v>
          </cell>
          <cell r="Z119">
            <v>3890918.9</v>
          </cell>
          <cell r="AC119">
            <v>0</v>
          </cell>
          <cell r="AD119">
            <v>0</v>
          </cell>
          <cell r="AE119" t="e">
            <v>#DIV/0!</v>
          </cell>
          <cell r="AF119">
            <v>0</v>
          </cell>
        </row>
        <row r="120">
          <cell r="E120">
            <v>12616</v>
          </cell>
          <cell r="F120">
            <v>2568427</v>
          </cell>
          <cell r="G120">
            <v>0.56337106611984011</v>
          </cell>
          <cell r="H120">
            <v>45636373.739999995</v>
          </cell>
          <cell r="K120">
            <v>9673</v>
          </cell>
          <cell r="L120">
            <v>1465207</v>
          </cell>
          <cell r="M120">
            <v>0.42001211126598564</v>
          </cell>
          <cell r="N120">
            <v>20363115.290000003</v>
          </cell>
          <cell r="Q120">
            <v>2089</v>
          </cell>
          <cell r="R120">
            <v>787106</v>
          </cell>
          <cell r="S120">
            <v>1.0390049600195363</v>
          </cell>
          <cell r="T120">
            <v>16911408.23</v>
          </cell>
          <cell r="W120">
            <v>854</v>
          </cell>
          <cell r="X120">
            <v>316114</v>
          </cell>
          <cell r="Y120">
            <v>1.0099892168217581</v>
          </cell>
          <cell r="Z120">
            <v>8361850.2200000007</v>
          </cell>
          <cell r="AC120">
            <v>0</v>
          </cell>
          <cell r="AD120">
            <v>0</v>
          </cell>
          <cell r="AE120" t="e">
            <v>#DIV/0!</v>
          </cell>
          <cell r="AF120">
            <v>0</v>
          </cell>
        </row>
        <row r="121">
          <cell r="E121">
            <v>6179</v>
          </cell>
          <cell r="F121">
            <v>1139834</v>
          </cell>
          <cell r="G121">
            <v>0.50794288820955247</v>
          </cell>
          <cell r="H121">
            <v>19094107.909999996</v>
          </cell>
          <cell r="K121">
            <v>5159</v>
          </cell>
          <cell r="L121">
            <v>749014</v>
          </cell>
          <cell r="M121">
            <v>0.39623347184493751</v>
          </cell>
          <cell r="N121">
            <v>9930404.7100000009</v>
          </cell>
          <cell r="Q121">
            <v>817</v>
          </cell>
          <cell r="R121">
            <v>278151</v>
          </cell>
          <cell r="S121">
            <v>0.99680514616949034</v>
          </cell>
          <cell r="T121">
            <v>6031320.75</v>
          </cell>
          <cell r="W121">
            <v>203</v>
          </cell>
          <cell r="X121">
            <v>112669</v>
          </cell>
          <cell r="Y121">
            <v>1.5094483705663662</v>
          </cell>
          <cell r="Z121">
            <v>3132382.45</v>
          </cell>
          <cell r="AC121">
            <v>0</v>
          </cell>
          <cell r="AD121">
            <v>0</v>
          </cell>
          <cell r="AE121" t="e">
            <v>#DIV/0!</v>
          </cell>
          <cell r="AF121">
            <v>0</v>
          </cell>
        </row>
        <row r="122">
          <cell r="E122">
            <v>3800</v>
          </cell>
          <cell r="F122">
            <v>693789</v>
          </cell>
          <cell r="G122">
            <v>0.50365441993161575</v>
          </cell>
          <cell r="H122">
            <v>11774548.500000004</v>
          </cell>
          <cell r="K122">
            <v>3214</v>
          </cell>
          <cell r="L122">
            <v>415413</v>
          </cell>
          <cell r="M122">
            <v>0.35806758163258706</v>
          </cell>
          <cell r="N122">
            <v>5528942.6500000004</v>
          </cell>
          <cell r="Q122">
            <v>473</v>
          </cell>
          <cell r="R122">
            <v>212524</v>
          </cell>
          <cell r="S122">
            <v>1.2117742648211767</v>
          </cell>
          <cell r="T122">
            <v>4431694.45</v>
          </cell>
          <cell r="W122">
            <v>113</v>
          </cell>
          <cell r="X122">
            <v>65852</v>
          </cell>
          <cell r="Y122">
            <v>1.5688385944014294</v>
          </cell>
          <cell r="Z122">
            <v>1813911.4</v>
          </cell>
          <cell r="AC122">
            <v>0</v>
          </cell>
          <cell r="AD122">
            <v>0</v>
          </cell>
          <cell r="AE122" t="e">
            <v>#DIV/0!</v>
          </cell>
          <cell r="AF122">
            <v>0</v>
          </cell>
        </row>
        <row r="123">
          <cell r="E123">
            <v>15330</v>
          </cell>
          <cell r="F123">
            <v>3494975</v>
          </cell>
          <cell r="G123">
            <v>0.63305503769149707</v>
          </cell>
          <cell r="H123">
            <v>63376889.100000001</v>
          </cell>
          <cell r="K123">
            <v>11638</v>
          </cell>
          <cell r="L123">
            <v>1847554</v>
          </cell>
          <cell r="M123">
            <v>0.44184634958291885</v>
          </cell>
          <cell r="N123">
            <v>25044125.440000001</v>
          </cell>
          <cell r="Q123">
            <v>2556</v>
          </cell>
          <cell r="R123">
            <v>1092032</v>
          </cell>
          <cell r="S123">
            <v>1.1844293322053385</v>
          </cell>
          <cell r="T123">
            <v>23631473.910000004</v>
          </cell>
          <cell r="W123">
            <v>1136</v>
          </cell>
          <cell r="X123">
            <v>555389</v>
          </cell>
          <cell r="Y123">
            <v>1.3306634880893196</v>
          </cell>
          <cell r="Z123">
            <v>14701289.75</v>
          </cell>
          <cell r="AC123">
            <v>0</v>
          </cell>
          <cell r="AD123">
            <v>0</v>
          </cell>
          <cell r="AE123" t="e">
            <v>#DIV/0!</v>
          </cell>
          <cell r="AF123">
            <v>0</v>
          </cell>
        </row>
        <row r="124">
          <cell r="E124">
            <v>5099</v>
          </cell>
          <cell r="F124">
            <v>967756</v>
          </cell>
          <cell r="G124">
            <v>0.5283751098784103</v>
          </cell>
          <cell r="H124">
            <v>17569372.569999997</v>
          </cell>
          <cell r="K124">
            <v>3553</v>
          </cell>
          <cell r="L124">
            <v>479857</v>
          </cell>
          <cell r="M124">
            <v>0.38178501882641708</v>
          </cell>
          <cell r="N124">
            <v>6501726.7700000005</v>
          </cell>
          <cell r="Q124">
            <v>1287</v>
          </cell>
          <cell r="R124">
            <v>367452</v>
          </cell>
          <cell r="S124">
            <v>0.7615112013760803</v>
          </cell>
          <cell r="T124">
            <v>7848328.25</v>
          </cell>
          <cell r="W124">
            <v>259</v>
          </cell>
          <cell r="X124">
            <v>120447</v>
          </cell>
          <cell r="Y124">
            <v>1.3068981418689813</v>
          </cell>
          <cell r="Z124">
            <v>3219317.5500000003</v>
          </cell>
          <cell r="AC124">
            <v>0</v>
          </cell>
          <cell r="AD124">
            <v>0</v>
          </cell>
          <cell r="AE124" t="e">
            <v>#DIV/0!</v>
          </cell>
          <cell r="AF124">
            <v>0</v>
          </cell>
        </row>
        <row r="125">
          <cell r="E125">
            <v>22864</v>
          </cell>
          <cell r="F125">
            <v>4820348</v>
          </cell>
          <cell r="G125">
            <v>0.58927036908338704</v>
          </cell>
          <cell r="H125">
            <v>84468128.980000004</v>
          </cell>
          <cell r="K125">
            <v>19406</v>
          </cell>
          <cell r="L125">
            <v>2913622</v>
          </cell>
          <cell r="M125">
            <v>0.42065323043750219</v>
          </cell>
          <cell r="N125">
            <v>39348762.159999996</v>
          </cell>
          <cell r="Q125">
            <v>2591</v>
          </cell>
          <cell r="R125">
            <v>1290599</v>
          </cell>
          <cell r="S125">
            <v>1.3782450482295368</v>
          </cell>
          <cell r="T125">
            <v>28218136.999999996</v>
          </cell>
          <cell r="W125">
            <v>867</v>
          </cell>
          <cell r="X125">
            <v>616127</v>
          </cell>
          <cell r="Y125">
            <v>1.9413676573688232</v>
          </cell>
          <cell r="Z125">
            <v>16901229.819999997</v>
          </cell>
          <cell r="AC125">
            <v>0</v>
          </cell>
          <cell r="AD125">
            <v>0</v>
          </cell>
          <cell r="AE125" t="e">
            <v>#DIV/0!</v>
          </cell>
          <cell r="AF125">
            <v>0</v>
          </cell>
        </row>
        <row r="126">
          <cell r="E126">
            <v>6360</v>
          </cell>
          <cell r="F126">
            <v>1035851</v>
          </cell>
          <cell r="G126">
            <v>0.4531291625747213</v>
          </cell>
          <cell r="H126">
            <v>17887854.740000002</v>
          </cell>
          <cell r="K126">
            <v>4824</v>
          </cell>
          <cell r="L126">
            <v>556372</v>
          </cell>
          <cell r="M126">
            <v>0.32501212138914037</v>
          </cell>
          <cell r="N126">
            <v>6989053.9699999997</v>
          </cell>
          <cell r="Q126">
            <v>1184</v>
          </cell>
          <cell r="R126">
            <v>362722</v>
          </cell>
          <cell r="S126">
            <v>0.82503852562024826</v>
          </cell>
          <cell r="T126">
            <v>7797208.0700000003</v>
          </cell>
          <cell r="W126">
            <v>352</v>
          </cell>
          <cell r="X126">
            <v>116757</v>
          </cell>
          <cell r="Y126">
            <v>0.86806564933737285</v>
          </cell>
          <cell r="Z126">
            <v>3101592.7</v>
          </cell>
          <cell r="AC126">
            <v>0</v>
          </cell>
          <cell r="AD126">
            <v>0</v>
          </cell>
          <cell r="AE126" t="e">
            <v>#DIV/0!</v>
          </cell>
          <cell r="AF126">
            <v>0</v>
          </cell>
        </row>
        <row r="127">
          <cell r="E127">
            <v>30534</v>
          </cell>
          <cell r="F127">
            <v>7653014</v>
          </cell>
          <cell r="G127">
            <v>0.70103185141046565</v>
          </cell>
          <cell r="H127">
            <v>145144061.86000001</v>
          </cell>
          <cell r="K127">
            <v>23517</v>
          </cell>
          <cell r="L127">
            <v>3809198</v>
          </cell>
          <cell r="M127">
            <v>0.45358826947625125</v>
          </cell>
          <cell r="N127">
            <v>54370282.050000004</v>
          </cell>
          <cell r="Q127">
            <v>5527</v>
          </cell>
          <cell r="R127">
            <v>2610403</v>
          </cell>
          <cell r="S127">
            <v>1.3505408443198736</v>
          </cell>
          <cell r="T127">
            <v>56499833.640000001</v>
          </cell>
          <cell r="W127">
            <v>1490</v>
          </cell>
          <cell r="X127">
            <v>1233413</v>
          </cell>
          <cell r="Y127">
            <v>2.1047734030707796</v>
          </cell>
          <cell r="Z127">
            <v>34273946.170000002</v>
          </cell>
          <cell r="AC127">
            <v>0</v>
          </cell>
          <cell r="AD127">
            <v>0</v>
          </cell>
          <cell r="AE127" t="e">
            <v>#DIV/0!</v>
          </cell>
          <cell r="AF127">
            <v>0</v>
          </cell>
        </row>
        <row r="128">
          <cell r="E128">
            <v>8164</v>
          </cell>
          <cell r="F128">
            <v>1248941</v>
          </cell>
          <cell r="G128">
            <v>0.43764867485880438</v>
          </cell>
          <cell r="H128">
            <v>19855556.34</v>
          </cell>
          <cell r="K128">
            <v>7018</v>
          </cell>
          <cell r="L128">
            <v>887478</v>
          </cell>
          <cell r="M128">
            <v>0.36325488538768447</v>
          </cell>
          <cell r="N128">
            <v>11740764.24</v>
          </cell>
          <cell r="Q128">
            <v>908</v>
          </cell>
          <cell r="R128">
            <v>261868</v>
          </cell>
          <cell r="S128">
            <v>0.80161628529884443</v>
          </cell>
          <cell r="T128">
            <v>5482443.5499999998</v>
          </cell>
          <cell r="W128">
            <v>238</v>
          </cell>
          <cell r="X128">
            <v>99595</v>
          </cell>
          <cell r="Y128">
            <v>1.186360929124479</v>
          </cell>
          <cell r="Z128">
            <v>2632348.5499999998</v>
          </cell>
          <cell r="AC128">
            <v>0</v>
          </cell>
          <cell r="AD128">
            <v>0</v>
          </cell>
          <cell r="AE128" t="e">
            <v>#DIV/0!</v>
          </cell>
          <cell r="AF128">
            <v>0</v>
          </cell>
        </row>
        <row r="129">
          <cell r="E129">
            <v>2418</v>
          </cell>
          <cell r="F129">
            <v>519036</v>
          </cell>
          <cell r="G129">
            <v>0.59899597234884772</v>
          </cell>
          <cell r="H129">
            <v>9438421.959999999</v>
          </cell>
          <cell r="K129">
            <v>1674</v>
          </cell>
          <cell r="L129">
            <v>242080</v>
          </cell>
          <cell r="M129">
            <v>0.40776690852279662</v>
          </cell>
          <cell r="N129">
            <v>3334357.31</v>
          </cell>
          <cell r="Q129">
            <v>578</v>
          </cell>
          <cell r="R129">
            <v>225113</v>
          </cell>
          <cell r="S129">
            <v>1.060615554953533</v>
          </cell>
          <cell r="T129">
            <v>4720498.5</v>
          </cell>
          <cell r="W129">
            <v>166</v>
          </cell>
          <cell r="X129">
            <v>51843</v>
          </cell>
          <cell r="Y129">
            <v>0.85563624360455526</v>
          </cell>
          <cell r="Z129">
            <v>1383566.15</v>
          </cell>
          <cell r="AC129">
            <v>0</v>
          </cell>
          <cell r="AD129">
            <v>0</v>
          </cell>
          <cell r="AE129" t="e">
            <v>#DIV/0!</v>
          </cell>
          <cell r="AF129">
            <v>0</v>
          </cell>
        </row>
        <row r="130">
          <cell r="E130">
            <v>3805</v>
          </cell>
          <cell r="F130">
            <v>738969</v>
          </cell>
          <cell r="G130">
            <v>0.53638166717173819</v>
          </cell>
          <cell r="H130">
            <v>12621391.270000001</v>
          </cell>
          <cell r="K130">
            <v>3035</v>
          </cell>
          <cell r="L130">
            <v>456232</v>
          </cell>
          <cell r="M130">
            <v>0.41423386410323337</v>
          </cell>
          <cell r="N130">
            <v>6195922.0699999994</v>
          </cell>
          <cell r="Q130">
            <v>529</v>
          </cell>
          <cell r="R130">
            <v>172797</v>
          </cell>
          <cell r="S130">
            <v>0.92373939191446719</v>
          </cell>
          <cell r="T130">
            <v>3556112.0999999996</v>
          </cell>
          <cell r="W130">
            <v>241</v>
          </cell>
          <cell r="X130">
            <v>109940</v>
          </cell>
          <cell r="Y130">
            <v>1.2319242513376474</v>
          </cell>
          <cell r="Z130">
            <v>2869357.1000000006</v>
          </cell>
          <cell r="AC130">
            <v>0</v>
          </cell>
          <cell r="AD130">
            <v>0</v>
          </cell>
          <cell r="AE130" t="e">
            <v>#DIV/0!</v>
          </cell>
          <cell r="AF130">
            <v>0</v>
          </cell>
        </row>
        <row r="131">
          <cell r="E131">
            <v>19235</v>
          </cell>
          <cell r="F131">
            <v>3914559</v>
          </cell>
          <cell r="G131">
            <v>0.56416723714267181</v>
          </cell>
          <cell r="H131">
            <v>69927198.460000008</v>
          </cell>
          <cell r="K131">
            <v>14563</v>
          </cell>
          <cell r="L131">
            <v>2205443</v>
          </cell>
          <cell r="M131">
            <v>0.42075899787898025</v>
          </cell>
          <cell r="N131">
            <v>30746005.050000001</v>
          </cell>
          <cell r="Q131">
            <v>3506</v>
          </cell>
          <cell r="R131">
            <v>1172714</v>
          </cell>
          <cell r="S131">
            <v>0.92338412659668068</v>
          </cell>
          <cell r="T131">
            <v>24647196.660000004</v>
          </cell>
          <cell r="W131">
            <v>1166</v>
          </cell>
          <cell r="X131">
            <v>536402</v>
          </cell>
          <cell r="Y131">
            <v>1.2560636927760216</v>
          </cell>
          <cell r="Z131">
            <v>14533996.75</v>
          </cell>
          <cell r="AC131">
            <v>0</v>
          </cell>
          <cell r="AD131">
            <v>0</v>
          </cell>
          <cell r="AE131" t="e">
            <v>#DIV/0!</v>
          </cell>
          <cell r="AF131">
            <v>0</v>
          </cell>
        </row>
        <row r="132">
          <cell r="E132">
            <v>3683</v>
          </cell>
          <cell r="F132">
            <v>611746</v>
          </cell>
          <cell r="G132">
            <v>0.46594841210902538</v>
          </cell>
          <cell r="H132">
            <v>10434931.959999999</v>
          </cell>
          <cell r="K132">
            <v>2817</v>
          </cell>
          <cell r="L132">
            <v>343211</v>
          </cell>
          <cell r="M132">
            <v>0.34031998175499134</v>
          </cell>
          <cell r="N132">
            <v>4475844.0099999988</v>
          </cell>
          <cell r="Q132">
            <v>722</v>
          </cell>
          <cell r="R132">
            <v>193810</v>
          </cell>
          <cell r="S132">
            <v>0.76455910924386328</v>
          </cell>
          <cell r="T132">
            <v>3922780.3499999996</v>
          </cell>
          <cell r="W132">
            <v>144</v>
          </cell>
          <cell r="X132">
            <v>74725</v>
          </cell>
          <cell r="Y132">
            <v>1.4675700888692493</v>
          </cell>
          <cell r="Z132">
            <v>2036307.6</v>
          </cell>
          <cell r="AC132">
            <v>0</v>
          </cell>
          <cell r="AD132">
            <v>0</v>
          </cell>
          <cell r="AE132" t="e">
            <v>#DIV/0!</v>
          </cell>
          <cell r="AF132">
            <v>0</v>
          </cell>
        </row>
        <row r="134">
          <cell r="G134">
            <v>0.66721043951084413</v>
          </cell>
          <cell r="M134">
            <v>0.45382034168915586</v>
          </cell>
          <cell r="S134">
            <v>1.2448013969177709</v>
          </cell>
          <cell r="Y134">
            <v>2.1367809940798774</v>
          </cell>
          <cell r="AE134">
            <v>257.27671232876713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ป้าหมาย"/>
      <sheetName val="เป้าหมาย2553 มติ ครส. (2มี.ค)"/>
      <sheetName val="รวม"/>
      <sheetName val="เขต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Sheet1"/>
      <sheetName val="Sheet3"/>
      <sheetName val="Sheet2"/>
      <sheetName val="Sheet4"/>
    </sheetNames>
    <sheetDataSet>
      <sheetData sheetId="0"/>
      <sheetData sheetId="1"/>
      <sheetData sheetId="2">
        <row r="25">
          <cell r="E25">
            <v>28.553271097500769</v>
          </cell>
          <cell r="F25">
            <v>27.71492111366695</v>
          </cell>
          <cell r="G25">
            <v>28.279060596994576</v>
          </cell>
          <cell r="I25">
            <v>28.595680556507435</v>
          </cell>
          <cell r="J25">
            <v>27.792916532482739</v>
          </cell>
          <cell r="K25">
            <v>29.532860932556904</v>
          </cell>
          <cell r="M25">
            <v>29.773328176406146</v>
          </cell>
          <cell r="N25">
            <v>23.57265487623981</v>
          </cell>
          <cell r="O25">
            <v>24.482123509914306</v>
          </cell>
          <cell r="Q25">
            <v>27.246600354393291</v>
          </cell>
          <cell r="R25">
            <v>27.581810074589523</v>
          </cell>
          <cell r="S25">
            <v>28.86457511202617</v>
          </cell>
          <cell r="T25">
            <v>27.610098665978807</v>
          </cell>
        </row>
        <row r="27">
          <cell r="E27">
            <v>0.68399500322666562</v>
          </cell>
          <cell r="F27">
            <v>0.72265007868722209</v>
          </cell>
          <cell r="G27">
            <v>0.68652476298540055</v>
          </cell>
          <cell r="I27">
            <v>0.71240353900667219</v>
          </cell>
          <cell r="J27">
            <v>0.75378685799659795</v>
          </cell>
          <cell r="K27">
            <v>0.69566595742787218</v>
          </cell>
          <cell r="M27">
            <v>0.74563606102082725</v>
          </cell>
          <cell r="N27">
            <v>0.83808637260670793</v>
          </cell>
          <cell r="O27">
            <v>0.79893278138365997</v>
          </cell>
          <cell r="Q27">
            <v>0.71566801259333257</v>
          </cell>
          <cell r="R27">
            <v>0.69875773477165115</v>
          </cell>
          <cell r="S27">
            <v>0.69365914196338918</v>
          </cell>
          <cell r="T27">
            <v>0.72801839308004712</v>
          </cell>
        </row>
      </sheetData>
      <sheetData sheetId="3">
        <row r="43">
          <cell r="E43">
            <v>6510</v>
          </cell>
          <cell r="F43">
            <v>8375</v>
          </cell>
          <cell r="G43">
            <v>3800</v>
          </cell>
          <cell r="I43">
            <v>7875</v>
          </cell>
          <cell r="J43">
            <v>450</v>
          </cell>
          <cell r="K43">
            <v>6825</v>
          </cell>
          <cell r="M43">
            <v>4300</v>
          </cell>
          <cell r="N43">
            <v>200</v>
          </cell>
          <cell r="O43">
            <v>14550</v>
          </cell>
          <cell r="Q43">
            <v>600</v>
          </cell>
          <cell r="R43">
            <v>9875</v>
          </cell>
          <cell r="S43">
            <v>3750</v>
          </cell>
        </row>
        <row r="119">
          <cell r="E119">
            <v>3807642.8900000006</v>
          </cell>
          <cell r="F119">
            <v>4504862.6400000006</v>
          </cell>
          <cell r="G119">
            <v>4152277.8600000008</v>
          </cell>
          <cell r="I119">
            <v>4366434.1800000006</v>
          </cell>
          <cell r="J119">
            <v>4353958.4700000007</v>
          </cell>
          <cell r="K119">
            <v>4351509.1900000004</v>
          </cell>
          <cell r="M119">
            <v>4454721.6499999994</v>
          </cell>
          <cell r="N119">
            <v>4445048.79</v>
          </cell>
          <cell r="O119">
            <v>4773499.3000000026</v>
          </cell>
          <cell r="Q119">
            <v>4445914.2700000005</v>
          </cell>
          <cell r="R119">
            <v>4937934.62</v>
          </cell>
          <cell r="S119">
            <v>4823266.6900000004</v>
          </cell>
        </row>
      </sheetData>
      <sheetData sheetId="4">
        <row r="5">
          <cell r="E5">
            <v>247</v>
          </cell>
          <cell r="F5">
            <v>338</v>
          </cell>
          <cell r="G5">
            <v>509</v>
          </cell>
          <cell r="I5">
            <v>232</v>
          </cell>
          <cell r="J5">
            <v>331</v>
          </cell>
          <cell r="K5">
            <v>437</v>
          </cell>
          <cell r="M5">
            <v>310</v>
          </cell>
          <cell r="N5">
            <v>331</v>
          </cell>
          <cell r="O5">
            <v>462</v>
          </cell>
          <cell r="Q5">
            <v>384</v>
          </cell>
          <cell r="R5">
            <v>406</v>
          </cell>
          <cell r="S5">
            <v>408</v>
          </cell>
        </row>
        <row r="18">
          <cell r="E18">
            <v>1953063</v>
          </cell>
          <cell r="F18">
            <v>2016130</v>
          </cell>
          <cell r="G18">
            <v>1980593</v>
          </cell>
          <cell r="I18">
            <v>2081034</v>
          </cell>
          <cell r="J18">
            <v>1979546</v>
          </cell>
          <cell r="K18">
            <v>1986641</v>
          </cell>
          <cell r="M18">
            <v>1962908</v>
          </cell>
          <cell r="N18">
            <v>2411695</v>
          </cell>
          <cell r="O18">
            <v>2262446</v>
          </cell>
          <cell r="Q18">
            <v>2108039</v>
          </cell>
          <cell r="R18">
            <v>2099209</v>
          </cell>
          <cell r="S18">
            <v>2008846</v>
          </cell>
        </row>
        <row r="23">
          <cell r="E23">
            <v>788901</v>
          </cell>
          <cell r="F23">
            <v>695186</v>
          </cell>
          <cell r="G23">
            <v>715283</v>
          </cell>
          <cell r="I23">
            <v>742027</v>
          </cell>
          <cell r="J23">
            <v>713113</v>
          </cell>
          <cell r="K23">
            <v>708374</v>
          </cell>
          <cell r="M23">
            <v>790943</v>
          </cell>
          <cell r="N23">
            <v>745985</v>
          </cell>
          <cell r="O23">
            <v>776288</v>
          </cell>
          <cell r="Q23">
            <v>845583</v>
          </cell>
          <cell r="R23">
            <v>794022</v>
          </cell>
          <cell r="S23">
            <v>809857</v>
          </cell>
        </row>
        <row r="25">
          <cell r="E25">
            <v>28.770943608438493</v>
          </cell>
          <cell r="F25">
            <v>25.640168833142283</v>
          </cell>
          <cell r="G25">
            <v>26.532252679995548</v>
          </cell>
          <cell r="I25">
            <v>26.283533752744706</v>
          </cell>
          <cell r="J25">
            <v>26.482300334485668</v>
          </cell>
          <cell r="K25">
            <v>26.282291971214566</v>
          </cell>
          <cell r="M25">
            <v>28.716390144086066</v>
          </cell>
          <cell r="N25">
            <v>23.621562296948643</v>
          </cell>
          <cell r="O25">
            <v>25.54214980506659</v>
          </cell>
          <cell r="Q25">
            <v>28.625821240068696</v>
          </cell>
          <cell r="R25">
            <v>27.44246745876659</v>
          </cell>
          <cell r="S25">
            <v>28.72935644101744</v>
          </cell>
          <cell r="T25">
            <v>26.857024596811861</v>
          </cell>
        </row>
        <row r="27">
          <cell r="E27">
            <v>0.85726964693963947</v>
          </cell>
          <cell r="F27">
            <v>0.91097962401921251</v>
          </cell>
          <cell r="G27">
            <v>0.8612498385640045</v>
          </cell>
          <cell r="I27">
            <v>0.90059805918014024</v>
          </cell>
          <cell r="J27">
            <v>0.945117159338419</v>
          </cell>
          <cell r="K27">
            <v>0.85253115980852989</v>
          </cell>
          <cell r="M27">
            <v>0.86639080338009766</v>
          </cell>
          <cell r="N27">
            <v>1.0261374781141701</v>
          </cell>
          <cell r="O27">
            <v>0.99024871702283646</v>
          </cell>
          <cell r="Q27">
            <v>0.88858010224383399</v>
          </cell>
          <cell r="R27">
            <v>0.88208600343680954</v>
          </cell>
          <cell r="S27">
            <v>0.86939319579508623</v>
          </cell>
          <cell r="T27">
            <v>0.90422348048617451</v>
          </cell>
        </row>
        <row r="43">
          <cell r="E43">
            <v>33381950.409999996</v>
          </cell>
          <cell r="F43">
            <v>34098526.469999999</v>
          </cell>
          <cell r="G43">
            <v>34015739.469999999</v>
          </cell>
          <cell r="I43">
            <v>35651187.649999999</v>
          </cell>
          <cell r="J43">
            <v>34831502.780000001</v>
          </cell>
          <cell r="K43">
            <v>34616000.050000004</v>
          </cell>
          <cell r="M43">
            <v>33027060.009999998</v>
          </cell>
          <cell r="N43">
            <v>40264519.039999992</v>
          </cell>
          <cell r="O43">
            <v>38696647.989999995</v>
          </cell>
          <cell r="Q43">
            <v>35809423.659999996</v>
          </cell>
          <cell r="R43">
            <v>37156394.390000008</v>
          </cell>
          <cell r="S43">
            <v>36109090.030000001</v>
          </cell>
        </row>
        <row r="119">
          <cell r="E119">
            <v>10728751.900000004</v>
          </cell>
          <cell r="F119">
            <v>8824716.4600000009</v>
          </cell>
          <cell r="G119">
            <v>10355507.380000001</v>
          </cell>
          <cell r="I119">
            <v>7733953.4699999988</v>
          </cell>
          <cell r="J119">
            <v>9568162.6000000015</v>
          </cell>
          <cell r="K119">
            <v>10004502.930000005</v>
          </cell>
          <cell r="M119">
            <v>9348438.0900000017</v>
          </cell>
          <cell r="N119">
            <v>9349389.6899999995</v>
          </cell>
          <cell r="O119">
            <v>9132325.4300000034</v>
          </cell>
          <cell r="Q119">
            <v>9932563.0099999961</v>
          </cell>
          <cell r="R119">
            <v>10745232.639999997</v>
          </cell>
          <cell r="S119">
            <v>11074484.399999997</v>
          </cell>
        </row>
      </sheetData>
      <sheetData sheetId="5">
        <row r="5">
          <cell r="E5">
            <v>4</v>
          </cell>
          <cell r="F5">
            <v>2</v>
          </cell>
          <cell r="G5">
            <v>4</v>
          </cell>
          <cell r="I5">
            <v>1</v>
          </cell>
          <cell r="J5">
            <v>5</v>
          </cell>
          <cell r="K5">
            <v>5</v>
          </cell>
          <cell r="M5">
            <v>6</v>
          </cell>
          <cell r="N5">
            <v>19</v>
          </cell>
          <cell r="O5">
            <v>8</v>
          </cell>
          <cell r="Q5">
            <v>2</v>
          </cell>
          <cell r="R5">
            <v>3</v>
          </cell>
          <cell r="S5">
            <v>12</v>
          </cell>
        </row>
        <row r="18">
          <cell r="E18">
            <v>36052</v>
          </cell>
          <cell r="F18">
            <v>38355</v>
          </cell>
          <cell r="G18">
            <v>38371</v>
          </cell>
          <cell r="I18">
            <v>37831</v>
          </cell>
          <cell r="J18">
            <v>35856</v>
          </cell>
          <cell r="K18">
            <v>39433</v>
          </cell>
          <cell r="M18">
            <v>46400</v>
          </cell>
          <cell r="N18">
            <v>53587</v>
          </cell>
          <cell r="O18">
            <v>45213</v>
          </cell>
          <cell r="Q18">
            <v>38895</v>
          </cell>
          <cell r="R18">
            <v>40709</v>
          </cell>
          <cell r="S18">
            <v>39499</v>
          </cell>
        </row>
        <row r="23">
          <cell r="E23">
            <v>10029</v>
          </cell>
          <cell r="F23">
            <v>15846</v>
          </cell>
          <cell r="G23">
            <v>12908</v>
          </cell>
          <cell r="I23">
            <v>11163</v>
          </cell>
          <cell r="J23">
            <v>14213</v>
          </cell>
          <cell r="K23">
            <v>12799</v>
          </cell>
          <cell r="M23">
            <v>6272</v>
          </cell>
          <cell r="N23">
            <v>8956</v>
          </cell>
          <cell r="O23">
            <v>10058</v>
          </cell>
          <cell r="Q23">
            <v>10454</v>
          </cell>
          <cell r="R23">
            <v>10619</v>
          </cell>
          <cell r="S23">
            <v>10647</v>
          </cell>
        </row>
        <row r="25">
          <cell r="E25">
            <v>21.758184539951838</v>
          </cell>
          <cell r="F25">
            <v>29.190384084001106</v>
          </cell>
          <cell r="G25">
            <v>25.136803567603359</v>
          </cell>
          <cell r="I25">
            <v>22.739865553065798</v>
          </cell>
          <cell r="J25">
            <v>28.291896411011805</v>
          </cell>
          <cell r="K25">
            <v>24.452638416567957</v>
          </cell>
          <cell r="M25">
            <v>11.84334755844254</v>
          </cell>
          <cell r="N25">
            <v>14.284119363945198</v>
          </cell>
          <cell r="O25">
            <v>18.157856730213748</v>
          </cell>
          <cell r="Q25">
            <v>21.114499808123448</v>
          </cell>
          <cell r="R25">
            <v>20.639455782312925</v>
          </cell>
          <cell r="S25">
            <v>21.166998011928431</v>
          </cell>
          <cell r="T25">
            <v>21.409986766990354</v>
          </cell>
        </row>
        <row r="27">
          <cell r="E27">
            <v>0.47731079086209066</v>
          </cell>
          <cell r="F27">
            <v>0.5244052502050861</v>
          </cell>
          <cell r="G27">
            <v>0.50728450555261762</v>
          </cell>
          <cell r="I27">
            <v>0.49994053204001532</v>
          </cell>
          <cell r="J27">
            <v>0.52428717648779066</v>
          </cell>
          <cell r="K27">
            <v>0.51993961089904606</v>
          </cell>
          <cell r="M27">
            <v>0.63116370808678501</v>
          </cell>
          <cell r="N27">
            <v>0.70240264251353368</v>
          </cell>
          <cell r="O27">
            <v>0.6095449949443883</v>
          </cell>
          <cell r="Q27">
            <v>0.50673562978789932</v>
          </cell>
          <cell r="R27">
            <v>0.53026188103658256</v>
          </cell>
          <cell r="S27">
            <v>0.53047273704002151</v>
          </cell>
          <cell r="T27">
            <v>0.54571980428938005</v>
          </cell>
        </row>
        <row r="43">
          <cell r="E43">
            <v>560201.82999999996</v>
          </cell>
          <cell r="F43">
            <v>599093.14999999991</v>
          </cell>
          <cell r="G43">
            <v>598674.54</v>
          </cell>
          <cell r="I43">
            <v>592819.77</v>
          </cell>
          <cell r="J43">
            <v>564233.62</v>
          </cell>
          <cell r="K43">
            <v>608588.10000000009</v>
          </cell>
          <cell r="M43">
            <v>709468.46</v>
          </cell>
          <cell r="N43">
            <v>850582.23</v>
          </cell>
          <cell r="O43">
            <v>717609.21</v>
          </cell>
          <cell r="Q43">
            <v>596282.99</v>
          </cell>
          <cell r="R43">
            <v>635149.18000000005</v>
          </cell>
          <cell r="S43">
            <v>670297.69000000006</v>
          </cell>
        </row>
        <row r="119">
          <cell r="E119">
            <v>509306.83999999991</v>
          </cell>
          <cell r="F119">
            <v>467256.13999999996</v>
          </cell>
          <cell r="G119">
            <v>479568.07000000012</v>
          </cell>
          <cell r="I119">
            <v>506490.77999999997</v>
          </cell>
          <cell r="J119">
            <v>494311.11</v>
          </cell>
          <cell r="K119">
            <v>500203.44</v>
          </cell>
          <cell r="M119">
            <v>477801.21</v>
          </cell>
          <cell r="N119">
            <v>486002.42999999993</v>
          </cell>
          <cell r="O119">
            <v>598007.07999999984</v>
          </cell>
          <cell r="Q119">
            <v>629801.73999999987</v>
          </cell>
          <cell r="R119">
            <v>649488.47</v>
          </cell>
          <cell r="S119">
            <v>531565.85</v>
          </cell>
        </row>
      </sheetData>
      <sheetData sheetId="6">
        <row r="5">
          <cell r="E5">
            <v>45</v>
          </cell>
          <cell r="F5">
            <v>55</v>
          </cell>
          <cell r="G5">
            <v>55</v>
          </cell>
          <cell r="I5">
            <v>101</v>
          </cell>
          <cell r="J5">
            <v>42</v>
          </cell>
          <cell r="K5">
            <v>171</v>
          </cell>
          <cell r="M5">
            <v>47</v>
          </cell>
          <cell r="N5">
            <v>89</v>
          </cell>
          <cell r="O5">
            <v>128</v>
          </cell>
          <cell r="Q5">
            <v>73</v>
          </cell>
          <cell r="R5">
            <v>92</v>
          </cell>
          <cell r="S5">
            <v>61</v>
          </cell>
        </row>
        <row r="18">
          <cell r="E18">
            <v>121722</v>
          </cell>
          <cell r="F18">
            <v>127518</v>
          </cell>
          <cell r="G18">
            <v>129204</v>
          </cell>
          <cell r="I18">
            <v>132871</v>
          </cell>
          <cell r="J18">
            <v>126856</v>
          </cell>
          <cell r="K18">
            <v>134087</v>
          </cell>
          <cell r="M18">
            <v>153235</v>
          </cell>
          <cell r="N18">
            <v>166783</v>
          </cell>
          <cell r="O18">
            <v>154865</v>
          </cell>
          <cell r="Q18">
            <v>143461</v>
          </cell>
          <cell r="R18">
            <v>139038</v>
          </cell>
          <cell r="S18">
            <v>124791</v>
          </cell>
        </row>
        <row r="23">
          <cell r="E23">
            <v>59826</v>
          </cell>
          <cell r="F23">
            <v>47391</v>
          </cell>
          <cell r="G23">
            <v>46132</v>
          </cell>
          <cell r="I23">
            <v>53007</v>
          </cell>
          <cell r="J23">
            <v>51008</v>
          </cell>
          <cell r="K23">
            <v>53648</v>
          </cell>
          <cell r="M23">
            <v>30445</v>
          </cell>
          <cell r="N23">
            <v>17693</v>
          </cell>
          <cell r="O23">
            <v>32037</v>
          </cell>
          <cell r="Q23">
            <v>17966</v>
          </cell>
          <cell r="R23">
            <v>24145</v>
          </cell>
          <cell r="S23">
            <v>34829</v>
          </cell>
        </row>
        <row r="25">
          <cell r="E25">
            <v>32.94528393321292</v>
          </cell>
          <cell r="F25">
            <v>27.09125312265979</v>
          </cell>
          <cell r="G25">
            <v>26.299676755468649</v>
          </cell>
          <cell r="I25">
            <v>28.501911526694162</v>
          </cell>
          <cell r="J25">
            <v>28.65762875651016</v>
          </cell>
          <cell r="K25">
            <v>28.525548997713617</v>
          </cell>
          <cell r="M25">
            <v>16.539004780530203</v>
          </cell>
          <cell r="N25">
            <v>9.5692667149826391</v>
          </cell>
          <cell r="O25">
            <v>17.124027195758146</v>
          </cell>
          <cell r="Q25">
            <v>11.081436158073609</v>
          </cell>
          <cell r="R25">
            <v>14.767132503593162</v>
          </cell>
          <cell r="S25">
            <v>21.765132294309531</v>
          </cell>
          <cell r="T25">
            <v>22.022396534577542</v>
          </cell>
        </row>
        <row r="27">
          <cell r="E27">
            <v>0.51236590709626906</v>
          </cell>
          <cell r="F27">
            <v>0.55109555296253077</v>
          </cell>
          <cell r="G27">
            <v>0.53661271633087881</v>
          </cell>
          <cell r="I27">
            <v>0.54646029072768287</v>
          </cell>
          <cell r="J27">
            <v>0.5724755406332358</v>
          </cell>
          <cell r="K27">
            <v>0.53939233031228251</v>
          </cell>
          <cell r="M27">
            <v>0.62857904668143405</v>
          </cell>
          <cell r="N27">
            <v>0.65666993460192213</v>
          </cell>
          <cell r="O27">
            <v>0.62198526015623434</v>
          </cell>
          <cell r="Q27">
            <v>0.55102389635630022</v>
          </cell>
          <cell r="R27">
            <v>0.52893410863772017</v>
          </cell>
          <cell r="S27">
            <v>0.48625869425448592</v>
          </cell>
          <cell r="T27">
            <v>0.55869440049708818</v>
          </cell>
        </row>
        <row r="43">
          <cell r="E43">
            <v>1920001.05</v>
          </cell>
          <cell r="F43">
            <v>2000938.41</v>
          </cell>
          <cell r="G43">
            <v>2501204.17</v>
          </cell>
          <cell r="I43">
            <v>3345970.08</v>
          </cell>
          <cell r="J43">
            <v>2548745.8099999996</v>
          </cell>
          <cell r="K43">
            <v>2298195.04</v>
          </cell>
          <cell r="M43">
            <v>2375164.5399999996</v>
          </cell>
          <cell r="N43">
            <v>3290706.0599999996</v>
          </cell>
          <cell r="O43">
            <v>4124383.9600000004</v>
          </cell>
          <cell r="Q43">
            <v>2292012.91</v>
          </cell>
          <cell r="R43">
            <v>2324806.2599999998</v>
          </cell>
          <cell r="S43">
            <v>2059552.0899999999</v>
          </cell>
        </row>
        <row r="119">
          <cell r="E119">
            <v>1043578.2999999999</v>
          </cell>
          <cell r="F119">
            <v>972423.69</v>
          </cell>
          <cell r="G119">
            <v>966466.54</v>
          </cell>
          <cell r="I119">
            <v>929081.96000000008</v>
          </cell>
          <cell r="J119">
            <v>780962.62</v>
          </cell>
          <cell r="K119">
            <v>1125739.0399999998</v>
          </cell>
          <cell r="M119">
            <v>1071784.67</v>
          </cell>
          <cell r="N119">
            <v>1007304.8799999998</v>
          </cell>
          <cell r="O119">
            <v>1050294.07</v>
          </cell>
          <cell r="Q119">
            <v>914006.01</v>
          </cell>
          <cell r="R119">
            <v>988399.5199999999</v>
          </cell>
          <cell r="S119">
            <v>935109.63000000012</v>
          </cell>
        </row>
      </sheetData>
      <sheetData sheetId="7">
        <row r="5">
          <cell r="E5">
            <v>38</v>
          </cell>
          <cell r="F5">
            <v>40</v>
          </cell>
          <cell r="G5">
            <v>73</v>
          </cell>
          <cell r="I5">
            <v>111</v>
          </cell>
          <cell r="J5">
            <v>118</v>
          </cell>
          <cell r="K5">
            <v>91</v>
          </cell>
          <cell r="M5">
            <v>49</v>
          </cell>
          <cell r="N5">
            <v>54</v>
          </cell>
          <cell r="O5">
            <v>70</v>
          </cell>
          <cell r="Q5">
            <v>82</v>
          </cell>
          <cell r="R5">
            <v>52</v>
          </cell>
          <cell r="S5">
            <v>82</v>
          </cell>
        </row>
        <row r="18">
          <cell r="E18">
            <v>323296</v>
          </cell>
          <cell r="F18">
            <v>322280</v>
          </cell>
          <cell r="G18">
            <v>329713</v>
          </cell>
          <cell r="I18">
            <v>340472</v>
          </cell>
          <cell r="J18">
            <v>323806</v>
          </cell>
          <cell r="K18">
            <v>327291</v>
          </cell>
          <cell r="M18">
            <v>370796</v>
          </cell>
          <cell r="N18">
            <v>392803</v>
          </cell>
          <cell r="O18">
            <v>385191</v>
          </cell>
          <cell r="Q18">
            <v>339093</v>
          </cell>
          <cell r="R18">
            <v>333837</v>
          </cell>
          <cell r="S18">
            <v>328329</v>
          </cell>
        </row>
        <row r="23">
          <cell r="E23">
            <v>85600</v>
          </cell>
          <cell r="F23">
            <v>102139</v>
          </cell>
          <cell r="G23">
            <v>109760</v>
          </cell>
          <cell r="I23">
            <v>112252</v>
          </cell>
          <cell r="J23">
            <v>56621</v>
          </cell>
          <cell r="K23">
            <v>131095</v>
          </cell>
          <cell r="M23">
            <v>93385</v>
          </cell>
          <cell r="N23">
            <v>133001</v>
          </cell>
          <cell r="O23">
            <v>61088</v>
          </cell>
          <cell r="Q23">
            <v>71613</v>
          </cell>
          <cell r="R23">
            <v>111852</v>
          </cell>
          <cell r="S23">
            <v>96692</v>
          </cell>
        </row>
        <row r="25">
          <cell r="E25">
            <v>20.93441853185162</v>
          </cell>
          <cell r="F25">
            <v>24.065604979984403</v>
          </cell>
          <cell r="G25">
            <v>24.975027248173404</v>
          </cell>
          <cell r="I25">
            <v>24.792278640369283</v>
          </cell>
          <cell r="J25">
            <v>14.882130456838116</v>
          </cell>
          <cell r="K25">
            <v>28.591025870303891</v>
          </cell>
          <cell r="M25">
            <v>20.107876491107188</v>
          </cell>
          <cell r="N25">
            <v>25.284784377542717</v>
          </cell>
          <cell r="O25">
            <v>13.682626146788991</v>
          </cell>
          <cell r="Q25">
            <v>17.426843661406306</v>
          </cell>
          <cell r="R25">
            <v>25.091694651762221</v>
          </cell>
          <cell r="S25">
            <v>22.749934709108491</v>
          </cell>
          <cell r="T25">
            <v>22.053009840682773</v>
          </cell>
        </row>
        <row r="27">
          <cell r="E27">
            <v>0.81561828692812355</v>
          </cell>
          <cell r="F27">
            <v>0.83812495936545084</v>
          </cell>
          <cell r="G27">
            <v>0.82637840222263714</v>
          </cell>
          <cell r="I27">
            <v>0.84745121465551576</v>
          </cell>
          <cell r="J27">
            <v>0.88460950049720799</v>
          </cell>
          <cell r="K27">
            <v>0.80144033047773078</v>
          </cell>
          <cell r="M27">
            <v>0.93363044655109462</v>
          </cell>
          <cell r="N27">
            <v>0.95378731773647218</v>
          </cell>
          <cell r="O27">
            <v>0.96231590781337828</v>
          </cell>
          <cell r="Q27">
            <v>0.81548319759702848</v>
          </cell>
          <cell r="R27">
            <v>0.79917888563049855</v>
          </cell>
          <cell r="S27">
            <v>0.80838349891051442</v>
          </cell>
          <cell r="T27">
            <v>0.856041079255766</v>
          </cell>
        </row>
        <row r="43">
          <cell r="E43">
            <v>5158433.6999999993</v>
          </cell>
          <cell r="F43">
            <v>5375613.5899999999</v>
          </cell>
          <cell r="G43">
            <v>5297241.88</v>
          </cell>
          <cell r="I43">
            <v>5612567.9299999997</v>
          </cell>
          <cell r="J43">
            <v>5428274.71</v>
          </cell>
          <cell r="K43">
            <v>5496279.2799999993</v>
          </cell>
          <cell r="M43">
            <v>6048662.5999999996</v>
          </cell>
          <cell r="N43">
            <v>6385051.8199999984</v>
          </cell>
          <cell r="O43">
            <v>6347915.8099999996</v>
          </cell>
          <cell r="Q43">
            <v>5704241.2000000002</v>
          </cell>
          <cell r="R43">
            <v>5481794.4699999997</v>
          </cell>
          <cell r="S43">
            <v>5489889.0899999999</v>
          </cell>
        </row>
        <row r="119">
          <cell r="E119">
            <v>2028769.52</v>
          </cell>
          <cell r="F119">
            <v>2103205.77</v>
          </cell>
          <cell r="G119">
            <v>1938222.4500000002</v>
          </cell>
          <cell r="I119">
            <v>2280391.16</v>
          </cell>
          <cell r="J119">
            <v>2194459.62</v>
          </cell>
          <cell r="K119">
            <v>2038476.19</v>
          </cell>
          <cell r="M119">
            <v>2120517.0500000003</v>
          </cell>
          <cell r="N119">
            <v>2132043.9900000007</v>
          </cell>
          <cell r="O119">
            <v>2151403.23</v>
          </cell>
          <cell r="Q119">
            <v>2427758.1100000003</v>
          </cell>
          <cell r="R119">
            <v>2561808.5500000007</v>
          </cell>
          <cell r="S119">
            <v>2303559.7599999993</v>
          </cell>
        </row>
      </sheetData>
      <sheetData sheetId="8">
        <row r="5">
          <cell r="E5">
            <v>16</v>
          </cell>
          <cell r="F5">
            <v>5</v>
          </cell>
          <cell r="G5">
            <v>13</v>
          </cell>
          <cell r="I5">
            <v>23</v>
          </cell>
          <cell r="J5">
            <v>20</v>
          </cell>
          <cell r="K5">
            <v>25</v>
          </cell>
          <cell r="M5">
            <v>21</v>
          </cell>
          <cell r="N5">
            <v>27</v>
          </cell>
          <cell r="O5">
            <v>10</v>
          </cell>
          <cell r="Q5">
            <v>12</v>
          </cell>
          <cell r="R5">
            <v>9</v>
          </cell>
          <cell r="S5">
            <v>7</v>
          </cell>
        </row>
        <row r="18">
          <cell r="E18">
            <v>40600</v>
          </cell>
          <cell r="F18">
            <v>42631</v>
          </cell>
          <cell r="G18">
            <v>43079</v>
          </cell>
          <cell r="I18">
            <v>44561</v>
          </cell>
          <cell r="J18">
            <v>42298</v>
          </cell>
          <cell r="K18">
            <v>43263</v>
          </cell>
          <cell r="M18">
            <v>46440</v>
          </cell>
          <cell r="N18">
            <v>56254</v>
          </cell>
          <cell r="O18">
            <v>52314</v>
          </cell>
          <cell r="Q18">
            <v>43351</v>
          </cell>
          <cell r="R18">
            <v>40790</v>
          </cell>
          <cell r="S18">
            <v>39746</v>
          </cell>
        </row>
        <row r="23">
          <cell r="E23">
            <v>12038</v>
          </cell>
          <cell r="F23">
            <v>10191</v>
          </cell>
          <cell r="G23">
            <v>12781</v>
          </cell>
          <cell r="I23">
            <v>12619</v>
          </cell>
          <cell r="J23">
            <v>11405</v>
          </cell>
          <cell r="K23">
            <v>13432</v>
          </cell>
          <cell r="M23">
            <v>13307</v>
          </cell>
          <cell r="N23">
            <v>11381</v>
          </cell>
          <cell r="O23">
            <v>14443</v>
          </cell>
          <cell r="Q23">
            <v>11654</v>
          </cell>
          <cell r="R23">
            <v>11498</v>
          </cell>
          <cell r="S23">
            <v>12170</v>
          </cell>
        </row>
        <row r="25">
          <cell r="E25">
            <v>22.869409931988297</v>
          </cell>
          <cell r="F25">
            <v>19.293097572980955</v>
          </cell>
          <cell r="G25">
            <v>22.880415324024348</v>
          </cell>
          <cell r="I25">
            <v>22.068905211612453</v>
          </cell>
          <cell r="J25">
            <v>21.237174831946074</v>
          </cell>
          <cell r="K25">
            <v>23.691683569979716</v>
          </cell>
          <cell r="M25">
            <v>22.272247978978022</v>
          </cell>
          <cell r="N25">
            <v>16.82708656760553</v>
          </cell>
          <cell r="O25">
            <v>21.635184325239301</v>
          </cell>
          <cell r="Q25">
            <v>21.18716480319971</v>
          </cell>
          <cell r="R25">
            <v>21.989749082007343</v>
          </cell>
          <cell r="S25">
            <v>23.441713537252486</v>
          </cell>
          <cell r="T25">
            <v>21.534607751456221</v>
          </cell>
        </row>
        <row r="27">
          <cell r="E27">
            <v>0.55028462998102468</v>
          </cell>
          <cell r="F27">
            <v>0.59445025447953703</v>
          </cell>
          <cell r="G27">
            <v>0.57926017561080556</v>
          </cell>
          <cell r="I27">
            <v>0.59497169408246098</v>
          </cell>
          <cell r="J27">
            <v>0.6198780702268597</v>
          </cell>
          <cell r="K27">
            <v>0.5674245355402685</v>
          </cell>
          <cell r="M27">
            <v>0.62369057211925871</v>
          </cell>
          <cell r="N27">
            <v>0.72426468221525542</v>
          </cell>
          <cell r="O27">
            <v>0.69143536875495637</v>
          </cell>
          <cell r="Q27">
            <v>0.55273492286115011</v>
          </cell>
          <cell r="R27">
            <v>0.51823806680303397</v>
          </cell>
          <cell r="S27">
            <v>0.52026965115518031</v>
          </cell>
          <cell r="T27">
            <v>0.5959566497637111</v>
          </cell>
        </row>
        <row r="43">
          <cell r="E43">
            <v>693514.49</v>
          </cell>
          <cell r="F43">
            <v>692406.60999999987</v>
          </cell>
          <cell r="G43">
            <v>738224.3899999999</v>
          </cell>
          <cell r="I43">
            <v>760204.96</v>
          </cell>
          <cell r="J43">
            <v>769330.12</v>
          </cell>
          <cell r="K43">
            <v>723040.53</v>
          </cell>
          <cell r="M43">
            <v>783601.28</v>
          </cell>
          <cell r="N43">
            <v>907466.38000000012</v>
          </cell>
          <cell r="O43">
            <v>843519.91999999993</v>
          </cell>
          <cell r="Q43">
            <v>710455.62999999989</v>
          </cell>
          <cell r="R43">
            <v>669771.08999999985</v>
          </cell>
          <cell r="S43">
            <v>668534.37999999989</v>
          </cell>
        </row>
        <row r="119">
          <cell r="E119">
            <v>515288.44999999995</v>
          </cell>
          <cell r="F119">
            <v>522202.14999999997</v>
          </cell>
          <cell r="G119">
            <v>501774.12</v>
          </cell>
          <cell r="I119">
            <v>517418.41999999993</v>
          </cell>
          <cell r="J119">
            <v>486454.57000000007</v>
          </cell>
          <cell r="K119">
            <v>557058.22000000009</v>
          </cell>
          <cell r="M119">
            <v>616792.22000000009</v>
          </cell>
          <cell r="N119">
            <v>510629.49999999994</v>
          </cell>
          <cell r="O119">
            <v>545389.60000000009</v>
          </cell>
          <cell r="Q119">
            <v>524803.39999999991</v>
          </cell>
          <cell r="R119">
            <v>568516.39</v>
          </cell>
          <cell r="S119">
            <v>544291.5199999999</v>
          </cell>
        </row>
      </sheetData>
      <sheetData sheetId="9">
        <row r="5">
          <cell r="E5">
            <v>16</v>
          </cell>
          <cell r="F5">
            <v>14</v>
          </cell>
          <cell r="G5">
            <v>34</v>
          </cell>
          <cell r="I5">
            <v>30</v>
          </cell>
          <cell r="J5">
            <v>33</v>
          </cell>
          <cell r="K5">
            <v>23</v>
          </cell>
          <cell r="M5">
            <v>38</v>
          </cell>
          <cell r="N5">
            <v>34</v>
          </cell>
          <cell r="O5">
            <v>30</v>
          </cell>
          <cell r="Q5">
            <v>18</v>
          </cell>
          <cell r="R5">
            <v>14</v>
          </cell>
          <cell r="S5">
            <v>12</v>
          </cell>
        </row>
        <row r="18">
          <cell r="E18">
            <v>81407</v>
          </cell>
          <cell r="F18">
            <v>74049</v>
          </cell>
          <cell r="G18">
            <v>70386</v>
          </cell>
          <cell r="I18">
            <v>78952</v>
          </cell>
          <cell r="J18">
            <v>72824</v>
          </cell>
          <cell r="K18">
            <v>77652</v>
          </cell>
          <cell r="M18">
            <v>79937</v>
          </cell>
          <cell r="N18">
            <v>95169</v>
          </cell>
          <cell r="O18">
            <v>87094</v>
          </cell>
          <cell r="Q18">
            <v>86826</v>
          </cell>
          <cell r="R18">
            <v>82907</v>
          </cell>
          <cell r="S18">
            <v>78649</v>
          </cell>
        </row>
        <row r="23">
          <cell r="E23">
            <v>16476</v>
          </cell>
          <cell r="F23">
            <v>18572</v>
          </cell>
          <cell r="G23">
            <v>26015</v>
          </cell>
          <cell r="I23">
            <v>26948</v>
          </cell>
          <cell r="J23">
            <v>26465</v>
          </cell>
          <cell r="K23">
            <v>27836</v>
          </cell>
          <cell r="M23">
            <v>37714</v>
          </cell>
          <cell r="N23">
            <v>36712</v>
          </cell>
          <cell r="O23">
            <v>24855</v>
          </cell>
          <cell r="Q23">
            <v>21915</v>
          </cell>
          <cell r="R23">
            <v>26907</v>
          </cell>
          <cell r="S23">
            <v>31290</v>
          </cell>
        </row>
        <row r="25">
          <cell r="E25">
            <v>16.830965052967077</v>
          </cell>
          <cell r="F25">
            <v>20.039491999093627</v>
          </cell>
          <cell r="G25">
            <v>26.970567195745254</v>
          </cell>
          <cell r="I25">
            <v>25.435359189028478</v>
          </cell>
          <cell r="J25">
            <v>26.615644548142487</v>
          </cell>
          <cell r="K25">
            <v>26.266076601526745</v>
          </cell>
          <cell r="M25">
            <v>31.664497712102765</v>
          </cell>
          <cell r="N25">
            <v>27.501479500490671</v>
          </cell>
          <cell r="O25">
            <v>22.071164075195583</v>
          </cell>
          <cell r="Q25">
            <v>20.09573326731039</v>
          </cell>
          <cell r="R25">
            <v>24.50234032090626</v>
          </cell>
          <cell r="S25">
            <v>28.461237595393808</v>
          </cell>
          <cell r="T25">
            <v>24.892099802073353</v>
          </cell>
        </row>
        <row r="27">
          <cell r="E27">
            <v>0.75266043510017655</v>
          </cell>
          <cell r="F27">
            <v>0.70462460747930344</v>
          </cell>
          <cell r="G27">
            <v>0.64402669948440161</v>
          </cell>
          <cell r="I27">
            <v>0.7162088609891506</v>
          </cell>
          <cell r="J27">
            <v>0.7253819949399366</v>
          </cell>
          <cell r="K27">
            <v>0.69349480227199656</v>
          </cell>
          <cell r="M27">
            <v>0.73182275931520646</v>
          </cell>
          <cell r="N27">
            <v>0.83513812348625782</v>
          </cell>
          <cell r="O27">
            <v>0.78336031660370575</v>
          </cell>
          <cell r="Q27">
            <v>0.75160035144973014</v>
          </cell>
          <cell r="R27">
            <v>0.7151810014276534</v>
          </cell>
          <cell r="S27">
            <v>0.6993819750122271</v>
          </cell>
          <cell r="T27">
            <v>0.73169358855625566</v>
          </cell>
        </row>
        <row r="43">
          <cell r="E43">
            <v>1381874.94</v>
          </cell>
          <cell r="F43">
            <v>1245018.7499999998</v>
          </cell>
          <cell r="G43">
            <v>1205033.6299999999</v>
          </cell>
          <cell r="I43">
            <v>1366715.69</v>
          </cell>
          <cell r="J43">
            <v>1245010.5300000003</v>
          </cell>
          <cell r="K43">
            <v>1325036.3</v>
          </cell>
          <cell r="M43">
            <v>1374278.0699999998</v>
          </cell>
          <cell r="N43">
            <v>1586107.4299999997</v>
          </cell>
          <cell r="O43">
            <v>1487649.39</v>
          </cell>
          <cell r="Q43">
            <v>1456441.3800000001</v>
          </cell>
          <cell r="R43">
            <v>1407788.89</v>
          </cell>
          <cell r="S43">
            <v>1340725.7499999998</v>
          </cell>
        </row>
        <row r="119">
          <cell r="E119">
            <v>595907.36999999988</v>
          </cell>
          <cell r="F119">
            <v>523057.76</v>
          </cell>
          <cell r="G119">
            <v>548450.45000000007</v>
          </cell>
          <cell r="I119">
            <v>593474.40000000014</v>
          </cell>
          <cell r="J119">
            <v>647105.24</v>
          </cell>
          <cell r="K119">
            <v>596219.26</v>
          </cell>
          <cell r="M119">
            <v>545340.97</v>
          </cell>
          <cell r="N119">
            <v>572848.30000000005</v>
          </cell>
          <cell r="O119">
            <v>576758.43999999994</v>
          </cell>
          <cell r="Q119">
            <v>585316.84000000008</v>
          </cell>
          <cell r="R119">
            <v>631501.73999999987</v>
          </cell>
          <cell r="S119">
            <v>612866.44000000018</v>
          </cell>
        </row>
      </sheetData>
      <sheetData sheetId="10">
        <row r="5">
          <cell r="E5">
            <v>13</v>
          </cell>
          <cell r="F5">
            <v>22</v>
          </cell>
          <cell r="G5">
            <v>22</v>
          </cell>
          <cell r="I5">
            <v>29</v>
          </cell>
          <cell r="J5">
            <v>22</v>
          </cell>
          <cell r="K5">
            <v>25</v>
          </cell>
          <cell r="M5">
            <v>31</v>
          </cell>
          <cell r="N5">
            <v>22</v>
          </cell>
          <cell r="O5">
            <v>32</v>
          </cell>
          <cell r="Q5">
            <v>25</v>
          </cell>
          <cell r="R5">
            <v>34</v>
          </cell>
          <cell r="S5">
            <v>12</v>
          </cell>
        </row>
        <row r="18">
          <cell r="E18">
            <v>125874</v>
          </cell>
          <cell r="F18">
            <v>126712</v>
          </cell>
          <cell r="G18">
            <v>132435</v>
          </cell>
          <cell r="I18">
            <v>136206</v>
          </cell>
          <cell r="J18">
            <v>124413</v>
          </cell>
          <cell r="K18">
            <v>129958</v>
          </cell>
          <cell r="M18">
            <v>132142</v>
          </cell>
          <cell r="N18">
            <v>166906</v>
          </cell>
          <cell r="O18">
            <v>145218</v>
          </cell>
          <cell r="Q18">
            <v>123725</v>
          </cell>
          <cell r="R18">
            <v>115113</v>
          </cell>
          <cell r="S18">
            <v>139223</v>
          </cell>
        </row>
        <row r="23">
          <cell r="E23">
            <v>57235</v>
          </cell>
          <cell r="F23">
            <v>60223</v>
          </cell>
          <cell r="G23">
            <v>54496</v>
          </cell>
          <cell r="I23">
            <v>52204</v>
          </cell>
          <cell r="J23">
            <v>59848</v>
          </cell>
          <cell r="K23">
            <v>45732</v>
          </cell>
          <cell r="M23">
            <v>57156</v>
          </cell>
          <cell r="N23">
            <v>49782</v>
          </cell>
          <cell r="O23">
            <v>35687</v>
          </cell>
          <cell r="Q23">
            <v>50907</v>
          </cell>
          <cell r="R23">
            <v>58102</v>
          </cell>
          <cell r="S23">
            <v>54461</v>
          </cell>
        </row>
        <row r="25">
          <cell r="E25">
            <v>31.222042811320343</v>
          </cell>
          <cell r="F25">
            <v>32.183299933199734</v>
          </cell>
          <cell r="G25">
            <v>29.104114929637639</v>
          </cell>
          <cell r="I25">
            <v>27.655257539718278</v>
          </cell>
          <cell r="J25">
            <v>32.423881243905079</v>
          </cell>
          <cell r="K25">
            <v>25.994134097264851</v>
          </cell>
          <cell r="M25">
            <v>30.160363469423292</v>
          </cell>
          <cell r="N25">
            <v>22.946724069584135</v>
          </cell>
          <cell r="O25">
            <v>19.719843067911807</v>
          </cell>
          <cell r="Q25">
            <v>29.118000343190527</v>
          </cell>
          <cell r="R25">
            <v>33.471786156637961</v>
          </cell>
          <cell r="S25">
            <v>28.074561697433332</v>
          </cell>
          <cell r="T25">
            <v>28.426137455907796</v>
          </cell>
        </row>
        <row r="27">
          <cell r="E27">
            <v>0.78515935664763137</v>
          </cell>
          <cell r="F27">
            <v>0.81421365461847395</v>
          </cell>
          <cell r="G27">
            <v>0.8205314077006719</v>
          </cell>
          <cell r="I27">
            <v>0.84002331239534866</v>
          </cell>
          <cell r="J27">
            <v>0.84538078930202221</v>
          </cell>
          <cell r="K27">
            <v>0.79427691329804784</v>
          </cell>
          <cell r="M27">
            <v>0.83037672416501718</v>
          </cell>
          <cell r="N27">
            <v>1.0104277969651934</v>
          </cell>
          <cell r="O27">
            <v>0.90436244745446048</v>
          </cell>
          <cell r="Q27">
            <v>0.74184554502938005</v>
          </cell>
          <cell r="R27">
            <v>0.68663509257491884</v>
          </cell>
          <cell r="S27">
            <v>0.85496806681405058</v>
          </cell>
          <cell r="T27">
            <v>0.8262483178878488</v>
          </cell>
        </row>
        <row r="43">
          <cell r="E43">
            <v>2069902.4</v>
          </cell>
          <cell r="F43">
            <v>2079887.47</v>
          </cell>
          <cell r="G43">
            <v>2205440.6</v>
          </cell>
          <cell r="I43">
            <v>2305216.2600000002</v>
          </cell>
          <cell r="J43">
            <v>2042261.72</v>
          </cell>
          <cell r="K43">
            <v>2174253.34</v>
          </cell>
          <cell r="M43">
            <v>2168368.87</v>
          </cell>
          <cell r="N43">
            <v>2718146.77</v>
          </cell>
          <cell r="O43">
            <v>2357268.3600000003</v>
          </cell>
          <cell r="Q43">
            <v>2011421.84</v>
          </cell>
          <cell r="R43">
            <v>1910142.7800000003</v>
          </cell>
          <cell r="S43">
            <v>2282503.9</v>
          </cell>
        </row>
        <row r="119">
          <cell r="E119">
            <v>930341.81000000017</v>
          </cell>
          <cell r="F119">
            <v>927447.95000000007</v>
          </cell>
          <cell r="G119">
            <v>872633.21</v>
          </cell>
          <cell r="I119">
            <v>922921.39</v>
          </cell>
          <cell r="J119">
            <v>941720.42999999993</v>
          </cell>
          <cell r="K119">
            <v>1153719.5399999998</v>
          </cell>
          <cell r="M119">
            <v>925433.45</v>
          </cell>
          <cell r="N119">
            <v>951597.52000000014</v>
          </cell>
          <cell r="O119">
            <v>958888.5</v>
          </cell>
          <cell r="Q119">
            <v>929921.01</v>
          </cell>
          <cell r="R119">
            <v>1039137.0299999999</v>
          </cell>
          <cell r="S119">
            <v>1039784.7999999998</v>
          </cell>
        </row>
      </sheetData>
      <sheetData sheetId="11">
        <row r="5">
          <cell r="E5">
            <v>6</v>
          </cell>
          <cell r="F5">
            <v>10</v>
          </cell>
          <cell r="G5">
            <v>8</v>
          </cell>
          <cell r="I5">
            <v>14</v>
          </cell>
          <cell r="J5">
            <v>27</v>
          </cell>
          <cell r="K5">
            <v>16</v>
          </cell>
          <cell r="M5">
            <v>21</v>
          </cell>
          <cell r="N5">
            <v>30</v>
          </cell>
          <cell r="O5">
            <v>3</v>
          </cell>
          <cell r="Q5">
            <v>8</v>
          </cell>
          <cell r="R5">
            <v>6</v>
          </cell>
          <cell r="S5">
            <v>10</v>
          </cell>
        </row>
        <row r="18">
          <cell r="E18">
            <v>69748</v>
          </cell>
          <cell r="F18">
            <v>68938</v>
          </cell>
          <cell r="G18">
            <v>71255</v>
          </cell>
          <cell r="I18">
            <v>77630</v>
          </cell>
          <cell r="J18">
            <v>66344</v>
          </cell>
          <cell r="K18">
            <v>73548</v>
          </cell>
          <cell r="M18">
            <v>84311</v>
          </cell>
          <cell r="N18">
            <v>95312</v>
          </cell>
          <cell r="O18">
            <v>87399</v>
          </cell>
          <cell r="Q18">
            <v>72886</v>
          </cell>
          <cell r="R18">
            <v>68142</v>
          </cell>
          <cell r="S18">
            <v>65135</v>
          </cell>
        </row>
        <row r="23">
          <cell r="E23">
            <v>18449</v>
          </cell>
          <cell r="F23">
            <v>13851</v>
          </cell>
          <cell r="G23">
            <v>12360</v>
          </cell>
          <cell r="I23">
            <v>9175</v>
          </cell>
          <cell r="J23">
            <v>4780</v>
          </cell>
          <cell r="K23">
            <v>3679</v>
          </cell>
          <cell r="M23">
            <v>3873</v>
          </cell>
          <cell r="N23">
            <v>5071</v>
          </cell>
          <cell r="O23">
            <v>5952</v>
          </cell>
          <cell r="Q23">
            <v>6126</v>
          </cell>
          <cell r="R23">
            <v>5878</v>
          </cell>
          <cell r="S23">
            <v>8362</v>
          </cell>
        </row>
        <row r="25">
          <cell r="E25">
            <v>20.917945054820457</v>
          </cell>
          <cell r="F25">
            <v>16.73048351834181</v>
          </cell>
          <cell r="G25">
            <v>14.780799311186051</v>
          </cell>
          <cell r="I25">
            <v>10.569667645872933</v>
          </cell>
          <cell r="J25">
            <v>6.7193342517360621</v>
          </cell>
          <cell r="K25">
            <v>4.7406739256491202</v>
          </cell>
          <cell r="M25">
            <v>4.3551107612729112</v>
          </cell>
          <cell r="N25">
            <v>5.0246227321819603</v>
          </cell>
          <cell r="O25">
            <v>6.3759359835459719</v>
          </cell>
          <cell r="Q25">
            <v>7.7532526704804337</v>
          </cell>
          <cell r="R25">
            <v>7.9410970008105917</v>
          </cell>
          <cell r="S25">
            <v>11.374239971707224</v>
          </cell>
          <cell r="T25">
            <v>9.7564878403934756</v>
          </cell>
        </row>
        <row r="27">
          <cell r="E27">
            <v>0.54683083822359158</v>
          </cell>
          <cell r="F27">
            <v>0.55775080906148866</v>
          </cell>
          <cell r="G27">
            <v>0.55681889222305581</v>
          </cell>
          <cell r="I27">
            <v>0.60509690670221017</v>
          </cell>
          <cell r="J27">
            <v>0.57005378838652021</v>
          </cell>
          <cell r="K27">
            <v>0.56813125695216904</v>
          </cell>
          <cell r="M27">
            <v>0.67001231771764613</v>
          </cell>
          <cell r="N27">
            <v>0.7286599467143714</v>
          </cell>
          <cell r="O27">
            <v>0.68799149840595109</v>
          </cell>
          <cell r="Q27">
            <v>0.55478086133142535</v>
          </cell>
          <cell r="R27">
            <v>0.51806010658922097</v>
          </cell>
          <cell r="S27">
            <v>0.51098297638660073</v>
          </cell>
          <cell r="T27">
            <v>0.58989451760059475</v>
          </cell>
        </row>
        <row r="43">
          <cell r="E43">
            <v>1099166.4099999999</v>
          </cell>
          <cell r="F43">
            <v>1098122.27</v>
          </cell>
          <cell r="G43">
            <v>1136829.6800000002</v>
          </cell>
          <cell r="I43">
            <v>1233692.58</v>
          </cell>
          <cell r="J43">
            <v>1085023.46</v>
          </cell>
          <cell r="K43">
            <v>1161063.7000000002</v>
          </cell>
          <cell r="M43">
            <v>1328189.4399999999</v>
          </cell>
          <cell r="N43">
            <v>1471827.4800000002</v>
          </cell>
          <cell r="O43">
            <v>1362411.98</v>
          </cell>
          <cell r="Q43">
            <v>1161815.8199999998</v>
          </cell>
          <cell r="R43">
            <v>1092184.8999999999</v>
          </cell>
          <cell r="S43">
            <v>1059179.8400000001</v>
          </cell>
        </row>
        <row r="119">
          <cell r="E119">
            <v>765020.21</v>
          </cell>
          <cell r="F119">
            <v>784049.2</v>
          </cell>
          <cell r="G119">
            <v>666712.47</v>
          </cell>
          <cell r="I119">
            <v>689398.78000000014</v>
          </cell>
          <cell r="J119">
            <v>711211.24</v>
          </cell>
          <cell r="K119">
            <v>700191.0399999998</v>
          </cell>
          <cell r="M119">
            <v>727847.89999999991</v>
          </cell>
          <cell r="N119">
            <v>756712.04000000015</v>
          </cell>
          <cell r="O119">
            <v>732242.58999999985</v>
          </cell>
          <cell r="Q119">
            <v>710004.12000000011</v>
          </cell>
          <cell r="R119">
            <v>773756.27999999991</v>
          </cell>
          <cell r="S119">
            <v>755726.19000000006</v>
          </cell>
        </row>
      </sheetData>
      <sheetData sheetId="12">
        <row r="5">
          <cell r="E5">
            <v>57</v>
          </cell>
          <cell r="F5">
            <v>70</v>
          </cell>
          <cell r="G5">
            <v>38</v>
          </cell>
          <cell r="I5">
            <v>55</v>
          </cell>
          <cell r="J5">
            <v>43</v>
          </cell>
          <cell r="K5">
            <v>43</v>
          </cell>
          <cell r="M5">
            <v>61</v>
          </cell>
          <cell r="N5">
            <v>46</v>
          </cell>
          <cell r="O5">
            <v>50</v>
          </cell>
          <cell r="Q5">
            <v>66</v>
          </cell>
          <cell r="R5">
            <v>65</v>
          </cell>
          <cell r="S5">
            <v>28</v>
          </cell>
        </row>
        <row r="18">
          <cell r="E18">
            <v>202478</v>
          </cell>
          <cell r="F18">
            <v>189976</v>
          </cell>
          <cell r="G18">
            <v>197854</v>
          </cell>
          <cell r="I18">
            <v>200126</v>
          </cell>
          <cell r="J18">
            <v>190373</v>
          </cell>
          <cell r="K18">
            <v>200238</v>
          </cell>
          <cell r="M18">
            <v>214142</v>
          </cell>
          <cell r="N18">
            <v>259223</v>
          </cell>
          <cell r="O18">
            <v>271968</v>
          </cell>
          <cell r="Q18">
            <v>230092</v>
          </cell>
          <cell r="R18">
            <v>230146</v>
          </cell>
          <cell r="S18">
            <v>215372</v>
          </cell>
        </row>
        <row r="23">
          <cell r="E23">
            <v>62825</v>
          </cell>
          <cell r="F23">
            <v>70339</v>
          </cell>
          <cell r="G23">
            <v>66831.489999999991</v>
          </cell>
          <cell r="I23">
            <v>63304</v>
          </cell>
          <cell r="J23">
            <v>59827</v>
          </cell>
          <cell r="K23">
            <v>74611</v>
          </cell>
          <cell r="M23">
            <v>73153</v>
          </cell>
          <cell r="N23">
            <v>70127</v>
          </cell>
          <cell r="O23">
            <v>46530.000000000233</v>
          </cell>
          <cell r="Q23">
            <v>68855</v>
          </cell>
          <cell r="R23">
            <v>62153</v>
          </cell>
          <cell r="S23">
            <v>65644</v>
          </cell>
        </row>
        <row r="25">
          <cell r="E25">
            <v>23.680471008620334</v>
          </cell>
          <cell r="F25">
            <v>27.020724890997446</v>
          </cell>
          <cell r="G25">
            <v>25.244723496360447</v>
          </cell>
          <cell r="I25">
            <v>24.030672284857456</v>
          </cell>
          <cell r="J25">
            <v>23.911670663469224</v>
          </cell>
          <cell r="K25">
            <v>27.144005733598672</v>
          </cell>
          <cell r="M25">
            <v>25.461791475957607</v>
          </cell>
          <cell r="N25">
            <v>21.292158029609297</v>
          </cell>
          <cell r="O25">
            <v>14.600349554898067</v>
          </cell>
          <cell r="Q25">
            <v>23.032125558618105</v>
          </cell>
          <cell r="R25">
            <v>21.263500730416457</v>
          </cell>
          <cell r="S25">
            <v>23.358942150642473</v>
          </cell>
          <cell r="T25">
            <v>23.156776596925447</v>
          </cell>
        </row>
        <row r="27">
          <cell r="E27">
            <v>0.60620431454793955</v>
          </cell>
          <cell r="F27">
            <v>0.58899068347052352</v>
          </cell>
          <cell r="G27">
            <v>0.59379328248352736</v>
          </cell>
          <cell r="I27">
            <v>0.59969135340035662</v>
          </cell>
          <cell r="J27">
            <v>0.62913257280334178</v>
          </cell>
          <cell r="K27">
            <v>0.59551839972162868</v>
          </cell>
          <cell r="M27">
            <v>0.65522917814087267</v>
          </cell>
          <cell r="N27">
            <v>0.76438888962608131</v>
          </cell>
          <cell r="O27">
            <v>0.82572183258948906</v>
          </cell>
          <cell r="Q27">
            <v>0.67282985819201024</v>
          </cell>
          <cell r="R27">
            <v>0.66919636885965672</v>
          </cell>
          <cell r="S27">
            <v>0.64609338673146444</v>
          </cell>
          <cell r="T27">
            <v>0.65105568716154549</v>
          </cell>
        </row>
        <row r="43">
          <cell r="E43">
            <v>3268883.08</v>
          </cell>
          <cell r="F43">
            <v>3732503.87</v>
          </cell>
          <cell r="G43">
            <v>3166944.31</v>
          </cell>
          <cell r="I43">
            <v>3210689.6700000004</v>
          </cell>
          <cell r="J43">
            <v>3066920.7899999996</v>
          </cell>
          <cell r="K43">
            <v>3207087.38</v>
          </cell>
          <cell r="M43">
            <v>3421879.9</v>
          </cell>
          <cell r="N43">
            <v>5022932.5</v>
          </cell>
          <cell r="O43">
            <v>4195329.54</v>
          </cell>
          <cell r="Q43">
            <v>3669171.76</v>
          </cell>
          <cell r="R43">
            <v>3653745.13</v>
          </cell>
          <cell r="S43">
            <v>3489290.0300000003</v>
          </cell>
        </row>
        <row r="119">
          <cell r="E119">
            <v>1421302.1500000001</v>
          </cell>
          <cell r="F119">
            <v>1444541.9500000002</v>
          </cell>
          <cell r="G119">
            <v>1362168.45</v>
          </cell>
          <cell r="I119">
            <v>1355626.81</v>
          </cell>
          <cell r="J119">
            <v>1338780.3599999999</v>
          </cell>
          <cell r="K119">
            <v>1884612.41</v>
          </cell>
          <cell r="M119">
            <v>1436964.0299999993</v>
          </cell>
          <cell r="N119">
            <v>1401132.4999999998</v>
          </cell>
          <cell r="O119">
            <v>1488915.5200000003</v>
          </cell>
          <cell r="Q119">
            <v>1612666.86</v>
          </cell>
          <cell r="R119">
            <v>1508029.9800000004</v>
          </cell>
          <cell r="S119">
            <v>3524905.9000000008</v>
          </cell>
        </row>
      </sheetData>
      <sheetData sheetId="13">
        <row r="5">
          <cell r="E5">
            <v>0</v>
          </cell>
          <cell r="F5">
            <v>0</v>
          </cell>
          <cell r="G5">
            <v>1</v>
          </cell>
          <cell r="I5">
            <v>3</v>
          </cell>
          <cell r="J5">
            <v>9</v>
          </cell>
          <cell r="K5">
            <v>3</v>
          </cell>
          <cell r="M5">
            <v>5</v>
          </cell>
          <cell r="N5">
            <v>4</v>
          </cell>
          <cell r="O5">
            <v>2</v>
          </cell>
          <cell r="Q5">
            <v>4</v>
          </cell>
          <cell r="R5">
            <v>3</v>
          </cell>
          <cell r="S5">
            <v>7</v>
          </cell>
        </row>
        <row r="18">
          <cell r="E18">
            <v>14368</v>
          </cell>
          <cell r="F18">
            <v>12567</v>
          </cell>
          <cell r="G18">
            <v>13745</v>
          </cell>
          <cell r="I18">
            <v>13757</v>
          </cell>
          <cell r="J18">
            <v>11945</v>
          </cell>
          <cell r="K18">
            <v>12912</v>
          </cell>
          <cell r="M18">
            <v>14779</v>
          </cell>
          <cell r="N18">
            <v>18190</v>
          </cell>
          <cell r="O18">
            <v>13807</v>
          </cell>
          <cell r="Q18">
            <v>12868</v>
          </cell>
          <cell r="R18">
            <v>13152</v>
          </cell>
          <cell r="S18">
            <v>12392</v>
          </cell>
        </row>
        <row r="23">
          <cell r="E23">
            <v>5246</v>
          </cell>
          <cell r="F23">
            <v>4953</v>
          </cell>
          <cell r="G23">
            <v>5235</v>
          </cell>
          <cell r="I23">
            <v>5241</v>
          </cell>
          <cell r="J23">
            <v>5737</v>
          </cell>
          <cell r="K23">
            <v>4994</v>
          </cell>
          <cell r="M23">
            <v>5531</v>
          </cell>
          <cell r="N23">
            <v>5684</v>
          </cell>
          <cell r="O23">
            <v>5275</v>
          </cell>
          <cell r="Q23">
            <v>5039</v>
          </cell>
          <cell r="R23">
            <v>5215</v>
          </cell>
          <cell r="S23">
            <v>4891</v>
          </cell>
        </row>
        <row r="25">
          <cell r="E25">
            <v>26.746201692668503</v>
          </cell>
          <cell r="F25">
            <v>28.270547945205479</v>
          </cell>
          <cell r="G25">
            <v>27.581664910432032</v>
          </cell>
          <cell r="I25">
            <v>27.587114433098222</v>
          </cell>
          <cell r="J25">
            <v>32.445424725709763</v>
          </cell>
          <cell r="K25">
            <v>27.890092706355411</v>
          </cell>
          <cell r="M25">
            <v>27.192723697148477</v>
          </cell>
          <cell r="N25">
            <v>23.808327050347657</v>
          </cell>
          <cell r="O25">
            <v>27.643852845613669</v>
          </cell>
          <cell r="Q25">
            <v>28.13983358463171</v>
          </cell>
          <cell r="R25">
            <v>28.393314095932922</v>
          </cell>
          <cell r="S25">
            <v>28.299485043105943</v>
          </cell>
          <cell r="T25">
            <v>27.703875580633962</v>
          </cell>
        </row>
        <row r="27">
          <cell r="E27">
            <v>0.54082131968231262</v>
          </cell>
          <cell r="F27">
            <v>0.48879813302217034</v>
          </cell>
          <cell r="G27">
            <v>0.51797558034368407</v>
          </cell>
          <cell r="I27">
            <v>0.51812515300453832</v>
          </cell>
          <cell r="J27">
            <v>0.49490387802452768</v>
          </cell>
          <cell r="K27">
            <v>0.48041076012947875</v>
          </cell>
          <cell r="M27">
            <v>0.56624521072796929</v>
          </cell>
          <cell r="N27">
            <v>0.67175065088538877</v>
          </cell>
          <cell r="O27">
            <v>0.52688418240793744</v>
          </cell>
          <cell r="Q27">
            <v>0.47575561512154541</v>
          </cell>
          <cell r="R27">
            <v>0.48709307062701379</v>
          </cell>
          <cell r="S27">
            <v>0.47342884431709648</v>
          </cell>
          <cell r="T27">
            <v>0.52006418515678732</v>
          </cell>
        </row>
        <row r="43">
          <cell r="E43">
            <v>238611.44999999998</v>
          </cell>
          <cell r="F43">
            <v>208309.1</v>
          </cell>
          <cell r="G43">
            <v>227912.38999999998</v>
          </cell>
          <cell r="I43">
            <v>228682.74</v>
          </cell>
          <cell r="J43">
            <v>203002.55000000002</v>
          </cell>
          <cell r="K43">
            <v>212335.92999999996</v>
          </cell>
          <cell r="M43">
            <v>235756.22</v>
          </cell>
          <cell r="N43">
            <v>288383.24</v>
          </cell>
          <cell r="O43">
            <v>231632.24</v>
          </cell>
          <cell r="Q43">
            <v>218949.07</v>
          </cell>
          <cell r="R43">
            <v>216740.76</v>
          </cell>
          <cell r="S43">
            <v>214561.07</v>
          </cell>
        </row>
        <row r="119">
          <cell r="E119">
            <v>252205.57000000004</v>
          </cell>
          <cell r="F119">
            <v>281990.01999999996</v>
          </cell>
          <cell r="G119">
            <v>252192.38000000003</v>
          </cell>
          <cell r="I119">
            <v>269444.88</v>
          </cell>
          <cell r="J119">
            <v>257161.45000000004</v>
          </cell>
          <cell r="K119">
            <v>364900.02</v>
          </cell>
          <cell r="M119">
            <v>270463.63999999996</v>
          </cell>
          <cell r="N119">
            <v>245430.46000000002</v>
          </cell>
          <cell r="O119">
            <v>261173.33</v>
          </cell>
          <cell r="Q119">
            <v>242471.24999999997</v>
          </cell>
          <cell r="R119">
            <v>300209.39</v>
          </cell>
          <cell r="S119">
            <v>245770.08999999997</v>
          </cell>
        </row>
      </sheetData>
      <sheetData sheetId="14">
        <row r="5">
          <cell r="E5">
            <v>140</v>
          </cell>
          <cell r="F5">
            <v>97</v>
          </cell>
          <cell r="G5">
            <v>67</v>
          </cell>
          <cell r="I5">
            <v>101</v>
          </cell>
          <cell r="J5">
            <v>129</v>
          </cell>
          <cell r="K5">
            <v>137</v>
          </cell>
          <cell r="M5">
            <v>94</v>
          </cell>
          <cell r="N5">
            <v>74</v>
          </cell>
          <cell r="O5">
            <v>129</v>
          </cell>
          <cell r="Q5">
            <v>77</v>
          </cell>
          <cell r="R5">
            <v>79</v>
          </cell>
          <cell r="S5">
            <v>65</v>
          </cell>
        </row>
        <row r="18">
          <cell r="E18">
            <v>604133</v>
          </cell>
          <cell r="F18">
            <v>622885</v>
          </cell>
          <cell r="G18">
            <v>606004</v>
          </cell>
          <cell r="I18">
            <v>622639</v>
          </cell>
          <cell r="J18">
            <v>603371</v>
          </cell>
          <cell r="K18">
            <v>602780</v>
          </cell>
          <cell r="M18">
            <v>634733</v>
          </cell>
          <cell r="N18">
            <v>795465</v>
          </cell>
          <cell r="O18">
            <v>677790</v>
          </cell>
          <cell r="Q18">
            <v>639775</v>
          </cell>
          <cell r="R18">
            <v>622864</v>
          </cell>
          <cell r="S18">
            <v>609448</v>
          </cell>
        </row>
        <row r="23">
          <cell r="E23">
            <v>197425</v>
          </cell>
          <cell r="F23">
            <v>197249</v>
          </cell>
          <cell r="G23">
            <v>236972</v>
          </cell>
          <cell r="I23">
            <v>228923</v>
          </cell>
          <cell r="J23">
            <v>238873</v>
          </cell>
          <cell r="K23">
            <v>360852</v>
          </cell>
          <cell r="M23">
            <v>332159</v>
          </cell>
          <cell r="N23">
            <v>186599</v>
          </cell>
          <cell r="O23">
            <v>208208</v>
          </cell>
          <cell r="Q23">
            <v>219622</v>
          </cell>
          <cell r="R23">
            <v>258457</v>
          </cell>
          <cell r="S23">
            <v>302738</v>
          </cell>
        </row>
        <row r="25">
          <cell r="E25">
            <v>24.6080228947785</v>
          </cell>
          <cell r="F25">
            <v>24.033624093936915</v>
          </cell>
          <cell r="G25">
            <v>28.088899425117052</v>
          </cell>
          <cell r="I25">
            <v>26.859691279514532</v>
          </cell>
          <cell r="J25">
            <v>28.345678367749912</v>
          </cell>
          <cell r="K25">
            <v>37.404881628743709</v>
          </cell>
          <cell r="M25">
            <v>34.30324423578594</v>
          </cell>
          <cell r="N25">
            <v>18.978974519623918</v>
          </cell>
          <cell r="O25">
            <v>23.468359509730767</v>
          </cell>
          <cell r="Q25">
            <v>25.524827846703666</v>
          </cell>
          <cell r="R25">
            <v>29.29992699306661</v>
          </cell>
          <cell r="S25">
            <v>33.161104179833963</v>
          </cell>
          <cell r="T25">
            <v>27.946639122490765</v>
          </cell>
        </row>
        <row r="27">
          <cell r="E27">
            <v>0.6263671548973927</v>
          </cell>
          <cell r="F27">
            <v>0.66520891736750765</v>
          </cell>
          <cell r="G27">
            <v>0.62506246715478286</v>
          </cell>
          <cell r="I27">
            <v>0.64082728028262148</v>
          </cell>
          <cell r="J27">
            <v>0.68530154035568336</v>
          </cell>
          <cell r="K27">
            <v>0.61590776608011455</v>
          </cell>
          <cell r="M27">
            <v>0.66803803629972269</v>
          </cell>
          <cell r="N27">
            <v>0.80847415767108544</v>
          </cell>
          <cell r="O27">
            <v>0.70977977443372808</v>
          </cell>
          <cell r="Q27">
            <v>0.64656098077371049</v>
          </cell>
          <cell r="R27">
            <v>0.62819137697241456</v>
          </cell>
          <cell r="S27">
            <v>0.63387105161887525</v>
          </cell>
          <cell r="T27">
            <v>0.66332974407783696</v>
          </cell>
        </row>
        <row r="43">
          <cell r="E43">
            <v>9742164.5599999987</v>
          </cell>
          <cell r="F43">
            <v>10278690.289999999</v>
          </cell>
          <cell r="G43">
            <v>9601053.3900000006</v>
          </cell>
          <cell r="I43">
            <v>10364356.049999999</v>
          </cell>
          <cell r="J43">
            <v>9597903.3000000007</v>
          </cell>
          <cell r="K43">
            <v>9856092.4900000002</v>
          </cell>
          <cell r="M43">
            <v>9999379.5700000003</v>
          </cell>
          <cell r="N43">
            <v>12379042.639999999</v>
          </cell>
          <cell r="O43">
            <v>10706817.380000001</v>
          </cell>
          <cell r="Q43">
            <v>10145906.719999999</v>
          </cell>
          <cell r="R43">
            <v>10711434.829999998</v>
          </cell>
          <cell r="S43">
            <v>9806627.4399999995</v>
          </cell>
        </row>
        <row r="119">
          <cell r="E119">
            <v>3532239.86</v>
          </cell>
          <cell r="F119">
            <v>3553599.5900000012</v>
          </cell>
          <cell r="G119">
            <v>3529872.5899999994</v>
          </cell>
          <cell r="I119">
            <v>3545782.09</v>
          </cell>
          <cell r="J119">
            <v>3458586.04</v>
          </cell>
          <cell r="K119">
            <v>3882247.0199999991</v>
          </cell>
          <cell r="M119">
            <v>3938655.7699999996</v>
          </cell>
          <cell r="N119">
            <v>3895812.99</v>
          </cell>
          <cell r="O119">
            <v>3888766.2</v>
          </cell>
          <cell r="Q119">
            <v>3688082.19</v>
          </cell>
          <cell r="R119">
            <v>3991290.6600000006</v>
          </cell>
          <cell r="S119">
            <v>6646386.7100000009</v>
          </cell>
        </row>
      </sheetData>
      <sheetData sheetId="15">
        <row r="5">
          <cell r="E5">
            <v>11</v>
          </cell>
          <cell r="F5">
            <v>10</v>
          </cell>
          <cell r="G5">
            <v>28</v>
          </cell>
          <cell r="I5">
            <v>12</v>
          </cell>
          <cell r="J5">
            <v>9</v>
          </cell>
          <cell r="K5">
            <v>13</v>
          </cell>
          <cell r="M5">
            <v>12</v>
          </cell>
          <cell r="N5">
            <v>10</v>
          </cell>
          <cell r="O5">
            <v>8</v>
          </cell>
          <cell r="Q5">
            <v>9</v>
          </cell>
          <cell r="R5">
            <v>8</v>
          </cell>
          <cell r="S5">
            <v>4</v>
          </cell>
        </row>
        <row r="18">
          <cell r="E18">
            <v>64823</v>
          </cell>
          <cell r="F18">
            <v>61706</v>
          </cell>
          <cell r="G18">
            <v>65799</v>
          </cell>
          <cell r="I18">
            <v>69964</v>
          </cell>
          <cell r="J18">
            <v>64272</v>
          </cell>
          <cell r="K18">
            <v>70152</v>
          </cell>
          <cell r="M18">
            <v>81119</v>
          </cell>
          <cell r="N18">
            <v>86676</v>
          </cell>
          <cell r="O18">
            <v>67701</v>
          </cell>
          <cell r="Q18">
            <v>72909</v>
          </cell>
          <cell r="R18">
            <v>62747</v>
          </cell>
          <cell r="S18">
            <v>56525</v>
          </cell>
        </row>
        <row r="23">
          <cell r="E23">
            <v>8848</v>
          </cell>
          <cell r="F23">
            <v>9386</v>
          </cell>
          <cell r="G23">
            <v>10774</v>
          </cell>
          <cell r="I23">
            <v>6151</v>
          </cell>
          <cell r="J23">
            <v>8017</v>
          </cell>
          <cell r="K23">
            <v>12107</v>
          </cell>
          <cell r="M23">
            <v>14481</v>
          </cell>
          <cell r="N23">
            <v>4457</v>
          </cell>
          <cell r="O23">
            <v>8901</v>
          </cell>
          <cell r="Q23">
            <v>8631</v>
          </cell>
          <cell r="R23">
            <v>7156</v>
          </cell>
          <cell r="S23">
            <v>8525</v>
          </cell>
        </row>
        <row r="25">
          <cell r="E25">
            <v>12.007219530730502</v>
          </cell>
          <cell r="F25">
            <v>13.202610701626062</v>
          </cell>
          <cell r="G25">
            <v>14.070233633264989</v>
          </cell>
          <cell r="I25">
            <v>8.0811929317480136</v>
          </cell>
          <cell r="J25">
            <v>11.089286949304931</v>
          </cell>
          <cell r="K25">
            <v>14.70938426398406</v>
          </cell>
          <cell r="M25">
            <v>15.090033762660997</v>
          </cell>
          <cell r="N25">
            <v>4.8835807812414398</v>
          </cell>
          <cell r="O25">
            <v>11.599812338728595</v>
          </cell>
          <cell r="Q25">
            <v>10.577205882352942</v>
          </cell>
          <cell r="R25">
            <v>10.23352925193416</v>
          </cell>
          <cell r="S25">
            <v>13.105303612605688</v>
          </cell>
          <cell r="T25">
            <v>11.519688788049049</v>
          </cell>
        </row>
        <row r="27">
          <cell r="E27">
            <v>0.54158625126367066</v>
          </cell>
          <cell r="F27">
            <v>0.53217766278568346</v>
          </cell>
          <cell r="G27">
            <v>0.54648516660576063</v>
          </cell>
          <cell r="I27">
            <v>0.57817426048583365</v>
          </cell>
          <cell r="J27">
            <v>0.58654109401522203</v>
          </cell>
          <cell r="K27">
            <v>0.5766257464480784</v>
          </cell>
          <cell r="M27">
            <v>0.68680890695114727</v>
          </cell>
          <cell r="N27">
            <v>0.70820668693009114</v>
          </cell>
          <cell r="O27">
            <v>0.57044994944388272</v>
          </cell>
          <cell r="Q27">
            <v>0.59346536104124437</v>
          </cell>
          <cell r="R27">
            <v>0.50978384943799226</v>
          </cell>
          <cell r="S27">
            <v>0.47388497652582162</v>
          </cell>
          <cell r="T27">
            <v>0.57617626502655861</v>
          </cell>
        </row>
        <row r="43">
          <cell r="E43">
            <v>976887.64</v>
          </cell>
          <cell r="F43">
            <v>936660.19</v>
          </cell>
          <cell r="G43">
            <v>1005251.87</v>
          </cell>
          <cell r="I43">
            <v>1069253.68</v>
          </cell>
          <cell r="J43">
            <v>1096509.67</v>
          </cell>
          <cell r="K43">
            <v>1056508.29</v>
          </cell>
          <cell r="M43">
            <v>1206448.5600000003</v>
          </cell>
          <cell r="N43">
            <v>1272274.94</v>
          </cell>
          <cell r="O43">
            <v>1029742.2899999999</v>
          </cell>
          <cell r="Q43">
            <v>1113568.1000000001</v>
          </cell>
          <cell r="R43">
            <v>963481.29</v>
          </cell>
          <cell r="S43">
            <v>866662.67</v>
          </cell>
        </row>
        <row r="119">
          <cell r="E119">
            <v>438049.64000000007</v>
          </cell>
          <cell r="F119">
            <v>492650.82</v>
          </cell>
          <cell r="G119">
            <v>478214.56000000011</v>
          </cell>
          <cell r="I119">
            <v>547975.34</v>
          </cell>
          <cell r="J119">
            <v>423940.85999999993</v>
          </cell>
          <cell r="K119">
            <v>534787.75000000012</v>
          </cell>
          <cell r="M119">
            <v>595736.23</v>
          </cell>
          <cell r="N119">
            <v>735390.1</v>
          </cell>
          <cell r="O119">
            <v>608488.80000000005</v>
          </cell>
          <cell r="Q119">
            <v>491512.8</v>
          </cell>
          <cell r="R119">
            <v>620386.15</v>
          </cell>
          <cell r="S119">
            <v>552494.22</v>
          </cell>
        </row>
      </sheetData>
      <sheetData sheetId="16">
        <row r="5">
          <cell r="E5">
            <v>18</v>
          </cell>
          <cell r="F5">
            <v>8</v>
          </cell>
          <cell r="G5">
            <v>15</v>
          </cell>
          <cell r="I5">
            <v>21</v>
          </cell>
          <cell r="J5">
            <v>20</v>
          </cell>
          <cell r="K5">
            <v>22</v>
          </cell>
          <cell r="M5">
            <v>12</v>
          </cell>
          <cell r="N5">
            <v>16</v>
          </cell>
          <cell r="O5">
            <v>26</v>
          </cell>
          <cell r="Q5">
            <v>12</v>
          </cell>
          <cell r="R5">
            <v>15</v>
          </cell>
          <cell r="S5">
            <v>13</v>
          </cell>
        </row>
        <row r="18">
          <cell r="E18">
            <v>87986</v>
          </cell>
          <cell r="F18">
            <v>91102</v>
          </cell>
          <cell r="G18">
            <v>86498</v>
          </cell>
          <cell r="I18">
            <v>99044</v>
          </cell>
          <cell r="J18">
            <v>86743</v>
          </cell>
          <cell r="K18">
            <v>101276</v>
          </cell>
          <cell r="M18">
            <v>111539</v>
          </cell>
          <cell r="N18">
            <v>128004</v>
          </cell>
          <cell r="O18">
            <v>110670</v>
          </cell>
          <cell r="Q18">
            <v>99628</v>
          </cell>
          <cell r="R18">
            <v>90263</v>
          </cell>
          <cell r="S18">
            <v>83905</v>
          </cell>
        </row>
        <row r="23">
          <cell r="E23">
            <v>44698</v>
          </cell>
          <cell r="F23">
            <v>40191</v>
          </cell>
          <cell r="G23">
            <v>56111</v>
          </cell>
          <cell r="I23">
            <v>45557</v>
          </cell>
          <cell r="J23">
            <v>48885</v>
          </cell>
          <cell r="K23">
            <v>50539</v>
          </cell>
          <cell r="M23">
            <v>56853</v>
          </cell>
          <cell r="N23">
            <v>26776</v>
          </cell>
          <cell r="O23">
            <v>25285</v>
          </cell>
          <cell r="Q23">
            <v>32961</v>
          </cell>
          <cell r="R23">
            <v>35090</v>
          </cell>
          <cell r="S23">
            <v>39631</v>
          </cell>
        </row>
        <row r="25">
          <cell r="E25">
            <v>33.623951555271375</v>
          </cell>
          <cell r="F25">
            <v>30.611685314525527</v>
          </cell>
          <cell r="G25">
            <v>39.346044078564468</v>
          </cell>
          <cell r="I25">
            <v>31.50531462438019</v>
          </cell>
          <cell r="J25">
            <v>36.043442357035417</v>
          </cell>
          <cell r="K25">
            <v>33.199542791076546</v>
          </cell>
          <cell r="M25">
            <v>33.660546710795082</v>
          </cell>
          <cell r="N25">
            <v>17.27952090243808</v>
          </cell>
          <cell r="O25">
            <v>18.564610866372981</v>
          </cell>
          <cell r="Q25">
            <v>24.852780395852967</v>
          </cell>
          <cell r="R25">
            <v>27.992947915087793</v>
          </cell>
          <cell r="S25">
            <v>32.080527133790959</v>
          </cell>
          <cell r="T25">
            <v>29.899867151892447</v>
          </cell>
        </row>
        <row r="27">
          <cell r="E27">
            <v>0.44185538483943787</v>
          </cell>
          <cell r="F27">
            <v>0.47183550859747253</v>
          </cell>
          <cell r="G27">
            <v>0.43276588825376178</v>
          </cell>
          <cell r="I27">
            <v>0.49415632850289753</v>
          </cell>
          <cell r="J27">
            <v>0.47767547385926845</v>
          </cell>
          <cell r="K27">
            <v>0.50214690161934894</v>
          </cell>
          <cell r="M27">
            <v>0.57024028629856849</v>
          </cell>
          <cell r="N27">
            <v>0.63224028331382343</v>
          </cell>
          <cell r="O27">
            <v>0.56324910298496067</v>
          </cell>
          <cell r="Q27">
            <v>0.48946184154933037</v>
          </cell>
          <cell r="R27">
            <v>0.44260996844559625</v>
          </cell>
          <cell r="S27">
            <v>0.42430908493261521</v>
          </cell>
          <cell r="T27">
            <v>0.49546154583035512</v>
          </cell>
        </row>
        <row r="43">
          <cell r="E43">
            <v>1388009.64</v>
          </cell>
          <cell r="F43">
            <v>1411663.69</v>
          </cell>
          <cell r="G43">
            <v>1372050.8199999998</v>
          </cell>
          <cell r="I43">
            <v>1538676.0299999998</v>
          </cell>
          <cell r="J43">
            <v>1381305.31</v>
          </cell>
          <cell r="K43">
            <v>1586619.99</v>
          </cell>
          <cell r="M43">
            <v>1704050.8199999996</v>
          </cell>
          <cell r="N43">
            <v>1941193.5000000002</v>
          </cell>
          <cell r="O43">
            <v>1739224.7799999998</v>
          </cell>
          <cell r="Q43">
            <v>1560958.8</v>
          </cell>
          <cell r="R43">
            <v>1450799.6899999997</v>
          </cell>
          <cell r="S43">
            <v>1387579.19</v>
          </cell>
        </row>
        <row r="119">
          <cell r="E119">
            <v>872806.92</v>
          </cell>
          <cell r="F119">
            <v>892552.56</v>
          </cell>
          <cell r="G119">
            <v>884291.99000000011</v>
          </cell>
          <cell r="I119">
            <v>908284.37</v>
          </cell>
          <cell r="J119">
            <v>973631.08</v>
          </cell>
          <cell r="K119">
            <v>945229.02999999991</v>
          </cell>
          <cell r="M119">
            <v>1002621.84</v>
          </cell>
          <cell r="N119">
            <v>1226776.6999999997</v>
          </cell>
          <cell r="O119">
            <v>991686.48</v>
          </cell>
          <cell r="Q119">
            <v>941157.86</v>
          </cell>
          <cell r="R119">
            <v>1031052.19</v>
          </cell>
          <cell r="S119">
            <v>990605.52</v>
          </cell>
        </row>
      </sheetData>
      <sheetData sheetId="17">
        <row r="5">
          <cell r="E5">
            <v>17</v>
          </cell>
          <cell r="F5">
            <v>24</v>
          </cell>
          <cell r="G5">
            <v>22</v>
          </cell>
          <cell r="I5">
            <v>14</v>
          </cell>
          <cell r="J5">
            <v>19</v>
          </cell>
          <cell r="K5">
            <v>40</v>
          </cell>
          <cell r="M5">
            <v>37</v>
          </cell>
          <cell r="N5">
            <v>38</v>
          </cell>
          <cell r="O5">
            <v>53</v>
          </cell>
          <cell r="Q5">
            <v>24</v>
          </cell>
          <cell r="R5">
            <v>37</v>
          </cell>
          <cell r="S5">
            <v>34</v>
          </cell>
        </row>
        <row r="18">
          <cell r="E18">
            <v>192723</v>
          </cell>
          <cell r="F18">
            <v>188863</v>
          </cell>
          <cell r="G18">
            <v>190675</v>
          </cell>
          <cell r="I18">
            <v>182626</v>
          </cell>
          <cell r="J18">
            <v>177620</v>
          </cell>
          <cell r="K18">
            <v>189466</v>
          </cell>
          <cell r="M18">
            <v>207165</v>
          </cell>
          <cell r="N18">
            <v>252291</v>
          </cell>
          <cell r="O18">
            <v>209395</v>
          </cell>
          <cell r="Q18">
            <v>200521</v>
          </cell>
          <cell r="R18">
            <v>181928</v>
          </cell>
          <cell r="S18">
            <v>188884</v>
          </cell>
        </row>
        <row r="23">
          <cell r="E23">
            <v>68824</v>
          </cell>
          <cell r="F23">
            <v>72222</v>
          </cell>
          <cell r="G23">
            <v>72437</v>
          </cell>
          <cell r="I23">
            <v>73631</v>
          </cell>
          <cell r="J23">
            <v>65315</v>
          </cell>
          <cell r="K23">
            <v>74304</v>
          </cell>
          <cell r="M23">
            <v>77979</v>
          </cell>
          <cell r="N23">
            <v>58834</v>
          </cell>
          <cell r="O23">
            <v>61337</v>
          </cell>
          <cell r="Q23">
            <v>71665</v>
          </cell>
          <cell r="R23">
            <v>69679</v>
          </cell>
          <cell r="S23">
            <v>63726</v>
          </cell>
        </row>
        <row r="25">
          <cell r="E25">
            <v>26.314199742302531</v>
          </cell>
          <cell r="F25">
            <v>27.662255587260855</v>
          </cell>
          <cell r="G25">
            <v>27.530861382225059</v>
          </cell>
          <cell r="I25">
            <v>28.733263871816185</v>
          </cell>
          <cell r="J25">
            <v>26.885792495935128</v>
          </cell>
          <cell r="K25">
            <v>28.16999658793646</v>
          </cell>
          <cell r="M25">
            <v>27.34723508122212</v>
          </cell>
          <cell r="N25">
            <v>18.838152750605964</v>
          </cell>
          <cell r="O25">
            <v>22.655984516052776</v>
          </cell>
          <cell r="Q25">
            <v>26.329421792450752</v>
          </cell>
          <cell r="R25">
            <v>27.693585631560332</v>
          </cell>
          <cell r="S25">
            <v>25.227029808796168</v>
          </cell>
          <cell r="T25">
            <v>25.990465030197619</v>
          </cell>
        </row>
        <row r="27">
          <cell r="E27">
            <v>0.6206010449455388</v>
          </cell>
          <cell r="F27">
            <v>0.62737887621040744</v>
          </cell>
          <cell r="G27">
            <v>0.61180747516913547</v>
          </cell>
          <cell r="I27">
            <v>0.58507908335709413</v>
          </cell>
          <cell r="J27">
            <v>0.62913531970360292</v>
          </cell>
          <cell r="K27">
            <v>0.60459060753911398</v>
          </cell>
          <cell r="M27">
            <v>0.68081435472739815</v>
          </cell>
          <cell r="N27">
            <v>0.79968746731244078</v>
          </cell>
          <cell r="O27">
            <v>0.68325909973406429</v>
          </cell>
          <cell r="Q27">
            <v>0.631311668440241</v>
          </cell>
          <cell r="R27">
            <v>0.5711854748445494</v>
          </cell>
          <cell r="S27">
            <v>0.61083030156035245</v>
          </cell>
          <cell r="T27">
            <v>0.63659876192195852</v>
          </cell>
        </row>
        <row r="43">
          <cell r="E43">
            <v>2951406.54</v>
          </cell>
          <cell r="F43">
            <v>3096204.45</v>
          </cell>
          <cell r="G43">
            <v>3136782.03</v>
          </cell>
          <cell r="I43">
            <v>2971579.15</v>
          </cell>
          <cell r="J43">
            <v>2987277.7600000002</v>
          </cell>
          <cell r="K43">
            <v>3224179.87</v>
          </cell>
          <cell r="M43">
            <v>3367674.08</v>
          </cell>
          <cell r="N43">
            <v>4081538.47</v>
          </cell>
          <cell r="O43">
            <v>3599089.4000000004</v>
          </cell>
          <cell r="Q43">
            <v>3340622.44</v>
          </cell>
          <cell r="R43">
            <v>3120557.8200000003</v>
          </cell>
          <cell r="S43">
            <v>3166167.7</v>
          </cell>
        </row>
        <row r="119">
          <cell r="E119">
            <v>1296293.1899999997</v>
          </cell>
          <cell r="F119">
            <v>1262773.6699999997</v>
          </cell>
          <cell r="G119">
            <v>1281099.06</v>
          </cell>
          <cell r="I119">
            <v>1299070.3899999999</v>
          </cell>
          <cell r="J119">
            <v>1467698.1500000001</v>
          </cell>
          <cell r="K119">
            <v>1287010.6399999997</v>
          </cell>
          <cell r="M119">
            <v>1338577.2899999996</v>
          </cell>
          <cell r="N119">
            <v>1356287.1899999997</v>
          </cell>
          <cell r="O119">
            <v>1264414.6599999997</v>
          </cell>
          <cell r="Q119">
            <v>1257210.1800000002</v>
          </cell>
          <cell r="R119">
            <v>1506798.0899999999</v>
          </cell>
          <cell r="S119">
            <v>1293728.1499999999</v>
          </cell>
        </row>
      </sheetData>
      <sheetData sheetId="18">
        <row r="5">
          <cell r="E5">
            <v>18</v>
          </cell>
          <cell r="F5">
            <v>13</v>
          </cell>
          <cell r="G5">
            <v>13</v>
          </cell>
          <cell r="I5">
            <v>14</v>
          </cell>
          <cell r="J5">
            <v>9</v>
          </cell>
          <cell r="K5">
            <v>16</v>
          </cell>
          <cell r="M5">
            <v>8</v>
          </cell>
          <cell r="N5">
            <v>13</v>
          </cell>
          <cell r="O5">
            <v>20</v>
          </cell>
          <cell r="Q5">
            <v>7</v>
          </cell>
          <cell r="R5">
            <v>4</v>
          </cell>
          <cell r="S5">
            <v>3</v>
          </cell>
        </row>
        <row r="18">
          <cell r="E18">
            <v>78766</v>
          </cell>
          <cell r="F18">
            <v>76963</v>
          </cell>
          <cell r="G18">
            <v>80570</v>
          </cell>
          <cell r="I18">
            <v>85582</v>
          </cell>
          <cell r="J18">
            <v>76413</v>
          </cell>
          <cell r="K18">
            <v>88354</v>
          </cell>
          <cell r="M18">
            <v>105598</v>
          </cell>
          <cell r="N18">
            <v>99804</v>
          </cell>
          <cell r="O18">
            <v>95813</v>
          </cell>
          <cell r="Q18">
            <v>85231</v>
          </cell>
          <cell r="R18">
            <v>77865</v>
          </cell>
          <cell r="S18">
            <v>77268</v>
          </cell>
        </row>
        <row r="23">
          <cell r="E23">
            <v>47931</v>
          </cell>
          <cell r="F23">
            <v>47553</v>
          </cell>
          <cell r="G23">
            <v>44519</v>
          </cell>
          <cell r="I23">
            <v>41198</v>
          </cell>
          <cell r="J23">
            <v>45683</v>
          </cell>
          <cell r="K23">
            <v>44619</v>
          </cell>
          <cell r="M23">
            <v>45099</v>
          </cell>
          <cell r="N23">
            <v>45416</v>
          </cell>
          <cell r="O23">
            <v>39784</v>
          </cell>
          <cell r="Q23">
            <v>41144</v>
          </cell>
          <cell r="R23">
            <v>39560</v>
          </cell>
          <cell r="S23">
            <v>39293</v>
          </cell>
        </row>
        <row r="25">
          <cell r="E25">
            <v>37.830904986661196</v>
          </cell>
          <cell r="F25">
            <v>38.189659326362452</v>
          </cell>
          <cell r="G25">
            <v>35.580757826424019</v>
          </cell>
          <cell r="I25">
            <v>32.472353808198882</v>
          </cell>
          <cell r="J25">
            <v>37.381655715302728</v>
          </cell>
          <cell r="K25">
            <v>33.516619718309862</v>
          </cell>
          <cell r="M25">
            <v>29.841196321048105</v>
          </cell>
          <cell r="N25">
            <v>31.160633422070973</v>
          </cell>
          <cell r="O25">
            <v>29.158818226460177</v>
          </cell>
          <cell r="Q25">
            <v>32.556814585047796</v>
          </cell>
          <cell r="R25">
            <v>33.689015303124492</v>
          </cell>
          <cell r="S25">
            <v>33.707932640753548</v>
          </cell>
          <cell r="T25">
            <v>33.616109478691612</v>
          </cell>
        </row>
        <row r="27">
          <cell r="E27">
            <v>0.47403707270101109</v>
          </cell>
          <cell r="F27">
            <v>0.47782330663686595</v>
          </cell>
          <cell r="G27">
            <v>0.48304660497435481</v>
          </cell>
          <cell r="I27">
            <v>0.51190611485617554</v>
          </cell>
          <cell r="J27">
            <v>0.50523664061570195</v>
          </cell>
          <cell r="K27">
            <v>0.52682606880925409</v>
          </cell>
          <cell r="M27">
            <v>0.64943419434194338</v>
          </cell>
          <cell r="N27">
            <v>0.59312525257327597</v>
          </cell>
          <cell r="O27">
            <v>0.58708946078431368</v>
          </cell>
          <cell r="Q27">
            <v>0.50452098298452952</v>
          </cell>
          <cell r="R27">
            <v>0.46058021335809796</v>
          </cell>
          <cell r="S27">
            <v>0.47224055738907222</v>
          </cell>
          <cell r="T27">
            <v>0.52119524032795606</v>
          </cell>
        </row>
        <row r="43">
          <cell r="E43">
            <v>3778044.2800000003</v>
          </cell>
          <cell r="F43">
            <v>1299701.8999999999</v>
          </cell>
          <cell r="G43">
            <v>1280741.71</v>
          </cell>
          <cell r="I43">
            <v>1364653.29</v>
          </cell>
          <cell r="J43">
            <v>1235736.3</v>
          </cell>
          <cell r="K43">
            <v>1393626.3900000001</v>
          </cell>
          <cell r="M43">
            <v>1623122.57</v>
          </cell>
          <cell r="N43">
            <v>1542330.09</v>
          </cell>
          <cell r="O43">
            <v>1532255.46</v>
          </cell>
          <cell r="Q43">
            <v>1366511.91</v>
          </cell>
          <cell r="R43">
            <v>1274728.3600000001</v>
          </cell>
          <cell r="S43">
            <v>1261072.2900000003</v>
          </cell>
        </row>
        <row r="119">
          <cell r="E119">
            <v>770336.09000000008</v>
          </cell>
          <cell r="F119">
            <v>825279.03000000014</v>
          </cell>
          <cell r="G119">
            <v>809246.86</v>
          </cell>
          <cell r="I119">
            <v>843081.66</v>
          </cell>
          <cell r="J119">
            <v>769508.1399999999</v>
          </cell>
          <cell r="K119">
            <v>869588.27000000014</v>
          </cell>
          <cell r="M119">
            <v>879258.12999999989</v>
          </cell>
          <cell r="N119">
            <v>1159354.6599999999</v>
          </cell>
          <cell r="O119">
            <v>944203.36000000022</v>
          </cell>
          <cell r="Q119">
            <v>952113.1100000001</v>
          </cell>
          <cell r="R119">
            <v>1043213.4699999999</v>
          </cell>
          <cell r="S119">
            <v>917593.76</v>
          </cell>
        </row>
      </sheetData>
      <sheetData sheetId="19">
        <row r="5">
          <cell r="E5">
            <v>9</v>
          </cell>
          <cell r="F5">
            <v>9</v>
          </cell>
          <cell r="G5">
            <v>17</v>
          </cell>
          <cell r="I5">
            <v>4</v>
          </cell>
          <cell r="J5">
            <v>4</v>
          </cell>
          <cell r="K5">
            <v>12</v>
          </cell>
          <cell r="M5">
            <v>24</v>
          </cell>
          <cell r="N5">
            <v>3</v>
          </cell>
          <cell r="O5">
            <v>24</v>
          </cell>
          <cell r="Q5">
            <v>17</v>
          </cell>
          <cell r="R5">
            <v>5</v>
          </cell>
          <cell r="S5">
            <v>5</v>
          </cell>
        </row>
        <row r="18">
          <cell r="E18">
            <v>55862</v>
          </cell>
          <cell r="F18">
            <v>55724</v>
          </cell>
          <cell r="G18">
            <v>45644</v>
          </cell>
          <cell r="I18">
            <v>52909</v>
          </cell>
          <cell r="J18">
            <v>48568</v>
          </cell>
          <cell r="K18">
            <v>55893</v>
          </cell>
          <cell r="M18">
            <v>56644</v>
          </cell>
          <cell r="N18">
            <v>68224</v>
          </cell>
          <cell r="O18">
            <v>56800</v>
          </cell>
          <cell r="Q18">
            <v>59636</v>
          </cell>
          <cell r="R18">
            <v>55219</v>
          </cell>
          <cell r="S18">
            <v>47477</v>
          </cell>
        </row>
        <row r="23">
          <cell r="E23">
            <v>9330</v>
          </cell>
          <cell r="F23">
            <v>11794</v>
          </cell>
          <cell r="G23">
            <v>9077</v>
          </cell>
          <cell r="I23">
            <v>11418</v>
          </cell>
          <cell r="J23">
            <v>12853</v>
          </cell>
          <cell r="K23">
            <v>9978</v>
          </cell>
          <cell r="M23">
            <v>10825</v>
          </cell>
          <cell r="N23">
            <v>11873</v>
          </cell>
          <cell r="O23">
            <v>9472</v>
          </cell>
          <cell r="Q23">
            <v>10684</v>
          </cell>
          <cell r="R23">
            <v>8763</v>
          </cell>
          <cell r="S23">
            <v>8427</v>
          </cell>
        </row>
        <row r="25">
          <cell r="E25">
            <v>14.309377012975062</v>
          </cell>
          <cell r="F25">
            <v>17.467934476732129</v>
          </cell>
          <cell r="G25">
            <v>16.587781656036988</v>
          </cell>
          <cell r="I25">
            <v>17.749933931319664</v>
          </cell>
          <cell r="J25">
            <v>20.926067631591803</v>
          </cell>
          <cell r="K25">
            <v>15.143191027606198</v>
          </cell>
          <cell r="M25">
            <v>15.998403854396051</v>
          </cell>
          <cell r="N25">
            <v>14.80368564766904</v>
          </cell>
          <cell r="O25">
            <v>14.281621760173696</v>
          </cell>
          <cell r="Q25">
            <v>15.170318201826005</v>
          </cell>
          <cell r="R25">
            <v>13.688765308672831</v>
          </cell>
          <cell r="S25">
            <v>15.072437846539081</v>
          </cell>
          <cell r="T25">
            <v>15.886996536595451</v>
          </cell>
        </row>
        <row r="27">
          <cell r="E27">
            <v>0.57452574525745259</v>
          </cell>
          <cell r="F27">
            <v>0.59070334446387873</v>
          </cell>
          <cell r="G27">
            <v>0.46660975971294361</v>
          </cell>
          <cell r="I27">
            <v>0.53934015973577842</v>
          </cell>
          <cell r="J27">
            <v>0.54796127896743918</v>
          </cell>
          <cell r="K27">
            <v>0.56876971608832805</v>
          </cell>
          <cell r="M27">
            <v>0.5925414509127046</v>
          </cell>
          <cell r="N27">
            <v>0.68806446570216884</v>
          </cell>
          <cell r="O27">
            <v>0.59000727121637064</v>
          </cell>
          <cell r="Q27">
            <v>0.59623181016081539</v>
          </cell>
          <cell r="R27">
            <v>0.55045057617927351</v>
          </cell>
          <cell r="S27">
            <v>0.48867273943698214</v>
          </cell>
          <cell r="T27">
            <v>0.56643652853361659</v>
          </cell>
        </row>
        <row r="43">
          <cell r="E43">
            <v>912984.80999999994</v>
          </cell>
          <cell r="F43">
            <v>893713.26</v>
          </cell>
          <cell r="G43">
            <v>801759.99</v>
          </cell>
          <cell r="I43">
            <v>836999.03</v>
          </cell>
          <cell r="J43">
            <v>793783.54</v>
          </cell>
          <cell r="K43">
            <v>901345.05</v>
          </cell>
          <cell r="M43">
            <v>982334.8899999999</v>
          </cell>
          <cell r="N43">
            <v>1054827.97</v>
          </cell>
          <cell r="O43">
            <v>929374.58</v>
          </cell>
          <cell r="Q43">
            <v>990236.1399999999</v>
          </cell>
          <cell r="R43">
            <v>886330.84999999986</v>
          </cell>
          <cell r="S43">
            <v>859376.27</v>
          </cell>
        </row>
        <row r="119">
          <cell r="E119">
            <v>761461.40999999992</v>
          </cell>
          <cell r="F119">
            <v>765502.6399999999</v>
          </cell>
          <cell r="G119">
            <v>839998.6399999999</v>
          </cell>
          <cell r="I119">
            <v>672074.57000000007</v>
          </cell>
          <cell r="J119">
            <v>667902.26</v>
          </cell>
          <cell r="K119">
            <v>717794.18</v>
          </cell>
          <cell r="M119">
            <v>699037.61</v>
          </cell>
          <cell r="N119">
            <v>719146.8600000001</v>
          </cell>
          <cell r="O119">
            <v>676410.4</v>
          </cell>
          <cell r="Q119">
            <v>782575.84000000008</v>
          </cell>
          <cell r="R119">
            <v>732081.25</v>
          </cell>
          <cell r="S119">
            <v>649181.81999999983</v>
          </cell>
        </row>
      </sheetData>
      <sheetData sheetId="20">
        <row r="5">
          <cell r="E5">
            <v>0</v>
          </cell>
          <cell r="F5">
            <v>111</v>
          </cell>
          <cell r="G5">
            <v>18</v>
          </cell>
          <cell r="I5">
            <v>107</v>
          </cell>
          <cell r="J5">
            <v>66</v>
          </cell>
          <cell r="K5">
            <v>36</v>
          </cell>
          <cell r="M5">
            <v>64</v>
          </cell>
          <cell r="N5">
            <v>82</v>
          </cell>
          <cell r="O5">
            <v>62</v>
          </cell>
          <cell r="Q5">
            <v>59</v>
          </cell>
          <cell r="R5">
            <v>61</v>
          </cell>
          <cell r="S5">
            <v>29</v>
          </cell>
        </row>
        <row r="18">
          <cell r="E18">
            <v>226949</v>
          </cell>
          <cell r="F18">
            <v>243888</v>
          </cell>
          <cell r="G18">
            <v>234969</v>
          </cell>
          <cell r="I18">
            <v>254681</v>
          </cell>
          <cell r="J18">
            <v>243642</v>
          </cell>
          <cell r="K18">
            <v>235701</v>
          </cell>
          <cell r="M18">
            <v>263549</v>
          </cell>
          <cell r="N18">
            <v>282088</v>
          </cell>
          <cell r="O18">
            <v>271280</v>
          </cell>
          <cell r="Q18">
            <v>270285</v>
          </cell>
          <cell r="R18">
            <v>273205</v>
          </cell>
          <cell r="S18">
            <v>246732</v>
          </cell>
        </row>
        <row r="23">
          <cell r="E23">
            <v>88024</v>
          </cell>
          <cell r="F23">
            <v>56174</v>
          </cell>
          <cell r="G23">
            <v>69015</v>
          </cell>
          <cell r="I23">
            <v>50432</v>
          </cell>
          <cell r="J23">
            <v>37258</v>
          </cell>
          <cell r="K23">
            <v>108289</v>
          </cell>
          <cell r="M23">
            <v>103249</v>
          </cell>
          <cell r="N23">
            <v>63679</v>
          </cell>
          <cell r="O23">
            <v>71351</v>
          </cell>
          <cell r="Q23">
            <v>76777</v>
          </cell>
          <cell r="R23">
            <v>52093</v>
          </cell>
          <cell r="S23">
            <v>67983</v>
          </cell>
        </row>
        <row r="25">
          <cell r="E25">
            <v>27.931446993904355</v>
          </cell>
          <cell r="F25">
            <v>18.706521340965931</v>
          </cell>
          <cell r="G25">
            <v>22.669193677655002</v>
          </cell>
          <cell r="I25">
            <v>16.498946569480612</v>
          </cell>
          <cell r="J25">
            <v>13.209761424433344</v>
          </cell>
          <cell r="K25">
            <v>31.25277782587866</v>
          </cell>
          <cell r="M25">
            <v>27.807358450421624</v>
          </cell>
          <cell r="N25">
            <v>18.239860219981669</v>
          </cell>
          <cell r="O25">
            <v>20.67126343540864</v>
          </cell>
          <cell r="Q25">
            <v>22.017435691548851</v>
          </cell>
          <cell r="R25">
            <v>16.012455122215119</v>
          </cell>
          <cell r="S25">
            <v>21.598292037450637</v>
          </cell>
          <cell r="T25">
            <v>21.602367570607388</v>
          </cell>
        </row>
        <row r="27">
          <cell r="E27">
            <v>0.63513950322048907</v>
          </cell>
          <cell r="F27">
            <v>0.70200768533310309</v>
          </cell>
          <cell r="G27">
            <v>0.65097652435181197</v>
          </cell>
          <cell r="I27">
            <v>0.70191089999848422</v>
          </cell>
          <cell r="J27">
            <v>0.73894951382106921</v>
          </cell>
          <cell r="K27">
            <v>0.64385282958050039</v>
          </cell>
          <cell r="M27">
            <v>0.74119102861562258</v>
          </cell>
          <cell r="N27">
            <v>0.76345439241763624</v>
          </cell>
          <cell r="O27">
            <v>0.75456163773920781</v>
          </cell>
          <cell r="Q27">
            <v>0.72421886931987167</v>
          </cell>
          <cell r="R27">
            <v>0.72871378502803308</v>
          </cell>
          <cell r="S27">
            <v>0.67776999464337218</v>
          </cell>
          <cell r="T27">
            <v>0.70520466939578486</v>
          </cell>
        </row>
        <row r="43">
          <cell r="E43">
            <v>3606536.77</v>
          </cell>
          <cell r="F43">
            <v>4047836.5700000003</v>
          </cell>
          <cell r="G43">
            <v>3718505.3200000003</v>
          </cell>
          <cell r="I43">
            <v>4228598.4799999995</v>
          </cell>
          <cell r="J43">
            <v>4008574.2300000004</v>
          </cell>
          <cell r="K43">
            <v>3746360.8200000003</v>
          </cell>
          <cell r="M43">
            <v>4195359.6599999992</v>
          </cell>
          <cell r="N43">
            <v>4629880.2800000012</v>
          </cell>
          <cell r="O43">
            <v>4366461.57</v>
          </cell>
          <cell r="Q43">
            <v>4452414.7699999996</v>
          </cell>
          <cell r="R43">
            <v>4621161.5600000005</v>
          </cell>
          <cell r="S43">
            <v>4160360.0199999996</v>
          </cell>
        </row>
        <row r="119">
          <cell r="E119">
            <v>1214945.8399999999</v>
          </cell>
          <cell r="F119">
            <v>1215621.82</v>
          </cell>
          <cell r="G119">
            <v>1175591.77</v>
          </cell>
          <cell r="I119">
            <v>1124111.32</v>
          </cell>
          <cell r="J119">
            <v>1130229.07</v>
          </cell>
          <cell r="K119">
            <v>1253652.1200000003</v>
          </cell>
          <cell r="M119">
            <v>1317821.0699999996</v>
          </cell>
          <cell r="N119">
            <v>1844064.0699999998</v>
          </cell>
          <cell r="O119">
            <v>1574755.15</v>
          </cell>
          <cell r="Q119">
            <v>1935265.1</v>
          </cell>
          <cell r="R119">
            <v>1487694.87</v>
          </cell>
          <cell r="S119">
            <v>1368978.3200000003</v>
          </cell>
        </row>
      </sheetData>
      <sheetData sheetId="21">
        <row r="5">
          <cell r="E5">
            <v>5</v>
          </cell>
          <cell r="F5">
            <v>11</v>
          </cell>
          <cell r="G5">
            <v>20</v>
          </cell>
          <cell r="I5">
            <v>17</v>
          </cell>
          <cell r="J5">
            <v>7</v>
          </cell>
          <cell r="K5">
            <v>14</v>
          </cell>
          <cell r="M5">
            <v>10</v>
          </cell>
          <cell r="N5">
            <v>10</v>
          </cell>
          <cell r="O5">
            <v>10</v>
          </cell>
          <cell r="Q5">
            <v>9</v>
          </cell>
          <cell r="R5">
            <v>16</v>
          </cell>
          <cell r="S5">
            <v>8</v>
          </cell>
        </row>
        <row r="18">
          <cell r="E18">
            <v>66323</v>
          </cell>
          <cell r="F18">
            <v>62425</v>
          </cell>
          <cell r="G18">
            <v>57592</v>
          </cell>
          <cell r="I18">
            <v>67394</v>
          </cell>
          <cell r="J18">
            <v>63916</v>
          </cell>
          <cell r="K18">
            <v>62494</v>
          </cell>
          <cell r="M18">
            <v>64802</v>
          </cell>
          <cell r="N18">
            <v>72871</v>
          </cell>
          <cell r="O18">
            <v>73444</v>
          </cell>
          <cell r="Q18">
            <v>65177</v>
          </cell>
          <cell r="R18">
            <v>61452</v>
          </cell>
          <cell r="S18">
            <v>52824</v>
          </cell>
        </row>
        <row r="23">
          <cell r="E23">
            <v>9309</v>
          </cell>
          <cell r="F23">
            <v>9844</v>
          </cell>
          <cell r="G23">
            <v>8886</v>
          </cell>
          <cell r="I23">
            <v>7346</v>
          </cell>
          <cell r="J23">
            <v>8666</v>
          </cell>
          <cell r="K23">
            <v>10071</v>
          </cell>
          <cell r="M23">
            <v>11576</v>
          </cell>
          <cell r="N23">
            <v>12051</v>
          </cell>
          <cell r="O23">
            <v>9710</v>
          </cell>
          <cell r="Q23">
            <v>9803</v>
          </cell>
          <cell r="R23">
            <v>8938</v>
          </cell>
          <cell r="S23">
            <v>7870</v>
          </cell>
        </row>
        <row r="25">
          <cell r="E25">
            <v>12.304702989927829</v>
          </cell>
          <cell r="F25">
            <v>13.615491009681881</v>
          </cell>
          <cell r="G25">
            <v>13.357786028892264</v>
          </cell>
          <cell r="I25">
            <v>9.8267674403049963</v>
          </cell>
          <cell r="J25">
            <v>11.935817092486744</v>
          </cell>
          <cell r="K25">
            <v>13.803453947368421</v>
          </cell>
          <cell r="M25">
            <v>15.106355213362912</v>
          </cell>
          <cell r="N25">
            <v>14.146690770783932</v>
          </cell>
          <cell r="O25">
            <v>11.637104506232022</v>
          </cell>
          <cell r="Q25">
            <v>13.041106824531063</v>
          </cell>
          <cell r="R25">
            <v>12.677474717387913</v>
          </cell>
          <cell r="S25">
            <v>12.903120030167397</v>
          </cell>
          <cell r="T25">
            <v>12.8642783113929</v>
          </cell>
        </row>
        <row r="27">
          <cell r="E27">
            <v>0.56809655148784544</v>
          </cell>
          <cell r="F27">
            <v>0.55172566176145654</v>
          </cell>
          <cell r="G27">
            <v>0.4908987849419747</v>
          </cell>
          <cell r="I27">
            <v>0.57218055007237789</v>
          </cell>
          <cell r="J27">
            <v>0.59905899113352201</v>
          </cell>
          <cell r="K27">
            <v>0.52759368852943411</v>
          </cell>
          <cell r="M27">
            <v>0.56383885843556947</v>
          </cell>
          <cell r="N27">
            <v>0.61471689836685117</v>
          </cell>
          <cell r="O27">
            <v>0.64129229425889545</v>
          </cell>
          <cell r="Q27">
            <v>0.54959714311011421</v>
          </cell>
          <cell r="R27">
            <v>0.51656614479352736</v>
          </cell>
          <cell r="S27">
            <v>0.45758835758835759</v>
          </cell>
          <cell r="T27">
            <v>0.5544296193985695</v>
          </cell>
        </row>
        <row r="43">
          <cell r="E43">
            <v>1093585.98</v>
          </cell>
          <cell r="F43">
            <v>1032289.5499999998</v>
          </cell>
          <cell r="G43">
            <v>987249.9099999998</v>
          </cell>
          <cell r="I43">
            <v>1109853.5099999998</v>
          </cell>
          <cell r="J43">
            <v>1045670.3900000001</v>
          </cell>
          <cell r="K43">
            <v>1039010.0299999998</v>
          </cell>
          <cell r="M43">
            <v>1044209.7500000001</v>
          </cell>
          <cell r="N43">
            <v>1140520.1199999999</v>
          </cell>
          <cell r="O43">
            <v>1158856.02</v>
          </cell>
          <cell r="Q43">
            <v>1055912.75</v>
          </cell>
          <cell r="R43">
            <v>1034738.0300000001</v>
          </cell>
          <cell r="S43">
            <v>903289.12999999989</v>
          </cell>
        </row>
        <row r="119">
          <cell r="E119">
            <v>534729.66999999993</v>
          </cell>
          <cell r="F119">
            <v>540978.6</v>
          </cell>
          <cell r="G119">
            <v>518026.66</v>
          </cell>
          <cell r="I119">
            <v>531290.50999999989</v>
          </cell>
          <cell r="J119">
            <v>526781.06000000006</v>
          </cell>
          <cell r="K119">
            <v>566809.74000000011</v>
          </cell>
          <cell r="M119">
            <v>568545.22000000009</v>
          </cell>
          <cell r="N119">
            <v>585211.71</v>
          </cell>
          <cell r="O119">
            <v>610650.51</v>
          </cell>
          <cell r="Q119">
            <v>726049.22000000009</v>
          </cell>
          <cell r="R119">
            <v>659713.36999999988</v>
          </cell>
          <cell r="S119">
            <v>595781.92999999993</v>
          </cell>
        </row>
      </sheetData>
      <sheetData sheetId="22">
        <row r="5">
          <cell r="E5">
            <v>43</v>
          </cell>
          <cell r="F5">
            <v>60</v>
          </cell>
          <cell r="G5">
            <v>76</v>
          </cell>
          <cell r="I5">
            <v>82</v>
          </cell>
          <cell r="J5">
            <v>82</v>
          </cell>
          <cell r="K5">
            <v>178</v>
          </cell>
          <cell r="M5">
            <v>97</v>
          </cell>
          <cell r="N5">
            <v>86</v>
          </cell>
          <cell r="O5">
            <v>120</v>
          </cell>
          <cell r="Q5">
            <v>85</v>
          </cell>
          <cell r="R5">
            <v>74</v>
          </cell>
          <cell r="S5">
            <v>34</v>
          </cell>
        </row>
        <row r="18">
          <cell r="E18">
            <v>287584</v>
          </cell>
          <cell r="F18">
            <v>303648</v>
          </cell>
          <cell r="G18">
            <v>297423</v>
          </cell>
          <cell r="I18">
            <v>302325</v>
          </cell>
          <cell r="J18">
            <v>304209</v>
          </cell>
          <cell r="K18">
            <v>295185</v>
          </cell>
          <cell r="M18">
            <v>352750</v>
          </cell>
          <cell r="N18">
            <v>382901</v>
          </cell>
          <cell r="O18">
            <v>365517</v>
          </cell>
          <cell r="Q18">
            <v>335766</v>
          </cell>
          <cell r="R18">
            <v>326872</v>
          </cell>
          <cell r="S18">
            <v>302725</v>
          </cell>
        </row>
        <row r="23">
          <cell r="E23">
            <v>120894</v>
          </cell>
          <cell r="F23">
            <v>158442</v>
          </cell>
          <cell r="G23">
            <v>137324</v>
          </cell>
          <cell r="I23">
            <v>137103</v>
          </cell>
          <cell r="J23">
            <v>142089</v>
          </cell>
          <cell r="K23">
            <v>147566</v>
          </cell>
          <cell r="M23">
            <v>213135</v>
          </cell>
          <cell r="N23">
            <v>153533</v>
          </cell>
          <cell r="O23">
            <v>177942</v>
          </cell>
          <cell r="Q23">
            <v>150889</v>
          </cell>
          <cell r="R23">
            <v>124801</v>
          </cell>
          <cell r="S23">
            <v>125812</v>
          </cell>
        </row>
        <row r="25">
          <cell r="E25">
            <v>29.596208363730728</v>
          </cell>
          <cell r="F25">
            <v>34.276183285704086</v>
          </cell>
          <cell r="G25">
            <v>31.55915905977956</v>
          </cell>
          <cell r="I25">
            <v>31.141653946794591</v>
          </cell>
          <cell r="J25">
            <v>31.777864254850918</v>
          </cell>
          <cell r="K25">
            <v>33.218452644919623</v>
          </cell>
          <cell r="M25">
            <v>37.534208459395394</v>
          </cell>
          <cell r="N25">
            <v>28.572571760362077</v>
          </cell>
          <cell r="O25">
            <v>32.69123717874524</v>
          </cell>
          <cell r="Q25">
            <v>30.962196280572012</v>
          </cell>
          <cell r="R25">
            <v>27.616950652799293</v>
          </cell>
          <cell r="S25">
            <v>29.346028517513801</v>
          </cell>
          <cell r="T25">
            <v>31.645501347762757</v>
          </cell>
        </row>
        <row r="27">
          <cell r="E27">
            <v>0.57789218375421736</v>
          </cell>
          <cell r="F27">
            <v>0.62886610748679717</v>
          </cell>
          <cell r="G27">
            <v>0.59381632249679062</v>
          </cell>
          <cell r="I27">
            <v>0.60094397848468495</v>
          </cell>
          <cell r="J27">
            <v>0.66647898309095133</v>
          </cell>
          <cell r="K27">
            <v>0.5798201719709879</v>
          </cell>
          <cell r="M27">
            <v>0.71043038688498172</v>
          </cell>
          <cell r="N27">
            <v>0.74250947768502085</v>
          </cell>
          <cell r="O27">
            <v>0.7282012969548457</v>
          </cell>
          <cell r="Q27">
            <v>0.64371575480343401</v>
          </cell>
          <cell r="R27">
            <v>0.62390213689039553</v>
          </cell>
          <cell r="S27">
            <v>0.59534696205394455</v>
          </cell>
          <cell r="T27">
            <v>0.64037712948903891</v>
          </cell>
        </row>
        <row r="43">
          <cell r="E43">
            <v>4667578.0500000007</v>
          </cell>
          <cell r="F43">
            <v>5273457.6999999993</v>
          </cell>
          <cell r="G43">
            <v>4787736.42</v>
          </cell>
          <cell r="I43">
            <v>4879725.99</v>
          </cell>
          <cell r="J43">
            <v>4989337.3899999997</v>
          </cell>
          <cell r="K43">
            <v>4810380.6100000003</v>
          </cell>
          <cell r="M43">
            <v>5647289.6899999985</v>
          </cell>
          <cell r="N43">
            <v>6062295.580000001</v>
          </cell>
          <cell r="O43">
            <v>5968308.4100000011</v>
          </cell>
          <cell r="Q43">
            <v>5447239.4300000006</v>
          </cell>
          <cell r="R43">
            <v>5296445.6500000004</v>
          </cell>
          <cell r="S43">
            <v>5139760.1100000003</v>
          </cell>
        </row>
        <row r="119">
          <cell r="E119">
            <v>2378870.8799999994</v>
          </cell>
          <cell r="F119">
            <v>2035262.43</v>
          </cell>
          <cell r="G119">
            <v>2251503.8200000003</v>
          </cell>
          <cell r="I119">
            <v>2371131.0499999993</v>
          </cell>
          <cell r="J119">
            <v>2220858.3799999994</v>
          </cell>
          <cell r="K119">
            <v>2314163.6099999994</v>
          </cell>
          <cell r="M119">
            <v>2898433.5300000003</v>
          </cell>
          <cell r="N119">
            <v>2384640.1699999995</v>
          </cell>
          <cell r="O119">
            <v>2441503.2100000004</v>
          </cell>
          <cell r="Q119">
            <v>2602509.6800000006</v>
          </cell>
          <cell r="R119">
            <v>2919262.0499999993</v>
          </cell>
          <cell r="S119">
            <v>2256914.7799999998</v>
          </cell>
        </row>
      </sheetData>
      <sheetData sheetId="23">
        <row r="5">
          <cell r="E5">
            <v>24</v>
          </cell>
          <cell r="F5">
            <v>19</v>
          </cell>
          <cell r="G5">
            <v>20</v>
          </cell>
          <cell r="I5">
            <v>14</v>
          </cell>
          <cell r="J5">
            <v>22</v>
          </cell>
          <cell r="K5">
            <v>31</v>
          </cell>
          <cell r="M5">
            <v>21</v>
          </cell>
          <cell r="N5">
            <v>18</v>
          </cell>
          <cell r="O5">
            <v>19</v>
          </cell>
          <cell r="Q5">
            <v>18</v>
          </cell>
          <cell r="R5">
            <v>9</v>
          </cell>
          <cell r="S5">
            <v>19</v>
          </cell>
        </row>
        <row r="18">
          <cell r="E18">
            <v>68719</v>
          </cell>
          <cell r="F18">
            <v>73921</v>
          </cell>
          <cell r="G18">
            <v>68479</v>
          </cell>
          <cell r="I18">
            <v>74911</v>
          </cell>
          <cell r="J18">
            <v>67226</v>
          </cell>
          <cell r="K18">
            <v>80481</v>
          </cell>
          <cell r="M18">
            <v>79488</v>
          </cell>
          <cell r="N18">
            <v>86914</v>
          </cell>
          <cell r="O18">
            <v>78467</v>
          </cell>
          <cell r="Q18">
            <v>72489</v>
          </cell>
          <cell r="R18">
            <v>70690</v>
          </cell>
          <cell r="S18">
            <v>66473</v>
          </cell>
        </row>
        <row r="23">
          <cell r="E23">
            <v>22348</v>
          </cell>
          <cell r="F23">
            <v>27889</v>
          </cell>
          <cell r="G23">
            <v>26637</v>
          </cell>
          <cell r="I23">
            <v>31088</v>
          </cell>
          <cell r="J23">
            <v>26436</v>
          </cell>
          <cell r="K23">
            <v>29512</v>
          </cell>
          <cell r="M23">
            <v>32184</v>
          </cell>
          <cell r="N23">
            <v>19281</v>
          </cell>
          <cell r="O23">
            <v>21248</v>
          </cell>
          <cell r="Q23">
            <v>30924</v>
          </cell>
          <cell r="R23">
            <v>23400</v>
          </cell>
          <cell r="S23">
            <v>28072</v>
          </cell>
        </row>
        <row r="25">
          <cell r="E25">
            <v>24.540173718251399</v>
          </cell>
          <cell r="F25">
            <v>27.393183380807386</v>
          </cell>
          <cell r="G25">
            <v>27.997687618246793</v>
          </cell>
          <cell r="I25">
            <v>29.286582321410066</v>
          </cell>
          <cell r="J25">
            <v>28.198099220274983</v>
          </cell>
          <cell r="K25">
            <v>26.741088418114931</v>
          </cell>
          <cell r="M25">
            <v>28.623011179196201</v>
          </cell>
          <cell r="N25">
            <v>18.102695546855195</v>
          </cell>
          <cell r="O25">
            <v>21.291647878150208</v>
          </cell>
          <cell r="Q25">
            <v>29.897614881130782</v>
          </cell>
          <cell r="R25">
            <v>24.8698055053672</v>
          </cell>
          <cell r="S25">
            <v>29.691681210005818</v>
          </cell>
          <cell r="T25">
            <v>26.384962624907576</v>
          </cell>
        </row>
        <row r="27">
          <cell r="E27">
            <v>0.47194846401615309</v>
          </cell>
          <cell r="F27">
            <v>0.52231761172937641</v>
          </cell>
          <cell r="G27">
            <v>0.46642736486486486</v>
          </cell>
          <cell r="I27">
            <v>0.50846583292324921</v>
          </cell>
          <cell r="J27">
            <v>0.50339208961706083</v>
          </cell>
          <cell r="K27">
            <v>0.54148738978466593</v>
          </cell>
          <cell r="M27">
            <v>0.54988066825775661</v>
          </cell>
          <cell r="N27">
            <v>0.579631469785991</v>
          </cell>
          <cell r="O27">
            <v>0.53879218594431288</v>
          </cell>
          <cell r="Q27">
            <v>0.48025361238646075</v>
          </cell>
          <cell r="R27">
            <v>0.46732709922024002</v>
          </cell>
          <cell r="S27">
            <v>0.45289047862374382</v>
          </cell>
          <cell r="T27">
            <v>0.50773702517083985</v>
          </cell>
        </row>
        <row r="43">
          <cell r="E43">
            <v>1156630.8600000001</v>
          </cell>
          <cell r="F43">
            <v>1199732.3499999999</v>
          </cell>
          <cell r="G43">
            <v>1120060.8899999999</v>
          </cell>
          <cell r="I43">
            <v>1254111.52</v>
          </cell>
          <cell r="J43">
            <v>1109461.27</v>
          </cell>
          <cell r="K43">
            <v>1084949.71</v>
          </cell>
          <cell r="M43">
            <v>1250370.1199999996</v>
          </cell>
          <cell r="N43">
            <v>1347026.81</v>
          </cell>
          <cell r="O43">
            <v>1275486.1400000001</v>
          </cell>
          <cell r="Q43">
            <v>1179794.9099999999</v>
          </cell>
          <cell r="R43">
            <v>1170206.8500000001</v>
          </cell>
          <cell r="S43">
            <v>1113561.2399999998</v>
          </cell>
        </row>
        <row r="119">
          <cell r="E119">
            <v>590265.29999999993</v>
          </cell>
          <cell r="F119">
            <v>626176.74000000011</v>
          </cell>
          <cell r="G119">
            <v>714741.01</v>
          </cell>
          <cell r="I119">
            <v>776963.97</v>
          </cell>
          <cell r="J119">
            <v>695793.96</v>
          </cell>
          <cell r="K119">
            <v>784214.34000000008</v>
          </cell>
          <cell r="M119">
            <v>825714.67000000016</v>
          </cell>
          <cell r="N119">
            <v>640940.28</v>
          </cell>
          <cell r="O119">
            <v>677633.52</v>
          </cell>
          <cell r="Q119">
            <v>699061.20999999985</v>
          </cell>
          <cell r="R119">
            <v>683819.75</v>
          </cell>
          <cell r="S119">
            <v>661302.41999999993</v>
          </cell>
        </row>
      </sheetData>
      <sheetData sheetId="24">
        <row r="5">
          <cell r="E5">
            <v>109</v>
          </cell>
          <cell r="F5">
            <v>126</v>
          </cell>
          <cell r="G5">
            <v>67</v>
          </cell>
          <cell r="I5">
            <v>99</v>
          </cell>
          <cell r="J5">
            <v>84</v>
          </cell>
          <cell r="K5">
            <v>199</v>
          </cell>
          <cell r="M5">
            <v>103</v>
          </cell>
          <cell r="N5">
            <v>148</v>
          </cell>
          <cell r="O5">
            <v>160</v>
          </cell>
          <cell r="Q5">
            <v>146</v>
          </cell>
          <cell r="R5">
            <v>126</v>
          </cell>
          <cell r="S5">
            <v>121</v>
          </cell>
        </row>
        <row r="18">
          <cell r="E18">
            <v>387889</v>
          </cell>
          <cell r="F18">
            <v>410472</v>
          </cell>
          <cell r="G18">
            <v>395003</v>
          </cell>
          <cell r="I18">
            <v>400083.37999999989</v>
          </cell>
          <cell r="J18">
            <v>432313</v>
          </cell>
          <cell r="K18">
            <v>487050.95999999996</v>
          </cell>
          <cell r="M18">
            <v>426967.75</v>
          </cell>
          <cell r="N18">
            <v>462080.14999999991</v>
          </cell>
          <cell r="O18">
            <v>435831.46000000043</v>
          </cell>
          <cell r="Q18">
            <v>431675.5700000003</v>
          </cell>
          <cell r="R18">
            <v>439482.99999999907</v>
          </cell>
          <cell r="S18">
            <v>434752</v>
          </cell>
        </row>
        <row r="23">
          <cell r="E23">
            <v>312526</v>
          </cell>
          <cell r="F23">
            <v>358461</v>
          </cell>
          <cell r="G23">
            <v>306642</v>
          </cell>
          <cell r="I23">
            <v>462149.62000000011</v>
          </cell>
          <cell r="J23">
            <v>356540</v>
          </cell>
          <cell r="K23">
            <v>326550.04000000004</v>
          </cell>
          <cell r="M23">
            <v>368081.25</v>
          </cell>
          <cell r="N23">
            <v>346558.85000000009</v>
          </cell>
          <cell r="O23">
            <v>327889.53999999957</v>
          </cell>
          <cell r="Q23">
            <v>349333.4299999997</v>
          </cell>
          <cell r="R23">
            <v>367488.00000000093</v>
          </cell>
          <cell r="S23">
            <v>340159</v>
          </cell>
        </row>
        <row r="25">
          <cell r="E25">
            <v>44.620118072856805</v>
          </cell>
          <cell r="F25">
            <v>46.617975818439319</v>
          </cell>
          <cell r="G25">
            <v>43.70329725145907</v>
          </cell>
          <cell r="I25">
            <v>53.597727357072628</v>
          </cell>
          <cell r="J25">
            <v>45.187128499550077</v>
          </cell>
          <cell r="K25">
            <v>40.096467262843952</v>
          </cell>
          <cell r="M25">
            <v>46.219124466494137</v>
          </cell>
          <cell r="N25">
            <v>42.812950911211267</v>
          </cell>
          <cell r="O25">
            <v>42.904618903496143</v>
          </cell>
          <cell r="Q25">
            <v>44.725785347017336</v>
          </cell>
          <cell r="R25">
            <v>45.539182944616464</v>
          </cell>
          <cell r="S25">
            <v>43.896524891245576</v>
          </cell>
          <cell r="T25">
            <v>45.064125023266463</v>
          </cell>
        </row>
        <row r="27">
          <cell r="E27">
            <v>0.76013294375170248</v>
          </cell>
          <cell r="F27">
            <v>0.82603235933349428</v>
          </cell>
          <cell r="G27">
            <v>0.7653561737132184</v>
          </cell>
          <cell r="I27">
            <v>0.7718387347569502</v>
          </cell>
          <cell r="J27">
            <v>0.92026523617940692</v>
          </cell>
          <cell r="K27">
            <v>0.93112402822903251</v>
          </cell>
          <cell r="M27">
            <v>0.8367732800266533</v>
          </cell>
          <cell r="N27">
            <v>0.87023447997913284</v>
          </cell>
          <cell r="O27">
            <v>0.84106497616704379</v>
          </cell>
          <cell r="Q27">
            <v>0.80005851118051041</v>
          </cell>
          <cell r="R27">
            <v>0.80913594930323074</v>
          </cell>
          <cell r="S27">
            <v>0.82173645960326236</v>
          </cell>
          <cell r="T27">
            <v>0.82631982373476032</v>
          </cell>
        </row>
        <row r="43">
          <cell r="E43">
            <v>6847824.5899999989</v>
          </cell>
          <cell r="F43">
            <v>6943900.8700000001</v>
          </cell>
          <cell r="G43">
            <v>6712278.3099999996</v>
          </cell>
          <cell r="I43">
            <v>6773955.2400000012</v>
          </cell>
          <cell r="J43">
            <v>7364908.4999999991</v>
          </cell>
          <cell r="K43">
            <v>6860783.3999999994</v>
          </cell>
          <cell r="M43">
            <v>7288639.9900000002</v>
          </cell>
          <cell r="N43">
            <v>7759851.75</v>
          </cell>
          <cell r="O43">
            <v>7642612.3600000013</v>
          </cell>
          <cell r="Q43">
            <v>7733320.830000001</v>
          </cell>
          <cell r="R43">
            <v>8396018.3099999987</v>
          </cell>
          <cell r="S43">
            <v>7647097.7800000003</v>
          </cell>
        </row>
        <row r="119">
          <cell r="E119">
            <v>2186833.4899999998</v>
          </cell>
          <cell r="F119">
            <v>2243929.33</v>
          </cell>
          <cell r="G119">
            <v>2173156.2299999995</v>
          </cell>
          <cell r="I119">
            <v>2362925.1600000006</v>
          </cell>
          <cell r="J119">
            <v>2285095.9899999998</v>
          </cell>
          <cell r="K119">
            <v>2127279.3699999996</v>
          </cell>
          <cell r="M119">
            <v>2175139.9500000002</v>
          </cell>
          <cell r="N119">
            <v>2202269.4500000002</v>
          </cell>
          <cell r="O119">
            <v>2633973.5999999996</v>
          </cell>
          <cell r="Q119">
            <v>1964072.63</v>
          </cell>
          <cell r="R119">
            <v>2610784.2799999998</v>
          </cell>
          <cell r="S119">
            <v>2668730.1500000008</v>
          </cell>
        </row>
      </sheetData>
      <sheetData sheetId="25">
        <row r="5">
          <cell r="E5">
            <v>17</v>
          </cell>
          <cell r="F5">
            <v>20</v>
          </cell>
          <cell r="G5">
            <v>14</v>
          </cell>
          <cell r="I5">
            <v>24</v>
          </cell>
          <cell r="J5">
            <v>24</v>
          </cell>
          <cell r="K5">
            <v>28</v>
          </cell>
          <cell r="M5">
            <v>22</v>
          </cell>
          <cell r="N5">
            <v>37</v>
          </cell>
          <cell r="O5">
            <v>70</v>
          </cell>
          <cell r="Q5">
            <v>20</v>
          </cell>
          <cell r="R5">
            <v>11</v>
          </cell>
          <cell r="S5">
            <v>24</v>
          </cell>
        </row>
        <row r="18">
          <cell r="E18">
            <v>68495</v>
          </cell>
          <cell r="F18">
            <v>76791</v>
          </cell>
          <cell r="G18">
            <v>75718</v>
          </cell>
          <cell r="I18">
            <v>79934</v>
          </cell>
          <cell r="J18">
            <v>76059</v>
          </cell>
          <cell r="K18">
            <v>75333</v>
          </cell>
          <cell r="M18">
            <v>78496</v>
          </cell>
          <cell r="N18">
            <v>97907</v>
          </cell>
          <cell r="O18">
            <v>86182</v>
          </cell>
          <cell r="Q18">
            <v>79546</v>
          </cell>
          <cell r="R18">
            <v>74233</v>
          </cell>
          <cell r="S18">
            <v>73326</v>
          </cell>
        </row>
        <row r="23">
          <cell r="E23">
            <v>18305</v>
          </cell>
          <cell r="F23">
            <v>17869</v>
          </cell>
          <cell r="G23">
            <v>17432</v>
          </cell>
          <cell r="I23">
            <v>16354</v>
          </cell>
          <cell r="J23">
            <v>18653.5</v>
          </cell>
          <cell r="K23">
            <v>17418</v>
          </cell>
          <cell r="M23">
            <v>17576</v>
          </cell>
          <cell r="N23">
            <v>29239</v>
          </cell>
          <cell r="O23">
            <v>22347</v>
          </cell>
          <cell r="Q23">
            <v>19246</v>
          </cell>
          <cell r="R23">
            <v>21519</v>
          </cell>
          <cell r="S23">
            <v>21327</v>
          </cell>
        </row>
        <row r="25">
          <cell r="E25">
            <v>21.088709677419356</v>
          </cell>
          <cell r="F25">
            <v>18.873046049852132</v>
          </cell>
          <cell r="G25">
            <v>18.713902308105208</v>
          </cell>
          <cell r="I25">
            <v>16.977410514076904</v>
          </cell>
          <cell r="J25">
            <v>19.553139970020649</v>
          </cell>
          <cell r="K25">
            <v>18.631268184151978</v>
          </cell>
          <cell r="M25">
            <v>17.84727863525589</v>
          </cell>
          <cell r="N25">
            <v>22.884805034203154</v>
          </cell>
          <cell r="O25">
            <v>20.552934359738433</v>
          </cell>
          <cell r="Q25">
            <v>19.445903892009863</v>
          </cell>
          <cell r="R25">
            <v>22.445552403204271</v>
          </cell>
          <cell r="S25">
            <v>22.531773953281988</v>
          </cell>
          <cell r="T25">
            <v>20.035640795496477</v>
          </cell>
        </row>
        <row r="27">
          <cell r="E27">
            <v>0.45755148664987744</v>
          </cell>
          <cell r="F27">
            <v>0.52875438958892795</v>
          </cell>
          <cell r="G27">
            <v>0.50293753300365651</v>
          </cell>
          <cell r="I27">
            <v>0.52898063986711619</v>
          </cell>
          <cell r="J27">
            <v>0.55481880252100846</v>
          </cell>
          <cell r="K27">
            <v>0.4940225196571556</v>
          </cell>
          <cell r="M27">
            <v>0.52934115584328001</v>
          </cell>
          <cell r="N27">
            <v>0.6352791557036398</v>
          </cell>
          <cell r="O27">
            <v>0.57202973582901895</v>
          </cell>
          <cell r="Q27">
            <v>0.50676409598104077</v>
          </cell>
          <cell r="R27">
            <v>0.47170548669867163</v>
          </cell>
          <cell r="S27">
            <v>0.47996072655866473</v>
          </cell>
          <cell r="T27">
            <v>0.51981404075101045</v>
          </cell>
        </row>
        <row r="43">
          <cell r="E43">
            <v>1055114.99</v>
          </cell>
          <cell r="F43">
            <v>1171487.4500000002</v>
          </cell>
          <cell r="G43">
            <v>1181431.8199999998</v>
          </cell>
          <cell r="I43">
            <v>1241574.56</v>
          </cell>
          <cell r="J43">
            <v>1184297.8600000001</v>
          </cell>
          <cell r="K43">
            <v>1162685.1199999999</v>
          </cell>
          <cell r="M43">
            <v>1192838.1100000001</v>
          </cell>
          <cell r="N43">
            <v>1495650.2</v>
          </cell>
          <cell r="O43">
            <v>1472996.48</v>
          </cell>
          <cell r="Q43">
            <v>1228048.44</v>
          </cell>
          <cell r="R43">
            <v>1140923.7599999998</v>
          </cell>
          <cell r="S43">
            <v>1180332.3600000001</v>
          </cell>
        </row>
        <row r="119">
          <cell r="E119">
            <v>558765.9800000001</v>
          </cell>
          <cell r="F119">
            <v>579823.87999999989</v>
          </cell>
          <cell r="G119">
            <v>562473.40000000014</v>
          </cell>
          <cell r="I119">
            <v>584253.19999999995</v>
          </cell>
          <cell r="J119">
            <v>585027.24</v>
          </cell>
          <cell r="K119">
            <v>606627.16</v>
          </cell>
          <cell r="M119">
            <v>930527.56999999983</v>
          </cell>
          <cell r="N119">
            <v>578031.16999999981</v>
          </cell>
          <cell r="O119">
            <v>628225.75999999989</v>
          </cell>
          <cell r="Q119">
            <v>623399.55000000005</v>
          </cell>
          <cell r="R119">
            <v>619434.52</v>
          </cell>
          <cell r="S119">
            <v>616726.19999999995</v>
          </cell>
        </row>
      </sheetData>
      <sheetData sheetId="26">
        <row r="5">
          <cell r="E5">
            <v>5</v>
          </cell>
          <cell r="F5">
            <v>6</v>
          </cell>
          <cell r="G5">
            <v>6</v>
          </cell>
          <cell r="I5">
            <v>12</v>
          </cell>
          <cell r="J5">
            <v>11</v>
          </cell>
          <cell r="K5">
            <v>10</v>
          </cell>
          <cell r="M5">
            <v>13</v>
          </cell>
          <cell r="N5">
            <v>18</v>
          </cell>
          <cell r="O5">
            <v>10</v>
          </cell>
          <cell r="Q5">
            <v>8</v>
          </cell>
          <cell r="R5">
            <v>6</v>
          </cell>
          <cell r="S5">
            <v>2</v>
          </cell>
        </row>
        <row r="18">
          <cell r="E18">
            <v>31789</v>
          </cell>
          <cell r="F18">
            <v>31633</v>
          </cell>
          <cell r="G18">
            <v>31028</v>
          </cell>
          <cell r="I18">
            <v>33163</v>
          </cell>
          <cell r="J18">
            <v>30463</v>
          </cell>
          <cell r="K18">
            <v>30829</v>
          </cell>
          <cell r="M18">
            <v>34914</v>
          </cell>
          <cell r="N18">
            <v>37318</v>
          </cell>
          <cell r="O18">
            <v>36055</v>
          </cell>
          <cell r="Q18">
            <v>33753</v>
          </cell>
          <cell r="R18">
            <v>32150</v>
          </cell>
          <cell r="S18">
            <v>31710</v>
          </cell>
        </row>
        <row r="23">
          <cell r="E23">
            <v>7946</v>
          </cell>
          <cell r="F23">
            <v>8078</v>
          </cell>
          <cell r="G23">
            <v>10461</v>
          </cell>
          <cell r="I23">
            <v>11063</v>
          </cell>
          <cell r="J23">
            <v>8916</v>
          </cell>
          <cell r="K23">
            <v>12327</v>
          </cell>
          <cell r="M23">
            <v>10095</v>
          </cell>
          <cell r="N23">
            <v>8955</v>
          </cell>
          <cell r="O23">
            <v>7247</v>
          </cell>
          <cell r="Q23">
            <v>8240</v>
          </cell>
          <cell r="R23">
            <v>6827</v>
          </cell>
          <cell r="S23">
            <v>7581</v>
          </cell>
        </row>
        <row r="25">
          <cell r="E25">
            <v>19.99748332704165</v>
          </cell>
          <cell r="F25">
            <v>20.341970738586287</v>
          </cell>
          <cell r="G25">
            <v>25.213912121285158</v>
          </cell>
          <cell r="I25">
            <v>25.01469723691946</v>
          </cell>
          <cell r="J25">
            <v>22.641509433962263</v>
          </cell>
          <cell r="K25">
            <v>28.543972583707681</v>
          </cell>
          <cell r="M25">
            <v>22.341485006086092</v>
          </cell>
          <cell r="N25">
            <v>19.347520795073997</v>
          </cell>
          <cell r="O25">
            <v>16.726676822231454</v>
          </cell>
          <cell r="Q25">
            <v>19.62231800538185</v>
          </cell>
          <cell r="R25">
            <v>17.457232720484825</v>
          </cell>
          <cell r="S25">
            <v>19.294494922501336</v>
          </cell>
          <cell r="T25">
            <v>21.422393137580457</v>
          </cell>
        </row>
        <row r="27">
          <cell r="E27">
            <v>0.61904715538981336</v>
          </cell>
          <cell r="F27">
            <v>0.63462734476878324</v>
          </cell>
          <cell r="G27">
            <v>0.6006019956834393</v>
          </cell>
          <cell r="I27">
            <v>0.63886186536183165</v>
          </cell>
          <cell r="J27">
            <v>0.64567613395506573</v>
          </cell>
          <cell r="K27">
            <v>0.58688927174254468</v>
          </cell>
          <cell r="M27">
            <v>0.68258064516129036</v>
          </cell>
          <cell r="N27">
            <v>0.70029461990279418</v>
          </cell>
          <cell r="O27">
            <v>0.69409952834729038</v>
          </cell>
          <cell r="Q27">
            <v>0.62611066797751769</v>
          </cell>
          <cell r="R27">
            <v>0.59432479896478418</v>
          </cell>
          <cell r="S27">
            <v>0.60521042084168342</v>
          </cell>
          <cell r="T27">
            <v>0.63645633083058273</v>
          </cell>
        </row>
        <row r="43">
          <cell r="E43">
            <v>498907.45</v>
          </cell>
          <cell r="F43">
            <v>497834.44</v>
          </cell>
          <cell r="G43">
            <v>485046.67</v>
          </cell>
          <cell r="I43">
            <v>529820.75999999989</v>
          </cell>
          <cell r="J43">
            <v>488455.8299999999</v>
          </cell>
          <cell r="K43">
            <v>493667.14</v>
          </cell>
          <cell r="M43">
            <v>549904.87</v>
          </cell>
          <cell r="N43">
            <v>590934.26000000013</v>
          </cell>
          <cell r="O43">
            <v>577987.68000000005</v>
          </cell>
          <cell r="Q43">
            <v>555285.52</v>
          </cell>
          <cell r="R43">
            <v>504607.74999999994</v>
          </cell>
          <cell r="S43">
            <v>501819.64</v>
          </cell>
        </row>
        <row r="119">
          <cell r="E119">
            <v>319547.64999999997</v>
          </cell>
          <cell r="F119">
            <v>306332.35000000009</v>
          </cell>
          <cell r="G119">
            <v>282111.38000000006</v>
          </cell>
          <cell r="I119">
            <v>308144.18</v>
          </cell>
          <cell r="J119">
            <v>337208.71</v>
          </cell>
          <cell r="K119">
            <v>295864.93</v>
          </cell>
          <cell r="M119">
            <v>304917.01999999996</v>
          </cell>
          <cell r="N119">
            <v>291157.02999999997</v>
          </cell>
          <cell r="O119">
            <v>309287.13</v>
          </cell>
          <cell r="Q119">
            <v>315847.77</v>
          </cell>
          <cell r="R119">
            <v>308571.55</v>
          </cell>
          <cell r="S119">
            <v>295086.02</v>
          </cell>
        </row>
      </sheetData>
      <sheetData sheetId="27">
        <row r="5">
          <cell r="E5">
            <v>5</v>
          </cell>
          <cell r="F5">
            <v>6</v>
          </cell>
          <cell r="G5">
            <v>8</v>
          </cell>
          <cell r="I5">
            <v>11</v>
          </cell>
          <cell r="J5">
            <v>17</v>
          </cell>
          <cell r="K5">
            <v>27</v>
          </cell>
          <cell r="M5">
            <v>8</v>
          </cell>
          <cell r="N5">
            <v>9</v>
          </cell>
          <cell r="O5">
            <v>5</v>
          </cell>
          <cell r="Q5">
            <v>12</v>
          </cell>
          <cell r="R5">
            <v>10</v>
          </cell>
          <cell r="S5">
            <v>1</v>
          </cell>
        </row>
        <row r="18">
          <cell r="E18">
            <v>39433</v>
          </cell>
          <cell r="F18">
            <v>35199</v>
          </cell>
          <cell r="G18">
            <v>34778</v>
          </cell>
          <cell r="I18">
            <v>40731</v>
          </cell>
          <cell r="J18">
            <v>35888</v>
          </cell>
          <cell r="K18">
            <v>37677</v>
          </cell>
          <cell r="M18">
            <v>41120</v>
          </cell>
          <cell r="N18">
            <v>43854</v>
          </cell>
          <cell r="O18">
            <v>43745</v>
          </cell>
          <cell r="Q18">
            <v>39651</v>
          </cell>
          <cell r="R18">
            <v>37969</v>
          </cell>
          <cell r="S18">
            <v>39767</v>
          </cell>
        </row>
        <row r="23">
          <cell r="E23">
            <v>9178</v>
          </cell>
          <cell r="F23">
            <v>12005</v>
          </cell>
          <cell r="G23">
            <v>15821</v>
          </cell>
          <cell r="I23">
            <v>11778</v>
          </cell>
          <cell r="J23">
            <v>13377</v>
          </cell>
          <cell r="K23">
            <v>19635</v>
          </cell>
          <cell r="M23">
            <v>17863</v>
          </cell>
          <cell r="N23">
            <v>6309</v>
          </cell>
          <cell r="O23">
            <v>3261</v>
          </cell>
          <cell r="Q23">
            <v>7613</v>
          </cell>
          <cell r="R23">
            <v>3093</v>
          </cell>
          <cell r="S23">
            <v>4972</v>
          </cell>
        </row>
        <row r="25">
          <cell r="E25">
            <v>18.880500298286396</v>
          </cell>
          <cell r="F25">
            <v>25.428934547765305</v>
          </cell>
          <cell r="G25">
            <v>31.263091333043512</v>
          </cell>
          <cell r="I25">
            <v>22.430440495914986</v>
          </cell>
          <cell r="J25">
            <v>27.12947189097104</v>
          </cell>
          <cell r="K25">
            <v>34.235349502205636</v>
          </cell>
          <cell r="M25">
            <v>30.276784352277158</v>
          </cell>
          <cell r="N25">
            <v>12.572988700452381</v>
          </cell>
          <cell r="O25">
            <v>6.9374122452452882</v>
          </cell>
          <cell r="Q25">
            <v>16.107396750169261</v>
          </cell>
          <cell r="R25">
            <v>7.5325118114071401</v>
          </cell>
          <cell r="S25">
            <v>11.113346297413889</v>
          </cell>
          <cell r="T25">
            <v>20.997871718058118</v>
          </cell>
        </row>
        <row r="27">
          <cell r="E27">
            <v>0.56472020335827577</v>
          </cell>
          <cell r="F27">
            <v>0.51973421926910301</v>
          </cell>
          <cell r="G27">
            <v>0.49563550596065187</v>
          </cell>
          <cell r="I27">
            <v>0.57817523687852657</v>
          </cell>
          <cell r="J27">
            <v>0.56055730842522877</v>
          </cell>
          <cell r="K27">
            <v>0.52648347272003182</v>
          </cell>
          <cell r="M27">
            <v>0.5894072959220239</v>
          </cell>
          <cell r="N27">
            <v>0.60675323237843559</v>
          </cell>
          <cell r="O27">
            <v>0.62421518264840181</v>
          </cell>
          <cell r="Q27">
            <v>0.54579241140560364</v>
          </cell>
          <cell r="R27">
            <v>0.52041914238916642</v>
          </cell>
          <cell r="S27">
            <v>0.56203801851459256</v>
          </cell>
          <cell r="T27">
            <v>0.55854031867370868</v>
          </cell>
        </row>
        <row r="43">
          <cell r="E43">
            <v>608549.37999999989</v>
          </cell>
          <cell r="F43">
            <v>554710.67999999993</v>
          </cell>
          <cell r="G43">
            <v>549828.36</v>
          </cell>
          <cell r="I43">
            <v>649663.5</v>
          </cell>
          <cell r="J43">
            <v>582510.17000000004</v>
          </cell>
          <cell r="K43">
            <v>612506.08000000007</v>
          </cell>
          <cell r="M43">
            <v>635503.60999999987</v>
          </cell>
          <cell r="N43">
            <v>671583.73</v>
          </cell>
          <cell r="O43">
            <v>665796.86</v>
          </cell>
          <cell r="Q43">
            <v>634032.19000000006</v>
          </cell>
          <cell r="R43">
            <v>602111.15</v>
          </cell>
          <cell r="S43">
            <v>609812.40000000014</v>
          </cell>
        </row>
        <row r="119">
          <cell r="E119">
            <v>331798.03999999998</v>
          </cell>
          <cell r="F119">
            <v>336357.72000000003</v>
          </cell>
          <cell r="G119">
            <v>343099.05</v>
          </cell>
          <cell r="I119">
            <v>355369.37</v>
          </cell>
          <cell r="J119">
            <v>341163.00000000006</v>
          </cell>
          <cell r="K119">
            <v>340069.03</v>
          </cell>
          <cell r="M119">
            <v>345063.75000000006</v>
          </cell>
          <cell r="N119">
            <v>336610.44</v>
          </cell>
          <cell r="O119">
            <v>345119.66</v>
          </cell>
          <cell r="Q119">
            <v>333498.0400000001</v>
          </cell>
          <cell r="R119">
            <v>398623.07</v>
          </cell>
          <cell r="S119">
            <v>351889.23000000004</v>
          </cell>
        </row>
      </sheetData>
      <sheetData sheetId="28">
        <row r="5">
          <cell r="E5">
            <v>31</v>
          </cell>
          <cell r="F5">
            <v>54</v>
          </cell>
          <cell r="G5">
            <v>55</v>
          </cell>
          <cell r="I5">
            <v>70</v>
          </cell>
          <cell r="J5">
            <v>70</v>
          </cell>
          <cell r="K5">
            <v>79</v>
          </cell>
          <cell r="M5">
            <v>88</v>
          </cell>
          <cell r="N5">
            <v>129</v>
          </cell>
          <cell r="O5">
            <v>111</v>
          </cell>
          <cell r="Q5">
            <v>97</v>
          </cell>
          <cell r="R5">
            <v>101</v>
          </cell>
          <cell r="S5">
            <v>101</v>
          </cell>
        </row>
        <row r="18">
          <cell r="E18">
            <v>235103</v>
          </cell>
          <cell r="F18">
            <v>244662</v>
          </cell>
          <cell r="G18">
            <v>245794</v>
          </cell>
          <cell r="I18">
            <v>240284</v>
          </cell>
          <cell r="J18">
            <v>240470</v>
          </cell>
          <cell r="K18">
            <v>235315</v>
          </cell>
          <cell r="M18">
            <v>261008</v>
          </cell>
          <cell r="N18">
            <v>278776</v>
          </cell>
          <cell r="O18">
            <v>271877</v>
          </cell>
          <cell r="Q18">
            <v>260063</v>
          </cell>
          <cell r="R18">
            <v>258803</v>
          </cell>
          <cell r="S18">
            <v>255691</v>
          </cell>
        </row>
        <row r="23">
          <cell r="E23">
            <v>116501</v>
          </cell>
          <cell r="F23">
            <v>96028</v>
          </cell>
          <cell r="G23">
            <v>108071</v>
          </cell>
          <cell r="I23">
            <v>98144</v>
          </cell>
          <cell r="J23">
            <v>106593</v>
          </cell>
          <cell r="K23">
            <v>98394</v>
          </cell>
          <cell r="M23">
            <v>106858</v>
          </cell>
          <cell r="N23">
            <v>82607</v>
          </cell>
          <cell r="O23">
            <v>79813</v>
          </cell>
          <cell r="Q23">
            <v>96165</v>
          </cell>
          <cell r="R23">
            <v>98997</v>
          </cell>
          <cell r="S23">
            <v>99698</v>
          </cell>
        </row>
        <row r="25">
          <cell r="E25">
            <v>33.134150919784759</v>
          </cell>
          <cell r="F25">
            <v>28.186327746631836</v>
          </cell>
          <cell r="G25">
            <v>30.540177751402371</v>
          </cell>
          <cell r="I25">
            <v>28.999964541940972</v>
          </cell>
          <cell r="J25">
            <v>30.697123899539513</v>
          </cell>
          <cell r="K25">
            <v>29.450375784568141</v>
          </cell>
          <cell r="M25">
            <v>29.012823332328754</v>
          </cell>
          <cell r="N25">
            <v>22.847952294420427</v>
          </cell>
          <cell r="O25">
            <v>22.688585918311652</v>
          </cell>
          <cell r="Q25">
            <v>26.994896612900508</v>
          </cell>
          <cell r="R25">
            <v>27.664384518653065</v>
          </cell>
          <cell r="S25">
            <v>28.050362242385876</v>
          </cell>
          <cell r="T25">
            <v>28.168058546699871</v>
          </cell>
        </row>
        <row r="27">
          <cell r="E27">
            <v>0.62958390685169219</v>
          </cell>
          <cell r="F27">
            <v>0.67472491106147103</v>
          </cell>
          <cell r="G27">
            <v>0.65308996414294462</v>
          </cell>
          <cell r="I27">
            <v>0.635752688172043</v>
          </cell>
          <cell r="J27">
            <v>0.70107871720116621</v>
          </cell>
          <cell r="K27">
            <v>0.61626194045974447</v>
          </cell>
          <cell r="M27">
            <v>0.70191743982788757</v>
          </cell>
          <cell r="N27">
            <v>0.71933561521004574</v>
          </cell>
          <cell r="O27">
            <v>0.71822528662756913</v>
          </cell>
          <cell r="Q27">
            <v>0.65962643751046268</v>
          </cell>
          <cell r="R27">
            <v>0.65179247148126185</v>
          </cell>
          <cell r="S27">
            <v>0.66075147944285084</v>
          </cell>
          <cell r="T27">
            <v>0.66427518362833804</v>
          </cell>
        </row>
        <row r="43">
          <cell r="E43">
            <v>3815701.1500000004</v>
          </cell>
          <cell r="F43">
            <v>3990676.49</v>
          </cell>
          <cell r="G43">
            <v>4274772.82</v>
          </cell>
          <cell r="I43">
            <v>3998348.4</v>
          </cell>
          <cell r="J43">
            <v>4057943.1799999997</v>
          </cell>
          <cell r="K43">
            <v>3981102.8400000003</v>
          </cell>
          <cell r="M43">
            <v>4273128.79</v>
          </cell>
          <cell r="N43">
            <v>4642014.54</v>
          </cell>
          <cell r="O43">
            <v>4570741.0000000009</v>
          </cell>
          <cell r="Q43">
            <v>4336843.76</v>
          </cell>
          <cell r="R43">
            <v>4435393.2</v>
          </cell>
          <cell r="S43">
            <v>4329181.8499999996</v>
          </cell>
        </row>
        <row r="119">
          <cell r="E119">
            <v>1405766.81</v>
          </cell>
          <cell r="F119">
            <v>1371623.1</v>
          </cell>
          <cell r="G119">
            <v>1334474.3200000003</v>
          </cell>
          <cell r="I119">
            <v>1549560.14</v>
          </cell>
          <cell r="J119">
            <v>1375851.2300000002</v>
          </cell>
          <cell r="K119">
            <v>1880044.9200000002</v>
          </cell>
          <cell r="M119">
            <v>1447339.99</v>
          </cell>
          <cell r="N119">
            <v>1407548.3699999996</v>
          </cell>
          <cell r="O119">
            <v>1523998.3400000003</v>
          </cell>
          <cell r="Q119">
            <v>1460923.9700000002</v>
          </cell>
          <cell r="R119">
            <v>1719796.76</v>
          </cell>
          <cell r="S119">
            <v>2020159.9999999998</v>
          </cell>
        </row>
      </sheetData>
      <sheetData sheetId="29">
        <row r="5">
          <cell r="E5">
            <v>11</v>
          </cell>
          <cell r="F5">
            <v>12</v>
          </cell>
          <cell r="G5">
            <v>9</v>
          </cell>
          <cell r="I5">
            <v>11</v>
          </cell>
          <cell r="J5">
            <v>12</v>
          </cell>
          <cell r="K5">
            <v>22</v>
          </cell>
          <cell r="M5">
            <v>20</v>
          </cell>
          <cell r="N5">
            <v>15</v>
          </cell>
          <cell r="O5">
            <v>20</v>
          </cell>
          <cell r="Q5">
            <v>31</v>
          </cell>
          <cell r="R5">
            <v>63</v>
          </cell>
          <cell r="S5">
            <v>35</v>
          </cell>
        </row>
        <row r="18">
          <cell r="E18">
            <v>25304</v>
          </cell>
          <cell r="F18">
            <v>30002</v>
          </cell>
          <cell r="G18">
            <v>26102</v>
          </cell>
          <cell r="I18">
            <v>32992</v>
          </cell>
          <cell r="J18">
            <v>25152</v>
          </cell>
          <cell r="K18">
            <v>26252</v>
          </cell>
          <cell r="M18">
            <v>31633</v>
          </cell>
          <cell r="N18">
            <v>34369</v>
          </cell>
          <cell r="O18">
            <v>32013</v>
          </cell>
          <cell r="Q18">
            <v>31109</v>
          </cell>
          <cell r="R18">
            <v>28868</v>
          </cell>
          <cell r="S18">
            <v>28696</v>
          </cell>
        </row>
        <row r="23">
          <cell r="E23">
            <v>4206</v>
          </cell>
          <cell r="F23">
            <v>5121</v>
          </cell>
          <cell r="G23">
            <v>4829</v>
          </cell>
          <cell r="I23">
            <v>5601</v>
          </cell>
          <cell r="J23">
            <v>4748</v>
          </cell>
          <cell r="K23">
            <v>4692</v>
          </cell>
          <cell r="M23">
            <v>5676</v>
          </cell>
          <cell r="N23">
            <v>6112</v>
          </cell>
          <cell r="O23">
            <v>5725</v>
          </cell>
          <cell r="Q23">
            <v>5428</v>
          </cell>
          <cell r="R23">
            <v>5071</v>
          </cell>
          <cell r="S23">
            <v>7417</v>
          </cell>
        </row>
        <row r="25">
          <cell r="E25">
            <v>14.207539521686259</v>
          </cell>
          <cell r="F25">
            <v>14.580189619337755</v>
          </cell>
          <cell r="G25">
            <v>15.612169021370146</v>
          </cell>
          <cell r="I25">
            <v>14.512994584510144</v>
          </cell>
          <cell r="J25">
            <v>15.873758817826218</v>
          </cell>
          <cell r="K25">
            <v>15.159445575264128</v>
          </cell>
          <cell r="M25">
            <v>15.179311635867675</v>
          </cell>
          <cell r="N25">
            <v>15.089495124058757</v>
          </cell>
          <cell r="O25">
            <v>15.170385288038581</v>
          </cell>
          <cell r="Q25">
            <v>14.848857885378198</v>
          </cell>
          <cell r="R25">
            <v>14.941512713986858</v>
          </cell>
          <cell r="S25">
            <v>20.538310303768725</v>
          </cell>
          <cell r="T25">
            <v>15.484622240964548</v>
          </cell>
        </row>
        <row r="27">
          <cell r="E27">
            <v>0.48630209384338935</v>
          </cell>
          <cell r="F27">
            <v>0.59175542406311632</v>
          </cell>
          <cell r="G27">
            <v>0.49558563861094762</v>
          </cell>
          <cell r="I27">
            <v>0.62328437160534644</v>
          </cell>
          <cell r="J27">
            <v>0.5225629518823236</v>
          </cell>
          <cell r="K27">
            <v>0.48795085547532085</v>
          </cell>
          <cell r="M27">
            <v>0.60081671415004745</v>
          </cell>
          <cell r="N27">
            <v>0.6260177410247536</v>
          </cell>
          <cell r="O27">
            <v>0.5968120805369127</v>
          </cell>
          <cell r="Q27">
            <v>0.55351137839617104</v>
          </cell>
          <cell r="R27">
            <v>0.50079365767766226</v>
          </cell>
          <cell r="S27">
            <v>0.50119640206095539</v>
          </cell>
          <cell r="T27">
            <v>0.53666657785457905</v>
          </cell>
        </row>
        <row r="43">
          <cell r="E43">
            <v>411276.01</v>
          </cell>
          <cell r="F43">
            <v>459857.97</v>
          </cell>
          <cell r="G43">
            <v>405592.49</v>
          </cell>
          <cell r="I43">
            <v>517760.76</v>
          </cell>
          <cell r="J43">
            <v>403612.93</v>
          </cell>
          <cell r="K43">
            <v>413682.18000000005</v>
          </cell>
          <cell r="M43">
            <v>500494.29</v>
          </cell>
          <cell r="N43">
            <v>529789.35</v>
          </cell>
          <cell r="O43">
            <v>501360.70999999996</v>
          </cell>
          <cell r="Q43">
            <v>498056.35</v>
          </cell>
          <cell r="R43">
            <v>489287.27</v>
          </cell>
          <cell r="S43">
            <v>488686.85</v>
          </cell>
        </row>
        <row r="119">
          <cell r="E119">
            <v>233854.66999999998</v>
          </cell>
          <cell r="F119">
            <v>251759.43999999997</v>
          </cell>
          <cell r="G119">
            <v>263172.65999999997</v>
          </cell>
          <cell r="I119">
            <v>245080.72999999998</v>
          </cell>
          <cell r="J119">
            <v>239116.65</v>
          </cell>
          <cell r="K119">
            <v>227348.94999999998</v>
          </cell>
          <cell r="M119">
            <v>249676.12000000002</v>
          </cell>
          <cell r="N119">
            <v>250194.78000000003</v>
          </cell>
          <cell r="O119">
            <v>270158.75</v>
          </cell>
          <cell r="Q119">
            <v>257360.15</v>
          </cell>
          <cell r="R119">
            <v>286192.08000000007</v>
          </cell>
          <cell r="S119">
            <v>532759.05999999994</v>
          </cell>
        </row>
      </sheetData>
      <sheetData sheetId="30">
        <row r="5">
          <cell r="E5">
            <v>23</v>
          </cell>
          <cell r="F5">
            <v>9</v>
          </cell>
          <cell r="G5">
            <v>11</v>
          </cell>
          <cell r="I5">
            <v>9</v>
          </cell>
          <cell r="J5">
            <v>15</v>
          </cell>
          <cell r="K5">
            <v>15</v>
          </cell>
          <cell r="M5">
            <v>19</v>
          </cell>
          <cell r="N5">
            <v>15</v>
          </cell>
          <cell r="O5">
            <v>27</v>
          </cell>
          <cell r="Q5">
            <v>14</v>
          </cell>
          <cell r="R5">
            <v>15</v>
          </cell>
          <cell r="S5">
            <v>13</v>
          </cell>
        </row>
        <row r="18">
          <cell r="E18">
            <v>42771</v>
          </cell>
          <cell r="F18">
            <v>46567</v>
          </cell>
          <cell r="G18">
            <v>45216</v>
          </cell>
          <cell r="I18">
            <v>46515</v>
          </cell>
          <cell r="J18">
            <v>43610</v>
          </cell>
          <cell r="K18">
            <v>45815</v>
          </cell>
          <cell r="M18">
            <v>53075</v>
          </cell>
          <cell r="N18">
            <v>62143</v>
          </cell>
          <cell r="O18">
            <v>60798</v>
          </cell>
          <cell r="Q18">
            <v>50164</v>
          </cell>
          <cell r="R18">
            <v>49835</v>
          </cell>
          <cell r="S18">
            <v>47419</v>
          </cell>
        </row>
        <row r="23">
          <cell r="E23">
            <v>9864</v>
          </cell>
          <cell r="F23">
            <v>10793</v>
          </cell>
          <cell r="G23">
            <v>9726</v>
          </cell>
          <cell r="I23">
            <v>10665</v>
          </cell>
          <cell r="J23">
            <v>9912</v>
          </cell>
          <cell r="K23">
            <v>11419</v>
          </cell>
          <cell r="M23">
            <v>14093</v>
          </cell>
          <cell r="N23">
            <v>12977</v>
          </cell>
          <cell r="O23">
            <v>12232</v>
          </cell>
          <cell r="Q23">
            <v>10182</v>
          </cell>
          <cell r="R23">
            <v>9647</v>
          </cell>
          <cell r="S23">
            <v>10031</v>
          </cell>
        </row>
        <row r="25">
          <cell r="E25">
            <v>18.047754093861496</v>
          </cell>
          <cell r="F25">
            <v>17.869205298013245</v>
          </cell>
          <cell r="G25">
            <v>17.693287247589595</v>
          </cell>
          <cell r="I25">
            <v>18.015202702702702</v>
          </cell>
          <cell r="J25">
            <v>17.845954412876743</v>
          </cell>
          <cell r="K25">
            <v>18.183121019108281</v>
          </cell>
          <cell r="M25">
            <v>19.452035886818496</v>
          </cell>
          <cell r="N25">
            <v>17.03465476503019</v>
          </cell>
          <cell r="O25">
            <v>16.287616511318241</v>
          </cell>
          <cell r="Q25">
            <v>16.726352794296414</v>
          </cell>
          <cell r="R25">
            <v>16.21344537815126</v>
          </cell>
          <cell r="S25">
            <v>17.445217391304347</v>
          </cell>
          <cell r="T25">
            <v>17.558207672213687</v>
          </cell>
        </row>
        <row r="27">
          <cell r="E27">
            <v>0.47355746607837818</v>
          </cell>
          <cell r="F27">
            <v>0.53167779870982479</v>
          </cell>
          <cell r="G27">
            <v>0.49789405876814824</v>
          </cell>
          <cell r="I27">
            <v>0.51054231744394074</v>
          </cell>
          <cell r="J27">
            <v>0.52787663107947802</v>
          </cell>
          <cell r="K27">
            <v>0.49836561315341482</v>
          </cell>
          <cell r="M27">
            <v>0.59328191370444894</v>
          </cell>
          <cell r="N27">
            <v>0.66865006778712688</v>
          </cell>
          <cell r="O27">
            <v>0.67150430748840295</v>
          </cell>
          <cell r="Q27">
            <v>0.53273861675295364</v>
          </cell>
          <cell r="R27">
            <v>0.526816531267013</v>
          </cell>
          <cell r="S27">
            <v>0.51570418705818377</v>
          </cell>
          <cell r="T27">
            <v>0.54394116663880998</v>
          </cell>
        </row>
        <row r="43">
          <cell r="E43">
            <v>690379.28</v>
          </cell>
          <cell r="F43">
            <v>715049.87</v>
          </cell>
          <cell r="G43">
            <v>702172.46</v>
          </cell>
          <cell r="I43">
            <v>722760.74999999988</v>
          </cell>
          <cell r="J43">
            <v>799738.69999999984</v>
          </cell>
          <cell r="K43">
            <v>704928.03000000014</v>
          </cell>
          <cell r="M43">
            <v>807441.87999999989</v>
          </cell>
          <cell r="N43">
            <v>924407.46</v>
          </cell>
          <cell r="O43">
            <v>956139.68000000017</v>
          </cell>
          <cell r="Q43">
            <v>774089.76</v>
          </cell>
          <cell r="R43">
            <v>778284.97</v>
          </cell>
          <cell r="S43">
            <v>751858.92999999993</v>
          </cell>
        </row>
        <row r="119">
          <cell r="E119">
            <v>321335.33</v>
          </cell>
          <cell r="F119">
            <v>339092.12999999995</v>
          </cell>
          <cell r="G119">
            <v>324031.11999999988</v>
          </cell>
          <cell r="I119">
            <v>342063.24000000005</v>
          </cell>
          <cell r="J119">
            <v>317938.61</v>
          </cell>
          <cell r="K119">
            <v>415576.08999999997</v>
          </cell>
          <cell r="M119">
            <v>398752.94000000012</v>
          </cell>
          <cell r="N119">
            <v>337804.83999999997</v>
          </cell>
          <cell r="O119">
            <v>387906.4</v>
          </cell>
          <cell r="Q119">
            <v>346923.28</v>
          </cell>
          <cell r="R119">
            <v>396530.26</v>
          </cell>
          <cell r="S119">
            <v>394118.71</v>
          </cell>
        </row>
      </sheetData>
      <sheetData sheetId="31"/>
      <sheetData sheetId="32"/>
      <sheetData sheetId="33"/>
      <sheetData sheetId="3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ป้าหมาย"/>
      <sheetName val="เป้าหมาย 2554 กงป"/>
      <sheetName val="Final (ข้อตกลง level 5)"/>
      <sheetName val="งบ2554+DMA"/>
      <sheetName val="รวม"/>
      <sheetName val="เขต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Sheet3"/>
      <sheetName val="Sheet2"/>
      <sheetName val="Sheet4"/>
    </sheetNames>
    <sheetDataSet>
      <sheetData sheetId="0"/>
      <sheetData sheetId="1"/>
      <sheetData sheetId="2"/>
      <sheetData sheetId="3"/>
      <sheetData sheetId="4">
        <row r="25">
          <cell r="E25">
            <v>30.801971816862665</v>
          </cell>
          <cell r="F25">
            <v>29.798503390109765</v>
          </cell>
          <cell r="G25">
            <v>28.6278046307349</v>
          </cell>
          <cell r="I25">
            <v>28.806030217258801</v>
          </cell>
          <cell r="J25">
            <v>28.192562360267409</v>
          </cell>
          <cell r="K25">
            <v>29.750865550753456</v>
          </cell>
          <cell r="M25">
            <v>29.708438923870467</v>
          </cell>
          <cell r="N25">
            <v>25.880722023941953</v>
          </cell>
          <cell r="O25">
            <v>26.051149945984399</v>
          </cell>
          <cell r="Q25">
            <v>26.508584114872335</v>
          </cell>
          <cell r="R25">
            <v>28.61661848057685</v>
          </cell>
          <cell r="S25">
            <v>27.890038227227926</v>
          </cell>
          <cell r="T25">
            <v>28.380484225523968</v>
          </cell>
        </row>
        <row r="27">
          <cell r="E27">
            <v>0.66766839452486915</v>
          </cell>
          <cell r="F27">
            <v>0.67664856052810973</v>
          </cell>
          <cell r="G27">
            <v>0.68413603938974021</v>
          </cell>
          <cell r="I27">
            <v>0.69106868923186016</v>
          </cell>
          <cell r="J27">
            <v>0.73797470530180953</v>
          </cell>
          <cell r="K27">
            <v>0.66920743394215643</v>
          </cell>
          <cell r="M27">
            <v>0.68261634225632428</v>
          </cell>
          <cell r="N27">
            <v>0.70872302831576073</v>
          </cell>
          <cell r="O27">
            <v>0.71087933448005081</v>
          </cell>
          <cell r="Q27">
            <v>0.68876056889465997</v>
          </cell>
          <cell r="R27">
            <v>0.66646762328359965</v>
          </cell>
          <cell r="S27">
            <v>0.69142993410701892</v>
          </cell>
          <cell r="T27">
            <v>0.6888214773911765</v>
          </cell>
        </row>
      </sheetData>
      <sheetData sheetId="5">
        <row r="43">
          <cell r="E43">
            <v>9250</v>
          </cell>
          <cell r="F43">
            <v>2250</v>
          </cell>
          <cell r="G43">
            <v>4700</v>
          </cell>
          <cell r="I43">
            <v>4800</v>
          </cell>
          <cell r="J43">
            <v>4500</v>
          </cell>
          <cell r="K43">
            <v>3600</v>
          </cell>
          <cell r="M43">
            <v>14700</v>
          </cell>
          <cell r="N43">
            <v>12500</v>
          </cell>
          <cell r="O43">
            <v>27220</v>
          </cell>
          <cell r="Q43">
            <v>13200</v>
          </cell>
          <cell r="R43">
            <v>9140</v>
          </cell>
          <cell r="S43">
            <v>10960</v>
          </cell>
        </row>
        <row r="120">
          <cell r="E120">
            <v>4497976.5700000012</v>
          </cell>
          <cell r="F120">
            <v>4636198.1399999978</v>
          </cell>
          <cell r="G120">
            <v>4561732.1999999993</v>
          </cell>
          <cell r="I120">
            <v>4755340.9000000004</v>
          </cell>
          <cell r="J120">
            <v>4625243.8999999994</v>
          </cell>
          <cell r="K120">
            <v>4896500.04</v>
          </cell>
          <cell r="M120">
            <v>4679046.9099999992</v>
          </cell>
          <cell r="N120">
            <v>4814822.09</v>
          </cell>
          <cell r="O120">
            <v>4645271.3199999994</v>
          </cell>
          <cell r="Q120">
            <v>5384136.8799999999</v>
          </cell>
          <cell r="R120">
            <v>4730957.78</v>
          </cell>
          <cell r="S120">
            <v>5432234.0699999994</v>
          </cell>
        </row>
      </sheetData>
      <sheetData sheetId="6">
        <row r="5">
          <cell r="E5">
            <v>347</v>
          </cell>
          <cell r="F5">
            <v>371</v>
          </cell>
          <cell r="G5">
            <v>485</v>
          </cell>
          <cell r="I5">
            <v>354</v>
          </cell>
          <cell r="J5">
            <v>280</v>
          </cell>
          <cell r="K5">
            <v>543</v>
          </cell>
          <cell r="M5">
            <v>282</v>
          </cell>
          <cell r="N5">
            <v>227</v>
          </cell>
          <cell r="O5">
            <v>581</v>
          </cell>
          <cell r="Q5">
            <v>266</v>
          </cell>
          <cell r="R5">
            <v>410</v>
          </cell>
          <cell r="S5">
            <v>661</v>
          </cell>
        </row>
        <row r="18">
          <cell r="E18">
            <v>2009053</v>
          </cell>
          <cell r="F18">
            <v>1980168</v>
          </cell>
          <cell r="G18">
            <v>2114588</v>
          </cell>
          <cell r="I18">
            <v>2157394</v>
          </cell>
          <cell r="J18">
            <v>2070026</v>
          </cell>
          <cell r="K18">
            <v>2043546</v>
          </cell>
          <cell r="M18">
            <v>2006424</v>
          </cell>
          <cell r="N18">
            <v>2153154</v>
          </cell>
          <cell r="O18">
            <v>2119570</v>
          </cell>
          <cell r="Q18">
            <v>2241187</v>
          </cell>
          <cell r="R18">
            <v>2068717</v>
          </cell>
          <cell r="S18">
            <v>2127253</v>
          </cell>
        </row>
        <row r="23">
          <cell r="E23">
            <v>812363</v>
          </cell>
          <cell r="F23">
            <v>798603</v>
          </cell>
          <cell r="G23">
            <v>855891</v>
          </cell>
          <cell r="I23">
            <v>823451</v>
          </cell>
          <cell r="J23">
            <v>791603</v>
          </cell>
          <cell r="K23">
            <v>915441</v>
          </cell>
          <cell r="M23">
            <v>890892</v>
          </cell>
          <cell r="N23">
            <v>846471</v>
          </cell>
          <cell r="O23">
            <v>802924</v>
          </cell>
          <cell r="Q23">
            <v>830163</v>
          </cell>
          <cell r="R23">
            <v>871674</v>
          </cell>
          <cell r="S23">
            <v>935288</v>
          </cell>
        </row>
        <row r="25">
          <cell r="E25">
            <v>28.791822523148983</v>
          </cell>
          <cell r="F25">
            <v>28.739431928719569</v>
          </cell>
          <cell r="G25">
            <v>28.813231805375498</v>
          </cell>
          <cell r="I25">
            <v>27.624305870757521</v>
          </cell>
          <cell r="J25">
            <v>27.661723148294719</v>
          </cell>
          <cell r="K25">
            <v>30.935892171920699</v>
          </cell>
          <cell r="M25">
            <v>30.747344225632105</v>
          </cell>
          <cell r="N25">
            <v>28.218267862375477</v>
          </cell>
          <cell r="O25">
            <v>27.472972658554244</v>
          </cell>
          <cell r="Q25">
            <v>27.028251022964945</v>
          </cell>
          <cell r="R25">
            <v>29.643441707257434</v>
          </cell>
          <cell r="S25">
            <v>30.538051919598967</v>
          </cell>
          <cell r="T25">
            <v>28.850661655296832</v>
          </cell>
        </row>
        <row r="27">
          <cell r="E27">
            <v>0.83753657351524091</v>
          </cell>
          <cell r="F27">
            <v>0.85083432696335926</v>
          </cell>
          <cell r="G27">
            <v>0.87625509668551504</v>
          </cell>
          <cell r="I27">
            <v>0.88950835704784981</v>
          </cell>
          <cell r="J27">
            <v>0.94149522117582629</v>
          </cell>
          <cell r="K27">
            <v>0.83613973591508595</v>
          </cell>
          <cell r="M27">
            <v>0.84489192637602795</v>
          </cell>
          <cell r="N27">
            <v>0.87506007225536597</v>
          </cell>
          <cell r="O27">
            <v>0.88607822480853482</v>
          </cell>
          <cell r="Q27">
            <v>0.90217637424998509</v>
          </cell>
          <cell r="R27">
            <v>0.82963339344219234</v>
          </cell>
          <cell r="S27">
            <v>0.87863986039259423</v>
          </cell>
          <cell r="T27">
            <v>0.87014404703083925</v>
          </cell>
        </row>
        <row r="43">
          <cell r="E43">
            <v>34800625.630000003</v>
          </cell>
          <cell r="F43">
            <v>33833384.519999996</v>
          </cell>
          <cell r="G43">
            <v>37989651.369999997</v>
          </cell>
          <cell r="I43">
            <v>37914426.149999999</v>
          </cell>
          <cell r="J43">
            <v>35673802.289999999</v>
          </cell>
          <cell r="K43">
            <v>34958896.569999993</v>
          </cell>
          <cell r="M43">
            <v>34662269.229999997</v>
          </cell>
          <cell r="N43">
            <v>36831158.93</v>
          </cell>
          <cell r="O43">
            <v>37504402.609999999</v>
          </cell>
          <cell r="Q43">
            <v>38500191.029999994</v>
          </cell>
          <cell r="R43">
            <v>37223391.859999992</v>
          </cell>
          <cell r="S43">
            <v>37777784.500000007</v>
          </cell>
        </row>
        <row r="120">
          <cell r="E120">
            <v>10396118.060000001</v>
          </cell>
          <cell r="F120">
            <v>9125856.7300000023</v>
          </cell>
          <cell r="G120">
            <v>9922944.5100000035</v>
          </cell>
          <cell r="I120">
            <v>14092539.030000001</v>
          </cell>
          <cell r="J120">
            <v>8795063.1900000013</v>
          </cell>
          <cell r="K120">
            <v>13681586.259999998</v>
          </cell>
          <cell r="M120">
            <v>12156257.51</v>
          </cell>
          <cell r="N120">
            <v>8204333.2600000007</v>
          </cell>
          <cell r="O120">
            <v>14270299.149999999</v>
          </cell>
          <cell r="Q120">
            <v>16487431.140000002</v>
          </cell>
          <cell r="R120">
            <v>11689809.690000001</v>
          </cell>
          <cell r="S120">
            <v>13093068.15</v>
          </cell>
        </row>
      </sheetData>
      <sheetData sheetId="7">
        <row r="5">
          <cell r="E5">
            <v>1</v>
          </cell>
          <cell r="F5">
            <v>8</v>
          </cell>
          <cell r="G5">
            <v>3</v>
          </cell>
          <cell r="I5">
            <v>9</v>
          </cell>
          <cell r="J5">
            <v>6</v>
          </cell>
          <cell r="K5">
            <v>3</v>
          </cell>
          <cell r="M5">
            <v>6</v>
          </cell>
          <cell r="N5">
            <v>5</v>
          </cell>
          <cell r="O5">
            <v>2</v>
          </cell>
          <cell r="Q5">
            <v>6</v>
          </cell>
          <cell r="R5">
            <v>8</v>
          </cell>
          <cell r="S5">
            <v>18</v>
          </cell>
        </row>
        <row r="18">
          <cell r="E18">
            <v>38136</v>
          </cell>
          <cell r="F18">
            <v>39097</v>
          </cell>
          <cell r="G18">
            <v>38033</v>
          </cell>
          <cell r="I18">
            <v>40118</v>
          </cell>
          <cell r="J18">
            <v>34857</v>
          </cell>
          <cell r="K18">
            <v>36386</v>
          </cell>
          <cell r="M18">
            <v>39518</v>
          </cell>
          <cell r="N18">
            <v>39753</v>
          </cell>
          <cell r="O18">
            <v>38792</v>
          </cell>
          <cell r="Q18">
            <v>38351</v>
          </cell>
          <cell r="R18">
            <v>40101</v>
          </cell>
          <cell r="S18">
            <v>36705</v>
          </cell>
        </row>
        <row r="23">
          <cell r="E23">
            <v>15086</v>
          </cell>
          <cell r="F23">
            <v>14468</v>
          </cell>
          <cell r="G23">
            <v>11903</v>
          </cell>
          <cell r="I23">
            <v>8121</v>
          </cell>
          <cell r="J23">
            <v>10175</v>
          </cell>
          <cell r="K23">
            <v>8879</v>
          </cell>
          <cell r="M23">
            <v>9888</v>
          </cell>
          <cell r="N23">
            <v>8960</v>
          </cell>
          <cell r="O23">
            <v>11987</v>
          </cell>
          <cell r="Q23">
            <v>11801</v>
          </cell>
          <cell r="R23">
            <v>12874</v>
          </cell>
          <cell r="S23">
            <v>11529</v>
          </cell>
        </row>
        <row r="25">
          <cell r="E25">
            <v>28.307126505798028</v>
          </cell>
          <cell r="F25">
            <v>26.934748208135531</v>
          </cell>
          <cell r="G25">
            <v>23.776992069674996</v>
          </cell>
          <cell r="I25">
            <v>16.814012712478519</v>
          </cell>
          <cell r="J25">
            <v>22.53748864819368</v>
          </cell>
          <cell r="K25">
            <v>19.57149469878987</v>
          </cell>
          <cell r="M25">
            <v>19.952379030630777</v>
          </cell>
          <cell r="N25">
            <v>18.386653259731997</v>
          </cell>
          <cell r="O25">
            <v>23.565376373680383</v>
          </cell>
          <cell r="Q25">
            <v>23.489251592356688</v>
          </cell>
          <cell r="R25">
            <v>24.246647581738738</v>
          </cell>
          <cell r="S25">
            <v>23.893310121860235</v>
          </cell>
          <cell r="T25">
            <v>22.739668167883785</v>
          </cell>
        </row>
        <row r="27">
          <cell r="E27">
            <v>0.49474906430206989</v>
          </cell>
          <cell r="F27">
            <v>0.52349199973220861</v>
          </cell>
          <cell r="G27">
            <v>0.49192901673694284</v>
          </cell>
          <cell r="I27">
            <v>0.51785875640578816</v>
          </cell>
          <cell r="J27">
            <v>0.49676490708015048</v>
          </cell>
          <cell r="K27">
            <v>0.46753313502643734</v>
          </cell>
          <cell r="M27">
            <v>0.5238682309272884</v>
          </cell>
          <cell r="N27">
            <v>0.50917404753213313</v>
          </cell>
          <cell r="O27">
            <v>0.5130199034583085</v>
          </cell>
          <cell r="Q27">
            <v>0.4909242191500256</v>
          </cell>
          <cell r="R27">
            <v>0.51291857460796608</v>
          </cell>
          <cell r="S27">
            <v>0.48283346487766376</v>
          </cell>
          <cell r="T27">
            <v>0.50093630000817013</v>
          </cell>
        </row>
        <row r="43">
          <cell r="E43">
            <v>614528.47</v>
          </cell>
          <cell r="F43">
            <v>638571.02000000014</v>
          </cell>
          <cell r="G43">
            <v>605250.91</v>
          </cell>
          <cell r="I43">
            <v>642082.01</v>
          </cell>
          <cell r="J43">
            <v>565893.5</v>
          </cell>
          <cell r="K43">
            <v>573083.9800000001</v>
          </cell>
          <cell r="M43">
            <v>629244.65</v>
          </cell>
          <cell r="N43">
            <v>624396.24</v>
          </cell>
          <cell r="O43">
            <v>618294.39999999991</v>
          </cell>
          <cell r="Q43">
            <v>625737.76</v>
          </cell>
          <cell r="R43">
            <v>656072.92000000004</v>
          </cell>
          <cell r="S43">
            <v>613467.79</v>
          </cell>
        </row>
        <row r="120">
          <cell r="E120">
            <v>569993.89999999991</v>
          </cell>
          <cell r="F120">
            <v>549547.28999999992</v>
          </cell>
          <cell r="G120">
            <v>502681.60999999993</v>
          </cell>
          <cell r="I120">
            <v>498775.74</v>
          </cell>
          <cell r="J120">
            <v>500437.45999999996</v>
          </cell>
          <cell r="K120">
            <v>560058.18000000005</v>
          </cell>
          <cell r="M120">
            <v>592966.01</v>
          </cell>
          <cell r="N120">
            <v>549041.95999999985</v>
          </cell>
          <cell r="O120">
            <v>534284.19000000006</v>
          </cell>
          <cell r="Q120">
            <v>625138.33000000007</v>
          </cell>
          <cell r="R120">
            <v>619350.2300000001</v>
          </cell>
          <cell r="S120">
            <v>607961.52999999991</v>
          </cell>
        </row>
      </sheetData>
      <sheetData sheetId="8">
        <row r="5">
          <cell r="E5">
            <v>41</v>
          </cell>
          <cell r="F5">
            <v>30</v>
          </cell>
          <cell r="G5">
            <v>44</v>
          </cell>
          <cell r="I5">
            <v>52</v>
          </cell>
          <cell r="J5">
            <v>56</v>
          </cell>
          <cell r="K5">
            <v>61</v>
          </cell>
          <cell r="M5">
            <v>47</v>
          </cell>
          <cell r="N5">
            <v>85</v>
          </cell>
          <cell r="O5">
            <v>108</v>
          </cell>
          <cell r="Q5">
            <v>69</v>
          </cell>
          <cell r="R5">
            <v>92</v>
          </cell>
          <cell r="S5">
            <v>79</v>
          </cell>
        </row>
        <row r="18">
          <cell r="E18">
            <v>129095</v>
          </cell>
          <cell r="F18">
            <v>129458</v>
          </cell>
          <cell r="G18">
            <v>134204</v>
          </cell>
          <cell r="I18">
            <v>145106</v>
          </cell>
          <cell r="J18">
            <v>133918</v>
          </cell>
          <cell r="K18">
            <v>143222</v>
          </cell>
          <cell r="M18">
            <v>152522</v>
          </cell>
          <cell r="N18">
            <v>146029</v>
          </cell>
          <cell r="O18">
            <v>142517</v>
          </cell>
          <cell r="Q18">
            <v>126112</v>
          </cell>
          <cell r="R18">
            <v>139758</v>
          </cell>
          <cell r="S18">
            <v>136434</v>
          </cell>
        </row>
        <row r="23">
          <cell r="E23">
            <v>45492</v>
          </cell>
          <cell r="F23">
            <v>49723</v>
          </cell>
          <cell r="G23">
            <v>31520</v>
          </cell>
          <cell r="I23">
            <v>29623</v>
          </cell>
          <cell r="J23">
            <v>57369</v>
          </cell>
          <cell r="K23">
            <v>43464</v>
          </cell>
          <cell r="M23">
            <v>42905</v>
          </cell>
          <cell r="N23">
            <v>31291</v>
          </cell>
          <cell r="O23">
            <v>21531</v>
          </cell>
          <cell r="Q23">
            <v>17037</v>
          </cell>
          <cell r="R23">
            <v>26676</v>
          </cell>
          <cell r="S23">
            <v>30024</v>
          </cell>
        </row>
        <row r="25">
          <cell r="E25">
            <v>26.032022156860503</v>
          </cell>
          <cell r="F25">
            <v>27.727404532476804</v>
          </cell>
          <cell r="G25">
            <v>19.000542528181324</v>
          </cell>
          <cell r="I25">
            <v>16.940690712157519</v>
          </cell>
          <cell r="J25">
            <v>29.963961140708243</v>
          </cell>
          <cell r="K25">
            <v>23.260692725949394</v>
          </cell>
          <cell r="M25">
            <v>21.942138827945605</v>
          </cell>
          <cell r="N25">
            <v>17.632308524545824</v>
          </cell>
          <cell r="O25">
            <v>13.116182168181487</v>
          </cell>
          <cell r="Q25">
            <v>11.893027671515929</v>
          </cell>
          <cell r="R25">
            <v>16.015657833119199</v>
          </cell>
          <cell r="S25">
            <v>18.026153051789766</v>
          </cell>
          <cell r="T25">
            <v>20.446594590449902</v>
          </cell>
        </row>
        <row r="27">
          <cell r="E27">
            <v>0.48436811151028525</v>
          </cell>
          <cell r="F27">
            <v>0.50095967804349506</v>
          </cell>
          <cell r="G27">
            <v>0.50111833433529118</v>
          </cell>
          <cell r="I27">
            <v>0.53892564730613313</v>
          </cell>
          <cell r="J27">
            <v>0.54729210599447464</v>
          </cell>
          <cell r="K27">
            <v>0.52557471317092685</v>
          </cell>
          <cell r="M27">
            <v>0.57609820585457983</v>
          </cell>
          <cell r="N27">
            <v>0.53065370093790765</v>
          </cell>
          <cell r="O27">
            <v>0.53025635301558949</v>
          </cell>
          <cell r="Q27">
            <v>0.45078719400056122</v>
          </cell>
          <cell r="R27">
            <v>0.49686698414560659</v>
          </cell>
          <cell r="S27">
            <v>0.49781621148267746</v>
          </cell>
          <cell r="T27">
            <v>0.51171225934057119</v>
          </cell>
        </row>
        <row r="43">
          <cell r="E43">
            <v>2071899.84</v>
          </cell>
          <cell r="F43">
            <v>2052182.9500000002</v>
          </cell>
          <cell r="G43">
            <v>2138132.1700000004</v>
          </cell>
          <cell r="I43">
            <v>2285602.81</v>
          </cell>
          <cell r="J43">
            <v>2164256.9</v>
          </cell>
          <cell r="K43">
            <v>2272291.52</v>
          </cell>
          <cell r="M43">
            <v>2404346.61</v>
          </cell>
          <cell r="N43">
            <v>4075045.0600000005</v>
          </cell>
          <cell r="O43">
            <v>2616860.5100000002</v>
          </cell>
          <cell r="Q43">
            <v>2142948.69</v>
          </cell>
          <cell r="R43">
            <v>2351860.33</v>
          </cell>
          <cell r="S43">
            <v>2749808.7700000005</v>
          </cell>
        </row>
        <row r="120">
          <cell r="E120">
            <v>772669.1</v>
          </cell>
          <cell r="F120">
            <v>925725.71</v>
          </cell>
          <cell r="G120">
            <v>925164.40999999992</v>
          </cell>
          <cell r="I120">
            <v>906907.22000000009</v>
          </cell>
          <cell r="J120">
            <v>908339.16999999993</v>
          </cell>
          <cell r="K120">
            <v>880201.14000000013</v>
          </cell>
          <cell r="M120">
            <v>804558.75999999989</v>
          </cell>
          <cell r="N120">
            <v>711123.15999999992</v>
          </cell>
          <cell r="O120">
            <v>801096.48</v>
          </cell>
          <cell r="Q120">
            <v>986003.11999999988</v>
          </cell>
          <cell r="R120">
            <v>999288.70999999985</v>
          </cell>
          <cell r="S120">
            <v>812741.77</v>
          </cell>
        </row>
      </sheetData>
      <sheetData sheetId="9">
        <row r="5">
          <cell r="E5">
            <v>68</v>
          </cell>
          <cell r="F5">
            <v>132</v>
          </cell>
          <cell r="G5">
            <v>76</v>
          </cell>
          <cell r="I5">
            <v>71</v>
          </cell>
          <cell r="J5">
            <v>62</v>
          </cell>
          <cell r="K5">
            <v>114</v>
          </cell>
          <cell r="M5">
            <v>38</v>
          </cell>
          <cell r="N5">
            <v>118</v>
          </cell>
          <cell r="O5">
            <v>109</v>
          </cell>
          <cell r="Q5">
            <v>44</v>
          </cell>
          <cell r="R5">
            <v>108</v>
          </cell>
          <cell r="S5">
            <v>44</v>
          </cell>
        </row>
        <row r="18">
          <cell r="E18">
            <v>329281</v>
          </cell>
          <cell r="F18">
            <v>327693</v>
          </cell>
          <cell r="G18">
            <v>338308</v>
          </cell>
          <cell r="I18">
            <v>339187</v>
          </cell>
          <cell r="J18">
            <v>337420</v>
          </cell>
          <cell r="K18">
            <v>345485</v>
          </cell>
          <cell r="M18">
            <v>339165</v>
          </cell>
          <cell r="N18">
            <v>349968</v>
          </cell>
          <cell r="O18">
            <v>355627</v>
          </cell>
          <cell r="Q18">
            <v>374502</v>
          </cell>
          <cell r="R18">
            <v>340899</v>
          </cell>
          <cell r="S18">
            <v>350796</v>
          </cell>
        </row>
        <row r="23">
          <cell r="E23">
            <v>168012</v>
          </cell>
          <cell r="F23">
            <v>90214</v>
          </cell>
          <cell r="G23">
            <v>44508</v>
          </cell>
          <cell r="I23">
            <v>121558</v>
          </cell>
          <cell r="J23">
            <v>104146</v>
          </cell>
          <cell r="K23">
            <v>110691</v>
          </cell>
          <cell r="M23">
            <v>79361</v>
          </cell>
          <cell r="N23">
            <v>75343</v>
          </cell>
          <cell r="O23">
            <v>123982</v>
          </cell>
          <cell r="Q23">
            <v>61748</v>
          </cell>
          <cell r="R23">
            <v>111764</v>
          </cell>
          <cell r="S23">
            <v>98550</v>
          </cell>
        </row>
        <row r="25">
          <cell r="E25">
            <v>33.785313688308506</v>
          </cell>
          <cell r="F25">
            <v>21.585240092548506</v>
          </cell>
          <cell r="G25">
            <v>11.62610885306195</v>
          </cell>
          <cell r="I25">
            <v>26.382923308988705</v>
          </cell>
          <cell r="J25">
            <v>23.584961207306524</v>
          </cell>
          <cell r="K25">
            <v>24.262317360255661</v>
          </cell>
          <cell r="M25">
            <v>18.961480200125198</v>
          </cell>
          <cell r="N25">
            <v>17.714801639271027</v>
          </cell>
          <cell r="O25">
            <v>25.850640834513115</v>
          </cell>
          <cell r="Q25">
            <v>14.154269340974212</v>
          </cell>
          <cell r="R25">
            <v>24.690332543194387</v>
          </cell>
          <cell r="S25">
            <v>21.931874324017571</v>
          </cell>
          <cell r="T25">
            <v>22.373132167428498</v>
          </cell>
        </row>
        <row r="27">
          <cell r="E27">
            <v>0.78039583733270768</v>
          </cell>
          <cell r="F27">
            <v>0.79707384705195561</v>
          </cell>
          <cell r="G27">
            <v>0.7908374426843422</v>
          </cell>
          <cell r="I27">
            <v>0.7917447179009558</v>
          </cell>
          <cell r="J27">
            <v>0.87178718698649249</v>
          </cell>
          <cell r="K27">
            <v>0.80238146940889443</v>
          </cell>
          <cell r="M27">
            <v>0.81051725992042156</v>
          </cell>
          <cell r="N27">
            <v>0.80585982743812157</v>
          </cell>
          <cell r="O27">
            <v>0.84048733219890337</v>
          </cell>
          <cell r="Q27">
            <v>0.85273591285518135</v>
          </cell>
          <cell r="R27">
            <v>0.77248722809060943</v>
          </cell>
          <cell r="S27">
            <v>0.81773488583516907</v>
          </cell>
          <cell r="T27">
            <v>0.8110789451710978</v>
          </cell>
        </row>
        <row r="43">
          <cell r="E43">
            <v>5804130.6799999997</v>
          </cell>
          <cell r="F43">
            <v>6003613.2699999996</v>
          </cell>
          <cell r="G43">
            <v>5706304.2800000003</v>
          </cell>
          <cell r="I43">
            <v>5907681.54</v>
          </cell>
          <cell r="J43">
            <v>5702722.1900000004</v>
          </cell>
          <cell r="K43">
            <v>5745245.4399999995</v>
          </cell>
          <cell r="M43">
            <v>5555316.8899999997</v>
          </cell>
          <cell r="N43">
            <v>5781752.4900000002</v>
          </cell>
          <cell r="O43">
            <v>5866881.7700000005</v>
          </cell>
          <cell r="Q43">
            <v>6044294</v>
          </cell>
          <cell r="R43">
            <v>5641974.9999999991</v>
          </cell>
          <cell r="S43">
            <v>6413264.0899999999</v>
          </cell>
        </row>
        <row r="120">
          <cell r="E120">
            <v>1989506.4599999995</v>
          </cell>
          <cell r="F120">
            <v>2740759.1</v>
          </cell>
          <cell r="G120">
            <v>2225494.0899999994</v>
          </cell>
          <cell r="I120">
            <v>2465258.649999999</v>
          </cell>
          <cell r="J120">
            <v>2228425.5799999996</v>
          </cell>
          <cell r="K120">
            <v>2445218.7599999993</v>
          </cell>
          <cell r="M120">
            <v>1980964.5899999999</v>
          </cell>
          <cell r="N120">
            <v>2393949.9799999995</v>
          </cell>
          <cell r="O120">
            <v>2501388.85</v>
          </cell>
          <cell r="Q120">
            <v>2791224.7699999991</v>
          </cell>
          <cell r="R120">
            <v>3048449.5099999993</v>
          </cell>
          <cell r="S120">
            <v>2376978.7799999998</v>
          </cell>
        </row>
      </sheetData>
      <sheetData sheetId="10">
        <row r="5">
          <cell r="E5">
            <v>11</v>
          </cell>
          <cell r="F5">
            <v>10</v>
          </cell>
          <cell r="G5">
            <v>10</v>
          </cell>
          <cell r="I5">
            <v>16</v>
          </cell>
          <cell r="J5">
            <v>17</v>
          </cell>
          <cell r="K5">
            <v>30</v>
          </cell>
          <cell r="M5">
            <v>23</v>
          </cell>
          <cell r="N5">
            <v>31</v>
          </cell>
          <cell r="O5">
            <v>27</v>
          </cell>
          <cell r="Q5">
            <v>12</v>
          </cell>
          <cell r="R5">
            <v>16</v>
          </cell>
          <cell r="S5">
            <v>8</v>
          </cell>
        </row>
        <row r="18">
          <cell r="E18">
            <v>40823</v>
          </cell>
          <cell r="F18">
            <v>40691</v>
          </cell>
          <cell r="G18">
            <v>40786</v>
          </cell>
          <cell r="I18">
            <v>44349</v>
          </cell>
          <cell r="J18">
            <v>41160</v>
          </cell>
          <cell r="K18">
            <v>44017</v>
          </cell>
          <cell r="M18">
            <v>46324</v>
          </cell>
          <cell r="N18">
            <v>48819</v>
          </cell>
          <cell r="O18">
            <v>44626</v>
          </cell>
          <cell r="Q18">
            <v>43970</v>
          </cell>
          <cell r="R18">
            <v>45650</v>
          </cell>
          <cell r="S18">
            <v>42296</v>
          </cell>
        </row>
        <row r="23">
          <cell r="E23">
            <v>12313</v>
          </cell>
          <cell r="F23">
            <v>13564</v>
          </cell>
          <cell r="G23">
            <v>14797</v>
          </cell>
          <cell r="I23">
            <v>16493</v>
          </cell>
          <cell r="J23">
            <v>15543</v>
          </cell>
          <cell r="K23">
            <v>16114</v>
          </cell>
          <cell r="M23">
            <v>16139</v>
          </cell>
          <cell r="N23">
            <v>14377</v>
          </cell>
          <cell r="O23">
            <v>13907</v>
          </cell>
          <cell r="Q23">
            <v>12815</v>
          </cell>
          <cell r="R23">
            <v>14290</v>
          </cell>
          <cell r="S23">
            <v>14548</v>
          </cell>
        </row>
        <row r="25">
          <cell r="E25">
            <v>23.17261367058115</v>
          </cell>
          <cell r="F25">
            <v>25.000460787024238</v>
          </cell>
          <cell r="G25">
            <v>26.62144900419193</v>
          </cell>
          <cell r="I25">
            <v>27.107918871831959</v>
          </cell>
          <cell r="J25">
            <v>27.411248082112056</v>
          </cell>
          <cell r="K25">
            <v>26.798157356438441</v>
          </cell>
          <cell r="M25">
            <v>25.837695915982263</v>
          </cell>
          <cell r="N25">
            <v>22.749857585923159</v>
          </cell>
          <cell r="O25">
            <v>23.759246920540551</v>
          </cell>
          <cell r="Q25">
            <v>22.567579466408382</v>
          </cell>
          <cell r="R25">
            <v>23.840507173840507</v>
          </cell>
          <cell r="S25">
            <v>25.592850608683413</v>
          </cell>
          <cell r="T25">
            <v>25.042560898954914</v>
          </cell>
        </row>
        <row r="27">
          <cell r="E27">
            <v>0.51530853756287831</v>
          </cell>
          <cell r="F27">
            <v>0.52859184203689269</v>
          </cell>
          <cell r="G27">
            <v>0.51084349421659436</v>
          </cell>
          <cell r="I27">
            <v>0.55278705688786955</v>
          </cell>
          <cell r="J27">
            <v>0.56440775580725666</v>
          </cell>
          <cell r="K27">
            <v>0.54029803112878672</v>
          </cell>
          <cell r="M27">
            <v>0.58170402461229354</v>
          </cell>
          <cell r="N27">
            <v>0.58750473852374674</v>
          </cell>
          <cell r="O27">
            <v>0.54951360669868243</v>
          </cell>
          <cell r="Q27">
            <v>0.52070010894794183</v>
          </cell>
          <cell r="R27">
            <v>0.53802727262012795</v>
          </cell>
          <cell r="S27">
            <v>0.51286528434582268</v>
          </cell>
          <cell r="T27">
            <v>0.54093030825146793</v>
          </cell>
        </row>
        <row r="43">
          <cell r="E43">
            <v>676743.62999999989</v>
          </cell>
          <cell r="F43">
            <v>656330.19000000006</v>
          </cell>
          <cell r="G43">
            <v>682719.18</v>
          </cell>
          <cell r="I43">
            <v>740951.45</v>
          </cell>
          <cell r="J43">
            <v>693332.6399999999</v>
          </cell>
          <cell r="K43">
            <v>748048.6</v>
          </cell>
          <cell r="M43">
            <v>773800.04</v>
          </cell>
          <cell r="N43">
            <v>796571.85000000009</v>
          </cell>
          <cell r="O43">
            <v>3198346.9699999997</v>
          </cell>
          <cell r="Q43">
            <v>726757.61999999988</v>
          </cell>
          <cell r="R43">
            <v>766867.09000000008</v>
          </cell>
          <cell r="S43">
            <v>710224.51</v>
          </cell>
        </row>
        <row r="120">
          <cell r="E120">
            <v>475417.25000000006</v>
          </cell>
          <cell r="F120">
            <v>496093.61000000004</v>
          </cell>
          <cell r="G120">
            <v>551526.4800000001</v>
          </cell>
          <cell r="I120">
            <v>485962.16</v>
          </cell>
          <cell r="J120">
            <v>459028.47999999992</v>
          </cell>
          <cell r="K120">
            <v>561245.2300000001</v>
          </cell>
          <cell r="M120">
            <v>467328.61999999994</v>
          </cell>
          <cell r="N120">
            <v>498790.81</v>
          </cell>
          <cell r="O120">
            <v>595347.25</v>
          </cell>
          <cell r="Q120">
            <v>577484.85000000009</v>
          </cell>
          <cell r="R120">
            <v>605004.10000000021</v>
          </cell>
          <cell r="S120">
            <v>587114.49</v>
          </cell>
        </row>
      </sheetData>
      <sheetData sheetId="11">
        <row r="5">
          <cell r="E5">
            <v>10</v>
          </cell>
          <cell r="F5">
            <v>69</v>
          </cell>
          <cell r="G5">
            <v>11</v>
          </cell>
          <cell r="I5">
            <v>16</v>
          </cell>
          <cell r="J5">
            <v>18</v>
          </cell>
          <cell r="K5">
            <v>49</v>
          </cell>
          <cell r="M5">
            <v>9</v>
          </cell>
          <cell r="N5">
            <v>31</v>
          </cell>
          <cell r="O5">
            <v>25</v>
          </cell>
          <cell r="Q5">
            <v>18</v>
          </cell>
          <cell r="R5">
            <v>25</v>
          </cell>
          <cell r="S5">
            <v>23</v>
          </cell>
        </row>
        <row r="18">
          <cell r="E18">
            <v>76705</v>
          </cell>
          <cell r="F18">
            <v>72852</v>
          </cell>
          <cell r="G18">
            <v>84195</v>
          </cell>
          <cell r="I18">
            <v>81297</v>
          </cell>
          <cell r="J18">
            <v>77974</v>
          </cell>
          <cell r="K18">
            <v>82571</v>
          </cell>
          <cell r="M18">
            <v>81042</v>
          </cell>
          <cell r="N18">
            <v>83628</v>
          </cell>
          <cell r="O18">
            <v>82461</v>
          </cell>
          <cell r="Q18">
            <v>84909</v>
          </cell>
          <cell r="R18">
            <v>77708</v>
          </cell>
          <cell r="S18">
            <v>82510</v>
          </cell>
        </row>
        <row r="23">
          <cell r="E23">
            <v>31067</v>
          </cell>
          <cell r="F23">
            <v>31118</v>
          </cell>
          <cell r="G23">
            <v>33466</v>
          </cell>
          <cell r="I23">
            <v>29340</v>
          </cell>
          <cell r="J23">
            <v>26328</v>
          </cell>
          <cell r="K23">
            <v>26418</v>
          </cell>
          <cell r="M23">
            <v>26304</v>
          </cell>
          <cell r="N23">
            <v>32330</v>
          </cell>
          <cell r="O23">
            <v>30512</v>
          </cell>
          <cell r="Q23">
            <v>26809</v>
          </cell>
          <cell r="R23">
            <v>28253</v>
          </cell>
          <cell r="S23">
            <v>29884</v>
          </cell>
        </row>
        <row r="25">
          <cell r="E25">
            <v>28.817238212732011</v>
          </cell>
          <cell r="F25">
            <v>29.929787438684237</v>
          </cell>
          <cell r="G25">
            <v>28.436929090368356</v>
          </cell>
          <cell r="I25">
            <v>26.519157243959977</v>
          </cell>
          <cell r="J25">
            <v>25.229990800367986</v>
          </cell>
          <cell r="K25">
            <v>24.239143399792638</v>
          </cell>
          <cell r="M25">
            <v>24.491164037913634</v>
          </cell>
          <cell r="N25">
            <v>27.880784421945876</v>
          </cell>
          <cell r="O25">
            <v>27.008223203774353</v>
          </cell>
          <cell r="Q25">
            <v>23.99702823179792</v>
          </cell>
          <cell r="R25">
            <v>26.658300466116888</v>
          </cell>
          <cell r="S25">
            <v>26.537843334014156</v>
          </cell>
          <cell r="T25">
            <v>26.652056463159106</v>
          </cell>
        </row>
        <row r="27">
          <cell r="E27">
            <v>0.65886162660356207</v>
          </cell>
          <cell r="F27">
            <v>0.64031641397495054</v>
          </cell>
          <cell r="G27">
            <v>0.70894485563442544</v>
          </cell>
          <cell r="I27">
            <v>0.68222785404988084</v>
          </cell>
          <cell r="J27">
            <v>0.72126022126022127</v>
          </cell>
          <cell r="K27">
            <v>0.6841095788265803</v>
          </cell>
          <cell r="M27">
            <v>0.68913265306122451</v>
          </cell>
          <cell r="N27">
            <v>0.68512442396313367</v>
          </cell>
          <cell r="O27">
            <v>0.69508155266152483</v>
          </cell>
          <cell r="Q27">
            <v>0.69070735090152569</v>
          </cell>
          <cell r="R27">
            <v>0.62887849408413321</v>
          </cell>
          <cell r="S27">
            <v>0.68629652734456226</v>
          </cell>
          <cell r="T27">
            <v>0.68262306991079758</v>
          </cell>
        </row>
        <row r="43">
          <cell r="E43">
            <v>1299486.4699999997</v>
          </cell>
          <cell r="F43">
            <v>1331223.71</v>
          </cell>
          <cell r="G43">
            <v>1436778.6500000001</v>
          </cell>
          <cell r="I43">
            <v>1411272.7000000002</v>
          </cell>
          <cell r="J43">
            <v>1350663.32</v>
          </cell>
          <cell r="K43">
            <v>1462561.32</v>
          </cell>
          <cell r="M43">
            <v>1383092.07</v>
          </cell>
          <cell r="N43">
            <v>1430690.79</v>
          </cell>
          <cell r="O43">
            <v>1414728.3199999998</v>
          </cell>
          <cell r="Q43">
            <v>1461544.1499999997</v>
          </cell>
          <cell r="R43">
            <v>1355446.23</v>
          </cell>
          <cell r="S43">
            <v>1429890.94</v>
          </cell>
        </row>
        <row r="120">
          <cell r="E120">
            <v>569600.14</v>
          </cell>
          <cell r="F120">
            <v>639185.37</v>
          </cell>
          <cell r="G120">
            <v>571629.55999999994</v>
          </cell>
          <cell r="I120">
            <v>651348.56000000017</v>
          </cell>
          <cell r="J120">
            <v>640671.61999999988</v>
          </cell>
          <cell r="K120">
            <v>609497.67999999993</v>
          </cell>
          <cell r="M120">
            <v>565944.80999999994</v>
          </cell>
          <cell r="N120">
            <v>612127.55000000005</v>
          </cell>
          <cell r="O120">
            <v>792109.48</v>
          </cell>
          <cell r="Q120">
            <v>673092.22</v>
          </cell>
          <cell r="R120">
            <v>675356.24</v>
          </cell>
          <cell r="S120">
            <v>693852.59999999974</v>
          </cell>
        </row>
      </sheetData>
      <sheetData sheetId="12">
        <row r="5">
          <cell r="E5">
            <v>17</v>
          </cell>
          <cell r="F5">
            <v>7</v>
          </cell>
          <cell r="G5">
            <v>6</v>
          </cell>
          <cell r="I5">
            <v>18</v>
          </cell>
          <cell r="J5">
            <v>6</v>
          </cell>
          <cell r="K5">
            <v>18</v>
          </cell>
          <cell r="M5">
            <v>17</v>
          </cell>
          <cell r="N5">
            <v>10</v>
          </cell>
          <cell r="O5">
            <v>13</v>
          </cell>
          <cell r="Q5">
            <v>11</v>
          </cell>
          <cell r="R5">
            <v>15</v>
          </cell>
          <cell r="S5">
            <v>9</v>
          </cell>
        </row>
        <row r="18">
          <cell r="E18">
            <v>48716</v>
          </cell>
          <cell r="F18">
            <v>50227</v>
          </cell>
          <cell r="G18">
            <v>49405</v>
          </cell>
          <cell r="I18">
            <v>50949</v>
          </cell>
          <cell r="J18">
            <v>47050</v>
          </cell>
          <cell r="K18">
            <v>50979</v>
          </cell>
          <cell r="M18">
            <v>50324</v>
          </cell>
          <cell r="N18">
            <v>55056</v>
          </cell>
          <cell r="O18">
            <v>54413</v>
          </cell>
          <cell r="Q18">
            <v>51049</v>
          </cell>
          <cell r="R18">
            <v>53112</v>
          </cell>
          <cell r="S18">
            <v>51963</v>
          </cell>
        </row>
        <row r="23">
          <cell r="E23">
            <v>10534</v>
          </cell>
          <cell r="F23">
            <v>10513</v>
          </cell>
          <cell r="G23">
            <v>10995</v>
          </cell>
          <cell r="I23">
            <v>11351</v>
          </cell>
          <cell r="J23">
            <v>10710</v>
          </cell>
          <cell r="K23">
            <v>12111</v>
          </cell>
          <cell r="M23">
            <v>11456</v>
          </cell>
          <cell r="N23">
            <v>11534</v>
          </cell>
          <cell r="O23">
            <v>12235</v>
          </cell>
          <cell r="Q23">
            <v>12821</v>
          </cell>
          <cell r="R23">
            <v>12538</v>
          </cell>
          <cell r="S23">
            <v>11787</v>
          </cell>
        </row>
        <row r="25">
          <cell r="E25">
            <v>17.70420168067227</v>
          </cell>
          <cell r="F25">
            <v>17.234426229508198</v>
          </cell>
          <cell r="G25">
            <v>18.08388157894737</v>
          </cell>
          <cell r="I25">
            <v>17.303353658536587</v>
          </cell>
          <cell r="J25">
            <v>17.761194029850746</v>
          </cell>
          <cell r="K25">
            <v>18.603686635944701</v>
          </cell>
          <cell r="M25">
            <v>17.410334346504559</v>
          </cell>
          <cell r="N25">
            <v>17.318318318318319</v>
          </cell>
          <cell r="O25">
            <v>18.218231632865781</v>
          </cell>
          <cell r="Q25">
            <v>20.032812499999999</v>
          </cell>
          <cell r="R25">
            <v>19.083713850837139</v>
          </cell>
          <cell r="S25">
            <v>18.474921630094045</v>
          </cell>
          <cell r="T25">
            <v>18.10721257241709</v>
          </cell>
        </row>
        <row r="27">
          <cell r="E27">
            <v>0.51038774633573947</v>
          </cell>
          <cell r="F27">
            <v>0.54173542576713585</v>
          </cell>
          <cell r="G27">
            <v>0.51468098737909085</v>
          </cell>
          <cell r="I27">
            <v>0.52880184331797231</v>
          </cell>
          <cell r="J27">
            <v>0.53866233141758069</v>
          </cell>
          <cell r="K27">
            <v>0.52522640401397058</v>
          </cell>
          <cell r="M27">
            <v>0.53278280662749455</v>
          </cell>
          <cell r="N27">
            <v>0.56184751660866816</v>
          </cell>
          <cell r="O27">
            <v>0.57198570377378322</v>
          </cell>
          <cell r="Q27">
            <v>0.51751789298676021</v>
          </cell>
          <cell r="R27">
            <v>0.53632503445942881</v>
          </cell>
          <cell r="S27">
            <v>0.54018400124746613</v>
          </cell>
          <cell r="T27">
            <v>0.53489901566990705</v>
          </cell>
        </row>
        <row r="43">
          <cell r="E43">
            <v>771150.37000000011</v>
          </cell>
          <cell r="F43">
            <v>779405.72999999975</v>
          </cell>
          <cell r="G43">
            <v>770607.46</v>
          </cell>
          <cell r="I43">
            <v>811936.92</v>
          </cell>
          <cell r="J43">
            <v>739480.98</v>
          </cell>
          <cell r="K43">
            <v>815352.17</v>
          </cell>
          <cell r="M43">
            <v>798966.96999999986</v>
          </cell>
          <cell r="N43">
            <v>852706.39</v>
          </cell>
          <cell r="O43">
            <v>846246.72</v>
          </cell>
          <cell r="Q43">
            <v>802460.02</v>
          </cell>
          <cell r="R43">
            <v>844304.21</v>
          </cell>
          <cell r="S43">
            <v>821641.63</v>
          </cell>
        </row>
        <row r="120">
          <cell r="E120">
            <v>350202.58</v>
          </cell>
          <cell r="F120">
            <v>345467.26</v>
          </cell>
          <cell r="G120">
            <v>363030.8899999999</v>
          </cell>
          <cell r="I120">
            <v>357868.95000000007</v>
          </cell>
          <cell r="J120">
            <v>353283.41000000003</v>
          </cell>
          <cell r="K120">
            <v>402335.83</v>
          </cell>
          <cell r="M120">
            <v>413103.98000000004</v>
          </cell>
          <cell r="N120">
            <v>379643.70999999996</v>
          </cell>
          <cell r="O120">
            <v>425756.18</v>
          </cell>
          <cell r="Q120">
            <v>412191.74999999994</v>
          </cell>
          <cell r="R120">
            <v>579526.45000000007</v>
          </cell>
          <cell r="S120">
            <v>602838.96</v>
          </cell>
        </row>
      </sheetData>
      <sheetData sheetId="13">
        <row r="5">
          <cell r="E5">
            <v>21</v>
          </cell>
          <cell r="F5">
            <v>21</v>
          </cell>
          <cell r="G5">
            <v>22</v>
          </cell>
          <cell r="I5">
            <v>12</v>
          </cell>
          <cell r="J5">
            <v>16</v>
          </cell>
          <cell r="K5">
            <v>20</v>
          </cell>
          <cell r="M5">
            <v>18</v>
          </cell>
          <cell r="N5">
            <v>34</v>
          </cell>
          <cell r="O5">
            <v>20</v>
          </cell>
          <cell r="Q5">
            <v>17</v>
          </cell>
          <cell r="R5">
            <v>14</v>
          </cell>
          <cell r="S5">
            <v>15</v>
          </cell>
        </row>
        <row r="18">
          <cell r="E18">
            <v>133960</v>
          </cell>
          <cell r="F18">
            <v>121224</v>
          </cell>
          <cell r="G18">
            <v>135466</v>
          </cell>
          <cell r="I18">
            <v>126933</v>
          </cell>
          <cell r="J18">
            <v>115597</v>
          </cell>
          <cell r="K18">
            <v>108832</v>
          </cell>
          <cell r="M18">
            <v>119321</v>
          </cell>
          <cell r="N18">
            <v>130119</v>
          </cell>
          <cell r="O18">
            <v>132282</v>
          </cell>
          <cell r="Q18">
            <v>121341</v>
          </cell>
          <cell r="R18">
            <v>123976</v>
          </cell>
          <cell r="S18">
            <v>131349</v>
          </cell>
        </row>
        <row r="23">
          <cell r="E23">
            <v>62474</v>
          </cell>
          <cell r="F23">
            <v>62361</v>
          </cell>
          <cell r="G23">
            <v>56913</v>
          </cell>
          <cell r="I23">
            <v>62539</v>
          </cell>
          <cell r="J23">
            <v>61844</v>
          </cell>
          <cell r="K23">
            <v>66058</v>
          </cell>
          <cell r="M23">
            <v>73256</v>
          </cell>
          <cell r="N23">
            <v>47110</v>
          </cell>
          <cell r="O23">
            <v>56987</v>
          </cell>
          <cell r="Q23">
            <v>48304</v>
          </cell>
          <cell r="R23">
            <v>60594</v>
          </cell>
          <cell r="S23">
            <v>52222</v>
          </cell>
        </row>
        <row r="25">
          <cell r="E25">
            <v>31.740080272316213</v>
          </cell>
          <cell r="F25">
            <v>33.925589036922588</v>
          </cell>
          <cell r="G25">
            <v>29.530984885042262</v>
          </cell>
          <cell r="I25">
            <v>32.949947312961008</v>
          </cell>
          <cell r="J25">
            <v>34.788772008775382</v>
          </cell>
          <cell r="K25">
            <v>37.717254767614477</v>
          </cell>
          <cell r="M25">
            <v>37.9889542873441</v>
          </cell>
          <cell r="N25">
            <v>26.555057636481497</v>
          </cell>
          <cell r="O25">
            <v>30.078644568774411</v>
          </cell>
          <cell r="Q25">
            <v>28.435695321744149</v>
          </cell>
          <cell r="R25">
            <v>32.77300016225864</v>
          </cell>
          <cell r="S25">
            <v>28.419981387856392</v>
          </cell>
          <cell r="T25">
            <v>32.094321796763928</v>
          </cell>
        </row>
        <row r="27">
          <cell r="E27">
            <v>0.79420884443680295</v>
          </cell>
          <cell r="F27">
            <v>0.74000549400238069</v>
          </cell>
          <cell r="G27">
            <v>0.79720349680597202</v>
          </cell>
          <cell r="I27">
            <v>0.74481362496149273</v>
          </cell>
          <cell r="J27">
            <v>0.74926756546538764</v>
          </cell>
          <cell r="K27">
            <v>0.63542256604875202</v>
          </cell>
          <cell r="M27">
            <v>0.71774188697404429</v>
          </cell>
          <cell r="N27">
            <v>0.7541796957639374</v>
          </cell>
          <cell r="O27">
            <v>0.78866034698622789</v>
          </cell>
          <cell r="Q27">
            <v>0.69784735361947103</v>
          </cell>
          <cell r="R27">
            <v>0.71116312020122929</v>
          </cell>
          <cell r="S27">
            <v>0.77663858093126381</v>
          </cell>
          <cell r="T27">
            <v>0.74220184734257455</v>
          </cell>
        </row>
        <row r="43">
          <cell r="E43">
            <v>2259956.4200000004</v>
          </cell>
          <cell r="F43">
            <v>2067341.4000000001</v>
          </cell>
          <cell r="G43">
            <v>2261950.52</v>
          </cell>
          <cell r="I43">
            <v>2120488.4</v>
          </cell>
          <cell r="J43">
            <v>1911291.5000000002</v>
          </cell>
          <cell r="K43">
            <v>1822876.1600000004</v>
          </cell>
          <cell r="M43">
            <v>2000578.3</v>
          </cell>
          <cell r="N43">
            <v>2126520.8899999997</v>
          </cell>
          <cell r="O43">
            <v>2160432.06</v>
          </cell>
          <cell r="Q43">
            <v>1991388.7999999998</v>
          </cell>
          <cell r="R43">
            <v>2044902.5399999998</v>
          </cell>
          <cell r="S43">
            <v>2195440.09</v>
          </cell>
        </row>
        <row r="120">
          <cell r="E120">
            <v>985621.34999999986</v>
          </cell>
          <cell r="F120">
            <v>944922.41000000015</v>
          </cell>
          <cell r="G120">
            <v>939080.42999999982</v>
          </cell>
          <cell r="I120">
            <v>985952.51</v>
          </cell>
          <cell r="J120">
            <v>889458.45000000007</v>
          </cell>
          <cell r="K120">
            <v>965132.20000000019</v>
          </cell>
          <cell r="M120">
            <v>933646.42999999993</v>
          </cell>
          <cell r="N120">
            <v>963867.58999999973</v>
          </cell>
          <cell r="O120">
            <v>1023796.35</v>
          </cell>
          <cell r="Q120">
            <v>1076832.4599999997</v>
          </cell>
          <cell r="R120">
            <v>1020986.0700000001</v>
          </cell>
          <cell r="S120">
            <v>1035633.9400000001</v>
          </cell>
        </row>
      </sheetData>
      <sheetData sheetId="14">
        <row r="5">
          <cell r="E5">
            <v>8</v>
          </cell>
          <cell r="F5">
            <v>22</v>
          </cell>
          <cell r="G5">
            <v>11</v>
          </cell>
          <cell r="I5">
            <v>11</v>
          </cell>
          <cell r="J5">
            <v>17</v>
          </cell>
          <cell r="K5">
            <v>34</v>
          </cell>
          <cell r="M5">
            <v>15</v>
          </cell>
          <cell r="N5">
            <v>18</v>
          </cell>
          <cell r="O5">
            <v>33</v>
          </cell>
          <cell r="Q5">
            <v>11</v>
          </cell>
          <cell r="R5">
            <v>7</v>
          </cell>
          <cell r="S5">
            <v>5</v>
          </cell>
        </row>
        <row r="18">
          <cell r="E18">
            <v>64791</v>
          </cell>
          <cell r="F18">
            <v>67176</v>
          </cell>
          <cell r="G18">
            <v>71890</v>
          </cell>
          <cell r="I18">
            <v>68802</v>
          </cell>
          <cell r="J18">
            <v>63466</v>
          </cell>
          <cell r="K18">
            <v>69346</v>
          </cell>
          <cell r="M18">
            <v>76609</v>
          </cell>
          <cell r="N18">
            <v>79562</v>
          </cell>
          <cell r="O18">
            <v>73298</v>
          </cell>
          <cell r="Q18">
            <v>70387</v>
          </cell>
          <cell r="R18">
            <v>74371</v>
          </cell>
          <cell r="S18">
            <v>71403</v>
          </cell>
        </row>
        <row r="23">
          <cell r="E23">
            <v>32111</v>
          </cell>
          <cell r="F23">
            <v>19854</v>
          </cell>
          <cell r="G23">
            <v>5020</v>
          </cell>
          <cell r="I23">
            <v>5855</v>
          </cell>
          <cell r="J23">
            <v>7387</v>
          </cell>
          <cell r="K23">
            <v>5697</v>
          </cell>
          <cell r="M23">
            <v>3726</v>
          </cell>
          <cell r="N23">
            <v>6342</v>
          </cell>
          <cell r="O23">
            <v>6477</v>
          </cell>
          <cell r="Q23">
            <v>5871</v>
          </cell>
          <cell r="R23">
            <v>11141</v>
          </cell>
          <cell r="S23">
            <v>12484</v>
          </cell>
        </row>
        <row r="25">
          <cell r="E25">
            <v>33.128714097061739</v>
          </cell>
          <cell r="F25">
            <v>22.81282316442606</v>
          </cell>
          <cell r="G25">
            <v>6.5271096086334675</v>
          </cell>
          <cell r="I25">
            <v>7.8425331850998568</v>
          </cell>
          <cell r="J25">
            <v>10.425811186541148</v>
          </cell>
          <cell r="K25">
            <v>7.5916474554588707</v>
          </cell>
          <cell r="M25">
            <v>4.6380780481732744</v>
          </cell>
          <cell r="N25">
            <v>7.3826597131681879</v>
          </cell>
          <cell r="O25">
            <v>8.1190849263553737</v>
          </cell>
          <cell r="Q25">
            <v>7.6988643814419468</v>
          </cell>
          <cell r="R25">
            <v>13.01640340218712</v>
          </cell>
          <cell r="S25">
            <v>14.881924493664096</v>
          </cell>
          <cell r="T25">
            <v>12.532728027522371</v>
          </cell>
        </row>
        <row r="27">
          <cell r="E27">
            <v>0.49096365000340997</v>
          </cell>
          <cell r="F27">
            <v>0.52421865855086036</v>
          </cell>
          <cell r="G27">
            <v>0.54100834201901693</v>
          </cell>
          <cell r="I27">
            <v>0.51668475261057145</v>
          </cell>
          <cell r="J27">
            <v>0.52608630779687993</v>
          </cell>
          <cell r="K27">
            <v>0.51620347108237774</v>
          </cell>
          <cell r="M27">
            <v>0.58603174603174601</v>
          </cell>
          <cell r="N27">
            <v>0.58683345810729581</v>
          </cell>
          <cell r="O27">
            <v>0.55547724603084381</v>
          </cell>
          <cell r="Q27">
            <v>0.51381497784493646</v>
          </cell>
          <cell r="R27">
            <v>0.54203897788726441</v>
          </cell>
          <cell r="S27">
            <v>0.53714737079665986</v>
          </cell>
          <cell r="T27">
            <v>0.53690618504348042</v>
          </cell>
        </row>
        <row r="43">
          <cell r="E43">
            <v>1044932.13</v>
          </cell>
          <cell r="F43">
            <v>1121641.83</v>
          </cell>
          <cell r="G43">
            <v>1173972.6200000001</v>
          </cell>
          <cell r="I43">
            <v>1121051.48</v>
          </cell>
          <cell r="J43">
            <v>1041576.68</v>
          </cell>
          <cell r="K43">
            <v>1133423.17</v>
          </cell>
          <cell r="M43">
            <v>1231703.5899999999</v>
          </cell>
          <cell r="N43">
            <v>1257918.1100000001</v>
          </cell>
          <cell r="O43">
            <v>1207386.2599999998</v>
          </cell>
          <cell r="Q43">
            <v>1171891.52</v>
          </cell>
          <cell r="R43">
            <v>1210910.4300000002</v>
          </cell>
          <cell r="S43">
            <v>1174634.4799999997</v>
          </cell>
        </row>
        <row r="120">
          <cell r="E120">
            <v>722009.53999999992</v>
          </cell>
          <cell r="F120">
            <v>771547.25</v>
          </cell>
          <cell r="G120">
            <v>613075.74</v>
          </cell>
          <cell r="I120">
            <v>808465.91999999993</v>
          </cell>
          <cell r="J120">
            <v>656010.65999999992</v>
          </cell>
          <cell r="K120">
            <v>652365.57000000007</v>
          </cell>
          <cell r="M120">
            <v>768144.07999999984</v>
          </cell>
          <cell r="N120">
            <v>684492.76</v>
          </cell>
          <cell r="O120">
            <v>813429.1599999998</v>
          </cell>
          <cell r="Q120">
            <v>726554.64999999991</v>
          </cell>
          <cell r="R120">
            <v>850798.36999999988</v>
          </cell>
          <cell r="S120">
            <v>1022062.0599999999</v>
          </cell>
        </row>
      </sheetData>
      <sheetData sheetId="15">
        <row r="5">
          <cell r="E5">
            <v>44</v>
          </cell>
          <cell r="F5">
            <v>52</v>
          </cell>
          <cell r="G5">
            <v>39</v>
          </cell>
          <cell r="I5">
            <v>36</v>
          </cell>
          <cell r="J5">
            <v>69</v>
          </cell>
          <cell r="K5">
            <v>72</v>
          </cell>
          <cell r="M5">
            <v>31</v>
          </cell>
          <cell r="N5">
            <v>47</v>
          </cell>
          <cell r="O5">
            <v>73</v>
          </cell>
          <cell r="Q5">
            <v>50</v>
          </cell>
          <cell r="R5">
            <v>82</v>
          </cell>
          <cell r="S5">
            <v>68</v>
          </cell>
        </row>
        <row r="18">
          <cell r="E18">
            <v>210361</v>
          </cell>
          <cell r="F18">
            <v>208934</v>
          </cell>
          <cell r="G18">
            <v>215020</v>
          </cell>
          <cell r="I18">
            <v>213100</v>
          </cell>
          <cell r="J18">
            <v>203221</v>
          </cell>
          <cell r="K18">
            <v>206993</v>
          </cell>
          <cell r="M18">
            <v>206768</v>
          </cell>
          <cell r="N18">
            <v>225950</v>
          </cell>
          <cell r="O18">
            <v>219505</v>
          </cell>
          <cell r="Q18">
            <v>218947</v>
          </cell>
          <cell r="R18">
            <v>216495</v>
          </cell>
          <cell r="S18">
            <v>217216</v>
          </cell>
        </row>
        <row r="23">
          <cell r="E23">
            <v>67758</v>
          </cell>
          <cell r="F23">
            <v>71518</v>
          </cell>
          <cell r="G23">
            <v>72044</v>
          </cell>
          <cell r="I23">
            <v>65960</v>
          </cell>
          <cell r="J23">
            <v>78358</v>
          </cell>
          <cell r="K23">
            <v>79589</v>
          </cell>
          <cell r="M23">
            <v>73653</v>
          </cell>
          <cell r="N23">
            <v>72127</v>
          </cell>
          <cell r="O23">
            <v>71884</v>
          </cell>
          <cell r="Q23">
            <v>80539</v>
          </cell>
          <cell r="R23">
            <v>77666</v>
          </cell>
          <cell r="S23">
            <v>79240</v>
          </cell>
        </row>
        <row r="25">
          <cell r="E25">
            <v>24.3629525490887</v>
          </cell>
          <cell r="F25">
            <v>25.500976994280663</v>
          </cell>
          <cell r="G25">
            <v>25.091423277585449</v>
          </cell>
          <cell r="I25">
            <v>23.633868523169863</v>
          </cell>
          <cell r="J25">
            <v>27.82806956484681</v>
          </cell>
          <cell r="K25">
            <v>27.771807022073961</v>
          </cell>
          <cell r="M25">
            <v>26.253916539828403</v>
          </cell>
          <cell r="N25">
            <v>24.197438916789956</v>
          </cell>
          <cell r="O25">
            <v>24.667904339978108</v>
          </cell>
          <cell r="Q25">
            <v>26.892408994076519</v>
          </cell>
          <cell r="R25">
            <v>26.399137998429634</v>
          </cell>
          <cell r="S25">
            <v>26.727830809188113</v>
          </cell>
          <cell r="T25">
            <v>25.783456106041797</v>
          </cell>
        </row>
        <row r="27">
          <cell r="E27">
            <v>0.6103745185228171</v>
          </cell>
          <cell r="F27">
            <v>0.62436385913009695</v>
          </cell>
          <cell r="G27">
            <v>0.61982297772736383</v>
          </cell>
          <cell r="I27">
            <v>0.6123184918173159</v>
          </cell>
          <cell r="J27">
            <v>0.6443727844047461</v>
          </cell>
          <cell r="K27">
            <v>0.59105900224724239</v>
          </cell>
          <cell r="M27">
            <v>0.60872304408625888</v>
          </cell>
          <cell r="N27">
            <v>0.64186602768872836</v>
          </cell>
          <cell r="O27">
            <v>0.64191194747846936</v>
          </cell>
          <cell r="Q27">
            <v>0.61727027194659179</v>
          </cell>
          <cell r="R27">
            <v>0.6071999023970226</v>
          </cell>
          <cell r="S27">
            <v>0.62566717073521994</v>
          </cell>
          <cell r="T27">
            <v>0.61844391670769494</v>
          </cell>
        </row>
        <row r="43">
          <cell r="E43">
            <v>3420345.99</v>
          </cell>
          <cell r="F43">
            <v>3463704.71</v>
          </cell>
          <cell r="G43">
            <v>3476957.47</v>
          </cell>
          <cell r="I43">
            <v>3462299.6600000006</v>
          </cell>
          <cell r="J43">
            <v>3354313.8799999994</v>
          </cell>
          <cell r="K43">
            <v>3390413.08</v>
          </cell>
          <cell r="M43">
            <v>3356318.1900000004</v>
          </cell>
          <cell r="N43">
            <v>3652516.83</v>
          </cell>
          <cell r="O43">
            <v>3620784.64</v>
          </cell>
          <cell r="Q43">
            <v>3784411.87</v>
          </cell>
          <cell r="R43">
            <v>3572760.3000000003</v>
          </cell>
          <cell r="S43">
            <v>3662481.47</v>
          </cell>
        </row>
        <row r="120">
          <cell r="E120">
            <v>1832485.29</v>
          </cell>
          <cell r="F120">
            <v>1508573.4399999997</v>
          </cell>
          <cell r="G120">
            <v>1384491.9699999997</v>
          </cell>
          <cell r="I120">
            <v>1366438.4000000001</v>
          </cell>
          <cell r="J120">
            <v>2918421.0699999994</v>
          </cell>
          <cell r="K120">
            <v>5613188.7400000012</v>
          </cell>
          <cell r="M120">
            <v>2354033.4099999992</v>
          </cell>
          <cell r="N120">
            <v>502976.69000000006</v>
          </cell>
          <cell r="O120">
            <v>1471389.1700000002</v>
          </cell>
          <cell r="Q120">
            <v>8664194.2900000047</v>
          </cell>
          <cell r="R120">
            <v>1743290.58</v>
          </cell>
          <cell r="S120">
            <v>1785640.0999999994</v>
          </cell>
        </row>
      </sheetData>
      <sheetData sheetId="16">
        <row r="5">
          <cell r="E5">
            <v>0</v>
          </cell>
          <cell r="F5">
            <v>1</v>
          </cell>
          <cell r="G5">
            <v>2</v>
          </cell>
          <cell r="I5">
            <v>0</v>
          </cell>
          <cell r="J5">
            <v>14</v>
          </cell>
          <cell r="K5">
            <v>3</v>
          </cell>
          <cell r="M5">
            <v>0</v>
          </cell>
          <cell r="N5">
            <v>1</v>
          </cell>
          <cell r="O5">
            <v>1</v>
          </cell>
          <cell r="Q5">
            <v>1</v>
          </cell>
          <cell r="R5">
            <v>1</v>
          </cell>
          <cell r="S5">
            <v>1</v>
          </cell>
        </row>
        <row r="18">
          <cell r="E18">
            <v>12044</v>
          </cell>
          <cell r="F18">
            <v>10269</v>
          </cell>
          <cell r="G18">
            <v>11870</v>
          </cell>
          <cell r="I18">
            <v>12803</v>
          </cell>
          <cell r="J18">
            <v>11686</v>
          </cell>
          <cell r="K18">
            <v>12191</v>
          </cell>
          <cell r="M18">
            <v>13893</v>
          </cell>
          <cell r="N18">
            <v>13428</v>
          </cell>
          <cell r="O18">
            <v>11899</v>
          </cell>
          <cell r="Q18">
            <v>11331</v>
          </cell>
          <cell r="R18">
            <v>11548</v>
          </cell>
          <cell r="S18">
            <v>11552</v>
          </cell>
        </row>
        <row r="23">
          <cell r="E23">
            <v>4923</v>
          </cell>
          <cell r="F23">
            <v>4312</v>
          </cell>
          <cell r="G23">
            <v>4166</v>
          </cell>
          <cell r="I23">
            <v>4950</v>
          </cell>
          <cell r="J23">
            <v>4409</v>
          </cell>
          <cell r="K23">
            <v>4387</v>
          </cell>
          <cell r="M23">
            <v>5079</v>
          </cell>
          <cell r="N23">
            <v>5305</v>
          </cell>
          <cell r="O23">
            <v>4801</v>
          </cell>
          <cell r="Q23">
            <v>4595</v>
          </cell>
          <cell r="R23">
            <v>4475</v>
          </cell>
          <cell r="S23">
            <v>4449</v>
          </cell>
        </row>
        <row r="25">
          <cell r="E25">
            <v>28.906112383301039</v>
          </cell>
          <cell r="F25">
            <v>29.572731637061931</v>
          </cell>
          <cell r="G25">
            <v>25.979047143926167</v>
          </cell>
          <cell r="I25">
            <v>27.882611389624287</v>
          </cell>
          <cell r="J25">
            <v>27.393600497048773</v>
          </cell>
          <cell r="K25">
            <v>26.462782000241283</v>
          </cell>
          <cell r="M25">
            <v>26.771030993042377</v>
          </cell>
          <cell r="N25">
            <v>28.299370532380241</v>
          </cell>
          <cell r="O25">
            <v>28.738177900155634</v>
          </cell>
          <cell r="Q25">
            <v>28.852191385156349</v>
          </cell>
          <cell r="R25">
            <v>27.928602633714036</v>
          </cell>
          <cell r="S25">
            <v>27.804512217986375</v>
          </cell>
          <cell r="T25">
            <v>27.863086685823756</v>
          </cell>
        </row>
        <row r="27">
          <cell r="E27">
            <v>0.4437648532635729</v>
          </cell>
          <cell r="F27">
            <v>0.39119999999999999</v>
          </cell>
          <cell r="G27">
            <v>0.43710413904846074</v>
          </cell>
          <cell r="I27">
            <v>0.47092360319270238</v>
          </cell>
          <cell r="J27">
            <v>0.47212346477052358</v>
          </cell>
          <cell r="K27">
            <v>0.44087226963691595</v>
          </cell>
          <cell r="M27">
            <v>0.51858902575587906</v>
          </cell>
          <cell r="N27">
            <v>0.4853347790729195</v>
          </cell>
          <cell r="O27">
            <v>0.44440709617180207</v>
          </cell>
          <cell r="Q27">
            <v>0.40908352437857648</v>
          </cell>
          <cell r="R27">
            <v>0.41645179321661047</v>
          </cell>
          <cell r="S27">
            <v>0.43024208566108008</v>
          </cell>
          <cell r="T27">
            <v>0.44712452526627633</v>
          </cell>
        </row>
        <row r="43">
          <cell r="E43">
            <v>207946.65</v>
          </cell>
          <cell r="F43">
            <v>182785.31</v>
          </cell>
          <cell r="G43">
            <v>213401.15000000002</v>
          </cell>
          <cell r="I43">
            <v>110665.98000000003</v>
          </cell>
          <cell r="J43">
            <v>207780.39</v>
          </cell>
          <cell r="K43">
            <v>213106.87</v>
          </cell>
          <cell r="M43">
            <v>239135.50999999998</v>
          </cell>
          <cell r="N43">
            <v>236170.68999999997</v>
          </cell>
          <cell r="O43">
            <v>214403.87</v>
          </cell>
          <cell r="Q43">
            <v>202481.66</v>
          </cell>
          <cell r="R43">
            <v>210098.43000000002</v>
          </cell>
          <cell r="S43">
            <v>206489.37</v>
          </cell>
        </row>
        <row r="120">
          <cell r="E120">
            <v>249104.61</v>
          </cell>
          <cell r="F120">
            <v>279374.5199999999</v>
          </cell>
          <cell r="G120">
            <v>246261.12999999995</v>
          </cell>
          <cell r="I120">
            <v>291621.35000000003</v>
          </cell>
          <cell r="J120">
            <v>287896.46000000002</v>
          </cell>
          <cell r="K120">
            <v>398233.51999999996</v>
          </cell>
          <cell r="M120">
            <v>241227.82</v>
          </cell>
          <cell r="N120">
            <v>306166.11999999994</v>
          </cell>
          <cell r="O120">
            <v>250089.99</v>
          </cell>
          <cell r="Q120">
            <v>423303.42000000004</v>
          </cell>
          <cell r="R120">
            <v>285941.56000000006</v>
          </cell>
          <cell r="S120">
            <v>345777.91000000003</v>
          </cell>
        </row>
      </sheetData>
      <sheetData sheetId="17">
        <row r="5">
          <cell r="E5">
            <v>131</v>
          </cell>
          <cell r="F5">
            <v>138</v>
          </cell>
          <cell r="G5">
            <v>109</v>
          </cell>
          <cell r="I5">
            <v>103</v>
          </cell>
          <cell r="J5">
            <v>125</v>
          </cell>
          <cell r="K5">
            <v>163</v>
          </cell>
          <cell r="M5">
            <v>140</v>
          </cell>
          <cell r="N5">
            <v>118</v>
          </cell>
          <cell r="O5">
            <v>127</v>
          </cell>
          <cell r="Q5">
            <v>134</v>
          </cell>
          <cell r="R5">
            <v>99</v>
          </cell>
          <cell r="S5">
            <v>70</v>
          </cell>
        </row>
        <row r="18">
          <cell r="E18">
            <v>610642</v>
          </cell>
          <cell r="F18">
            <v>596843</v>
          </cell>
          <cell r="G18">
            <v>604908</v>
          </cell>
          <cell r="I18">
            <v>594876</v>
          </cell>
          <cell r="J18">
            <v>589330</v>
          </cell>
          <cell r="K18">
            <v>620143</v>
          </cell>
          <cell r="M18">
            <v>576223</v>
          </cell>
          <cell r="N18">
            <v>647063</v>
          </cell>
          <cell r="O18">
            <v>654407</v>
          </cell>
          <cell r="Q18">
            <v>596922</v>
          </cell>
          <cell r="R18">
            <v>616948</v>
          </cell>
          <cell r="S18">
            <v>601408</v>
          </cell>
        </row>
        <row r="23">
          <cell r="E23">
            <v>326807</v>
          </cell>
          <cell r="F23">
            <v>317462</v>
          </cell>
          <cell r="G23">
            <v>338040</v>
          </cell>
          <cell r="I23">
            <v>338052</v>
          </cell>
          <cell r="J23">
            <v>282277</v>
          </cell>
          <cell r="K23">
            <v>291649</v>
          </cell>
          <cell r="M23">
            <v>303999</v>
          </cell>
          <cell r="N23">
            <v>235952</v>
          </cell>
          <cell r="O23">
            <v>214837</v>
          </cell>
          <cell r="Q23">
            <v>305338</v>
          </cell>
          <cell r="R23">
            <v>330229</v>
          </cell>
          <cell r="S23">
            <v>204980</v>
          </cell>
        </row>
        <row r="25">
          <cell r="E25">
            <v>34.838008860689328</v>
          </cell>
          <cell r="F25">
            <v>34.710132963922291</v>
          </cell>
          <cell r="G25">
            <v>35.848398307052918</v>
          </cell>
          <cell r="I25">
            <v>36.231671255663009</v>
          </cell>
          <cell r="J25">
            <v>32.383396506942979</v>
          </cell>
          <cell r="K25">
            <v>31.983966837014453</v>
          </cell>
          <cell r="M25">
            <v>34.534117320961599</v>
          </cell>
          <cell r="N25">
            <v>26.721176876949997</v>
          </cell>
          <cell r="O25">
            <v>24.715384863168456</v>
          </cell>
          <cell r="Q25">
            <v>33.84146476625363</v>
          </cell>
          <cell r="R25">
            <v>34.858588108375145</v>
          </cell>
          <cell r="S25">
            <v>25.418894653822878</v>
          </cell>
          <cell r="T25">
            <v>32.309014293334116</v>
          </cell>
        </row>
        <row r="27">
          <cell r="E27">
            <v>0.61292330052455235</v>
          </cell>
          <cell r="F27">
            <v>0.61659564137133061</v>
          </cell>
          <cell r="G27">
            <v>0.60295593017605498</v>
          </cell>
          <cell r="I27">
            <v>0.59161266454238426</v>
          </cell>
          <cell r="J27">
            <v>0.64804409070615943</v>
          </cell>
          <cell r="K27">
            <v>0.61463769020879977</v>
          </cell>
          <cell r="M27">
            <v>0.58766183767025149</v>
          </cell>
          <cell r="N27">
            <v>0.63623616911025083</v>
          </cell>
          <cell r="O27">
            <v>0.66260340410882623</v>
          </cell>
          <cell r="Q27">
            <v>0.58269804926833535</v>
          </cell>
          <cell r="R27">
            <v>0.60055670555688323</v>
          </cell>
          <cell r="S27">
            <v>0.60386876521826438</v>
          </cell>
          <cell r="T27">
            <v>0.61332550214850656</v>
          </cell>
        </row>
        <row r="43">
          <cell r="E43">
            <v>9969336.5499999989</v>
          </cell>
          <cell r="F43">
            <v>9685006.2100000009</v>
          </cell>
          <cell r="G43">
            <v>9793912.5999999978</v>
          </cell>
          <cell r="I43">
            <v>9629301.3499999996</v>
          </cell>
          <cell r="J43">
            <v>9492468.6500000004</v>
          </cell>
          <cell r="K43">
            <v>10724685.529999999</v>
          </cell>
          <cell r="M43">
            <v>9365183.5300000012</v>
          </cell>
          <cell r="N43">
            <v>10244600.970000001</v>
          </cell>
          <cell r="O43">
            <v>10498437.549999999</v>
          </cell>
          <cell r="Q43">
            <v>9743569.6999999993</v>
          </cell>
          <cell r="R43">
            <v>10133272.169999998</v>
          </cell>
          <cell r="S43">
            <v>9841880.7100000009</v>
          </cell>
        </row>
        <row r="120">
          <cell r="E120">
            <v>3470442.23</v>
          </cell>
          <cell r="F120">
            <v>5097741.5200000005</v>
          </cell>
          <cell r="G120">
            <v>5234343.3400000008</v>
          </cell>
          <cell r="I120">
            <v>5304947.4999999991</v>
          </cell>
          <cell r="J120">
            <v>5756094.3999999994</v>
          </cell>
          <cell r="K120">
            <v>7935911.1099999994</v>
          </cell>
          <cell r="M120">
            <v>3273040.69</v>
          </cell>
          <cell r="N120">
            <v>5668163.1399999997</v>
          </cell>
          <cell r="O120">
            <v>5053995.8999999994</v>
          </cell>
          <cell r="Q120">
            <v>6005921.2999999998</v>
          </cell>
          <cell r="R120">
            <v>6263126.9000000004</v>
          </cell>
          <cell r="S120">
            <v>4296302.2700000014</v>
          </cell>
        </row>
      </sheetData>
      <sheetData sheetId="18">
        <row r="5">
          <cell r="E5">
            <v>4</v>
          </cell>
          <cell r="F5">
            <v>12</v>
          </cell>
          <cell r="G5">
            <v>0</v>
          </cell>
          <cell r="I5">
            <v>0</v>
          </cell>
          <cell r="J5">
            <v>29</v>
          </cell>
          <cell r="K5">
            <v>13</v>
          </cell>
          <cell r="M5">
            <v>8</v>
          </cell>
          <cell r="N5">
            <v>8</v>
          </cell>
          <cell r="O5">
            <v>238</v>
          </cell>
          <cell r="Q5">
            <v>24</v>
          </cell>
          <cell r="R5">
            <v>23</v>
          </cell>
          <cell r="S5">
            <v>8</v>
          </cell>
        </row>
        <row r="18">
          <cell r="E18">
            <v>59959</v>
          </cell>
          <cell r="F18">
            <v>56570</v>
          </cell>
          <cell r="G18">
            <v>60146</v>
          </cell>
          <cell r="I18">
            <v>60247</v>
          </cell>
          <cell r="J18">
            <v>53760</v>
          </cell>
          <cell r="K18">
            <v>64144</v>
          </cell>
          <cell r="M18">
            <v>64201</v>
          </cell>
          <cell r="N18">
            <v>67837</v>
          </cell>
          <cell r="O18">
            <v>59750</v>
          </cell>
          <cell r="Q18">
            <v>60150</v>
          </cell>
          <cell r="R18">
            <v>61458</v>
          </cell>
          <cell r="S18">
            <v>61912</v>
          </cell>
        </row>
        <row r="23">
          <cell r="E23">
            <v>9507</v>
          </cell>
          <cell r="F23">
            <v>11175</v>
          </cell>
          <cell r="G23">
            <v>12157</v>
          </cell>
          <cell r="I23">
            <v>12712</v>
          </cell>
          <cell r="J23">
            <v>11847</v>
          </cell>
          <cell r="K23">
            <v>11651</v>
          </cell>
          <cell r="M23">
            <v>12020</v>
          </cell>
          <cell r="N23">
            <v>9545</v>
          </cell>
          <cell r="O23">
            <v>20140</v>
          </cell>
          <cell r="Q23">
            <v>22041</v>
          </cell>
          <cell r="R23">
            <v>22622</v>
          </cell>
          <cell r="S23">
            <v>18697</v>
          </cell>
        </row>
        <row r="25">
          <cell r="E25">
            <v>13.685831917772724</v>
          </cell>
          <cell r="F25">
            <v>16.49568233817994</v>
          </cell>
          <cell r="G25">
            <v>16.813963459330871</v>
          </cell>
          <cell r="I25">
            <v>17.421096630075784</v>
          </cell>
          <cell r="J25">
            <v>18.057524349535871</v>
          </cell>
          <cell r="K25">
            <v>15.371726367174615</v>
          </cell>
          <cell r="M25">
            <v>15.769932170924024</v>
          </cell>
          <cell r="N25">
            <v>12.32535316753183</v>
          </cell>
          <cell r="O25">
            <v>25.209663287019652</v>
          </cell>
          <cell r="Q25">
            <v>26.816804759645215</v>
          </cell>
          <cell r="R25">
            <v>26.886142144045639</v>
          </cell>
          <cell r="S25">
            <v>23.194680494733838</v>
          </cell>
          <cell r="T25">
            <v>19.252348022618861</v>
          </cell>
        </row>
        <row r="27">
          <cell r="E27">
            <v>0.48639791030367929</v>
          </cell>
          <cell r="F27">
            <v>0.47372608131306787</v>
          </cell>
          <cell r="G27">
            <v>0.48675201916384764</v>
          </cell>
          <cell r="I27">
            <v>0.48793663391996633</v>
          </cell>
          <cell r="J27">
            <v>0.48084147257700977</v>
          </cell>
          <cell r="K27">
            <v>0.51574309330074297</v>
          </cell>
          <cell r="M27">
            <v>0.53208188297696002</v>
          </cell>
          <cell r="N27">
            <v>0.5430674581413687</v>
          </cell>
          <cell r="O27">
            <v>0.47974627644626439</v>
          </cell>
          <cell r="Q27">
            <v>0.45318756992763315</v>
          </cell>
          <cell r="R27">
            <v>0.46062177719150976</v>
          </cell>
          <cell r="S27">
            <v>0.47782665740526359</v>
          </cell>
          <cell r="T27">
            <v>0.48195810704437325</v>
          </cell>
        </row>
        <row r="43">
          <cell r="E43">
            <v>908213.09</v>
          </cell>
          <cell r="F43">
            <v>862700.15</v>
          </cell>
          <cell r="G43">
            <v>908896.9</v>
          </cell>
          <cell r="I43">
            <v>906743.29</v>
          </cell>
          <cell r="J43">
            <v>842413.74</v>
          </cell>
          <cell r="K43">
            <v>969849.14999999991</v>
          </cell>
          <cell r="M43">
            <v>957999.41999999993</v>
          </cell>
          <cell r="N43">
            <v>1005649.6500000001</v>
          </cell>
          <cell r="O43">
            <v>989737.13</v>
          </cell>
          <cell r="Q43">
            <v>919151.59</v>
          </cell>
          <cell r="R43">
            <v>955938.26000000013</v>
          </cell>
          <cell r="S43">
            <v>975020.43</v>
          </cell>
        </row>
        <row r="120">
          <cell r="E120">
            <v>542540.05999999994</v>
          </cell>
          <cell r="F120">
            <v>504227.00999999989</v>
          </cell>
          <cell r="G120">
            <v>493433.99</v>
          </cell>
          <cell r="I120">
            <v>491937.26</v>
          </cell>
          <cell r="J120">
            <v>519928.36999999994</v>
          </cell>
          <cell r="K120">
            <v>607406.02</v>
          </cell>
          <cell r="M120">
            <v>478594.19</v>
          </cell>
          <cell r="N120">
            <v>604512.96</v>
          </cell>
          <cell r="O120">
            <v>630169.91</v>
          </cell>
          <cell r="Q120">
            <v>672800.40999999992</v>
          </cell>
          <cell r="R120">
            <v>667818.87999999989</v>
          </cell>
          <cell r="S120">
            <v>767562.08000000007</v>
          </cell>
        </row>
      </sheetData>
      <sheetData sheetId="19">
        <row r="5">
          <cell r="E5">
            <v>8</v>
          </cell>
          <cell r="F5">
            <v>9</v>
          </cell>
          <cell r="G5">
            <v>10</v>
          </cell>
          <cell r="I5">
            <v>15</v>
          </cell>
          <cell r="J5">
            <v>25</v>
          </cell>
          <cell r="K5">
            <v>16</v>
          </cell>
          <cell r="M5">
            <v>28</v>
          </cell>
          <cell r="N5">
            <v>26</v>
          </cell>
          <cell r="O5">
            <v>35</v>
          </cell>
          <cell r="Q5">
            <v>6</v>
          </cell>
          <cell r="R5">
            <v>12</v>
          </cell>
          <cell r="S5">
            <v>17</v>
          </cell>
        </row>
        <row r="18">
          <cell r="E18">
            <v>90053</v>
          </cell>
          <cell r="F18">
            <v>85415</v>
          </cell>
          <cell r="G18">
            <v>91134</v>
          </cell>
          <cell r="I18">
            <v>92971</v>
          </cell>
          <cell r="J18">
            <v>90171</v>
          </cell>
          <cell r="K18">
            <v>97151</v>
          </cell>
          <cell r="M18">
            <v>93355</v>
          </cell>
          <cell r="N18">
            <v>112430</v>
          </cell>
          <cell r="O18">
            <v>96722</v>
          </cell>
          <cell r="Q18">
            <v>89213</v>
          </cell>
          <cell r="R18">
            <v>94462</v>
          </cell>
          <cell r="S18">
            <v>87661</v>
          </cell>
        </row>
        <row r="23">
          <cell r="E23">
            <v>44896</v>
          </cell>
          <cell r="F23">
            <v>47023</v>
          </cell>
          <cell r="G23">
            <v>45280</v>
          </cell>
          <cell r="I23">
            <v>52317</v>
          </cell>
          <cell r="J23">
            <v>44274</v>
          </cell>
          <cell r="K23">
            <v>39071</v>
          </cell>
          <cell r="M23">
            <v>50918</v>
          </cell>
          <cell r="N23">
            <v>29290</v>
          </cell>
          <cell r="O23">
            <v>47250</v>
          </cell>
          <cell r="Q23">
            <v>51658</v>
          </cell>
          <cell r="R23">
            <v>50336</v>
          </cell>
          <cell r="S23">
            <v>47211</v>
          </cell>
        </row>
        <row r="25">
          <cell r="E25">
            <v>33.263934681297187</v>
          </cell>
          <cell r="F25">
            <v>35.502989852621404</v>
          </cell>
          <cell r="G25">
            <v>33.193074024660227</v>
          </cell>
          <cell r="I25">
            <v>36.009167997356975</v>
          </cell>
          <cell r="J25">
            <v>32.930938301907844</v>
          </cell>
          <cell r="K25">
            <v>28.668598892027735</v>
          </cell>
          <cell r="M25">
            <v>35.291100637649016</v>
          </cell>
          <cell r="N25">
            <v>20.660515772247617</v>
          </cell>
          <cell r="O25">
            <v>32.818881449170675</v>
          </cell>
          <cell r="Q25">
            <v>36.670428974025882</v>
          </cell>
          <cell r="R25">
            <v>34.756190186844904</v>
          </cell>
          <cell r="S25">
            <v>35.004300373687641</v>
          </cell>
          <cell r="T25">
            <v>32.89700066689096</v>
          </cell>
        </row>
        <row r="27">
          <cell r="E27">
            <v>0.44004173049624595</v>
          </cell>
          <cell r="F27">
            <v>0.43076884282724359</v>
          </cell>
          <cell r="G27">
            <v>0.44418016946632971</v>
          </cell>
          <cell r="I27">
            <v>0.45231347803770944</v>
          </cell>
          <cell r="J27">
            <v>0.48430601656408107</v>
          </cell>
          <cell r="K27">
            <v>0.46995624590334434</v>
          </cell>
          <cell r="M27">
            <v>0.46518175249769539</v>
          </cell>
          <cell r="N27">
            <v>0.54001998117158834</v>
          </cell>
          <cell r="O27">
            <v>0.47841915219864473</v>
          </cell>
          <cell r="Q27">
            <v>0.42622018804464151</v>
          </cell>
          <cell r="R27">
            <v>0.45076350448558883</v>
          </cell>
          <cell r="S27">
            <v>0.4314237905408731</v>
          </cell>
          <cell r="T27">
            <v>0.45900516757502813</v>
          </cell>
        </row>
        <row r="43">
          <cell r="E43">
            <v>1428204.6400000001</v>
          </cell>
          <cell r="F43">
            <v>1377630.88</v>
          </cell>
          <cell r="G43">
            <v>1446180.0999999996</v>
          </cell>
          <cell r="I43">
            <v>1480770.6300000001</v>
          </cell>
          <cell r="J43">
            <v>1468840.25</v>
          </cell>
          <cell r="K43">
            <v>1581344.16</v>
          </cell>
          <cell r="M43">
            <v>1525364.23</v>
          </cell>
          <cell r="N43">
            <v>1776274.5</v>
          </cell>
          <cell r="O43">
            <v>1608008.38</v>
          </cell>
          <cell r="Q43">
            <v>1435470.3900000001</v>
          </cell>
          <cell r="R43">
            <v>1499710.7700000003</v>
          </cell>
          <cell r="S43">
            <v>1646757.56</v>
          </cell>
        </row>
        <row r="120">
          <cell r="E120">
            <v>932926.02999999991</v>
          </cell>
          <cell r="F120">
            <v>950898.83999999985</v>
          </cell>
          <cell r="G120">
            <v>945492.7300000001</v>
          </cell>
          <cell r="I120">
            <v>967149.98</v>
          </cell>
          <cell r="J120">
            <v>941438.35</v>
          </cell>
          <cell r="K120">
            <v>942926.42</v>
          </cell>
          <cell r="M120">
            <v>943013.67999999993</v>
          </cell>
          <cell r="N120">
            <v>902907.32000000007</v>
          </cell>
          <cell r="O120">
            <v>917987.99000000011</v>
          </cell>
          <cell r="Q120">
            <v>1018856.2400000001</v>
          </cell>
          <cell r="R120">
            <v>950567.6</v>
          </cell>
          <cell r="S120">
            <v>970195.21999999974</v>
          </cell>
        </row>
      </sheetData>
      <sheetData sheetId="20">
        <row r="5">
          <cell r="E5">
            <v>25</v>
          </cell>
          <cell r="F5">
            <v>25</v>
          </cell>
          <cell r="G5">
            <v>35</v>
          </cell>
          <cell r="I5">
            <v>73</v>
          </cell>
          <cell r="J5">
            <v>40</v>
          </cell>
          <cell r="K5">
            <v>56</v>
          </cell>
          <cell r="M5">
            <v>26</v>
          </cell>
          <cell r="N5">
            <v>32</v>
          </cell>
          <cell r="O5">
            <v>51</v>
          </cell>
          <cell r="Q5">
            <v>45</v>
          </cell>
          <cell r="R5">
            <v>32</v>
          </cell>
          <cell r="S5">
            <v>18</v>
          </cell>
        </row>
        <row r="18">
          <cell r="E18">
            <v>182170</v>
          </cell>
          <cell r="F18">
            <v>174957</v>
          </cell>
          <cell r="G18">
            <v>192026</v>
          </cell>
          <cell r="I18">
            <v>195393</v>
          </cell>
          <cell r="J18">
            <v>170225</v>
          </cell>
          <cell r="K18">
            <v>186304</v>
          </cell>
          <cell r="M18">
            <v>170813</v>
          </cell>
          <cell r="N18">
            <v>223239</v>
          </cell>
          <cell r="O18">
            <v>191212</v>
          </cell>
          <cell r="Q18">
            <v>179197</v>
          </cell>
          <cell r="R18">
            <v>189879</v>
          </cell>
          <cell r="S18">
            <v>188485</v>
          </cell>
        </row>
        <row r="23">
          <cell r="E23">
            <v>72924</v>
          </cell>
          <cell r="F23">
            <v>67262</v>
          </cell>
          <cell r="G23">
            <v>69115</v>
          </cell>
          <cell r="I23">
            <v>68335</v>
          </cell>
          <cell r="J23">
            <v>65789</v>
          </cell>
          <cell r="K23">
            <v>68454</v>
          </cell>
          <cell r="M23">
            <v>69645</v>
          </cell>
          <cell r="N23">
            <v>79368</v>
          </cell>
          <cell r="O23">
            <v>72220</v>
          </cell>
          <cell r="Q23">
            <v>67705</v>
          </cell>
          <cell r="R23">
            <v>93882</v>
          </cell>
          <cell r="S23">
            <v>102204</v>
          </cell>
        </row>
        <row r="25">
          <cell r="E25">
            <v>28.587109065677751</v>
          </cell>
          <cell r="F25">
            <v>27.76908500158947</v>
          </cell>
          <cell r="G25">
            <v>26.450035208033555</v>
          </cell>
          <cell r="I25">
            <v>25.911166049869564</v>
          </cell>
          <cell r="J25">
            <v>27.875041311108664</v>
          </cell>
          <cell r="K25">
            <v>26.855026637688209</v>
          </cell>
          <cell r="M25">
            <v>28.95083616349979</v>
          </cell>
          <cell r="N25">
            <v>26.228078002161219</v>
          </cell>
          <cell r="O25">
            <v>27.410674298033204</v>
          </cell>
          <cell r="Q25">
            <v>27.421588957651558</v>
          </cell>
          <cell r="R25">
            <v>33.079988583630197</v>
          </cell>
          <cell r="S25">
            <v>35.159104200350889</v>
          </cell>
          <cell r="T25">
            <v>28.551950751631011</v>
          </cell>
        </row>
        <row r="27">
          <cell r="E27">
            <v>0.56878978008064907</v>
          </cell>
          <cell r="F27">
            <v>0.56349582105415719</v>
          </cell>
          <cell r="G27">
            <v>0.59710691119859205</v>
          </cell>
          <cell r="I27">
            <v>0.60472033003933612</v>
          </cell>
          <cell r="J27">
            <v>0.58054471788715489</v>
          </cell>
          <cell r="K27">
            <v>0.57162756946905435</v>
          </cell>
          <cell r="M27">
            <v>0.53971910201115381</v>
          </cell>
          <cell r="N27">
            <v>0.68103443016040566</v>
          </cell>
          <cell r="O27">
            <v>0.60431718340128315</v>
          </cell>
          <cell r="Q27">
            <v>0.54903817135363764</v>
          </cell>
          <cell r="R27">
            <v>0.57994877926980681</v>
          </cell>
          <cell r="S27">
            <v>0.59375639874623953</v>
          </cell>
          <cell r="T27">
            <v>0.58792820091586218</v>
          </cell>
        </row>
        <row r="43">
          <cell r="E43">
            <v>3071712.99</v>
          </cell>
          <cell r="F43">
            <v>2907957.28</v>
          </cell>
          <cell r="G43">
            <v>3152104.51</v>
          </cell>
          <cell r="I43">
            <v>3224671.9299999997</v>
          </cell>
          <cell r="J43">
            <v>2889468.49</v>
          </cell>
          <cell r="K43">
            <v>3089848.6399999997</v>
          </cell>
          <cell r="M43">
            <v>2930425.9000000004</v>
          </cell>
          <cell r="N43">
            <v>3658025.7699999996</v>
          </cell>
          <cell r="O43">
            <v>3218034.1</v>
          </cell>
          <cell r="Q43">
            <v>3039234.81</v>
          </cell>
          <cell r="R43">
            <v>3167930.3099999996</v>
          </cell>
          <cell r="S43">
            <v>3190356.8800000004</v>
          </cell>
        </row>
        <row r="120">
          <cell r="E120">
            <v>1195330.6899999997</v>
          </cell>
          <cell r="F120">
            <v>1291704.1100000006</v>
          </cell>
          <cell r="G120">
            <v>1321389.6099999996</v>
          </cell>
          <cell r="I120">
            <v>1254725.76</v>
          </cell>
          <cell r="J120">
            <v>1198057.8599999999</v>
          </cell>
          <cell r="K120">
            <v>1302121.2200000002</v>
          </cell>
          <cell r="M120">
            <v>1263474.07</v>
          </cell>
          <cell r="N120">
            <v>1613122.3699999999</v>
          </cell>
          <cell r="O120">
            <v>1451880.93</v>
          </cell>
          <cell r="Q120">
            <v>1572422.6</v>
          </cell>
          <cell r="R120">
            <v>1493251.9600000004</v>
          </cell>
          <cell r="S120">
            <v>1393620.94</v>
          </cell>
        </row>
      </sheetData>
      <sheetData sheetId="21">
        <row r="5">
          <cell r="E5">
            <v>9</v>
          </cell>
          <cell r="F5">
            <v>8</v>
          </cell>
          <cell r="G5">
            <v>15</v>
          </cell>
          <cell r="I5">
            <v>11</v>
          </cell>
          <cell r="J5">
            <v>10</v>
          </cell>
          <cell r="K5">
            <v>10</v>
          </cell>
          <cell r="M5">
            <v>10</v>
          </cell>
          <cell r="N5">
            <v>16</v>
          </cell>
          <cell r="O5">
            <v>24</v>
          </cell>
          <cell r="Q5">
            <v>9</v>
          </cell>
          <cell r="R5">
            <v>5</v>
          </cell>
          <cell r="S5">
            <v>7</v>
          </cell>
        </row>
        <row r="18">
          <cell r="E18">
            <v>77310</v>
          </cell>
          <cell r="F18">
            <v>74982</v>
          </cell>
          <cell r="G18">
            <v>81127</v>
          </cell>
          <cell r="I18">
            <v>82436</v>
          </cell>
          <cell r="J18">
            <v>83253</v>
          </cell>
          <cell r="K18">
            <v>86380</v>
          </cell>
          <cell r="M18">
            <v>85076</v>
          </cell>
          <cell r="N18">
            <v>84166</v>
          </cell>
          <cell r="O18">
            <v>81220</v>
          </cell>
          <cell r="Q18">
            <v>78098</v>
          </cell>
          <cell r="R18">
            <v>77329</v>
          </cell>
          <cell r="S18">
            <v>75400</v>
          </cell>
        </row>
        <row r="23">
          <cell r="E23">
            <v>39222</v>
          </cell>
          <cell r="F23">
            <v>38066</v>
          </cell>
          <cell r="G23">
            <v>37545</v>
          </cell>
          <cell r="I23">
            <v>37067</v>
          </cell>
          <cell r="J23">
            <v>37022</v>
          </cell>
          <cell r="K23">
            <v>37863</v>
          </cell>
          <cell r="M23">
            <v>41993</v>
          </cell>
          <cell r="N23">
            <v>42217</v>
          </cell>
          <cell r="O23">
            <v>38924</v>
          </cell>
          <cell r="Q23">
            <v>38918</v>
          </cell>
          <cell r="R23">
            <v>37142</v>
          </cell>
          <cell r="S23">
            <v>36146</v>
          </cell>
        </row>
        <row r="25">
          <cell r="E25">
            <v>33.65626367591409</v>
          </cell>
          <cell r="F25">
            <v>33.671528779046625</v>
          </cell>
          <cell r="G25">
            <v>31.636823256793765</v>
          </cell>
          <cell r="I25">
            <v>31.017112254717375</v>
          </cell>
          <cell r="J25">
            <v>30.780102927360552</v>
          </cell>
          <cell r="K25">
            <v>30.460736438162204</v>
          </cell>
          <cell r="M25">
            <v>33.015700796440001</v>
          </cell>
          <cell r="N25">
            <v>33.387374847761102</v>
          </cell>
          <cell r="O25">
            <v>32.397250012484811</v>
          </cell>
          <cell r="Q25">
            <v>33.257847016296502</v>
          </cell>
          <cell r="R25">
            <v>32.446078988058318</v>
          </cell>
          <cell r="S25">
            <v>32.40369703000475</v>
          </cell>
          <cell r="T25">
            <v>32.335156300291359</v>
          </cell>
        </row>
        <row r="27">
          <cell r="E27">
            <v>0.45704590263757638</v>
          </cell>
          <cell r="F27">
            <v>0.4574723162807724</v>
          </cell>
          <cell r="G27">
            <v>0.47816553992325966</v>
          </cell>
          <cell r="I27">
            <v>0.48486203053179194</v>
          </cell>
          <cell r="J27">
            <v>0.54129281423109932</v>
          </cell>
          <cell r="K27">
            <v>0.50662756598240466</v>
          </cell>
          <cell r="M27">
            <v>0.5148632292423142</v>
          </cell>
          <cell r="N27">
            <v>0.49265691490918456</v>
          </cell>
          <cell r="O27">
            <v>0.49037010203465553</v>
          </cell>
          <cell r="Q27">
            <v>0.45511522402324001</v>
          </cell>
          <cell r="R27">
            <v>0.45026784674507975</v>
          </cell>
          <cell r="S27">
            <v>0.45346564426402047</v>
          </cell>
          <cell r="T27">
            <v>0.48171394190943734</v>
          </cell>
        </row>
        <row r="43">
          <cell r="E43">
            <v>1253917.3</v>
          </cell>
          <cell r="F43">
            <v>1220628.3199999998</v>
          </cell>
          <cell r="G43">
            <v>1307230.9300000002</v>
          </cell>
          <cell r="I43">
            <v>1321597.93</v>
          </cell>
          <cell r="J43">
            <v>1368712.2200000002</v>
          </cell>
          <cell r="K43">
            <v>1404479.0999999999</v>
          </cell>
          <cell r="M43">
            <v>1365535.63</v>
          </cell>
          <cell r="N43">
            <v>1356502.0999999999</v>
          </cell>
          <cell r="O43">
            <v>1377776.08</v>
          </cell>
          <cell r="Q43">
            <v>1286607.3199999998</v>
          </cell>
          <cell r="R43">
            <v>1259921.05</v>
          </cell>
          <cell r="S43">
            <v>1286058.04</v>
          </cell>
        </row>
        <row r="120">
          <cell r="E120">
            <v>666759.61999999976</v>
          </cell>
          <cell r="F120">
            <v>736345.8600000001</v>
          </cell>
          <cell r="G120">
            <v>702042.13999999978</v>
          </cell>
          <cell r="I120">
            <v>687529.73</v>
          </cell>
          <cell r="J120">
            <v>841563.19000000018</v>
          </cell>
          <cell r="K120">
            <v>800909.35</v>
          </cell>
          <cell r="M120">
            <v>796243.08000000007</v>
          </cell>
          <cell r="N120">
            <v>863013.67999999993</v>
          </cell>
          <cell r="O120">
            <v>862533.97</v>
          </cell>
          <cell r="Q120">
            <v>896069.5</v>
          </cell>
          <cell r="R120">
            <v>939631.79</v>
          </cell>
          <cell r="S120">
            <v>1024260.0199999999</v>
          </cell>
        </row>
      </sheetData>
      <sheetData sheetId="22">
        <row r="5">
          <cell r="E5">
            <v>2</v>
          </cell>
          <cell r="F5">
            <v>9</v>
          </cell>
          <cell r="G5">
            <v>4</v>
          </cell>
          <cell r="I5">
            <v>4</v>
          </cell>
          <cell r="J5">
            <v>14</v>
          </cell>
          <cell r="K5">
            <v>19</v>
          </cell>
          <cell r="M5">
            <v>10</v>
          </cell>
          <cell r="N5">
            <v>5</v>
          </cell>
          <cell r="O5">
            <v>9</v>
          </cell>
          <cell r="Q5">
            <v>6</v>
          </cell>
          <cell r="R5">
            <v>41</v>
          </cell>
          <cell r="S5">
            <v>10</v>
          </cell>
        </row>
        <row r="18">
          <cell r="E18">
            <v>51584</v>
          </cell>
          <cell r="F18">
            <v>49443</v>
          </cell>
          <cell r="G18">
            <v>50454</v>
          </cell>
          <cell r="I18">
            <v>55826</v>
          </cell>
          <cell r="J18">
            <v>51778</v>
          </cell>
          <cell r="K18">
            <v>53639</v>
          </cell>
          <cell r="M18">
            <v>45647</v>
          </cell>
          <cell r="N18">
            <v>55645</v>
          </cell>
          <cell r="O18">
            <v>50681</v>
          </cell>
          <cell r="Q18">
            <v>52283</v>
          </cell>
          <cell r="R18">
            <v>52399</v>
          </cell>
          <cell r="S18">
            <v>50909</v>
          </cell>
        </row>
        <row r="23">
          <cell r="E23">
            <v>8093</v>
          </cell>
          <cell r="F23">
            <v>9724</v>
          </cell>
          <cell r="G23">
            <v>11875</v>
          </cell>
          <cell r="I23">
            <v>12690</v>
          </cell>
          <cell r="J23">
            <v>10576</v>
          </cell>
          <cell r="K23">
            <v>11777</v>
          </cell>
          <cell r="M23">
            <v>11879</v>
          </cell>
          <cell r="N23">
            <v>12888</v>
          </cell>
          <cell r="O23">
            <v>11610</v>
          </cell>
          <cell r="Q23">
            <v>10926</v>
          </cell>
          <cell r="R23">
            <v>10636</v>
          </cell>
          <cell r="S23">
            <v>11982</v>
          </cell>
        </row>
        <row r="25">
          <cell r="E25">
            <v>13.561338539135681</v>
          </cell>
          <cell r="F25">
            <v>16.434836986833876</v>
          </cell>
          <cell r="G25">
            <v>19.052126618428019</v>
          </cell>
          <cell r="I25">
            <v>18.518518518518519</v>
          </cell>
          <cell r="J25">
            <v>16.961221413221285</v>
          </cell>
          <cell r="K25">
            <v>17.997738248059171</v>
          </cell>
          <cell r="M25">
            <v>20.647639574497671</v>
          </cell>
          <cell r="N25">
            <v>18.805538937446194</v>
          </cell>
          <cell r="O25">
            <v>18.629354471205534</v>
          </cell>
          <cell r="Q25">
            <v>17.285513138951732</v>
          </cell>
          <cell r="R25">
            <v>16.867813813337563</v>
          </cell>
          <cell r="S25">
            <v>19.044742907096875</v>
          </cell>
          <cell r="T25">
            <v>17.833956246837975</v>
          </cell>
        </row>
        <row r="27">
          <cell r="E27">
            <v>0.51389746757257571</v>
          </cell>
          <cell r="F27">
            <v>0.50867283950617281</v>
          </cell>
          <cell r="G27">
            <v>0.50171035360566407</v>
          </cell>
          <cell r="I27">
            <v>0.55461617175159206</v>
          </cell>
          <cell r="J27">
            <v>0.56802773328652612</v>
          </cell>
          <cell r="K27">
            <v>0.52914077143138993</v>
          </cell>
          <cell r="M27">
            <v>0.4636802275382193</v>
          </cell>
          <cell r="N27">
            <v>0.54625684723067558</v>
          </cell>
          <cell r="O27">
            <v>0.5134072835941853</v>
          </cell>
          <cell r="Q27">
            <v>0.51161789385614265</v>
          </cell>
          <cell r="R27">
            <v>0.50920027792759304</v>
          </cell>
          <cell r="S27">
            <v>0.50746610845295059</v>
          </cell>
          <cell r="T27">
            <v>0.51599185610511367</v>
          </cell>
        </row>
        <row r="43">
          <cell r="E43">
            <v>863029.85</v>
          </cell>
          <cell r="F43">
            <v>800409.53</v>
          </cell>
          <cell r="G43">
            <v>826728.41999999993</v>
          </cell>
          <cell r="I43">
            <v>892655.50999999989</v>
          </cell>
          <cell r="J43">
            <v>849650.22000000009</v>
          </cell>
          <cell r="K43">
            <v>897598.08</v>
          </cell>
          <cell r="M43">
            <v>775966.0199999999</v>
          </cell>
          <cell r="N43">
            <v>874749.68999999983</v>
          </cell>
          <cell r="O43">
            <v>830540.95</v>
          </cell>
          <cell r="Q43">
            <v>848782.41999999993</v>
          </cell>
          <cell r="R43">
            <v>948617.21</v>
          </cell>
          <cell r="S43">
            <v>852624.00999999989</v>
          </cell>
        </row>
        <row r="120">
          <cell r="E120">
            <v>608988.27999999991</v>
          </cell>
          <cell r="F120">
            <v>618113</v>
          </cell>
          <cell r="G120">
            <v>606652.38999999978</v>
          </cell>
          <cell r="I120">
            <v>604598.65999999992</v>
          </cell>
          <cell r="J120">
            <v>599454.96</v>
          </cell>
          <cell r="K120">
            <v>682674.85</v>
          </cell>
          <cell r="M120">
            <v>628919.87999999989</v>
          </cell>
          <cell r="N120">
            <v>709671.2699999999</v>
          </cell>
          <cell r="O120">
            <v>656704.76</v>
          </cell>
          <cell r="Q120">
            <v>770542.11999999988</v>
          </cell>
          <cell r="R120">
            <v>707121.50000000023</v>
          </cell>
          <cell r="S120">
            <v>857388.47999999986</v>
          </cell>
        </row>
      </sheetData>
      <sheetData sheetId="23">
        <row r="5">
          <cell r="E5">
            <v>0</v>
          </cell>
          <cell r="F5">
            <v>76</v>
          </cell>
          <cell r="G5">
            <v>29</v>
          </cell>
          <cell r="I5">
            <v>30</v>
          </cell>
          <cell r="J5">
            <v>13</v>
          </cell>
          <cell r="K5">
            <v>87</v>
          </cell>
          <cell r="M5">
            <v>12</v>
          </cell>
          <cell r="N5">
            <v>9</v>
          </cell>
          <cell r="O5">
            <v>77</v>
          </cell>
          <cell r="Q5">
            <v>52</v>
          </cell>
          <cell r="R5">
            <v>63</v>
          </cell>
          <cell r="S5">
            <v>28</v>
          </cell>
        </row>
        <row r="18">
          <cell r="E18">
            <v>241948</v>
          </cell>
          <cell r="F18">
            <v>244347</v>
          </cell>
          <cell r="G18">
            <v>240479</v>
          </cell>
          <cell r="I18">
            <v>245458</v>
          </cell>
          <cell r="J18">
            <v>261737</v>
          </cell>
          <cell r="K18">
            <v>248025</v>
          </cell>
          <cell r="M18">
            <v>243546</v>
          </cell>
          <cell r="N18">
            <v>255776</v>
          </cell>
          <cell r="O18">
            <v>256614</v>
          </cell>
          <cell r="Q18">
            <v>277335</v>
          </cell>
          <cell r="R18">
            <v>261432</v>
          </cell>
          <cell r="S18">
            <v>262115</v>
          </cell>
        </row>
        <row r="23">
          <cell r="E23">
            <v>72370</v>
          </cell>
          <cell r="F23">
            <v>68069</v>
          </cell>
          <cell r="G23">
            <v>73297</v>
          </cell>
          <cell r="I23">
            <v>73247</v>
          </cell>
          <cell r="J23">
            <v>29248</v>
          </cell>
          <cell r="K23">
            <v>80081</v>
          </cell>
          <cell r="M23">
            <v>66261</v>
          </cell>
          <cell r="N23">
            <v>65973</v>
          </cell>
          <cell r="O23">
            <v>59207</v>
          </cell>
          <cell r="Q23">
            <v>77046</v>
          </cell>
          <cell r="R23">
            <v>72967</v>
          </cell>
          <cell r="S23">
            <v>78840</v>
          </cell>
        </row>
        <row r="25">
          <cell r="E25">
            <v>23.024452942561354</v>
          </cell>
          <cell r="F25">
            <v>21.786053776208782</v>
          </cell>
          <cell r="G25">
            <v>23.343514027382778</v>
          </cell>
          <cell r="I25">
            <v>22.964105554562757</v>
          </cell>
          <cell r="J25">
            <v>10.046612600172436</v>
          </cell>
          <cell r="K25">
            <v>24.293397969306003</v>
          </cell>
          <cell r="M25">
            <v>21.274935704171764</v>
          </cell>
          <cell r="N25">
            <v>20.463025859100934</v>
          </cell>
          <cell r="O25">
            <v>18.650693648173583</v>
          </cell>
          <cell r="Q25">
            <v>21.635206703471361</v>
          </cell>
          <cell r="R25">
            <v>21.820340371831257</v>
          </cell>
          <cell r="S25">
            <v>23.119624408739945</v>
          </cell>
          <cell r="T25">
            <v>21.137486614447155</v>
          </cell>
        </row>
        <row r="27">
          <cell r="E27">
            <v>0.6426327042855815</v>
          </cell>
          <cell r="F27">
            <v>0.66887574936355421</v>
          </cell>
          <cell r="G27">
            <v>0.6345251398122117</v>
          </cell>
          <cell r="I27">
            <v>0.64618272330354598</v>
          </cell>
          <cell r="J27">
            <v>0.76168262375229168</v>
          </cell>
          <cell r="K27">
            <v>0.64944246532837402</v>
          </cell>
          <cell r="M27">
            <v>0.6566263598495572</v>
          </cell>
          <cell r="N27">
            <v>0.66713876771194014</v>
          </cell>
          <cell r="O27">
            <v>0.68943338437978563</v>
          </cell>
          <cell r="Q27">
            <v>0.71742504591665157</v>
          </cell>
          <cell r="R27">
            <v>0.67328971478828348</v>
          </cell>
          <cell r="S27">
            <v>0.69524681042943159</v>
          </cell>
          <cell r="T27">
            <v>0.6733944537361688</v>
          </cell>
        </row>
        <row r="43">
          <cell r="E43">
            <v>3880682.6300000004</v>
          </cell>
          <cell r="F43">
            <v>4072320.57</v>
          </cell>
          <cell r="G43">
            <v>3900517.0700000003</v>
          </cell>
          <cell r="I43">
            <v>3979429.64</v>
          </cell>
          <cell r="J43">
            <v>4206678.26</v>
          </cell>
          <cell r="K43">
            <v>4236197.17</v>
          </cell>
          <cell r="M43">
            <v>3911443.0900000003</v>
          </cell>
          <cell r="N43">
            <v>4111790.17</v>
          </cell>
          <cell r="O43">
            <v>4263970.33</v>
          </cell>
          <cell r="Q43">
            <v>4564094.21</v>
          </cell>
          <cell r="R43">
            <v>4289586.75</v>
          </cell>
          <cell r="S43">
            <v>4348657.5600000005</v>
          </cell>
        </row>
        <row r="120">
          <cell r="E120">
            <v>1308989.9599999997</v>
          </cell>
          <cell r="F120">
            <v>1341804.2399999998</v>
          </cell>
          <cell r="G120">
            <v>1285096.24</v>
          </cell>
          <cell r="I120">
            <v>1297886.6300000001</v>
          </cell>
          <cell r="J120">
            <v>1243388.5500000003</v>
          </cell>
          <cell r="K120">
            <v>1249626.7</v>
          </cell>
          <cell r="M120">
            <v>1213408.7399999998</v>
          </cell>
          <cell r="N120">
            <v>1342761.66</v>
          </cell>
          <cell r="O120">
            <v>1433755.1900000002</v>
          </cell>
          <cell r="Q120">
            <v>1865291.08</v>
          </cell>
          <cell r="R120">
            <v>1468157.7200000007</v>
          </cell>
          <cell r="S120">
            <v>1696595.72</v>
          </cell>
        </row>
      </sheetData>
      <sheetData sheetId="24">
        <row r="5">
          <cell r="E5">
            <v>10</v>
          </cell>
          <cell r="F5">
            <v>24</v>
          </cell>
          <cell r="G5">
            <v>18</v>
          </cell>
          <cell r="I5">
            <v>16</v>
          </cell>
          <cell r="J5">
            <v>9</v>
          </cell>
          <cell r="K5">
            <v>17</v>
          </cell>
          <cell r="M5">
            <v>8</v>
          </cell>
          <cell r="N5">
            <v>12</v>
          </cell>
          <cell r="O5">
            <v>15</v>
          </cell>
          <cell r="Q5">
            <v>10</v>
          </cell>
          <cell r="R5">
            <v>12</v>
          </cell>
          <cell r="S5">
            <v>12</v>
          </cell>
        </row>
        <row r="18">
          <cell r="E18">
            <v>63109</v>
          </cell>
          <cell r="F18">
            <v>56044</v>
          </cell>
          <cell r="G18">
            <v>59440</v>
          </cell>
          <cell r="I18">
            <v>62407</v>
          </cell>
          <cell r="J18">
            <v>60511</v>
          </cell>
          <cell r="K18">
            <v>61674</v>
          </cell>
          <cell r="M18">
            <v>58874</v>
          </cell>
          <cell r="N18">
            <v>66391</v>
          </cell>
          <cell r="O18">
            <v>66826</v>
          </cell>
          <cell r="Q18">
            <v>62036</v>
          </cell>
          <cell r="R18">
            <v>59263</v>
          </cell>
          <cell r="S18">
            <v>63901</v>
          </cell>
        </row>
        <row r="23">
          <cell r="E23">
            <v>10268</v>
          </cell>
          <cell r="F23">
            <v>9571</v>
          </cell>
          <cell r="G23">
            <v>10597</v>
          </cell>
          <cell r="I23">
            <v>10461</v>
          </cell>
          <cell r="J23">
            <v>9838</v>
          </cell>
          <cell r="K23">
            <v>10460</v>
          </cell>
          <cell r="M23">
            <v>9586</v>
          </cell>
          <cell r="N23">
            <v>9653</v>
          </cell>
          <cell r="O23">
            <v>10266</v>
          </cell>
          <cell r="Q23">
            <v>9976</v>
          </cell>
          <cell r="R23">
            <v>9713</v>
          </cell>
          <cell r="S23">
            <v>10285</v>
          </cell>
        </row>
        <row r="25">
          <cell r="E25">
            <v>13.989291407239881</v>
          </cell>
          <cell r="F25">
            <v>14.58304764516768</v>
          </cell>
          <cell r="G25">
            <v>15.127333980471649</v>
          </cell>
          <cell r="I25">
            <v>14.354716981132075</v>
          </cell>
          <cell r="J25">
            <v>13.981382789739216</v>
          </cell>
          <cell r="K25">
            <v>14.485327720153439</v>
          </cell>
          <cell r="M25">
            <v>13.994569184501737</v>
          </cell>
          <cell r="N25">
            <v>12.677628641222977</v>
          </cell>
          <cell r="O25">
            <v>13.294138975939498</v>
          </cell>
          <cell r="Q25">
            <v>13.842866261482531</v>
          </cell>
          <cell r="R25">
            <v>14.053389278738335</v>
          </cell>
          <cell r="S25">
            <v>13.835640394420006</v>
          </cell>
          <cell r="T25">
            <v>14.000717009721399</v>
          </cell>
        </row>
        <row r="27">
          <cell r="E27">
            <v>0.52801820608180183</v>
          </cell>
          <cell r="F27">
            <v>0.48272179155900086</v>
          </cell>
          <cell r="G27">
            <v>0.49310000124436409</v>
          </cell>
          <cell r="I27">
            <v>0.51598847424274374</v>
          </cell>
          <cell r="J27">
            <v>0.55264215390797666</v>
          </cell>
          <cell r="K27">
            <v>0.50745666903908737</v>
          </cell>
          <cell r="M27">
            <v>0.49948248069907525</v>
          </cell>
          <cell r="N27">
            <v>0.54404805316660043</v>
          </cell>
          <cell r="O27">
            <v>0.56428963478995142</v>
          </cell>
          <cell r="Q27">
            <v>0.50559911326997997</v>
          </cell>
          <cell r="R27">
            <v>0.48190312009562764</v>
          </cell>
          <cell r="S27">
            <v>0.53565530826941621</v>
          </cell>
          <cell r="T27">
            <v>0.51805448668616283</v>
          </cell>
        </row>
        <row r="43">
          <cell r="E43">
            <v>1043990.7500000001</v>
          </cell>
          <cell r="F43">
            <v>952566.08000000019</v>
          </cell>
          <cell r="G43">
            <v>1020595.2200000001</v>
          </cell>
          <cell r="I43">
            <v>1041166.1200000001</v>
          </cell>
          <cell r="J43">
            <v>1007486.53</v>
          </cell>
          <cell r="K43">
            <v>1050847.8999999999</v>
          </cell>
          <cell r="M43">
            <v>981355.57</v>
          </cell>
          <cell r="N43">
            <v>1076957.3000000003</v>
          </cell>
          <cell r="O43">
            <v>1119194.1200000001</v>
          </cell>
          <cell r="Q43">
            <v>1021911.7699999999</v>
          </cell>
          <cell r="R43">
            <v>1008525.1499999999</v>
          </cell>
          <cell r="S43">
            <v>1067009.1100000001</v>
          </cell>
        </row>
        <row r="120">
          <cell r="E120">
            <v>522377.24</v>
          </cell>
          <cell r="F120">
            <v>509788.26</v>
          </cell>
          <cell r="G120">
            <v>528480.61</v>
          </cell>
          <cell r="I120">
            <v>505650.58999999997</v>
          </cell>
          <cell r="J120">
            <v>504342.20999999996</v>
          </cell>
          <cell r="K120">
            <v>568486.8600000001</v>
          </cell>
          <cell r="M120">
            <v>655496.93000000005</v>
          </cell>
          <cell r="N120">
            <v>604118.39999999991</v>
          </cell>
          <cell r="O120">
            <v>544979.13</v>
          </cell>
          <cell r="Q120">
            <v>645776.72999999986</v>
          </cell>
          <cell r="R120">
            <v>626688.24</v>
          </cell>
          <cell r="S120">
            <v>701142.64000000013</v>
          </cell>
        </row>
      </sheetData>
      <sheetData sheetId="25">
        <row r="5">
          <cell r="E5">
            <v>60</v>
          </cell>
          <cell r="F5">
            <v>52</v>
          </cell>
          <cell r="G5">
            <v>75</v>
          </cell>
          <cell r="I5">
            <v>57</v>
          </cell>
          <cell r="J5">
            <v>86</v>
          </cell>
          <cell r="K5">
            <v>81</v>
          </cell>
          <cell r="M5">
            <v>37</v>
          </cell>
          <cell r="N5">
            <v>33</v>
          </cell>
          <cell r="O5">
            <v>62</v>
          </cell>
          <cell r="Q5">
            <v>65</v>
          </cell>
          <cell r="R5">
            <v>33</v>
          </cell>
          <cell r="S5">
            <v>21</v>
          </cell>
        </row>
        <row r="18">
          <cell r="E18">
            <v>299135</v>
          </cell>
          <cell r="F18">
            <v>300515</v>
          </cell>
          <cell r="G18">
            <v>299834</v>
          </cell>
          <cell r="I18">
            <v>301235</v>
          </cell>
          <cell r="J18">
            <v>306240</v>
          </cell>
          <cell r="K18">
            <v>295111</v>
          </cell>
          <cell r="M18">
            <v>317270</v>
          </cell>
          <cell r="N18">
            <v>322522</v>
          </cell>
          <cell r="O18">
            <v>324338</v>
          </cell>
          <cell r="Q18">
            <v>305047</v>
          </cell>
          <cell r="R18">
            <v>310027</v>
          </cell>
          <cell r="S18">
            <v>313399</v>
          </cell>
        </row>
        <row r="23">
          <cell r="E23">
            <v>159405</v>
          </cell>
          <cell r="F23">
            <v>146980</v>
          </cell>
          <cell r="G23">
            <v>124435</v>
          </cell>
          <cell r="I23">
            <v>154093</v>
          </cell>
          <cell r="J23">
            <v>194307</v>
          </cell>
          <cell r="K23">
            <v>119808</v>
          </cell>
          <cell r="M23">
            <v>140972</v>
          </cell>
          <cell r="N23">
            <v>80285</v>
          </cell>
          <cell r="O23">
            <v>111546</v>
          </cell>
          <cell r="Q23">
            <v>120340</v>
          </cell>
          <cell r="R23">
            <v>129137</v>
          </cell>
          <cell r="S23">
            <v>135098</v>
          </cell>
        </row>
        <row r="25">
          <cell r="E25">
            <v>34.746547796802282</v>
          </cell>
          <cell r="F25">
            <v>32.820050196947093</v>
          </cell>
          <cell r="G25">
            <v>29.294746085519424</v>
          </cell>
          <cell r="I25">
            <v>33.794177312352652</v>
          </cell>
          <cell r="J25">
            <v>38.749414192982279</v>
          </cell>
          <cell r="K25">
            <v>28.771781521968837</v>
          </cell>
          <cell r="M25">
            <v>30.683440710430087</v>
          </cell>
          <cell r="N25">
            <v>19.901440955051026</v>
          </cell>
          <cell r="O25">
            <v>25.55633707623187</v>
          </cell>
          <cell r="Q25">
            <v>28.25864384809746</v>
          </cell>
          <cell r="R25">
            <v>29.377493869119927</v>
          </cell>
          <cell r="S25">
            <v>30.099702563302774</v>
          </cell>
          <cell r="T25">
            <v>30.390500691229033</v>
          </cell>
        </row>
        <row r="27">
          <cell r="E27">
            <v>0.56788583621894173</v>
          </cell>
          <cell r="F27">
            <v>0.58781014973251577</v>
          </cell>
          <cell r="G27">
            <v>0.5659322147467325</v>
          </cell>
          <cell r="I27">
            <v>0.56729862014806054</v>
          </cell>
          <cell r="J27">
            <v>0.63680598877105432</v>
          </cell>
          <cell r="K27">
            <v>0.55215530870711416</v>
          </cell>
          <cell r="M27">
            <v>0.61184070967119852</v>
          </cell>
          <cell r="N27">
            <v>0.60101877380035051</v>
          </cell>
          <cell r="O27">
            <v>0.6230738937075565</v>
          </cell>
          <cell r="Q27">
            <v>0.56522162075025784</v>
          </cell>
          <cell r="R27">
            <v>0.57305013567166718</v>
          </cell>
          <cell r="S27">
            <v>0.59797557717992744</v>
          </cell>
          <cell r="T27">
            <v>0.58787883850636924</v>
          </cell>
        </row>
        <row r="43">
          <cell r="E43">
            <v>4931373.9800000004</v>
          </cell>
          <cell r="F43">
            <v>4914841.8599999994</v>
          </cell>
          <cell r="G43">
            <v>4902224.0699999984</v>
          </cell>
          <cell r="I43">
            <v>4958412.03</v>
          </cell>
          <cell r="J43">
            <v>4968149.1099999994</v>
          </cell>
          <cell r="K43">
            <v>4827309.419999999</v>
          </cell>
          <cell r="M43">
            <v>5126921.7100000009</v>
          </cell>
          <cell r="N43">
            <v>5139768.7000000011</v>
          </cell>
          <cell r="O43">
            <v>5301768.2399999993</v>
          </cell>
          <cell r="Q43">
            <v>4959422.62</v>
          </cell>
          <cell r="R43">
            <v>5054533.0799999991</v>
          </cell>
          <cell r="S43">
            <v>5337871.79</v>
          </cell>
        </row>
        <row r="120">
          <cell r="E120">
            <v>2480090.8900000011</v>
          </cell>
          <cell r="F120">
            <v>2735974.3899999997</v>
          </cell>
          <cell r="G120">
            <v>2402671.5499999998</v>
          </cell>
          <cell r="I120">
            <v>2765265.8799999994</v>
          </cell>
          <cell r="J120">
            <v>2928678.8799999994</v>
          </cell>
          <cell r="K120">
            <v>2635121.64</v>
          </cell>
          <cell r="M120">
            <v>2355901.3900000006</v>
          </cell>
          <cell r="N120">
            <v>2115150.86</v>
          </cell>
          <cell r="O120">
            <v>2141012.2400000002</v>
          </cell>
          <cell r="Q120">
            <v>2559472.1399999992</v>
          </cell>
          <cell r="R120">
            <v>2611294.11</v>
          </cell>
          <cell r="S120">
            <v>2364424.62</v>
          </cell>
        </row>
      </sheetData>
      <sheetData sheetId="26">
        <row r="5">
          <cell r="E5">
            <v>15</v>
          </cell>
          <cell r="F5">
            <v>14</v>
          </cell>
          <cell r="G5">
            <v>11</v>
          </cell>
          <cell r="I5">
            <v>12</v>
          </cell>
          <cell r="J5">
            <v>13</v>
          </cell>
          <cell r="K5">
            <v>28</v>
          </cell>
          <cell r="M5">
            <v>23</v>
          </cell>
          <cell r="N5">
            <v>19</v>
          </cell>
          <cell r="O5">
            <v>26</v>
          </cell>
          <cell r="Q5">
            <v>6</v>
          </cell>
          <cell r="R5">
            <v>15</v>
          </cell>
          <cell r="S5">
            <v>10</v>
          </cell>
        </row>
        <row r="18">
          <cell r="E18">
            <v>68741</v>
          </cell>
          <cell r="F18">
            <v>70307</v>
          </cell>
          <cell r="G18">
            <v>69966</v>
          </cell>
          <cell r="I18">
            <v>73482</v>
          </cell>
          <cell r="J18">
            <v>68731</v>
          </cell>
          <cell r="K18">
            <v>66622</v>
          </cell>
          <cell r="M18">
            <v>72249</v>
          </cell>
          <cell r="N18">
            <v>79285</v>
          </cell>
          <cell r="O18">
            <v>70851</v>
          </cell>
          <cell r="Q18">
            <v>71174</v>
          </cell>
          <cell r="R18">
            <v>70243</v>
          </cell>
          <cell r="S18">
            <v>73402</v>
          </cell>
        </row>
        <row r="23">
          <cell r="E23">
            <v>32820</v>
          </cell>
          <cell r="F23">
            <v>27746</v>
          </cell>
          <cell r="G23">
            <v>33311</v>
          </cell>
          <cell r="I23">
            <v>30692</v>
          </cell>
          <cell r="J23">
            <v>28329</v>
          </cell>
          <cell r="K23">
            <v>36753</v>
          </cell>
          <cell r="M23">
            <v>33756</v>
          </cell>
          <cell r="N23">
            <v>21272</v>
          </cell>
          <cell r="O23">
            <v>25643</v>
          </cell>
          <cell r="Q23">
            <v>28591</v>
          </cell>
          <cell r="R23">
            <v>31636</v>
          </cell>
          <cell r="S23">
            <v>29109</v>
          </cell>
        </row>
        <row r="25">
          <cell r="E25">
            <v>32.315554198954324</v>
          </cell>
          <cell r="F25">
            <v>28.296941450032126</v>
          </cell>
          <cell r="G25">
            <v>32.250912505930081</v>
          </cell>
          <cell r="I25">
            <v>29.446699095261394</v>
          </cell>
          <cell r="J25">
            <v>29.155560129676324</v>
          </cell>
          <cell r="K25">
            <v>35.501569669162038</v>
          </cell>
          <cell r="M25">
            <v>31.793693252458276</v>
          </cell>
          <cell r="N25">
            <v>21.145339416892813</v>
          </cell>
          <cell r="O25">
            <v>26.57470930835078</v>
          </cell>
          <cell r="Q25">
            <v>28.658347115721945</v>
          </cell>
          <cell r="R25">
            <v>31.052523091117894</v>
          </cell>
          <cell r="S25">
            <v>28.395977017100602</v>
          </cell>
          <cell r="T25">
            <v>29.595635430038509</v>
          </cell>
        </row>
        <row r="27">
          <cell r="E27">
            <v>0.45184953905312802</v>
          </cell>
          <cell r="F27">
            <v>0.47628628526911221</v>
          </cell>
          <cell r="G27">
            <v>0.45757075356015892</v>
          </cell>
          <cell r="I27">
            <v>0.47983544469113232</v>
          </cell>
          <cell r="J27">
            <v>0.49614523929834692</v>
          </cell>
          <cell r="K27">
            <v>0.43284929993827764</v>
          </cell>
          <cell r="M27">
            <v>0.48340024086712163</v>
          </cell>
          <cell r="N27">
            <v>0.51192566956791241</v>
          </cell>
          <cell r="O27">
            <v>0.47069257598405578</v>
          </cell>
          <cell r="Q27">
            <v>0.45626698805066929</v>
          </cell>
          <cell r="R27">
            <v>0.44949478790050618</v>
          </cell>
          <cell r="S27">
            <v>0.48435778151704112</v>
          </cell>
          <cell r="T27">
            <v>0.47059280010126747</v>
          </cell>
        </row>
        <row r="43">
          <cell r="E43">
            <v>1171157.9900000002</v>
          </cell>
          <cell r="F43">
            <v>1163409.03</v>
          </cell>
          <cell r="G43">
            <v>1173785.7500000002</v>
          </cell>
          <cell r="I43">
            <v>1229257.68</v>
          </cell>
          <cell r="J43">
            <v>1151459.8799999999</v>
          </cell>
          <cell r="K43">
            <v>1109977.3600000001</v>
          </cell>
          <cell r="M43">
            <v>1196736.9000000001</v>
          </cell>
          <cell r="N43">
            <v>1275945.2000000002</v>
          </cell>
          <cell r="O43">
            <v>1210886.03</v>
          </cell>
          <cell r="Q43">
            <v>1165712.4900000002</v>
          </cell>
          <cell r="R43">
            <v>1187261.5300000003</v>
          </cell>
          <cell r="S43">
            <v>1304722.6800000002</v>
          </cell>
        </row>
        <row r="120">
          <cell r="E120">
            <v>596237.75</v>
          </cell>
          <cell r="F120">
            <v>615067.3899999999</v>
          </cell>
          <cell r="G120">
            <v>625085.21</v>
          </cell>
          <cell r="I120">
            <v>613850.75</v>
          </cell>
          <cell r="J120">
            <v>1419513.9600000004</v>
          </cell>
          <cell r="K120">
            <v>688134.46000000008</v>
          </cell>
          <cell r="M120">
            <v>675295.8</v>
          </cell>
          <cell r="N120">
            <v>581169.26</v>
          </cell>
          <cell r="O120">
            <v>613426.48</v>
          </cell>
          <cell r="Q120">
            <v>672290.59</v>
          </cell>
          <cell r="R120">
            <v>592114.32999999996</v>
          </cell>
          <cell r="S120">
            <v>707359.80999999994</v>
          </cell>
        </row>
      </sheetData>
      <sheetData sheetId="27">
        <row r="5">
          <cell r="E5">
            <v>66</v>
          </cell>
          <cell r="F5">
            <v>94</v>
          </cell>
          <cell r="G5">
            <v>73</v>
          </cell>
          <cell r="I5">
            <v>160</v>
          </cell>
          <cell r="J5">
            <v>153</v>
          </cell>
          <cell r="K5">
            <v>205</v>
          </cell>
          <cell r="M5">
            <v>155</v>
          </cell>
          <cell r="N5">
            <v>194</v>
          </cell>
          <cell r="O5">
            <v>240</v>
          </cell>
          <cell r="Q5">
            <v>164</v>
          </cell>
          <cell r="R5">
            <v>157</v>
          </cell>
          <cell r="S5">
            <v>69</v>
          </cell>
        </row>
        <row r="18">
          <cell r="E18">
            <v>425987</v>
          </cell>
          <cell r="F18">
            <v>413073.39</v>
          </cell>
          <cell r="G18">
            <v>446351.00000000012</v>
          </cell>
          <cell r="I18">
            <v>450434.60999999987</v>
          </cell>
          <cell r="J18">
            <v>459618</v>
          </cell>
          <cell r="K18">
            <v>444786</v>
          </cell>
          <cell r="M18">
            <v>435060</v>
          </cell>
          <cell r="N18">
            <v>459209</v>
          </cell>
          <cell r="O18">
            <v>452273</v>
          </cell>
          <cell r="Q18">
            <v>471301.80999999959</v>
          </cell>
          <cell r="R18">
            <v>457729.41000000015</v>
          </cell>
          <cell r="S18">
            <v>460862.8</v>
          </cell>
        </row>
        <row r="23">
          <cell r="E23">
            <v>346328</v>
          </cell>
          <cell r="F23">
            <v>312826.61</v>
          </cell>
          <cell r="G23">
            <v>294399.99999999988</v>
          </cell>
          <cell r="I23">
            <v>273865.39000000013</v>
          </cell>
          <cell r="J23">
            <v>223525</v>
          </cell>
          <cell r="K23">
            <v>282960</v>
          </cell>
          <cell r="M23">
            <v>283988</v>
          </cell>
          <cell r="N23">
            <v>269318</v>
          </cell>
          <cell r="O23">
            <v>222577</v>
          </cell>
          <cell r="Q23">
            <v>203317.19000000041</v>
          </cell>
          <cell r="R23">
            <v>192567.58999999985</v>
          </cell>
          <cell r="S23">
            <v>178340.2</v>
          </cell>
        </row>
        <row r="25">
          <cell r="E25">
            <v>44.842842622505067</v>
          </cell>
          <cell r="F25">
            <v>43.095000688800113</v>
          </cell>
          <cell r="G25">
            <v>39.742376523918985</v>
          </cell>
          <cell r="I25">
            <v>37.811043766395159</v>
          </cell>
          <cell r="J25">
            <v>32.717072156860446</v>
          </cell>
          <cell r="K25">
            <v>38.862953699850429</v>
          </cell>
          <cell r="M25">
            <v>39.473918313336078</v>
          </cell>
          <cell r="N25">
            <v>36.965338904070855</v>
          </cell>
          <cell r="O25">
            <v>32.981699636956364</v>
          </cell>
          <cell r="Q25">
            <v>30.136646947829384</v>
          </cell>
          <cell r="R25">
            <v>29.61225255537083</v>
          </cell>
          <cell r="S25">
            <v>27.900400968080564</v>
          </cell>
          <cell r="T25">
            <v>36.447199823295648</v>
          </cell>
        </row>
        <row r="27">
          <cell r="E27">
            <v>0.77554624426628993</v>
          </cell>
          <cell r="F27">
            <v>0.77400224851738386</v>
          </cell>
          <cell r="G27">
            <v>0.80600197911098936</v>
          </cell>
          <cell r="I27">
            <v>0.80968202110152487</v>
          </cell>
          <cell r="J27">
            <v>0.90870950904719727</v>
          </cell>
          <cell r="K27">
            <v>0.78702918098082708</v>
          </cell>
          <cell r="M27">
            <v>0.78802369178938214</v>
          </cell>
          <cell r="N27">
            <v>0.79799566602311567</v>
          </cell>
          <cell r="O27">
            <v>0.80361229566453452</v>
          </cell>
          <cell r="Q27">
            <v>0.802813686788033</v>
          </cell>
          <cell r="R27">
            <v>0.77421623043335253</v>
          </cell>
          <cell r="S27">
            <v>0.80157022349769547</v>
          </cell>
          <cell r="T27">
            <v>0.79875537523788009</v>
          </cell>
        </row>
        <row r="43">
          <cell r="E43">
            <v>7250964.2800000003</v>
          </cell>
          <cell r="F43">
            <v>7316785.8799999999</v>
          </cell>
          <cell r="G43">
            <v>7636177.3099999996</v>
          </cell>
          <cell r="I43">
            <v>7888937.7000000002</v>
          </cell>
          <cell r="J43">
            <v>8113200.1900000004</v>
          </cell>
          <cell r="K43">
            <v>7820936.5099999998</v>
          </cell>
          <cell r="M43">
            <v>10131696.779999999</v>
          </cell>
          <cell r="N43">
            <v>8026509.3099999996</v>
          </cell>
          <cell r="O43">
            <v>11605618.77</v>
          </cell>
          <cell r="Q43">
            <v>8791531.9600000009</v>
          </cell>
          <cell r="R43">
            <v>8097923.5</v>
          </cell>
          <cell r="S43">
            <v>8137930.6500000004</v>
          </cell>
        </row>
        <row r="120">
          <cell r="E120">
            <v>2016827.8699999996</v>
          </cell>
          <cell r="F120">
            <v>2165015.1199999996</v>
          </cell>
          <cell r="G120">
            <v>4103932.82</v>
          </cell>
          <cell r="I120">
            <v>2204410.0600000005</v>
          </cell>
          <cell r="J120">
            <v>1851971.5799999998</v>
          </cell>
          <cell r="K120">
            <v>6515218.6900000013</v>
          </cell>
          <cell r="M120">
            <v>955963.56999999983</v>
          </cell>
          <cell r="N120">
            <v>5137500.13</v>
          </cell>
          <cell r="O120">
            <v>3559614.5599999996</v>
          </cell>
          <cell r="Q120">
            <v>3614840.8900000006</v>
          </cell>
          <cell r="R120">
            <v>4091473.6799999992</v>
          </cell>
          <cell r="S120">
            <v>5977308.3200000003</v>
          </cell>
        </row>
      </sheetData>
      <sheetData sheetId="28">
        <row r="5">
          <cell r="E5">
            <v>13</v>
          </cell>
          <cell r="F5">
            <v>25</v>
          </cell>
          <cell r="G5">
            <v>12</v>
          </cell>
          <cell r="I5">
            <v>22</v>
          </cell>
          <cell r="J5">
            <v>27</v>
          </cell>
          <cell r="K5">
            <v>35</v>
          </cell>
          <cell r="M5">
            <v>19</v>
          </cell>
          <cell r="N5">
            <v>31</v>
          </cell>
          <cell r="O5">
            <v>24</v>
          </cell>
          <cell r="Q5">
            <v>26</v>
          </cell>
          <cell r="R5">
            <v>23</v>
          </cell>
          <cell r="S5">
            <v>26</v>
          </cell>
        </row>
        <row r="18">
          <cell r="E18">
            <v>72464</v>
          </cell>
          <cell r="F18">
            <v>73183</v>
          </cell>
          <cell r="G18">
            <v>72341</v>
          </cell>
          <cell r="I18">
            <v>75770</v>
          </cell>
          <cell r="J18">
            <v>76058</v>
          </cell>
          <cell r="K18">
            <v>78752</v>
          </cell>
          <cell r="M18">
            <v>80229</v>
          </cell>
          <cell r="N18">
            <v>90559</v>
          </cell>
          <cell r="O18">
            <v>81679</v>
          </cell>
          <cell r="Q18">
            <v>78121</v>
          </cell>
          <cell r="R18">
            <v>78573</v>
          </cell>
          <cell r="S18">
            <v>73359</v>
          </cell>
        </row>
        <row r="23">
          <cell r="E23">
            <v>22180</v>
          </cell>
          <cell r="F23">
            <v>35091</v>
          </cell>
          <cell r="G23">
            <v>42363</v>
          </cell>
          <cell r="I23">
            <v>48735</v>
          </cell>
          <cell r="J23">
            <v>44584</v>
          </cell>
          <cell r="K23">
            <v>49842</v>
          </cell>
          <cell r="M23">
            <v>45968</v>
          </cell>
          <cell r="N23">
            <v>41401</v>
          </cell>
          <cell r="O23">
            <v>35055</v>
          </cell>
          <cell r="Q23">
            <v>35825</v>
          </cell>
          <cell r="R23">
            <v>43578</v>
          </cell>
          <cell r="S23">
            <v>56287</v>
          </cell>
        </row>
        <row r="25">
          <cell r="E25">
            <v>23.435188707155234</v>
          </cell>
          <cell r="F25">
            <v>32.409442710161258</v>
          </cell>
          <cell r="G25">
            <v>36.932452224857023</v>
          </cell>
          <cell r="I25">
            <v>39.14300630496767</v>
          </cell>
          <cell r="J25">
            <v>36.877977766013764</v>
          </cell>
          <cell r="K25">
            <v>38.382811597551118</v>
          </cell>
          <cell r="M25">
            <v>36.176190513666022</v>
          </cell>
          <cell r="N25">
            <v>31.317180916648386</v>
          </cell>
          <cell r="O25">
            <v>30.029811366011614</v>
          </cell>
          <cell r="Q25">
            <v>30.932419247606138</v>
          </cell>
          <cell r="R25">
            <v>35.675516369084164</v>
          </cell>
          <cell r="S25">
            <v>43.415917189886308</v>
          </cell>
          <cell r="T25">
            <v>34.870295135649904</v>
          </cell>
        </row>
        <row r="27">
          <cell r="E27">
            <v>0.45784906220679156</v>
          </cell>
          <cell r="F27">
            <v>0.47649835595924084</v>
          </cell>
          <cell r="G27">
            <v>0.45426915420698666</v>
          </cell>
          <cell r="I27">
            <v>0.47441644960929674</v>
          </cell>
          <cell r="J27">
            <v>0.52495065085653547</v>
          </cell>
          <cell r="K27">
            <v>0.48820737902838351</v>
          </cell>
          <cell r="M27">
            <v>0.51148512957827297</v>
          </cell>
          <cell r="N27">
            <v>0.55690745677554643</v>
          </cell>
          <cell r="O27">
            <v>0.51716845537721212</v>
          </cell>
          <cell r="Q27">
            <v>0.47655678102581622</v>
          </cell>
          <cell r="R27">
            <v>0.47719342995873226</v>
          </cell>
          <cell r="S27">
            <v>0.45843644544431944</v>
          </cell>
          <cell r="T27">
            <v>0.48821550763583926</v>
          </cell>
        </row>
        <row r="43">
          <cell r="E43">
            <v>1121345.23</v>
          </cell>
          <cell r="F43">
            <v>1146243.1000000001</v>
          </cell>
          <cell r="G43">
            <v>1117830.48</v>
          </cell>
          <cell r="I43">
            <v>1176901.9400000002</v>
          </cell>
          <cell r="J43">
            <v>1210394.22</v>
          </cell>
          <cell r="K43">
            <v>1249921.03</v>
          </cell>
          <cell r="M43">
            <v>1261709.8399999999</v>
          </cell>
          <cell r="N43">
            <v>1420306.67</v>
          </cell>
          <cell r="O43">
            <v>1291461.6399999999</v>
          </cell>
          <cell r="Q43">
            <v>1267945.21</v>
          </cell>
          <cell r="R43">
            <v>1245624.2800000003</v>
          </cell>
          <cell r="S43">
            <v>1156881.9200000002</v>
          </cell>
        </row>
        <row r="120">
          <cell r="E120">
            <v>564980.27</v>
          </cell>
          <cell r="F120">
            <v>719456.08999999985</v>
          </cell>
          <cell r="G120">
            <v>675878.45000000007</v>
          </cell>
          <cell r="I120">
            <v>732235.45000000019</v>
          </cell>
          <cell r="J120">
            <v>739809.48999999987</v>
          </cell>
          <cell r="K120">
            <v>767995.0900000002</v>
          </cell>
          <cell r="M120">
            <v>765293.41999999993</v>
          </cell>
          <cell r="N120">
            <v>853170.81</v>
          </cell>
          <cell r="O120">
            <v>775981.09</v>
          </cell>
          <cell r="Q120">
            <v>896724.68</v>
          </cell>
          <cell r="R120">
            <v>831777.19000000006</v>
          </cell>
          <cell r="S120">
            <v>961270.44999999984</v>
          </cell>
        </row>
      </sheetData>
      <sheetData sheetId="29">
        <row r="5">
          <cell r="E5">
            <v>8</v>
          </cell>
          <cell r="F5">
            <v>12</v>
          </cell>
          <cell r="G5">
            <v>4</v>
          </cell>
          <cell r="I5">
            <v>10</v>
          </cell>
          <cell r="J5">
            <v>6</v>
          </cell>
          <cell r="K5">
            <v>10</v>
          </cell>
          <cell r="M5">
            <v>4</v>
          </cell>
          <cell r="N5">
            <v>6</v>
          </cell>
          <cell r="O5">
            <v>4</v>
          </cell>
          <cell r="Q5">
            <v>4</v>
          </cell>
          <cell r="R5">
            <v>15</v>
          </cell>
          <cell r="S5">
            <v>7</v>
          </cell>
        </row>
        <row r="18">
          <cell r="E18">
            <v>31203</v>
          </cell>
          <cell r="F18">
            <v>30091</v>
          </cell>
          <cell r="G18">
            <v>32200</v>
          </cell>
          <cell r="I18">
            <v>32584</v>
          </cell>
          <cell r="J18">
            <v>32237</v>
          </cell>
          <cell r="K18">
            <v>31912</v>
          </cell>
          <cell r="M18">
            <v>34227</v>
          </cell>
          <cell r="N18">
            <v>34198</v>
          </cell>
          <cell r="O18">
            <v>34266</v>
          </cell>
          <cell r="Q18">
            <v>33894</v>
          </cell>
          <cell r="R18">
            <v>32777</v>
          </cell>
          <cell r="S18">
            <v>33822</v>
          </cell>
        </row>
        <row r="23">
          <cell r="E23">
            <v>9971</v>
          </cell>
          <cell r="F23">
            <v>9797</v>
          </cell>
          <cell r="G23">
            <v>7651</v>
          </cell>
          <cell r="I23">
            <v>7210</v>
          </cell>
          <cell r="J23">
            <v>7109</v>
          </cell>
          <cell r="K23">
            <v>9591</v>
          </cell>
          <cell r="M23">
            <v>10257</v>
          </cell>
          <cell r="N23">
            <v>9725</v>
          </cell>
          <cell r="O23">
            <v>3707</v>
          </cell>
          <cell r="Q23">
            <v>4968</v>
          </cell>
          <cell r="R23">
            <v>6583</v>
          </cell>
          <cell r="S23">
            <v>4277</v>
          </cell>
        </row>
        <row r="25">
          <cell r="E25">
            <v>24.216738718608831</v>
          </cell>
          <cell r="F25">
            <v>24.561271560369033</v>
          </cell>
          <cell r="G25">
            <v>19.199016335851045</v>
          </cell>
          <cell r="I25">
            <v>18.118309292858221</v>
          </cell>
          <cell r="J25">
            <v>18.067910333960249</v>
          </cell>
          <cell r="K25">
            <v>23.105832470066733</v>
          </cell>
          <cell r="M25">
            <v>23.057728621526842</v>
          </cell>
          <cell r="N25">
            <v>22.14101951141771</v>
          </cell>
          <cell r="O25">
            <v>9.7621994575092828</v>
          </cell>
          <cell r="Q25">
            <v>12.783696155627606</v>
          </cell>
          <cell r="R25">
            <v>16.725101626016261</v>
          </cell>
          <cell r="S25">
            <v>11.226016430877451</v>
          </cell>
          <cell r="T25">
            <v>18.759640938911293</v>
          </cell>
        </row>
        <row r="27">
          <cell r="E27">
            <v>0.57599335456181644</v>
          </cell>
          <cell r="F27">
            <v>0.57152896486229821</v>
          </cell>
          <cell r="G27">
            <v>0.58950605982937276</v>
          </cell>
          <cell r="I27">
            <v>0.5945117501094731</v>
          </cell>
          <cell r="J27">
            <v>0.64899742309550656</v>
          </cell>
          <cell r="K27">
            <v>0.57816307488835139</v>
          </cell>
          <cell r="M27">
            <v>0.63880179171332585</v>
          </cell>
          <cell r="N27">
            <v>0.61680810194161628</v>
          </cell>
          <cell r="O27">
            <v>0.63756628523583592</v>
          </cell>
          <cell r="Q27">
            <v>0.60979076336289872</v>
          </cell>
          <cell r="R27">
            <v>0.58740143369175624</v>
          </cell>
          <cell r="S27">
            <v>0.62287292817679563</v>
          </cell>
          <cell r="T27">
            <v>0.6058675414077479</v>
          </cell>
        </row>
        <row r="43">
          <cell r="E43">
            <v>492386.53</v>
          </cell>
          <cell r="F43">
            <v>480941.22</v>
          </cell>
          <cell r="G43">
            <v>512969.20999999996</v>
          </cell>
          <cell r="I43">
            <v>521767.15000000008</v>
          </cell>
          <cell r="J43">
            <v>520802.45000000007</v>
          </cell>
          <cell r="K43">
            <v>501306.07999999996</v>
          </cell>
          <cell r="M43">
            <v>538206.74</v>
          </cell>
          <cell r="N43">
            <v>548000.16000000015</v>
          </cell>
          <cell r="O43">
            <v>540736.17000000004</v>
          </cell>
          <cell r="Q43">
            <v>544080.51</v>
          </cell>
          <cell r="R43">
            <v>551331.16</v>
          </cell>
          <cell r="S43">
            <v>547414.92999999993</v>
          </cell>
        </row>
        <row r="120">
          <cell r="E120">
            <v>275227.52000000002</v>
          </cell>
          <cell r="F120">
            <v>250226.04</v>
          </cell>
          <cell r="G120">
            <v>286154.87999999995</v>
          </cell>
          <cell r="I120">
            <v>492219.87999999995</v>
          </cell>
          <cell r="J120">
            <v>487231.1</v>
          </cell>
          <cell r="K120">
            <v>292806.90000000008</v>
          </cell>
          <cell r="M120">
            <v>303876.22000000003</v>
          </cell>
          <cell r="N120">
            <v>447881.8</v>
          </cell>
          <cell r="O120">
            <v>318774.48</v>
          </cell>
          <cell r="Q120">
            <v>370871.99</v>
          </cell>
          <cell r="R120">
            <v>471599.51</v>
          </cell>
          <cell r="S120">
            <v>287154.93</v>
          </cell>
        </row>
      </sheetData>
      <sheetData sheetId="30">
        <row r="5">
          <cell r="E5">
            <v>6</v>
          </cell>
          <cell r="F5">
            <v>12</v>
          </cell>
          <cell r="G5">
            <v>11</v>
          </cell>
          <cell r="I5">
            <v>21</v>
          </cell>
          <cell r="J5">
            <v>21</v>
          </cell>
          <cell r="K5">
            <v>5</v>
          </cell>
          <cell r="M5">
            <v>8</v>
          </cell>
          <cell r="N5">
            <v>7</v>
          </cell>
          <cell r="O5">
            <v>13</v>
          </cell>
          <cell r="Q5">
            <v>4</v>
          </cell>
          <cell r="R5">
            <v>6</v>
          </cell>
          <cell r="S5">
            <v>2</v>
          </cell>
        </row>
        <row r="18">
          <cell r="E18">
            <v>34706</v>
          </cell>
          <cell r="F18">
            <v>39718</v>
          </cell>
          <cell r="G18">
            <v>40655</v>
          </cell>
          <cell r="I18">
            <v>39821</v>
          </cell>
          <cell r="J18">
            <v>38210</v>
          </cell>
          <cell r="K18">
            <v>40663</v>
          </cell>
          <cell r="M18">
            <v>41320</v>
          </cell>
          <cell r="N18">
            <v>42937.400000000023</v>
          </cell>
          <cell r="O18">
            <v>41058</v>
          </cell>
          <cell r="Q18">
            <v>40151</v>
          </cell>
          <cell r="R18">
            <v>39927</v>
          </cell>
          <cell r="S18">
            <v>39879</v>
          </cell>
        </row>
        <row r="23">
          <cell r="E23">
            <v>9501</v>
          </cell>
          <cell r="F23">
            <v>2639</v>
          </cell>
          <cell r="G23">
            <v>3241</v>
          </cell>
          <cell r="I23">
            <v>2532</v>
          </cell>
          <cell r="J23">
            <v>6168</v>
          </cell>
          <cell r="K23">
            <v>9859</v>
          </cell>
          <cell r="M23">
            <v>12638</v>
          </cell>
          <cell r="N23">
            <v>9950.5999999999767</v>
          </cell>
          <cell r="O23">
            <v>11817</v>
          </cell>
          <cell r="Q23">
            <v>11484</v>
          </cell>
          <cell r="R23">
            <v>10425</v>
          </cell>
          <cell r="S23">
            <v>8486</v>
          </cell>
        </row>
        <row r="25">
          <cell r="E25">
            <v>21.492071391408601</v>
          </cell>
          <cell r="F25">
            <v>6.2303751446041975</v>
          </cell>
          <cell r="G25">
            <v>7.3833606706761437</v>
          </cell>
          <cell r="I25">
            <v>5.9783250301041244</v>
          </cell>
          <cell r="J25">
            <v>13.898778674117807</v>
          </cell>
          <cell r="K25">
            <v>19.514271010648827</v>
          </cell>
          <cell r="M25">
            <v>23.421920753178398</v>
          </cell>
          <cell r="N25">
            <v>18.814475873544048</v>
          </cell>
          <cell r="O25">
            <v>22.348936170212767</v>
          </cell>
          <cell r="Q25">
            <v>22.240728188244407</v>
          </cell>
          <cell r="R25">
            <v>20.704242135367018</v>
          </cell>
          <cell r="S25">
            <v>17.545745890623383</v>
          </cell>
          <cell r="T25">
            <v>17.089476034379508</v>
          </cell>
        </row>
        <row r="27">
          <cell r="E27">
            <v>0.4744854363622692</v>
          </cell>
          <cell r="F27">
            <v>0.55980267794221283</v>
          </cell>
          <cell r="G27">
            <v>0.55219015280135819</v>
          </cell>
          <cell r="I27">
            <v>0.53746794439195578</v>
          </cell>
          <cell r="J27">
            <v>0.56635935137698989</v>
          </cell>
          <cell r="K27">
            <v>0.54180490599725517</v>
          </cell>
          <cell r="M27">
            <v>0.56762140256885774</v>
          </cell>
          <cell r="N27">
            <v>0.56940490004309952</v>
          </cell>
          <cell r="O27">
            <v>0.56055703460987094</v>
          </cell>
          <cell r="Q27">
            <v>0.52875833777795334</v>
          </cell>
          <cell r="R27">
            <v>0.52495118888750103</v>
          </cell>
          <cell r="S27">
            <v>0.54102564102564099</v>
          </cell>
          <cell r="T27">
            <v>0.54492553484946293</v>
          </cell>
        </row>
        <row r="43">
          <cell r="E43">
            <v>545737.40000000014</v>
          </cell>
          <cell r="F43">
            <v>624635.62000000011</v>
          </cell>
          <cell r="G43">
            <v>629540.39999999991</v>
          </cell>
          <cell r="I43">
            <v>637977.42999999993</v>
          </cell>
          <cell r="J43">
            <v>608946.8899999999</v>
          </cell>
          <cell r="K43">
            <v>657618.1</v>
          </cell>
          <cell r="M43">
            <v>667695.84000000008</v>
          </cell>
          <cell r="N43">
            <v>669734.29</v>
          </cell>
          <cell r="O43">
            <v>672416.76000000013</v>
          </cell>
          <cell r="Q43">
            <v>625238.43000000005</v>
          </cell>
          <cell r="R43">
            <v>625512.58000000007</v>
          </cell>
          <cell r="S43">
            <v>628049.82000000007</v>
          </cell>
        </row>
        <row r="120">
          <cell r="E120">
            <v>351272.5</v>
          </cell>
          <cell r="F120">
            <v>365300.8</v>
          </cell>
          <cell r="G120">
            <v>341686.55</v>
          </cell>
          <cell r="I120">
            <v>349203.33</v>
          </cell>
          <cell r="J120">
            <v>323358.63</v>
          </cell>
          <cell r="K120">
            <v>345509.06000000006</v>
          </cell>
          <cell r="M120">
            <v>349426.57</v>
          </cell>
          <cell r="N120">
            <v>356453.1</v>
          </cell>
          <cell r="O120">
            <v>410791.43</v>
          </cell>
          <cell r="Q120">
            <v>535733.30999999994</v>
          </cell>
          <cell r="R120">
            <v>546755.16999999993</v>
          </cell>
          <cell r="S120">
            <v>406843.52999999997</v>
          </cell>
        </row>
      </sheetData>
      <sheetData sheetId="31">
        <row r="5">
          <cell r="E5">
            <v>61</v>
          </cell>
          <cell r="F5">
            <v>84</v>
          </cell>
          <cell r="G5">
            <v>29</v>
          </cell>
          <cell r="I5">
            <v>117</v>
          </cell>
          <cell r="J5">
            <v>44</v>
          </cell>
          <cell r="K5">
            <v>55</v>
          </cell>
          <cell r="M5">
            <v>113</v>
          </cell>
          <cell r="N5">
            <v>63</v>
          </cell>
          <cell r="O5">
            <v>83</v>
          </cell>
          <cell r="Q5">
            <v>89</v>
          </cell>
          <cell r="R5">
            <v>57</v>
          </cell>
          <cell r="S5">
            <v>50</v>
          </cell>
        </row>
        <row r="18">
          <cell r="E18">
            <v>254978</v>
          </cell>
          <cell r="F18">
            <v>251833</v>
          </cell>
          <cell r="G18">
            <v>261684</v>
          </cell>
          <cell r="I18">
            <v>271372</v>
          </cell>
          <cell r="J18">
            <v>246706</v>
          </cell>
          <cell r="K18">
            <v>252317</v>
          </cell>
          <cell r="M18">
            <v>268951</v>
          </cell>
          <cell r="N18">
            <v>293493</v>
          </cell>
          <cell r="O18">
            <v>269338</v>
          </cell>
          <cell r="Q18">
            <v>268037</v>
          </cell>
          <cell r="R18">
            <v>274884</v>
          </cell>
          <cell r="S18">
            <v>266855</v>
          </cell>
        </row>
        <row r="23">
          <cell r="E23">
            <v>99677</v>
          </cell>
          <cell r="F23">
            <v>100077</v>
          </cell>
          <cell r="G23">
            <v>103655</v>
          </cell>
          <cell r="I23">
            <v>100671</v>
          </cell>
          <cell r="J23">
            <v>92926</v>
          </cell>
          <cell r="K23">
            <v>105822</v>
          </cell>
          <cell r="M23">
            <v>102090</v>
          </cell>
          <cell r="N23">
            <v>88857</v>
          </cell>
          <cell r="O23">
            <v>80594</v>
          </cell>
          <cell r="Q23">
            <v>86839</v>
          </cell>
          <cell r="R23">
            <v>87224</v>
          </cell>
          <cell r="S23">
            <v>91963</v>
          </cell>
        </row>
        <row r="25">
          <cell r="E25">
            <v>28.105341811055816</v>
          </cell>
          <cell r="F25">
            <v>28.438237049245547</v>
          </cell>
          <cell r="G25">
            <v>28.371812943929712</v>
          </cell>
          <cell r="I25">
            <v>27.058968990143612</v>
          </cell>
          <cell r="J25">
            <v>27.353542013764194</v>
          </cell>
          <cell r="K25">
            <v>29.547745428450966</v>
          </cell>
          <cell r="M25">
            <v>27.512699931278885</v>
          </cell>
          <cell r="N25">
            <v>23.239701843860338</v>
          </cell>
          <cell r="O25">
            <v>23.03133180160717</v>
          </cell>
          <cell r="Q25">
            <v>24.470237491405449</v>
          </cell>
          <cell r="R25">
            <v>24.087042969181486</v>
          </cell>
          <cell r="S25">
            <v>25.629427732165052</v>
          </cell>
          <cell r="T25">
            <v>26.392075862507884</v>
          </cell>
        </row>
        <row r="27">
          <cell r="E27">
            <v>0.63396768723551322</v>
          </cell>
          <cell r="F27">
            <v>0.64374488752556236</v>
          </cell>
          <cell r="G27">
            <v>0.6449246966795561</v>
          </cell>
          <cell r="I27">
            <v>0.66531905634588395</v>
          </cell>
          <cell r="J27">
            <v>0.66580485672184764</v>
          </cell>
          <cell r="K27">
            <v>0.61308060142483645</v>
          </cell>
          <cell r="M27">
            <v>0.67138720387428541</v>
          </cell>
          <cell r="N27">
            <v>0.70474290077655632</v>
          </cell>
          <cell r="O27">
            <v>0.66508136405165819</v>
          </cell>
          <cell r="Q27">
            <v>0.63667426373916114</v>
          </cell>
          <cell r="R27">
            <v>0.64968500615097724</v>
          </cell>
          <cell r="S27">
            <v>0.64956672021810036</v>
          </cell>
          <cell r="T27">
            <v>0.65368013236185762</v>
          </cell>
        </row>
        <row r="43">
          <cell r="E43">
            <v>4240843.34</v>
          </cell>
          <cell r="F43">
            <v>4343080.1400000006</v>
          </cell>
          <cell r="G43">
            <v>4326751.51</v>
          </cell>
          <cell r="I43">
            <v>4603509.22</v>
          </cell>
          <cell r="J43">
            <v>4115986.1800000006</v>
          </cell>
          <cell r="K43">
            <v>4196175.88</v>
          </cell>
          <cell r="M43">
            <v>4592110.09</v>
          </cell>
          <cell r="N43">
            <v>4837500.169999999</v>
          </cell>
          <cell r="O43">
            <v>4601284.45</v>
          </cell>
          <cell r="Q43">
            <v>4538103.870000001</v>
          </cell>
          <cell r="R43">
            <v>4647576.7799999993</v>
          </cell>
          <cell r="S43">
            <v>4669059.3299999991</v>
          </cell>
        </row>
        <row r="120">
          <cell r="E120">
            <v>1430505.74</v>
          </cell>
          <cell r="F120">
            <v>1459279.3400000005</v>
          </cell>
          <cell r="G120">
            <v>1383634.22</v>
          </cell>
          <cell r="I120">
            <v>1454077.3800000004</v>
          </cell>
          <cell r="J120">
            <v>1417926.3700000003</v>
          </cell>
          <cell r="K120">
            <v>1806668.7</v>
          </cell>
          <cell r="M120">
            <v>1360050.3200000003</v>
          </cell>
          <cell r="N120">
            <v>1717561.5099999998</v>
          </cell>
          <cell r="O120">
            <v>1529579.96</v>
          </cell>
          <cell r="Q120">
            <v>1720603.7099999997</v>
          </cell>
          <cell r="R120">
            <v>1534514.0400000003</v>
          </cell>
          <cell r="S120">
            <v>1831432.6400000001</v>
          </cell>
        </row>
      </sheetData>
      <sheetData sheetId="32">
        <row r="5">
          <cell r="E5">
            <v>9</v>
          </cell>
          <cell r="F5">
            <v>13</v>
          </cell>
          <cell r="G5">
            <v>15</v>
          </cell>
          <cell r="I5">
            <v>12</v>
          </cell>
          <cell r="J5">
            <v>15</v>
          </cell>
          <cell r="K5">
            <v>16</v>
          </cell>
          <cell r="M5">
            <v>21</v>
          </cell>
          <cell r="N5">
            <v>14</v>
          </cell>
          <cell r="O5">
            <v>12</v>
          </cell>
          <cell r="Q5">
            <v>18</v>
          </cell>
          <cell r="R5">
            <v>21</v>
          </cell>
          <cell r="S5">
            <v>25</v>
          </cell>
        </row>
        <row r="18">
          <cell r="E18">
            <v>27323</v>
          </cell>
          <cell r="F18">
            <v>27867</v>
          </cell>
          <cell r="G18">
            <v>27403</v>
          </cell>
          <cell r="I18">
            <v>30300</v>
          </cell>
          <cell r="J18">
            <v>28268</v>
          </cell>
          <cell r="K18">
            <v>29138</v>
          </cell>
          <cell r="M18">
            <v>31235</v>
          </cell>
          <cell r="N18">
            <v>30475</v>
          </cell>
          <cell r="O18">
            <v>31849</v>
          </cell>
          <cell r="Q18">
            <v>29446</v>
          </cell>
          <cell r="R18">
            <v>30993</v>
          </cell>
          <cell r="S18">
            <v>31041</v>
          </cell>
        </row>
        <row r="23">
          <cell r="E23">
            <v>5018</v>
          </cell>
          <cell r="F23">
            <v>4949</v>
          </cell>
          <cell r="G23">
            <v>4746</v>
          </cell>
          <cell r="I23">
            <v>5384</v>
          </cell>
          <cell r="J23">
            <v>5039</v>
          </cell>
          <cell r="K23">
            <v>5355</v>
          </cell>
          <cell r="M23">
            <v>5679</v>
          </cell>
          <cell r="N23">
            <v>5568</v>
          </cell>
          <cell r="O23">
            <v>5723</v>
          </cell>
          <cell r="Q23">
            <v>5352</v>
          </cell>
          <cell r="R23">
            <v>5582</v>
          </cell>
          <cell r="S23">
            <v>5525</v>
          </cell>
        </row>
        <row r="25">
          <cell r="E25">
            <v>15.515908598991992</v>
          </cell>
          <cell r="F25">
            <v>15.080138948138217</v>
          </cell>
          <cell r="G25">
            <v>14.713541666666666</v>
          </cell>
          <cell r="I25">
            <v>15.087994619437282</v>
          </cell>
          <cell r="J25">
            <v>15.128951871978863</v>
          </cell>
          <cell r="K25">
            <v>15.524889107934943</v>
          </cell>
          <cell r="M25">
            <v>15.38440700005418</v>
          </cell>
          <cell r="N25">
            <v>15.448214632522266</v>
          </cell>
          <cell r="O25">
            <v>15.232087724901522</v>
          </cell>
          <cell r="Q25">
            <v>15.380194264038163</v>
          </cell>
          <cell r="R25">
            <v>15.261790840738209</v>
          </cell>
          <cell r="S25">
            <v>15.10966471585626</v>
          </cell>
          <cell r="T25">
            <v>15.242019519895461</v>
          </cell>
        </row>
        <row r="27">
          <cell r="E27">
            <v>0.45655897268800494</v>
          </cell>
          <cell r="F27">
            <v>0.47844450167396341</v>
          </cell>
          <cell r="G27">
            <v>0.45215741275472321</v>
          </cell>
          <cell r="I27">
            <v>0.49665617623918173</v>
          </cell>
          <cell r="J27">
            <v>0.509498576114776</v>
          </cell>
          <cell r="K27">
            <v>0.47067375256433036</v>
          </cell>
          <cell r="M27">
            <v>0.51657983957661457</v>
          </cell>
          <cell r="N27">
            <v>0.4836725786612705</v>
          </cell>
          <cell r="O27">
            <v>0.5192630635037091</v>
          </cell>
          <cell r="Q27">
            <v>0.46132635635839508</v>
          </cell>
          <cell r="R27">
            <v>0.48147083724940387</v>
          </cell>
          <cell r="S27">
            <v>0.49330154946364718</v>
          </cell>
          <cell r="T27">
            <v>0.48242258033859647</v>
          </cell>
        </row>
        <row r="43">
          <cell r="E43">
            <v>429827.79</v>
          </cell>
          <cell r="F43">
            <v>437055.33000000007</v>
          </cell>
          <cell r="G43">
            <v>448388.23</v>
          </cell>
          <cell r="I43">
            <v>473770.17000000004</v>
          </cell>
          <cell r="J43">
            <v>454803.45</v>
          </cell>
          <cell r="K43">
            <v>472245.20999999996</v>
          </cell>
          <cell r="M43">
            <v>496811.81</v>
          </cell>
          <cell r="N43">
            <v>477711.91</v>
          </cell>
          <cell r="O43">
            <v>496850.22</v>
          </cell>
          <cell r="Q43">
            <v>462922.74</v>
          </cell>
          <cell r="R43">
            <v>501470.13</v>
          </cell>
          <cell r="S43">
            <v>526915.54</v>
          </cell>
        </row>
        <row r="120">
          <cell r="E120">
            <v>236684.92000000004</v>
          </cell>
          <cell r="F120">
            <v>190891.26</v>
          </cell>
          <cell r="G120">
            <v>215944.33</v>
          </cell>
          <cell r="I120">
            <v>306191.21999999997</v>
          </cell>
          <cell r="J120">
            <v>253391.41000000003</v>
          </cell>
          <cell r="K120">
            <v>255245.42</v>
          </cell>
          <cell r="M120">
            <v>215304.48</v>
          </cell>
          <cell r="N120">
            <v>344459.83</v>
          </cell>
          <cell r="O120">
            <v>325423.08999999997</v>
          </cell>
          <cell r="Q120">
            <v>250765.77</v>
          </cell>
          <cell r="R120">
            <v>236794.33999999997</v>
          </cell>
          <cell r="S120">
            <v>242025.75999999998</v>
          </cell>
        </row>
      </sheetData>
      <sheetData sheetId="33"/>
      <sheetData sheetId="34"/>
      <sheetData sheetId="3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ป้าหมาย 2554"/>
      <sheetName val="เป้าหมาย กงป. ส่งประปา"/>
      <sheetName val="เป้าหมาย บันทึกข้อตกลง"/>
      <sheetName val="รวม"/>
      <sheetName val="เขต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Sheet3"/>
      <sheetName val="Sheet2"/>
      <sheetName val="Sheet4"/>
    </sheetNames>
    <sheetDataSet>
      <sheetData sheetId="0"/>
      <sheetData sheetId="1"/>
      <sheetData sheetId="2"/>
      <sheetData sheetId="3">
        <row r="25">
          <cell r="E25">
            <v>30.813967610388787</v>
          </cell>
          <cell r="F25">
            <v>32.937305232968932</v>
          </cell>
          <cell r="G25">
            <v>30.731633708673876</v>
          </cell>
          <cell r="I25">
            <v>31.034029518009941</v>
          </cell>
          <cell r="J25">
            <v>30.185155971637375</v>
          </cell>
          <cell r="K25">
            <v>30.42012865858635</v>
          </cell>
          <cell r="M25">
            <v>28.51065716573369</v>
          </cell>
          <cell r="N25">
            <v>26.257157709904892</v>
          </cell>
          <cell r="O25">
            <v>29.606905814128112</v>
          </cell>
          <cell r="Q25">
            <v>30.837377688233637</v>
          </cell>
          <cell r="R25">
            <v>31.355034896098932</v>
          </cell>
          <cell r="S25">
            <v>29.503122477484983</v>
          </cell>
          <cell r="T25">
            <v>30.157685471525021</v>
          </cell>
        </row>
      </sheetData>
      <sheetData sheetId="4">
        <row r="43">
          <cell r="E43">
            <v>6150</v>
          </cell>
          <cell r="F43">
            <v>10000</v>
          </cell>
          <cell r="G43">
            <v>18950</v>
          </cell>
          <cell r="I43">
            <v>7050</v>
          </cell>
          <cell r="J43">
            <v>5850</v>
          </cell>
          <cell r="K43">
            <v>10000</v>
          </cell>
          <cell r="M43">
            <v>5400</v>
          </cell>
          <cell r="N43">
            <v>21315</v>
          </cell>
          <cell r="O43">
            <v>13620</v>
          </cell>
          <cell r="Q43">
            <v>18300</v>
          </cell>
          <cell r="R43">
            <v>15790</v>
          </cell>
          <cell r="S43">
            <v>16975</v>
          </cell>
        </row>
        <row r="120">
          <cell r="E120">
            <v>4369159.51</v>
          </cell>
          <cell r="F120">
            <v>4631538.4399999995</v>
          </cell>
          <cell r="G120">
            <v>4623705.8100000015</v>
          </cell>
          <cell r="I120">
            <v>4594294.8100000005</v>
          </cell>
          <cell r="J120">
            <v>4522617.379999999</v>
          </cell>
          <cell r="K120">
            <v>4930207.3400000008</v>
          </cell>
          <cell r="M120">
            <v>4566597.5700000012</v>
          </cell>
          <cell r="N120">
            <v>4649585.83</v>
          </cell>
          <cell r="O120">
            <v>5520256.6699999999</v>
          </cell>
          <cell r="Q120">
            <v>5115987.17</v>
          </cell>
          <cell r="R120">
            <v>4605971.7899999991</v>
          </cell>
          <cell r="S120">
            <v>8477867.9199999999</v>
          </cell>
        </row>
      </sheetData>
      <sheetData sheetId="5">
        <row r="5">
          <cell r="E5">
            <v>349</v>
          </cell>
          <cell r="F5">
            <v>372</v>
          </cell>
          <cell r="G5">
            <v>552</v>
          </cell>
          <cell r="I5">
            <v>379</v>
          </cell>
          <cell r="J5">
            <v>474</v>
          </cell>
          <cell r="K5">
            <v>559</v>
          </cell>
          <cell r="M5">
            <v>401</v>
          </cell>
          <cell r="N5">
            <v>762</v>
          </cell>
          <cell r="O5">
            <v>507</v>
          </cell>
          <cell r="Q5">
            <v>368</v>
          </cell>
          <cell r="R5">
            <v>507</v>
          </cell>
          <cell r="S5">
            <v>417</v>
          </cell>
        </row>
        <row r="18">
          <cell r="E18">
            <v>2033916</v>
          </cell>
          <cell r="F18">
            <v>2167429</v>
          </cell>
          <cell r="G18">
            <v>2260425</v>
          </cell>
          <cell r="I18">
            <v>2290850</v>
          </cell>
          <cell r="J18">
            <v>2241491</v>
          </cell>
          <cell r="K18">
            <v>2189264</v>
          </cell>
          <cell r="M18">
            <v>2287480</v>
          </cell>
          <cell r="N18">
            <v>2462452</v>
          </cell>
          <cell r="O18">
            <v>2282127</v>
          </cell>
          <cell r="Q18">
            <v>2237791</v>
          </cell>
          <cell r="R18">
            <v>2277180</v>
          </cell>
          <cell r="S18">
            <v>2276189</v>
          </cell>
        </row>
        <row r="23">
          <cell r="E23">
            <v>1121629</v>
          </cell>
          <cell r="F23">
            <v>1366841</v>
          </cell>
          <cell r="G23">
            <v>1241541</v>
          </cell>
          <cell r="I23">
            <v>1363007</v>
          </cell>
          <cell r="J23">
            <v>1288249</v>
          </cell>
          <cell r="K23">
            <v>1130131</v>
          </cell>
          <cell r="M23">
            <v>992628</v>
          </cell>
          <cell r="N23">
            <v>1314131</v>
          </cell>
          <cell r="O23">
            <v>1324242</v>
          </cell>
          <cell r="Q23">
            <v>1314235</v>
          </cell>
          <cell r="R23">
            <v>1338766</v>
          </cell>
          <cell r="S23">
            <v>1207188</v>
          </cell>
        </row>
        <row r="25">
          <cell r="E25">
            <v>35.542199408257957</v>
          </cell>
          <cell r="F25">
            <v>38.672438876575015</v>
          </cell>
          <cell r="G25">
            <v>35.450924292004316</v>
          </cell>
          <cell r="I25">
            <v>37.301380746073043</v>
          </cell>
          <cell r="J25">
            <v>36.495381167037216</v>
          </cell>
          <cell r="K25">
            <v>34.044633063990162</v>
          </cell>
          <cell r="M25">
            <v>30.261111331286717</v>
          </cell>
          <cell r="N25">
            <v>34.795664691137176</v>
          </cell>
          <cell r="O25">
            <v>36.718131976452561</v>
          </cell>
          <cell r="Q25">
            <v>36.99780727251332</v>
          </cell>
          <cell r="R25">
            <v>37.022535980911947</v>
          </cell>
          <cell r="S25">
            <v>34.653611150581945</v>
          </cell>
          <cell r="T25">
            <v>35.711012259451351</v>
          </cell>
        </row>
        <row r="43">
          <cell r="E43">
            <v>35987472.240000002</v>
          </cell>
          <cell r="F43">
            <v>39726899.100000001</v>
          </cell>
          <cell r="G43">
            <v>41308817.699999996</v>
          </cell>
          <cell r="I43">
            <v>44078565.439999998</v>
          </cell>
          <cell r="J43">
            <v>41856501.539999999</v>
          </cell>
          <cell r="K43">
            <v>42777079.349999994</v>
          </cell>
          <cell r="M43">
            <v>42886917.989999995</v>
          </cell>
          <cell r="N43">
            <v>53230314</v>
          </cell>
          <cell r="O43">
            <v>43787883.950000003</v>
          </cell>
          <cell r="Q43">
            <v>44710694.510000005</v>
          </cell>
          <cell r="R43">
            <v>45589458.919999994</v>
          </cell>
          <cell r="S43">
            <v>46961451.120000005</v>
          </cell>
        </row>
        <row r="120">
          <cell r="E120">
            <v>17374285.879999999</v>
          </cell>
          <cell r="F120">
            <v>10640660.790000001</v>
          </cell>
          <cell r="G120">
            <v>8527572.9699999988</v>
          </cell>
          <cell r="I120">
            <v>9385979.1800000034</v>
          </cell>
          <cell r="J120">
            <v>10249224.75</v>
          </cell>
          <cell r="K120">
            <v>10157241.099999998</v>
          </cell>
          <cell r="M120">
            <v>11347915.989999996</v>
          </cell>
          <cell r="N120">
            <v>11162234.919999996</v>
          </cell>
          <cell r="O120">
            <v>12812369.539999997</v>
          </cell>
          <cell r="Q120">
            <v>12512981.260000002</v>
          </cell>
          <cell r="R120">
            <v>13470748.560000001</v>
          </cell>
          <cell r="S120">
            <v>14940453.690000003</v>
          </cell>
        </row>
      </sheetData>
      <sheetData sheetId="6">
        <row r="5">
          <cell r="E5">
            <v>12</v>
          </cell>
          <cell r="F5">
            <v>7</v>
          </cell>
          <cell r="G5">
            <v>8</v>
          </cell>
          <cell r="I5">
            <v>11</v>
          </cell>
          <cell r="J5">
            <v>9</v>
          </cell>
          <cell r="K5">
            <v>6</v>
          </cell>
          <cell r="M5">
            <v>9</v>
          </cell>
          <cell r="N5">
            <v>16</v>
          </cell>
          <cell r="O5">
            <v>6</v>
          </cell>
          <cell r="Q5">
            <v>7</v>
          </cell>
          <cell r="R5">
            <v>8</v>
          </cell>
          <cell r="S5">
            <v>11</v>
          </cell>
        </row>
        <row r="18">
          <cell r="E18">
            <v>35374</v>
          </cell>
          <cell r="F18">
            <v>34339</v>
          </cell>
          <cell r="G18">
            <v>38349</v>
          </cell>
          <cell r="I18">
            <v>37099</v>
          </cell>
          <cell r="J18">
            <v>38988</v>
          </cell>
          <cell r="K18">
            <v>39617</v>
          </cell>
          <cell r="M18">
            <v>42090</v>
          </cell>
          <cell r="N18">
            <v>47712</v>
          </cell>
          <cell r="O18">
            <v>41788</v>
          </cell>
          <cell r="Q18">
            <v>38571</v>
          </cell>
          <cell r="R18">
            <v>37945</v>
          </cell>
          <cell r="S18">
            <v>41089</v>
          </cell>
        </row>
        <row r="23">
          <cell r="E23">
            <v>13317</v>
          </cell>
          <cell r="F23">
            <v>10284</v>
          </cell>
          <cell r="G23">
            <v>10904</v>
          </cell>
          <cell r="I23">
            <v>10856</v>
          </cell>
          <cell r="J23">
            <v>11032</v>
          </cell>
          <cell r="K23">
            <v>9583</v>
          </cell>
          <cell r="M23">
            <v>11149</v>
          </cell>
          <cell r="N23">
            <v>10992</v>
          </cell>
          <cell r="O23">
            <v>9109</v>
          </cell>
          <cell r="Q23">
            <v>9345</v>
          </cell>
          <cell r="R23">
            <v>9330</v>
          </cell>
          <cell r="S23">
            <v>8875</v>
          </cell>
        </row>
        <row r="25">
          <cell r="E25">
            <v>27.316923076923079</v>
          </cell>
          <cell r="F25">
            <v>23.000022364860332</v>
          </cell>
          <cell r="G25">
            <v>22.097924773022051</v>
          </cell>
          <cell r="I25">
            <v>22.598305543412643</v>
          </cell>
          <cell r="J25">
            <v>22.020399608774625</v>
          </cell>
          <cell r="K25">
            <v>19.399178121014597</v>
          </cell>
          <cell r="M25">
            <v>20.878668139852806</v>
          </cell>
          <cell r="N25">
            <v>18.690063252397469</v>
          </cell>
          <cell r="O25">
            <v>17.879013896521943</v>
          </cell>
          <cell r="Q25">
            <v>19.502880040070124</v>
          </cell>
          <cell r="R25">
            <v>19.721406074954025</v>
          </cell>
          <cell r="S25">
            <v>17.762789208229925</v>
          </cell>
          <cell r="T25">
            <v>20.841434326832495</v>
          </cell>
        </row>
        <row r="43">
          <cell r="E43">
            <v>598257.32000000007</v>
          </cell>
          <cell r="F43">
            <v>576426.71999999986</v>
          </cell>
          <cell r="G43">
            <v>638665.96000000008</v>
          </cell>
          <cell r="I43">
            <v>619238.87</v>
          </cell>
          <cell r="J43">
            <v>649948.47000000009</v>
          </cell>
          <cell r="K43">
            <v>663014.5399999998</v>
          </cell>
          <cell r="M43">
            <v>705945.87000000011</v>
          </cell>
          <cell r="N43">
            <v>826526.46000000008</v>
          </cell>
          <cell r="O43">
            <v>730526.96000000008</v>
          </cell>
          <cell r="Q43">
            <v>677719.67</v>
          </cell>
          <cell r="R43">
            <v>711028.59</v>
          </cell>
          <cell r="S43">
            <v>754920.09</v>
          </cell>
        </row>
        <row r="120">
          <cell r="E120">
            <v>569657.14</v>
          </cell>
          <cell r="F120">
            <v>609416.81000000006</v>
          </cell>
          <cell r="G120">
            <v>511437.95000000007</v>
          </cell>
          <cell r="I120">
            <v>508644.67</v>
          </cell>
          <cell r="J120">
            <v>522025.64999999997</v>
          </cell>
          <cell r="K120">
            <v>559592.41999999993</v>
          </cell>
          <cell r="M120">
            <v>551569.68000000017</v>
          </cell>
          <cell r="N120">
            <v>551173.9</v>
          </cell>
          <cell r="O120">
            <v>637235.38000000012</v>
          </cell>
          <cell r="Q120">
            <v>492949.43000000005</v>
          </cell>
          <cell r="R120">
            <v>534636.35000000009</v>
          </cell>
          <cell r="S120">
            <v>783240.4</v>
          </cell>
        </row>
      </sheetData>
      <sheetData sheetId="7">
        <row r="5">
          <cell r="E5">
            <v>91</v>
          </cell>
          <cell r="F5">
            <v>74</v>
          </cell>
          <cell r="G5">
            <v>40</v>
          </cell>
          <cell r="I5">
            <v>124</v>
          </cell>
          <cell r="J5">
            <v>63</v>
          </cell>
          <cell r="K5">
            <v>92</v>
          </cell>
          <cell r="M5">
            <v>67</v>
          </cell>
          <cell r="N5">
            <v>108</v>
          </cell>
          <cell r="O5">
            <v>144</v>
          </cell>
          <cell r="Q5">
            <v>134</v>
          </cell>
          <cell r="R5">
            <v>102</v>
          </cell>
          <cell r="S5">
            <v>95</v>
          </cell>
        </row>
        <row r="18">
          <cell r="E18">
            <v>126905</v>
          </cell>
          <cell r="F18">
            <v>149480</v>
          </cell>
          <cell r="G18">
            <v>151503</v>
          </cell>
          <cell r="I18">
            <v>154185</v>
          </cell>
          <cell r="J18">
            <v>150933</v>
          </cell>
          <cell r="K18">
            <v>158043</v>
          </cell>
          <cell r="M18">
            <v>166620</v>
          </cell>
          <cell r="N18">
            <v>187505</v>
          </cell>
          <cell r="O18">
            <v>164786</v>
          </cell>
          <cell r="Q18">
            <v>161242</v>
          </cell>
          <cell r="R18">
            <v>158020</v>
          </cell>
          <cell r="S18">
            <v>156034</v>
          </cell>
        </row>
        <row r="23">
          <cell r="E23">
            <v>28784</v>
          </cell>
          <cell r="F23">
            <v>44233</v>
          </cell>
          <cell r="G23">
            <v>27907</v>
          </cell>
          <cell r="I23">
            <v>37079</v>
          </cell>
          <cell r="J23">
            <v>30052</v>
          </cell>
          <cell r="K23">
            <v>30767</v>
          </cell>
          <cell r="M23">
            <v>47224</v>
          </cell>
          <cell r="N23">
            <v>25247</v>
          </cell>
          <cell r="O23">
            <v>47369</v>
          </cell>
          <cell r="Q23">
            <v>31848</v>
          </cell>
          <cell r="R23">
            <v>36820</v>
          </cell>
          <cell r="S23">
            <v>33533</v>
          </cell>
        </row>
        <row r="25">
          <cell r="E25">
            <v>18.479712378017464</v>
          </cell>
          <cell r="F25">
            <v>22.818158369873615</v>
          </cell>
          <cell r="G25">
            <v>15.535304727337504</v>
          </cell>
          <cell r="I25">
            <v>19.363918844818134</v>
          </cell>
          <cell r="J25">
            <v>16.596804568373731</v>
          </cell>
          <cell r="K25">
            <v>16.295217414331869</v>
          </cell>
          <cell r="M25">
            <v>22.081116212955777</v>
          </cell>
          <cell r="N25">
            <v>11.865864548573578</v>
          </cell>
          <cell r="O25">
            <v>22.326280712834702</v>
          </cell>
          <cell r="Q25">
            <v>16.493350457803373</v>
          </cell>
          <cell r="R25">
            <v>18.897556969821391</v>
          </cell>
          <cell r="S25">
            <v>17.689260261543414</v>
          </cell>
          <cell r="T25">
            <v>18.243517975064567</v>
          </cell>
        </row>
        <row r="43">
          <cell r="E43">
            <v>2225947.35</v>
          </cell>
          <cell r="F43">
            <v>2823950.89</v>
          </cell>
          <cell r="G43">
            <v>2513182.46</v>
          </cell>
          <cell r="I43">
            <v>2673566.23</v>
          </cell>
          <cell r="J43">
            <v>2654212.0699999998</v>
          </cell>
          <cell r="K43">
            <v>3363393.29</v>
          </cell>
          <cell r="M43">
            <v>2880571.62</v>
          </cell>
          <cell r="N43">
            <v>5109037.3900000006</v>
          </cell>
          <cell r="O43">
            <v>3096323.94</v>
          </cell>
          <cell r="Q43">
            <v>2976663.1100000003</v>
          </cell>
          <cell r="R43">
            <v>3077489.08</v>
          </cell>
          <cell r="S43">
            <v>5201155.379999999</v>
          </cell>
        </row>
        <row r="120">
          <cell r="E120">
            <v>885850.91999999993</v>
          </cell>
          <cell r="F120">
            <v>896408.64000000013</v>
          </cell>
          <cell r="G120">
            <v>847354.19000000018</v>
          </cell>
          <cell r="I120">
            <v>809366.33000000007</v>
          </cell>
          <cell r="J120">
            <v>794006.53999999992</v>
          </cell>
          <cell r="K120">
            <v>929819.46000000008</v>
          </cell>
          <cell r="M120">
            <v>816188.63</v>
          </cell>
          <cell r="N120">
            <v>873415.0199999999</v>
          </cell>
          <cell r="O120">
            <v>944882.44000000006</v>
          </cell>
          <cell r="Q120">
            <v>902929.72</v>
          </cell>
          <cell r="R120">
            <v>897503.47</v>
          </cell>
          <cell r="S120">
            <v>1124469.6499999999</v>
          </cell>
        </row>
      </sheetData>
      <sheetData sheetId="8">
        <row r="5">
          <cell r="E5">
            <v>60</v>
          </cell>
          <cell r="F5">
            <v>72</v>
          </cell>
          <cell r="G5">
            <v>63</v>
          </cell>
          <cell r="I5">
            <v>54</v>
          </cell>
          <cell r="J5">
            <v>61</v>
          </cell>
          <cell r="K5">
            <v>197</v>
          </cell>
          <cell r="M5">
            <v>74</v>
          </cell>
          <cell r="N5">
            <v>63</v>
          </cell>
          <cell r="O5">
            <v>55</v>
          </cell>
          <cell r="Q5">
            <v>93</v>
          </cell>
          <cell r="R5">
            <v>60</v>
          </cell>
          <cell r="S5">
            <v>147</v>
          </cell>
        </row>
        <row r="18">
          <cell r="E18">
            <v>343729</v>
          </cell>
          <cell r="F18">
            <v>352155</v>
          </cell>
          <cell r="G18">
            <v>378525</v>
          </cell>
          <cell r="I18">
            <v>378437</v>
          </cell>
          <cell r="J18">
            <v>374782</v>
          </cell>
          <cell r="K18">
            <v>364754</v>
          </cell>
          <cell r="M18">
            <v>383029</v>
          </cell>
          <cell r="N18">
            <v>391212</v>
          </cell>
          <cell r="O18">
            <v>355041</v>
          </cell>
          <cell r="Q18">
            <v>365965</v>
          </cell>
          <cell r="R18">
            <v>351168</v>
          </cell>
          <cell r="S18">
            <v>340962</v>
          </cell>
        </row>
        <row r="23">
          <cell r="E23">
            <v>109485</v>
          </cell>
          <cell r="F23">
            <v>128563</v>
          </cell>
          <cell r="G23">
            <v>66778</v>
          </cell>
          <cell r="I23">
            <v>107470</v>
          </cell>
          <cell r="J23">
            <v>56934</v>
          </cell>
          <cell r="K23">
            <v>85468</v>
          </cell>
          <cell r="M23">
            <v>79518</v>
          </cell>
          <cell r="N23">
            <v>93292</v>
          </cell>
          <cell r="O23">
            <v>84187</v>
          </cell>
          <cell r="Q23">
            <v>104737</v>
          </cell>
          <cell r="R23">
            <v>80846</v>
          </cell>
          <cell r="S23">
            <v>71742</v>
          </cell>
        </row>
        <row r="25">
          <cell r="E25">
            <v>24.157462037801128</v>
          </cell>
          <cell r="F25">
            <v>26.743953835720735</v>
          </cell>
          <cell r="G25">
            <v>14.996081319910264</v>
          </cell>
          <cell r="I25">
            <v>22.11740106645922</v>
          </cell>
          <cell r="J25">
            <v>13.186675745910867</v>
          </cell>
          <cell r="K25">
            <v>18.983523683871514</v>
          </cell>
          <cell r="M25">
            <v>17.191334069835065</v>
          </cell>
          <cell r="N25">
            <v>19.254440458843973</v>
          </cell>
          <cell r="O25">
            <v>19.167038531241179</v>
          </cell>
          <cell r="Q25">
            <v>22.251233264358341</v>
          </cell>
          <cell r="R25">
            <v>18.713745387880948</v>
          </cell>
          <cell r="S25">
            <v>17.38112889392816</v>
          </cell>
          <cell r="T25">
            <v>19.619045276936269</v>
          </cell>
        </row>
        <row r="43">
          <cell r="E43">
            <v>6143232.3099999996</v>
          </cell>
          <cell r="F43">
            <v>5994902.1000000006</v>
          </cell>
          <cell r="G43">
            <v>8687618.4400000013</v>
          </cell>
          <cell r="I43">
            <v>6448544.3000000007</v>
          </cell>
          <cell r="J43">
            <v>6478067.3100000015</v>
          </cell>
          <cell r="K43">
            <v>6495806.459999999</v>
          </cell>
          <cell r="M43">
            <v>6894786.5899999999</v>
          </cell>
          <cell r="N43">
            <v>6871205.919999999</v>
          </cell>
          <cell r="O43">
            <v>6327548.5800000001</v>
          </cell>
          <cell r="Q43">
            <v>7565308.8100000005</v>
          </cell>
          <cell r="R43">
            <v>6587469.5099999998</v>
          </cell>
          <cell r="S43">
            <v>6577088.6299999999</v>
          </cell>
        </row>
        <row r="120">
          <cell r="E120">
            <v>2168740.8499999996</v>
          </cell>
          <cell r="F120">
            <v>2688805.2999999993</v>
          </cell>
          <cell r="G120">
            <v>2612948.0799999996</v>
          </cell>
          <cell r="I120">
            <v>2564507.4699999993</v>
          </cell>
          <cell r="J120">
            <v>2774389.64</v>
          </cell>
          <cell r="K120">
            <v>2751090.58</v>
          </cell>
          <cell r="M120">
            <v>2386206.04</v>
          </cell>
          <cell r="N120">
            <v>2709496.2399999998</v>
          </cell>
          <cell r="O120">
            <v>2746287.8400000003</v>
          </cell>
          <cell r="Q120">
            <v>2490418.5199999996</v>
          </cell>
          <cell r="R120">
            <v>2309668.6399999997</v>
          </cell>
          <cell r="S120">
            <v>3304106.3600000003</v>
          </cell>
        </row>
      </sheetData>
      <sheetData sheetId="9">
        <row r="5">
          <cell r="E5">
            <v>31</v>
          </cell>
          <cell r="F5">
            <v>141</v>
          </cell>
          <cell r="G5">
            <v>9</v>
          </cell>
          <cell r="I5">
            <v>9</v>
          </cell>
          <cell r="J5">
            <v>10</v>
          </cell>
          <cell r="K5">
            <v>12</v>
          </cell>
          <cell r="M5">
            <v>14</v>
          </cell>
          <cell r="N5">
            <v>17</v>
          </cell>
          <cell r="O5">
            <v>16</v>
          </cell>
          <cell r="Q5">
            <v>5</v>
          </cell>
          <cell r="R5">
            <v>7</v>
          </cell>
          <cell r="S5">
            <v>17</v>
          </cell>
        </row>
        <row r="18">
          <cell r="E18">
            <v>42597</v>
          </cell>
          <cell r="F18">
            <v>43547</v>
          </cell>
          <cell r="G18">
            <v>46499</v>
          </cell>
          <cell r="I18">
            <v>48896</v>
          </cell>
          <cell r="J18">
            <v>46992</v>
          </cell>
          <cell r="K18">
            <v>45994</v>
          </cell>
          <cell r="M18">
            <v>51911</v>
          </cell>
          <cell r="N18">
            <v>58254</v>
          </cell>
          <cell r="O18">
            <v>51142</v>
          </cell>
          <cell r="Q18">
            <v>46816</v>
          </cell>
          <cell r="R18">
            <v>47838</v>
          </cell>
          <cell r="S18">
            <v>46989</v>
          </cell>
        </row>
        <row r="23">
          <cell r="E23">
            <v>13985</v>
          </cell>
          <cell r="F23">
            <v>15478</v>
          </cell>
          <cell r="G23">
            <v>15878</v>
          </cell>
          <cell r="I23">
            <v>15409</v>
          </cell>
          <cell r="J23">
            <v>14874</v>
          </cell>
          <cell r="K23">
            <v>14874</v>
          </cell>
          <cell r="M23">
            <v>17315</v>
          </cell>
          <cell r="N23">
            <v>12994</v>
          </cell>
          <cell r="O23">
            <v>11966</v>
          </cell>
          <cell r="Q23">
            <v>14421</v>
          </cell>
          <cell r="R23">
            <v>14627</v>
          </cell>
          <cell r="S23">
            <v>15168</v>
          </cell>
        </row>
        <row r="25">
          <cell r="E25">
            <v>24.716340885794068</v>
          </cell>
          <cell r="F25">
            <v>26.22278695468022</v>
          </cell>
          <cell r="G25">
            <v>25.454895233820157</v>
          </cell>
          <cell r="I25">
            <v>23.947842844709687</v>
          </cell>
          <cell r="J25">
            <v>24.042284938415285</v>
          </cell>
          <cell r="K25">
            <v>24.436485509627392</v>
          </cell>
          <cell r="M25">
            <v>25.012278623638519</v>
          </cell>
          <cell r="N25">
            <v>18.237704918032787</v>
          </cell>
          <cell r="O25">
            <v>18.961145971984536</v>
          </cell>
          <cell r="Q25">
            <v>23.549488054607508</v>
          </cell>
          <cell r="R25">
            <v>23.4163131353558</v>
          </cell>
          <cell r="S25">
            <v>24.402722139099378</v>
          </cell>
          <cell r="T25">
            <v>23.457693342504935</v>
          </cell>
        </row>
        <row r="43">
          <cell r="E43">
            <v>773934.58</v>
          </cell>
          <cell r="F43">
            <v>1008717.23</v>
          </cell>
          <cell r="G43">
            <v>825183.33000000007</v>
          </cell>
          <cell r="I43">
            <v>860014.12000000011</v>
          </cell>
          <cell r="J43">
            <v>833786.09000000008</v>
          </cell>
          <cell r="K43">
            <v>843857.95000000007</v>
          </cell>
          <cell r="M43">
            <v>927629.59</v>
          </cell>
          <cell r="N43">
            <v>1040103.4199999999</v>
          </cell>
          <cell r="O43">
            <v>951028.15999999992</v>
          </cell>
          <cell r="Q43">
            <v>876307.31</v>
          </cell>
          <cell r="R43">
            <v>903813.27</v>
          </cell>
          <cell r="S43">
            <v>938823.29</v>
          </cell>
        </row>
        <row r="120">
          <cell r="E120">
            <v>567316.03000000014</v>
          </cell>
          <cell r="F120">
            <v>638753.24999999977</v>
          </cell>
          <cell r="G120">
            <v>893967.45000000007</v>
          </cell>
          <cell r="I120">
            <v>535963.57000000007</v>
          </cell>
          <cell r="J120">
            <v>560063.88999999978</v>
          </cell>
          <cell r="K120">
            <v>632476.24</v>
          </cell>
          <cell r="M120">
            <v>568012.49000000011</v>
          </cell>
          <cell r="N120">
            <v>669525.91999999993</v>
          </cell>
          <cell r="O120">
            <v>637908.9</v>
          </cell>
          <cell r="Q120">
            <v>578785.28000000003</v>
          </cell>
          <cell r="R120">
            <v>603916.16000000015</v>
          </cell>
          <cell r="S120">
            <v>817327.62000000023</v>
          </cell>
        </row>
      </sheetData>
      <sheetData sheetId="10">
        <row r="5">
          <cell r="E5">
            <v>18</v>
          </cell>
          <cell r="F5">
            <v>17</v>
          </cell>
          <cell r="G5">
            <v>22</v>
          </cell>
          <cell r="I5">
            <v>12</v>
          </cell>
          <cell r="J5">
            <v>18</v>
          </cell>
          <cell r="K5">
            <v>27</v>
          </cell>
          <cell r="M5">
            <v>21</v>
          </cell>
          <cell r="N5">
            <v>30</v>
          </cell>
          <cell r="O5">
            <v>30</v>
          </cell>
          <cell r="Q5">
            <v>18</v>
          </cell>
          <cell r="R5">
            <v>23</v>
          </cell>
          <cell r="S5">
            <v>18</v>
          </cell>
        </row>
        <row r="18">
          <cell r="E18">
            <v>88196</v>
          </cell>
          <cell r="F18">
            <v>77158</v>
          </cell>
          <cell r="G18">
            <v>89540.800000000003</v>
          </cell>
          <cell r="I18">
            <v>78438.100000000006</v>
          </cell>
          <cell r="J18">
            <v>83537.899999999994</v>
          </cell>
          <cell r="K18">
            <v>87322.5</v>
          </cell>
          <cell r="M18">
            <v>80949.399999999994</v>
          </cell>
          <cell r="N18">
            <v>99993.8</v>
          </cell>
          <cell r="O18">
            <v>92978.3</v>
          </cell>
          <cell r="Q18">
            <v>88062.7</v>
          </cell>
          <cell r="R18">
            <v>93882</v>
          </cell>
          <cell r="S18">
            <v>87370.9</v>
          </cell>
        </row>
        <row r="23">
          <cell r="E23">
            <v>30873</v>
          </cell>
          <cell r="F23">
            <v>42539</v>
          </cell>
          <cell r="G23">
            <v>35085.199999999997</v>
          </cell>
          <cell r="I23">
            <v>46832.899999999994</v>
          </cell>
          <cell r="J23">
            <v>35111.100000000006</v>
          </cell>
          <cell r="K23">
            <v>32175.5</v>
          </cell>
          <cell r="M23">
            <v>35285.600000000006</v>
          </cell>
          <cell r="N23">
            <v>20943.199999999997</v>
          </cell>
          <cell r="O23">
            <v>23637.699999999997</v>
          </cell>
          <cell r="Q23">
            <v>27702.300000000003</v>
          </cell>
          <cell r="R23">
            <v>22767</v>
          </cell>
          <cell r="S23">
            <v>27689.100000000006</v>
          </cell>
        </row>
        <row r="25">
          <cell r="E25">
            <v>25.922567319076048</v>
          </cell>
          <cell r="F25">
            <v>35.538902395214585</v>
          </cell>
          <cell r="G25">
            <v>28.152391956734547</v>
          </cell>
          <cell r="I25">
            <v>37.385268737377359</v>
          </cell>
          <cell r="J25">
            <v>29.592411229761737</v>
          </cell>
          <cell r="K25">
            <v>26.90214210464708</v>
          </cell>
          <cell r="M25">
            <v>30.31695435135623</v>
          </cell>
          <cell r="N25">
            <v>17.301423390527802</v>
          </cell>
          <cell r="O25">
            <v>20.268645710071851</v>
          </cell>
          <cell r="Q25">
            <v>23.929771519889435</v>
          </cell>
          <cell r="R25">
            <v>19.51752693979374</v>
          </cell>
          <cell r="S25">
            <v>24.061994890244542</v>
          </cell>
          <cell r="T25">
            <v>26.646430846558243</v>
          </cell>
        </row>
        <row r="43">
          <cell r="E43">
            <v>1567445.5599999998</v>
          </cell>
          <cell r="F43">
            <v>1405590.36</v>
          </cell>
          <cell r="G43">
            <v>1612537.41</v>
          </cell>
          <cell r="I43">
            <v>1429878.15</v>
          </cell>
          <cell r="J43">
            <v>1549975.64</v>
          </cell>
          <cell r="K43">
            <v>1634125.5400000003</v>
          </cell>
          <cell r="M43">
            <v>1515042.67</v>
          </cell>
          <cell r="N43">
            <v>1856912.2799999998</v>
          </cell>
          <cell r="O43">
            <v>1819662.0499999998</v>
          </cell>
          <cell r="Q43">
            <v>1696915.86</v>
          </cell>
          <cell r="R43">
            <v>2091061.26</v>
          </cell>
          <cell r="S43">
            <v>1740843.92</v>
          </cell>
        </row>
        <row r="120">
          <cell r="E120">
            <v>571779.18000000017</v>
          </cell>
          <cell r="F120">
            <v>617289.21</v>
          </cell>
          <cell r="G120">
            <v>591573.37000000011</v>
          </cell>
          <cell r="I120">
            <v>717468.68</v>
          </cell>
          <cell r="J120">
            <v>624889.0299999998</v>
          </cell>
          <cell r="K120">
            <v>674885.16999999993</v>
          </cell>
          <cell r="M120">
            <v>657732.09</v>
          </cell>
          <cell r="N120">
            <v>669044.82999999996</v>
          </cell>
          <cell r="O120">
            <v>756080.69</v>
          </cell>
          <cell r="Q120">
            <v>707220.23999999987</v>
          </cell>
          <cell r="R120">
            <v>695778.66999999993</v>
          </cell>
          <cell r="S120">
            <v>966500.20000000019</v>
          </cell>
        </row>
      </sheetData>
      <sheetData sheetId="11">
        <row r="5">
          <cell r="E5">
            <v>5</v>
          </cell>
          <cell r="F5">
            <v>21</v>
          </cell>
          <cell r="G5">
            <v>13</v>
          </cell>
          <cell r="I5">
            <v>10</v>
          </cell>
          <cell r="J5">
            <v>3</v>
          </cell>
          <cell r="K5">
            <v>19</v>
          </cell>
          <cell r="M5">
            <v>14</v>
          </cell>
          <cell r="N5">
            <v>13</v>
          </cell>
          <cell r="O5">
            <v>8</v>
          </cell>
          <cell r="Q5">
            <v>8</v>
          </cell>
          <cell r="R5">
            <v>10</v>
          </cell>
          <cell r="S5">
            <v>21</v>
          </cell>
        </row>
        <row r="18">
          <cell r="E18">
            <v>54654</v>
          </cell>
          <cell r="F18">
            <v>50900</v>
          </cell>
          <cell r="G18">
            <v>52160</v>
          </cell>
          <cell r="I18">
            <v>58407</v>
          </cell>
          <cell r="J18">
            <v>50920</v>
          </cell>
          <cell r="K18">
            <v>54654</v>
          </cell>
          <cell r="M18">
            <v>58245</v>
          </cell>
          <cell r="N18">
            <v>65120</v>
          </cell>
          <cell r="O18">
            <v>57974</v>
          </cell>
          <cell r="Q18">
            <v>52909</v>
          </cell>
          <cell r="R18">
            <v>54944</v>
          </cell>
          <cell r="S18">
            <v>56015</v>
          </cell>
        </row>
        <row r="23">
          <cell r="E23">
            <v>11981</v>
          </cell>
          <cell r="F23">
            <v>10500</v>
          </cell>
          <cell r="G23">
            <v>8690</v>
          </cell>
          <cell r="I23">
            <v>6547</v>
          </cell>
          <cell r="J23">
            <v>12020</v>
          </cell>
          <cell r="K23">
            <v>13416</v>
          </cell>
          <cell r="M23">
            <v>13315</v>
          </cell>
          <cell r="N23">
            <v>7590</v>
          </cell>
          <cell r="O23">
            <v>7981</v>
          </cell>
          <cell r="Q23">
            <v>7551</v>
          </cell>
          <cell r="R23">
            <v>7756</v>
          </cell>
          <cell r="S23">
            <v>9185</v>
          </cell>
        </row>
        <row r="25">
          <cell r="E25">
            <v>17.962518740629687</v>
          </cell>
          <cell r="F25">
            <v>17.10097719869707</v>
          </cell>
          <cell r="G25">
            <v>14.269293924466337</v>
          </cell>
          <cell r="I25">
            <v>10.072307692307692</v>
          </cell>
          <cell r="J25">
            <v>19.079365079365079</v>
          </cell>
          <cell r="K25">
            <v>19.642752562225475</v>
          </cell>
          <cell r="M25">
            <v>18.570432357043234</v>
          </cell>
          <cell r="N25">
            <v>10.425824175824175</v>
          </cell>
          <cell r="O25">
            <v>12.092424242424242</v>
          </cell>
          <cell r="Q25">
            <v>12.48099173553719</v>
          </cell>
          <cell r="R25">
            <v>12.370015948963317</v>
          </cell>
          <cell r="S25">
            <v>14.087423312883436</v>
          </cell>
          <cell r="T25">
            <v>14.859984697781178</v>
          </cell>
        </row>
        <row r="43">
          <cell r="E43">
            <v>893015.67999999993</v>
          </cell>
          <cell r="F43">
            <v>846325.6100000001</v>
          </cell>
          <cell r="G43">
            <v>875488.57000000007</v>
          </cell>
          <cell r="I43">
            <v>975859.41</v>
          </cell>
          <cell r="J43">
            <v>862196.0199999999</v>
          </cell>
          <cell r="K43">
            <v>948937.73</v>
          </cell>
          <cell r="M43">
            <v>991483.08000000007</v>
          </cell>
          <cell r="N43">
            <v>1107379.44</v>
          </cell>
          <cell r="O43">
            <v>1002662.69</v>
          </cell>
          <cell r="Q43">
            <v>954728.2699999999</v>
          </cell>
          <cell r="R43">
            <v>988391.21000000008</v>
          </cell>
          <cell r="S43">
            <v>1029859.7899999998</v>
          </cell>
        </row>
        <row r="120">
          <cell r="E120">
            <v>402788.48</v>
          </cell>
          <cell r="F120">
            <v>529091.89000000013</v>
          </cell>
          <cell r="G120">
            <v>513695.21</v>
          </cell>
          <cell r="I120">
            <v>546187.97</v>
          </cell>
          <cell r="J120">
            <v>361286.59999999992</v>
          </cell>
          <cell r="K120">
            <v>515594.49</v>
          </cell>
          <cell r="M120">
            <v>485636.07</v>
          </cell>
          <cell r="N120">
            <v>639276.25999999989</v>
          </cell>
          <cell r="O120">
            <v>631038.44999999995</v>
          </cell>
          <cell r="Q120">
            <v>467637.81</v>
          </cell>
          <cell r="R120">
            <v>531674.90999999992</v>
          </cell>
          <cell r="S120">
            <v>720109.09999999986</v>
          </cell>
        </row>
      </sheetData>
      <sheetData sheetId="12">
        <row r="5">
          <cell r="E5">
            <v>12</v>
          </cell>
          <cell r="F5">
            <v>21</v>
          </cell>
          <cell r="G5">
            <v>13</v>
          </cell>
          <cell r="I5">
            <v>25</v>
          </cell>
          <cell r="J5">
            <v>16</v>
          </cell>
          <cell r="K5">
            <v>16</v>
          </cell>
          <cell r="M5">
            <v>13</v>
          </cell>
          <cell r="N5">
            <v>25</v>
          </cell>
          <cell r="O5">
            <v>14</v>
          </cell>
          <cell r="Q5">
            <v>23</v>
          </cell>
          <cell r="R5">
            <v>15</v>
          </cell>
          <cell r="S5">
            <v>15</v>
          </cell>
        </row>
        <row r="18">
          <cell r="E18">
            <v>126641</v>
          </cell>
          <cell r="F18">
            <v>126073</v>
          </cell>
          <cell r="G18">
            <v>123385</v>
          </cell>
          <cell r="I18">
            <v>150743</v>
          </cell>
          <cell r="J18">
            <v>122988</v>
          </cell>
          <cell r="K18">
            <v>128349</v>
          </cell>
          <cell r="M18">
            <v>128171</v>
          </cell>
          <cell r="N18">
            <v>132728</v>
          </cell>
          <cell r="O18">
            <v>143112</v>
          </cell>
          <cell r="Q18">
            <v>110204</v>
          </cell>
          <cell r="R18">
            <v>135617</v>
          </cell>
          <cell r="S18">
            <v>130967</v>
          </cell>
        </row>
        <row r="23">
          <cell r="E23">
            <v>58377</v>
          </cell>
          <cell r="F23">
            <v>67036</v>
          </cell>
          <cell r="G23">
            <v>56756</v>
          </cell>
          <cell r="I23">
            <v>66903</v>
          </cell>
          <cell r="J23">
            <v>52788</v>
          </cell>
          <cell r="K23">
            <v>57881</v>
          </cell>
          <cell r="M23">
            <v>57904</v>
          </cell>
          <cell r="N23">
            <v>60099</v>
          </cell>
          <cell r="O23">
            <v>46180</v>
          </cell>
          <cell r="Q23">
            <v>50525</v>
          </cell>
          <cell r="R23">
            <v>54633</v>
          </cell>
          <cell r="S23">
            <v>53129</v>
          </cell>
        </row>
        <row r="25">
          <cell r="E25">
            <v>31.494869277166934</v>
          </cell>
          <cell r="F25">
            <v>34.675825824272458</v>
          </cell>
          <cell r="G25">
            <v>31.475329832130836</v>
          </cell>
          <cell r="I25">
            <v>30.698884519554174</v>
          </cell>
          <cell r="J25">
            <v>30.01040369757645</v>
          </cell>
          <cell r="K25">
            <v>31.062203832799359</v>
          </cell>
          <cell r="M25">
            <v>31.089395973154364</v>
          </cell>
          <cell r="N25">
            <v>31.151645207439199</v>
          </cell>
          <cell r="O25">
            <v>24.384705963111401</v>
          </cell>
          <cell r="Q25">
            <v>31.41340097861837</v>
          </cell>
          <cell r="R25">
            <v>28.702696739010513</v>
          </cell>
          <cell r="S25">
            <v>28.83590417159667</v>
          </cell>
          <cell r="T25">
            <v>30.413120495446798</v>
          </cell>
        </row>
        <row r="43">
          <cell r="E43">
            <v>2145783.69</v>
          </cell>
          <cell r="F43">
            <v>2194354.14</v>
          </cell>
          <cell r="G43">
            <v>2140462.7399999998</v>
          </cell>
          <cell r="I43">
            <v>2635133.16</v>
          </cell>
          <cell r="J43">
            <v>2205042.37</v>
          </cell>
          <cell r="K43">
            <v>2277460.7699999996</v>
          </cell>
          <cell r="M43">
            <v>2281852.9500000002</v>
          </cell>
          <cell r="N43">
            <v>2391678.98</v>
          </cell>
          <cell r="O43">
            <v>2610723.2400000002</v>
          </cell>
          <cell r="Q43">
            <v>2080771.5699999996</v>
          </cell>
          <cell r="R43">
            <v>2581860.1300000004</v>
          </cell>
          <cell r="S43">
            <v>2616378.44</v>
          </cell>
        </row>
        <row r="120">
          <cell r="E120">
            <v>1020774.4</v>
          </cell>
          <cell r="F120">
            <v>1026708.0700000001</v>
          </cell>
          <cell r="G120">
            <v>891529.27</v>
          </cell>
          <cell r="I120">
            <v>966797.17</v>
          </cell>
          <cell r="J120">
            <v>907157.29</v>
          </cell>
          <cell r="K120">
            <v>978833.65999999992</v>
          </cell>
          <cell r="M120">
            <v>985380.18999999983</v>
          </cell>
          <cell r="N120">
            <v>1058587.8199999998</v>
          </cell>
          <cell r="O120">
            <v>1102994.8400000001</v>
          </cell>
          <cell r="Q120">
            <v>977247.08000000007</v>
          </cell>
          <cell r="R120">
            <v>1016262.4300000002</v>
          </cell>
          <cell r="S120">
            <v>1726152.4300000006</v>
          </cell>
        </row>
      </sheetData>
      <sheetData sheetId="13">
        <row r="5">
          <cell r="E5">
            <v>14</v>
          </cell>
          <cell r="F5">
            <v>10</v>
          </cell>
          <cell r="G5">
            <v>7</v>
          </cell>
          <cell r="I5">
            <v>13</v>
          </cell>
          <cell r="J5">
            <v>25</v>
          </cell>
          <cell r="K5">
            <v>28</v>
          </cell>
          <cell r="M5">
            <v>24</v>
          </cell>
          <cell r="N5">
            <v>22</v>
          </cell>
          <cell r="O5">
            <v>23</v>
          </cell>
          <cell r="Q5">
            <v>10</v>
          </cell>
          <cell r="R5">
            <v>11</v>
          </cell>
          <cell r="S5">
            <v>16</v>
          </cell>
        </row>
        <row r="18">
          <cell r="E18">
            <v>68157</v>
          </cell>
          <cell r="F18">
            <v>74555</v>
          </cell>
          <cell r="G18">
            <v>74153</v>
          </cell>
          <cell r="I18">
            <v>79363</v>
          </cell>
          <cell r="J18">
            <v>71668</v>
          </cell>
          <cell r="K18">
            <v>75611</v>
          </cell>
          <cell r="M18">
            <v>89197</v>
          </cell>
          <cell r="N18">
            <v>94062</v>
          </cell>
          <cell r="O18">
            <v>81275</v>
          </cell>
          <cell r="Q18">
            <v>70904</v>
          </cell>
          <cell r="R18">
            <v>74625</v>
          </cell>
          <cell r="S18">
            <v>68881</v>
          </cell>
        </row>
        <row r="23">
          <cell r="E23">
            <v>8934</v>
          </cell>
          <cell r="F23">
            <v>15476</v>
          </cell>
          <cell r="G23">
            <v>9087</v>
          </cell>
          <cell r="I23">
            <v>5542</v>
          </cell>
          <cell r="J23">
            <v>8035</v>
          </cell>
          <cell r="K23">
            <v>7167</v>
          </cell>
          <cell r="M23">
            <v>7392</v>
          </cell>
          <cell r="N23">
            <v>4869</v>
          </cell>
          <cell r="O23">
            <v>7804</v>
          </cell>
          <cell r="Q23">
            <v>9260</v>
          </cell>
          <cell r="R23">
            <v>9564</v>
          </cell>
          <cell r="S23">
            <v>19096</v>
          </cell>
        </row>
        <row r="25">
          <cell r="E25">
            <v>11.588901428182279</v>
          </cell>
          <cell r="F25">
            <v>17.18963468138752</v>
          </cell>
          <cell r="G25">
            <v>10.916626621816434</v>
          </cell>
          <cell r="I25">
            <v>6.5272952122960959</v>
          </cell>
          <cell r="J25">
            <v>10.081176367263465</v>
          </cell>
          <cell r="K25">
            <v>8.6337955210755197</v>
          </cell>
          <cell r="M25">
            <v>7.6135544340302808</v>
          </cell>
          <cell r="N25">
            <v>4.9050521331788648</v>
          </cell>
          <cell r="O25">
            <v>8.7587963950212693</v>
          </cell>
          <cell r="Q25">
            <v>11.551319794421437</v>
          </cell>
          <cell r="R25">
            <v>11.360153939350747</v>
          </cell>
          <cell r="S25">
            <v>21.705673073644249</v>
          </cell>
          <cell r="T25">
            <v>10.835083247647875</v>
          </cell>
        </row>
        <row r="43">
          <cell r="E43">
            <v>1181800.97</v>
          </cell>
          <cell r="F43">
            <v>1270861.6200000001</v>
          </cell>
          <cell r="G43">
            <v>1261042.99</v>
          </cell>
          <cell r="I43">
            <v>1371080.1399999997</v>
          </cell>
          <cell r="J43">
            <v>1288871.8800000001</v>
          </cell>
          <cell r="K43">
            <v>1331652.51</v>
          </cell>
          <cell r="M43">
            <v>1548306.05</v>
          </cell>
          <cell r="N43">
            <v>1660356.6500000001</v>
          </cell>
          <cell r="O43">
            <v>1516678</v>
          </cell>
          <cell r="Q43">
            <v>1316014.3699999999</v>
          </cell>
          <cell r="R43">
            <v>1388543.47</v>
          </cell>
          <cell r="S43">
            <v>1340267.0099999998</v>
          </cell>
        </row>
        <row r="120">
          <cell r="E120">
            <v>687295.1100000001</v>
          </cell>
          <cell r="F120">
            <v>730456.27999999991</v>
          </cell>
          <cell r="G120">
            <v>759072.13000000012</v>
          </cell>
          <cell r="I120">
            <v>687138.8</v>
          </cell>
          <cell r="J120">
            <v>629959.14</v>
          </cell>
          <cell r="K120">
            <v>738032.28</v>
          </cell>
          <cell r="M120">
            <v>705094.67</v>
          </cell>
          <cell r="N120">
            <v>761295.57000000018</v>
          </cell>
          <cell r="O120">
            <v>791815.19000000006</v>
          </cell>
          <cell r="Q120">
            <v>697345.41000000015</v>
          </cell>
          <cell r="R120">
            <v>738467.3600000001</v>
          </cell>
          <cell r="S120">
            <v>992471.82</v>
          </cell>
        </row>
      </sheetData>
      <sheetData sheetId="14">
        <row r="5">
          <cell r="E5">
            <v>43</v>
          </cell>
          <cell r="F5">
            <v>86</v>
          </cell>
          <cell r="G5">
            <v>76</v>
          </cell>
          <cell r="I5">
            <v>103</v>
          </cell>
          <cell r="J5">
            <v>55</v>
          </cell>
          <cell r="K5">
            <v>101</v>
          </cell>
          <cell r="M5">
            <v>38</v>
          </cell>
          <cell r="N5">
            <v>70</v>
          </cell>
          <cell r="O5">
            <v>102</v>
          </cell>
          <cell r="Q5">
            <v>52</v>
          </cell>
          <cell r="R5">
            <v>83</v>
          </cell>
          <cell r="S5">
            <v>43</v>
          </cell>
        </row>
        <row r="18">
          <cell r="E18">
            <v>202838</v>
          </cell>
          <cell r="F18">
            <v>223859</v>
          </cell>
          <cell r="G18">
            <v>213708</v>
          </cell>
          <cell r="I18">
            <v>218148</v>
          </cell>
          <cell r="J18">
            <v>215345</v>
          </cell>
          <cell r="K18">
            <v>222766</v>
          </cell>
          <cell r="M18">
            <v>235035</v>
          </cell>
          <cell r="N18">
            <v>270366</v>
          </cell>
          <cell r="O18">
            <v>244062</v>
          </cell>
          <cell r="Q18">
            <v>228837</v>
          </cell>
          <cell r="R18">
            <v>233614</v>
          </cell>
          <cell r="S18">
            <v>229297</v>
          </cell>
        </row>
        <row r="23">
          <cell r="E23">
            <v>66190</v>
          </cell>
          <cell r="F23">
            <v>109119</v>
          </cell>
          <cell r="G23">
            <v>114885</v>
          </cell>
          <cell r="I23">
            <v>115859</v>
          </cell>
          <cell r="J23">
            <v>116384</v>
          </cell>
          <cell r="K23">
            <v>83743</v>
          </cell>
          <cell r="M23">
            <v>115117</v>
          </cell>
          <cell r="N23">
            <v>110941</v>
          </cell>
          <cell r="O23">
            <v>107415</v>
          </cell>
          <cell r="Q23">
            <v>101772</v>
          </cell>
          <cell r="R23">
            <v>98581</v>
          </cell>
          <cell r="S23">
            <v>96754</v>
          </cell>
        </row>
        <row r="25">
          <cell r="E25">
            <v>24.601009462784422</v>
          </cell>
          <cell r="F25">
            <v>32.770633495305994</v>
          </cell>
          <cell r="G25">
            <v>34.958555466296644</v>
          </cell>
          <cell r="I25">
            <v>34.687596367740795</v>
          </cell>
          <cell r="J25">
            <v>35.084059578752537</v>
          </cell>
          <cell r="K25">
            <v>27.321546838755143</v>
          </cell>
          <cell r="M25">
            <v>32.875167064575457</v>
          </cell>
          <cell r="N25">
            <v>29.094928758192218</v>
          </cell>
          <cell r="O25">
            <v>30.559119656101441</v>
          </cell>
          <cell r="Q25">
            <v>30.783191020208161</v>
          </cell>
          <cell r="R25">
            <v>29.675642318517738</v>
          </cell>
          <cell r="S25">
            <v>29.674498774731561</v>
          </cell>
          <cell r="T25">
            <v>31.115541316727107</v>
          </cell>
        </row>
        <row r="43">
          <cell r="E43">
            <v>3564365.94</v>
          </cell>
          <cell r="F43">
            <v>3813394.46</v>
          </cell>
          <cell r="G43">
            <v>3719224.17</v>
          </cell>
          <cell r="I43">
            <v>3765821.1</v>
          </cell>
          <cell r="J43">
            <v>3795198.61</v>
          </cell>
          <cell r="K43">
            <v>3943234.62</v>
          </cell>
          <cell r="M43">
            <v>4126028.0099999993</v>
          </cell>
          <cell r="N43">
            <v>4760542.8500000006</v>
          </cell>
          <cell r="O43">
            <v>4475482.0600000005</v>
          </cell>
          <cell r="Q43">
            <v>4336673.2699999996</v>
          </cell>
          <cell r="R43">
            <v>4508883.2699999996</v>
          </cell>
          <cell r="S43">
            <v>4428604.3699999992</v>
          </cell>
        </row>
        <row r="120">
          <cell r="E120">
            <v>1594641.3900000001</v>
          </cell>
          <cell r="F120">
            <v>1511592.6699999997</v>
          </cell>
          <cell r="G120">
            <v>1448896.77</v>
          </cell>
          <cell r="I120">
            <v>1515975.6800000002</v>
          </cell>
          <cell r="J120">
            <v>1623965.9800000004</v>
          </cell>
          <cell r="K120">
            <v>1719367.2</v>
          </cell>
          <cell r="M120">
            <v>1560874.6700000002</v>
          </cell>
          <cell r="N120">
            <v>1579940.6400000004</v>
          </cell>
          <cell r="O120">
            <v>1867367.9100000001</v>
          </cell>
          <cell r="Q120">
            <v>1926625.73</v>
          </cell>
          <cell r="R120">
            <v>1755796.6600000004</v>
          </cell>
          <cell r="S120">
            <v>2181844.15</v>
          </cell>
        </row>
      </sheetData>
      <sheetData sheetId="15">
        <row r="5">
          <cell r="E5">
            <v>3</v>
          </cell>
          <cell r="F5">
            <v>0</v>
          </cell>
          <cell r="G5">
            <v>13</v>
          </cell>
          <cell r="I5">
            <v>2</v>
          </cell>
          <cell r="J5">
            <v>11</v>
          </cell>
          <cell r="K5">
            <v>3</v>
          </cell>
          <cell r="M5">
            <v>4</v>
          </cell>
          <cell r="N5">
            <v>1</v>
          </cell>
          <cell r="O5">
            <v>1</v>
          </cell>
          <cell r="Q5">
            <v>6</v>
          </cell>
          <cell r="R5">
            <v>5</v>
          </cell>
          <cell r="S5">
            <v>1</v>
          </cell>
        </row>
        <row r="18">
          <cell r="E18">
            <v>10293</v>
          </cell>
          <cell r="F18">
            <v>10077</v>
          </cell>
          <cell r="G18">
            <v>11766</v>
          </cell>
          <cell r="I18">
            <v>12972</v>
          </cell>
          <cell r="J18">
            <v>11822</v>
          </cell>
          <cell r="K18">
            <v>13359</v>
          </cell>
          <cell r="M18">
            <v>13876</v>
          </cell>
          <cell r="N18">
            <v>15732</v>
          </cell>
          <cell r="O18">
            <v>15042</v>
          </cell>
          <cell r="Q18">
            <v>13032</v>
          </cell>
          <cell r="R18">
            <v>13384</v>
          </cell>
          <cell r="S18">
            <v>12953</v>
          </cell>
        </row>
        <row r="23">
          <cell r="E23">
            <v>4477</v>
          </cell>
          <cell r="F23">
            <v>3583</v>
          </cell>
          <cell r="G23">
            <v>4024</v>
          </cell>
          <cell r="I23">
            <v>5048</v>
          </cell>
          <cell r="J23">
            <v>4658</v>
          </cell>
          <cell r="K23">
            <v>5231</v>
          </cell>
          <cell r="M23">
            <v>5404</v>
          </cell>
          <cell r="N23">
            <v>5778</v>
          </cell>
          <cell r="O23">
            <v>5748</v>
          </cell>
          <cell r="Q23">
            <v>4888</v>
          </cell>
          <cell r="R23">
            <v>5156</v>
          </cell>
          <cell r="S23">
            <v>5017</v>
          </cell>
        </row>
        <row r="25">
          <cell r="E25">
            <v>30.31144211238998</v>
          </cell>
          <cell r="F25">
            <v>26.229868228404101</v>
          </cell>
          <cell r="G25">
            <v>25.484483850538314</v>
          </cell>
          <cell r="I25">
            <v>28.013318534961154</v>
          </cell>
          <cell r="J25">
            <v>28.264563106796118</v>
          </cell>
          <cell r="K25">
            <v>28.138784292630447</v>
          </cell>
          <cell r="M25">
            <v>28.029045643153527</v>
          </cell>
          <cell r="N25">
            <v>26.86192468619247</v>
          </cell>
          <cell r="O25">
            <v>27.647907647907648</v>
          </cell>
          <cell r="Q25">
            <v>27.276785714285715</v>
          </cell>
          <cell r="R25">
            <v>27.810140237324703</v>
          </cell>
          <cell r="S25">
            <v>27.918753478018921</v>
          </cell>
          <cell r="T25">
            <v>27.663603975248453</v>
          </cell>
        </row>
        <row r="43">
          <cell r="E43">
            <v>193745.43</v>
          </cell>
          <cell r="F43">
            <v>191395.53</v>
          </cell>
          <cell r="G43">
            <v>223978.71</v>
          </cell>
          <cell r="I43">
            <v>237675.09000000003</v>
          </cell>
          <cell r="J43">
            <v>226965.73</v>
          </cell>
          <cell r="K43">
            <v>246052.77</v>
          </cell>
          <cell r="M43">
            <v>262724.98</v>
          </cell>
          <cell r="N43">
            <v>282405.28000000003</v>
          </cell>
          <cell r="O43">
            <v>284788.16000000003</v>
          </cell>
          <cell r="Q43">
            <v>258179.23</v>
          </cell>
          <cell r="R43">
            <v>268775.00999999995</v>
          </cell>
          <cell r="S43">
            <v>256054.48999999996</v>
          </cell>
        </row>
        <row r="120">
          <cell r="E120">
            <v>227091.46000000002</v>
          </cell>
          <cell r="F120">
            <v>295875.20000000001</v>
          </cell>
          <cell r="G120">
            <v>260231.25999999998</v>
          </cell>
          <cell r="I120">
            <v>257735.22</v>
          </cell>
          <cell r="J120">
            <v>438712.26999999996</v>
          </cell>
          <cell r="K120">
            <v>289051.32</v>
          </cell>
          <cell r="M120">
            <v>238321.75999999995</v>
          </cell>
          <cell r="N120">
            <v>254723.68000000002</v>
          </cell>
          <cell r="O120">
            <v>315306.21000000002</v>
          </cell>
          <cell r="Q120">
            <v>249992.90000000005</v>
          </cell>
          <cell r="R120">
            <v>291707.10000000003</v>
          </cell>
          <cell r="S120">
            <v>438405.80999999994</v>
          </cell>
        </row>
      </sheetData>
      <sheetData sheetId="16">
        <row r="5">
          <cell r="E5">
            <v>86</v>
          </cell>
          <cell r="F5">
            <v>111</v>
          </cell>
          <cell r="G5">
            <v>107</v>
          </cell>
          <cell r="I5">
            <v>123</v>
          </cell>
          <cell r="J5">
            <v>112</v>
          </cell>
          <cell r="K5">
            <v>91</v>
          </cell>
          <cell r="M5">
            <v>87</v>
          </cell>
          <cell r="N5">
            <v>129</v>
          </cell>
          <cell r="O5">
            <v>103</v>
          </cell>
          <cell r="Q5">
            <v>99</v>
          </cell>
          <cell r="R5">
            <v>91</v>
          </cell>
          <cell r="S5">
            <v>128</v>
          </cell>
        </row>
        <row r="18">
          <cell r="E18">
            <v>600454</v>
          </cell>
          <cell r="F18">
            <v>619672</v>
          </cell>
          <cell r="G18">
            <v>615206</v>
          </cell>
          <cell r="I18">
            <v>667349</v>
          </cell>
          <cell r="J18">
            <v>644497</v>
          </cell>
          <cell r="K18">
            <v>634152</v>
          </cell>
          <cell r="M18">
            <v>646727</v>
          </cell>
          <cell r="N18">
            <v>772660</v>
          </cell>
          <cell r="O18">
            <v>660850</v>
          </cell>
          <cell r="Q18">
            <v>644562</v>
          </cell>
          <cell r="R18">
            <v>631755</v>
          </cell>
          <cell r="S18">
            <v>646199</v>
          </cell>
        </row>
        <row r="23">
          <cell r="E23">
            <v>224756</v>
          </cell>
          <cell r="F23">
            <v>229149</v>
          </cell>
          <cell r="G23">
            <v>286099</v>
          </cell>
          <cell r="I23">
            <v>238214</v>
          </cell>
          <cell r="J23">
            <v>210318</v>
          </cell>
          <cell r="K23">
            <v>279061</v>
          </cell>
          <cell r="M23">
            <v>272276</v>
          </cell>
          <cell r="N23">
            <v>141933</v>
          </cell>
          <cell r="O23">
            <v>238829</v>
          </cell>
          <cell r="Q23">
            <v>237515</v>
          </cell>
          <cell r="R23">
            <v>282086</v>
          </cell>
          <cell r="S23">
            <v>283793</v>
          </cell>
        </row>
        <row r="25">
          <cell r="E25">
            <v>27.234469496390847</v>
          </cell>
          <cell r="F25">
            <v>26.995578666861441</v>
          </cell>
          <cell r="G25">
            <v>31.740673024438518</v>
          </cell>
          <cell r="I25">
            <v>26.302893921208582</v>
          </cell>
          <cell r="J25">
            <v>24.603114256068075</v>
          </cell>
          <cell r="K25">
            <v>30.556644453155624</v>
          </cell>
          <cell r="M25">
            <v>29.622489400567698</v>
          </cell>
          <cell r="N25">
            <v>15.516042634599618</v>
          </cell>
          <cell r="O25">
            <v>26.54156896302635</v>
          </cell>
          <cell r="Q25">
            <v>26.923887858603539</v>
          </cell>
          <cell r="R25">
            <v>30.858378066163382</v>
          </cell>
          <cell r="S25">
            <v>30.511537795782679</v>
          </cell>
          <cell r="T25">
            <v>27.303446316251637</v>
          </cell>
        </row>
        <row r="43">
          <cell r="E43">
            <v>10052426.699999999</v>
          </cell>
          <cell r="F43">
            <v>10628096.67</v>
          </cell>
          <cell r="G43">
            <v>10890936.670000002</v>
          </cell>
          <cell r="I43">
            <v>11353856.17</v>
          </cell>
          <cell r="J43">
            <v>11117605.440000001</v>
          </cell>
          <cell r="K43">
            <v>11007575.889999999</v>
          </cell>
          <cell r="M43">
            <v>11380100.439999998</v>
          </cell>
          <cell r="N43">
            <v>13483312.159999996</v>
          </cell>
          <cell r="O43">
            <v>12011638.68</v>
          </cell>
          <cell r="Q43">
            <v>11765353.280000001</v>
          </cell>
          <cell r="R43">
            <v>11656389.909999998</v>
          </cell>
          <cell r="S43">
            <v>12136607.970000001</v>
          </cell>
        </row>
        <row r="120">
          <cell r="E120">
            <v>5063987.2000000002</v>
          </cell>
          <cell r="F120">
            <v>3357003.6300000008</v>
          </cell>
          <cell r="G120">
            <v>3876411.7599999988</v>
          </cell>
          <cell r="I120">
            <v>3977217.8599999994</v>
          </cell>
          <cell r="J120">
            <v>3868351.99</v>
          </cell>
          <cell r="K120">
            <v>6153665.2200000007</v>
          </cell>
          <cell r="M120">
            <v>5301788.5399999991</v>
          </cell>
          <cell r="N120">
            <v>5555362.0800000001</v>
          </cell>
          <cell r="O120">
            <v>5469671.6100000013</v>
          </cell>
          <cell r="Q120">
            <v>4789083.4499999993</v>
          </cell>
          <cell r="R120">
            <v>4977230.6900000013</v>
          </cell>
          <cell r="S120">
            <v>6341402.1399999997</v>
          </cell>
        </row>
      </sheetData>
      <sheetData sheetId="17">
        <row r="5">
          <cell r="E5">
            <v>18</v>
          </cell>
          <cell r="F5">
            <v>5</v>
          </cell>
          <cell r="G5">
            <v>22</v>
          </cell>
          <cell r="I5">
            <v>16</v>
          </cell>
          <cell r="J5">
            <v>24</v>
          </cell>
          <cell r="K5">
            <v>28</v>
          </cell>
          <cell r="M5">
            <v>7</v>
          </cell>
          <cell r="N5">
            <v>9</v>
          </cell>
          <cell r="O5">
            <v>12</v>
          </cell>
          <cell r="Q5">
            <v>8</v>
          </cell>
          <cell r="R5">
            <v>23</v>
          </cell>
          <cell r="S5">
            <v>5</v>
          </cell>
        </row>
        <row r="18">
          <cell r="E18">
            <v>62332.3</v>
          </cell>
          <cell r="F18">
            <v>65475</v>
          </cell>
          <cell r="G18">
            <v>64274</v>
          </cell>
          <cell r="I18">
            <v>70961</v>
          </cell>
          <cell r="J18">
            <v>65264</v>
          </cell>
          <cell r="K18">
            <v>69006</v>
          </cell>
          <cell r="M18">
            <v>72540</v>
          </cell>
          <cell r="N18">
            <v>81690</v>
          </cell>
          <cell r="O18">
            <v>68013</v>
          </cell>
          <cell r="Q18">
            <v>63496</v>
          </cell>
          <cell r="R18">
            <v>68027</v>
          </cell>
          <cell r="S18">
            <v>67626</v>
          </cell>
        </row>
        <row r="23">
          <cell r="E23">
            <v>15159.699999999997</v>
          </cell>
          <cell r="F23">
            <v>16923</v>
          </cell>
          <cell r="G23">
            <v>16757</v>
          </cell>
          <cell r="I23">
            <v>17409</v>
          </cell>
          <cell r="J23">
            <v>15219</v>
          </cell>
          <cell r="K23">
            <v>16045</v>
          </cell>
          <cell r="M23">
            <v>16984</v>
          </cell>
          <cell r="N23">
            <v>17025</v>
          </cell>
          <cell r="O23">
            <v>13407</v>
          </cell>
          <cell r="Q23">
            <v>12480</v>
          </cell>
          <cell r="R23">
            <v>12952</v>
          </cell>
          <cell r="S23">
            <v>13388</v>
          </cell>
        </row>
        <row r="25">
          <cell r="E25">
            <v>19.56292262427089</v>
          </cell>
          <cell r="F25">
            <v>20.53811985727809</v>
          </cell>
          <cell r="G25">
            <v>20.673616680032076</v>
          </cell>
          <cell r="I25">
            <v>19.70012447663234</v>
          </cell>
          <cell r="J25">
            <v>18.886117419306803</v>
          </cell>
          <cell r="K25">
            <v>18.865151497336893</v>
          </cell>
          <cell r="M25">
            <v>18.954934041650855</v>
          </cell>
          <cell r="N25">
            <v>17.238236991585918</v>
          </cell>
          <cell r="O25">
            <v>16.466470154753132</v>
          </cell>
          <cell r="Q25">
            <v>16.426239865220595</v>
          </cell>
          <cell r="R25">
            <v>15.994270119413676</v>
          </cell>
          <cell r="S25">
            <v>16.525538795763694</v>
          </cell>
          <cell r="T25">
            <v>18.325336615129302</v>
          </cell>
        </row>
        <row r="43">
          <cell r="E43">
            <v>1306251.05</v>
          </cell>
          <cell r="F43">
            <v>1021804.3400000001</v>
          </cell>
          <cell r="G43">
            <v>1035581.9400000001</v>
          </cell>
          <cell r="I43">
            <v>1137822.1000000001</v>
          </cell>
          <cell r="J43">
            <v>1069989.02</v>
          </cell>
          <cell r="K43">
            <v>1148372.2900000003</v>
          </cell>
          <cell r="M43">
            <v>1165576.99</v>
          </cell>
          <cell r="N43">
            <v>1320478.8600000003</v>
          </cell>
          <cell r="O43">
            <v>1140841.6400000001</v>
          </cell>
          <cell r="Q43">
            <v>1088775.24</v>
          </cell>
          <cell r="R43">
            <v>1196316.6000000001</v>
          </cell>
          <cell r="S43">
            <v>1184306.8799999999</v>
          </cell>
        </row>
        <row r="120">
          <cell r="E120">
            <v>495569.18999999994</v>
          </cell>
          <cell r="F120">
            <v>609886.85</v>
          </cell>
          <cell r="G120">
            <v>570018.22</v>
          </cell>
          <cell r="I120">
            <v>800148.53999999992</v>
          </cell>
          <cell r="J120">
            <v>562014.57000000007</v>
          </cell>
          <cell r="K120">
            <v>503040.66</v>
          </cell>
          <cell r="M120">
            <v>665096.20000000007</v>
          </cell>
          <cell r="N120">
            <v>583579.62000000011</v>
          </cell>
          <cell r="O120">
            <v>600536.45999999985</v>
          </cell>
          <cell r="Q120">
            <v>953866.04</v>
          </cell>
          <cell r="R120">
            <v>519566.62999999995</v>
          </cell>
          <cell r="S120">
            <v>800148.91</v>
          </cell>
        </row>
      </sheetData>
      <sheetData sheetId="18">
        <row r="5">
          <cell r="E5">
            <v>18</v>
          </cell>
          <cell r="F5">
            <v>15</v>
          </cell>
          <cell r="G5">
            <v>18</v>
          </cell>
          <cell r="I5">
            <v>22</v>
          </cell>
          <cell r="J5">
            <v>25</v>
          </cell>
          <cell r="K5">
            <v>25</v>
          </cell>
          <cell r="M5">
            <v>35</v>
          </cell>
          <cell r="N5">
            <v>24</v>
          </cell>
          <cell r="O5">
            <v>31</v>
          </cell>
          <cell r="Q5">
            <v>13</v>
          </cell>
          <cell r="R5">
            <v>21</v>
          </cell>
          <cell r="S5">
            <v>20</v>
          </cell>
        </row>
        <row r="18">
          <cell r="E18">
            <v>99578</v>
          </cell>
          <cell r="F18">
            <v>86175.6</v>
          </cell>
          <cell r="G18">
            <v>99628</v>
          </cell>
          <cell r="I18">
            <v>103121</v>
          </cell>
          <cell r="J18">
            <v>97585</v>
          </cell>
          <cell r="K18">
            <v>102904</v>
          </cell>
          <cell r="M18">
            <v>104546</v>
          </cell>
          <cell r="N18">
            <v>136046</v>
          </cell>
          <cell r="O18">
            <v>99772</v>
          </cell>
          <cell r="Q18">
            <v>92842</v>
          </cell>
          <cell r="R18">
            <v>93768</v>
          </cell>
          <cell r="S18">
            <v>97125</v>
          </cell>
        </row>
        <row r="23">
          <cell r="E23">
            <v>55529</v>
          </cell>
          <cell r="F23">
            <v>61504.399999999994</v>
          </cell>
          <cell r="G23">
            <v>55861</v>
          </cell>
          <cell r="I23">
            <v>51482</v>
          </cell>
          <cell r="J23">
            <v>37755</v>
          </cell>
          <cell r="K23">
            <v>44918</v>
          </cell>
          <cell r="M23">
            <v>56362</v>
          </cell>
          <cell r="N23">
            <v>21757</v>
          </cell>
          <cell r="O23">
            <v>43237</v>
          </cell>
          <cell r="Q23">
            <v>54913</v>
          </cell>
          <cell r="R23">
            <v>58405</v>
          </cell>
          <cell r="S23">
            <v>48403</v>
          </cell>
        </row>
        <row r="25">
          <cell r="E25">
            <v>35.800447433062338</v>
          </cell>
          <cell r="F25">
            <v>41.647074756229678</v>
          </cell>
          <cell r="G25">
            <v>35.926014058872333</v>
          </cell>
          <cell r="I25">
            <v>33.29948319243482</v>
          </cell>
          <cell r="J25">
            <v>27.896409043889463</v>
          </cell>
          <cell r="K25">
            <v>30.386545980977122</v>
          </cell>
          <cell r="M25">
            <v>35.022245420426017</v>
          </cell>
          <cell r="N25">
            <v>13.781155977830561</v>
          </cell>
          <cell r="O25">
            <v>30.233761511513261</v>
          </cell>
          <cell r="Q25">
            <v>37.164901356976074</v>
          </cell>
          <cell r="R25">
            <v>38.380658855381704</v>
          </cell>
          <cell r="S25">
            <v>33.260266065636856</v>
          </cell>
          <cell r="T25">
            <v>32.72456861343538</v>
          </cell>
        </row>
        <row r="43">
          <cell r="E43">
            <v>1637498.8499999999</v>
          </cell>
          <cell r="F43">
            <v>1433279.11</v>
          </cell>
          <cell r="G43">
            <v>1665081.1700000002</v>
          </cell>
          <cell r="I43">
            <v>1715051.3399999999</v>
          </cell>
          <cell r="J43">
            <v>1689553.1399999997</v>
          </cell>
          <cell r="K43">
            <v>1770703.7899999998</v>
          </cell>
          <cell r="M43">
            <v>1789492.4600000004</v>
          </cell>
          <cell r="N43">
            <v>2289278.4900000002</v>
          </cell>
          <cell r="O43">
            <v>1795286.9999999998</v>
          </cell>
          <cell r="Q43">
            <v>1668057.06</v>
          </cell>
          <cell r="R43">
            <v>1735454.94</v>
          </cell>
          <cell r="S43">
            <v>1786919.69</v>
          </cell>
        </row>
        <row r="120">
          <cell r="E120">
            <v>949131.92</v>
          </cell>
          <cell r="F120">
            <v>1056469</v>
          </cell>
          <cell r="G120">
            <v>1014938.43</v>
          </cell>
          <cell r="I120">
            <v>1073965.93</v>
          </cell>
          <cell r="J120">
            <v>956400.77000000014</v>
          </cell>
          <cell r="K120">
            <v>1052233.08</v>
          </cell>
          <cell r="M120">
            <v>981416.87000000011</v>
          </cell>
          <cell r="N120">
            <v>1006248.4800000002</v>
          </cell>
          <cell r="O120">
            <v>1170812.9500000004</v>
          </cell>
          <cell r="Q120">
            <v>984393.56</v>
          </cell>
          <cell r="R120">
            <v>1052290.3000000003</v>
          </cell>
          <cell r="S120">
            <v>1478418.4999999998</v>
          </cell>
        </row>
      </sheetData>
      <sheetData sheetId="19">
        <row r="5">
          <cell r="E5">
            <v>49</v>
          </cell>
          <cell r="F5">
            <v>41</v>
          </cell>
          <cell r="G5">
            <v>41</v>
          </cell>
          <cell r="I5">
            <v>33</v>
          </cell>
          <cell r="J5">
            <v>75</v>
          </cell>
          <cell r="K5">
            <v>47</v>
          </cell>
          <cell r="M5">
            <v>42</v>
          </cell>
          <cell r="N5">
            <v>29</v>
          </cell>
          <cell r="O5">
            <v>41</v>
          </cell>
          <cell r="Q5">
            <v>54</v>
          </cell>
          <cell r="R5">
            <v>36</v>
          </cell>
          <cell r="S5">
            <v>32</v>
          </cell>
        </row>
        <row r="18">
          <cell r="E18">
            <v>184640</v>
          </cell>
          <cell r="F18">
            <v>185277</v>
          </cell>
          <cell r="G18">
            <v>211587</v>
          </cell>
          <cell r="I18">
            <v>195061</v>
          </cell>
          <cell r="J18">
            <v>196496</v>
          </cell>
          <cell r="K18">
            <v>192539</v>
          </cell>
          <cell r="M18">
            <v>183878</v>
          </cell>
          <cell r="N18">
            <v>258223</v>
          </cell>
          <cell r="O18">
            <v>205362</v>
          </cell>
          <cell r="Q18">
            <v>184181</v>
          </cell>
          <cell r="R18">
            <v>195045</v>
          </cell>
          <cell r="S18">
            <v>193527</v>
          </cell>
        </row>
        <row r="23">
          <cell r="E23">
            <v>94386</v>
          </cell>
          <cell r="F23">
            <v>90826</v>
          </cell>
          <cell r="G23">
            <v>87354</v>
          </cell>
          <cell r="I23">
            <v>79471</v>
          </cell>
          <cell r="J23">
            <v>72756</v>
          </cell>
          <cell r="K23">
            <v>87448</v>
          </cell>
          <cell r="M23">
            <v>84740</v>
          </cell>
          <cell r="N23">
            <v>37872</v>
          </cell>
          <cell r="O23">
            <v>95852</v>
          </cell>
          <cell r="Q23">
            <v>109871</v>
          </cell>
          <cell r="R23">
            <v>99101</v>
          </cell>
          <cell r="S23">
            <v>87658</v>
          </cell>
        </row>
        <row r="25">
          <cell r="E25">
            <v>33.826833962304725</v>
          </cell>
          <cell r="F25">
            <v>32.895456438673691</v>
          </cell>
          <cell r="G25">
            <v>29.220955165365972</v>
          </cell>
          <cell r="I25">
            <v>28.947703919018842</v>
          </cell>
          <cell r="J25">
            <v>27.015305554111556</v>
          </cell>
          <cell r="K25">
            <v>31.229309439716591</v>
          </cell>
          <cell r="M25">
            <v>31.546422455513365</v>
          </cell>
          <cell r="N25">
            <v>12.787293741073508</v>
          </cell>
          <cell r="O25">
            <v>31.821682779135237</v>
          </cell>
          <cell r="Q25">
            <v>37.364225618423824</v>
          </cell>
          <cell r="R25">
            <v>33.690977640431484</v>
          </cell>
          <cell r="S25">
            <v>31.174382792884426</v>
          </cell>
          <cell r="T25">
            <v>30.0977080173543</v>
          </cell>
        </row>
        <row r="43">
          <cell r="E43">
            <v>3269443.1399999997</v>
          </cell>
          <cell r="F43">
            <v>7697675.1099999994</v>
          </cell>
          <cell r="G43">
            <v>3687538.83</v>
          </cell>
          <cell r="I43">
            <v>3484984.6399999997</v>
          </cell>
          <cell r="J43">
            <v>3598282.5</v>
          </cell>
          <cell r="K43">
            <v>3531352.9099999997</v>
          </cell>
          <cell r="M43">
            <v>3397243.13</v>
          </cell>
          <cell r="N43">
            <v>4646795.9100000011</v>
          </cell>
          <cell r="O43">
            <v>3851829.12</v>
          </cell>
          <cell r="Q43">
            <v>3537393.52</v>
          </cell>
          <cell r="R43">
            <v>3791198.33</v>
          </cell>
          <cell r="S43">
            <v>3782622.49</v>
          </cell>
        </row>
        <row r="120">
          <cell r="E120">
            <v>1547857.3699999999</v>
          </cell>
          <cell r="F120">
            <v>1540855.9699999997</v>
          </cell>
          <cell r="G120">
            <v>1410496.9099999997</v>
          </cell>
          <cell r="I120">
            <v>1446739.6700000002</v>
          </cell>
          <cell r="J120">
            <v>1376740.13</v>
          </cell>
          <cell r="K120">
            <v>1519075.53</v>
          </cell>
          <cell r="M120">
            <v>1425126.3800000001</v>
          </cell>
          <cell r="N120">
            <v>1548088.56</v>
          </cell>
          <cell r="O120">
            <v>1680022.0999999999</v>
          </cell>
          <cell r="Q120">
            <v>1544419.7199999997</v>
          </cell>
          <cell r="R120">
            <v>1594642.1900000002</v>
          </cell>
          <cell r="S120">
            <v>2196218.5000000005</v>
          </cell>
        </row>
      </sheetData>
      <sheetData sheetId="20">
        <row r="5">
          <cell r="E5">
            <v>18</v>
          </cell>
          <cell r="F5">
            <v>26</v>
          </cell>
          <cell r="G5">
            <v>13</v>
          </cell>
          <cell r="I5">
            <v>20</v>
          </cell>
          <cell r="J5">
            <v>11</v>
          </cell>
          <cell r="K5">
            <v>13</v>
          </cell>
          <cell r="M5">
            <v>9</v>
          </cell>
          <cell r="N5">
            <v>30</v>
          </cell>
          <cell r="O5">
            <v>17</v>
          </cell>
          <cell r="Q5">
            <v>12</v>
          </cell>
          <cell r="R5">
            <v>8</v>
          </cell>
          <cell r="S5">
            <v>12</v>
          </cell>
        </row>
        <row r="18">
          <cell r="E18">
            <v>79868</v>
          </cell>
          <cell r="F18">
            <v>83014</v>
          </cell>
          <cell r="G18">
            <v>85063</v>
          </cell>
          <cell r="I18">
            <v>78890</v>
          </cell>
          <cell r="J18">
            <v>91806</v>
          </cell>
          <cell r="K18">
            <v>86848</v>
          </cell>
          <cell r="M18">
            <v>84795</v>
          </cell>
          <cell r="N18">
            <v>109881</v>
          </cell>
          <cell r="O18">
            <v>86905</v>
          </cell>
          <cell r="Q18">
            <v>80235</v>
          </cell>
          <cell r="R18">
            <v>87413</v>
          </cell>
          <cell r="S18">
            <v>78484</v>
          </cell>
        </row>
        <row r="23">
          <cell r="E23">
            <v>39065</v>
          </cell>
          <cell r="F23">
            <v>40219</v>
          </cell>
          <cell r="G23">
            <v>41653</v>
          </cell>
          <cell r="I23">
            <v>39915</v>
          </cell>
          <cell r="J23">
            <v>38557</v>
          </cell>
          <cell r="K23">
            <v>37058</v>
          </cell>
          <cell r="M23">
            <v>36203</v>
          </cell>
          <cell r="N23">
            <v>32233</v>
          </cell>
          <cell r="O23">
            <v>35872</v>
          </cell>
          <cell r="Q23">
            <v>34087</v>
          </cell>
          <cell r="R23">
            <v>34258</v>
          </cell>
          <cell r="S23">
            <v>30185</v>
          </cell>
        </row>
        <row r="25">
          <cell r="E25">
            <v>32.845395843142533</v>
          </cell>
          <cell r="F25">
            <v>32.635490964564212</v>
          </cell>
          <cell r="G25">
            <v>32.86881041625567</v>
          </cell>
          <cell r="I25">
            <v>33.591981350411956</v>
          </cell>
          <cell r="J25">
            <v>29.562130540455581</v>
          </cell>
          <cell r="K25">
            <v>29.880664408966297</v>
          </cell>
          <cell r="M25">
            <v>29.853466260957045</v>
          </cell>
          <cell r="N25">
            <v>22.659561754388431</v>
          </cell>
          <cell r="O25">
            <v>29.196034704474794</v>
          </cell>
          <cell r="Q25">
            <v>29.81535420329406</v>
          </cell>
          <cell r="R25">
            <v>28.155100430651895</v>
          </cell>
          <cell r="S25">
            <v>27.775477340694732</v>
          </cell>
          <cell r="T25">
            <v>29.819172837913971</v>
          </cell>
        </row>
        <row r="43">
          <cell r="E43">
            <v>1388161.61</v>
          </cell>
          <cell r="F43">
            <v>1427284.03</v>
          </cell>
          <cell r="G43">
            <v>1483492.3</v>
          </cell>
          <cell r="I43">
            <v>1418585.55</v>
          </cell>
          <cell r="J43">
            <v>1586914.4400000002</v>
          </cell>
          <cell r="K43">
            <v>1513880.6500000004</v>
          </cell>
          <cell r="M43">
            <v>1473697.7300000002</v>
          </cell>
          <cell r="N43">
            <v>1930600.73</v>
          </cell>
          <cell r="O43">
            <v>1590423.5700000003</v>
          </cell>
          <cell r="Q43">
            <v>1489386.5399999998</v>
          </cell>
          <cell r="R43">
            <v>1624357.75</v>
          </cell>
          <cell r="S43">
            <v>1491970.4400000002</v>
          </cell>
        </row>
        <row r="120">
          <cell r="E120">
            <v>837085.01</v>
          </cell>
          <cell r="F120">
            <v>805666.65999999992</v>
          </cell>
          <cell r="G120">
            <v>886172.83999999985</v>
          </cell>
          <cell r="I120">
            <v>885671.66999999993</v>
          </cell>
          <cell r="J120">
            <v>843459.16999999981</v>
          </cell>
          <cell r="K120">
            <v>912992.49</v>
          </cell>
          <cell r="M120">
            <v>806975.70000000007</v>
          </cell>
          <cell r="N120">
            <v>884811.55999999994</v>
          </cell>
          <cell r="O120">
            <v>967942.18999999983</v>
          </cell>
          <cell r="Q120">
            <v>822540.47999999975</v>
          </cell>
          <cell r="R120">
            <v>814369.6599999998</v>
          </cell>
          <cell r="S120">
            <v>1178743.19</v>
          </cell>
        </row>
      </sheetData>
      <sheetData sheetId="21">
        <row r="5">
          <cell r="E5">
            <v>3</v>
          </cell>
          <cell r="F5">
            <v>7</v>
          </cell>
          <cell r="G5">
            <v>12</v>
          </cell>
          <cell r="I5">
            <v>9</v>
          </cell>
          <cell r="J5">
            <v>6</v>
          </cell>
          <cell r="K5">
            <v>12</v>
          </cell>
          <cell r="M5">
            <v>7</v>
          </cell>
          <cell r="N5">
            <v>9</v>
          </cell>
          <cell r="O5">
            <v>27</v>
          </cell>
          <cell r="Q5">
            <v>6</v>
          </cell>
          <cell r="R5">
            <v>12</v>
          </cell>
          <cell r="S5">
            <v>7</v>
          </cell>
        </row>
        <row r="18">
          <cell r="E18">
            <v>48848</v>
          </cell>
          <cell r="F18">
            <v>50194</v>
          </cell>
          <cell r="G18">
            <v>54474</v>
          </cell>
          <cell r="I18">
            <v>51245</v>
          </cell>
          <cell r="J18">
            <v>50954</v>
          </cell>
          <cell r="K18">
            <v>57966</v>
          </cell>
          <cell r="M18">
            <v>60150</v>
          </cell>
          <cell r="N18">
            <v>56050</v>
          </cell>
          <cell r="O18">
            <v>48042</v>
          </cell>
          <cell r="Q18">
            <v>53754</v>
          </cell>
          <cell r="R18">
            <v>50633</v>
          </cell>
          <cell r="S18">
            <v>60956</v>
          </cell>
        </row>
        <row r="23">
          <cell r="E23">
            <v>12228</v>
          </cell>
          <cell r="F23">
            <v>21524</v>
          </cell>
          <cell r="G23">
            <v>27642</v>
          </cell>
          <cell r="I23">
            <v>29950</v>
          </cell>
          <cell r="J23">
            <v>26894</v>
          </cell>
          <cell r="K23">
            <v>19109</v>
          </cell>
          <cell r="M23">
            <v>13819</v>
          </cell>
          <cell r="N23">
            <v>19320</v>
          </cell>
          <cell r="O23">
            <v>27370</v>
          </cell>
          <cell r="Q23">
            <v>24477</v>
          </cell>
          <cell r="R23">
            <v>35980</v>
          </cell>
          <cell r="S23">
            <v>21456</v>
          </cell>
        </row>
        <row r="25">
          <cell r="E25">
            <v>20.020957495579278</v>
          </cell>
          <cell r="F25">
            <v>30.011991410803425</v>
          </cell>
          <cell r="G25">
            <v>33.662136489843633</v>
          </cell>
          <cell r="I25">
            <v>36.877424121159883</v>
          </cell>
          <cell r="J25">
            <v>34.546809166581028</v>
          </cell>
          <cell r="K25">
            <v>24.792734349659423</v>
          </cell>
          <cell r="M25">
            <v>18.682150630669604</v>
          </cell>
          <cell r="N25">
            <v>25.633541196762639</v>
          </cell>
          <cell r="O25">
            <v>36.293958521190262</v>
          </cell>
          <cell r="Q25">
            <v>31.288108294665797</v>
          </cell>
          <cell r="R25">
            <v>41.541108147737638</v>
          </cell>
          <cell r="S25">
            <v>26.03504344027569</v>
          </cell>
          <cell r="T25">
            <v>30.309028172752438</v>
          </cell>
        </row>
        <row r="43">
          <cell r="E43">
            <v>842033.84</v>
          </cell>
          <cell r="F43">
            <v>838193.87</v>
          </cell>
          <cell r="G43">
            <v>934832.18</v>
          </cell>
          <cell r="I43">
            <v>874986.72999999986</v>
          </cell>
          <cell r="J43">
            <v>882940.34</v>
          </cell>
          <cell r="K43">
            <v>1027074.3799999999</v>
          </cell>
          <cell r="M43">
            <v>1035130.21</v>
          </cell>
          <cell r="N43">
            <v>967449.31</v>
          </cell>
          <cell r="O43">
            <v>883489.57000000007</v>
          </cell>
          <cell r="Q43">
            <v>971139.99000000011</v>
          </cell>
          <cell r="R43">
            <v>951361.38</v>
          </cell>
          <cell r="S43">
            <v>1254329.6200000003</v>
          </cell>
        </row>
        <row r="120">
          <cell r="E120">
            <v>632080.61</v>
          </cell>
          <cell r="F120">
            <v>669128.96000000008</v>
          </cell>
          <cell r="G120">
            <v>644918.06000000006</v>
          </cell>
          <cell r="I120">
            <v>663775.87000000011</v>
          </cell>
          <cell r="J120">
            <v>714952.19000000018</v>
          </cell>
          <cell r="K120">
            <v>649882.18999999994</v>
          </cell>
          <cell r="M120">
            <v>614904.02</v>
          </cell>
          <cell r="N120">
            <v>671615.83000000007</v>
          </cell>
          <cell r="O120">
            <v>757761.87000000011</v>
          </cell>
          <cell r="Q120">
            <v>687285.85</v>
          </cell>
          <cell r="R120">
            <v>682188.21000000008</v>
          </cell>
          <cell r="S120">
            <v>927972.94000000006</v>
          </cell>
        </row>
      </sheetData>
      <sheetData sheetId="22">
        <row r="5">
          <cell r="E5">
            <v>23</v>
          </cell>
          <cell r="F5">
            <v>81</v>
          </cell>
          <cell r="G5">
            <v>80</v>
          </cell>
          <cell r="I5">
            <v>34</v>
          </cell>
          <cell r="J5">
            <v>32</v>
          </cell>
          <cell r="K5">
            <v>20</v>
          </cell>
          <cell r="M5">
            <v>33</v>
          </cell>
          <cell r="N5">
            <v>51</v>
          </cell>
          <cell r="O5">
            <v>53</v>
          </cell>
          <cell r="Q5">
            <v>62</v>
          </cell>
          <cell r="R5">
            <v>29</v>
          </cell>
          <cell r="S5">
            <v>53</v>
          </cell>
        </row>
        <row r="18">
          <cell r="E18">
            <v>250999</v>
          </cell>
          <cell r="F18">
            <v>260803</v>
          </cell>
          <cell r="G18">
            <v>264363</v>
          </cell>
          <cell r="I18">
            <v>259335</v>
          </cell>
          <cell r="J18">
            <v>259718</v>
          </cell>
          <cell r="K18">
            <v>257279</v>
          </cell>
          <cell r="M18">
            <v>262587</v>
          </cell>
          <cell r="N18">
            <v>282918</v>
          </cell>
          <cell r="O18">
            <v>275467</v>
          </cell>
          <cell r="Q18">
            <v>254553</v>
          </cell>
          <cell r="R18">
            <v>255785</v>
          </cell>
          <cell r="S18">
            <v>258707</v>
          </cell>
        </row>
        <row r="23">
          <cell r="E23">
            <v>134129</v>
          </cell>
          <cell r="F23">
            <v>116859</v>
          </cell>
          <cell r="G23">
            <v>110616</v>
          </cell>
          <cell r="I23">
            <v>103850</v>
          </cell>
          <cell r="J23">
            <v>101006</v>
          </cell>
          <cell r="K23">
            <v>95612</v>
          </cell>
          <cell r="M23">
            <v>95427</v>
          </cell>
          <cell r="N23">
            <v>98446</v>
          </cell>
          <cell r="O23">
            <v>88927</v>
          </cell>
          <cell r="Q23">
            <v>100190</v>
          </cell>
          <cell r="R23">
            <v>97932</v>
          </cell>
          <cell r="S23">
            <v>93821</v>
          </cell>
        </row>
        <row r="25">
          <cell r="E25">
            <v>34.827122411250286</v>
          </cell>
          <cell r="F25">
            <v>30.932345833256129</v>
          </cell>
          <cell r="G25">
            <v>29.496577451981665</v>
          </cell>
          <cell r="I25">
            <v>28.576302994114133</v>
          </cell>
          <cell r="J25">
            <v>27.989348053193229</v>
          </cell>
          <cell r="K25">
            <v>26.893337421207629</v>
          </cell>
          <cell r="M25">
            <v>26.543850328366347</v>
          </cell>
          <cell r="N25">
            <v>25.755090401555048</v>
          </cell>
          <cell r="O25">
            <v>24.345952516535984</v>
          </cell>
          <cell r="Q25">
            <v>28.197197447927074</v>
          </cell>
          <cell r="R25">
            <v>27.661046821996198</v>
          </cell>
          <cell r="S25">
            <v>26.563287447833794</v>
          </cell>
          <cell r="T25">
            <v>28.190742890459735</v>
          </cell>
        </row>
        <row r="43">
          <cell r="E43">
            <v>4313629.66</v>
          </cell>
          <cell r="F43">
            <v>4470821.4800000004</v>
          </cell>
          <cell r="G43">
            <v>4512392.2299999995</v>
          </cell>
          <cell r="I43">
            <v>4551437.3999999994</v>
          </cell>
          <cell r="J43">
            <v>4493190.28</v>
          </cell>
          <cell r="K43">
            <v>4469547.92</v>
          </cell>
          <cell r="M43">
            <v>4598075.29</v>
          </cell>
          <cell r="N43">
            <v>5097822.9700000007</v>
          </cell>
          <cell r="O43">
            <v>4881246.5299999993</v>
          </cell>
          <cell r="Q43">
            <v>4853210.42</v>
          </cell>
          <cell r="R43">
            <v>4860225.8</v>
          </cell>
          <cell r="S43">
            <v>5091737.1000000006</v>
          </cell>
        </row>
        <row r="120">
          <cell r="E120">
            <v>1735634.1200000003</v>
          </cell>
          <cell r="F120">
            <v>1515766.3700000003</v>
          </cell>
          <cell r="G120">
            <v>1478736.9800000004</v>
          </cell>
          <cell r="I120">
            <v>1531355.1299999997</v>
          </cell>
          <cell r="J120">
            <v>1700902.02</v>
          </cell>
          <cell r="K120">
            <v>1562201.2899999998</v>
          </cell>
          <cell r="M120">
            <v>1457583.82</v>
          </cell>
          <cell r="N120">
            <v>1459052.57</v>
          </cell>
          <cell r="O120">
            <v>1629974.5899999999</v>
          </cell>
          <cell r="Q120">
            <v>1586214.4900000002</v>
          </cell>
          <cell r="R120">
            <v>1637517.25</v>
          </cell>
          <cell r="S120">
            <v>2163692.5500000003</v>
          </cell>
        </row>
      </sheetData>
      <sheetData sheetId="23">
        <row r="5">
          <cell r="E5">
            <v>12</v>
          </cell>
          <cell r="F5">
            <v>25</v>
          </cell>
          <cell r="G5">
            <v>25</v>
          </cell>
          <cell r="I5">
            <v>8</v>
          </cell>
          <cell r="J5">
            <v>14</v>
          </cell>
          <cell r="K5">
            <v>36</v>
          </cell>
          <cell r="M5">
            <v>22</v>
          </cell>
          <cell r="N5">
            <v>19</v>
          </cell>
          <cell r="O5">
            <v>28</v>
          </cell>
          <cell r="Q5">
            <v>22</v>
          </cell>
          <cell r="R5">
            <v>13</v>
          </cell>
          <cell r="S5">
            <v>7</v>
          </cell>
        </row>
        <row r="18">
          <cell r="E18">
            <v>56492</v>
          </cell>
          <cell r="F18">
            <v>58564</v>
          </cell>
          <cell r="G18">
            <v>62496</v>
          </cell>
          <cell r="I18">
            <v>69413</v>
          </cell>
          <cell r="J18">
            <v>62008</v>
          </cell>
          <cell r="K18">
            <v>65722</v>
          </cell>
          <cell r="M18">
            <v>66844</v>
          </cell>
          <cell r="N18">
            <v>75367</v>
          </cell>
          <cell r="O18">
            <v>69147</v>
          </cell>
          <cell r="Q18">
            <v>65241</v>
          </cell>
          <cell r="R18">
            <v>62798</v>
          </cell>
          <cell r="S18">
            <v>64579</v>
          </cell>
        </row>
        <row r="23">
          <cell r="E23">
            <v>9543</v>
          </cell>
          <cell r="F23">
            <v>9710</v>
          </cell>
          <cell r="G23">
            <v>11350</v>
          </cell>
          <cell r="I23">
            <v>12232</v>
          </cell>
          <cell r="J23">
            <v>11282</v>
          </cell>
          <cell r="K23">
            <v>12145</v>
          </cell>
          <cell r="M23">
            <v>11876</v>
          </cell>
          <cell r="N23">
            <v>13444</v>
          </cell>
          <cell r="O23">
            <v>12328</v>
          </cell>
          <cell r="Q23">
            <v>11497</v>
          </cell>
          <cell r="R23">
            <v>10996</v>
          </cell>
          <cell r="S23">
            <v>11225</v>
          </cell>
        </row>
        <row r="25">
          <cell r="E25">
            <v>14.420200066487352</v>
          </cell>
          <cell r="F25">
            <v>14.188024197083491</v>
          </cell>
          <cell r="G25">
            <v>15.352152682907034</v>
          </cell>
          <cell r="I25">
            <v>14.968733556053207</v>
          </cell>
          <cell r="J25">
            <v>15.380211031436595</v>
          </cell>
          <cell r="K25">
            <v>15.560538116591928</v>
          </cell>
          <cell r="M25">
            <v>15.071065989847716</v>
          </cell>
          <cell r="N25">
            <v>15.110881318211961</v>
          </cell>
          <cell r="O25">
            <v>15.101365835732222</v>
          </cell>
          <cell r="Q25">
            <v>14.948641269015733</v>
          </cell>
          <cell r="R25">
            <v>14.869506423258958</v>
          </cell>
          <cell r="S25">
            <v>14.789196310935441</v>
          </cell>
          <cell r="T25">
            <v>14.994901027639045</v>
          </cell>
        </row>
        <row r="43">
          <cell r="E43">
            <v>1020870.45</v>
          </cell>
          <cell r="F43">
            <v>1064853.31</v>
          </cell>
          <cell r="G43">
            <v>1126536.8999999999</v>
          </cell>
          <cell r="I43">
            <v>1229422.7999999998</v>
          </cell>
          <cell r="J43">
            <v>1134545.6499999999</v>
          </cell>
          <cell r="K43">
            <v>1254392.51</v>
          </cell>
          <cell r="M43">
            <v>1279580.23</v>
          </cell>
          <cell r="N43">
            <v>1369825.5500000003</v>
          </cell>
          <cell r="O43">
            <v>1310442.6699999997</v>
          </cell>
          <cell r="Q43">
            <v>1266258.6600000001</v>
          </cell>
          <cell r="R43">
            <v>1214776.7</v>
          </cell>
          <cell r="S43">
            <v>1267979.9600000002</v>
          </cell>
        </row>
        <row r="120">
          <cell r="E120">
            <v>621703.29999999993</v>
          </cell>
          <cell r="F120">
            <v>632064.72</v>
          </cell>
          <cell r="G120">
            <v>690523.98999999987</v>
          </cell>
          <cell r="I120">
            <v>606783.93000000005</v>
          </cell>
          <cell r="J120">
            <v>667084.16</v>
          </cell>
          <cell r="K120">
            <v>724517.99</v>
          </cell>
          <cell r="M120">
            <v>599098.09000000008</v>
          </cell>
          <cell r="N120">
            <v>655721.00000000012</v>
          </cell>
          <cell r="O120">
            <v>707920.85</v>
          </cell>
          <cell r="Q120">
            <v>639127.50000000012</v>
          </cell>
          <cell r="R120">
            <v>681237.88</v>
          </cell>
          <cell r="S120">
            <v>967118.27999999991</v>
          </cell>
        </row>
      </sheetData>
      <sheetData sheetId="24">
        <row r="5">
          <cell r="E5">
            <v>52</v>
          </cell>
          <cell r="F5">
            <v>91</v>
          </cell>
          <cell r="G5">
            <v>75</v>
          </cell>
          <cell r="I5">
            <v>60</v>
          </cell>
          <cell r="J5">
            <v>54</v>
          </cell>
          <cell r="K5">
            <v>53</v>
          </cell>
          <cell r="M5">
            <v>68</v>
          </cell>
          <cell r="N5">
            <v>57</v>
          </cell>
          <cell r="O5">
            <v>66</v>
          </cell>
          <cell r="Q5">
            <v>55</v>
          </cell>
          <cell r="R5">
            <v>51</v>
          </cell>
          <cell r="S5">
            <v>53</v>
          </cell>
        </row>
        <row r="18">
          <cell r="E18">
            <v>303786</v>
          </cell>
          <cell r="F18">
            <v>308522</v>
          </cell>
          <cell r="G18">
            <v>312882</v>
          </cell>
          <cell r="I18">
            <v>322396</v>
          </cell>
          <cell r="J18">
            <v>318875</v>
          </cell>
          <cell r="K18">
            <v>328197</v>
          </cell>
          <cell r="M18">
            <v>364924</v>
          </cell>
          <cell r="N18">
            <v>373316</v>
          </cell>
          <cell r="O18">
            <v>347978</v>
          </cell>
          <cell r="Q18">
            <v>327729</v>
          </cell>
          <cell r="R18">
            <v>330620</v>
          </cell>
          <cell r="S18">
            <v>338895</v>
          </cell>
        </row>
        <row r="23">
          <cell r="E23">
            <v>131216</v>
          </cell>
          <cell r="F23">
            <v>202723</v>
          </cell>
          <cell r="G23">
            <v>133698</v>
          </cell>
          <cell r="I23">
            <v>119349</v>
          </cell>
          <cell r="J23">
            <v>142477</v>
          </cell>
          <cell r="K23">
            <v>140856</v>
          </cell>
          <cell r="M23">
            <v>138583</v>
          </cell>
          <cell r="N23">
            <v>114760</v>
          </cell>
          <cell r="O23">
            <v>104706</v>
          </cell>
          <cell r="Q23">
            <v>138618</v>
          </cell>
          <cell r="R23">
            <v>147229</v>
          </cell>
          <cell r="S23">
            <v>109989</v>
          </cell>
        </row>
        <row r="25">
          <cell r="E25">
            <v>30.136677974198616</v>
          </cell>
          <cell r="F25">
            <v>39.607486860871774</v>
          </cell>
          <cell r="G25">
            <v>29.878383995494712</v>
          </cell>
          <cell r="I25">
            <v>26.972013053343336</v>
          </cell>
          <cell r="J25">
            <v>30.81923170934828</v>
          </cell>
          <cell r="K25">
            <v>29.926064417438599</v>
          </cell>
          <cell r="M25">
            <v>27.441200115639443</v>
          </cell>
          <cell r="N25">
            <v>23.466335133455068</v>
          </cell>
          <cell r="O25">
            <v>23.089594400598045</v>
          </cell>
          <cell r="Q25">
            <v>29.692128752000102</v>
          </cell>
          <cell r="R25">
            <v>30.779925072335303</v>
          </cell>
          <cell r="S25">
            <v>24.492345376607471</v>
          </cell>
          <cell r="T25">
            <v>28.941790117121123</v>
          </cell>
        </row>
        <row r="43">
          <cell r="E43">
            <v>5247585.0099999988</v>
          </cell>
          <cell r="F43">
            <v>5372200.2799999984</v>
          </cell>
          <cell r="G43">
            <v>5354552.88</v>
          </cell>
          <cell r="I43">
            <v>5914692.9700000007</v>
          </cell>
          <cell r="J43">
            <v>5526990.2700000005</v>
          </cell>
          <cell r="K43">
            <v>5696025.3100000005</v>
          </cell>
          <cell r="M43">
            <v>6391528.5900000008</v>
          </cell>
          <cell r="N43">
            <v>6609741.6899999995</v>
          </cell>
          <cell r="O43">
            <v>6249892.6900000004</v>
          </cell>
          <cell r="Q43">
            <v>6001338.75</v>
          </cell>
          <cell r="R43">
            <v>6167320.2700000005</v>
          </cell>
          <cell r="S43">
            <v>6417649.3000000007</v>
          </cell>
        </row>
        <row r="120">
          <cell r="E120">
            <v>2268594.8100000005</v>
          </cell>
          <cell r="F120">
            <v>2322135.9899999998</v>
          </cell>
          <cell r="G120">
            <v>2288850.86</v>
          </cell>
          <cell r="I120">
            <v>2536799.6400000011</v>
          </cell>
          <cell r="J120">
            <v>2510532.1900000004</v>
          </cell>
          <cell r="K120">
            <v>2828086.6700000004</v>
          </cell>
          <cell r="M120">
            <v>2426772.2600000007</v>
          </cell>
          <cell r="N120">
            <v>2535982.17</v>
          </cell>
          <cell r="O120">
            <v>2904355.7200000007</v>
          </cell>
          <cell r="Q120">
            <v>2414192.4300000002</v>
          </cell>
          <cell r="R120">
            <v>2753727.7600000002</v>
          </cell>
          <cell r="S120">
            <v>3188823.55</v>
          </cell>
        </row>
      </sheetData>
      <sheetData sheetId="25">
        <row r="5">
          <cell r="E5">
            <v>20</v>
          </cell>
          <cell r="F5">
            <v>28</v>
          </cell>
          <cell r="G5">
            <v>12</v>
          </cell>
          <cell r="I5">
            <v>25</v>
          </cell>
          <cell r="J5">
            <v>11</v>
          </cell>
          <cell r="K5">
            <v>44</v>
          </cell>
          <cell r="M5">
            <v>15</v>
          </cell>
          <cell r="N5">
            <v>12</v>
          </cell>
          <cell r="O5">
            <v>12</v>
          </cell>
          <cell r="Q5">
            <v>9</v>
          </cell>
          <cell r="R5">
            <v>24</v>
          </cell>
          <cell r="S5">
            <v>18</v>
          </cell>
        </row>
        <row r="18">
          <cell r="E18">
            <v>67440</v>
          </cell>
          <cell r="F18">
            <v>70588</v>
          </cell>
          <cell r="G18">
            <v>70219</v>
          </cell>
          <cell r="I18">
            <v>77939</v>
          </cell>
          <cell r="J18">
            <v>69108</v>
          </cell>
          <cell r="K18">
            <v>70087</v>
          </cell>
          <cell r="M18">
            <v>81584</v>
          </cell>
          <cell r="N18">
            <v>82010</v>
          </cell>
          <cell r="O18">
            <v>77793</v>
          </cell>
          <cell r="Q18">
            <v>72037</v>
          </cell>
          <cell r="R18">
            <v>67063</v>
          </cell>
          <cell r="S18">
            <v>73021</v>
          </cell>
        </row>
        <row r="23">
          <cell r="E23">
            <v>37140</v>
          </cell>
          <cell r="F23">
            <v>29861</v>
          </cell>
          <cell r="G23">
            <v>36550</v>
          </cell>
          <cell r="I23">
            <v>31562</v>
          </cell>
          <cell r="J23">
            <v>35700</v>
          </cell>
          <cell r="K23">
            <v>34253</v>
          </cell>
          <cell r="M23">
            <v>30410</v>
          </cell>
          <cell r="N23">
            <v>22310</v>
          </cell>
          <cell r="O23">
            <v>25190</v>
          </cell>
          <cell r="Q23">
            <v>22814</v>
          </cell>
          <cell r="R23">
            <v>23140</v>
          </cell>
          <cell r="S23">
            <v>24266</v>
          </cell>
        </row>
        <row r="25">
          <cell r="E25">
            <v>35.513482501434311</v>
          </cell>
          <cell r="F25">
            <v>29.727523419844896</v>
          </cell>
          <cell r="G25">
            <v>34.232782923882404</v>
          </cell>
          <cell r="I25">
            <v>28.82348106409987</v>
          </cell>
          <cell r="J25">
            <v>34.062285321731167</v>
          </cell>
          <cell r="K25">
            <v>32.812529935817608</v>
          </cell>
          <cell r="M25">
            <v>27.087694294749031</v>
          </cell>
          <cell r="N25">
            <v>21.385094656122693</v>
          </cell>
          <cell r="O25">
            <v>24.460347824398202</v>
          </cell>
          <cell r="Q25">
            <v>24.052461228663905</v>
          </cell>
          <cell r="R25">
            <v>25.65324878329989</v>
          </cell>
          <cell r="S25">
            <v>24.942695324144026</v>
          </cell>
          <cell r="T25">
            <v>28.658945757543545</v>
          </cell>
        </row>
        <row r="43">
          <cell r="E43">
            <v>1194086.9899999998</v>
          </cell>
          <cell r="F43">
            <v>1258187.3399999999</v>
          </cell>
          <cell r="G43">
            <v>1297411.01</v>
          </cell>
          <cell r="I43">
            <v>1358759.64</v>
          </cell>
          <cell r="J43">
            <v>1247807.4400000002</v>
          </cell>
          <cell r="K43">
            <v>1340632.3</v>
          </cell>
          <cell r="M43">
            <v>1468344.3</v>
          </cell>
          <cell r="N43">
            <v>1459943.8800000001</v>
          </cell>
          <cell r="O43">
            <v>1473797.9600000002</v>
          </cell>
          <cell r="Q43">
            <v>1350031.92</v>
          </cell>
          <cell r="R43">
            <v>1324760.22</v>
          </cell>
          <cell r="S43">
            <v>1413629.49</v>
          </cell>
        </row>
        <row r="120">
          <cell r="E120">
            <v>642683.1</v>
          </cell>
          <cell r="F120">
            <v>668759.15999999992</v>
          </cell>
          <cell r="G120">
            <v>704498.40999999992</v>
          </cell>
          <cell r="I120">
            <v>707244.22999999986</v>
          </cell>
          <cell r="J120">
            <v>667687.66</v>
          </cell>
          <cell r="K120">
            <v>700219.35999999987</v>
          </cell>
          <cell r="M120">
            <v>665428.72</v>
          </cell>
          <cell r="N120">
            <v>940318.84</v>
          </cell>
          <cell r="O120">
            <v>755624.10999999987</v>
          </cell>
          <cell r="Q120">
            <v>694779.97</v>
          </cell>
          <cell r="R120">
            <v>660589.79</v>
          </cell>
          <cell r="S120">
            <v>862136.96999999986</v>
          </cell>
        </row>
      </sheetData>
      <sheetData sheetId="26">
        <row r="5">
          <cell r="E5">
            <v>160</v>
          </cell>
          <cell r="F5">
            <v>167</v>
          </cell>
          <cell r="G5">
            <v>120</v>
          </cell>
          <cell r="I5">
            <v>106</v>
          </cell>
          <cell r="J5">
            <v>159</v>
          </cell>
          <cell r="K5">
            <v>93</v>
          </cell>
          <cell r="M5">
            <v>146</v>
          </cell>
          <cell r="N5">
            <v>160</v>
          </cell>
          <cell r="O5">
            <v>156</v>
          </cell>
          <cell r="Q5">
            <v>192</v>
          </cell>
          <cell r="R5">
            <v>140</v>
          </cell>
          <cell r="S5">
            <v>145</v>
          </cell>
        </row>
        <row r="18">
          <cell r="E18">
            <v>440173.18</v>
          </cell>
          <cell r="F18">
            <v>462951</v>
          </cell>
          <cell r="G18">
            <v>462759</v>
          </cell>
          <cell r="I18">
            <v>462550</v>
          </cell>
          <cell r="J18">
            <v>459465.13</v>
          </cell>
          <cell r="K18">
            <v>420030</v>
          </cell>
          <cell r="M18">
            <v>440657</v>
          </cell>
          <cell r="N18">
            <v>512015</v>
          </cell>
          <cell r="O18">
            <v>465592</v>
          </cell>
          <cell r="Q18">
            <v>487752.69</v>
          </cell>
          <cell r="R18">
            <v>478643</v>
          </cell>
          <cell r="S18">
            <v>441301</v>
          </cell>
        </row>
        <row r="23">
          <cell r="E23">
            <v>180852.82</v>
          </cell>
          <cell r="F23">
            <v>186172</v>
          </cell>
          <cell r="G23">
            <v>183318</v>
          </cell>
          <cell r="I23">
            <v>173629</v>
          </cell>
          <cell r="J23">
            <v>184197.87</v>
          </cell>
          <cell r="K23">
            <v>262415</v>
          </cell>
          <cell r="M23">
            <v>220579</v>
          </cell>
          <cell r="N23">
            <v>157982</v>
          </cell>
          <cell r="O23">
            <v>172472</v>
          </cell>
          <cell r="Q23">
            <v>186479.31</v>
          </cell>
          <cell r="R23">
            <v>207827</v>
          </cell>
          <cell r="S23">
            <v>192775</v>
          </cell>
        </row>
        <row r="25">
          <cell r="E25">
            <v>29.121618096504815</v>
          </cell>
          <cell r="F25">
            <v>28.680542824703483</v>
          </cell>
          <cell r="G25">
            <v>28.374017338490614</v>
          </cell>
          <cell r="I25">
            <v>27.292475859781604</v>
          </cell>
          <cell r="J25">
            <v>28.617128839159623</v>
          </cell>
          <cell r="K25">
            <v>38.447394253732433</v>
          </cell>
          <cell r="M25">
            <v>33.351628579290988</v>
          </cell>
          <cell r="N25">
            <v>23.579191828132881</v>
          </cell>
          <cell r="O25">
            <v>27.030517314877503</v>
          </cell>
          <cell r="Q25">
            <v>27.658033139928097</v>
          </cell>
          <cell r="R25">
            <v>30.274738881524321</v>
          </cell>
          <cell r="S25">
            <v>30.402506955002238</v>
          </cell>
          <cell r="T25">
            <v>29.437102980815574</v>
          </cell>
        </row>
        <row r="43">
          <cell r="E43">
            <v>8042116.4999999991</v>
          </cell>
          <cell r="F43">
            <v>8746805.8200000003</v>
          </cell>
          <cell r="G43">
            <v>8420031.3499999978</v>
          </cell>
          <cell r="I43">
            <v>9177508.8599999994</v>
          </cell>
          <cell r="J43">
            <v>8691121.2100000009</v>
          </cell>
          <cell r="K43">
            <v>8128289.8499999996</v>
          </cell>
          <cell r="M43">
            <v>8473699.5899999999</v>
          </cell>
          <cell r="N43">
            <v>10857666.869999999</v>
          </cell>
          <cell r="O43">
            <v>9144021.0200000014</v>
          </cell>
          <cell r="Q43">
            <v>9676354.0799999982</v>
          </cell>
          <cell r="R43">
            <v>9698277.8600000013</v>
          </cell>
          <cell r="S43">
            <v>9373506.4700000025</v>
          </cell>
        </row>
        <row r="120">
          <cell r="E120">
            <v>2227661.13</v>
          </cell>
          <cell r="F120">
            <v>2396771.1299999994</v>
          </cell>
          <cell r="G120">
            <v>2176686.3600000003</v>
          </cell>
          <cell r="I120">
            <v>2218582.2800000003</v>
          </cell>
          <cell r="J120">
            <v>2242066.5700000003</v>
          </cell>
          <cell r="K120">
            <v>5687287.2599999998</v>
          </cell>
          <cell r="M120">
            <v>3261099.48</v>
          </cell>
          <cell r="N120">
            <v>3328156.6199999992</v>
          </cell>
          <cell r="O120">
            <v>3574949.6500000004</v>
          </cell>
          <cell r="Q120">
            <v>3277465.0300000003</v>
          </cell>
          <cell r="R120">
            <v>3601887.0999999996</v>
          </cell>
          <cell r="S120">
            <v>4902573.3600000003</v>
          </cell>
        </row>
      </sheetData>
      <sheetData sheetId="27">
        <row r="5">
          <cell r="E5">
            <v>33</v>
          </cell>
          <cell r="F5">
            <v>33</v>
          </cell>
          <cell r="G5">
            <v>45</v>
          </cell>
          <cell r="I5">
            <v>19</v>
          </cell>
          <cell r="J5">
            <v>19</v>
          </cell>
          <cell r="K5">
            <v>24</v>
          </cell>
          <cell r="M5">
            <v>34</v>
          </cell>
          <cell r="N5">
            <v>15</v>
          </cell>
          <cell r="O5">
            <v>44</v>
          </cell>
          <cell r="Q5">
            <v>41</v>
          </cell>
          <cell r="R5">
            <v>12</v>
          </cell>
          <cell r="S5">
            <v>34</v>
          </cell>
        </row>
        <row r="18">
          <cell r="E18">
            <v>76785</v>
          </cell>
          <cell r="F18">
            <v>79105</v>
          </cell>
          <cell r="G18">
            <v>77654</v>
          </cell>
          <cell r="I18">
            <v>79576</v>
          </cell>
          <cell r="J18">
            <v>80831</v>
          </cell>
          <cell r="K18">
            <v>85015</v>
          </cell>
          <cell r="M18">
            <v>84999</v>
          </cell>
          <cell r="N18">
            <v>103562</v>
          </cell>
          <cell r="O18">
            <v>88648</v>
          </cell>
          <cell r="Q18">
            <v>86895</v>
          </cell>
          <cell r="R18">
            <v>79375</v>
          </cell>
          <cell r="S18">
            <v>90867</v>
          </cell>
        </row>
        <row r="23">
          <cell r="E23">
            <v>56081</v>
          </cell>
          <cell r="F23">
            <v>37361</v>
          </cell>
          <cell r="G23">
            <v>38172</v>
          </cell>
          <cell r="I23">
            <v>37717</v>
          </cell>
          <cell r="J23">
            <v>31634</v>
          </cell>
          <cell r="K23">
            <v>38668</v>
          </cell>
          <cell r="M23">
            <v>46445</v>
          </cell>
          <cell r="N23">
            <v>39596</v>
          </cell>
          <cell r="O23">
            <v>39961</v>
          </cell>
          <cell r="Q23">
            <v>37285</v>
          </cell>
          <cell r="R23">
            <v>46414</v>
          </cell>
          <cell r="S23">
            <v>31137</v>
          </cell>
        </row>
        <row r="25">
          <cell r="E25">
            <v>42.208691463579846</v>
          </cell>
          <cell r="F25">
            <v>32.078889976473818</v>
          </cell>
          <cell r="G25">
            <v>32.936425761027131</v>
          </cell>
          <cell r="I25">
            <v>32.100394052614106</v>
          </cell>
          <cell r="J25">
            <v>27.782998568429928</v>
          </cell>
          <cell r="K25">
            <v>30.917828044168324</v>
          </cell>
          <cell r="M25">
            <v>35.124935717094715</v>
          </cell>
          <cell r="N25">
            <v>27.48214521200175</v>
          </cell>
          <cell r="O25">
            <v>31.065659156988044</v>
          </cell>
          <cell r="Q25">
            <v>29.647270240613221</v>
          </cell>
          <cell r="R25">
            <v>36.889499996026039</v>
          </cell>
          <cell r="S25">
            <v>25.517738749887314</v>
          </cell>
          <cell r="T25">
            <v>32.027215110558885</v>
          </cell>
        </row>
        <row r="43">
          <cell r="E43">
            <v>1250706.26</v>
          </cell>
          <cell r="F43">
            <v>1310823.51</v>
          </cell>
          <cell r="G43">
            <v>1316832.1800000002</v>
          </cell>
          <cell r="I43">
            <v>1311391.02</v>
          </cell>
          <cell r="J43">
            <v>1351224.12</v>
          </cell>
          <cell r="K43">
            <v>1440193.88</v>
          </cell>
          <cell r="M43">
            <v>1468897.38</v>
          </cell>
          <cell r="N43">
            <v>1780919.34</v>
          </cell>
          <cell r="O43">
            <v>1603371.7</v>
          </cell>
          <cell r="Q43">
            <v>1607614.69</v>
          </cell>
          <cell r="R43">
            <v>1432082.71</v>
          </cell>
          <cell r="S43">
            <v>1691175.7100000002</v>
          </cell>
        </row>
        <row r="120">
          <cell r="E120">
            <v>856870.44</v>
          </cell>
          <cell r="F120">
            <v>835058.34000000008</v>
          </cell>
          <cell r="G120">
            <v>822243.77000000014</v>
          </cell>
          <cell r="I120">
            <v>899749.50000000012</v>
          </cell>
          <cell r="J120">
            <v>914097.38000000012</v>
          </cell>
          <cell r="K120">
            <v>917837.42999999993</v>
          </cell>
          <cell r="M120">
            <v>862672.02000000014</v>
          </cell>
          <cell r="N120">
            <v>1160426.1199999996</v>
          </cell>
          <cell r="O120">
            <v>1021589.2999999998</v>
          </cell>
          <cell r="Q120">
            <v>918605.70000000007</v>
          </cell>
          <cell r="R120">
            <v>879739.5900000002</v>
          </cell>
          <cell r="S120">
            <v>1283524.3800000001</v>
          </cell>
        </row>
      </sheetData>
      <sheetData sheetId="28">
        <row r="5">
          <cell r="E5">
            <v>2</v>
          </cell>
          <cell r="F5">
            <v>7</v>
          </cell>
          <cell r="G5">
            <v>8</v>
          </cell>
          <cell r="I5">
            <v>6</v>
          </cell>
          <cell r="J5">
            <v>9</v>
          </cell>
          <cell r="K5">
            <v>10</v>
          </cell>
          <cell r="M5">
            <v>10</v>
          </cell>
          <cell r="N5">
            <v>23</v>
          </cell>
          <cell r="O5">
            <v>5</v>
          </cell>
          <cell r="Q5">
            <v>8</v>
          </cell>
          <cell r="R5">
            <v>6</v>
          </cell>
          <cell r="S5">
            <v>2</v>
          </cell>
        </row>
        <row r="18">
          <cell r="E18">
            <v>31342</v>
          </cell>
          <cell r="F18">
            <v>34284</v>
          </cell>
          <cell r="G18">
            <v>30278</v>
          </cell>
          <cell r="I18">
            <v>33150</v>
          </cell>
          <cell r="J18">
            <v>32150</v>
          </cell>
          <cell r="K18">
            <v>35198</v>
          </cell>
          <cell r="M18">
            <v>35550</v>
          </cell>
          <cell r="N18">
            <v>38008</v>
          </cell>
          <cell r="O18">
            <v>36688</v>
          </cell>
          <cell r="Q18">
            <v>34760</v>
          </cell>
          <cell r="R18">
            <v>34454</v>
          </cell>
          <cell r="S18">
            <v>34509</v>
          </cell>
        </row>
        <row r="23">
          <cell r="E23">
            <v>7976</v>
          </cell>
          <cell r="F23">
            <v>4839</v>
          </cell>
          <cell r="G23">
            <v>9574</v>
          </cell>
          <cell r="I23">
            <v>6915</v>
          </cell>
          <cell r="J23">
            <v>8130</v>
          </cell>
          <cell r="K23">
            <v>9082</v>
          </cell>
          <cell r="M23">
            <v>9541</v>
          </cell>
          <cell r="N23">
            <v>8578</v>
          </cell>
          <cell r="O23">
            <v>5839</v>
          </cell>
          <cell r="Q23">
            <v>4310</v>
          </cell>
          <cell r="R23">
            <v>6181</v>
          </cell>
          <cell r="S23">
            <v>3387</v>
          </cell>
        </row>
        <row r="25">
          <cell r="E25">
            <v>20.285874154331349</v>
          </cell>
          <cell r="F25">
            <v>12.368683383176137</v>
          </cell>
          <cell r="G25">
            <v>24.02388838703202</v>
          </cell>
          <cell r="I25">
            <v>17.259453388244104</v>
          </cell>
          <cell r="J25">
            <v>20.183714001986097</v>
          </cell>
          <cell r="K25">
            <v>20.4618677481131</v>
          </cell>
          <cell r="M25">
            <v>21.159433146304142</v>
          </cell>
          <cell r="N25">
            <v>18.413257201734428</v>
          </cell>
          <cell r="O25">
            <v>13.730100877089848</v>
          </cell>
          <cell r="Q25">
            <v>11.031481955464551</v>
          </cell>
          <cell r="R25">
            <v>15.211024978466838</v>
          </cell>
          <cell r="S25">
            <v>8.9376187460417977</v>
          </cell>
          <cell r="T25">
            <v>17.046731389492916</v>
          </cell>
        </row>
        <row r="43">
          <cell r="E43">
            <v>532980.53</v>
          </cell>
          <cell r="F43">
            <v>574486.31999999995</v>
          </cell>
          <cell r="G43">
            <v>519671.60000000003</v>
          </cell>
          <cell r="I43">
            <v>570926.43999999994</v>
          </cell>
          <cell r="J43">
            <v>571372.35</v>
          </cell>
          <cell r="K43">
            <v>614896.30000000005</v>
          </cell>
          <cell r="M43">
            <v>625474</v>
          </cell>
          <cell r="N43">
            <v>677951.58</v>
          </cell>
          <cell r="O43">
            <v>657859.04999999981</v>
          </cell>
          <cell r="Q43">
            <v>649198.28</v>
          </cell>
          <cell r="R43">
            <v>639004.44000000006</v>
          </cell>
          <cell r="S43">
            <v>643122.91999999993</v>
          </cell>
        </row>
        <row r="120">
          <cell r="E120">
            <v>345835.13999999996</v>
          </cell>
          <cell r="F120">
            <v>364065.68</v>
          </cell>
          <cell r="G120">
            <v>388792.95000000007</v>
          </cell>
          <cell r="I120">
            <v>519223.84</v>
          </cell>
          <cell r="J120">
            <v>442305.86000000004</v>
          </cell>
          <cell r="K120">
            <v>470334.82000000007</v>
          </cell>
          <cell r="M120">
            <v>367282.05</v>
          </cell>
          <cell r="N120">
            <v>398349.15</v>
          </cell>
          <cell r="O120">
            <v>455015.16</v>
          </cell>
          <cell r="Q120">
            <v>386477.56</v>
          </cell>
          <cell r="R120">
            <v>391431.76000000007</v>
          </cell>
          <cell r="S120">
            <v>553903.25999999978</v>
          </cell>
        </row>
      </sheetData>
      <sheetData sheetId="29">
        <row r="5">
          <cell r="E5">
            <v>10</v>
          </cell>
          <cell r="F5">
            <v>7</v>
          </cell>
          <cell r="G5">
            <v>11</v>
          </cell>
          <cell r="I5">
            <v>9</v>
          </cell>
          <cell r="J5">
            <v>7</v>
          </cell>
          <cell r="K5">
            <v>13</v>
          </cell>
          <cell r="M5">
            <v>13</v>
          </cell>
          <cell r="N5">
            <v>10</v>
          </cell>
          <cell r="O5">
            <v>6</v>
          </cell>
          <cell r="Q5">
            <v>16</v>
          </cell>
          <cell r="R5">
            <v>24</v>
          </cell>
          <cell r="S5">
            <v>4</v>
          </cell>
        </row>
        <row r="18">
          <cell r="E18">
            <v>39656</v>
          </cell>
          <cell r="F18">
            <v>44248</v>
          </cell>
          <cell r="G18">
            <v>41332</v>
          </cell>
          <cell r="I18">
            <v>40984</v>
          </cell>
          <cell r="J18">
            <v>40792</v>
          </cell>
          <cell r="K18">
            <v>43504</v>
          </cell>
          <cell r="M18">
            <v>40581</v>
          </cell>
          <cell r="N18">
            <v>52267</v>
          </cell>
          <cell r="O18">
            <v>44955</v>
          </cell>
          <cell r="Q18">
            <v>43195</v>
          </cell>
          <cell r="R18">
            <v>41261</v>
          </cell>
          <cell r="S18">
            <v>43585</v>
          </cell>
        </row>
        <row r="23">
          <cell r="E23">
            <v>10878</v>
          </cell>
          <cell r="F23">
            <v>2228</v>
          </cell>
          <cell r="G23">
            <v>4087</v>
          </cell>
          <cell r="I23">
            <v>3446</v>
          </cell>
          <cell r="J23">
            <v>2838</v>
          </cell>
          <cell r="K23">
            <v>7329</v>
          </cell>
          <cell r="M23">
            <v>13543</v>
          </cell>
          <cell r="N23">
            <v>4499</v>
          </cell>
          <cell r="O23">
            <v>2324</v>
          </cell>
          <cell r="Q23">
            <v>4895</v>
          </cell>
          <cell r="R23">
            <v>6239</v>
          </cell>
          <cell r="S23">
            <v>2114</v>
          </cell>
        </row>
        <row r="25">
          <cell r="E25">
            <v>21.526101238769936</v>
          </cell>
          <cell r="F25">
            <v>4.7938721060332217</v>
          </cell>
          <cell r="G25">
            <v>8.9948720205999511</v>
          </cell>
          <cell r="I25">
            <v>7.7560207067296876</v>
          </cell>
          <cell r="J25">
            <v>6.5046986018794408</v>
          </cell>
          <cell r="K25">
            <v>14.417799460980072</v>
          </cell>
          <cell r="M25">
            <v>25.022171310324442</v>
          </cell>
          <cell r="N25">
            <v>7.9255187964626712</v>
          </cell>
          <cell r="O25">
            <v>4.9155015969034874</v>
          </cell>
          <cell r="Q25">
            <v>10.17883135787066</v>
          </cell>
          <cell r="R25">
            <v>13.134736842105264</v>
          </cell>
          <cell r="S25">
            <v>4.6259217925994003</v>
          </cell>
          <cell r="T25">
            <v>11.091635990482061</v>
          </cell>
        </row>
        <row r="43">
          <cell r="E43">
            <v>657723.14000000013</v>
          </cell>
          <cell r="F43">
            <v>719129.1399999999</v>
          </cell>
          <cell r="G43">
            <v>690603.47</v>
          </cell>
          <cell r="I43">
            <v>686950.29</v>
          </cell>
          <cell r="J43">
            <v>687296.22999999986</v>
          </cell>
          <cell r="K43">
            <v>740010.47000000009</v>
          </cell>
          <cell r="M43">
            <v>707173.22</v>
          </cell>
          <cell r="N43">
            <v>897324.08000000007</v>
          </cell>
          <cell r="O43">
            <v>778179.14999999991</v>
          </cell>
          <cell r="Q43">
            <v>769282.00999999989</v>
          </cell>
          <cell r="R43">
            <v>751722.40000000014</v>
          </cell>
          <cell r="S43">
            <v>790929.15</v>
          </cell>
        </row>
        <row r="120">
          <cell r="E120">
            <v>307164.46000000002</v>
          </cell>
          <cell r="F120">
            <v>325675.7900000001</v>
          </cell>
          <cell r="G120">
            <v>523178.61000000004</v>
          </cell>
          <cell r="I120">
            <v>370997.63000000006</v>
          </cell>
          <cell r="J120">
            <v>368978.58999999997</v>
          </cell>
          <cell r="K120">
            <v>412187.22000000003</v>
          </cell>
          <cell r="M120">
            <v>366140.56999999995</v>
          </cell>
          <cell r="N120">
            <v>423004.66000000003</v>
          </cell>
          <cell r="O120">
            <v>492018.57</v>
          </cell>
          <cell r="Q120">
            <v>398484.09</v>
          </cell>
          <cell r="R120">
            <v>388554.77999999997</v>
          </cell>
          <cell r="S120">
            <v>554471.47</v>
          </cell>
        </row>
      </sheetData>
      <sheetData sheetId="30">
        <row r="5">
          <cell r="E5">
            <v>63</v>
          </cell>
          <cell r="F5">
            <v>101</v>
          </cell>
          <cell r="G5">
            <v>105</v>
          </cell>
          <cell r="I5">
            <v>35</v>
          </cell>
          <cell r="J5">
            <v>162</v>
          </cell>
          <cell r="K5">
            <v>92</v>
          </cell>
          <cell r="M5">
            <v>66</v>
          </cell>
          <cell r="N5">
            <v>106</v>
          </cell>
          <cell r="O5">
            <v>80</v>
          </cell>
          <cell r="Q5">
            <v>136</v>
          </cell>
          <cell r="R5">
            <v>87</v>
          </cell>
          <cell r="S5">
            <v>53</v>
          </cell>
        </row>
        <row r="18">
          <cell r="E18">
            <v>258766</v>
          </cell>
          <cell r="F18">
            <v>288795</v>
          </cell>
          <cell r="G18">
            <v>274711</v>
          </cell>
          <cell r="I18">
            <v>287981</v>
          </cell>
          <cell r="J18">
            <v>274801</v>
          </cell>
          <cell r="K18">
            <v>279157</v>
          </cell>
          <cell r="M18">
            <v>290465</v>
          </cell>
          <cell r="N18">
            <v>332677</v>
          </cell>
          <cell r="O18">
            <v>296594</v>
          </cell>
          <cell r="Q18">
            <v>273746</v>
          </cell>
          <cell r="R18">
            <v>286083</v>
          </cell>
          <cell r="S18">
            <v>277963</v>
          </cell>
        </row>
        <row r="23">
          <cell r="E23">
            <v>85643</v>
          </cell>
          <cell r="F23">
            <v>97505</v>
          </cell>
          <cell r="G23">
            <v>110586</v>
          </cell>
          <cell r="I23">
            <v>122017</v>
          </cell>
          <cell r="J23">
            <v>120641</v>
          </cell>
          <cell r="K23">
            <v>126663</v>
          </cell>
          <cell r="M23">
            <v>116504</v>
          </cell>
          <cell r="N23">
            <v>136866</v>
          </cell>
          <cell r="O23">
            <v>120361</v>
          </cell>
          <cell r="Q23">
            <v>110321</v>
          </cell>
          <cell r="R23">
            <v>114047</v>
          </cell>
          <cell r="S23">
            <v>109253</v>
          </cell>
        </row>
        <row r="25">
          <cell r="E25">
            <v>24.866655633273229</v>
          </cell>
          <cell r="F25">
            <v>25.239177477971857</v>
          </cell>
          <cell r="G25">
            <v>28.699707516590063</v>
          </cell>
          <cell r="I25">
            <v>29.759518060535108</v>
          </cell>
          <cell r="J25">
            <v>30.507887376657006</v>
          </cell>
          <cell r="K25">
            <v>31.210390404005558</v>
          </cell>
          <cell r="M25">
            <v>28.625131757080485</v>
          </cell>
          <cell r="N25">
            <v>29.146533384159003</v>
          </cell>
          <cell r="O25">
            <v>28.862926219817798</v>
          </cell>
          <cell r="Q25">
            <v>28.718134275324026</v>
          </cell>
          <cell r="R25">
            <v>28.473168856199848</v>
          </cell>
          <cell r="S25">
            <v>28.21500144622123</v>
          </cell>
          <cell r="T25">
            <v>28.592808686627841</v>
          </cell>
        </row>
        <row r="43">
          <cell r="E43">
            <v>4525713.96</v>
          </cell>
          <cell r="F43">
            <v>5079484.88</v>
          </cell>
          <cell r="G43">
            <v>4887322.0699999994</v>
          </cell>
          <cell r="I43">
            <v>5164851.1000000006</v>
          </cell>
          <cell r="J43">
            <v>5097548.5100000007</v>
          </cell>
          <cell r="K43">
            <v>5100096.2399999993</v>
          </cell>
          <cell r="M43">
            <v>5398946.0100000007</v>
          </cell>
          <cell r="N43">
            <v>6035342.6299999999</v>
          </cell>
          <cell r="O43">
            <v>5605866.3799999999</v>
          </cell>
          <cell r="Q43">
            <v>5356275.99</v>
          </cell>
          <cell r="R43">
            <v>5585095.1799999997</v>
          </cell>
          <cell r="S43">
            <v>6410671.9900000002</v>
          </cell>
        </row>
        <row r="120">
          <cell r="E120">
            <v>2008938.3800000001</v>
          </cell>
          <cell r="F120">
            <v>1819388.1400000001</v>
          </cell>
          <cell r="G120">
            <v>1682141.1300000001</v>
          </cell>
          <cell r="I120">
            <v>1612440.71</v>
          </cell>
          <cell r="J120">
            <v>1440617.8399999996</v>
          </cell>
          <cell r="K120">
            <v>1920483.21</v>
          </cell>
          <cell r="M120">
            <v>1909318.78</v>
          </cell>
          <cell r="N120">
            <v>1948170.35</v>
          </cell>
          <cell r="O120">
            <v>2786638.87</v>
          </cell>
          <cell r="Q120">
            <v>2478271.7100000004</v>
          </cell>
          <cell r="R120">
            <v>4262098.7500000009</v>
          </cell>
          <cell r="S120">
            <v>2636985.3999999994</v>
          </cell>
        </row>
      </sheetData>
      <sheetData sheetId="31">
        <row r="5">
          <cell r="E5">
            <v>4</v>
          </cell>
          <cell r="F5">
            <v>14</v>
          </cell>
          <cell r="G5">
            <v>22</v>
          </cell>
          <cell r="I5">
            <v>20</v>
          </cell>
          <cell r="J5">
            <v>34</v>
          </cell>
          <cell r="K5">
            <v>22</v>
          </cell>
          <cell r="M5">
            <v>12</v>
          </cell>
          <cell r="N5">
            <v>16</v>
          </cell>
          <cell r="O5">
            <v>20</v>
          </cell>
          <cell r="Q5">
            <v>38</v>
          </cell>
          <cell r="R5">
            <v>13</v>
          </cell>
          <cell r="S5">
            <v>15</v>
          </cell>
        </row>
        <row r="18">
          <cell r="E18">
            <v>30331</v>
          </cell>
          <cell r="F18">
            <v>32616</v>
          </cell>
          <cell r="G18">
            <v>32759</v>
          </cell>
          <cell r="I18">
            <v>33310</v>
          </cell>
          <cell r="J18">
            <v>30670</v>
          </cell>
          <cell r="K18">
            <v>32260</v>
          </cell>
          <cell r="M18">
            <v>37375</v>
          </cell>
          <cell r="N18">
            <v>39076</v>
          </cell>
          <cell r="O18">
            <v>36839</v>
          </cell>
          <cell r="Q18">
            <v>34875</v>
          </cell>
          <cell r="R18">
            <v>35352</v>
          </cell>
          <cell r="S18">
            <v>35758</v>
          </cell>
        </row>
        <row r="23">
          <cell r="E23">
            <v>5526</v>
          </cell>
          <cell r="F23">
            <v>6108</v>
          </cell>
          <cell r="G23">
            <v>6586</v>
          </cell>
          <cell r="I23">
            <v>6603</v>
          </cell>
          <cell r="J23">
            <v>5833</v>
          </cell>
          <cell r="K23">
            <v>6334</v>
          </cell>
          <cell r="M23">
            <v>7200</v>
          </cell>
          <cell r="N23">
            <v>7127</v>
          </cell>
          <cell r="O23">
            <v>6521</v>
          </cell>
          <cell r="Q23">
            <v>6161</v>
          </cell>
          <cell r="R23">
            <v>6101</v>
          </cell>
          <cell r="S23">
            <v>6004</v>
          </cell>
        </row>
        <row r="25">
          <cell r="E25">
            <v>15.411216777756087</v>
          </cell>
          <cell r="F25">
            <v>15.773163929346142</v>
          </cell>
          <cell r="G25">
            <v>16.739102808489008</v>
          </cell>
          <cell r="I25">
            <v>16.543482073509885</v>
          </cell>
          <cell r="J25">
            <v>15.979508533545188</v>
          </cell>
          <cell r="K25">
            <v>16.391066946148072</v>
          </cell>
          <cell r="M25">
            <v>16.15255187885586</v>
          </cell>
          <cell r="N25">
            <v>15.410396125237849</v>
          </cell>
          <cell r="O25">
            <v>15.039206642066421</v>
          </cell>
          <cell r="Q25">
            <v>15.013646554245053</v>
          </cell>
          <cell r="R25">
            <v>14.710775685385673</v>
          </cell>
          <cell r="S25">
            <v>14.367417262916078</v>
          </cell>
          <cell r="T25">
            <v>15.612165771561504</v>
          </cell>
        </row>
        <row r="43">
          <cell r="E43">
            <v>495618.83</v>
          </cell>
          <cell r="F43">
            <v>535423.3600000001</v>
          </cell>
          <cell r="G43">
            <v>551397.03999999992</v>
          </cell>
          <cell r="I43">
            <v>539931.44999999995</v>
          </cell>
          <cell r="J43">
            <v>547227.85</v>
          </cell>
          <cell r="K43">
            <v>553883.67999999993</v>
          </cell>
          <cell r="M43">
            <v>619707.81999999983</v>
          </cell>
          <cell r="N43">
            <v>659021.6100000001</v>
          </cell>
          <cell r="O43">
            <v>646655.90999999992</v>
          </cell>
          <cell r="Q43">
            <v>647892.71</v>
          </cell>
          <cell r="R43">
            <v>640550.26</v>
          </cell>
          <cell r="S43">
            <v>664689.7300000001</v>
          </cell>
        </row>
        <row r="120">
          <cell r="E120">
            <v>252535.24000000002</v>
          </cell>
          <cell r="F120">
            <v>280356.29000000004</v>
          </cell>
          <cell r="G120">
            <v>290197.64</v>
          </cell>
          <cell r="I120">
            <v>317865.45999999996</v>
          </cell>
          <cell r="J120">
            <v>313867.69</v>
          </cell>
          <cell r="K120">
            <v>357807.64</v>
          </cell>
          <cell r="M120">
            <v>287339.12999999995</v>
          </cell>
          <cell r="N120">
            <v>320736.88000000006</v>
          </cell>
          <cell r="O120">
            <v>347812.15</v>
          </cell>
          <cell r="Q120">
            <v>330434.30000000005</v>
          </cell>
          <cell r="R120">
            <v>348524.98000000004</v>
          </cell>
          <cell r="S120">
            <v>423650.90000000008</v>
          </cell>
        </row>
      </sheetData>
      <sheetData sheetId="32"/>
      <sheetData sheetId="33"/>
      <sheetData sheetId="3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ป้าหมาย 2556"/>
      <sheetName val="บันทึกข้อตกลง 2556_2"/>
      <sheetName val="รวม"/>
      <sheetName val="เขต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Sheet3"/>
      <sheetName val="Sheet2"/>
      <sheetName val="Sheet4"/>
    </sheetNames>
    <sheetDataSet>
      <sheetData sheetId="0"/>
      <sheetData sheetId="1"/>
      <sheetData sheetId="2">
        <row r="25">
          <cell r="E25">
            <v>34.572528322187388</v>
          </cell>
          <cell r="F25">
            <v>30.16349370517927</v>
          </cell>
          <cell r="G25">
            <v>33.441502301515968</v>
          </cell>
          <cell r="I25">
            <v>30.93458144399078</v>
          </cell>
          <cell r="J25">
            <v>25.830843050349863</v>
          </cell>
          <cell r="K25">
            <v>35.979067415913107</v>
          </cell>
          <cell r="M25">
            <v>33.548615225500605</v>
          </cell>
          <cell r="N25">
            <v>27.187907230501629</v>
          </cell>
          <cell r="O25">
            <v>27.09227827021973</v>
          </cell>
          <cell r="Q25">
            <v>27.108861278082305</v>
          </cell>
          <cell r="R25">
            <v>24.386707730987084</v>
          </cell>
          <cell r="S25">
            <v>24.914277099289446</v>
          </cell>
          <cell r="T25">
            <v>29.667966678031949</v>
          </cell>
        </row>
        <row r="27">
          <cell r="E27">
            <v>0.64837731830385159</v>
          </cell>
          <cell r="F27">
            <v>0.70809107000331495</v>
          </cell>
          <cell r="G27">
            <v>0.67090768630752406</v>
          </cell>
          <cell r="I27">
            <v>0.68392723768067787</v>
          </cell>
          <cell r="J27">
            <v>0.75271695430762242</v>
          </cell>
          <cell r="K27">
            <v>0.63772673512937061</v>
          </cell>
          <cell r="M27">
            <v>0.71278352338018214</v>
          </cell>
          <cell r="N27">
            <v>0.79930886215154617</v>
          </cell>
          <cell r="O27">
            <v>0.75383526710969373</v>
          </cell>
          <cell r="Q27">
            <v>0.68780632941489506</v>
          </cell>
          <cell r="R27">
            <v>0.68482204091019205</v>
          </cell>
          <cell r="S27">
            <v>0.68789798076857345</v>
          </cell>
          <cell r="T27">
            <v>0.70167885465091362</v>
          </cell>
        </row>
      </sheetData>
      <sheetData sheetId="3">
        <row r="43">
          <cell r="E43">
            <v>10800</v>
          </cell>
          <cell r="F43">
            <v>17750</v>
          </cell>
          <cell r="G43">
            <v>6200</v>
          </cell>
          <cell r="I43">
            <v>4900</v>
          </cell>
          <cell r="J43">
            <v>6800</v>
          </cell>
          <cell r="K43">
            <v>7700</v>
          </cell>
          <cell r="M43">
            <v>12600</v>
          </cell>
          <cell r="N43">
            <v>14550</v>
          </cell>
          <cell r="O43">
            <v>25650</v>
          </cell>
          <cell r="Q43">
            <v>13750</v>
          </cell>
          <cell r="R43">
            <v>8100</v>
          </cell>
          <cell r="S43">
            <v>800</v>
          </cell>
        </row>
        <row r="120">
          <cell r="E120">
            <v>4414464.2800000012</v>
          </cell>
          <cell r="F120">
            <v>4809034.45</v>
          </cell>
          <cell r="G120">
            <v>5493773.3900000006</v>
          </cell>
          <cell r="I120">
            <v>4547046.68</v>
          </cell>
          <cell r="J120">
            <v>4514087.3600000013</v>
          </cell>
          <cell r="K120">
            <v>5641813.7799999975</v>
          </cell>
          <cell r="M120">
            <v>4451518.2600000007</v>
          </cell>
          <cell r="N120">
            <v>4905822.29</v>
          </cell>
          <cell r="O120">
            <v>5569254.910000002</v>
          </cell>
          <cell r="Q120">
            <v>5187279.5799999991</v>
          </cell>
          <cell r="R120">
            <v>5256948.0300000012</v>
          </cell>
          <cell r="S120">
            <v>9845341.8699999973</v>
          </cell>
        </row>
      </sheetData>
      <sheetData sheetId="4">
        <row r="5">
          <cell r="E5">
            <v>523</v>
          </cell>
          <cell r="F5">
            <v>501</v>
          </cell>
          <cell r="G5">
            <v>614</v>
          </cell>
          <cell r="I5">
            <v>575</v>
          </cell>
          <cell r="J5">
            <v>552</v>
          </cell>
          <cell r="K5">
            <v>586</v>
          </cell>
          <cell r="M5">
            <v>466</v>
          </cell>
          <cell r="N5">
            <v>678</v>
          </cell>
          <cell r="O5">
            <v>584</v>
          </cell>
          <cell r="Q5">
            <v>559</v>
          </cell>
          <cell r="R5">
            <v>736</v>
          </cell>
          <cell r="S5">
            <v>658</v>
          </cell>
        </row>
        <row r="18">
          <cell r="E18">
            <v>2171708</v>
          </cell>
          <cell r="F18">
            <v>2299244</v>
          </cell>
          <cell r="G18">
            <v>2270500</v>
          </cell>
          <cell r="I18">
            <v>2372417</v>
          </cell>
          <cell r="J18">
            <v>2334321</v>
          </cell>
          <cell r="K18">
            <v>2190849</v>
          </cell>
          <cell r="M18">
            <v>2419193</v>
          </cell>
          <cell r="N18">
            <v>2678721</v>
          </cell>
          <cell r="O18">
            <v>2544503</v>
          </cell>
          <cell r="Q18">
            <v>2437413</v>
          </cell>
          <cell r="R18">
            <v>2422001</v>
          </cell>
          <cell r="S18">
            <v>2389271</v>
          </cell>
        </row>
        <row r="23">
          <cell r="E23">
            <v>1491594</v>
          </cell>
          <cell r="F23">
            <v>1352464</v>
          </cell>
          <cell r="G23">
            <v>1692876</v>
          </cell>
          <cell r="I23">
            <v>1425493</v>
          </cell>
          <cell r="J23">
            <v>1018560</v>
          </cell>
          <cell r="K23">
            <v>1839143</v>
          </cell>
          <cell r="M23">
            <v>1567414</v>
          </cell>
          <cell r="N23">
            <v>1591401</v>
          </cell>
          <cell r="O23">
            <v>1402656</v>
          </cell>
          <cell r="Q23">
            <v>1013393</v>
          </cell>
          <cell r="R23">
            <v>788579</v>
          </cell>
          <cell r="S23">
            <v>786611</v>
          </cell>
        </row>
        <row r="25">
          <cell r="E25">
            <v>40.715732834275165</v>
          </cell>
          <cell r="F25">
            <v>37.034864632255228</v>
          </cell>
          <cell r="G25">
            <v>42.710641582019143</v>
          </cell>
          <cell r="I25">
            <v>37.530711883827202</v>
          </cell>
          <cell r="J25">
            <v>30.377155577346688</v>
          </cell>
          <cell r="K25">
            <v>45.633177479656482</v>
          </cell>
          <cell r="M25">
            <v>39.311175244162754</v>
          </cell>
          <cell r="N25">
            <v>37.264448394484937</v>
          </cell>
          <cell r="O25">
            <v>35.534090819848139</v>
          </cell>
          <cell r="Q25">
            <v>29.364943219850307</v>
          </cell>
          <cell r="R25">
            <v>24.560769121999201</v>
          </cell>
          <cell r="S25">
            <v>24.766787402804471</v>
          </cell>
          <cell r="T25">
            <v>35.885345193831327</v>
          </cell>
        </row>
        <row r="27">
          <cell r="E27">
            <v>0.83336422414372013</v>
          </cell>
          <cell r="F27">
            <v>0.90688154993630021</v>
          </cell>
          <cell r="G27">
            <v>0.86164448673710736</v>
          </cell>
          <cell r="I27">
            <v>0.89500430541369225</v>
          </cell>
          <cell r="J27">
            <v>0.96947004608294929</v>
          </cell>
          <cell r="K27">
            <v>0.81673569882407682</v>
          </cell>
          <cell r="M27">
            <v>0.92669148883194097</v>
          </cell>
          <cell r="N27">
            <v>0.98724227768242578</v>
          </cell>
          <cell r="O27">
            <v>0.96291322059939333</v>
          </cell>
          <cell r="Q27">
            <v>0.88761452229248339</v>
          </cell>
          <cell r="R27">
            <v>0.87628423797945287</v>
          </cell>
          <cell r="S27">
            <v>0.88701939229913929</v>
          </cell>
          <cell r="T27">
            <v>0.89891575321591977</v>
          </cell>
        </row>
        <row r="43">
          <cell r="E43">
            <v>47635766.960000008</v>
          </cell>
          <cell r="F43">
            <v>47314855.699999996</v>
          </cell>
          <cell r="G43">
            <v>48221143.450000003</v>
          </cell>
          <cell r="I43">
            <v>51200711.870000005</v>
          </cell>
          <cell r="J43">
            <v>50803299.829999998</v>
          </cell>
          <cell r="K43">
            <v>47524813.829999998</v>
          </cell>
          <cell r="M43">
            <v>52345640.249999993</v>
          </cell>
          <cell r="N43">
            <v>57065227.520000003</v>
          </cell>
          <cell r="O43">
            <v>55415815.859999999</v>
          </cell>
          <cell r="Q43">
            <v>53565900.200000003</v>
          </cell>
          <cell r="R43">
            <v>53800024.93</v>
          </cell>
          <cell r="S43">
            <v>52976433.270000003</v>
          </cell>
        </row>
        <row r="120">
          <cell r="E120">
            <v>13856514.809999997</v>
          </cell>
          <cell r="F120">
            <v>11644662.059999997</v>
          </cell>
          <cell r="G120">
            <v>12432099.180000002</v>
          </cell>
          <cell r="I120">
            <v>14885898.069999997</v>
          </cell>
          <cell r="J120">
            <v>12654706.220000003</v>
          </cell>
          <cell r="K120">
            <v>16255323.899999999</v>
          </cell>
          <cell r="M120">
            <v>13485827.899999997</v>
          </cell>
          <cell r="N120">
            <v>12092285.330000002</v>
          </cell>
          <cell r="O120">
            <v>14905276.850000001</v>
          </cell>
          <cell r="Q120">
            <v>16691228.150000002</v>
          </cell>
          <cell r="R120">
            <v>12484477.720000004</v>
          </cell>
          <cell r="S120">
            <v>13210279.819999998</v>
          </cell>
        </row>
      </sheetData>
      <sheetData sheetId="5">
        <row r="5">
          <cell r="E5">
            <v>7</v>
          </cell>
          <cell r="F5">
            <v>5</v>
          </cell>
          <cell r="G5">
            <v>4</v>
          </cell>
          <cell r="I5">
            <v>13</v>
          </cell>
          <cell r="J5">
            <v>3</v>
          </cell>
          <cell r="K5">
            <v>4</v>
          </cell>
          <cell r="M5">
            <v>6</v>
          </cell>
          <cell r="N5">
            <v>8</v>
          </cell>
          <cell r="O5">
            <v>7</v>
          </cell>
          <cell r="Q5">
            <v>4</v>
          </cell>
          <cell r="R5">
            <v>11</v>
          </cell>
          <cell r="S5">
            <v>8</v>
          </cell>
        </row>
        <row r="18">
          <cell r="E18">
            <v>38056</v>
          </cell>
          <cell r="F18">
            <v>43617</v>
          </cell>
          <cell r="G18">
            <v>36543</v>
          </cell>
          <cell r="I18">
            <v>42032</v>
          </cell>
          <cell r="J18">
            <v>40631</v>
          </cell>
          <cell r="K18">
            <v>36584</v>
          </cell>
          <cell r="M18">
            <v>45595</v>
          </cell>
          <cell r="N18">
            <v>46483</v>
          </cell>
          <cell r="O18">
            <v>43858</v>
          </cell>
          <cell r="Q18">
            <v>42958</v>
          </cell>
          <cell r="R18">
            <v>45166</v>
          </cell>
          <cell r="S18">
            <v>43743</v>
          </cell>
        </row>
        <row r="23">
          <cell r="E23">
            <v>9422</v>
          </cell>
          <cell r="F23">
            <v>8637</v>
          </cell>
          <cell r="G23">
            <v>9161</v>
          </cell>
          <cell r="I23">
            <v>10742</v>
          </cell>
          <cell r="J23">
            <v>10398</v>
          </cell>
          <cell r="K23">
            <v>8570</v>
          </cell>
          <cell r="M23">
            <v>11424</v>
          </cell>
          <cell r="N23">
            <v>9365</v>
          </cell>
          <cell r="O23">
            <v>10226</v>
          </cell>
          <cell r="Q23">
            <v>11710</v>
          </cell>
          <cell r="R23">
            <v>9356</v>
          </cell>
          <cell r="S23">
            <v>7102</v>
          </cell>
        </row>
        <row r="25">
          <cell r="E25">
            <v>19.844980833228021</v>
          </cell>
          <cell r="F25">
            <v>16.528878172005971</v>
          </cell>
          <cell r="G25">
            <v>20.044197444424995</v>
          </cell>
          <cell r="I25">
            <v>20.350863898150955</v>
          </cell>
          <cell r="J25">
            <v>20.356702363006324</v>
          </cell>
          <cell r="K25">
            <v>18.954306188348742</v>
          </cell>
          <cell r="M25">
            <v>20.028401619944248</v>
          </cell>
          <cell r="N25">
            <v>16.755828308672235</v>
          </cell>
          <cell r="O25">
            <v>18.890859380772927</v>
          </cell>
          <cell r="Q25">
            <v>21.400635988157461</v>
          </cell>
          <cell r="R25">
            <v>17.160045486225744</v>
          </cell>
          <cell r="S25">
            <v>13.967941783852886</v>
          </cell>
          <cell r="T25">
            <v>18.677894669111733</v>
          </cell>
        </row>
        <row r="27">
          <cell r="E27">
            <v>0.46579886292005557</v>
          </cell>
          <cell r="F27">
            <v>0.55124170616113743</v>
          </cell>
          <cell r="G27">
            <v>0.44685612267357971</v>
          </cell>
          <cell r="I27">
            <v>0.51232607887471582</v>
          </cell>
          <cell r="J27">
            <v>0.54665931168097304</v>
          </cell>
          <cell r="K27">
            <v>0.44399135901356829</v>
          </cell>
          <cell r="M27">
            <v>0.57093663911845727</v>
          </cell>
          <cell r="N27">
            <v>0.56201334816462734</v>
          </cell>
          <cell r="O27">
            <v>0.54641500031146828</v>
          </cell>
          <cell r="Q27">
            <v>0.51697143647971311</v>
          </cell>
          <cell r="R27">
            <v>0.54263230612122304</v>
          </cell>
          <cell r="S27">
            <v>0.54164190193164929</v>
          </cell>
          <cell r="T27">
            <v>0.5196285326422313</v>
          </cell>
        </row>
        <row r="43">
          <cell r="E43">
            <v>696100.7</v>
          </cell>
          <cell r="F43">
            <v>809941.57000000007</v>
          </cell>
          <cell r="G43">
            <v>694379.22000000009</v>
          </cell>
          <cell r="I43">
            <v>837653.29</v>
          </cell>
          <cell r="J43">
            <v>779988.6399999999</v>
          </cell>
          <cell r="K43">
            <v>703268.38</v>
          </cell>
          <cell r="M43">
            <v>856981.50999999989</v>
          </cell>
          <cell r="N43">
            <v>875239.25999999989</v>
          </cell>
          <cell r="O43">
            <v>829878.70000000007</v>
          </cell>
          <cell r="Q43">
            <v>824756.12</v>
          </cell>
          <cell r="R43">
            <v>877151.53999999992</v>
          </cell>
          <cell r="S43">
            <v>835037.9600000002</v>
          </cell>
        </row>
        <row r="120">
          <cell r="E120">
            <v>564098.55999999994</v>
          </cell>
          <cell r="F120">
            <v>727314.72</v>
          </cell>
          <cell r="G120">
            <v>632521.68999999994</v>
          </cell>
          <cell r="I120">
            <v>497787.76999999996</v>
          </cell>
          <cell r="J120">
            <v>499855.89</v>
          </cell>
          <cell r="K120">
            <v>583139.75000000012</v>
          </cell>
          <cell r="M120">
            <v>492573.95</v>
          </cell>
          <cell r="N120">
            <v>578096.90999999992</v>
          </cell>
          <cell r="O120">
            <v>714597.5299999998</v>
          </cell>
          <cell r="Q120">
            <v>585583.18999999994</v>
          </cell>
          <cell r="R120">
            <v>580777.92000000004</v>
          </cell>
          <cell r="S120">
            <v>636159.75</v>
          </cell>
        </row>
      </sheetData>
      <sheetData sheetId="6">
        <row r="5">
          <cell r="E5">
            <v>181</v>
          </cell>
          <cell r="F5">
            <v>137</v>
          </cell>
          <cell r="G5">
            <v>82</v>
          </cell>
          <cell r="I5">
            <v>82</v>
          </cell>
          <cell r="J5">
            <v>120</v>
          </cell>
          <cell r="K5">
            <v>116</v>
          </cell>
          <cell r="M5">
            <v>95</v>
          </cell>
          <cell r="N5">
            <v>151</v>
          </cell>
          <cell r="O5">
            <v>89</v>
          </cell>
          <cell r="Q5">
            <v>104</v>
          </cell>
          <cell r="R5">
            <v>216</v>
          </cell>
          <cell r="S5">
            <v>159</v>
          </cell>
        </row>
        <row r="18">
          <cell r="E18">
            <v>148940</v>
          </cell>
          <cell r="F18">
            <v>173731</v>
          </cell>
          <cell r="G18">
            <v>160854</v>
          </cell>
          <cell r="I18">
            <v>171310</v>
          </cell>
          <cell r="J18">
            <v>173211</v>
          </cell>
          <cell r="K18">
            <v>161977</v>
          </cell>
          <cell r="M18">
            <v>192580</v>
          </cell>
          <cell r="N18">
            <v>223846</v>
          </cell>
          <cell r="O18">
            <v>204226</v>
          </cell>
          <cell r="Q18">
            <v>182047</v>
          </cell>
          <cell r="R18">
            <v>173939</v>
          </cell>
          <cell r="S18">
            <v>165463</v>
          </cell>
        </row>
        <row r="23">
          <cell r="E23">
            <v>32938</v>
          </cell>
          <cell r="F23">
            <v>26710</v>
          </cell>
          <cell r="G23">
            <v>34738</v>
          </cell>
          <cell r="I23">
            <v>35295</v>
          </cell>
          <cell r="J23">
            <v>38886</v>
          </cell>
          <cell r="K23">
            <v>42733</v>
          </cell>
          <cell r="M23">
            <v>63767</v>
          </cell>
          <cell r="N23">
            <v>47205</v>
          </cell>
          <cell r="O23">
            <v>50994</v>
          </cell>
          <cell r="Q23">
            <v>46414</v>
          </cell>
          <cell r="R23">
            <v>37367</v>
          </cell>
          <cell r="S23">
            <v>44257</v>
          </cell>
        </row>
        <row r="25">
          <cell r="E25">
            <v>18.109941829138215</v>
          </cell>
          <cell r="F25">
            <v>13.325617014483065</v>
          </cell>
          <cell r="G25">
            <v>17.760440099799581</v>
          </cell>
          <cell r="I25">
            <v>17.083323249679339</v>
          </cell>
          <cell r="J25">
            <v>18.334064131034385</v>
          </cell>
          <cell r="K25">
            <v>20.874896194616774</v>
          </cell>
          <cell r="M25">
            <v>24.867700107243834</v>
          </cell>
          <cell r="N25">
            <v>17.390199155633166</v>
          </cell>
          <cell r="O25">
            <v>19.980409058851187</v>
          </cell>
          <cell r="Q25">
            <v>20.31594013857945</v>
          </cell>
          <cell r="R25">
            <v>17.683832924763141</v>
          </cell>
          <cell r="S25">
            <v>21.10289910356666</v>
          </cell>
          <cell r="T25">
            <v>19.032757875106164</v>
          </cell>
        </row>
        <row r="27">
          <cell r="E27">
            <v>0.46734265152786908</v>
          </cell>
          <cell r="F27">
            <v>0.55496246605973487</v>
          </cell>
          <cell r="G27">
            <v>0.49213626496679652</v>
          </cell>
          <cell r="I27">
            <v>0.52030214031240607</v>
          </cell>
          <cell r="J27">
            <v>0.57733151123258453</v>
          </cell>
          <cell r="K27">
            <v>0.48284105864520005</v>
          </cell>
          <cell r="M27">
            <v>0.58812032371354406</v>
          </cell>
          <cell r="N27">
            <v>0.65447645333793336</v>
          </cell>
          <cell r="O27">
            <v>0.61092464626521881</v>
          </cell>
          <cell r="Q27">
            <v>0.52292821647085863</v>
          </cell>
          <cell r="R27">
            <v>0.49318234014863038</v>
          </cell>
          <cell r="S27">
            <v>0.47763007866060475</v>
          </cell>
          <cell r="T27">
            <v>0.53551848335518482</v>
          </cell>
        </row>
        <row r="43">
          <cell r="E43">
            <v>3509834.41</v>
          </cell>
          <cell r="F43">
            <v>4049316.7699999996</v>
          </cell>
          <cell r="G43">
            <v>3255747.4399999995</v>
          </cell>
          <cell r="I43">
            <v>4173982.3499999996</v>
          </cell>
          <cell r="J43">
            <v>4010720.7900000005</v>
          </cell>
          <cell r="K43">
            <v>3696749.9799999995</v>
          </cell>
          <cell r="M43">
            <v>3734945.78</v>
          </cell>
          <cell r="N43">
            <v>4505373.6500000004</v>
          </cell>
          <cell r="O43">
            <v>4072616.6000000006</v>
          </cell>
          <cell r="Q43">
            <v>4033452.5400000005</v>
          </cell>
          <cell r="R43">
            <v>3827597.7100000004</v>
          </cell>
          <cell r="S43">
            <v>4191059.8899999997</v>
          </cell>
        </row>
        <row r="120">
          <cell r="E120">
            <v>884822.55</v>
          </cell>
          <cell r="F120">
            <v>891900.02</v>
          </cell>
          <cell r="G120">
            <v>1030545.7899999998</v>
          </cell>
          <cell r="I120">
            <v>894800.23</v>
          </cell>
          <cell r="J120">
            <v>892085.57999999973</v>
          </cell>
          <cell r="K120">
            <v>1035506.8400000001</v>
          </cell>
          <cell r="M120">
            <v>934378.58</v>
          </cell>
          <cell r="N120">
            <v>931683.03</v>
          </cell>
          <cell r="O120">
            <v>1033806.87</v>
          </cell>
          <cell r="Q120">
            <v>976789.36999999988</v>
          </cell>
          <cell r="R120">
            <v>998544.5199999999</v>
          </cell>
          <cell r="S120">
            <v>1187719.2200000002</v>
          </cell>
        </row>
      </sheetData>
      <sheetData sheetId="7">
        <row r="5">
          <cell r="E5">
            <v>42</v>
          </cell>
          <cell r="F5">
            <v>125</v>
          </cell>
          <cell r="G5">
            <v>80</v>
          </cell>
          <cell r="I5">
            <v>93</v>
          </cell>
          <cell r="J5">
            <v>90</v>
          </cell>
          <cell r="K5">
            <v>92</v>
          </cell>
          <cell r="M5">
            <v>53</v>
          </cell>
          <cell r="N5">
            <v>198</v>
          </cell>
          <cell r="O5">
            <v>73</v>
          </cell>
          <cell r="Q5">
            <v>102</v>
          </cell>
          <cell r="R5">
            <v>44</v>
          </cell>
          <cell r="S5">
            <v>38</v>
          </cell>
        </row>
        <row r="18">
          <cell r="E18">
            <v>328366</v>
          </cell>
          <cell r="F18">
            <v>373252</v>
          </cell>
          <cell r="G18">
            <v>371420</v>
          </cell>
          <cell r="I18">
            <v>365844</v>
          </cell>
          <cell r="J18">
            <v>366173</v>
          </cell>
          <cell r="K18">
            <v>337068</v>
          </cell>
          <cell r="M18">
            <v>391966</v>
          </cell>
          <cell r="N18">
            <v>430131</v>
          </cell>
          <cell r="O18">
            <v>392225</v>
          </cell>
          <cell r="Q18">
            <v>381507</v>
          </cell>
          <cell r="R18">
            <v>368654</v>
          </cell>
          <cell r="S18">
            <v>364810</v>
          </cell>
        </row>
        <row r="23">
          <cell r="E23">
            <v>132864</v>
          </cell>
          <cell r="F23">
            <v>131011</v>
          </cell>
          <cell r="G23">
            <v>136972</v>
          </cell>
          <cell r="I23">
            <v>150598</v>
          </cell>
          <cell r="J23">
            <v>151305</v>
          </cell>
          <cell r="K23">
            <v>162372</v>
          </cell>
          <cell r="M23">
            <v>158857</v>
          </cell>
          <cell r="N23">
            <v>109571</v>
          </cell>
          <cell r="O23">
            <v>101151</v>
          </cell>
          <cell r="Q23">
            <v>70765</v>
          </cell>
          <cell r="R23">
            <v>65227</v>
          </cell>
          <cell r="S23">
            <v>79303</v>
          </cell>
        </row>
        <row r="25">
          <cell r="E25">
            <v>28.806452312295384</v>
          </cell>
          <cell r="F25">
            <v>25.97759769036907</v>
          </cell>
          <cell r="G25">
            <v>26.940506349031516</v>
          </cell>
          <cell r="I25">
            <v>29.157857236898153</v>
          </cell>
          <cell r="J25">
            <v>29.238528653004433</v>
          </cell>
          <cell r="K25">
            <v>32.284566747524558</v>
          </cell>
          <cell r="M25">
            <v>28.839098175691991</v>
          </cell>
          <cell r="N25">
            <v>20.29513528731885</v>
          </cell>
          <cell r="O25">
            <v>20.501641736592486</v>
          </cell>
          <cell r="Q25">
            <v>15.646281064827098</v>
          </cell>
          <cell r="R25">
            <v>15.032310698943565</v>
          </cell>
          <cell r="S25">
            <v>17.856009006473403</v>
          </cell>
          <cell r="T25">
            <v>24.471192938505578</v>
          </cell>
        </row>
        <row r="27">
          <cell r="E27">
            <v>0.69737649699803972</v>
          </cell>
          <cell r="F27">
            <v>0.81488952929875125</v>
          </cell>
          <cell r="G27">
            <v>0.77990498438279221</v>
          </cell>
          <cell r="I27">
            <v>0.76416740731302557</v>
          </cell>
          <cell r="J27">
            <v>0.84224944566607474</v>
          </cell>
          <cell r="K27">
            <v>0.69686350639765304</v>
          </cell>
          <cell r="M27">
            <v>0.83416544297601569</v>
          </cell>
          <cell r="N27">
            <v>0.879457029117519</v>
          </cell>
          <cell r="O27">
            <v>0.8224815467203489</v>
          </cell>
          <cell r="Q27">
            <v>0.7707811617671273</v>
          </cell>
          <cell r="R27">
            <v>0.74204820392668369</v>
          </cell>
          <cell r="S27">
            <v>0.75741721166822384</v>
          </cell>
          <cell r="T27">
            <v>0.78430518227347534</v>
          </cell>
        </row>
        <row r="43">
          <cell r="E43">
            <v>15670045.449999999</v>
          </cell>
          <cell r="F43">
            <v>7305505.4799999995</v>
          </cell>
          <cell r="G43">
            <v>7332255.9100000001</v>
          </cell>
          <cell r="I43">
            <v>7341053.1600000011</v>
          </cell>
          <cell r="J43">
            <v>7344341.6100000003</v>
          </cell>
          <cell r="K43">
            <v>6770645.5800000001</v>
          </cell>
          <cell r="M43">
            <v>7785566.6499999994</v>
          </cell>
          <cell r="N43">
            <v>8645093.2400000002</v>
          </cell>
          <cell r="O43">
            <v>7722905.1999999993</v>
          </cell>
          <cell r="Q43">
            <v>7705002.54</v>
          </cell>
          <cell r="R43">
            <v>7417942.0599999987</v>
          </cell>
          <cell r="S43">
            <v>7259433.1000000006</v>
          </cell>
        </row>
        <row r="120">
          <cell r="E120">
            <v>2628624.34</v>
          </cell>
          <cell r="F120">
            <v>2374097.6399999992</v>
          </cell>
          <cell r="G120">
            <v>2262230.19</v>
          </cell>
          <cell r="I120">
            <v>2851280.5500000007</v>
          </cell>
          <cell r="J120">
            <v>2329516.65</v>
          </cell>
          <cell r="K120">
            <v>2804333.6099999994</v>
          </cell>
          <cell r="M120">
            <v>2317945.8600000003</v>
          </cell>
          <cell r="N120">
            <v>2819003.78</v>
          </cell>
          <cell r="O120">
            <v>3222431.07</v>
          </cell>
          <cell r="Q120">
            <v>2908511.4099999988</v>
          </cell>
          <cell r="R120">
            <v>3209367.66</v>
          </cell>
          <cell r="S120">
            <v>3370919.45</v>
          </cell>
        </row>
      </sheetData>
      <sheetData sheetId="8">
        <row r="5">
          <cell r="E5">
            <v>27</v>
          </cell>
          <cell r="F5">
            <v>60</v>
          </cell>
          <cell r="G5">
            <v>29</v>
          </cell>
          <cell r="I5">
            <v>17</v>
          </cell>
          <cell r="J5">
            <v>69</v>
          </cell>
          <cell r="K5">
            <v>31</v>
          </cell>
          <cell r="M5">
            <v>29</v>
          </cell>
          <cell r="N5">
            <v>41</v>
          </cell>
          <cell r="O5">
            <v>16</v>
          </cell>
          <cell r="Q5">
            <v>19</v>
          </cell>
          <cell r="R5">
            <v>7</v>
          </cell>
          <cell r="S5">
            <v>10</v>
          </cell>
        </row>
        <row r="18">
          <cell r="E18">
            <v>45961</v>
          </cell>
          <cell r="F18">
            <v>47049</v>
          </cell>
          <cell r="G18">
            <v>45383</v>
          </cell>
          <cell r="I18">
            <v>61251</v>
          </cell>
          <cell r="J18">
            <v>62216</v>
          </cell>
          <cell r="K18">
            <v>60168</v>
          </cell>
          <cell r="M18">
            <v>67369</v>
          </cell>
          <cell r="N18">
            <v>80976</v>
          </cell>
          <cell r="O18">
            <v>69222</v>
          </cell>
          <cell r="Q18">
            <v>63931</v>
          </cell>
          <cell r="R18">
            <v>63114</v>
          </cell>
          <cell r="S18">
            <v>62351</v>
          </cell>
        </row>
        <row r="23">
          <cell r="E23">
            <v>15262</v>
          </cell>
          <cell r="F23">
            <v>14748</v>
          </cell>
          <cell r="G23">
            <v>19025</v>
          </cell>
          <cell r="I23">
            <v>18182</v>
          </cell>
          <cell r="J23">
            <v>11066</v>
          </cell>
          <cell r="K23">
            <v>24822</v>
          </cell>
          <cell r="M23">
            <v>19658</v>
          </cell>
          <cell r="N23">
            <v>11698</v>
          </cell>
          <cell r="O23">
            <v>12845</v>
          </cell>
          <cell r="Q23">
            <v>16895</v>
          </cell>
          <cell r="R23">
            <v>14991</v>
          </cell>
          <cell r="S23">
            <v>14867</v>
          </cell>
        </row>
        <row r="25">
          <cell r="E25">
            <v>24.928539927804909</v>
          </cell>
          <cell r="F25">
            <v>23.865236176513424</v>
          </cell>
          <cell r="G25">
            <v>28.923923619557286</v>
          </cell>
          <cell r="I25">
            <v>22.264127839343661</v>
          </cell>
          <cell r="J25">
            <v>14.696273473399028</v>
          </cell>
          <cell r="K25">
            <v>28.458416454564215</v>
          </cell>
          <cell r="M25">
            <v>22.311507598715199</v>
          </cell>
          <cell r="N25">
            <v>12.421687514600633</v>
          </cell>
          <cell r="O25">
            <v>15.511973625418142</v>
          </cell>
          <cell r="Q25">
            <v>20.647471463837899</v>
          </cell>
          <cell r="R25">
            <v>18.714187628737282</v>
          </cell>
          <cell r="S25">
            <v>18.649489450312352</v>
          </cell>
          <cell r="T25">
            <v>20.650769698994804</v>
          </cell>
        </row>
        <row r="27">
          <cell r="E27">
            <v>0.48834417102299288</v>
          </cell>
          <cell r="F27">
            <v>0.50985045513654093</v>
          </cell>
          <cell r="G27">
            <v>0.47012451571467045</v>
          </cell>
          <cell r="I27">
            <v>0.63105675812118156</v>
          </cell>
          <cell r="J27">
            <v>0.70050441361916771</v>
          </cell>
          <cell r="K27">
            <v>0.60248431656261103</v>
          </cell>
          <cell r="M27">
            <v>0.69064534317494486</v>
          </cell>
          <cell r="N27">
            <v>0.79528970383865571</v>
          </cell>
          <cell r="O27">
            <v>0.69688915735427359</v>
          </cell>
          <cell r="Q27">
            <v>0.62023769100169779</v>
          </cell>
          <cell r="R27">
            <v>0.61056694672993483</v>
          </cell>
          <cell r="S27">
            <v>0.62180004986287707</v>
          </cell>
          <cell r="T27">
            <v>0.62697712021295127</v>
          </cell>
        </row>
        <row r="43">
          <cell r="E43">
            <v>924864.16999999993</v>
          </cell>
          <cell r="F43">
            <v>980382.9</v>
          </cell>
          <cell r="G43">
            <v>937437.27</v>
          </cell>
          <cell r="I43">
            <v>1260623.78</v>
          </cell>
          <cell r="J43">
            <v>1327575.31</v>
          </cell>
          <cell r="K43">
            <v>1301753.49</v>
          </cell>
          <cell r="M43">
            <v>1425032.6500000001</v>
          </cell>
          <cell r="N43">
            <v>1653742.75</v>
          </cell>
          <cell r="O43">
            <v>1410176.06</v>
          </cell>
          <cell r="Q43">
            <v>1322437.3</v>
          </cell>
          <cell r="R43">
            <v>1292560.1100000001</v>
          </cell>
          <cell r="S43">
            <v>1280193.1299999999</v>
          </cell>
        </row>
        <row r="120">
          <cell r="E120">
            <v>548630.51</v>
          </cell>
          <cell r="F120">
            <v>599352.61</v>
          </cell>
          <cell r="G120">
            <v>590153.07000000007</v>
          </cell>
          <cell r="I120">
            <v>587924.59</v>
          </cell>
          <cell r="J120">
            <v>514800.16999999993</v>
          </cell>
          <cell r="K120">
            <v>623695.28999999992</v>
          </cell>
          <cell r="M120">
            <v>580946.89999999991</v>
          </cell>
          <cell r="N120">
            <v>672179.29</v>
          </cell>
          <cell r="O120">
            <v>732585.33000000007</v>
          </cell>
          <cell r="Q120">
            <v>636338.15</v>
          </cell>
          <cell r="R120">
            <v>619421.27</v>
          </cell>
          <cell r="S120">
            <v>923462.92000000016</v>
          </cell>
        </row>
      </sheetData>
      <sheetData sheetId="9">
        <row r="5">
          <cell r="E5">
            <v>17</v>
          </cell>
          <cell r="F5">
            <v>21</v>
          </cell>
          <cell r="G5">
            <v>18</v>
          </cell>
          <cell r="I5">
            <v>23</v>
          </cell>
          <cell r="J5">
            <v>26</v>
          </cell>
          <cell r="K5">
            <v>22</v>
          </cell>
          <cell r="M5">
            <v>44</v>
          </cell>
          <cell r="N5">
            <v>41</v>
          </cell>
          <cell r="O5">
            <v>18</v>
          </cell>
          <cell r="Q5">
            <v>25</v>
          </cell>
          <cell r="R5">
            <v>29</v>
          </cell>
          <cell r="S5">
            <v>29</v>
          </cell>
        </row>
        <row r="18">
          <cell r="E18">
            <v>79230.490000000005</v>
          </cell>
          <cell r="F18">
            <v>94214.88</v>
          </cell>
          <cell r="G18">
            <v>83872.399999999994</v>
          </cell>
          <cell r="I18">
            <v>83759.8</v>
          </cell>
          <cell r="J18">
            <v>87969</v>
          </cell>
          <cell r="K18">
            <v>79264</v>
          </cell>
          <cell r="M18">
            <v>79127</v>
          </cell>
          <cell r="N18">
            <v>111349.4</v>
          </cell>
          <cell r="O18">
            <v>100189.8</v>
          </cell>
          <cell r="Q18">
            <v>88143.9</v>
          </cell>
          <cell r="R18">
            <v>95208.3</v>
          </cell>
          <cell r="S18">
            <v>85840.4</v>
          </cell>
        </row>
        <row r="23">
          <cell r="E23">
            <v>37116.509999999995</v>
          </cell>
          <cell r="F23">
            <v>30902.119999999995</v>
          </cell>
          <cell r="G23">
            <v>27103.600000000006</v>
          </cell>
          <cell r="I23">
            <v>28198.199999999997</v>
          </cell>
          <cell r="J23">
            <v>30194</v>
          </cell>
          <cell r="K23">
            <v>31935</v>
          </cell>
          <cell r="M23">
            <v>36845</v>
          </cell>
          <cell r="N23">
            <v>30134.600000000006</v>
          </cell>
          <cell r="O23">
            <v>22223.199999999997</v>
          </cell>
          <cell r="Q23">
            <v>33299.100000000006</v>
          </cell>
          <cell r="R23">
            <v>21480.699999999997</v>
          </cell>
          <cell r="S23">
            <v>30833.600000000006</v>
          </cell>
        </row>
        <row r="25">
          <cell r="E25">
            <v>31.897175218926975</v>
          </cell>
          <cell r="F25">
            <v>24.698578130869503</v>
          </cell>
          <cell r="G25">
            <v>24.417877638537288</v>
          </cell>
          <cell r="I25">
            <v>25.183485009511386</v>
          </cell>
          <cell r="J25">
            <v>25.552838028824588</v>
          </cell>
          <cell r="K25">
            <v>28.712586425469553</v>
          </cell>
          <cell r="M25">
            <v>31.735026097741642</v>
          </cell>
          <cell r="N25">
            <v>21.282248666972706</v>
          </cell>
          <cell r="O25">
            <v>18.1370940756882</v>
          </cell>
          <cell r="Q25">
            <v>27.408696940514115</v>
          </cell>
          <cell r="R25">
            <v>18.401723606209089</v>
          </cell>
          <cell r="S25">
            <v>26.427138865557026</v>
          </cell>
          <cell r="T25">
            <v>25.211754151098795</v>
          </cell>
        </row>
        <row r="27">
          <cell r="E27">
            <v>0.60521483733471848</v>
          </cell>
          <cell r="F27">
            <v>0.74129493685825565</v>
          </cell>
          <cell r="G27">
            <v>0.63592931961983323</v>
          </cell>
          <cell r="I27">
            <v>0.63217806089332351</v>
          </cell>
          <cell r="J27">
            <v>0.73131983240223464</v>
          </cell>
          <cell r="K27">
            <v>0.59283636118860461</v>
          </cell>
          <cell r="M27">
            <v>0.60794437401559676</v>
          </cell>
          <cell r="N27">
            <v>0.82035311842691738</v>
          </cell>
          <cell r="O27">
            <v>0.75763611615245008</v>
          </cell>
          <cell r="Q27">
            <v>0.6422750424448217</v>
          </cell>
          <cell r="R27">
            <v>0.69055322852635592</v>
          </cell>
          <cell r="S27">
            <v>0.63990756271199067</v>
          </cell>
          <cell r="T27">
            <v>0.67244747809226435</v>
          </cell>
        </row>
        <row r="43">
          <cell r="E43">
            <v>1616772.9999999998</v>
          </cell>
          <cell r="F43">
            <v>1926207.3700000003</v>
          </cell>
          <cell r="G43">
            <v>1764443.12</v>
          </cell>
          <cell r="I43">
            <v>1806118.2899999998</v>
          </cell>
          <cell r="J43">
            <v>1872710.6099999999</v>
          </cell>
          <cell r="K43">
            <v>1775486.8099999998</v>
          </cell>
          <cell r="M43">
            <v>1718557.69</v>
          </cell>
          <cell r="N43">
            <v>2345665.81</v>
          </cell>
          <cell r="O43">
            <v>2097545.33</v>
          </cell>
          <cell r="Q43">
            <v>1980321.5899999999</v>
          </cell>
          <cell r="R43">
            <v>2019407.7999999998</v>
          </cell>
          <cell r="S43">
            <v>1810110.0100000002</v>
          </cell>
        </row>
        <row r="120">
          <cell r="E120">
            <v>729887.73</v>
          </cell>
          <cell r="F120">
            <v>833611.21999999974</v>
          </cell>
          <cell r="G120">
            <v>818456.18</v>
          </cell>
          <cell r="I120">
            <v>743624.0199999999</v>
          </cell>
          <cell r="J120">
            <v>781657.78999999992</v>
          </cell>
          <cell r="K120">
            <v>887494.42</v>
          </cell>
          <cell r="M120">
            <v>795033.19999999984</v>
          </cell>
          <cell r="N120">
            <v>779788.29999999993</v>
          </cell>
          <cell r="O120">
            <v>857158.63</v>
          </cell>
          <cell r="Q120">
            <v>849579.8</v>
          </cell>
          <cell r="R120">
            <v>892846.43999999971</v>
          </cell>
          <cell r="S120">
            <v>1415280.98</v>
          </cell>
        </row>
      </sheetData>
      <sheetData sheetId="10">
        <row r="5">
          <cell r="E5">
            <v>12</v>
          </cell>
          <cell r="F5">
            <v>13</v>
          </cell>
          <cell r="G5">
            <v>22</v>
          </cell>
          <cell r="I5">
            <v>15</v>
          </cell>
          <cell r="J5">
            <v>16</v>
          </cell>
          <cell r="K5">
            <v>20</v>
          </cell>
          <cell r="M5">
            <v>17</v>
          </cell>
          <cell r="N5">
            <v>25</v>
          </cell>
          <cell r="O5">
            <v>9</v>
          </cell>
          <cell r="Q5">
            <v>9</v>
          </cell>
          <cell r="R5">
            <v>17</v>
          </cell>
          <cell r="S5">
            <v>5</v>
          </cell>
        </row>
        <row r="18">
          <cell r="E18">
            <v>52134</v>
          </cell>
          <cell r="F18">
            <v>56067</v>
          </cell>
          <cell r="G18">
            <v>55585</v>
          </cell>
          <cell r="I18">
            <v>56461</v>
          </cell>
          <cell r="J18">
            <v>55933</v>
          </cell>
          <cell r="K18">
            <v>50209</v>
          </cell>
          <cell r="M18">
            <v>58733</v>
          </cell>
          <cell r="N18">
            <v>65921</v>
          </cell>
          <cell r="O18">
            <v>60969</v>
          </cell>
          <cell r="Q18">
            <v>54597</v>
          </cell>
          <cell r="R18">
            <v>57087</v>
          </cell>
          <cell r="S18">
            <v>54553</v>
          </cell>
        </row>
        <row r="23">
          <cell r="E23">
            <v>9166</v>
          </cell>
          <cell r="F23">
            <v>9926</v>
          </cell>
          <cell r="G23">
            <v>10465</v>
          </cell>
          <cell r="I23">
            <v>11628</v>
          </cell>
          <cell r="J23">
            <v>10967</v>
          </cell>
          <cell r="K23">
            <v>10601</v>
          </cell>
          <cell r="M23">
            <v>15324</v>
          </cell>
          <cell r="N23">
            <v>7579</v>
          </cell>
          <cell r="O23">
            <v>10914</v>
          </cell>
          <cell r="Q23">
            <v>8853</v>
          </cell>
          <cell r="R23">
            <v>7213</v>
          </cell>
          <cell r="S23">
            <v>6947</v>
          </cell>
        </row>
        <row r="25">
          <cell r="E25">
            <v>14.952691680261012</v>
          </cell>
          <cell r="F25">
            <v>15.039393939393939</v>
          </cell>
          <cell r="G25">
            <v>15.844057532172597</v>
          </cell>
          <cell r="I25">
            <v>17.062362435803376</v>
          </cell>
          <cell r="J25">
            <v>16.380881254667663</v>
          </cell>
          <cell r="K25">
            <v>17.4215283483977</v>
          </cell>
          <cell r="M25">
            <v>20.680161943319838</v>
          </cell>
          <cell r="N25">
            <v>10.311564625850339</v>
          </cell>
          <cell r="O25">
            <v>15.179415855354659</v>
          </cell>
          <cell r="Q25">
            <v>13.952718676122931</v>
          </cell>
          <cell r="R25">
            <v>11.217729393468119</v>
          </cell>
          <cell r="S25">
            <v>11.295934959349594</v>
          </cell>
          <cell r="T25">
            <v>14.984399473717186</v>
          </cell>
        </row>
        <row r="27">
          <cell r="E27">
            <v>0.50321422366363588</v>
          </cell>
          <cell r="F27">
            <v>0.55729834501267328</v>
          </cell>
          <cell r="G27">
            <v>0.53222455213090891</v>
          </cell>
          <cell r="I27">
            <v>0.53805689236193832</v>
          </cell>
          <cell r="J27">
            <v>0.58770436683058047</v>
          </cell>
          <cell r="K27">
            <v>0.4741350003777291</v>
          </cell>
          <cell r="M27">
            <v>0.57036173828599179</v>
          </cell>
          <cell r="N27">
            <v>0.61610426509278338</v>
          </cell>
          <cell r="O27">
            <v>0.58609949531362648</v>
          </cell>
          <cell r="Q27">
            <v>0.50674537430214261</v>
          </cell>
          <cell r="R27">
            <v>0.52803329864724247</v>
          </cell>
          <cell r="S27">
            <v>0.51977514172740702</v>
          </cell>
          <cell r="T27">
            <v>0.54357655063804722</v>
          </cell>
        </row>
        <row r="43">
          <cell r="E43">
            <v>965340.9</v>
          </cell>
          <cell r="F43">
            <v>1043457.4400000001</v>
          </cell>
          <cell r="G43">
            <v>1073197.0899999999</v>
          </cell>
          <cell r="I43">
            <v>1081781.29</v>
          </cell>
          <cell r="J43">
            <v>1070612.05</v>
          </cell>
          <cell r="K43">
            <v>961305.14000000013</v>
          </cell>
          <cell r="M43">
            <v>1110802.93</v>
          </cell>
          <cell r="N43">
            <v>1256286.0899999999</v>
          </cell>
          <cell r="O43">
            <v>1150495.95</v>
          </cell>
          <cell r="Q43">
            <v>1047644.4400000001</v>
          </cell>
          <cell r="R43">
            <v>1136881.8199999998</v>
          </cell>
          <cell r="S43">
            <v>1043261.97</v>
          </cell>
        </row>
        <row r="120">
          <cell r="E120">
            <v>505844.32999999996</v>
          </cell>
          <cell r="F120">
            <v>547714.16000000015</v>
          </cell>
          <cell r="G120">
            <v>607767.12999999977</v>
          </cell>
          <cell r="I120">
            <v>509954.93</v>
          </cell>
          <cell r="J120">
            <v>444085.39</v>
          </cell>
          <cell r="K120">
            <v>596831.25999999989</v>
          </cell>
          <cell r="M120">
            <v>570308.04000000015</v>
          </cell>
          <cell r="N120">
            <v>580239.30999999994</v>
          </cell>
          <cell r="O120">
            <v>619136.68999999994</v>
          </cell>
          <cell r="Q120">
            <v>1125431.1199999999</v>
          </cell>
          <cell r="R120">
            <v>542056.68000000005</v>
          </cell>
          <cell r="S120">
            <v>732981.12</v>
          </cell>
        </row>
      </sheetData>
      <sheetData sheetId="11">
        <row r="5">
          <cell r="E5">
            <v>14</v>
          </cell>
          <cell r="F5">
            <v>14</v>
          </cell>
          <cell r="G5">
            <v>25</v>
          </cell>
          <cell r="I5">
            <v>17</v>
          </cell>
          <cell r="J5">
            <v>9</v>
          </cell>
          <cell r="K5">
            <v>27</v>
          </cell>
          <cell r="M5">
            <v>16</v>
          </cell>
          <cell r="N5">
            <v>34</v>
          </cell>
          <cell r="O5">
            <v>30</v>
          </cell>
          <cell r="Q5">
            <v>27</v>
          </cell>
          <cell r="R5">
            <v>18</v>
          </cell>
          <cell r="S5">
            <v>12</v>
          </cell>
        </row>
        <row r="18">
          <cell r="E18">
            <v>140713</v>
          </cell>
          <cell r="F18">
            <v>129014</v>
          </cell>
          <cell r="G18">
            <v>143692</v>
          </cell>
          <cell r="I18">
            <v>125194</v>
          </cell>
          <cell r="J18">
            <v>134673</v>
          </cell>
          <cell r="K18">
            <v>118367</v>
          </cell>
          <cell r="M18">
            <v>135443</v>
          </cell>
          <cell r="N18">
            <v>170680</v>
          </cell>
          <cell r="O18">
            <v>131913</v>
          </cell>
          <cell r="Q18">
            <v>132500</v>
          </cell>
          <cell r="R18">
            <v>138282</v>
          </cell>
          <cell r="S18">
            <v>137038</v>
          </cell>
        </row>
        <row r="23">
          <cell r="E23">
            <v>66024</v>
          </cell>
          <cell r="F23">
            <v>61751</v>
          </cell>
          <cell r="G23">
            <v>63234</v>
          </cell>
          <cell r="I23">
            <v>65585</v>
          </cell>
          <cell r="J23">
            <v>47169</v>
          </cell>
          <cell r="K23">
            <v>58590</v>
          </cell>
          <cell r="M23">
            <v>63818</v>
          </cell>
          <cell r="N23">
            <v>27262</v>
          </cell>
          <cell r="O23">
            <v>58136</v>
          </cell>
          <cell r="Q23">
            <v>68390</v>
          </cell>
          <cell r="R23">
            <v>84312</v>
          </cell>
          <cell r="S23">
            <v>89633</v>
          </cell>
        </row>
        <row r="25">
          <cell r="E25">
            <v>31.917238712172484</v>
          </cell>
          <cell r="F25">
            <v>32.332905725580545</v>
          </cell>
          <cell r="G25">
            <v>30.535434895984238</v>
          </cell>
          <cell r="I25">
            <v>34.344888981985754</v>
          </cell>
          <cell r="J25">
            <v>25.920878372066184</v>
          </cell>
          <cell r="K25">
            <v>33.021473257059121</v>
          </cell>
          <cell r="M25">
            <v>31.892575323708289</v>
          </cell>
          <cell r="N25">
            <v>13.727573479427774</v>
          </cell>
          <cell r="O25">
            <v>30.502534182608056</v>
          </cell>
          <cell r="Q25">
            <v>33.975180581636813</v>
          </cell>
          <cell r="R25">
            <v>37.80722405327235</v>
          </cell>
          <cell r="S25">
            <v>39.472861389408784</v>
          </cell>
          <cell r="T25">
            <v>31.46568634816332</v>
          </cell>
        </row>
        <row r="27">
          <cell r="E27">
            <v>0.77938341900035446</v>
          </cell>
          <cell r="F27">
            <v>0.73713861272997372</v>
          </cell>
          <cell r="G27">
            <v>0.79234629170113036</v>
          </cell>
          <cell r="I27">
            <v>0.68799252624058915</v>
          </cell>
          <cell r="J27">
            <v>0.81763705907352313</v>
          </cell>
          <cell r="K27">
            <v>0.64711301119916032</v>
          </cell>
          <cell r="M27">
            <v>0.76237194641449957</v>
          </cell>
          <cell r="N27">
            <v>0.92596812169742737</v>
          </cell>
          <cell r="O27">
            <v>0.73647098232978814</v>
          </cell>
          <cell r="Q27">
            <v>0.71337620769207988</v>
          </cell>
          <cell r="R27">
            <v>0.74190597545436254</v>
          </cell>
          <cell r="S27">
            <v>0.757974501507232</v>
          </cell>
          <cell r="T27">
            <v>0.75718582740882034</v>
          </cell>
        </row>
        <row r="43">
          <cell r="E43">
            <v>2748557.52</v>
          </cell>
          <cell r="F43">
            <v>2568649.5699999998</v>
          </cell>
          <cell r="G43">
            <v>2900931.39</v>
          </cell>
          <cell r="I43">
            <v>2637695.8299999996</v>
          </cell>
          <cell r="J43">
            <v>2765033.92</v>
          </cell>
          <cell r="K43">
            <v>2459267.6</v>
          </cell>
          <cell r="M43">
            <v>2775111.38</v>
          </cell>
          <cell r="N43">
            <v>3550500.3900000006</v>
          </cell>
          <cell r="O43">
            <v>2685175.0100000002</v>
          </cell>
          <cell r="Q43">
            <v>2704437.1700000004</v>
          </cell>
          <cell r="R43">
            <v>2807459.9800000004</v>
          </cell>
          <cell r="S43">
            <v>2768905.09</v>
          </cell>
        </row>
        <row r="120">
          <cell r="E120">
            <v>1100760.3200000003</v>
          </cell>
          <cell r="F120">
            <v>1072870.1900000002</v>
          </cell>
          <cell r="G120">
            <v>1133921.27</v>
          </cell>
          <cell r="I120">
            <v>1121172.9600000002</v>
          </cell>
          <cell r="J120">
            <v>911426.91</v>
          </cell>
          <cell r="K120">
            <v>1159564.46</v>
          </cell>
          <cell r="M120">
            <v>1075134.7100000002</v>
          </cell>
          <cell r="N120">
            <v>993551.55999999994</v>
          </cell>
          <cell r="O120">
            <v>1110765.7100000002</v>
          </cell>
          <cell r="Q120">
            <v>913129.09000000008</v>
          </cell>
          <cell r="R120">
            <v>1062009.71</v>
          </cell>
          <cell r="S120">
            <v>2658319.9800000004</v>
          </cell>
        </row>
      </sheetData>
      <sheetData sheetId="12">
        <row r="5">
          <cell r="E5">
            <v>16</v>
          </cell>
          <cell r="F5">
            <v>15</v>
          </cell>
          <cell r="G5">
            <v>13</v>
          </cell>
          <cell r="I5">
            <v>18</v>
          </cell>
          <cell r="J5">
            <v>14</v>
          </cell>
          <cell r="K5">
            <v>12</v>
          </cell>
          <cell r="M5">
            <v>14</v>
          </cell>
          <cell r="N5">
            <v>26</v>
          </cell>
          <cell r="O5">
            <v>19</v>
          </cell>
          <cell r="Q5">
            <v>8</v>
          </cell>
          <cell r="R5">
            <v>8</v>
          </cell>
          <cell r="S5">
            <v>26</v>
          </cell>
        </row>
        <row r="18">
          <cell r="E18">
            <v>73460</v>
          </cell>
          <cell r="F18">
            <v>74132</v>
          </cell>
          <cell r="G18">
            <v>74830</v>
          </cell>
          <cell r="I18">
            <v>78318</v>
          </cell>
          <cell r="J18">
            <v>72621</v>
          </cell>
          <cell r="K18">
            <v>76759</v>
          </cell>
          <cell r="M18">
            <v>89326</v>
          </cell>
          <cell r="N18">
            <v>98987</v>
          </cell>
          <cell r="O18">
            <v>90537</v>
          </cell>
          <cell r="Q18">
            <v>72300</v>
          </cell>
          <cell r="R18">
            <v>76501</v>
          </cell>
          <cell r="S18">
            <v>73154</v>
          </cell>
        </row>
        <row r="23">
          <cell r="E23">
            <v>16411</v>
          </cell>
          <cell r="F23">
            <v>12505</v>
          </cell>
          <cell r="G23">
            <v>11702</v>
          </cell>
          <cell r="I23">
            <v>6849</v>
          </cell>
          <cell r="J23">
            <v>15189</v>
          </cell>
          <cell r="K23">
            <v>10596</v>
          </cell>
          <cell r="M23">
            <v>10859</v>
          </cell>
          <cell r="N23">
            <v>3915</v>
          </cell>
          <cell r="O23">
            <v>6887</v>
          </cell>
          <cell r="Q23">
            <v>7649</v>
          </cell>
          <cell r="R23">
            <v>7238</v>
          </cell>
          <cell r="S23">
            <v>7211</v>
          </cell>
        </row>
        <row r="25">
          <cell r="E25">
            <v>18.260617996906678</v>
          </cell>
          <cell r="F25">
            <v>14.43378695014832</v>
          </cell>
          <cell r="G25">
            <v>13.523320852401424</v>
          </cell>
          <cell r="I25">
            <v>8.0384493503749876</v>
          </cell>
          <cell r="J25">
            <v>17.243375791839792</v>
          </cell>
          <cell r="K25">
            <v>12.054881794807619</v>
          </cell>
          <cell r="M25">
            <v>10.763314137319233</v>
          </cell>
          <cell r="N25">
            <v>3.7919879121304869</v>
          </cell>
          <cell r="O25">
            <v>7.0691000164230582</v>
          </cell>
          <cell r="Q25">
            <v>9.5673491851055044</v>
          </cell>
          <cell r="R25">
            <v>8.6435233284371673</v>
          </cell>
          <cell r="S25">
            <v>8.9728115473153736</v>
          </cell>
          <cell r="T25">
            <v>10.937273622056445</v>
          </cell>
        </row>
        <row r="27">
          <cell r="E27">
            <v>0.51147796662094513</v>
          </cell>
          <cell r="F27">
            <v>0.53175525428591919</v>
          </cell>
          <cell r="G27">
            <v>0.51822047396778348</v>
          </cell>
          <cell r="I27">
            <v>0.54080854046327598</v>
          </cell>
          <cell r="J27">
            <v>0.55342092027251533</v>
          </cell>
          <cell r="K27">
            <v>0.52699729151719665</v>
          </cell>
          <cell r="M27">
            <v>0.63210557973322012</v>
          </cell>
          <cell r="N27">
            <v>0.67536570056219636</v>
          </cell>
          <cell r="O27">
            <v>0.63554806781088768</v>
          </cell>
          <cell r="Q27">
            <v>0.48981582789375805</v>
          </cell>
          <cell r="R27">
            <v>0.51757009092877249</v>
          </cell>
          <cell r="S27">
            <v>0.50976621023657709</v>
          </cell>
          <cell r="T27">
            <v>0.55307801137941615</v>
          </cell>
        </row>
        <row r="43">
          <cell r="E43">
            <v>1407792.49</v>
          </cell>
          <cell r="F43">
            <v>1457107.08</v>
          </cell>
          <cell r="G43">
            <v>1490866.17</v>
          </cell>
          <cell r="I43">
            <v>1592445.4900000002</v>
          </cell>
          <cell r="J43">
            <v>1460840.8599999999</v>
          </cell>
          <cell r="K43">
            <v>1511123.8800000001</v>
          </cell>
          <cell r="M43">
            <v>1749213.1700000002</v>
          </cell>
          <cell r="N43">
            <v>1942368.6300000001</v>
          </cell>
          <cell r="O43">
            <v>1794946.0999999999</v>
          </cell>
          <cell r="Q43">
            <v>1428564.8800000001</v>
          </cell>
          <cell r="R43">
            <v>1526188.7900000003</v>
          </cell>
          <cell r="S43">
            <v>1466490.71</v>
          </cell>
        </row>
        <row r="120">
          <cell r="E120">
            <v>732570.8</v>
          </cell>
          <cell r="F120">
            <v>751404.91999999993</v>
          </cell>
          <cell r="G120">
            <v>810446.45000000019</v>
          </cell>
          <cell r="I120">
            <v>712408.17999999993</v>
          </cell>
          <cell r="J120">
            <v>721949.87</v>
          </cell>
          <cell r="K120">
            <v>939110.33</v>
          </cell>
          <cell r="M120">
            <v>748618.3899999999</v>
          </cell>
          <cell r="N120">
            <v>743989.04</v>
          </cell>
          <cell r="O120">
            <v>833724</v>
          </cell>
          <cell r="Q120">
            <v>813486.12000000011</v>
          </cell>
          <cell r="R120">
            <v>779614.11000000022</v>
          </cell>
          <cell r="S120">
            <v>936709.45000000007</v>
          </cell>
        </row>
      </sheetData>
      <sheetData sheetId="13">
        <row r="5">
          <cell r="E5">
            <v>86</v>
          </cell>
          <cell r="F5">
            <v>72</v>
          </cell>
          <cell r="G5">
            <v>84</v>
          </cell>
          <cell r="I5">
            <v>34</v>
          </cell>
          <cell r="J5">
            <v>57</v>
          </cell>
          <cell r="K5">
            <v>45</v>
          </cell>
          <cell r="M5">
            <v>35</v>
          </cell>
          <cell r="N5">
            <v>72</v>
          </cell>
          <cell r="O5">
            <v>105</v>
          </cell>
          <cell r="Q5">
            <v>62</v>
          </cell>
          <cell r="R5">
            <v>43</v>
          </cell>
          <cell r="S5">
            <v>143</v>
          </cell>
        </row>
        <row r="18">
          <cell r="E18">
            <v>224098</v>
          </cell>
          <cell r="F18">
            <v>237799</v>
          </cell>
          <cell r="G18">
            <v>229690</v>
          </cell>
          <cell r="I18">
            <v>231880</v>
          </cell>
          <cell r="J18">
            <v>227977</v>
          </cell>
          <cell r="K18">
            <v>215908</v>
          </cell>
          <cell r="M18">
            <v>244421</v>
          </cell>
          <cell r="N18">
            <v>277355</v>
          </cell>
          <cell r="O18">
            <v>251528</v>
          </cell>
          <cell r="Q18">
            <v>232672</v>
          </cell>
          <cell r="R18">
            <v>232612</v>
          </cell>
          <cell r="S18">
            <v>226976</v>
          </cell>
        </row>
        <row r="23">
          <cell r="E23">
            <v>99424</v>
          </cell>
          <cell r="F23">
            <v>104873</v>
          </cell>
          <cell r="G23">
            <v>93302</v>
          </cell>
          <cell r="I23">
            <v>90574</v>
          </cell>
          <cell r="J23">
            <v>90074</v>
          </cell>
          <cell r="K23">
            <v>93358</v>
          </cell>
          <cell r="M23">
            <v>98348</v>
          </cell>
          <cell r="N23">
            <v>97134</v>
          </cell>
          <cell r="O23">
            <v>91069</v>
          </cell>
          <cell r="Q23">
            <v>81413</v>
          </cell>
          <cell r="R23">
            <v>81938</v>
          </cell>
          <cell r="S23">
            <v>89211</v>
          </cell>
        </row>
        <row r="25">
          <cell r="E25">
            <v>30.731758582105698</v>
          </cell>
          <cell r="F25">
            <v>30.604484755101087</v>
          </cell>
          <cell r="G25">
            <v>28.884279611169585</v>
          </cell>
          <cell r="I25">
            <v>28.087574037894999</v>
          </cell>
          <cell r="J25">
            <v>28.31865640906333</v>
          </cell>
          <cell r="K25">
            <v>30.179542383510807</v>
          </cell>
          <cell r="M25">
            <v>28.692209622223714</v>
          </cell>
          <cell r="N25">
            <v>25.937744499838445</v>
          </cell>
          <cell r="O25">
            <v>26.581960729370078</v>
          </cell>
          <cell r="Q25">
            <v>25.920690259006321</v>
          </cell>
          <cell r="R25">
            <v>26.049276744555716</v>
          </cell>
          <cell r="S25">
            <v>28.214632480146243</v>
          </cell>
          <cell r="T25">
            <v>28.163820663242536</v>
          </cell>
        </row>
        <row r="27">
          <cell r="E27">
            <v>0.58721966954514304</v>
          </cell>
          <cell r="F27">
            <v>0.64040665185484413</v>
          </cell>
          <cell r="G27">
            <v>0.59541585010524567</v>
          </cell>
          <cell r="I27">
            <v>0.59844787583006642</v>
          </cell>
          <cell r="J27">
            <v>0.64915572766878327</v>
          </cell>
          <cell r="K27">
            <v>0.55319890337953825</v>
          </cell>
          <cell r="M27">
            <v>0.64531041674917167</v>
          </cell>
          <cell r="N27">
            <v>0.70598401987461279</v>
          </cell>
          <cell r="O27">
            <v>0.65746062863490817</v>
          </cell>
          <cell r="Q27">
            <v>0.58502267329956537</v>
          </cell>
          <cell r="R27">
            <v>0.58269174165993454</v>
          </cell>
          <cell r="S27">
            <v>0.58351586199804617</v>
          </cell>
          <cell r="T27">
            <v>0.61342925893144729</v>
          </cell>
        </row>
        <row r="43">
          <cell r="E43">
            <v>4398112.7600000007</v>
          </cell>
          <cell r="F43">
            <v>4677238.919999999</v>
          </cell>
          <cell r="G43">
            <v>4582664.9799999995</v>
          </cell>
          <cell r="I43">
            <v>4696123.72</v>
          </cell>
          <cell r="J43">
            <v>4689454.84</v>
          </cell>
          <cell r="K43">
            <v>4352499.71</v>
          </cell>
          <cell r="M43">
            <v>4842333.8600000003</v>
          </cell>
          <cell r="N43">
            <v>5524636.2800000003</v>
          </cell>
          <cell r="O43">
            <v>5151544.71</v>
          </cell>
          <cell r="Q43">
            <v>4716206.82</v>
          </cell>
          <cell r="R43">
            <v>4718384.08</v>
          </cell>
          <cell r="S43">
            <v>4873259.45</v>
          </cell>
        </row>
        <row r="120">
          <cell r="E120">
            <v>1788889.5400000003</v>
          </cell>
          <cell r="F120">
            <v>1657855.9500000002</v>
          </cell>
          <cell r="G120">
            <v>1960599.6800000002</v>
          </cell>
          <cell r="I120">
            <v>1704777.5099999998</v>
          </cell>
          <cell r="J120">
            <v>1709273.5199999998</v>
          </cell>
          <cell r="K120">
            <v>1985332.75</v>
          </cell>
          <cell r="M120">
            <v>1650270.77</v>
          </cell>
          <cell r="N120">
            <v>1740988.1399999997</v>
          </cell>
          <cell r="O120">
            <v>1858752.7800000003</v>
          </cell>
          <cell r="Q120">
            <v>1778745.3599999996</v>
          </cell>
          <cell r="R120">
            <v>2054780.7000000004</v>
          </cell>
          <cell r="S120">
            <v>1848183.54</v>
          </cell>
        </row>
      </sheetData>
      <sheetData sheetId="14">
        <row r="5">
          <cell r="E5">
            <v>6</v>
          </cell>
          <cell r="F5">
            <v>7</v>
          </cell>
          <cell r="G5">
            <v>6</v>
          </cell>
          <cell r="I5">
            <v>4</v>
          </cell>
          <cell r="J5">
            <v>7</v>
          </cell>
          <cell r="K5">
            <v>7</v>
          </cell>
          <cell r="M5">
            <v>1</v>
          </cell>
          <cell r="N5">
            <v>4</v>
          </cell>
          <cell r="O5">
            <v>6</v>
          </cell>
          <cell r="Q5">
            <v>8</v>
          </cell>
          <cell r="R5">
            <v>4</v>
          </cell>
          <cell r="S5">
            <v>2</v>
          </cell>
        </row>
        <row r="18">
          <cell r="E18">
            <v>11804</v>
          </cell>
          <cell r="F18">
            <v>12973</v>
          </cell>
          <cell r="G18">
            <v>12668</v>
          </cell>
          <cell r="I18">
            <v>13161</v>
          </cell>
          <cell r="J18">
            <v>13468</v>
          </cell>
          <cell r="K18">
            <v>11526</v>
          </cell>
          <cell r="M18">
            <v>13757</v>
          </cell>
          <cell r="N18">
            <v>15189</v>
          </cell>
          <cell r="O18">
            <v>13653</v>
          </cell>
          <cell r="Q18">
            <v>12574</v>
          </cell>
          <cell r="R18">
            <v>13521</v>
          </cell>
          <cell r="S18">
            <v>12484</v>
          </cell>
        </row>
        <row r="23">
          <cell r="E23">
            <v>4586</v>
          </cell>
          <cell r="F23">
            <v>4937</v>
          </cell>
          <cell r="G23">
            <v>4782</v>
          </cell>
          <cell r="I23">
            <v>4679</v>
          </cell>
          <cell r="J23">
            <v>4752</v>
          </cell>
          <cell r="K23">
            <v>4334</v>
          </cell>
          <cell r="M23">
            <v>5183</v>
          </cell>
          <cell r="N23">
            <v>5679</v>
          </cell>
          <cell r="O23">
            <v>5067</v>
          </cell>
          <cell r="Q23">
            <v>4711</v>
          </cell>
          <cell r="R23">
            <v>4959</v>
          </cell>
          <cell r="S23">
            <v>4456</v>
          </cell>
        </row>
        <row r="25">
          <cell r="E25">
            <v>27.980475899938988</v>
          </cell>
          <cell r="F25">
            <v>27.565605806811838</v>
          </cell>
          <cell r="G25">
            <v>27.404011461318053</v>
          </cell>
          <cell r="I25">
            <v>26.227578475336323</v>
          </cell>
          <cell r="J25">
            <v>26.081229418221735</v>
          </cell>
          <cell r="K25">
            <v>27.326607818411098</v>
          </cell>
          <cell r="M25">
            <v>27.365364308342134</v>
          </cell>
          <cell r="N25">
            <v>27.159253945480632</v>
          </cell>
          <cell r="O25">
            <v>27.067307692307693</v>
          </cell>
          <cell r="Q25">
            <v>27.254845241538906</v>
          </cell>
          <cell r="R25">
            <v>26.834415584415584</v>
          </cell>
          <cell r="S25">
            <v>26.304604486422669</v>
          </cell>
          <cell r="T25">
            <v>27.041801391053525</v>
          </cell>
        </row>
        <row r="27">
          <cell r="E27">
            <v>0.40789951103201616</v>
          </cell>
          <cell r="F27">
            <v>0.46077073343988634</v>
          </cell>
          <cell r="G27">
            <v>0.43265766150378249</v>
          </cell>
          <cell r="I27">
            <v>0.44736394846867672</v>
          </cell>
          <cell r="J27">
            <v>0.50419287211740038</v>
          </cell>
          <cell r="K27">
            <v>0.38709677419354838</v>
          </cell>
          <cell r="M27">
            <v>0.47544496284776222</v>
          </cell>
          <cell r="N27">
            <v>0.50668846115355104</v>
          </cell>
          <cell r="O27">
            <v>0.46820987654320989</v>
          </cell>
          <cell r="Q27">
            <v>0.41431348644106891</v>
          </cell>
          <cell r="R27">
            <v>0.44280334042901587</v>
          </cell>
          <cell r="S27">
            <v>0.42118758434547909</v>
          </cell>
          <cell r="T27">
            <v>0.44719288612523445</v>
          </cell>
        </row>
        <row r="43">
          <cell r="E43">
            <v>244618.22999999998</v>
          </cell>
          <cell r="F43">
            <v>276141.58999999997</v>
          </cell>
          <cell r="G43">
            <v>276327.40999999997</v>
          </cell>
          <cell r="I43">
            <v>286066.36</v>
          </cell>
          <cell r="J43">
            <v>289980.74</v>
          </cell>
          <cell r="K43">
            <v>253373.61000000002</v>
          </cell>
          <cell r="M43">
            <v>289739.70999999996</v>
          </cell>
          <cell r="N43">
            <v>312115.98000000004</v>
          </cell>
          <cell r="O43">
            <v>288152.74</v>
          </cell>
          <cell r="Q43">
            <v>276568.49999999994</v>
          </cell>
          <cell r="R43">
            <v>287049.59000000003</v>
          </cell>
          <cell r="S43">
            <v>268394.92999999993</v>
          </cell>
        </row>
        <row r="120">
          <cell r="E120">
            <v>267823.04000000004</v>
          </cell>
          <cell r="F120">
            <v>324554.84999999986</v>
          </cell>
          <cell r="G120">
            <v>322720.51999999996</v>
          </cell>
          <cell r="I120">
            <v>279322.45999999996</v>
          </cell>
          <cell r="J120">
            <v>260017.77999999997</v>
          </cell>
          <cell r="K120">
            <v>342091.37</v>
          </cell>
          <cell r="M120">
            <v>290966.01</v>
          </cell>
          <cell r="N120">
            <v>255969.21999999997</v>
          </cell>
          <cell r="O120">
            <v>394288.60000000003</v>
          </cell>
          <cell r="Q120">
            <v>310889.95</v>
          </cell>
          <cell r="R120">
            <v>295680.1700000001</v>
          </cell>
          <cell r="S120">
            <v>678534.12</v>
          </cell>
        </row>
      </sheetData>
      <sheetData sheetId="15">
        <row r="5">
          <cell r="E5">
            <v>138</v>
          </cell>
          <cell r="F5">
            <v>127</v>
          </cell>
          <cell r="G5">
            <v>83</v>
          </cell>
          <cell r="I5">
            <v>114</v>
          </cell>
          <cell r="J5">
            <v>100</v>
          </cell>
          <cell r="K5">
            <v>155</v>
          </cell>
          <cell r="M5">
            <v>99</v>
          </cell>
          <cell r="N5">
            <v>108</v>
          </cell>
          <cell r="O5">
            <v>132</v>
          </cell>
          <cell r="Q5">
            <v>107</v>
          </cell>
          <cell r="R5">
            <v>94</v>
          </cell>
          <cell r="S5">
            <v>87</v>
          </cell>
        </row>
        <row r="18">
          <cell r="E18">
            <v>622263</v>
          </cell>
          <cell r="F18">
            <v>681809</v>
          </cell>
          <cell r="G18">
            <v>660204</v>
          </cell>
          <cell r="I18">
            <v>676157</v>
          </cell>
          <cell r="J18">
            <v>672771</v>
          </cell>
          <cell r="K18">
            <v>644555</v>
          </cell>
          <cell r="M18">
            <v>666626</v>
          </cell>
          <cell r="N18">
            <v>829402</v>
          </cell>
          <cell r="O18">
            <v>720869</v>
          </cell>
          <cell r="Q18">
            <v>695963</v>
          </cell>
          <cell r="R18">
            <v>691750</v>
          </cell>
          <cell r="S18">
            <v>671880</v>
          </cell>
        </row>
        <row r="23">
          <cell r="E23">
            <v>358100</v>
          </cell>
          <cell r="F23">
            <v>203712</v>
          </cell>
          <cell r="G23">
            <v>206874</v>
          </cell>
          <cell r="I23">
            <v>163765</v>
          </cell>
          <cell r="J23">
            <v>135493</v>
          </cell>
          <cell r="K23">
            <v>246570</v>
          </cell>
          <cell r="M23">
            <v>263182</v>
          </cell>
          <cell r="N23">
            <v>120532</v>
          </cell>
          <cell r="O23">
            <v>126969</v>
          </cell>
          <cell r="Q23">
            <v>177545</v>
          </cell>
          <cell r="R23">
            <v>177689</v>
          </cell>
          <cell r="S23">
            <v>197278</v>
          </cell>
        </row>
        <row r="25">
          <cell r="E25">
            <v>36.523709813464919</v>
          </cell>
          <cell r="F25">
            <v>23.00091795015971</v>
          </cell>
          <cell r="G25">
            <v>23.856001881966563</v>
          </cell>
          <cell r="I25">
            <v>19.49242215945543</v>
          </cell>
          <cell r="J25">
            <v>16.762027530733004</v>
          </cell>
          <cell r="K25">
            <v>27.665017334814365</v>
          </cell>
          <cell r="M25">
            <v>28.11827577880771</v>
          </cell>
          <cell r="N25">
            <v>12.687178299632643</v>
          </cell>
          <cell r="O25">
            <v>14.9734480713146</v>
          </cell>
          <cell r="Q25">
            <v>20.323676977793856</v>
          </cell>
          <cell r="R25">
            <v>20.434498605032005</v>
          </cell>
          <cell r="S25">
            <v>22.691829455277848</v>
          </cell>
          <cell r="T25">
            <v>22.389924468543814</v>
          </cell>
        </row>
        <row r="27">
          <cell r="E27">
            <v>0.58609866125523746</v>
          </cell>
          <cell r="F27">
            <v>0.6613405111790096</v>
          </cell>
          <cell r="G27">
            <v>0.61794635636625028</v>
          </cell>
          <cell r="I27">
            <v>0.63155884089159886</v>
          </cell>
          <cell r="J27">
            <v>0.69425686134490205</v>
          </cell>
          <cell r="K27">
            <v>0.59926495198851593</v>
          </cell>
          <cell r="M27">
            <v>0.63879681668128008</v>
          </cell>
          <cell r="N27">
            <v>0.76731969788363119</v>
          </cell>
          <cell r="O27">
            <v>0.68716034907607326</v>
          </cell>
          <cell r="Q27">
            <v>0.64016023253033105</v>
          </cell>
          <cell r="R27">
            <v>0.63494525748441433</v>
          </cell>
          <cell r="S27">
            <v>0.63606026611380129</v>
          </cell>
          <cell r="T27">
            <v>0.64983253546980824</v>
          </cell>
        </row>
        <row r="43">
          <cell r="E43">
            <v>12075647.700000001</v>
          </cell>
          <cell r="F43">
            <v>13279543.079999998</v>
          </cell>
          <cell r="G43">
            <v>12923212.039999999</v>
          </cell>
          <cell r="I43">
            <v>13528390.779999999</v>
          </cell>
          <cell r="J43">
            <v>13409624.67</v>
          </cell>
          <cell r="K43">
            <v>12897012.01</v>
          </cell>
          <cell r="M43">
            <v>13252414.349999998</v>
          </cell>
          <cell r="N43">
            <v>16330255.229999999</v>
          </cell>
          <cell r="O43">
            <v>14367490.750000002</v>
          </cell>
          <cell r="Q43">
            <v>13983412.949999999</v>
          </cell>
          <cell r="R43">
            <v>13791091.68</v>
          </cell>
          <cell r="S43">
            <v>13454618.079999998</v>
          </cell>
        </row>
        <row r="120">
          <cell r="E120">
            <v>5526525.0900000008</v>
          </cell>
          <cell r="F120">
            <v>5338331.6900000004</v>
          </cell>
          <cell r="G120">
            <v>5277282.1100000003</v>
          </cell>
          <cell r="I120">
            <v>4624767.8899999997</v>
          </cell>
          <cell r="J120">
            <v>3613297.5200000005</v>
          </cell>
          <cell r="K120">
            <v>6500492.7299999986</v>
          </cell>
          <cell r="M120">
            <v>5076341.6899999995</v>
          </cell>
          <cell r="N120">
            <v>5406029.4399999995</v>
          </cell>
          <cell r="O120">
            <v>5241447.7300000004</v>
          </cell>
          <cell r="Q120">
            <v>4941228.2</v>
          </cell>
          <cell r="R120">
            <v>4208000.6999999993</v>
          </cell>
          <cell r="S120">
            <v>6029061.0899999999</v>
          </cell>
        </row>
      </sheetData>
      <sheetData sheetId="16">
        <row r="5">
          <cell r="E5">
            <v>15</v>
          </cell>
          <cell r="F5">
            <v>21</v>
          </cell>
          <cell r="G5">
            <v>25</v>
          </cell>
          <cell r="I5">
            <v>32</v>
          </cell>
          <cell r="J5">
            <v>20</v>
          </cell>
          <cell r="K5">
            <v>7</v>
          </cell>
          <cell r="M5">
            <v>20</v>
          </cell>
          <cell r="N5">
            <v>13</v>
          </cell>
          <cell r="O5">
            <v>55</v>
          </cell>
          <cell r="Q5">
            <v>45</v>
          </cell>
          <cell r="R5">
            <v>21</v>
          </cell>
          <cell r="S5">
            <v>20</v>
          </cell>
        </row>
        <row r="18">
          <cell r="E18">
            <v>64706</v>
          </cell>
          <cell r="F18">
            <v>65583</v>
          </cell>
          <cell r="G18">
            <v>64336</v>
          </cell>
          <cell r="I18">
            <v>66727</v>
          </cell>
          <cell r="J18">
            <v>69560</v>
          </cell>
          <cell r="K18">
            <v>63609</v>
          </cell>
          <cell r="M18">
            <v>72155.399999999994</v>
          </cell>
          <cell r="N18">
            <v>87083</v>
          </cell>
          <cell r="O18">
            <v>73727</v>
          </cell>
          <cell r="Q18">
            <v>72621</v>
          </cell>
          <cell r="R18">
            <v>73224.2</v>
          </cell>
          <cell r="S18">
            <v>65631.199999999997</v>
          </cell>
        </row>
        <row r="23">
          <cell r="E23">
            <v>13948</v>
          </cell>
          <cell r="F23">
            <v>12987</v>
          </cell>
          <cell r="G23">
            <v>14137</v>
          </cell>
          <cell r="I23">
            <v>14589</v>
          </cell>
          <cell r="J23">
            <v>14828</v>
          </cell>
          <cell r="K23">
            <v>12977</v>
          </cell>
          <cell r="M23">
            <v>14189.600000000006</v>
          </cell>
          <cell r="N23">
            <v>16272</v>
          </cell>
          <cell r="O23">
            <v>14708</v>
          </cell>
          <cell r="Q23">
            <v>16257</v>
          </cell>
          <cell r="R23">
            <v>15009.800000000003</v>
          </cell>
          <cell r="S23">
            <v>13667.800000000003</v>
          </cell>
        </row>
        <row r="25">
          <cell r="E25">
            <v>17.733363846721083</v>
          </cell>
          <cell r="F25">
            <v>16.529209621993129</v>
          </cell>
          <cell r="G25">
            <v>18.015113478521275</v>
          </cell>
          <cell r="I25">
            <v>17.941118599045698</v>
          </cell>
          <cell r="J25">
            <v>17.571218656681044</v>
          </cell>
          <cell r="K25">
            <v>16.941695605629391</v>
          </cell>
          <cell r="M25">
            <v>16.433609357808795</v>
          </cell>
          <cell r="N25">
            <v>15.743795655749601</v>
          </cell>
          <cell r="O25">
            <v>16.631424209871657</v>
          </cell>
          <cell r="Q25">
            <v>18.291365692297305</v>
          </cell>
          <cell r="R25">
            <v>17.01135616655711</v>
          </cell>
          <cell r="S25">
            <v>17.235778509186751</v>
          </cell>
          <cell r="T25">
            <v>17.141973936960834</v>
          </cell>
        </row>
        <row r="27">
          <cell r="E27">
            <v>0.46695532943638596</v>
          </cell>
          <cell r="F27">
            <v>0.48726178535606818</v>
          </cell>
          <cell r="G27">
            <v>0.46037152588945818</v>
          </cell>
          <cell r="I27">
            <v>0.47463811928726396</v>
          </cell>
          <cell r="J27">
            <v>0.5449189985272459</v>
          </cell>
          <cell r="K27">
            <v>0.44899414131432203</v>
          </cell>
          <cell r="M27">
            <v>0.5248047130700414</v>
          </cell>
          <cell r="N27">
            <v>0.61074660990500373</v>
          </cell>
          <cell r="O27">
            <v>0.53039099312974358</v>
          </cell>
          <cell r="Q27">
            <v>0.50018424324240551</v>
          </cell>
          <cell r="R27">
            <v>0.50081012779432532</v>
          </cell>
          <cell r="S27">
            <v>0.4618337907254943</v>
          </cell>
          <cell r="T27">
            <v>0.4990833175937644</v>
          </cell>
        </row>
        <row r="43">
          <cell r="E43">
            <v>1159221.24</v>
          </cell>
          <cell r="F43">
            <v>1182759.1600000001</v>
          </cell>
          <cell r="G43">
            <v>1183042.26</v>
          </cell>
          <cell r="I43">
            <v>1268747.75</v>
          </cell>
          <cell r="J43">
            <v>1299118.3400000003</v>
          </cell>
          <cell r="K43">
            <v>1171317.5999999999</v>
          </cell>
          <cell r="M43">
            <v>1314897.8999999999</v>
          </cell>
          <cell r="N43">
            <v>1554783.51</v>
          </cell>
          <cell r="O43">
            <v>1370061.29</v>
          </cell>
          <cell r="Q43">
            <v>1354066.84</v>
          </cell>
          <cell r="R43">
            <v>1349607.69</v>
          </cell>
          <cell r="S43">
            <v>1169194.3999999997</v>
          </cell>
        </row>
        <row r="120">
          <cell r="E120">
            <v>592243.51</v>
          </cell>
          <cell r="F120">
            <v>599421.8600000001</v>
          </cell>
          <cell r="G120">
            <v>642047.44000000006</v>
          </cell>
          <cell r="I120">
            <v>511369.91000000003</v>
          </cell>
          <cell r="J120">
            <v>552174.77000000014</v>
          </cell>
          <cell r="K120">
            <v>681071.06999999983</v>
          </cell>
          <cell r="M120">
            <v>652390.77</v>
          </cell>
          <cell r="N120">
            <v>964656.66</v>
          </cell>
          <cell r="O120">
            <v>1429433.9100000001</v>
          </cell>
          <cell r="Q120">
            <v>1134290.7100000004</v>
          </cell>
          <cell r="R120">
            <v>1051857.21</v>
          </cell>
          <cell r="S120">
            <v>1287779.07</v>
          </cell>
        </row>
      </sheetData>
      <sheetData sheetId="17">
        <row r="5">
          <cell r="E5">
            <v>18</v>
          </cell>
          <cell r="F5">
            <v>26</v>
          </cell>
          <cell r="G5">
            <v>26</v>
          </cell>
          <cell r="I5">
            <v>31</v>
          </cell>
          <cell r="J5">
            <v>25</v>
          </cell>
          <cell r="K5">
            <v>15</v>
          </cell>
          <cell r="M5">
            <v>15</v>
          </cell>
          <cell r="N5">
            <v>41</v>
          </cell>
          <cell r="O5">
            <v>45</v>
          </cell>
          <cell r="Q5">
            <v>12</v>
          </cell>
          <cell r="R5">
            <v>29</v>
          </cell>
          <cell r="S5">
            <v>25</v>
          </cell>
        </row>
        <row r="18">
          <cell r="E18">
            <v>88332</v>
          </cell>
          <cell r="F18">
            <v>94025</v>
          </cell>
          <cell r="G18">
            <v>98308</v>
          </cell>
          <cell r="I18">
            <v>105735</v>
          </cell>
          <cell r="J18">
            <v>101630</v>
          </cell>
          <cell r="K18">
            <v>99052</v>
          </cell>
          <cell r="M18">
            <v>115103</v>
          </cell>
          <cell r="N18">
            <v>133235</v>
          </cell>
          <cell r="O18">
            <v>111922</v>
          </cell>
          <cell r="Q18">
            <v>98618</v>
          </cell>
          <cell r="R18">
            <v>101740</v>
          </cell>
          <cell r="S18">
            <v>96545</v>
          </cell>
        </row>
        <row r="23">
          <cell r="E23">
            <v>71373</v>
          </cell>
          <cell r="F23">
            <v>65305</v>
          </cell>
          <cell r="G23">
            <v>57373</v>
          </cell>
          <cell r="I23">
            <v>51075</v>
          </cell>
          <cell r="J23">
            <v>37870</v>
          </cell>
          <cell r="K23">
            <v>72617</v>
          </cell>
          <cell r="M23">
            <v>62406</v>
          </cell>
          <cell r="N23">
            <v>29619</v>
          </cell>
          <cell r="O23">
            <v>42228</v>
          </cell>
          <cell r="Q23">
            <v>65090</v>
          </cell>
          <cell r="R23">
            <v>47606</v>
          </cell>
          <cell r="S23">
            <v>38912</v>
          </cell>
        </row>
        <row r="25">
          <cell r="E25">
            <v>44.690523152061616</v>
          </cell>
          <cell r="F25">
            <v>40.987259147680916</v>
          </cell>
          <cell r="G25">
            <v>36.852923606605813</v>
          </cell>
          <cell r="I25">
            <v>32.571264587717621</v>
          </cell>
          <cell r="J25">
            <v>27.146953405017921</v>
          </cell>
          <cell r="K25">
            <v>42.300590089066752</v>
          </cell>
          <cell r="M25">
            <v>35.156527274673394</v>
          </cell>
          <cell r="N25">
            <v>18.179642041688147</v>
          </cell>
          <cell r="O25">
            <v>27.394096659098281</v>
          </cell>
          <cell r="Q25">
            <v>39.759816258215849</v>
          </cell>
          <cell r="R25">
            <v>31.876314062646472</v>
          </cell>
          <cell r="S25">
            <v>28.726459319193545</v>
          </cell>
          <cell r="T25">
            <v>34.016212842476016</v>
          </cell>
        </row>
        <row r="27">
          <cell r="E27">
            <v>0.4073508727432037</v>
          </cell>
          <cell r="F27">
            <v>0.44674886560710808</v>
          </cell>
          <cell r="G27">
            <v>0.45039423468990386</v>
          </cell>
          <cell r="I27">
            <v>0.48250197363317349</v>
          </cell>
          <cell r="J27">
            <v>0.51157756971710455</v>
          </cell>
          <cell r="K27">
            <v>0.44924088667158002</v>
          </cell>
          <cell r="M27">
            <v>0.53838022404639962</v>
          </cell>
          <cell r="N27">
            <v>0.6007692515804377</v>
          </cell>
          <cell r="O27">
            <v>0.51873377827215428</v>
          </cell>
          <cell r="Q27">
            <v>0.44094889548154592</v>
          </cell>
          <cell r="R27">
            <v>0.45377607796349362</v>
          </cell>
          <cell r="S27">
            <v>0.44345689219604062</v>
          </cell>
          <cell r="T27">
            <v>0.47827294436463053</v>
          </cell>
        </row>
        <row r="43">
          <cell r="E43">
            <v>1671702.8399999999</v>
          </cell>
          <cell r="F43">
            <v>1789306.46</v>
          </cell>
          <cell r="G43">
            <v>1877969.8399999999</v>
          </cell>
          <cell r="I43">
            <v>2047471.7299999997</v>
          </cell>
          <cell r="J43">
            <v>1949361.3699999996</v>
          </cell>
          <cell r="K43">
            <v>1901269.0499999998</v>
          </cell>
          <cell r="M43">
            <v>2412636.17</v>
          </cell>
          <cell r="N43">
            <v>2565175.2800000003</v>
          </cell>
          <cell r="O43">
            <v>2211470.06</v>
          </cell>
          <cell r="Q43">
            <v>1918897.86</v>
          </cell>
          <cell r="R43">
            <v>2008532.77</v>
          </cell>
          <cell r="S43">
            <v>1983040.2000000002</v>
          </cell>
        </row>
        <row r="120">
          <cell r="E120">
            <v>950919.55000000016</v>
          </cell>
          <cell r="F120">
            <v>1051763.8700000001</v>
          </cell>
          <cell r="G120">
            <v>1094033.6200000001</v>
          </cell>
          <cell r="I120">
            <v>968479.99000000011</v>
          </cell>
          <cell r="J120">
            <v>909906.99000000022</v>
          </cell>
          <cell r="K120">
            <v>1132378.93</v>
          </cell>
          <cell r="M120">
            <v>1080161.29</v>
          </cell>
          <cell r="N120">
            <v>1088439.2800000003</v>
          </cell>
          <cell r="O120">
            <v>1219690.3299999998</v>
          </cell>
          <cell r="Q120">
            <v>1103247.8899999999</v>
          </cell>
          <cell r="R120">
            <v>1094615.6400000004</v>
          </cell>
          <cell r="S120">
            <v>2825297.01</v>
          </cell>
        </row>
      </sheetData>
      <sheetData sheetId="18">
        <row r="5">
          <cell r="E5">
            <v>35</v>
          </cell>
          <cell r="F5">
            <v>35</v>
          </cell>
          <cell r="G5">
            <v>38</v>
          </cell>
          <cell r="I5">
            <v>48</v>
          </cell>
          <cell r="J5">
            <v>29</v>
          </cell>
          <cell r="K5">
            <v>25</v>
          </cell>
          <cell r="M5">
            <v>32</v>
          </cell>
          <cell r="N5">
            <v>43</v>
          </cell>
          <cell r="O5">
            <v>44</v>
          </cell>
          <cell r="Q5">
            <v>27</v>
          </cell>
          <cell r="R5">
            <v>21</v>
          </cell>
          <cell r="S5">
            <v>20</v>
          </cell>
        </row>
        <row r="18">
          <cell r="E18">
            <v>187236</v>
          </cell>
          <cell r="F18">
            <v>206438</v>
          </cell>
          <cell r="G18">
            <v>194802</v>
          </cell>
          <cell r="I18">
            <v>196951</v>
          </cell>
          <cell r="J18">
            <v>202944</v>
          </cell>
          <cell r="K18">
            <v>193157</v>
          </cell>
          <cell r="M18">
            <v>194205</v>
          </cell>
          <cell r="N18">
            <v>254792</v>
          </cell>
          <cell r="O18">
            <v>210142</v>
          </cell>
          <cell r="Q18">
            <v>207538</v>
          </cell>
          <cell r="R18">
            <v>199666</v>
          </cell>
          <cell r="S18">
            <v>195231</v>
          </cell>
        </row>
        <row r="23">
          <cell r="E23">
            <v>80794</v>
          </cell>
          <cell r="F23">
            <v>68812</v>
          </cell>
          <cell r="G23">
            <v>92515</v>
          </cell>
          <cell r="I23">
            <v>87112</v>
          </cell>
          <cell r="J23">
            <v>51271</v>
          </cell>
          <cell r="K23">
            <v>101211</v>
          </cell>
          <cell r="M23">
            <v>106015</v>
          </cell>
          <cell r="N23">
            <v>96618</v>
          </cell>
          <cell r="O23">
            <v>98738</v>
          </cell>
          <cell r="Q23">
            <v>98880</v>
          </cell>
          <cell r="R23">
            <v>101023</v>
          </cell>
          <cell r="S23">
            <v>97674</v>
          </cell>
        </row>
        <row r="25">
          <cell r="E25">
            <v>30.1436406372421</v>
          </cell>
          <cell r="F25">
            <v>24.9995458723429</v>
          </cell>
          <cell r="G25">
            <v>32.199514127204004</v>
          </cell>
          <cell r="I25">
            <v>30.666328714655851</v>
          </cell>
          <cell r="J25">
            <v>20.073605700526596</v>
          </cell>
          <cell r="K25">
            <v>34.351549215464665</v>
          </cell>
          <cell r="M25">
            <v>35.304558638902115</v>
          </cell>
          <cell r="N25">
            <v>27.492893301349632</v>
          </cell>
          <cell r="O25">
            <v>31.965321100323415</v>
          </cell>
          <cell r="Q25">
            <v>32.26953942151107</v>
          </cell>
          <cell r="R25">
            <v>33.597060095114571</v>
          </cell>
          <cell r="S25">
            <v>33.346648230654992</v>
          </cell>
          <cell r="T25">
            <v>30.654201843002678</v>
          </cell>
        </row>
        <row r="27">
          <cell r="E27">
            <v>0.54748649091206814</v>
          </cell>
          <cell r="F27">
            <v>0.62220413822204135</v>
          </cell>
          <cell r="G27">
            <v>0.56686080771015901</v>
          </cell>
          <cell r="I27">
            <v>0.57133615688094685</v>
          </cell>
          <cell r="J27">
            <v>0.64978259895109602</v>
          </cell>
          <cell r="K27">
            <v>0.55762224518900438</v>
          </cell>
          <cell r="M27">
            <v>0.57824921840107191</v>
          </cell>
          <cell r="N27">
            <v>0.73218090723741025</v>
          </cell>
          <cell r="O27">
            <v>0.6232800937254378</v>
          </cell>
          <cell r="Q27">
            <v>0.59721446864838423</v>
          </cell>
          <cell r="R27">
            <v>0.57553737017937801</v>
          </cell>
          <cell r="S27">
            <v>0.58073353560592544</v>
          </cell>
          <cell r="T27">
            <v>0.60211668573618504</v>
          </cell>
        </row>
        <row r="43">
          <cell r="E43">
            <v>3742824.5</v>
          </cell>
          <cell r="F43">
            <v>4106131.1299999994</v>
          </cell>
          <cell r="G43">
            <v>3974138.55</v>
          </cell>
          <cell r="I43">
            <v>4057571.0199999996</v>
          </cell>
          <cell r="J43">
            <v>4157682.1400000006</v>
          </cell>
          <cell r="K43">
            <v>3978623.16</v>
          </cell>
          <cell r="M43">
            <v>4015689.0399999996</v>
          </cell>
          <cell r="N43">
            <v>5175687.16</v>
          </cell>
          <cell r="O43">
            <v>4286939.43</v>
          </cell>
          <cell r="Q43">
            <v>4295366.45</v>
          </cell>
          <cell r="R43">
            <v>4075710.35</v>
          </cell>
          <cell r="S43">
            <v>3991032.79</v>
          </cell>
        </row>
        <row r="120">
          <cell r="E120">
            <v>1474356.4999999998</v>
          </cell>
          <cell r="F120">
            <v>1528916.04</v>
          </cell>
          <cell r="G120">
            <v>1691328.47</v>
          </cell>
          <cell r="I120">
            <v>1434587.3399999999</v>
          </cell>
          <cell r="J120">
            <v>1487605.0000000002</v>
          </cell>
          <cell r="K120">
            <v>1715195.82</v>
          </cell>
          <cell r="M120">
            <v>1510681.8000000003</v>
          </cell>
          <cell r="N120">
            <v>1505306.69</v>
          </cell>
          <cell r="O120">
            <v>1898625.8499999999</v>
          </cell>
          <cell r="Q120">
            <v>1595245.4</v>
          </cell>
          <cell r="R120">
            <v>1500103.53</v>
          </cell>
          <cell r="S120">
            <v>2804970.8100000005</v>
          </cell>
        </row>
      </sheetData>
      <sheetData sheetId="19">
        <row r="5">
          <cell r="E5">
            <v>6</v>
          </cell>
          <cell r="F5">
            <v>15</v>
          </cell>
          <cell r="G5">
            <v>15</v>
          </cell>
          <cell r="I5">
            <v>38</v>
          </cell>
          <cell r="J5">
            <v>12</v>
          </cell>
          <cell r="K5">
            <v>10</v>
          </cell>
          <cell r="M5">
            <v>24</v>
          </cell>
          <cell r="N5">
            <v>5</v>
          </cell>
          <cell r="O5">
            <v>7</v>
          </cell>
          <cell r="Q5">
            <v>5</v>
          </cell>
          <cell r="R5">
            <v>4</v>
          </cell>
          <cell r="S5">
            <v>6</v>
          </cell>
        </row>
        <row r="18">
          <cell r="E18">
            <v>83812</v>
          </cell>
          <cell r="F18">
            <v>88189</v>
          </cell>
          <cell r="G18">
            <v>81105</v>
          </cell>
          <cell r="I18">
            <v>83067</v>
          </cell>
          <cell r="J18">
            <v>83424</v>
          </cell>
          <cell r="K18">
            <v>78192</v>
          </cell>
          <cell r="M18">
            <v>86201</v>
          </cell>
          <cell r="N18">
            <v>116719</v>
          </cell>
          <cell r="O18">
            <v>88741</v>
          </cell>
          <cell r="Q18">
            <v>95533</v>
          </cell>
          <cell r="R18">
            <v>87690</v>
          </cell>
          <cell r="S18">
            <v>83011</v>
          </cell>
        </row>
        <row r="23">
          <cell r="E23">
            <v>41825</v>
          </cell>
          <cell r="F23">
            <v>40392</v>
          </cell>
          <cell r="G23">
            <v>39224</v>
          </cell>
          <cell r="I23">
            <v>37775</v>
          </cell>
          <cell r="J23">
            <v>33064</v>
          </cell>
          <cell r="K23">
            <v>35529</v>
          </cell>
          <cell r="M23">
            <v>35640</v>
          </cell>
          <cell r="N23">
            <v>30316</v>
          </cell>
          <cell r="O23">
            <v>38128</v>
          </cell>
          <cell r="Q23">
            <v>43272</v>
          </cell>
          <cell r="R23">
            <v>39715</v>
          </cell>
          <cell r="S23">
            <v>36433</v>
          </cell>
        </row>
        <row r="25">
          <cell r="E25">
            <v>33.288762605159064</v>
          </cell>
          <cell r="F25">
            <v>31.412195634084316</v>
          </cell>
          <cell r="G25">
            <v>32.595941296724121</v>
          </cell>
          <cell r="I25">
            <v>31.258274857672447</v>
          </cell>
          <cell r="J25">
            <v>28.372104996696329</v>
          </cell>
          <cell r="K25">
            <v>31.237031826973801</v>
          </cell>
          <cell r="M25">
            <v>29.220539645319711</v>
          </cell>
          <cell r="N25">
            <v>20.601966687280413</v>
          </cell>
          <cell r="O25">
            <v>30.046178820785197</v>
          </cell>
          <cell r="Q25">
            <v>31.171974614060236</v>
          </cell>
          <cell r="R25">
            <v>31.170044108182775</v>
          </cell>
          <cell r="S25">
            <v>30.499861870359052</v>
          </cell>
          <cell r="T25">
            <v>29.940008929335519</v>
          </cell>
        </row>
        <row r="27">
          <cell r="E27">
            <v>0.47490126527767546</v>
          </cell>
          <cell r="F27">
            <v>0.51708589856347109</v>
          </cell>
          <cell r="G27">
            <v>0.45936095559312529</v>
          </cell>
          <cell r="I27">
            <v>0.46866298997136691</v>
          </cell>
          <cell r="J27">
            <v>0.51915465611231426</v>
          </cell>
          <cell r="K27">
            <v>0.43904657626547627</v>
          </cell>
          <cell r="M27">
            <v>0.4991950428538337</v>
          </cell>
          <cell r="N27">
            <v>0.65293141979676828</v>
          </cell>
          <cell r="O27">
            <v>0.51270185169136551</v>
          </cell>
          <cell r="Q27">
            <v>0.53423067997215135</v>
          </cell>
          <cell r="R27">
            <v>0.49083978438649223</v>
          </cell>
          <cell r="S27">
            <v>0.48013765978367751</v>
          </cell>
          <cell r="T27">
            <v>0.50418982506874388</v>
          </cell>
        </row>
        <row r="43">
          <cell r="E43">
            <v>1592675.24</v>
          </cell>
          <cell r="F43">
            <v>1707084.86</v>
          </cell>
          <cell r="G43">
            <v>1649133.1</v>
          </cell>
          <cell r="I43">
            <v>1704161.6</v>
          </cell>
          <cell r="J43">
            <v>1663975.8599999999</v>
          </cell>
          <cell r="K43">
            <v>1587098.14</v>
          </cell>
          <cell r="M43">
            <v>1742468.1800000002</v>
          </cell>
          <cell r="N43">
            <v>2255772.17</v>
          </cell>
          <cell r="O43">
            <v>1750210.25</v>
          </cell>
          <cell r="Q43">
            <v>1956832.9</v>
          </cell>
          <cell r="R43">
            <v>1719587.74</v>
          </cell>
          <cell r="S43">
            <v>1674905</v>
          </cell>
        </row>
        <row r="120">
          <cell r="E120">
            <v>946301.92000000016</v>
          </cell>
          <cell r="F120">
            <v>907338.2699999999</v>
          </cell>
          <cell r="G120">
            <v>962089.58999999985</v>
          </cell>
          <cell r="I120">
            <v>959916.05999999994</v>
          </cell>
          <cell r="J120">
            <v>850639.57999999984</v>
          </cell>
          <cell r="K120">
            <v>1015083.3899999999</v>
          </cell>
          <cell r="M120">
            <v>944844.66999999993</v>
          </cell>
          <cell r="N120">
            <v>939686.11</v>
          </cell>
          <cell r="O120">
            <v>1090007.4399999997</v>
          </cell>
          <cell r="Q120">
            <v>960369.67999999993</v>
          </cell>
          <cell r="R120">
            <v>968800.58000000007</v>
          </cell>
          <cell r="S120">
            <v>1861629.5</v>
          </cell>
        </row>
      </sheetData>
      <sheetData sheetId="20">
        <row r="5">
          <cell r="E5">
            <v>12</v>
          </cell>
          <cell r="F5">
            <v>5</v>
          </cell>
          <cell r="G5">
            <v>9</v>
          </cell>
          <cell r="I5">
            <v>10</v>
          </cell>
          <cell r="J5">
            <v>8</v>
          </cell>
          <cell r="K5">
            <v>13</v>
          </cell>
          <cell r="M5">
            <v>19</v>
          </cell>
          <cell r="N5">
            <v>10</v>
          </cell>
          <cell r="O5">
            <v>13</v>
          </cell>
          <cell r="Q5">
            <v>17</v>
          </cell>
          <cell r="R5">
            <v>6</v>
          </cell>
          <cell r="S5">
            <v>11</v>
          </cell>
        </row>
        <row r="18">
          <cell r="E18">
            <v>51274</v>
          </cell>
          <cell r="F18">
            <v>52713</v>
          </cell>
          <cell r="G18">
            <v>53270</v>
          </cell>
          <cell r="I18">
            <v>53011</v>
          </cell>
          <cell r="J18">
            <v>51853</v>
          </cell>
          <cell r="K18">
            <v>49036</v>
          </cell>
          <cell r="M18">
            <v>56382</v>
          </cell>
          <cell r="N18">
            <v>69406</v>
          </cell>
          <cell r="O18">
            <v>61529</v>
          </cell>
          <cell r="Q18">
            <v>55389</v>
          </cell>
          <cell r="R18">
            <v>54216</v>
          </cell>
          <cell r="S18">
            <v>52366</v>
          </cell>
        </row>
        <row r="23">
          <cell r="E23">
            <v>31001</v>
          </cell>
          <cell r="F23">
            <v>24504</v>
          </cell>
          <cell r="G23">
            <v>20560</v>
          </cell>
          <cell r="I23">
            <v>26984</v>
          </cell>
          <cell r="J23">
            <v>18862</v>
          </cell>
          <cell r="K23">
            <v>17282</v>
          </cell>
          <cell r="M23">
            <v>30652</v>
          </cell>
          <cell r="N23">
            <v>11837</v>
          </cell>
          <cell r="O23">
            <v>11328</v>
          </cell>
          <cell r="Q23">
            <v>19344</v>
          </cell>
          <cell r="R23">
            <v>17697</v>
          </cell>
          <cell r="S23">
            <v>17577</v>
          </cell>
        </row>
        <row r="25">
          <cell r="E25">
            <v>37.67973260407171</v>
          </cell>
          <cell r="F25">
            <v>31.733944597692219</v>
          </cell>
          <cell r="G25">
            <v>27.847758363808751</v>
          </cell>
          <cell r="I25">
            <v>33.729578380270247</v>
          </cell>
          <cell r="J25">
            <v>26.673265926606803</v>
          </cell>
          <cell r="K25">
            <v>26.031812978249082</v>
          </cell>
          <cell r="M25">
            <v>35.126803497553318</v>
          </cell>
          <cell r="N25">
            <v>14.55339029937911</v>
          </cell>
          <cell r="O25">
            <v>15.5256773981333</v>
          </cell>
          <cell r="Q25">
            <v>25.884147565332583</v>
          </cell>
          <cell r="R25">
            <v>24.535888086292235</v>
          </cell>
          <cell r="S25">
            <v>25.011027790030877</v>
          </cell>
          <cell r="T25">
            <v>27.238148455322829</v>
          </cell>
        </row>
        <row r="27">
          <cell r="E27">
            <v>0.48130365197148262</v>
          </cell>
          <cell r="F27">
            <v>0.51026571801945697</v>
          </cell>
          <cell r="G27">
            <v>0.49822763026216105</v>
          </cell>
          <cell r="I27">
            <v>0.49515918866787784</v>
          </cell>
          <cell r="J27">
            <v>0.53553870941088988</v>
          </cell>
          <cell r="K27">
            <v>0.45624645272942116</v>
          </cell>
          <cell r="M27">
            <v>0.54005747126436776</v>
          </cell>
          <cell r="N27">
            <v>0.64262434724639828</v>
          </cell>
          <cell r="O27">
            <v>0.58876608774699779</v>
          </cell>
          <cell r="Q27">
            <v>0.51130116911829193</v>
          </cell>
          <cell r="R27">
            <v>0.4989738162072615</v>
          </cell>
          <cell r="S27">
            <v>0.49694899169632267</v>
          </cell>
          <cell r="T27">
            <v>0.52085157057121001</v>
          </cell>
        </row>
        <row r="43">
          <cell r="E43">
            <v>990749.51000000013</v>
          </cell>
          <cell r="F43">
            <v>1010310.47</v>
          </cell>
          <cell r="G43">
            <v>1035899.37</v>
          </cell>
          <cell r="I43">
            <v>1042838.1100000001</v>
          </cell>
          <cell r="J43">
            <v>1026712.16</v>
          </cell>
          <cell r="K43">
            <v>980511.88</v>
          </cell>
          <cell r="M43">
            <v>1121844.7999999998</v>
          </cell>
          <cell r="N43">
            <v>1357569.62</v>
          </cell>
          <cell r="O43">
            <v>1211193.3900000001</v>
          </cell>
          <cell r="Q43">
            <v>1115966.42</v>
          </cell>
          <cell r="R43">
            <v>1076101.6399999999</v>
          </cell>
          <cell r="S43">
            <v>1037623.0600000002</v>
          </cell>
        </row>
        <row r="120">
          <cell r="E120">
            <v>779098.78000000014</v>
          </cell>
          <cell r="F120">
            <v>718099.39</v>
          </cell>
          <cell r="G120">
            <v>729827.89000000013</v>
          </cell>
          <cell r="I120">
            <v>646545.75</v>
          </cell>
          <cell r="J120">
            <v>624760.83000000007</v>
          </cell>
          <cell r="K120">
            <v>750574.77</v>
          </cell>
          <cell r="M120">
            <v>699019.45000000019</v>
          </cell>
          <cell r="N120">
            <v>638468.52</v>
          </cell>
          <cell r="O120">
            <v>745441.86</v>
          </cell>
          <cell r="Q120">
            <v>714885.16</v>
          </cell>
          <cell r="R120">
            <v>688416.34000000008</v>
          </cell>
          <cell r="S120">
            <v>880604.51</v>
          </cell>
        </row>
      </sheetData>
      <sheetData sheetId="21">
        <row r="5">
          <cell r="E5">
            <v>37</v>
          </cell>
          <cell r="F5">
            <v>13</v>
          </cell>
          <cell r="G5">
            <v>28</v>
          </cell>
          <cell r="I5">
            <v>17</v>
          </cell>
          <cell r="J5">
            <v>45</v>
          </cell>
          <cell r="K5">
            <v>28</v>
          </cell>
          <cell r="M5">
            <v>37</v>
          </cell>
          <cell r="N5">
            <v>40</v>
          </cell>
          <cell r="O5">
            <v>53</v>
          </cell>
          <cell r="Q5">
            <v>81</v>
          </cell>
          <cell r="R5">
            <v>35</v>
          </cell>
          <cell r="S5">
            <v>67</v>
          </cell>
        </row>
        <row r="18">
          <cell r="E18">
            <v>251877</v>
          </cell>
          <cell r="F18">
            <v>270000</v>
          </cell>
          <cell r="G18">
            <v>257065</v>
          </cell>
          <cell r="I18">
            <v>262057</v>
          </cell>
          <cell r="J18">
            <v>271359</v>
          </cell>
          <cell r="K18">
            <v>247480</v>
          </cell>
          <cell r="M18">
            <v>278695</v>
          </cell>
          <cell r="N18">
            <v>293693</v>
          </cell>
          <cell r="O18">
            <v>285738</v>
          </cell>
          <cell r="Q18">
            <v>268148</v>
          </cell>
          <cell r="R18">
            <v>268839</v>
          </cell>
          <cell r="S18">
            <v>268667</v>
          </cell>
        </row>
        <row r="23">
          <cell r="E23">
            <v>104696</v>
          </cell>
          <cell r="F23">
            <v>106919</v>
          </cell>
          <cell r="G23">
            <v>122294</v>
          </cell>
          <cell r="I23">
            <v>123193</v>
          </cell>
          <cell r="J23">
            <v>99099</v>
          </cell>
          <cell r="K23">
            <v>132133</v>
          </cell>
          <cell r="M23">
            <v>137799</v>
          </cell>
          <cell r="N23">
            <v>141299</v>
          </cell>
          <cell r="O23">
            <v>90364</v>
          </cell>
          <cell r="Q23">
            <v>108709</v>
          </cell>
          <cell r="R23">
            <v>104786</v>
          </cell>
          <cell r="S23">
            <v>103898</v>
          </cell>
        </row>
        <row r="25">
          <cell r="E25">
            <v>29.325789193580011</v>
          </cell>
          <cell r="F25">
            <v>28.325990372464293</v>
          </cell>
          <cell r="G25">
            <v>32.186104290199729</v>
          </cell>
          <cell r="I25">
            <v>31.905531469654353</v>
          </cell>
          <cell r="J25">
            <v>26.708801056504104</v>
          </cell>
          <cell r="K25">
            <v>34.561381482237117</v>
          </cell>
          <cell r="M25">
            <v>32.709211104121913</v>
          </cell>
          <cell r="N25">
            <v>32.264833822370903</v>
          </cell>
          <cell r="O25">
            <v>23.892230609573918</v>
          </cell>
          <cell r="Q25">
            <v>28.773229084229499</v>
          </cell>
          <cell r="R25">
            <v>28.015324932960102</v>
          </cell>
          <cell r="S25">
            <v>27.859098356040231</v>
          </cell>
          <cell r="T25">
            <v>29.791047233441976</v>
          </cell>
        </row>
        <row r="27">
          <cell r="E27">
            <v>0.62282507501659823</v>
          </cell>
          <cell r="F27">
            <v>0.68881065360477578</v>
          </cell>
          <cell r="G27">
            <v>0.63373476154671071</v>
          </cell>
          <cell r="I27">
            <v>0.64515390467093225</v>
          </cell>
          <cell r="J27">
            <v>0.73822310002611646</v>
          </cell>
          <cell r="K27">
            <v>0.60653592208263285</v>
          </cell>
          <cell r="M27">
            <v>0.70417535215715998</v>
          </cell>
          <cell r="N27">
            <v>0.71634098838875537</v>
          </cell>
          <cell r="O27">
            <v>0.71794369275995928</v>
          </cell>
          <cell r="Q27">
            <v>0.64883437601702487</v>
          </cell>
          <cell r="R27">
            <v>0.64780950223736555</v>
          </cell>
          <cell r="S27">
            <v>0.66665922259029042</v>
          </cell>
          <cell r="T27">
            <v>0.66670416977325442</v>
          </cell>
        </row>
        <row r="43">
          <cell r="E43">
            <v>4864564.1100000003</v>
          </cell>
          <cell r="F43">
            <v>5217612.88</v>
          </cell>
          <cell r="G43">
            <v>5120066.3499999996</v>
          </cell>
          <cell r="I43">
            <v>5267650.99</v>
          </cell>
          <cell r="J43">
            <v>5428899.3600000003</v>
          </cell>
          <cell r="K43">
            <v>5335301.18</v>
          </cell>
          <cell r="M43">
            <v>5516317.7299999995</v>
          </cell>
          <cell r="N43">
            <v>5927353.6100000003</v>
          </cell>
          <cell r="O43">
            <v>5702294.8700000001</v>
          </cell>
          <cell r="Q43">
            <v>5448979.8799999999</v>
          </cell>
          <cell r="R43">
            <v>5508194.6600000001</v>
          </cell>
          <cell r="S43">
            <v>5463827.7999999998</v>
          </cell>
        </row>
        <row r="120">
          <cell r="E120">
            <v>1742379.9500000002</v>
          </cell>
          <cell r="F120">
            <v>1566527.48</v>
          </cell>
          <cell r="G120">
            <v>1675933.82</v>
          </cell>
          <cell r="I120">
            <v>1626858.3900000004</v>
          </cell>
          <cell r="J120">
            <v>1434112.1500000001</v>
          </cell>
          <cell r="K120">
            <v>1806824.1</v>
          </cell>
          <cell r="M120">
            <v>1649991.87</v>
          </cell>
          <cell r="N120">
            <v>1807304.45</v>
          </cell>
          <cell r="O120">
            <v>1885214.7099999995</v>
          </cell>
          <cell r="Q120">
            <v>1571075.73</v>
          </cell>
          <cell r="R120">
            <v>2109337.4299999997</v>
          </cell>
          <cell r="S120">
            <v>2063332.87</v>
          </cell>
        </row>
      </sheetData>
      <sheetData sheetId="22">
        <row r="5">
          <cell r="E5">
            <v>51</v>
          </cell>
          <cell r="F5">
            <v>24</v>
          </cell>
          <cell r="G5">
            <v>29</v>
          </cell>
          <cell r="I5">
            <v>13</v>
          </cell>
          <cell r="J5">
            <v>17</v>
          </cell>
          <cell r="K5">
            <v>38</v>
          </cell>
          <cell r="M5">
            <v>25</v>
          </cell>
          <cell r="N5">
            <v>19</v>
          </cell>
          <cell r="O5">
            <v>10</v>
          </cell>
          <cell r="Q5">
            <v>21</v>
          </cell>
          <cell r="R5">
            <v>14</v>
          </cell>
          <cell r="S5">
            <v>20</v>
          </cell>
        </row>
        <row r="18">
          <cell r="E18">
            <v>63277</v>
          </cell>
          <cell r="F18">
            <v>65743</v>
          </cell>
          <cell r="G18">
            <v>63872</v>
          </cell>
          <cell r="I18">
            <v>65061</v>
          </cell>
          <cell r="J18">
            <v>65293</v>
          </cell>
          <cell r="K18">
            <v>65254</v>
          </cell>
          <cell r="M18">
            <v>61823</v>
          </cell>
          <cell r="N18">
            <v>81689</v>
          </cell>
          <cell r="O18">
            <v>73690</v>
          </cell>
          <cell r="Q18">
            <v>74172</v>
          </cell>
          <cell r="R18">
            <v>71069</v>
          </cell>
          <cell r="S18">
            <v>71620</v>
          </cell>
        </row>
        <row r="23">
          <cell r="E23">
            <v>11111</v>
          </cell>
          <cell r="F23">
            <v>11535</v>
          </cell>
          <cell r="G23">
            <v>11106</v>
          </cell>
          <cell r="I23">
            <v>11236</v>
          </cell>
          <cell r="J23">
            <v>11247</v>
          </cell>
          <cell r="K23">
            <v>11145</v>
          </cell>
          <cell r="M23">
            <v>11340</v>
          </cell>
          <cell r="N23">
            <v>12485</v>
          </cell>
          <cell r="O23">
            <v>12486</v>
          </cell>
          <cell r="Q23">
            <v>12487</v>
          </cell>
          <cell r="R23">
            <v>11897</v>
          </cell>
          <cell r="S23">
            <v>12009</v>
          </cell>
        </row>
        <row r="25">
          <cell r="E25">
            <v>14.916096120284601</v>
          </cell>
          <cell r="F25">
            <v>14.894441216347085</v>
          </cell>
          <cell r="G25">
            <v>14.792812712282057</v>
          </cell>
          <cell r="I25">
            <v>14.705458923920583</v>
          </cell>
          <cell r="J25">
            <v>14.6818092813785</v>
          </cell>
          <cell r="K25">
            <v>14.560062708210856</v>
          </cell>
          <cell r="M25">
            <v>15.384615384615385</v>
          </cell>
          <cell r="N25">
            <v>13.183181280621726</v>
          </cell>
          <cell r="O25">
            <v>14.442195361748887</v>
          </cell>
          <cell r="Q25">
            <v>14.367406111929307</v>
          </cell>
          <cell r="R25">
            <v>14.334598469787336</v>
          </cell>
          <cell r="S25">
            <v>14.355731414294766</v>
          </cell>
          <cell r="T25">
            <v>14.516506769962218</v>
          </cell>
        </row>
        <row r="27">
          <cell r="E27">
            <v>0.48547830857107782</v>
          </cell>
          <cell r="F27">
            <v>0.51703039597341827</v>
          </cell>
          <cell r="G27">
            <v>0.48343197953406702</v>
          </cell>
          <cell r="I27">
            <v>0.49030298691364815</v>
          </cell>
          <cell r="J27">
            <v>0.54312166231346393</v>
          </cell>
          <cell r="K27">
            <v>0.48743029800520643</v>
          </cell>
          <cell r="M27">
            <v>0.47401188422465018</v>
          </cell>
          <cell r="N27">
            <v>0.60341860138723713</v>
          </cell>
          <cell r="O27">
            <v>0.56112697506186937</v>
          </cell>
          <cell r="Q27">
            <v>0.54520796656951642</v>
          </cell>
          <cell r="R27">
            <v>0.52073785056144783</v>
          </cell>
          <cell r="S27">
            <v>0.54042633465383894</v>
          </cell>
          <cell r="T27">
            <v>0.52360531140194533</v>
          </cell>
        </row>
        <row r="43">
          <cell r="E43">
            <v>1320122.2599999998</v>
          </cell>
          <cell r="F43">
            <v>1355796.3099999998</v>
          </cell>
          <cell r="G43">
            <v>1384997.4900000002</v>
          </cell>
          <cell r="I43">
            <v>1341886.43</v>
          </cell>
          <cell r="J43">
            <v>1371481.41</v>
          </cell>
          <cell r="K43">
            <v>1436693.48</v>
          </cell>
          <cell r="M43">
            <v>1302044.7700000003</v>
          </cell>
          <cell r="N43">
            <v>1646477.1400000001</v>
          </cell>
          <cell r="O43">
            <v>1504070.69</v>
          </cell>
          <cell r="Q43">
            <v>1546957.29</v>
          </cell>
          <cell r="R43">
            <v>1464700.56</v>
          </cell>
          <cell r="S43">
            <v>1501091.06</v>
          </cell>
        </row>
        <row r="120">
          <cell r="E120">
            <v>682411.91</v>
          </cell>
          <cell r="F120">
            <v>699290.70999999985</v>
          </cell>
          <cell r="G120">
            <v>706042.99999999988</v>
          </cell>
          <cell r="I120">
            <v>674856.12999999989</v>
          </cell>
          <cell r="J120">
            <v>635202.69999999995</v>
          </cell>
          <cell r="K120">
            <v>710586.16999999993</v>
          </cell>
          <cell r="M120">
            <v>666127.93999999983</v>
          </cell>
          <cell r="N120">
            <v>670938.00999999989</v>
          </cell>
          <cell r="O120">
            <v>805417.5</v>
          </cell>
          <cell r="Q120">
            <v>705266.35999999987</v>
          </cell>
          <cell r="R120">
            <v>735255.11</v>
          </cell>
          <cell r="S120">
            <v>749547.0900000002</v>
          </cell>
        </row>
      </sheetData>
      <sheetData sheetId="23">
        <row r="5">
          <cell r="E5">
            <v>70</v>
          </cell>
          <cell r="F5">
            <v>125</v>
          </cell>
          <cell r="G5">
            <v>65</v>
          </cell>
          <cell r="I5">
            <v>92</v>
          </cell>
          <cell r="J5">
            <v>93</v>
          </cell>
          <cell r="K5">
            <v>73</v>
          </cell>
          <cell r="M5">
            <v>72</v>
          </cell>
          <cell r="N5">
            <v>93</v>
          </cell>
          <cell r="O5">
            <v>91</v>
          </cell>
          <cell r="Q5">
            <v>64</v>
          </cell>
          <cell r="R5">
            <v>87</v>
          </cell>
          <cell r="S5">
            <v>68</v>
          </cell>
        </row>
        <row r="18">
          <cell r="E18">
            <v>313495</v>
          </cell>
          <cell r="F18">
            <v>331695</v>
          </cell>
          <cell r="G18">
            <v>324385</v>
          </cell>
          <cell r="I18">
            <v>318161</v>
          </cell>
          <cell r="J18">
            <v>327495</v>
          </cell>
          <cell r="K18">
            <v>301047</v>
          </cell>
          <cell r="M18">
            <v>342366</v>
          </cell>
          <cell r="N18">
            <v>403201</v>
          </cell>
          <cell r="O18">
            <v>368015</v>
          </cell>
          <cell r="Q18">
            <v>345892</v>
          </cell>
          <cell r="R18">
            <v>353006</v>
          </cell>
          <cell r="S18">
            <v>334253</v>
          </cell>
        </row>
        <row r="23">
          <cell r="E23">
            <v>163160</v>
          </cell>
          <cell r="F23">
            <v>95890</v>
          </cell>
          <cell r="G23">
            <v>104849</v>
          </cell>
          <cell r="I23">
            <v>134040</v>
          </cell>
          <cell r="J23">
            <v>91783</v>
          </cell>
          <cell r="K23">
            <v>118685</v>
          </cell>
          <cell r="M23">
            <v>172586</v>
          </cell>
          <cell r="N23">
            <v>115893</v>
          </cell>
          <cell r="O23">
            <v>104779</v>
          </cell>
          <cell r="Q23">
            <v>160726</v>
          </cell>
          <cell r="R23">
            <v>117113</v>
          </cell>
          <cell r="S23">
            <v>121975</v>
          </cell>
        </row>
        <row r="25">
          <cell r="E25">
            <v>34.195199342754691</v>
          </cell>
          <cell r="F25">
            <v>22.402373637669818</v>
          </cell>
          <cell r="G25">
            <v>24.39001128208707</v>
          </cell>
          <cell r="I25">
            <v>29.574649291964715</v>
          </cell>
          <cell r="J25">
            <v>21.85169048656396</v>
          </cell>
          <cell r="K25">
            <v>28.203403846793627</v>
          </cell>
          <cell r="M25">
            <v>33.403526428861753</v>
          </cell>
          <cell r="N25">
            <v>22.274992648231827</v>
          </cell>
          <cell r="O25">
            <v>22.121468670102374</v>
          </cell>
          <cell r="Q25">
            <v>31.685694064674095</v>
          </cell>
          <cell r="R25">
            <v>24.889116523816305</v>
          </cell>
          <cell r="S25">
            <v>26.719488633127565</v>
          </cell>
          <cell r="T25">
            <v>26.937035883539959</v>
          </cell>
        </row>
        <row r="27">
          <cell r="E27">
            <v>0.55759060102466684</v>
          </cell>
          <cell r="F27">
            <v>0.60665002331897611</v>
          </cell>
          <cell r="G27">
            <v>0.57139912947439064</v>
          </cell>
          <cell r="I27">
            <v>0.55840790361631865</v>
          </cell>
          <cell r="J27">
            <v>0.6336854937017472</v>
          </cell>
          <cell r="K27">
            <v>0.52416438432488244</v>
          </cell>
          <cell r="M27">
            <v>0.61398827137246459</v>
          </cell>
          <cell r="N27">
            <v>0.69709957503310871</v>
          </cell>
          <cell r="O27">
            <v>0.65456307916688905</v>
          </cell>
          <cell r="Q27">
            <v>0.59332676353263158</v>
          </cell>
          <cell r="R27">
            <v>0.60355596133887979</v>
          </cell>
          <cell r="S27">
            <v>0.58853057954555454</v>
          </cell>
          <cell r="T27">
            <v>0.60063330201809584</v>
          </cell>
        </row>
        <row r="43">
          <cell r="E43">
            <v>6046842.7399999993</v>
          </cell>
          <cell r="F43">
            <v>6354668.3099999996</v>
          </cell>
          <cell r="G43">
            <v>6527558.3299999991</v>
          </cell>
          <cell r="I43">
            <v>6361965.3100000005</v>
          </cell>
          <cell r="J43">
            <v>6429950.8099999996</v>
          </cell>
          <cell r="K43">
            <v>5883579.0300000003</v>
          </cell>
          <cell r="M43">
            <v>6703595.3000000007</v>
          </cell>
          <cell r="N43">
            <v>7922961.6699999999</v>
          </cell>
          <cell r="O43">
            <v>7212764.5599999996</v>
          </cell>
          <cell r="Q43">
            <v>6773662.7700000005</v>
          </cell>
          <cell r="R43">
            <v>6928323.2199999997</v>
          </cell>
          <cell r="S43">
            <v>6949363.5899999999</v>
          </cell>
        </row>
        <row r="120">
          <cell r="E120">
            <v>2392955</v>
          </cell>
          <cell r="F120">
            <v>2324948.9300000002</v>
          </cell>
          <cell r="G120">
            <v>2609615.66</v>
          </cell>
          <cell r="I120">
            <v>2888626.71</v>
          </cell>
          <cell r="J120">
            <v>2210516.6500000004</v>
          </cell>
          <cell r="K120">
            <v>3173824.0600000005</v>
          </cell>
          <cell r="M120">
            <v>2433256.9499999993</v>
          </cell>
          <cell r="N120">
            <v>2684541.8800000008</v>
          </cell>
          <cell r="O120">
            <v>2683840.2400000002</v>
          </cell>
          <cell r="Q120">
            <v>2636072.0600000005</v>
          </cell>
          <cell r="R120">
            <v>2615060.9799999995</v>
          </cell>
          <cell r="S120">
            <v>3259777.8200000008</v>
          </cell>
        </row>
      </sheetData>
      <sheetData sheetId="24">
        <row r="5">
          <cell r="E5">
            <v>18</v>
          </cell>
          <cell r="F5">
            <v>13</v>
          </cell>
          <cell r="G5">
            <v>20</v>
          </cell>
          <cell r="I5">
            <v>26</v>
          </cell>
          <cell r="J5">
            <v>16</v>
          </cell>
          <cell r="K5">
            <v>16</v>
          </cell>
          <cell r="M5">
            <v>13</v>
          </cell>
          <cell r="N5">
            <v>18</v>
          </cell>
          <cell r="O5">
            <v>10</v>
          </cell>
          <cell r="Q5">
            <v>40</v>
          </cell>
          <cell r="R5">
            <v>17</v>
          </cell>
          <cell r="S5">
            <v>13</v>
          </cell>
        </row>
        <row r="18">
          <cell r="E18">
            <v>69236</v>
          </cell>
          <cell r="F18">
            <v>74922</v>
          </cell>
          <cell r="G18">
            <v>68960</v>
          </cell>
          <cell r="I18">
            <v>74499</v>
          </cell>
          <cell r="J18">
            <v>69000</v>
          </cell>
          <cell r="K18">
            <v>66908</v>
          </cell>
          <cell r="M18">
            <v>80659</v>
          </cell>
          <cell r="N18">
            <v>86668</v>
          </cell>
          <cell r="O18">
            <v>77085</v>
          </cell>
          <cell r="Q18">
            <v>73355</v>
          </cell>
          <cell r="R18">
            <v>74232</v>
          </cell>
          <cell r="S18">
            <v>72411</v>
          </cell>
        </row>
        <row r="23">
          <cell r="E23">
            <v>27306</v>
          </cell>
          <cell r="F23">
            <v>24333</v>
          </cell>
          <cell r="G23">
            <v>28488</v>
          </cell>
          <cell r="I23">
            <v>29347</v>
          </cell>
          <cell r="J23">
            <v>23627</v>
          </cell>
          <cell r="K23">
            <v>29974</v>
          </cell>
          <cell r="M23">
            <v>31990</v>
          </cell>
          <cell r="N23">
            <v>23249</v>
          </cell>
          <cell r="O23">
            <v>18446</v>
          </cell>
          <cell r="Q23">
            <v>24359</v>
          </cell>
          <cell r="R23">
            <v>24618</v>
          </cell>
          <cell r="S23">
            <v>23898</v>
          </cell>
        </row>
        <row r="25">
          <cell r="E25">
            <v>28.284062894905844</v>
          </cell>
          <cell r="F25">
            <v>24.515641529393985</v>
          </cell>
          <cell r="G25">
            <v>29.234053033412692</v>
          </cell>
          <cell r="I25">
            <v>28.260115940912506</v>
          </cell>
          <cell r="J25">
            <v>25.50079868756206</v>
          </cell>
          <cell r="K25">
            <v>30.919518887582267</v>
          </cell>
          <cell r="M25">
            <v>28.291457730846446</v>
          </cell>
          <cell r="N25">
            <v>21.122780876928388</v>
          </cell>
          <cell r="O25">
            <v>19.30891543059321</v>
          </cell>
          <cell r="Q25">
            <v>24.928874061035266</v>
          </cell>
          <cell r="R25">
            <v>24.904400606980275</v>
          </cell>
          <cell r="S25">
            <v>24.813880322711274</v>
          </cell>
          <cell r="T25">
            <v>25.841075321224341</v>
          </cell>
        </row>
        <row r="27">
          <cell r="E27">
            <v>0.43174547744803976</v>
          </cell>
          <cell r="F27">
            <v>0.48170508245732474</v>
          </cell>
          <cell r="G27">
            <v>0.42795616179920315</v>
          </cell>
          <cell r="I27">
            <v>0.46077912920853165</v>
          </cell>
          <cell r="J27">
            <v>0.47104763725235865</v>
          </cell>
          <cell r="K27">
            <v>0.41161868611522101</v>
          </cell>
          <cell r="M27">
            <v>0.51182816168538614</v>
          </cell>
          <cell r="N27">
            <v>0.53100511595135247</v>
          </cell>
          <cell r="O27">
            <v>0.48706283764572078</v>
          </cell>
          <cell r="Q27">
            <v>0.44684927251074408</v>
          </cell>
          <cell r="R27">
            <v>0.45015145129453715</v>
          </cell>
          <cell r="S27">
            <v>0.4527668354905271</v>
          </cell>
          <cell r="T27">
            <v>0.46323881369836928</v>
          </cell>
        </row>
        <row r="43">
          <cell r="E43">
            <v>1405436.5600000003</v>
          </cell>
          <cell r="F43">
            <v>1476359.52</v>
          </cell>
          <cell r="G43">
            <v>1431485.48</v>
          </cell>
          <cell r="I43">
            <v>1550871.05</v>
          </cell>
          <cell r="J43">
            <v>1513206.9</v>
          </cell>
          <cell r="K43">
            <v>1381997.5500000003</v>
          </cell>
          <cell r="M43">
            <v>1619503.4500000002</v>
          </cell>
          <cell r="N43">
            <v>1716740.85</v>
          </cell>
          <cell r="O43">
            <v>1623160.67</v>
          </cell>
          <cell r="Q43">
            <v>1539015.31</v>
          </cell>
          <cell r="R43">
            <v>1525887.84</v>
          </cell>
          <cell r="S43">
            <v>1474442.0200000003</v>
          </cell>
        </row>
        <row r="120">
          <cell r="E120">
            <v>678168.78</v>
          </cell>
          <cell r="F120">
            <v>702519.7699999999</v>
          </cell>
          <cell r="G120">
            <v>746571.93999999983</v>
          </cell>
          <cell r="I120">
            <v>690055.77999999991</v>
          </cell>
          <cell r="J120">
            <v>680432.93000000017</v>
          </cell>
          <cell r="K120">
            <v>760028.68</v>
          </cell>
          <cell r="M120">
            <v>699017.27</v>
          </cell>
          <cell r="N120">
            <v>650838.64000000013</v>
          </cell>
          <cell r="O120">
            <v>799415.99000000011</v>
          </cell>
          <cell r="Q120">
            <v>722845.64</v>
          </cell>
          <cell r="R120">
            <v>725159.3</v>
          </cell>
          <cell r="S120">
            <v>1040934.01</v>
          </cell>
        </row>
      </sheetData>
      <sheetData sheetId="25">
        <row r="5">
          <cell r="E5">
            <v>146</v>
          </cell>
          <cell r="F5">
            <v>122</v>
          </cell>
          <cell r="G5">
            <v>98</v>
          </cell>
          <cell r="I5">
            <v>120</v>
          </cell>
          <cell r="J5">
            <v>171</v>
          </cell>
          <cell r="K5">
            <v>153</v>
          </cell>
          <cell r="M5">
            <v>103</v>
          </cell>
          <cell r="N5">
            <v>206</v>
          </cell>
          <cell r="O5">
            <v>206</v>
          </cell>
          <cell r="Q5">
            <v>173</v>
          </cell>
          <cell r="R5">
            <v>210</v>
          </cell>
          <cell r="S5">
            <v>144</v>
          </cell>
        </row>
        <row r="18">
          <cell r="E18">
            <v>492423</v>
          </cell>
          <cell r="F18">
            <v>456122.43</v>
          </cell>
          <cell r="G18">
            <v>494850</v>
          </cell>
          <cell r="I18">
            <v>485135</v>
          </cell>
          <cell r="J18">
            <v>481920</v>
          </cell>
          <cell r="K18">
            <v>477047</v>
          </cell>
          <cell r="M18">
            <v>441629</v>
          </cell>
          <cell r="N18">
            <v>546884</v>
          </cell>
          <cell r="O18">
            <v>539341.30000000005</v>
          </cell>
          <cell r="Q18">
            <v>501481</v>
          </cell>
          <cell r="R18">
            <v>519382</v>
          </cell>
          <cell r="S18">
            <v>510357</v>
          </cell>
        </row>
        <row r="23">
          <cell r="E23">
            <v>189124</v>
          </cell>
          <cell r="F23">
            <v>200344.57</v>
          </cell>
          <cell r="G23">
            <v>203027</v>
          </cell>
          <cell r="I23">
            <v>205721</v>
          </cell>
          <cell r="J23">
            <v>138777</v>
          </cell>
          <cell r="K23">
            <v>188553</v>
          </cell>
          <cell r="M23">
            <v>222963</v>
          </cell>
          <cell r="N23">
            <v>162601</v>
          </cell>
          <cell r="O23">
            <v>131291.69999999995</v>
          </cell>
          <cell r="Q23">
            <v>221761</v>
          </cell>
          <cell r="R23">
            <v>199908</v>
          </cell>
          <cell r="S23">
            <v>177006</v>
          </cell>
        </row>
        <row r="25">
          <cell r="E25">
            <v>27.749223457809954</v>
          </cell>
          <cell r="F25">
            <v>30.518604895600237</v>
          </cell>
          <cell r="G25">
            <v>29.092089293672093</v>
          </cell>
          <cell r="I25">
            <v>29.776618549359441</v>
          </cell>
          <cell r="J25">
            <v>22.354506516580997</v>
          </cell>
          <cell r="K25">
            <v>28.316363308704272</v>
          </cell>
          <cell r="M25">
            <v>33.522473557204393</v>
          </cell>
          <cell r="N25">
            <v>22.913845316994049</v>
          </cell>
          <cell r="O25">
            <v>19.575849657512794</v>
          </cell>
          <cell r="Q25">
            <v>30.662074381742212</v>
          </cell>
          <cell r="R25">
            <v>27.792406400756303</v>
          </cell>
          <cell r="S25">
            <v>25.751458836160804</v>
          </cell>
          <cell r="T25">
            <v>27.367711048944635</v>
          </cell>
        </row>
        <row r="27">
          <cell r="E27">
            <v>0.76522848555861867</v>
          </cell>
          <cell r="F27">
            <v>0.7282345531181148</v>
          </cell>
          <cell r="G27">
            <v>0.76108053903911754</v>
          </cell>
          <cell r="I27">
            <v>0.74288028714669407</v>
          </cell>
          <cell r="J27">
            <v>0.81205135982206045</v>
          </cell>
          <cell r="K27">
            <v>0.72143704569634126</v>
          </cell>
          <cell r="M27">
            <v>0.68696470515034147</v>
          </cell>
          <cell r="N27">
            <v>0.81813381045488609</v>
          </cell>
          <cell r="O27">
            <v>0.82670973873190334</v>
          </cell>
          <cell r="Q27">
            <v>0.73824558820823294</v>
          </cell>
          <cell r="R27">
            <v>0.75876355529713913</v>
          </cell>
          <cell r="S27">
            <v>0.76488916865248868</v>
          </cell>
          <cell r="T27">
            <v>0.75778401090563741</v>
          </cell>
        </row>
        <row r="43">
          <cell r="E43">
            <v>10333024.700000001</v>
          </cell>
          <cell r="F43">
            <v>9585520.7799999993</v>
          </cell>
          <cell r="G43">
            <v>10366790.249999998</v>
          </cell>
          <cell r="I43">
            <v>10822911.630000001</v>
          </cell>
          <cell r="J43">
            <v>11634394.59</v>
          </cell>
          <cell r="K43">
            <v>10608099.439999999</v>
          </cell>
          <cell r="M43">
            <v>9492605.2700000014</v>
          </cell>
          <cell r="N43">
            <v>12646260.26</v>
          </cell>
          <cell r="O43">
            <v>12253874.919999998</v>
          </cell>
          <cell r="Q43">
            <v>11533889.23</v>
          </cell>
          <cell r="R43">
            <v>11167682.869999999</v>
          </cell>
          <cell r="S43">
            <v>11067176.4</v>
          </cell>
        </row>
        <row r="120">
          <cell r="E120">
            <v>3745167.34</v>
          </cell>
          <cell r="F120">
            <v>3677005.62</v>
          </cell>
          <cell r="G120">
            <v>3775180.9000000004</v>
          </cell>
          <cell r="I120">
            <v>3246018.66</v>
          </cell>
          <cell r="J120">
            <v>2039939.92</v>
          </cell>
          <cell r="K120">
            <v>4560254.2399999993</v>
          </cell>
          <cell r="M120">
            <v>3129226.23</v>
          </cell>
          <cell r="N120">
            <v>3186739.1400000006</v>
          </cell>
          <cell r="O120">
            <v>3507521.600000001</v>
          </cell>
          <cell r="Q120">
            <v>3349620.41</v>
          </cell>
          <cell r="R120">
            <v>4115978.1699999995</v>
          </cell>
          <cell r="S120">
            <v>5994376.9199999999</v>
          </cell>
        </row>
      </sheetData>
      <sheetData sheetId="26">
        <row r="5">
          <cell r="E5">
            <v>21</v>
          </cell>
          <cell r="F5">
            <v>13</v>
          </cell>
          <cell r="G5">
            <v>17</v>
          </cell>
          <cell r="I5">
            <v>30</v>
          </cell>
          <cell r="J5">
            <v>29</v>
          </cell>
          <cell r="K5">
            <v>11</v>
          </cell>
          <cell r="M5">
            <v>31</v>
          </cell>
          <cell r="N5">
            <v>43</v>
          </cell>
          <cell r="O5">
            <v>38</v>
          </cell>
          <cell r="Q5">
            <v>25</v>
          </cell>
          <cell r="R5">
            <v>20</v>
          </cell>
          <cell r="S5">
            <v>18</v>
          </cell>
        </row>
        <row r="18">
          <cell r="E18">
            <v>66993</v>
          </cell>
          <cell r="F18">
            <v>87368</v>
          </cell>
          <cell r="G18">
            <v>78634</v>
          </cell>
          <cell r="I18">
            <v>84389</v>
          </cell>
          <cell r="J18">
            <v>82595</v>
          </cell>
          <cell r="K18">
            <v>86016</v>
          </cell>
          <cell r="M18">
            <v>81200</v>
          </cell>
          <cell r="N18">
            <v>103482</v>
          </cell>
          <cell r="O18">
            <v>96886</v>
          </cell>
          <cell r="Q18">
            <v>89173</v>
          </cell>
          <cell r="R18">
            <v>84125</v>
          </cell>
          <cell r="S18">
            <v>87413</v>
          </cell>
        </row>
        <row r="23">
          <cell r="E23">
            <v>55980</v>
          </cell>
          <cell r="F23">
            <v>33247</v>
          </cell>
          <cell r="G23">
            <v>42827</v>
          </cell>
          <cell r="I23">
            <v>42541</v>
          </cell>
          <cell r="J23">
            <v>40762</v>
          </cell>
          <cell r="K23">
            <v>43168</v>
          </cell>
          <cell r="M23">
            <v>67849</v>
          </cell>
          <cell r="N23">
            <v>38145</v>
          </cell>
          <cell r="O23">
            <v>34283</v>
          </cell>
          <cell r="Q23">
            <v>50159</v>
          </cell>
          <cell r="R23">
            <v>59593</v>
          </cell>
          <cell r="S23">
            <v>45560</v>
          </cell>
        </row>
        <row r="25">
          <cell r="E25">
            <v>45.522187797321365</v>
          </cell>
          <cell r="F25">
            <v>27.496174998966215</v>
          </cell>
          <cell r="G25">
            <v>35.244788623439469</v>
          </cell>
          <cell r="I25">
            <v>33.436296470958105</v>
          </cell>
          <cell r="J25">
            <v>32.623171239235525</v>
          </cell>
          <cell r="K25">
            <v>33.234275155901145</v>
          </cell>
          <cell r="M25">
            <v>45.2058445322442</v>
          </cell>
          <cell r="N25">
            <v>26.738398990607038</v>
          </cell>
          <cell r="O25">
            <v>25.941704375198633</v>
          </cell>
          <cell r="Q25">
            <v>35.886043799589331</v>
          </cell>
          <cell r="R25">
            <v>41.421710027872578</v>
          </cell>
          <cell r="S25">
            <v>34.233760378705341</v>
          </cell>
          <cell r="T25">
            <v>34.869696601659179</v>
          </cell>
        </row>
        <row r="27">
          <cell r="E27">
            <v>0.38060312013544068</v>
          </cell>
          <cell r="F27">
            <v>0.51150727437721377</v>
          </cell>
          <cell r="G27">
            <v>0.44450725403685104</v>
          </cell>
          <cell r="I27">
            <v>0.47570568920080608</v>
          </cell>
          <cell r="J27">
            <v>0.51350359971649906</v>
          </cell>
          <cell r="K27">
            <v>0.48197145690799981</v>
          </cell>
          <cell r="M27">
            <v>0.46905236403546774</v>
          </cell>
          <cell r="N27">
            <v>0.57504376094023502</v>
          </cell>
          <cell r="O27">
            <v>0.55309699149397729</v>
          </cell>
          <cell r="Q27">
            <v>0.49058555250222124</v>
          </cell>
          <cell r="R27">
            <v>0.46112313974840352</v>
          </cell>
          <cell r="S27">
            <v>0.49369140404382694</v>
          </cell>
          <cell r="T27">
            <v>0.4866451962508016</v>
          </cell>
        </row>
        <row r="43">
          <cell r="E43">
            <v>1278960.0899999999</v>
          </cell>
          <cell r="F43">
            <v>1637493.3099999998</v>
          </cell>
          <cell r="G43">
            <v>1530482.3100000003</v>
          </cell>
          <cell r="I43">
            <v>1657774.06</v>
          </cell>
          <cell r="J43">
            <v>1618435.2</v>
          </cell>
          <cell r="K43">
            <v>1664872.85</v>
          </cell>
          <cell r="M43">
            <v>1577371.7</v>
          </cell>
          <cell r="N43">
            <v>1963138.79</v>
          </cell>
          <cell r="O43">
            <v>1826370.38</v>
          </cell>
          <cell r="Q43">
            <v>1752423.5700000003</v>
          </cell>
          <cell r="R43">
            <v>1625877.26</v>
          </cell>
          <cell r="S43">
            <v>1676329.4899999998</v>
          </cell>
        </row>
        <row r="120">
          <cell r="E120">
            <v>908294.12999999989</v>
          </cell>
          <cell r="F120">
            <v>1017251.6</v>
          </cell>
          <cell r="G120">
            <v>1047832.32</v>
          </cell>
          <cell r="I120">
            <v>940819.64999999991</v>
          </cell>
          <cell r="J120">
            <v>891500.18</v>
          </cell>
          <cell r="K120">
            <v>1153020.5300000003</v>
          </cell>
          <cell r="M120">
            <v>928480.25</v>
          </cell>
          <cell r="N120">
            <v>924057.36</v>
          </cell>
          <cell r="O120">
            <v>1096041.22</v>
          </cell>
          <cell r="Q120">
            <v>840295.23</v>
          </cell>
          <cell r="R120">
            <v>876765.57000000007</v>
          </cell>
          <cell r="S120">
            <v>1990904.97</v>
          </cell>
        </row>
      </sheetData>
      <sheetData sheetId="27">
        <row r="5">
          <cell r="E5">
            <v>5</v>
          </cell>
          <cell r="F5">
            <v>10</v>
          </cell>
          <cell r="G5">
            <v>10</v>
          </cell>
          <cell r="I5">
            <v>22</v>
          </cell>
          <cell r="J5">
            <v>21</v>
          </cell>
          <cell r="K5">
            <v>9</v>
          </cell>
          <cell r="M5">
            <v>9</v>
          </cell>
          <cell r="N5">
            <v>27</v>
          </cell>
          <cell r="O5">
            <v>5</v>
          </cell>
          <cell r="Q5">
            <v>2</v>
          </cell>
          <cell r="R5">
            <v>12</v>
          </cell>
          <cell r="S5">
            <v>3</v>
          </cell>
        </row>
        <row r="18">
          <cell r="E18">
            <v>31848</v>
          </cell>
          <cell r="F18">
            <v>34966</v>
          </cell>
          <cell r="G18">
            <v>33570</v>
          </cell>
          <cell r="I18">
            <v>35052</v>
          </cell>
          <cell r="J18">
            <v>34247</v>
          </cell>
          <cell r="K18">
            <v>34176</v>
          </cell>
          <cell r="M18">
            <v>38143</v>
          </cell>
          <cell r="N18">
            <v>42292</v>
          </cell>
          <cell r="O18">
            <v>39533</v>
          </cell>
          <cell r="Q18">
            <v>37110</v>
          </cell>
          <cell r="R18">
            <v>39614</v>
          </cell>
          <cell r="S18">
            <v>36694</v>
          </cell>
        </row>
        <row r="23">
          <cell r="E23">
            <v>9224</v>
          </cell>
          <cell r="F23">
            <v>4545</v>
          </cell>
          <cell r="G23">
            <v>6523</v>
          </cell>
          <cell r="I23">
            <v>4023</v>
          </cell>
          <cell r="J23">
            <v>3457</v>
          </cell>
          <cell r="K23">
            <v>5786</v>
          </cell>
          <cell r="M23">
            <v>5743</v>
          </cell>
          <cell r="N23">
            <v>976</v>
          </cell>
          <cell r="O23">
            <v>1361</v>
          </cell>
          <cell r="Q23">
            <v>4419</v>
          </cell>
          <cell r="R23">
            <v>1610</v>
          </cell>
          <cell r="S23">
            <v>3170</v>
          </cell>
        </row>
        <row r="25">
          <cell r="E25">
            <v>22.458122321776393</v>
          </cell>
          <cell r="F25">
            <v>11.501379153275805</v>
          </cell>
          <cell r="G25">
            <v>16.269673010251164</v>
          </cell>
          <cell r="I25">
            <v>10.295585412667947</v>
          </cell>
          <cell r="J25">
            <v>9.1687884574580938</v>
          </cell>
          <cell r="K25">
            <v>14.478754817076222</v>
          </cell>
          <cell r="M25">
            <v>13.080812682215743</v>
          </cell>
          <cell r="N25">
            <v>2.2547705955736266</v>
          </cell>
          <cell r="O25">
            <v>3.3281165941213868</v>
          </cell>
          <cell r="Q25">
            <v>10.640757061330637</v>
          </cell>
          <cell r="R25">
            <v>3.9041660604297008</v>
          </cell>
          <cell r="S25">
            <v>7.946455429660082</v>
          </cell>
          <cell r="T25">
            <v>10.413875607887482</v>
          </cell>
        </row>
        <row r="27">
          <cell r="E27">
            <v>0.54213975657502766</v>
          </cell>
          <cell r="F27">
            <v>0.61327720775234584</v>
          </cell>
          <cell r="G27">
            <v>0.56770811313575442</v>
          </cell>
          <cell r="I27">
            <v>0.58875796793509749</v>
          </cell>
          <cell r="J27">
            <v>0.6303051496300659</v>
          </cell>
          <cell r="K27">
            <v>0.56478053939714434</v>
          </cell>
          <cell r="M27">
            <v>0.65001704158145879</v>
          </cell>
          <cell r="N27">
            <v>0.6925167840183396</v>
          </cell>
          <cell r="O27">
            <v>0.66486713757147664</v>
          </cell>
          <cell r="Q27">
            <v>0.60367966424283837</v>
          </cell>
          <cell r="R27">
            <v>0.64295394603367828</v>
          </cell>
          <cell r="S27">
            <v>0.61356073906863973</v>
          </cell>
          <cell r="T27">
            <v>0.6162199109307176</v>
          </cell>
        </row>
        <row r="43">
          <cell r="E43">
            <v>605983.21000000008</v>
          </cell>
          <cell r="F43">
            <v>686794.01</v>
          </cell>
          <cell r="G43">
            <v>668723.49</v>
          </cell>
          <cell r="I43">
            <v>699237.36</v>
          </cell>
          <cell r="J43">
            <v>691635.72</v>
          </cell>
          <cell r="K43">
            <v>685502.89000000013</v>
          </cell>
          <cell r="M43">
            <v>759359.82000000007</v>
          </cell>
          <cell r="N43">
            <v>849309.57000000007</v>
          </cell>
          <cell r="O43">
            <v>776657.16000000015</v>
          </cell>
          <cell r="Q43">
            <v>732317.88</v>
          </cell>
          <cell r="R43">
            <v>802378.83000000007</v>
          </cell>
          <cell r="S43">
            <v>732066.56</v>
          </cell>
        </row>
        <row r="120">
          <cell r="E120">
            <v>388610.07</v>
          </cell>
          <cell r="F120">
            <v>444988.06000000006</v>
          </cell>
          <cell r="G120">
            <v>464851.83</v>
          </cell>
          <cell r="I120">
            <v>465057.88000000006</v>
          </cell>
          <cell r="J120">
            <v>414902.87</v>
          </cell>
          <cell r="K120">
            <v>471818.30999999994</v>
          </cell>
          <cell r="M120">
            <v>413686.89</v>
          </cell>
          <cell r="N120">
            <v>408816.28000000009</v>
          </cell>
          <cell r="O120">
            <v>481514.22000000003</v>
          </cell>
          <cell r="Q120">
            <v>451015.79</v>
          </cell>
          <cell r="R120">
            <v>434173.39999999997</v>
          </cell>
          <cell r="S120">
            <v>489287.69999999995</v>
          </cell>
        </row>
      </sheetData>
      <sheetData sheetId="28">
        <row r="5">
          <cell r="E5">
            <v>24</v>
          </cell>
          <cell r="F5">
            <v>27</v>
          </cell>
          <cell r="G5">
            <v>11</v>
          </cell>
          <cell r="I5">
            <v>26</v>
          </cell>
          <cell r="J5">
            <v>36</v>
          </cell>
          <cell r="K5">
            <v>26</v>
          </cell>
          <cell r="M5">
            <v>28</v>
          </cell>
          <cell r="N5">
            <v>29</v>
          </cell>
          <cell r="O5">
            <v>22</v>
          </cell>
          <cell r="Q5">
            <v>23</v>
          </cell>
          <cell r="R5">
            <v>29</v>
          </cell>
          <cell r="S5">
            <v>16</v>
          </cell>
        </row>
        <row r="18">
          <cell r="E18">
            <v>41270</v>
          </cell>
          <cell r="F18">
            <v>41641</v>
          </cell>
          <cell r="G18">
            <v>42857</v>
          </cell>
          <cell r="I18">
            <v>43831</v>
          </cell>
          <cell r="J18">
            <v>45636</v>
          </cell>
          <cell r="K18">
            <v>41876</v>
          </cell>
          <cell r="M18">
            <v>50013</v>
          </cell>
          <cell r="N18">
            <v>57242</v>
          </cell>
          <cell r="O18">
            <v>53992</v>
          </cell>
          <cell r="Q18">
            <v>48839</v>
          </cell>
          <cell r="R18">
            <v>53339</v>
          </cell>
          <cell r="S18">
            <v>50220</v>
          </cell>
        </row>
        <row r="23">
          <cell r="E23">
            <v>10124</v>
          </cell>
          <cell r="F23">
            <v>4841</v>
          </cell>
          <cell r="G23">
            <v>6990</v>
          </cell>
          <cell r="I23">
            <v>6110</v>
          </cell>
          <cell r="J23">
            <v>3634</v>
          </cell>
          <cell r="K23">
            <v>15063</v>
          </cell>
          <cell r="M23">
            <v>13935</v>
          </cell>
          <cell r="N23">
            <v>1893</v>
          </cell>
          <cell r="O23">
            <v>1059</v>
          </cell>
          <cell r="Q23">
            <v>7952</v>
          </cell>
          <cell r="R23">
            <v>3572</v>
          </cell>
          <cell r="S23">
            <v>7124</v>
          </cell>
        </row>
        <row r="25">
          <cell r="E25">
            <v>19.69879752500292</v>
          </cell>
          <cell r="F25">
            <v>10.414784217546577</v>
          </cell>
          <cell r="G25">
            <v>14.022910104921058</v>
          </cell>
          <cell r="I25">
            <v>12.234436635229571</v>
          </cell>
          <cell r="J25">
            <v>7.3756850010148165</v>
          </cell>
          <cell r="K25">
            <v>26.454626881399392</v>
          </cell>
          <cell r="M25">
            <v>21.791142803527865</v>
          </cell>
          <cell r="N25">
            <v>3.2011499112200896</v>
          </cell>
          <cell r="O25">
            <v>1.9236707780058491</v>
          </cell>
          <cell r="Q25">
            <v>13.991870920064047</v>
          </cell>
          <cell r="R25">
            <v>6.2764667638945015</v>
          </cell>
          <cell r="S25">
            <v>12.423270089285714</v>
          </cell>
          <cell r="T25">
            <v>12.601076413079261</v>
          </cell>
        </row>
        <row r="27">
          <cell r="E27">
            <v>0.51401170756009462</v>
          </cell>
          <cell r="F27">
            <v>0.5308981959584369</v>
          </cell>
          <cell r="G27">
            <v>0.52506033838501398</v>
          </cell>
          <cell r="I27">
            <v>0.53344773658043831</v>
          </cell>
          <cell r="J27">
            <v>0.6079288112111686</v>
          </cell>
          <cell r="K27">
            <v>0.49828060113516021</v>
          </cell>
          <cell r="M27">
            <v>0.60909755206430394</v>
          </cell>
          <cell r="N27">
            <v>0.66781776818526517</v>
          </cell>
          <cell r="O27">
            <v>0.64506571087216247</v>
          </cell>
          <cell r="Q27">
            <v>0.5602601752856422</v>
          </cell>
          <cell r="R27">
            <v>0.60649027255051335</v>
          </cell>
          <cell r="S27">
            <v>0.58582677165354335</v>
          </cell>
          <cell r="T27">
            <v>0.57457838269085093</v>
          </cell>
        </row>
        <row r="43">
          <cell r="E43">
            <v>780797.54</v>
          </cell>
          <cell r="F43">
            <v>815121.09999999986</v>
          </cell>
          <cell r="G43">
            <v>817781.05999999994</v>
          </cell>
          <cell r="I43">
            <v>868589.56</v>
          </cell>
          <cell r="J43">
            <v>875783.67</v>
          </cell>
          <cell r="K43">
            <v>886636.11</v>
          </cell>
          <cell r="M43">
            <v>998661.36</v>
          </cell>
          <cell r="N43">
            <v>1138150.1599999999</v>
          </cell>
          <cell r="O43">
            <v>1060729.31</v>
          </cell>
          <cell r="Q43">
            <v>967872.35999999987</v>
          </cell>
          <cell r="R43">
            <v>1095183.68</v>
          </cell>
          <cell r="S43">
            <v>1002045.46</v>
          </cell>
        </row>
        <row r="120">
          <cell r="E120">
            <v>443867.99000000005</v>
          </cell>
          <cell r="F120">
            <v>429967.50000000012</v>
          </cell>
          <cell r="G120">
            <v>457933.27000000008</v>
          </cell>
          <cell r="I120">
            <v>441191.99999999994</v>
          </cell>
          <cell r="J120">
            <v>368716.56000000006</v>
          </cell>
          <cell r="K120">
            <v>458231.55</v>
          </cell>
          <cell r="M120">
            <v>454818.05000000005</v>
          </cell>
          <cell r="N120">
            <v>406781.45999999996</v>
          </cell>
          <cell r="O120">
            <v>470855.96</v>
          </cell>
          <cell r="Q120">
            <v>444689.08000000007</v>
          </cell>
          <cell r="R120">
            <v>501241.96999999991</v>
          </cell>
          <cell r="S120">
            <v>529738.62</v>
          </cell>
        </row>
      </sheetData>
      <sheetData sheetId="29">
        <row r="5">
          <cell r="E5">
            <v>82</v>
          </cell>
          <cell r="F5">
            <v>78</v>
          </cell>
          <cell r="G5">
            <v>103</v>
          </cell>
          <cell r="I5">
            <v>124</v>
          </cell>
          <cell r="J5">
            <v>130</v>
          </cell>
          <cell r="K5">
            <v>54</v>
          </cell>
          <cell r="M5">
            <v>90</v>
          </cell>
          <cell r="N5">
            <v>87</v>
          </cell>
          <cell r="O5">
            <v>93</v>
          </cell>
          <cell r="Q5">
            <v>103</v>
          </cell>
          <cell r="R5">
            <v>120</v>
          </cell>
          <cell r="S5">
            <v>71</v>
          </cell>
        </row>
        <row r="18">
          <cell r="E18">
            <v>268711</v>
          </cell>
          <cell r="F18">
            <v>288335</v>
          </cell>
          <cell r="G18">
            <v>278974</v>
          </cell>
          <cell r="I18">
            <v>276272</v>
          </cell>
          <cell r="J18">
            <v>289706</v>
          </cell>
          <cell r="K18">
            <v>266455</v>
          </cell>
          <cell r="M18">
            <v>270653</v>
          </cell>
          <cell r="N18">
            <v>348692</v>
          </cell>
          <cell r="O18">
            <v>316442</v>
          </cell>
          <cell r="Q18">
            <v>286599</v>
          </cell>
          <cell r="R18">
            <v>296353</v>
          </cell>
          <cell r="S18">
            <v>288177</v>
          </cell>
        </row>
        <row r="23">
          <cell r="E23">
            <v>105234</v>
          </cell>
          <cell r="F23">
            <v>110090</v>
          </cell>
          <cell r="G23">
            <v>107101</v>
          </cell>
          <cell r="I23">
            <v>106091</v>
          </cell>
          <cell r="J23">
            <v>112685</v>
          </cell>
          <cell r="K23">
            <v>103671</v>
          </cell>
          <cell r="M23">
            <v>112561</v>
          </cell>
          <cell r="N23">
            <v>128221</v>
          </cell>
          <cell r="O23">
            <v>121960</v>
          </cell>
          <cell r="Q23">
            <v>108965</v>
          </cell>
          <cell r="R23">
            <v>108880</v>
          </cell>
          <cell r="S23">
            <v>107859</v>
          </cell>
        </row>
        <row r="25">
          <cell r="E25">
            <v>28.063372863592605</v>
          </cell>
          <cell r="F25">
            <v>27.631298236807428</v>
          </cell>
          <cell r="G25">
            <v>27.740982969630252</v>
          </cell>
          <cell r="I25">
            <v>27.744405536799107</v>
          </cell>
          <cell r="J25">
            <v>28.000934317016746</v>
          </cell>
          <cell r="K25">
            <v>28.009650767576446</v>
          </cell>
          <cell r="M25">
            <v>29.332162419934019</v>
          </cell>
          <cell r="N25">
            <v>26.866856924940176</v>
          </cell>
          <cell r="O25">
            <v>27.785625108217218</v>
          </cell>
          <cell r="Q25">
            <v>27.524129238246076</v>
          </cell>
          <cell r="R25">
            <v>26.865178159458946</v>
          </cell>
          <cell r="S25">
            <v>27.2326512062414</v>
          </cell>
          <cell r="T25">
            <v>27.710525867311333</v>
          </cell>
        </row>
        <row r="27">
          <cell r="E27">
            <v>0.59464202333769278</v>
          </cell>
          <cell r="F27">
            <v>0.65582849994313663</v>
          </cell>
          <cell r="G27">
            <v>0.61044371797059971</v>
          </cell>
          <cell r="I27">
            <v>0.60013468013468019</v>
          </cell>
          <cell r="J27">
            <v>0.69099695175762899</v>
          </cell>
          <cell r="K27">
            <v>0.57195385817441846</v>
          </cell>
          <cell r="M27">
            <v>0.59899523066538307</v>
          </cell>
          <cell r="N27">
            <v>0.74274491760816586</v>
          </cell>
          <cell r="O27">
            <v>0.69272126266938117</v>
          </cell>
          <cell r="Q27">
            <v>0.60590025443248452</v>
          </cell>
          <cell r="R27">
            <v>0.62480142436837927</v>
          </cell>
          <cell r="S27">
            <v>0.62436789080272992</v>
          </cell>
          <cell r="T27">
            <v>0.63578785417398431</v>
          </cell>
        </row>
        <row r="43">
          <cell r="E43">
            <v>5392400.1899999995</v>
          </cell>
          <cell r="F43">
            <v>5798617.6300000008</v>
          </cell>
          <cell r="G43">
            <v>5747591.54</v>
          </cell>
          <cell r="I43">
            <v>5848760.5500000007</v>
          </cell>
          <cell r="J43">
            <v>6363790.8300000001</v>
          </cell>
          <cell r="K43">
            <v>5579012.5599999996</v>
          </cell>
          <cell r="M43">
            <v>6400926.1599999992</v>
          </cell>
          <cell r="N43">
            <v>7615077.9900000002</v>
          </cell>
          <cell r="O43">
            <v>6680062.1699999999</v>
          </cell>
          <cell r="Q43">
            <v>5946988.3200000003</v>
          </cell>
          <cell r="R43">
            <v>6153513.0099999998</v>
          </cell>
          <cell r="S43">
            <v>6054180.1999999993</v>
          </cell>
        </row>
        <row r="120">
          <cell r="E120">
            <v>3009060.05</v>
          </cell>
          <cell r="F120">
            <v>3135524.38</v>
          </cell>
          <cell r="G120">
            <v>2908614.4699999997</v>
          </cell>
          <cell r="I120">
            <v>1896238.8399999996</v>
          </cell>
          <cell r="J120">
            <v>1783233.21</v>
          </cell>
          <cell r="K120">
            <v>3550130.91</v>
          </cell>
          <cell r="M120">
            <v>2455111.14</v>
          </cell>
          <cell r="N120">
            <v>5803852.1700000009</v>
          </cell>
          <cell r="O120">
            <v>2041495.9899999995</v>
          </cell>
          <cell r="Q120">
            <v>2126718.0299999998</v>
          </cell>
          <cell r="R120">
            <v>2194102.69</v>
          </cell>
          <cell r="S120">
            <v>3189315.0900000003</v>
          </cell>
        </row>
      </sheetData>
      <sheetData sheetId="30">
        <row r="5">
          <cell r="E5">
            <v>10</v>
          </cell>
          <cell r="F5">
            <v>10</v>
          </cell>
          <cell r="G5">
            <v>12</v>
          </cell>
          <cell r="I5">
            <v>27</v>
          </cell>
          <cell r="J5">
            <v>31</v>
          </cell>
          <cell r="K5">
            <v>33</v>
          </cell>
          <cell r="M5">
            <v>40</v>
          </cell>
          <cell r="N5">
            <v>24</v>
          </cell>
          <cell r="O5">
            <v>24</v>
          </cell>
          <cell r="Q5">
            <v>21</v>
          </cell>
          <cell r="R5">
            <v>8</v>
          </cell>
          <cell r="S5">
            <v>13</v>
          </cell>
        </row>
        <row r="18">
          <cell r="E18">
            <v>33288</v>
          </cell>
          <cell r="F18">
            <v>38051</v>
          </cell>
          <cell r="G18">
            <v>33867</v>
          </cell>
          <cell r="I18">
            <v>38407</v>
          </cell>
          <cell r="J18">
            <v>40664</v>
          </cell>
          <cell r="K18">
            <v>35092</v>
          </cell>
          <cell r="M18">
            <v>38887</v>
          </cell>
          <cell r="N18">
            <v>46629</v>
          </cell>
          <cell r="O18">
            <v>46085</v>
          </cell>
          <cell r="Q18">
            <v>41357</v>
          </cell>
          <cell r="R18">
            <v>39920</v>
          </cell>
          <cell r="S18">
            <v>39573</v>
          </cell>
        </row>
        <row r="23">
          <cell r="E23">
            <v>7463</v>
          </cell>
          <cell r="F23">
            <v>7307</v>
          </cell>
          <cell r="G23">
            <v>6875</v>
          </cell>
          <cell r="I23">
            <v>7245</v>
          </cell>
          <cell r="J23">
            <v>7057</v>
          </cell>
          <cell r="K23">
            <v>6914</v>
          </cell>
          <cell r="M23">
            <v>7877</v>
          </cell>
          <cell r="N23">
            <v>8461</v>
          </cell>
          <cell r="O23">
            <v>8132</v>
          </cell>
          <cell r="Q23">
            <v>7222</v>
          </cell>
          <cell r="R23">
            <v>6949</v>
          </cell>
          <cell r="S23">
            <v>6981</v>
          </cell>
        </row>
        <row r="25">
          <cell r="E25">
            <v>18.313661014453633</v>
          </cell>
          <cell r="F25">
            <v>16.109616826138719</v>
          </cell>
          <cell r="G25">
            <v>16.867854163599784</v>
          </cell>
          <cell r="I25">
            <v>15.859638369598528</v>
          </cell>
          <cell r="J25">
            <v>14.788038808910123</v>
          </cell>
          <cell r="K25">
            <v>16.459553397133742</v>
          </cell>
          <cell r="M25">
            <v>16.826163113598497</v>
          </cell>
          <cell r="N25">
            <v>15.343464384157841</v>
          </cell>
          <cell r="O25">
            <v>14.991796176465167</v>
          </cell>
          <cell r="Q25">
            <v>14.866506103460344</v>
          </cell>
          <cell r="R25">
            <v>14.824533333333333</v>
          </cell>
          <cell r="S25">
            <v>14.995489109421317</v>
          </cell>
          <cell r="T25">
            <v>15.78686316315334</v>
          </cell>
        </row>
        <row r="27">
          <cell r="E27">
            <v>0.46205096885236802</v>
          </cell>
          <cell r="F27">
            <v>0.54343044844330191</v>
          </cell>
          <cell r="G27">
            <v>0.46587798335511382</v>
          </cell>
          <cell r="I27">
            <v>0.5239735605290623</v>
          </cell>
          <cell r="J27">
            <v>0.60701597253321393</v>
          </cell>
          <cell r="K27">
            <v>0.46718943458522494</v>
          </cell>
          <cell r="M27">
            <v>0.52735286140493631</v>
          </cell>
          <cell r="N27">
            <v>0.60432353970372865</v>
          </cell>
          <cell r="O27">
            <v>0.61128796922668793</v>
          </cell>
          <cell r="Q27">
            <v>0.52616713634137191</v>
          </cell>
          <cell r="R27">
            <v>0.50519495311254259</v>
          </cell>
          <cell r="S27">
            <v>0.51557553253859678</v>
          </cell>
          <cell r="T27">
            <v>0.52934378961776218</v>
          </cell>
        </row>
        <row r="43">
          <cell r="E43">
            <v>612654.62</v>
          </cell>
          <cell r="F43">
            <v>714904.97999999986</v>
          </cell>
          <cell r="G43">
            <v>646964.82000000007</v>
          </cell>
          <cell r="I43">
            <v>738707.44000000006</v>
          </cell>
          <cell r="J43">
            <v>794070.59</v>
          </cell>
          <cell r="K43">
            <v>698762.15000000014</v>
          </cell>
          <cell r="M43">
            <v>769321.24999999988</v>
          </cell>
          <cell r="N43">
            <v>898217.4</v>
          </cell>
          <cell r="O43">
            <v>891043.18</v>
          </cell>
          <cell r="Q43">
            <v>811703.1</v>
          </cell>
          <cell r="R43">
            <v>771802.27</v>
          </cell>
          <cell r="S43">
            <v>784015.18</v>
          </cell>
        </row>
        <row r="120">
          <cell r="E120">
            <v>341957.77000000008</v>
          </cell>
          <cell r="F120">
            <v>453831.57000000012</v>
          </cell>
          <cell r="G120">
            <v>394061.23999999993</v>
          </cell>
          <cell r="I120">
            <v>445600.73000000004</v>
          </cell>
          <cell r="J120">
            <v>366499.17000000004</v>
          </cell>
          <cell r="K120">
            <v>438999.99999999994</v>
          </cell>
          <cell r="M120">
            <v>401691.04</v>
          </cell>
          <cell r="N120">
            <v>374237.45000000007</v>
          </cell>
          <cell r="O120">
            <v>422277.48000000004</v>
          </cell>
          <cell r="Q120">
            <v>382573.23</v>
          </cell>
          <cell r="R120">
            <v>465367.74</v>
          </cell>
          <cell r="S120">
            <v>504601.1</v>
          </cell>
        </row>
      </sheetData>
      <sheetData sheetId="31"/>
      <sheetData sheetId="32"/>
      <sheetData sheetId="3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ป้าหมาย 2557 กงป."/>
      <sheetName val="เป้าหมาย 2557บันทึกข้อตกลง"/>
      <sheetName val="รวม"/>
      <sheetName val="เขต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Sheet3"/>
      <sheetName val="Sheet2"/>
      <sheetName val="Sheet4"/>
    </sheetNames>
    <sheetDataSet>
      <sheetData sheetId="0"/>
      <sheetData sheetId="1"/>
      <sheetData sheetId="2">
        <row r="25">
          <cell r="E25">
            <v>31.430220850965942</v>
          </cell>
          <cell r="F25">
            <v>30.191513157621422</v>
          </cell>
          <cell r="G25">
            <v>28.048394075034857</v>
          </cell>
          <cell r="I25">
            <v>25.266974732971185</v>
          </cell>
          <cell r="J25">
            <v>26.437198286553024</v>
          </cell>
          <cell r="K25">
            <v>30.614544619140851</v>
          </cell>
          <cell r="M25">
            <v>24.375288665609645</v>
          </cell>
          <cell r="N25">
            <v>24.208826235767084</v>
          </cell>
          <cell r="O25">
            <v>23.35553620760329</v>
          </cell>
          <cell r="Q25">
            <v>27.051911000862265</v>
          </cell>
          <cell r="R25">
            <v>26.856059137249158</v>
          </cell>
          <cell r="S25">
            <v>26.201836892827778</v>
          </cell>
          <cell r="T25">
            <v>26.981869332215087</v>
          </cell>
        </row>
        <row r="27">
          <cell r="E27">
            <v>0.64336782932201098</v>
          </cell>
          <cell r="F27">
            <v>0.68312280635878242</v>
          </cell>
          <cell r="G27">
            <v>0.65300692305175223</v>
          </cell>
          <cell r="I27">
            <v>0.67765817995811728</v>
          </cell>
          <cell r="J27">
            <v>0.72089062808824134</v>
          </cell>
          <cell r="K27">
            <v>0.63889261719660106</v>
          </cell>
          <cell r="M27">
            <v>0.74026607753650575</v>
          </cell>
          <cell r="N27">
            <v>0.73675406694428736</v>
          </cell>
          <cell r="O27">
            <v>0.72753535861756113</v>
          </cell>
          <cell r="Q27">
            <v>0.66101020306389335</v>
          </cell>
          <cell r="R27">
            <v>0.65988563008880752</v>
          </cell>
          <cell r="S27">
            <v>0.68004615962856951</v>
          </cell>
          <cell r="T27">
            <v>0.6841758295296505</v>
          </cell>
        </row>
      </sheetData>
      <sheetData sheetId="3">
        <row r="43">
          <cell r="E43">
            <v>3200</v>
          </cell>
          <cell r="F43">
            <v>0</v>
          </cell>
          <cell r="G43">
            <v>3500</v>
          </cell>
          <cell r="I43">
            <v>4150</v>
          </cell>
          <cell r="J43">
            <v>6100</v>
          </cell>
          <cell r="K43">
            <v>5700</v>
          </cell>
          <cell r="M43">
            <v>20750</v>
          </cell>
          <cell r="N43">
            <v>5900</v>
          </cell>
          <cell r="O43">
            <v>9400</v>
          </cell>
          <cell r="Q43">
            <v>2800</v>
          </cell>
          <cell r="R43">
            <v>22600</v>
          </cell>
          <cell r="S43">
            <v>70300</v>
          </cell>
        </row>
        <row r="120">
          <cell r="E120">
            <v>4467366.5900000008</v>
          </cell>
          <cell r="F120">
            <v>4654400.8000000007</v>
          </cell>
          <cell r="G120">
            <v>6256862.2400000002</v>
          </cell>
          <cell r="I120">
            <v>4796430.6899999985</v>
          </cell>
          <cell r="J120">
            <v>4832982.2899999982</v>
          </cell>
          <cell r="K120">
            <v>5659051.1899999995</v>
          </cell>
          <cell r="M120">
            <v>4635290.58</v>
          </cell>
          <cell r="N120">
            <v>5066892.2399999993</v>
          </cell>
          <cell r="O120">
            <v>5732239.6400000015</v>
          </cell>
          <cell r="Q120">
            <v>4755483.79</v>
          </cell>
          <cell r="R120">
            <v>5996133.0300000012</v>
          </cell>
          <cell r="S120">
            <v>6836678.6200000001</v>
          </cell>
        </row>
      </sheetData>
      <sheetData sheetId="4">
        <row r="5">
          <cell r="E5">
            <v>498</v>
          </cell>
          <cell r="F5">
            <v>532</v>
          </cell>
          <cell r="G5">
            <v>420</v>
          </cell>
          <cell r="I5">
            <v>504</v>
          </cell>
          <cell r="J5">
            <v>551</v>
          </cell>
          <cell r="K5">
            <v>538</v>
          </cell>
          <cell r="M5">
            <v>403</v>
          </cell>
          <cell r="N5">
            <v>373</v>
          </cell>
          <cell r="O5">
            <v>437</v>
          </cell>
          <cell r="Q5">
            <v>533</v>
          </cell>
          <cell r="R5">
            <v>760</v>
          </cell>
          <cell r="S5">
            <v>736</v>
          </cell>
        </row>
        <row r="18">
          <cell r="E18">
            <v>2324318</v>
          </cell>
          <cell r="F18">
            <v>2414400</v>
          </cell>
          <cell r="G18">
            <v>2405742</v>
          </cell>
          <cell r="I18">
            <v>2451583</v>
          </cell>
          <cell r="J18">
            <v>2472685</v>
          </cell>
          <cell r="K18">
            <v>2410198</v>
          </cell>
          <cell r="M18">
            <v>2615089</v>
          </cell>
          <cell r="N18">
            <v>2753458</v>
          </cell>
          <cell r="O18">
            <v>2647754</v>
          </cell>
          <cell r="Q18">
            <v>2474799</v>
          </cell>
          <cell r="R18">
            <v>2522169</v>
          </cell>
          <cell r="S18">
            <v>2530190</v>
          </cell>
        </row>
        <row r="23">
          <cell r="E23">
            <v>1343682</v>
          </cell>
          <cell r="F23">
            <v>1382023</v>
          </cell>
          <cell r="G23">
            <v>1047868</v>
          </cell>
          <cell r="I23">
            <v>858466</v>
          </cell>
          <cell r="J23">
            <v>985014</v>
          </cell>
          <cell r="K23">
            <v>1191760</v>
          </cell>
          <cell r="M23">
            <v>980748</v>
          </cell>
          <cell r="N23">
            <v>1040803</v>
          </cell>
          <cell r="O23">
            <v>941407</v>
          </cell>
          <cell r="Q23">
            <v>1172354</v>
          </cell>
          <cell r="R23">
            <v>1122324</v>
          </cell>
          <cell r="S23">
            <v>1045896</v>
          </cell>
        </row>
        <row r="25">
          <cell r="E25">
            <v>36.623715379468152</v>
          </cell>
          <cell r="F25">
            <v>36.401452346366433</v>
          </cell>
          <cell r="G25">
            <v>30.337249107138721</v>
          </cell>
          <cell r="I25">
            <v>25.933546469106741</v>
          </cell>
          <cell r="J25">
            <v>28.486321988033602</v>
          </cell>
          <cell r="K25">
            <v>33.084630426888786</v>
          </cell>
          <cell r="M25">
            <v>27.273341592521682</v>
          </cell>
          <cell r="N25">
            <v>27.430048044613233</v>
          </cell>
          <cell r="O25">
            <v>26.226762019116922</v>
          </cell>
          <cell r="Q25">
            <v>32.142897289762701</v>
          </cell>
          <cell r="R25">
            <v>30.793637379817387</v>
          </cell>
          <cell r="S25">
            <v>29.245058533681437</v>
          </cell>
          <cell r="T25">
            <v>30.396278269307601</v>
          </cell>
        </row>
        <row r="27">
          <cell r="E27">
            <v>0.8303349446557805</v>
          </cell>
          <cell r="F27">
            <v>0.88665609025207126</v>
          </cell>
          <cell r="G27">
            <v>0.85082479794280619</v>
          </cell>
          <cell r="I27">
            <v>0.86325138444777549</v>
          </cell>
          <cell r="J27">
            <v>0.95925721610050474</v>
          </cell>
          <cell r="K27">
            <v>0.84022265116926032</v>
          </cell>
          <cell r="M27">
            <v>0.93792812809904758</v>
          </cell>
          <cell r="N27">
            <v>0.952240938788666</v>
          </cell>
          <cell r="O27">
            <v>0.942640278830989</v>
          </cell>
          <cell r="Q27">
            <v>0.84871920442316362</v>
          </cell>
          <cell r="R27">
            <v>0.85940942561086564</v>
          </cell>
          <cell r="S27">
            <v>0.88447152425297482</v>
          </cell>
          <cell r="T27">
            <v>0.88563240472722582</v>
          </cell>
        </row>
        <row r="43">
          <cell r="E43">
            <v>53366934.910000004</v>
          </cell>
          <cell r="F43">
            <v>52388083.469999999</v>
          </cell>
          <cell r="G43">
            <v>51935044.780000009</v>
          </cell>
          <cell r="I43">
            <v>54120298.030000001</v>
          </cell>
          <cell r="J43">
            <v>53464792.320000008</v>
          </cell>
          <cell r="K43">
            <v>54170184</v>
          </cell>
          <cell r="M43">
            <v>56168463.470000006</v>
          </cell>
          <cell r="N43">
            <v>58859374.49000001</v>
          </cell>
          <cell r="O43">
            <v>57681474.310000002</v>
          </cell>
          <cell r="Q43">
            <v>53836259.939999998</v>
          </cell>
          <cell r="R43">
            <v>55556664.270000003</v>
          </cell>
          <cell r="S43">
            <v>56076812.949999996</v>
          </cell>
        </row>
        <row r="120">
          <cell r="E120">
            <v>17439235.609999992</v>
          </cell>
          <cell r="F120">
            <v>10826954.629999999</v>
          </cell>
          <cell r="G120">
            <v>5746420.3900000006</v>
          </cell>
          <cell r="I120">
            <v>11324796.009999998</v>
          </cell>
          <cell r="J120">
            <v>10558999.719999997</v>
          </cell>
          <cell r="K120">
            <v>12037015.25</v>
          </cell>
          <cell r="M120">
            <v>11492396.069999998</v>
          </cell>
          <cell r="N120">
            <v>11481797.630000001</v>
          </cell>
          <cell r="O120">
            <v>11858132.020000001</v>
          </cell>
          <cell r="Q120">
            <v>11127821.77</v>
          </cell>
          <cell r="R120">
            <v>11782355.639999999</v>
          </cell>
          <cell r="S120">
            <v>14870714.260000002</v>
          </cell>
        </row>
      </sheetData>
      <sheetData sheetId="5">
        <row r="5">
          <cell r="E5">
            <v>4</v>
          </cell>
          <cell r="F5">
            <v>11</v>
          </cell>
          <cell r="G5">
            <v>4</v>
          </cell>
          <cell r="I5">
            <v>13</v>
          </cell>
          <cell r="J5">
            <v>7</v>
          </cell>
          <cell r="K5">
            <v>6</v>
          </cell>
          <cell r="M5">
            <v>9</v>
          </cell>
          <cell r="N5">
            <v>5</v>
          </cell>
          <cell r="O5">
            <v>6</v>
          </cell>
          <cell r="Q5">
            <v>7</v>
          </cell>
          <cell r="R5">
            <v>2</v>
          </cell>
          <cell r="S5">
            <v>5</v>
          </cell>
        </row>
        <row r="18">
          <cell r="E18">
            <v>39576</v>
          </cell>
          <cell r="F18">
            <v>40624</v>
          </cell>
          <cell r="G18">
            <v>39020</v>
          </cell>
          <cell r="I18">
            <v>42946</v>
          </cell>
          <cell r="J18">
            <v>42552</v>
          </cell>
          <cell r="K18">
            <v>41814</v>
          </cell>
          <cell r="M18">
            <v>52553</v>
          </cell>
          <cell r="N18">
            <v>49370</v>
          </cell>
          <cell r="O18">
            <v>46725</v>
          </cell>
          <cell r="Q18">
            <v>44431</v>
          </cell>
          <cell r="R18">
            <v>45324</v>
          </cell>
          <cell r="S18">
            <v>45504</v>
          </cell>
        </row>
        <row r="23">
          <cell r="E23">
            <v>9351</v>
          </cell>
          <cell r="F23">
            <v>9265</v>
          </cell>
          <cell r="G23">
            <v>8755</v>
          </cell>
          <cell r="I23">
            <v>8621</v>
          </cell>
          <cell r="J23">
            <v>6532</v>
          </cell>
          <cell r="K23">
            <v>6012</v>
          </cell>
          <cell r="M23">
            <v>7767</v>
          </cell>
          <cell r="N23">
            <v>6693</v>
          </cell>
          <cell r="O23">
            <v>6083</v>
          </cell>
          <cell r="Q23">
            <v>6035</v>
          </cell>
          <cell r="R23">
            <v>5919</v>
          </cell>
          <cell r="S23">
            <v>6690</v>
          </cell>
        </row>
        <row r="25">
          <cell r="E25">
            <v>19.112146667484211</v>
          </cell>
          <cell r="F25">
            <v>18.571228126440698</v>
          </cell>
          <cell r="G25">
            <v>18.325484039769755</v>
          </cell>
          <cell r="I25">
            <v>16.714166618197329</v>
          </cell>
          <cell r="J25">
            <v>13.302920451305447</v>
          </cell>
          <cell r="K25">
            <v>12.569254249336204</v>
          </cell>
          <cell r="M25">
            <v>12.873125051794149</v>
          </cell>
          <cell r="N25">
            <v>11.937290433045588</v>
          </cell>
          <cell r="O25">
            <v>11.517561298873426</v>
          </cell>
          <cell r="Q25">
            <v>11.958546348036302</v>
          </cell>
          <cell r="R25">
            <v>11.55084596920555</v>
          </cell>
          <cell r="S25">
            <v>12.812655609606619</v>
          </cell>
          <cell r="T25">
            <v>14.189058041808735</v>
          </cell>
        </row>
        <row r="27">
          <cell r="E27">
            <v>0.47318204643822187</v>
          </cell>
          <cell r="F27">
            <v>0.50069637024711899</v>
          </cell>
          <cell r="G27">
            <v>0.46429718827715044</v>
          </cell>
          <cell r="I27">
            <v>0.50988400394172895</v>
          </cell>
          <cell r="J27">
            <v>0.55789804908747642</v>
          </cell>
          <cell r="K27">
            <v>0.49408011343495212</v>
          </cell>
          <cell r="M27">
            <v>0.64003166483984897</v>
          </cell>
          <cell r="N27">
            <v>0.58080986329733419</v>
          </cell>
          <cell r="O27">
            <v>0.5672919322527773</v>
          </cell>
          <cell r="Q27">
            <v>0.52109000709548414</v>
          </cell>
          <cell r="R27">
            <v>0.53098402619539942</v>
          </cell>
          <cell r="S27">
            <v>0.55046271094175281</v>
          </cell>
          <cell r="T27">
            <v>0.53301211598994147</v>
          </cell>
        </row>
        <row r="43">
          <cell r="E43">
            <v>754360.42999999993</v>
          </cell>
          <cell r="F43">
            <v>782179.21</v>
          </cell>
          <cell r="G43">
            <v>747974.04999999981</v>
          </cell>
          <cell r="I43">
            <v>849475.35</v>
          </cell>
          <cell r="J43">
            <v>819894.45</v>
          </cell>
          <cell r="K43">
            <v>803476.03000000014</v>
          </cell>
          <cell r="M43">
            <v>1006137.7000000001</v>
          </cell>
          <cell r="N43">
            <v>933487.21</v>
          </cell>
          <cell r="O43">
            <v>886436.09000000008</v>
          </cell>
          <cell r="Q43">
            <v>875368.89</v>
          </cell>
          <cell r="R43">
            <v>887141.05</v>
          </cell>
          <cell r="S43">
            <v>882140.74</v>
          </cell>
        </row>
        <row r="120">
          <cell r="E120">
            <v>514821.23999999993</v>
          </cell>
          <cell r="F120">
            <v>532550.5</v>
          </cell>
          <cell r="G120">
            <v>564820.49999999988</v>
          </cell>
          <cell r="I120">
            <v>596728.63</v>
          </cell>
          <cell r="J120">
            <v>479860.59999999992</v>
          </cell>
          <cell r="K120">
            <v>609670.82999999996</v>
          </cell>
          <cell r="M120">
            <v>567106.15</v>
          </cell>
          <cell r="N120">
            <v>601915.45000000007</v>
          </cell>
          <cell r="O120">
            <v>676747.75000000023</v>
          </cell>
          <cell r="Q120">
            <v>575091.54</v>
          </cell>
          <cell r="R120">
            <v>636228.98999999987</v>
          </cell>
          <cell r="S120">
            <v>706955.34</v>
          </cell>
        </row>
      </sheetData>
      <sheetData sheetId="6">
        <row r="5">
          <cell r="E5">
            <v>96</v>
          </cell>
          <cell r="F5">
            <v>151</v>
          </cell>
          <cell r="G5">
            <v>104</v>
          </cell>
          <cell r="I5">
            <v>138</v>
          </cell>
          <cell r="J5">
            <v>150</v>
          </cell>
          <cell r="K5">
            <v>179</v>
          </cell>
          <cell r="M5">
            <v>124</v>
          </cell>
          <cell r="N5">
            <v>165</v>
          </cell>
          <cell r="O5">
            <v>132</v>
          </cell>
          <cell r="Q5">
            <v>142</v>
          </cell>
          <cell r="R5">
            <v>86</v>
          </cell>
          <cell r="S5">
            <v>68</v>
          </cell>
        </row>
        <row r="18">
          <cell r="E18">
            <v>162650</v>
          </cell>
          <cell r="F18">
            <v>181269</v>
          </cell>
          <cell r="G18">
            <v>176896</v>
          </cell>
          <cell r="I18">
            <v>177389</v>
          </cell>
          <cell r="J18">
            <v>193082</v>
          </cell>
          <cell r="K18">
            <v>190208</v>
          </cell>
          <cell r="M18">
            <v>215318</v>
          </cell>
          <cell r="N18">
            <v>224701</v>
          </cell>
          <cell r="O18">
            <v>208609</v>
          </cell>
          <cell r="Q18">
            <v>193748</v>
          </cell>
          <cell r="R18">
            <v>193423</v>
          </cell>
          <cell r="S18">
            <v>192082</v>
          </cell>
        </row>
        <row r="23">
          <cell r="E23">
            <v>43673</v>
          </cell>
          <cell r="F23">
            <v>50151</v>
          </cell>
          <cell r="G23">
            <v>40971</v>
          </cell>
          <cell r="I23">
            <v>38115</v>
          </cell>
          <cell r="J23">
            <v>40501</v>
          </cell>
          <cell r="K23">
            <v>36887</v>
          </cell>
          <cell r="M23">
            <v>34301</v>
          </cell>
          <cell r="N23">
            <v>47155</v>
          </cell>
          <cell r="O23">
            <v>45075</v>
          </cell>
          <cell r="Q23">
            <v>41002</v>
          </cell>
          <cell r="R23">
            <v>41496</v>
          </cell>
          <cell r="S23">
            <v>54717</v>
          </cell>
        </row>
        <row r="25">
          <cell r="E25">
            <v>21.167295938891932</v>
          </cell>
          <cell r="F25">
            <v>21.670987814363496</v>
          </cell>
          <cell r="G25">
            <v>18.805509783491765</v>
          </cell>
          <cell r="I25">
            <v>17.686446655282502</v>
          </cell>
          <cell r="J25">
            <v>17.339018678585344</v>
          </cell>
          <cell r="K25">
            <v>16.241694663009163</v>
          </cell>
          <cell r="M25">
            <v>13.740130827868819</v>
          </cell>
          <cell r="N25">
            <v>17.34558001294803</v>
          </cell>
          <cell r="O25">
            <v>17.768168272338816</v>
          </cell>
          <cell r="Q25">
            <v>17.466240681576146</v>
          </cell>
          <cell r="R25">
            <v>17.663960769456708</v>
          </cell>
          <cell r="S25">
            <v>22.170673300945303</v>
          </cell>
          <cell r="T25">
            <v>18.206179016589225</v>
          </cell>
        </row>
        <row r="27">
          <cell r="E27">
            <v>0.44978775769810436</v>
          </cell>
          <cell r="F27">
            <v>0.51292869269949071</v>
          </cell>
          <cell r="G27">
            <v>0.47958335762030185</v>
          </cell>
          <cell r="I27">
            <v>0.47647494120917716</v>
          </cell>
          <cell r="J27">
            <v>0.56767118454708498</v>
          </cell>
          <cell r="K27">
            <v>0.49886108666887846</v>
          </cell>
          <cell r="M27">
            <v>0.57771696113548243</v>
          </cell>
          <cell r="N27">
            <v>0.57777046389850617</v>
          </cell>
          <cell r="O27">
            <v>0.54832893059443544</v>
          </cell>
          <cell r="Q27">
            <v>0.48804743744111884</v>
          </cell>
          <cell r="R27">
            <v>0.48343482841229041</v>
          </cell>
          <cell r="S27">
            <v>0.49350495863521915</v>
          </cell>
          <cell r="T27">
            <v>0.5138098744941163</v>
          </cell>
        </row>
        <row r="43">
          <cell r="E43">
            <v>3363168.88</v>
          </cell>
          <cell r="F43">
            <v>3802228.7900000005</v>
          </cell>
          <cell r="G43">
            <v>3715583.4000000004</v>
          </cell>
          <cell r="I43">
            <v>4035271.9000000004</v>
          </cell>
          <cell r="J43">
            <v>4564707.8</v>
          </cell>
          <cell r="K43">
            <v>3907628.0700000008</v>
          </cell>
          <cell r="M43">
            <v>4435221.78</v>
          </cell>
          <cell r="N43">
            <v>4432463.2699999996</v>
          </cell>
          <cell r="O43">
            <v>4309774.9000000004</v>
          </cell>
          <cell r="Q43">
            <v>4199082.37</v>
          </cell>
          <cell r="R43">
            <v>3925489.24</v>
          </cell>
          <cell r="S43">
            <v>4043134.1</v>
          </cell>
        </row>
        <row r="120">
          <cell r="E120">
            <v>1024808.08</v>
          </cell>
          <cell r="F120">
            <v>1232632.6199999999</v>
          </cell>
          <cell r="G120">
            <v>1214470.8899999999</v>
          </cell>
          <cell r="I120">
            <v>1122286.07</v>
          </cell>
          <cell r="J120">
            <v>1159144.29</v>
          </cell>
          <cell r="K120">
            <v>1412380.29</v>
          </cell>
          <cell r="M120">
            <v>1278531.3699999999</v>
          </cell>
          <cell r="N120">
            <v>1232717.8199999998</v>
          </cell>
          <cell r="O120">
            <v>1406333.4299999997</v>
          </cell>
          <cell r="Q120">
            <v>1228903.77</v>
          </cell>
          <cell r="R120">
            <v>1260314.1099999999</v>
          </cell>
          <cell r="S120">
            <v>1481775.9700000002</v>
          </cell>
        </row>
      </sheetData>
      <sheetData sheetId="7">
        <row r="5">
          <cell r="E5">
            <v>53</v>
          </cell>
          <cell r="F5">
            <v>75</v>
          </cell>
          <cell r="G5">
            <v>103</v>
          </cell>
          <cell r="I5">
            <v>65</v>
          </cell>
          <cell r="J5">
            <v>87</v>
          </cell>
          <cell r="K5">
            <v>67</v>
          </cell>
          <cell r="M5">
            <v>161</v>
          </cell>
          <cell r="N5">
            <v>87</v>
          </cell>
          <cell r="O5">
            <v>45</v>
          </cell>
          <cell r="Q5">
            <v>96</v>
          </cell>
          <cell r="R5">
            <v>133</v>
          </cell>
          <cell r="S5">
            <v>121</v>
          </cell>
        </row>
        <row r="18">
          <cell r="E18">
            <v>346205</v>
          </cell>
          <cell r="F18">
            <v>376453</v>
          </cell>
          <cell r="G18">
            <v>362812</v>
          </cell>
          <cell r="I18">
            <v>367804</v>
          </cell>
          <cell r="J18">
            <v>363238</v>
          </cell>
          <cell r="K18">
            <v>352107</v>
          </cell>
          <cell r="M18">
            <v>383294</v>
          </cell>
          <cell r="N18">
            <v>406086</v>
          </cell>
          <cell r="O18">
            <v>382093</v>
          </cell>
          <cell r="Q18">
            <v>373508</v>
          </cell>
          <cell r="R18">
            <v>371704</v>
          </cell>
          <cell r="S18">
            <v>377927</v>
          </cell>
        </row>
        <row r="23">
          <cell r="E23">
            <v>116190</v>
          </cell>
          <cell r="F23">
            <v>106988</v>
          </cell>
          <cell r="G23">
            <v>91215</v>
          </cell>
          <cell r="I23">
            <v>98019</v>
          </cell>
          <cell r="J23">
            <v>96350</v>
          </cell>
          <cell r="K23">
            <v>101747</v>
          </cell>
          <cell r="M23">
            <v>104793</v>
          </cell>
          <cell r="N23">
            <v>119958</v>
          </cell>
          <cell r="O23">
            <v>110930</v>
          </cell>
          <cell r="Q23">
            <v>100994</v>
          </cell>
          <cell r="R23">
            <v>103552</v>
          </cell>
          <cell r="S23">
            <v>126715</v>
          </cell>
        </row>
        <row r="25">
          <cell r="E25">
            <v>25.126780056875319</v>
          </cell>
          <cell r="F25">
            <v>22.129236828007588</v>
          </cell>
          <cell r="G25">
            <v>20.090214899113928</v>
          </cell>
          <cell r="I25">
            <v>21.042112562067565</v>
          </cell>
          <cell r="J25">
            <v>20.963836022985156</v>
          </cell>
          <cell r="K25">
            <v>22.417405673368219</v>
          </cell>
          <cell r="M25">
            <v>21.469927800496627</v>
          </cell>
          <cell r="N25">
            <v>22.803795880192531</v>
          </cell>
          <cell r="O25">
            <v>22.499964504698564</v>
          </cell>
          <cell r="Q25">
            <v>21.284209550223181</v>
          </cell>
          <cell r="R25">
            <v>21.788678101907184</v>
          </cell>
          <cell r="S25">
            <v>25.109879875238288</v>
          </cell>
          <cell r="T25">
            <v>22.252262719506742</v>
          </cell>
        </row>
        <row r="27">
          <cell r="E27">
            <v>0.69404656179270718</v>
          </cell>
          <cell r="F27">
            <v>0.77720933593467734</v>
          </cell>
          <cell r="G27">
            <v>0.72144323644480235</v>
          </cell>
          <cell r="I27">
            <v>0.72827211498574851</v>
          </cell>
          <cell r="J27">
            <v>0.79332124838928075</v>
          </cell>
          <cell r="K27">
            <v>0.69196687822234271</v>
          </cell>
          <cell r="M27">
            <v>0.77426092577442451</v>
          </cell>
          <cell r="N27">
            <v>0.78886804896550988</v>
          </cell>
          <cell r="O27">
            <v>0.76423949676477354</v>
          </cell>
          <cell r="Q27">
            <v>0.72039731906070692</v>
          </cell>
          <cell r="R27">
            <v>0.71242396915737649</v>
          </cell>
          <cell r="S27">
            <v>0.74330697820785152</v>
          </cell>
          <cell r="T27">
            <v>0.73950168649186909</v>
          </cell>
        </row>
        <row r="43">
          <cell r="E43">
            <v>7061364.8499999996</v>
          </cell>
          <cell r="F43">
            <v>8603211.0700000003</v>
          </cell>
          <cell r="G43">
            <v>7463064.9700000007</v>
          </cell>
          <cell r="I43">
            <v>7361720.3700000001</v>
          </cell>
          <cell r="J43">
            <v>7429506.6200000001</v>
          </cell>
          <cell r="K43">
            <v>6991164.5899999989</v>
          </cell>
          <cell r="M43">
            <v>7708618.919999999</v>
          </cell>
          <cell r="N43">
            <v>8014693.8800000008</v>
          </cell>
          <cell r="O43">
            <v>7742796.6899999995</v>
          </cell>
          <cell r="Q43">
            <v>7510193.4500000002</v>
          </cell>
          <cell r="R43">
            <v>7377947.8399999989</v>
          </cell>
          <cell r="S43">
            <v>9269283.6600000039</v>
          </cell>
        </row>
        <row r="120">
          <cell r="E120">
            <v>3003465.7899999996</v>
          </cell>
          <cell r="F120">
            <v>2694479.79</v>
          </cell>
          <cell r="G120">
            <v>2795543.67</v>
          </cell>
          <cell r="I120">
            <v>2607236.46</v>
          </cell>
          <cell r="J120">
            <v>2517322.8800000004</v>
          </cell>
          <cell r="K120">
            <v>2908848.0199999991</v>
          </cell>
          <cell r="M120">
            <v>2429540.6900000009</v>
          </cell>
          <cell r="N120">
            <v>3077745.6299999994</v>
          </cell>
          <cell r="O120">
            <v>3004186.96</v>
          </cell>
          <cell r="Q120">
            <v>3075020.7699999991</v>
          </cell>
          <cell r="R120">
            <v>3137810.9800000004</v>
          </cell>
          <cell r="S120">
            <v>3176890.94</v>
          </cell>
        </row>
      </sheetData>
      <sheetData sheetId="8">
        <row r="5">
          <cell r="E5">
            <v>122</v>
          </cell>
          <cell r="F5">
            <v>17</v>
          </cell>
          <cell r="G5">
            <v>7</v>
          </cell>
          <cell r="I5">
            <v>16</v>
          </cell>
          <cell r="J5">
            <v>37</v>
          </cell>
          <cell r="K5">
            <v>45</v>
          </cell>
          <cell r="M5">
            <v>20</v>
          </cell>
          <cell r="N5">
            <v>20</v>
          </cell>
          <cell r="O5">
            <v>14</v>
          </cell>
          <cell r="Q5">
            <v>5</v>
          </cell>
          <cell r="R5">
            <v>29</v>
          </cell>
          <cell r="S5">
            <v>16</v>
          </cell>
        </row>
        <row r="18">
          <cell r="E18">
            <v>60612</v>
          </cell>
          <cell r="F18">
            <v>62136</v>
          </cell>
          <cell r="G18">
            <v>62654</v>
          </cell>
          <cell r="I18">
            <v>69261</v>
          </cell>
          <cell r="J18">
            <v>64022</v>
          </cell>
          <cell r="K18">
            <v>61947</v>
          </cell>
          <cell r="M18">
            <v>71213</v>
          </cell>
          <cell r="N18">
            <v>72925</v>
          </cell>
          <cell r="O18">
            <v>71899</v>
          </cell>
          <cell r="Q18">
            <v>61901</v>
          </cell>
          <cell r="R18">
            <v>70673</v>
          </cell>
          <cell r="S18">
            <v>66808</v>
          </cell>
        </row>
        <row r="23">
          <cell r="E23">
            <v>17198</v>
          </cell>
          <cell r="F23">
            <v>15725</v>
          </cell>
          <cell r="G23">
            <v>19370</v>
          </cell>
          <cell r="I23">
            <v>16389</v>
          </cell>
          <cell r="J23">
            <v>17458</v>
          </cell>
          <cell r="K23">
            <v>21662</v>
          </cell>
          <cell r="M23">
            <v>22018</v>
          </cell>
          <cell r="N23">
            <v>18986</v>
          </cell>
          <cell r="O23">
            <v>19135</v>
          </cell>
          <cell r="Q23">
            <v>21963</v>
          </cell>
          <cell r="R23">
            <v>17099</v>
          </cell>
          <cell r="S23">
            <v>17861</v>
          </cell>
        </row>
        <row r="25">
          <cell r="E25">
            <v>21.548678110512466</v>
          </cell>
          <cell r="F25">
            <v>19.814518466249165</v>
          </cell>
          <cell r="G25">
            <v>23.190939131267658</v>
          </cell>
          <cell r="I25">
            <v>18.80550774526678</v>
          </cell>
          <cell r="J25">
            <v>21.166343355965083</v>
          </cell>
          <cell r="K25">
            <v>25.542100484618377</v>
          </cell>
          <cell r="M25">
            <v>23.616608209715654</v>
          </cell>
          <cell r="N25">
            <v>20.647729250043501</v>
          </cell>
          <cell r="O25">
            <v>21.008541753584684</v>
          </cell>
          <cell r="Q25">
            <v>26.188829533530477</v>
          </cell>
          <cell r="R25">
            <v>19.481155721642438</v>
          </cell>
          <cell r="S25">
            <v>21.092098581736163</v>
          </cell>
          <cell r="T25">
            <v>21.837477518072944</v>
          </cell>
        </row>
        <row r="27">
          <cell r="E27">
            <v>0.57380067687501479</v>
          </cell>
          <cell r="F27">
            <v>0.59585730724971231</v>
          </cell>
          <cell r="G27">
            <v>0.57952595675800667</v>
          </cell>
          <cell r="I27">
            <v>0.63917202301576681</v>
          </cell>
          <cell r="J27">
            <v>0.65031285551763363</v>
          </cell>
          <cell r="K27">
            <v>0.56218605221005635</v>
          </cell>
          <cell r="M27">
            <v>0.66223090156693165</v>
          </cell>
          <cell r="N27">
            <v>0.65317766342876848</v>
          </cell>
          <cell r="O27">
            <v>0.66269413337020144</v>
          </cell>
          <cell r="Q27">
            <v>0.55267269626706428</v>
          </cell>
          <cell r="R27">
            <v>0.63081743042290728</v>
          </cell>
          <cell r="S27">
            <v>0.61339576734150481</v>
          </cell>
          <cell r="T27">
            <v>0.62455946272497609</v>
          </cell>
        </row>
        <row r="43">
          <cell r="E43">
            <v>1290063.79</v>
          </cell>
          <cell r="F43">
            <v>1288931.06</v>
          </cell>
          <cell r="G43">
            <v>1334722.7999999998</v>
          </cell>
          <cell r="I43">
            <v>1414710.2000000002</v>
          </cell>
          <cell r="J43">
            <v>1336912.17</v>
          </cell>
          <cell r="K43">
            <v>1300364.4899999998</v>
          </cell>
          <cell r="M43">
            <v>1467273.44</v>
          </cell>
          <cell r="N43">
            <v>1472298.9300000002</v>
          </cell>
          <cell r="O43">
            <v>1461110.22</v>
          </cell>
          <cell r="Q43">
            <v>1319595.6600000001</v>
          </cell>
          <cell r="R43">
            <v>1486697.78</v>
          </cell>
          <cell r="S43">
            <v>1366767.11</v>
          </cell>
        </row>
        <row r="120">
          <cell r="E120">
            <v>611885.52999999991</v>
          </cell>
          <cell r="F120">
            <v>735813.37</v>
          </cell>
          <cell r="G120">
            <v>678977.84000000008</v>
          </cell>
          <cell r="I120">
            <v>760873.46000000008</v>
          </cell>
          <cell r="J120">
            <v>692973.39</v>
          </cell>
          <cell r="K120">
            <v>758124.51</v>
          </cell>
          <cell r="M120">
            <v>668119.59000000008</v>
          </cell>
          <cell r="N120">
            <v>760852.78999999992</v>
          </cell>
          <cell r="O120">
            <v>776060.28000000014</v>
          </cell>
          <cell r="Q120">
            <v>838044.44000000006</v>
          </cell>
          <cell r="R120">
            <v>760552.04</v>
          </cell>
          <cell r="S120">
            <v>860733.90999999968</v>
          </cell>
        </row>
      </sheetData>
      <sheetData sheetId="9">
        <row r="5">
          <cell r="E5">
            <v>11</v>
          </cell>
          <cell r="F5">
            <v>24</v>
          </cell>
          <cell r="G5">
            <v>23</v>
          </cell>
          <cell r="I5">
            <v>17</v>
          </cell>
          <cell r="J5">
            <v>22</v>
          </cell>
          <cell r="K5">
            <v>29</v>
          </cell>
          <cell r="M5">
            <v>20</v>
          </cell>
          <cell r="N5">
            <v>19</v>
          </cell>
          <cell r="O5">
            <v>37</v>
          </cell>
          <cell r="Q5">
            <v>12</v>
          </cell>
          <cell r="R5">
            <v>19</v>
          </cell>
          <cell r="S5">
            <v>18</v>
          </cell>
        </row>
        <row r="18">
          <cell r="E18">
            <v>82983.600000000006</v>
          </cell>
          <cell r="F18">
            <v>88015.7</v>
          </cell>
          <cell r="G18">
            <v>78630.7</v>
          </cell>
          <cell r="I18">
            <v>92873.7</v>
          </cell>
          <cell r="J18">
            <v>82204</v>
          </cell>
          <cell r="K18">
            <v>80936.899999999994</v>
          </cell>
          <cell r="M18">
            <v>89624.8</v>
          </cell>
          <cell r="N18">
            <v>92654.1</v>
          </cell>
          <cell r="O18">
            <v>92896.5</v>
          </cell>
          <cell r="Q18">
            <v>91031</v>
          </cell>
          <cell r="R18">
            <v>90749.9</v>
          </cell>
          <cell r="S18">
            <v>84307.3</v>
          </cell>
        </row>
        <row r="23">
          <cell r="E23">
            <v>32343.399999999994</v>
          </cell>
          <cell r="F23">
            <v>29180.300000000003</v>
          </cell>
          <cell r="G23">
            <v>31246.300000000003</v>
          </cell>
          <cell r="I23">
            <v>27749.300000000003</v>
          </cell>
          <cell r="J23">
            <v>25109</v>
          </cell>
          <cell r="K23">
            <v>24071.100000000006</v>
          </cell>
          <cell r="M23">
            <v>23897.199999999997</v>
          </cell>
          <cell r="N23">
            <v>23916.899999999994</v>
          </cell>
          <cell r="O23">
            <v>25631.5</v>
          </cell>
          <cell r="Q23">
            <v>25741</v>
          </cell>
          <cell r="R23">
            <v>24797.100000000006</v>
          </cell>
          <cell r="S23">
            <v>20345.679999999993</v>
          </cell>
        </row>
        <row r="25">
          <cell r="E25">
            <v>28.044950445255662</v>
          </cell>
          <cell r="F25">
            <v>24.898716679750166</v>
          </cell>
          <cell r="G25">
            <v>28.437525596803702</v>
          </cell>
          <cell r="I25">
            <v>23.00498246603053</v>
          </cell>
          <cell r="J25">
            <v>23.397910784341132</v>
          </cell>
          <cell r="K25">
            <v>22.914381996801467</v>
          </cell>
          <cell r="M25">
            <v>21.003726620728443</v>
          </cell>
          <cell r="N25">
            <v>20.471364620691421</v>
          </cell>
          <cell r="O25">
            <v>21.604615682869884</v>
          </cell>
          <cell r="Q25">
            <v>22.04381187270921</v>
          </cell>
          <cell r="R25">
            <v>21.460617757276264</v>
          </cell>
          <cell r="S25">
            <v>19.441089971828795</v>
          </cell>
          <cell r="T25">
            <v>23.063184734793051</v>
          </cell>
        </row>
        <row r="27">
          <cell r="E27">
            <v>0.59652152035223294</v>
          </cell>
          <cell r="F27">
            <v>0.6517508978488652</v>
          </cell>
          <cell r="G27">
            <v>0.56067068822908639</v>
          </cell>
          <cell r="I27">
            <v>0.65960497720202838</v>
          </cell>
          <cell r="J27">
            <v>0.64453504782813231</v>
          </cell>
          <cell r="K27">
            <v>0.57161855324257993</v>
          </cell>
          <cell r="M27">
            <v>0.65186413557349632</v>
          </cell>
          <cell r="N27">
            <v>0.64960702792520564</v>
          </cell>
          <cell r="O27">
            <v>0.66916261480280925</v>
          </cell>
          <cell r="Q27">
            <v>0.63184160752398966</v>
          </cell>
          <cell r="R27">
            <v>0.62847061593650877</v>
          </cell>
          <cell r="S27">
            <v>0.60144319600499374</v>
          </cell>
          <cell r="T27">
            <v>0.62598028019109919</v>
          </cell>
        </row>
        <row r="43">
          <cell r="E43">
            <v>1745409.5599999998</v>
          </cell>
          <cell r="F43">
            <v>2445722.1400000006</v>
          </cell>
          <cell r="G43">
            <v>1689377.25</v>
          </cell>
          <cell r="I43">
            <v>1971839.3900000001</v>
          </cell>
          <cell r="J43">
            <v>1775504.2199999997</v>
          </cell>
          <cell r="K43">
            <v>1742781.25</v>
          </cell>
          <cell r="M43">
            <v>2105634.1599999997</v>
          </cell>
          <cell r="N43">
            <v>1977062.86</v>
          </cell>
          <cell r="O43">
            <v>1996880.3399999999</v>
          </cell>
          <cell r="Q43">
            <v>1957381.9200000002</v>
          </cell>
          <cell r="R43">
            <v>1960620.5599999998</v>
          </cell>
          <cell r="S43">
            <v>1858090.02</v>
          </cell>
        </row>
        <row r="120">
          <cell r="E120">
            <v>737777.79</v>
          </cell>
          <cell r="F120">
            <v>762261.19000000006</v>
          </cell>
          <cell r="G120">
            <v>801366.08999999985</v>
          </cell>
          <cell r="I120">
            <v>883188.47000000009</v>
          </cell>
          <cell r="J120">
            <v>800917.50000000023</v>
          </cell>
          <cell r="K120">
            <v>828665.12</v>
          </cell>
          <cell r="M120">
            <v>713128.16999999981</v>
          </cell>
          <cell r="N120">
            <v>841380.03</v>
          </cell>
          <cell r="O120">
            <v>814476.3600000001</v>
          </cell>
          <cell r="Q120">
            <v>803297.54000000039</v>
          </cell>
          <cell r="R120">
            <v>897929.07</v>
          </cell>
          <cell r="S120">
            <v>838073.13000000012</v>
          </cell>
        </row>
      </sheetData>
      <sheetData sheetId="10">
        <row r="5">
          <cell r="E5">
            <v>15</v>
          </cell>
          <cell r="F5">
            <v>21</v>
          </cell>
          <cell r="G5">
            <v>7</v>
          </cell>
          <cell r="I5">
            <v>11</v>
          </cell>
          <cell r="J5">
            <v>8</v>
          </cell>
          <cell r="K5">
            <v>6</v>
          </cell>
          <cell r="M5">
            <v>12</v>
          </cell>
          <cell r="N5">
            <v>13</v>
          </cell>
          <cell r="O5">
            <v>12</v>
          </cell>
          <cell r="Q5">
            <v>8</v>
          </cell>
          <cell r="R5">
            <v>8</v>
          </cell>
          <cell r="S5">
            <v>15</v>
          </cell>
        </row>
        <row r="18">
          <cell r="E18">
            <v>57845</v>
          </cell>
          <cell r="F18">
            <v>56369</v>
          </cell>
          <cell r="G18">
            <v>55749</v>
          </cell>
          <cell r="I18">
            <v>57961</v>
          </cell>
          <cell r="J18">
            <v>52159</v>
          </cell>
          <cell r="K18">
            <v>55242</v>
          </cell>
          <cell r="M18">
            <v>66060</v>
          </cell>
          <cell r="N18">
            <v>62583</v>
          </cell>
          <cell r="O18">
            <v>63238</v>
          </cell>
          <cell r="Q18">
            <v>58351</v>
          </cell>
          <cell r="R18">
            <v>57133</v>
          </cell>
          <cell r="S18">
            <v>59128</v>
          </cell>
        </row>
        <row r="23">
          <cell r="E23">
            <v>17007</v>
          </cell>
          <cell r="F23">
            <v>15424</v>
          </cell>
          <cell r="G23">
            <v>12745</v>
          </cell>
          <cell r="I23">
            <v>12109</v>
          </cell>
          <cell r="J23">
            <v>11509</v>
          </cell>
          <cell r="K23">
            <v>13545</v>
          </cell>
          <cell r="M23">
            <v>15961</v>
          </cell>
          <cell r="N23">
            <v>14199</v>
          </cell>
          <cell r="O23">
            <v>14424</v>
          </cell>
          <cell r="Q23">
            <v>14893</v>
          </cell>
          <cell r="R23">
            <v>14338</v>
          </cell>
          <cell r="S23">
            <v>14353</v>
          </cell>
        </row>
        <row r="25">
          <cell r="E25">
            <v>22.706275033377835</v>
          </cell>
          <cell r="F25">
            <v>21.481894150417826</v>
          </cell>
          <cell r="G25">
            <v>18.605839416058394</v>
          </cell>
          <cell r="I25">
            <v>17.273894436519257</v>
          </cell>
          <cell r="J25">
            <v>18.067503924646783</v>
          </cell>
          <cell r="K25">
            <v>19.6875</v>
          </cell>
          <cell r="M25">
            <v>19.417274939172749</v>
          </cell>
          <cell r="N25">
            <v>18.48828125</v>
          </cell>
          <cell r="O25">
            <v>18.563706563706564</v>
          </cell>
          <cell r="Q25">
            <v>20.31787175989086</v>
          </cell>
          <cell r="R25">
            <v>20.053146853146853</v>
          </cell>
          <cell r="S25">
            <v>19.527891156462584</v>
          </cell>
          <cell r="T25">
            <v>19.535632447296059</v>
          </cell>
        </row>
        <row r="27">
          <cell r="E27">
            <v>0.53184202420848903</v>
          </cell>
          <cell r="F27">
            <v>0.53288901493666097</v>
          </cell>
          <cell r="G27">
            <v>0.50815338759810047</v>
          </cell>
          <cell r="I27">
            <v>0.52704994430425789</v>
          </cell>
          <cell r="J27">
            <v>0.52392671314060713</v>
          </cell>
          <cell r="K27">
            <v>0.50042122999157534</v>
          </cell>
          <cell r="M27">
            <v>0.61689312228603443</v>
          </cell>
          <cell r="N27">
            <v>0.56375494320382669</v>
          </cell>
          <cell r="O27">
            <v>0.58675945256321038</v>
          </cell>
          <cell r="Q27">
            <v>0.52256810732388814</v>
          </cell>
          <cell r="R27">
            <v>0.51052631578947372</v>
          </cell>
          <cell r="S27">
            <v>0.54438153109607323</v>
          </cell>
          <cell r="T27">
            <v>0.53950309795058649</v>
          </cell>
        </row>
        <row r="43">
          <cell r="E43">
            <v>1092950.2199999997</v>
          </cell>
          <cell r="F43">
            <v>1101550.32</v>
          </cell>
          <cell r="G43">
            <v>1067856.69</v>
          </cell>
          <cell r="I43">
            <v>1107077.1599999999</v>
          </cell>
          <cell r="J43">
            <v>1005527.32</v>
          </cell>
          <cell r="K43">
            <v>1080418.4899999998</v>
          </cell>
          <cell r="M43">
            <v>1254239.7000000002</v>
          </cell>
          <cell r="N43">
            <v>1178964.6200000001</v>
          </cell>
          <cell r="O43">
            <v>1199738.3400000001</v>
          </cell>
          <cell r="Q43">
            <v>1122921.8999999999</v>
          </cell>
          <cell r="R43">
            <v>1160788.2699999996</v>
          </cell>
          <cell r="S43">
            <v>1219635.8599999999</v>
          </cell>
        </row>
        <row r="120">
          <cell r="E120">
            <v>552541.02999999991</v>
          </cell>
          <cell r="F120">
            <v>532505.68999999994</v>
          </cell>
          <cell r="G120">
            <v>610854.06999999995</v>
          </cell>
          <cell r="I120">
            <v>795523.29999999993</v>
          </cell>
          <cell r="J120">
            <v>509138.67999999988</v>
          </cell>
          <cell r="K120">
            <v>619887.86999999976</v>
          </cell>
          <cell r="M120">
            <v>614654.73</v>
          </cell>
          <cell r="N120">
            <v>538983.66</v>
          </cell>
          <cell r="O120">
            <v>764907.96</v>
          </cell>
          <cell r="Q120">
            <v>455788</v>
          </cell>
          <cell r="R120">
            <v>715111.78000000026</v>
          </cell>
          <cell r="S120">
            <v>1001833.4800000002</v>
          </cell>
        </row>
      </sheetData>
      <sheetData sheetId="11">
        <row r="5">
          <cell r="E5">
            <v>14</v>
          </cell>
          <cell r="F5">
            <v>9</v>
          </cell>
          <cell r="G5">
            <v>12</v>
          </cell>
          <cell r="I5">
            <v>11</v>
          </cell>
          <cell r="J5">
            <v>19</v>
          </cell>
          <cell r="K5">
            <v>9</v>
          </cell>
          <cell r="M5">
            <v>18</v>
          </cell>
          <cell r="N5">
            <v>19</v>
          </cell>
          <cell r="O5">
            <v>16</v>
          </cell>
          <cell r="Q5">
            <v>13</v>
          </cell>
          <cell r="R5">
            <v>8</v>
          </cell>
          <cell r="S5">
            <v>3</v>
          </cell>
        </row>
        <row r="18">
          <cell r="E18">
            <v>127714</v>
          </cell>
          <cell r="F18">
            <v>138366</v>
          </cell>
          <cell r="G18">
            <v>112233</v>
          </cell>
          <cell r="I18">
            <v>139234</v>
          </cell>
          <cell r="J18">
            <v>128676</v>
          </cell>
          <cell r="K18">
            <v>120888</v>
          </cell>
          <cell r="M18">
            <v>144264</v>
          </cell>
          <cell r="N18">
            <v>152091</v>
          </cell>
          <cell r="O18">
            <v>139886</v>
          </cell>
          <cell r="Q18">
            <v>130770</v>
          </cell>
          <cell r="R18">
            <v>131866</v>
          </cell>
          <cell r="S18">
            <v>122643</v>
          </cell>
        </row>
        <row r="23">
          <cell r="E23">
            <v>60010</v>
          </cell>
          <cell r="F23">
            <v>61174</v>
          </cell>
          <cell r="G23">
            <v>62581</v>
          </cell>
          <cell r="I23">
            <v>58339</v>
          </cell>
          <cell r="J23">
            <v>56540</v>
          </cell>
          <cell r="K23">
            <v>54877</v>
          </cell>
          <cell r="M23">
            <v>58770</v>
          </cell>
          <cell r="N23">
            <v>59517</v>
          </cell>
          <cell r="O23">
            <v>44785</v>
          </cell>
          <cell r="Q23">
            <v>52426</v>
          </cell>
          <cell r="R23">
            <v>48544</v>
          </cell>
          <cell r="S23">
            <v>45215</v>
          </cell>
        </row>
        <row r="25">
          <cell r="E25">
            <v>31.922929611030725</v>
          </cell>
          <cell r="F25">
            <v>30.620989298120914</v>
          </cell>
          <cell r="G25">
            <v>35.756893576660687</v>
          </cell>
          <cell r="I25">
            <v>29.496319216923514</v>
          </cell>
          <cell r="J25">
            <v>30.497869356491719</v>
          </cell>
          <cell r="K25">
            <v>31.158338206821369</v>
          </cell>
          <cell r="M25">
            <v>28.907306755859423</v>
          </cell>
          <cell r="N25">
            <v>28.066245714636022</v>
          </cell>
          <cell r="O25">
            <v>24.212819791959518</v>
          </cell>
          <cell r="Q25">
            <v>28.590281943611277</v>
          </cell>
          <cell r="R25">
            <v>26.878695931430091</v>
          </cell>
          <cell r="S25">
            <v>26.92426786713828</v>
          </cell>
          <cell r="T25">
            <v>29.400442618216726</v>
          </cell>
        </row>
        <row r="27">
          <cell r="E27">
            <v>0.68231309235059678</v>
          </cell>
          <cell r="F27">
            <v>0.76253616599156815</v>
          </cell>
          <cell r="G27">
            <v>0.59762617280269226</v>
          </cell>
          <cell r="I27">
            <v>0.74024216808219356</v>
          </cell>
          <cell r="J27">
            <v>0.7556641336136527</v>
          </cell>
          <cell r="K27">
            <v>0.63980523432744973</v>
          </cell>
          <cell r="M27">
            <v>0.78735980352026202</v>
          </cell>
          <cell r="N27">
            <v>0.80107131852764812</v>
          </cell>
          <cell r="O27">
            <v>0.75942453854505976</v>
          </cell>
          <cell r="Q27">
            <v>0.68563788651348123</v>
          </cell>
          <cell r="R27">
            <v>0.69031839264587325</v>
          </cell>
          <cell r="S27">
            <v>0.66289930274039244</v>
          </cell>
          <cell r="T27">
            <v>0.71351044239838313</v>
          </cell>
        </row>
        <row r="43">
          <cell r="E43">
            <v>2620809.7999999998</v>
          </cell>
          <cell r="F43">
            <v>2804607.77</v>
          </cell>
          <cell r="G43">
            <v>2314832.5099999998</v>
          </cell>
          <cell r="I43">
            <v>2869914.64</v>
          </cell>
          <cell r="J43">
            <v>2629049.2399999998</v>
          </cell>
          <cell r="K43">
            <v>2473198.85</v>
          </cell>
          <cell r="M43">
            <v>2889102.18</v>
          </cell>
          <cell r="N43">
            <v>3241812.21</v>
          </cell>
          <cell r="O43">
            <v>2818231.83</v>
          </cell>
          <cell r="Q43">
            <v>2660675.9299999997</v>
          </cell>
          <cell r="R43">
            <v>2698812.6400000006</v>
          </cell>
          <cell r="S43">
            <v>2494628.2999999998</v>
          </cell>
        </row>
        <row r="120">
          <cell r="E120">
            <v>928888.88000000024</v>
          </cell>
          <cell r="F120">
            <v>1014110.3300000001</v>
          </cell>
          <cell r="G120">
            <v>1002680.05</v>
          </cell>
          <cell r="I120">
            <v>947049.47000000009</v>
          </cell>
          <cell r="J120">
            <v>1008180.4100000001</v>
          </cell>
          <cell r="K120">
            <v>1070385.4999999998</v>
          </cell>
          <cell r="M120">
            <v>976260.74000000011</v>
          </cell>
          <cell r="N120">
            <v>1182604.5600000003</v>
          </cell>
          <cell r="O120">
            <v>1200037.3599999999</v>
          </cell>
          <cell r="Q120">
            <v>1082301.6800000002</v>
          </cell>
          <cell r="R120">
            <v>1258647.0299999998</v>
          </cell>
          <cell r="S120">
            <v>1302033.2100000004</v>
          </cell>
        </row>
      </sheetData>
      <sheetData sheetId="12">
        <row r="5">
          <cell r="E5">
            <v>26</v>
          </cell>
          <cell r="F5">
            <v>11</v>
          </cell>
          <cell r="G5">
            <v>15</v>
          </cell>
          <cell r="I5">
            <v>8</v>
          </cell>
          <cell r="J5">
            <v>17</v>
          </cell>
          <cell r="K5">
            <v>21</v>
          </cell>
          <cell r="M5">
            <v>18</v>
          </cell>
          <cell r="N5">
            <v>23</v>
          </cell>
          <cell r="O5">
            <v>10</v>
          </cell>
          <cell r="Q5">
            <v>15</v>
          </cell>
          <cell r="R5">
            <v>28</v>
          </cell>
          <cell r="S5">
            <v>14</v>
          </cell>
        </row>
        <row r="18">
          <cell r="E18">
            <v>69919</v>
          </cell>
          <cell r="F18">
            <v>80510</v>
          </cell>
          <cell r="G18">
            <v>73264</v>
          </cell>
          <cell r="I18">
            <v>71293</v>
          </cell>
          <cell r="J18">
            <v>72116</v>
          </cell>
          <cell r="K18">
            <v>74091</v>
          </cell>
          <cell r="M18">
            <v>89468</v>
          </cell>
          <cell r="N18">
            <v>96706</v>
          </cell>
          <cell r="O18">
            <v>88358</v>
          </cell>
          <cell r="Q18">
            <v>75099</v>
          </cell>
          <cell r="R18">
            <v>76278</v>
          </cell>
          <cell r="S18">
            <v>76770</v>
          </cell>
        </row>
        <row r="23">
          <cell r="E23">
            <v>9406</v>
          </cell>
          <cell r="F23">
            <v>10516</v>
          </cell>
          <cell r="G23">
            <v>9681</v>
          </cell>
          <cell r="I23">
            <v>9715</v>
          </cell>
          <cell r="J23">
            <v>9815</v>
          </cell>
          <cell r="K23">
            <v>9964</v>
          </cell>
          <cell r="M23">
            <v>12180</v>
          </cell>
          <cell r="N23">
            <v>11725</v>
          </cell>
          <cell r="O23">
            <v>11975</v>
          </cell>
          <cell r="Q23">
            <v>10198</v>
          </cell>
          <cell r="R23">
            <v>10403</v>
          </cell>
          <cell r="S23">
            <v>10443</v>
          </cell>
        </row>
        <row r="25">
          <cell r="E25">
            <v>11.857548061771194</v>
          </cell>
          <cell r="F25">
            <v>11.552743172280447</v>
          </cell>
          <cell r="G25">
            <v>11.671589607571283</v>
          </cell>
          <cell r="I25">
            <v>11.992642701955363</v>
          </cell>
          <cell r="J25">
            <v>11.979592584003612</v>
          </cell>
          <cell r="K25">
            <v>11.831199981001687</v>
          </cell>
          <cell r="M25">
            <v>11.918041448952033</v>
          </cell>
          <cell r="N25">
            <v>10.753822307417156</v>
          </cell>
          <cell r="O25">
            <v>11.931806859169805</v>
          </cell>
          <cell r="Q25">
            <v>11.955871836055195</v>
          </cell>
          <cell r="R25">
            <v>12.001476678856958</v>
          </cell>
          <cell r="S25">
            <v>11.974132296790616</v>
          </cell>
          <cell r="T25">
            <v>11.764085378091641</v>
          </cell>
        </row>
        <row r="27">
          <cell r="E27">
            <v>0.4690063657523863</v>
          </cell>
          <cell r="F27">
            <v>0.5560850946263296</v>
          </cell>
          <cell r="G27">
            <v>0.48854880386763355</v>
          </cell>
          <cell r="I27">
            <v>0.47437586500585543</v>
          </cell>
          <cell r="J27">
            <v>0.53006203510422489</v>
          </cell>
          <cell r="K27">
            <v>0.49001173922388852</v>
          </cell>
          <cell r="M27">
            <v>0.60912309368191719</v>
          </cell>
          <cell r="N27">
            <v>0.63476414428665662</v>
          </cell>
          <cell r="O27">
            <v>0.59747776988876489</v>
          </cell>
          <cell r="Q27">
            <v>0.49044405042955241</v>
          </cell>
          <cell r="R27">
            <v>0.49623487852400733</v>
          </cell>
          <cell r="S27">
            <v>0.51401024404941242</v>
          </cell>
          <cell r="T27">
            <v>0.52877020446406442</v>
          </cell>
        </row>
        <row r="43">
          <cell r="E43">
            <v>1418175.06</v>
          </cell>
          <cell r="F43">
            <v>1609774.6700000002</v>
          </cell>
          <cell r="G43">
            <v>1476741.6400000001</v>
          </cell>
          <cell r="I43">
            <v>1409883.4900000002</v>
          </cell>
          <cell r="J43">
            <v>1461223.1500000001</v>
          </cell>
          <cell r="K43">
            <v>1480563.07</v>
          </cell>
          <cell r="M43">
            <v>1752673.0399999998</v>
          </cell>
          <cell r="N43">
            <v>1898062.33</v>
          </cell>
          <cell r="O43">
            <v>1728766.24</v>
          </cell>
          <cell r="Q43">
            <v>1520863.8</v>
          </cell>
          <cell r="R43">
            <v>1575604.18</v>
          </cell>
          <cell r="S43">
            <v>1534771.4700000002</v>
          </cell>
        </row>
        <row r="120">
          <cell r="E120">
            <v>734346.37</v>
          </cell>
          <cell r="F120">
            <v>758579.82000000007</v>
          </cell>
          <cell r="G120">
            <v>803721.52000000014</v>
          </cell>
          <cell r="I120">
            <v>786759.07</v>
          </cell>
          <cell r="J120">
            <v>747388.64999999991</v>
          </cell>
          <cell r="K120">
            <v>888765.02999999991</v>
          </cell>
          <cell r="M120">
            <v>807391.09000000008</v>
          </cell>
          <cell r="N120">
            <v>869662.41999999993</v>
          </cell>
          <cell r="O120">
            <v>1415418.8399999996</v>
          </cell>
          <cell r="Q120">
            <v>794471.17000000027</v>
          </cell>
          <cell r="R120">
            <v>998044.20999999985</v>
          </cell>
          <cell r="S120">
            <v>982948.03000000014</v>
          </cell>
        </row>
      </sheetData>
      <sheetData sheetId="13">
        <row r="5">
          <cell r="E5">
            <v>16</v>
          </cell>
          <cell r="F5">
            <v>58</v>
          </cell>
          <cell r="G5">
            <v>39</v>
          </cell>
          <cell r="I5">
            <v>29</v>
          </cell>
          <cell r="J5">
            <v>55</v>
          </cell>
          <cell r="K5">
            <v>80</v>
          </cell>
          <cell r="M5">
            <v>32</v>
          </cell>
          <cell r="N5">
            <v>118</v>
          </cell>
          <cell r="O5">
            <v>47</v>
          </cell>
          <cell r="Q5">
            <v>63</v>
          </cell>
          <cell r="R5">
            <v>40</v>
          </cell>
          <cell r="S5">
            <v>126</v>
          </cell>
        </row>
        <row r="18">
          <cell r="E18">
            <v>226364</v>
          </cell>
          <cell r="F18">
            <v>235038</v>
          </cell>
          <cell r="G18">
            <v>229555</v>
          </cell>
          <cell r="I18">
            <v>222268</v>
          </cell>
          <cell r="J18">
            <v>223902</v>
          </cell>
          <cell r="K18">
            <v>223488</v>
          </cell>
          <cell r="M18">
            <v>241036</v>
          </cell>
          <cell r="N18">
            <v>275090</v>
          </cell>
          <cell r="O18">
            <v>258366</v>
          </cell>
          <cell r="Q18">
            <v>246943</v>
          </cell>
          <cell r="R18">
            <v>240111</v>
          </cell>
          <cell r="S18">
            <v>245479</v>
          </cell>
        </row>
        <row r="23">
          <cell r="E23">
            <v>93647</v>
          </cell>
          <cell r="F23">
            <v>89864</v>
          </cell>
          <cell r="G23">
            <v>92854</v>
          </cell>
          <cell r="I23">
            <v>90510</v>
          </cell>
          <cell r="J23">
            <v>86167</v>
          </cell>
          <cell r="K23">
            <v>86733</v>
          </cell>
          <cell r="M23">
            <v>90962</v>
          </cell>
          <cell r="N23">
            <v>81010</v>
          </cell>
          <cell r="O23">
            <v>81764</v>
          </cell>
          <cell r="Q23">
            <v>85643</v>
          </cell>
          <cell r="R23">
            <v>82580</v>
          </cell>
          <cell r="S23">
            <v>84089</v>
          </cell>
        </row>
        <row r="25">
          <cell r="E25">
            <v>29.246682511079118</v>
          </cell>
          <cell r="F25">
            <v>27.606461086637299</v>
          </cell>
          <cell r="G25">
            <v>28.765981703331256</v>
          </cell>
          <cell r="I25">
            <v>28.88583218707015</v>
          </cell>
          <cell r="J25">
            <v>27.733807971212741</v>
          </cell>
          <cell r="K25">
            <v>27.872561275415599</v>
          </cell>
          <cell r="M25">
            <v>27.381945050677761</v>
          </cell>
          <cell r="N25">
            <v>22.748780563145345</v>
          </cell>
          <cell r="O25">
            <v>24.039043894981329</v>
          </cell>
          <cell r="Q25">
            <v>25.750632919004406</v>
          </cell>
          <cell r="R25">
            <v>25.591045303401707</v>
          </cell>
          <cell r="S25">
            <v>25.514916496747258</v>
          </cell>
          <cell r="T25">
            <v>26.699646054931947</v>
          </cell>
        </row>
        <row r="27">
          <cell r="E27">
            <v>0.56206477436239333</v>
          </cell>
          <cell r="F27">
            <v>0.60389255019848154</v>
          </cell>
          <cell r="G27">
            <v>0.56891518131530427</v>
          </cell>
          <cell r="I27">
            <v>0.54952561669829225</v>
          </cell>
          <cell r="J27">
            <v>0.61100286532951287</v>
          </cell>
          <cell r="K27">
            <v>0.54925833854562833</v>
          </cell>
          <cell r="M27">
            <v>0.61092144115373404</v>
          </cell>
          <cell r="N27">
            <v>0.6713220840293479</v>
          </cell>
          <cell r="O27">
            <v>0.64797231209088857</v>
          </cell>
          <cell r="Q27">
            <v>0.59712178897391044</v>
          </cell>
          <cell r="R27">
            <v>0.57854168875352985</v>
          </cell>
          <cell r="S27">
            <v>0.60848732726033339</v>
          </cell>
          <cell r="T27">
            <v>0.59238815797967803</v>
          </cell>
        </row>
        <row r="43">
          <cell r="E43">
            <v>4537374.3100000005</v>
          </cell>
          <cell r="F43">
            <v>4707912.46</v>
          </cell>
          <cell r="G43">
            <v>4669433.5100000007</v>
          </cell>
          <cell r="I43">
            <v>4477590.0299999993</v>
          </cell>
          <cell r="J43">
            <v>4545706.7199999988</v>
          </cell>
          <cell r="K43">
            <v>4794243.96</v>
          </cell>
          <cell r="M43">
            <v>4761390.9799999995</v>
          </cell>
          <cell r="N43">
            <v>5544366.29</v>
          </cell>
          <cell r="O43">
            <v>5318537.5499999989</v>
          </cell>
          <cell r="Q43">
            <v>4964530.29</v>
          </cell>
          <cell r="R43">
            <v>4913662.3600000013</v>
          </cell>
          <cell r="S43">
            <v>5021266.959999999</v>
          </cell>
        </row>
        <row r="120">
          <cell r="E120">
            <v>2077087.27</v>
          </cell>
          <cell r="F120">
            <v>1871261.6799999997</v>
          </cell>
          <cell r="G120">
            <v>1927218.0999999996</v>
          </cell>
          <cell r="I120">
            <v>2061269.0799999998</v>
          </cell>
          <cell r="J120">
            <v>1730383.2199999995</v>
          </cell>
          <cell r="K120">
            <v>2044597.1700000002</v>
          </cell>
          <cell r="M120">
            <v>1859543.0599999998</v>
          </cell>
          <cell r="N120">
            <v>1927697.63</v>
          </cell>
          <cell r="O120">
            <v>1974182.2100000002</v>
          </cell>
          <cell r="Q120">
            <v>1926928.3199999996</v>
          </cell>
          <cell r="R120">
            <v>1973839.68</v>
          </cell>
          <cell r="S120">
            <v>3801012.3399999994</v>
          </cell>
        </row>
      </sheetData>
      <sheetData sheetId="14">
        <row r="5">
          <cell r="E5">
            <v>4</v>
          </cell>
          <cell r="F5">
            <v>2</v>
          </cell>
          <cell r="G5">
            <v>4</v>
          </cell>
          <cell r="I5">
            <v>5</v>
          </cell>
          <cell r="J5">
            <v>2</v>
          </cell>
          <cell r="K5">
            <v>2</v>
          </cell>
          <cell r="M5">
            <v>2</v>
          </cell>
          <cell r="N5">
            <v>1</v>
          </cell>
          <cell r="O5">
            <v>1</v>
          </cell>
          <cell r="Q5">
            <v>1</v>
          </cell>
          <cell r="R5">
            <v>3</v>
          </cell>
          <cell r="S5">
            <v>3</v>
          </cell>
        </row>
        <row r="18">
          <cell r="E18">
            <v>11408</v>
          </cell>
          <cell r="F18">
            <v>12914</v>
          </cell>
          <cell r="G18">
            <v>11284</v>
          </cell>
          <cell r="I18">
            <v>11863</v>
          </cell>
          <cell r="J18">
            <v>12078</v>
          </cell>
          <cell r="K18">
            <v>12389</v>
          </cell>
          <cell r="M18">
            <v>16685</v>
          </cell>
          <cell r="N18">
            <v>14513</v>
          </cell>
          <cell r="O18">
            <v>14475</v>
          </cell>
          <cell r="Q18">
            <v>15201</v>
          </cell>
          <cell r="R18">
            <v>13297</v>
          </cell>
          <cell r="S18">
            <v>12659</v>
          </cell>
        </row>
        <row r="23">
          <cell r="E23">
            <v>4192</v>
          </cell>
          <cell r="F23">
            <v>4336</v>
          </cell>
          <cell r="G23">
            <v>3946</v>
          </cell>
          <cell r="I23">
            <v>4157</v>
          </cell>
          <cell r="J23">
            <v>4002</v>
          </cell>
          <cell r="K23">
            <v>4001</v>
          </cell>
          <cell r="M23">
            <v>5280</v>
          </cell>
          <cell r="N23">
            <v>4332</v>
          </cell>
          <cell r="O23">
            <v>4375</v>
          </cell>
          <cell r="Q23">
            <v>4819</v>
          </cell>
          <cell r="R23">
            <v>4363</v>
          </cell>
          <cell r="S23">
            <v>4206</v>
          </cell>
        </row>
        <row r="25">
          <cell r="E25">
            <v>26.871794871794872</v>
          </cell>
          <cell r="F25">
            <v>25.13623188405797</v>
          </cell>
          <cell r="G25">
            <v>25.909389363099148</v>
          </cell>
          <cell r="I25">
            <v>25.948813982521848</v>
          </cell>
          <cell r="J25">
            <v>24.888059701492537</v>
          </cell>
          <cell r="K25">
            <v>24.411226357535082</v>
          </cell>
          <cell r="M25">
            <v>24.038242658775324</v>
          </cell>
          <cell r="N25">
            <v>22.98752984876625</v>
          </cell>
          <cell r="O25">
            <v>23.209549071618039</v>
          </cell>
          <cell r="Q25">
            <v>24.070929070929072</v>
          </cell>
          <cell r="R25">
            <v>24.705549263873159</v>
          </cell>
          <cell r="S25">
            <v>24.939223243403497</v>
          </cell>
          <cell r="T25">
            <v>24.67512750563397</v>
          </cell>
        </row>
        <row r="27">
          <cell r="E27">
            <v>0.37152953054013127</v>
          </cell>
          <cell r="F27">
            <v>0.43350117489090301</v>
          </cell>
          <cell r="G27">
            <v>0.36546184738955823</v>
          </cell>
          <cell r="I27">
            <v>0.38267741935483873</v>
          </cell>
          <cell r="J27">
            <v>0.43006694203104973</v>
          </cell>
          <cell r="K27">
            <v>0.3976568769057936</v>
          </cell>
          <cell r="M27">
            <v>0.55230056272757366</v>
          </cell>
          <cell r="N27">
            <v>0.46421545892174582</v>
          </cell>
          <cell r="O27">
            <v>0.47795938583457159</v>
          </cell>
          <cell r="Q27">
            <v>0.48525961277553431</v>
          </cell>
          <cell r="R27">
            <v>0.42384929236261637</v>
          </cell>
          <cell r="S27">
            <v>0.41614069690992767</v>
          </cell>
          <cell r="T27">
            <v>0.43410712820933478</v>
          </cell>
        </row>
        <row r="43">
          <cell r="E43">
            <v>243798.24</v>
          </cell>
          <cell r="F43">
            <v>268383.87000000005</v>
          </cell>
          <cell r="G43">
            <v>245509.53</v>
          </cell>
          <cell r="I43">
            <v>255517.78999999998</v>
          </cell>
          <cell r="J43">
            <v>256225.23</v>
          </cell>
          <cell r="K43">
            <v>259559.03000000003</v>
          </cell>
          <cell r="M43">
            <v>337081.71</v>
          </cell>
          <cell r="N43">
            <v>299067.08999999997</v>
          </cell>
          <cell r="O43">
            <v>316126.71999999997</v>
          </cell>
          <cell r="Q43">
            <v>326540.34000000003</v>
          </cell>
          <cell r="R43">
            <v>301784.64</v>
          </cell>
          <cell r="S43">
            <v>280008.71999999997</v>
          </cell>
        </row>
        <row r="120">
          <cell r="E120">
            <v>235599.11</v>
          </cell>
          <cell r="F120">
            <v>805205.66000000015</v>
          </cell>
          <cell r="G120">
            <v>314968.18</v>
          </cell>
          <cell r="I120">
            <v>327658.30999999994</v>
          </cell>
          <cell r="J120">
            <v>302139.77999999997</v>
          </cell>
          <cell r="K120">
            <v>337166.57</v>
          </cell>
          <cell r="M120">
            <v>269286.42</v>
          </cell>
          <cell r="N120">
            <v>280964.5</v>
          </cell>
          <cell r="O120">
            <v>299949.7</v>
          </cell>
          <cell r="Q120">
            <v>264582.24</v>
          </cell>
          <cell r="R120">
            <v>357858.19</v>
          </cell>
          <cell r="S120">
            <v>386959.18000000005</v>
          </cell>
        </row>
      </sheetData>
      <sheetData sheetId="15">
        <row r="5">
          <cell r="E5">
            <v>78</v>
          </cell>
          <cell r="F5">
            <v>117</v>
          </cell>
          <cell r="G5">
            <v>88</v>
          </cell>
          <cell r="I5">
            <v>122</v>
          </cell>
          <cell r="J5">
            <v>105</v>
          </cell>
          <cell r="K5">
            <v>116</v>
          </cell>
          <cell r="M5">
            <v>197</v>
          </cell>
          <cell r="N5">
            <v>244</v>
          </cell>
          <cell r="O5">
            <v>127</v>
          </cell>
          <cell r="Q5">
            <v>116</v>
          </cell>
          <cell r="R5">
            <v>59</v>
          </cell>
          <cell r="S5">
            <v>97</v>
          </cell>
        </row>
        <row r="18">
          <cell r="E18">
            <v>637451</v>
          </cell>
          <cell r="F18">
            <v>663928</v>
          </cell>
          <cell r="G18">
            <v>675052</v>
          </cell>
          <cell r="I18">
            <v>693266</v>
          </cell>
          <cell r="J18">
            <v>651551</v>
          </cell>
          <cell r="K18">
            <v>666906</v>
          </cell>
          <cell r="M18">
            <v>766149</v>
          </cell>
          <cell r="N18">
            <v>768049</v>
          </cell>
          <cell r="O18">
            <v>743301</v>
          </cell>
          <cell r="Q18">
            <v>708409</v>
          </cell>
          <cell r="R18">
            <v>687601</v>
          </cell>
          <cell r="S18">
            <v>690678</v>
          </cell>
        </row>
        <row r="23">
          <cell r="E23">
            <v>195213</v>
          </cell>
          <cell r="F23">
            <v>157913</v>
          </cell>
          <cell r="G23">
            <v>181425</v>
          </cell>
          <cell r="I23">
            <v>205961</v>
          </cell>
          <cell r="J23">
            <v>183719</v>
          </cell>
          <cell r="K23">
            <v>330418</v>
          </cell>
          <cell r="M23">
            <v>192026</v>
          </cell>
          <cell r="N23">
            <v>166790</v>
          </cell>
          <cell r="O23">
            <v>139436</v>
          </cell>
          <cell r="Q23">
            <v>182926</v>
          </cell>
          <cell r="R23">
            <v>273875</v>
          </cell>
          <cell r="S23">
            <v>255437.33999999997</v>
          </cell>
        </row>
        <row r="25">
          <cell r="E25">
            <v>23.442166430699508</v>
          </cell>
          <cell r="F25">
            <v>19.211668637555903</v>
          </cell>
          <cell r="G25">
            <v>21.180034672566062</v>
          </cell>
          <cell r="I25">
            <v>22.899974871969349</v>
          </cell>
          <cell r="J25">
            <v>21.992109037020011</v>
          </cell>
          <cell r="K25">
            <v>33.12022870156531</v>
          </cell>
          <cell r="M25">
            <v>20.034199590815145</v>
          </cell>
          <cell r="N25">
            <v>17.839017811209523</v>
          </cell>
          <cell r="O25">
            <v>15.794207265271909</v>
          </cell>
          <cell r="Q25">
            <v>20.520857288692696</v>
          </cell>
          <cell r="R25">
            <v>28.482954427272915</v>
          </cell>
          <cell r="S25">
            <v>26.995202890655793</v>
          </cell>
          <cell r="T25">
            <v>22.784888718802556</v>
          </cell>
        </row>
        <row r="27">
          <cell r="E27">
            <v>0.58289921149391866</v>
          </cell>
          <cell r="F27">
            <v>0.62590136270863672</v>
          </cell>
          <cell r="G27">
            <v>0.61439130343768689</v>
          </cell>
          <cell r="I27">
            <v>0.62942356754401096</v>
          </cell>
          <cell r="J27">
            <v>0.65310146287286019</v>
          </cell>
          <cell r="K27">
            <v>0.60239682951889528</v>
          </cell>
          <cell r="M27">
            <v>0.71261388210673182</v>
          </cell>
          <cell r="N27">
            <v>0.68737582381390483</v>
          </cell>
          <cell r="O27">
            <v>0.68415573657324313</v>
          </cell>
          <cell r="Q27">
            <v>0.62907843488978832</v>
          </cell>
          <cell r="R27">
            <v>0.60926721015656526</v>
          </cell>
          <cell r="S27">
            <v>0.63159540759639521</v>
          </cell>
          <cell r="T27">
            <v>0.63817737198865665</v>
          </cell>
        </row>
        <row r="43">
          <cell r="E43">
            <v>12847712.829999998</v>
          </cell>
          <cell r="F43">
            <v>13321018.68</v>
          </cell>
          <cell r="G43">
            <v>13636490.350000001</v>
          </cell>
          <cell r="I43">
            <v>14026750.339999998</v>
          </cell>
          <cell r="J43">
            <v>13055884.310000001</v>
          </cell>
          <cell r="K43">
            <v>13282953.000000002</v>
          </cell>
          <cell r="M43">
            <v>15455880.800000001</v>
          </cell>
          <cell r="N43">
            <v>15185678.760000004</v>
          </cell>
          <cell r="O43">
            <v>15432782.48</v>
          </cell>
          <cell r="Q43">
            <v>14031548.640000001</v>
          </cell>
          <cell r="R43">
            <v>13789562.410000002</v>
          </cell>
          <cell r="S43">
            <v>14171717.309999999</v>
          </cell>
        </row>
        <row r="120">
          <cell r="E120">
            <v>5399876.3999999994</v>
          </cell>
          <cell r="F120">
            <v>3759492.17</v>
          </cell>
          <cell r="G120">
            <v>2470276.1399999997</v>
          </cell>
          <cell r="I120">
            <v>3699390.6199999996</v>
          </cell>
          <cell r="J120">
            <v>3526681.21</v>
          </cell>
          <cell r="K120">
            <v>4128542.94</v>
          </cell>
          <cell r="M120">
            <v>3975701.0500000003</v>
          </cell>
          <cell r="N120">
            <v>4176198.66</v>
          </cell>
          <cell r="O120">
            <v>4252604.4000000004</v>
          </cell>
          <cell r="Q120">
            <v>3933912.6300000008</v>
          </cell>
          <cell r="R120">
            <v>4113842.7700000005</v>
          </cell>
          <cell r="S120">
            <v>4402518.9399999995</v>
          </cell>
        </row>
      </sheetData>
      <sheetData sheetId="16">
        <row r="5">
          <cell r="E5">
            <v>21</v>
          </cell>
          <cell r="F5">
            <v>67</v>
          </cell>
          <cell r="G5">
            <v>20</v>
          </cell>
          <cell r="I5">
            <v>21</v>
          </cell>
          <cell r="J5">
            <v>38</v>
          </cell>
          <cell r="K5">
            <v>53</v>
          </cell>
          <cell r="M5">
            <v>34</v>
          </cell>
          <cell r="N5">
            <v>20</v>
          </cell>
          <cell r="O5">
            <v>19</v>
          </cell>
          <cell r="Q5">
            <v>9</v>
          </cell>
          <cell r="R5">
            <v>19</v>
          </cell>
          <cell r="S5">
            <v>16</v>
          </cell>
        </row>
        <row r="18">
          <cell r="E18">
            <v>68014</v>
          </cell>
          <cell r="F18">
            <v>67826.600000000006</v>
          </cell>
          <cell r="G18">
            <v>67090.3</v>
          </cell>
          <cell r="I18">
            <v>73349.5</v>
          </cell>
          <cell r="J18">
            <v>71373.899999999994</v>
          </cell>
          <cell r="K18">
            <v>69964.800000000003</v>
          </cell>
          <cell r="M18">
            <v>85480.9</v>
          </cell>
          <cell r="N18">
            <v>86439.8</v>
          </cell>
          <cell r="O18">
            <v>77260.5</v>
          </cell>
          <cell r="Q18">
            <v>73223.399999999994</v>
          </cell>
          <cell r="R18">
            <v>71450.100000000006</v>
          </cell>
          <cell r="S18">
            <v>74928.899999999994</v>
          </cell>
        </row>
        <row r="23">
          <cell r="E23">
            <v>27791</v>
          </cell>
          <cell r="F23">
            <v>26120.399999999994</v>
          </cell>
          <cell r="G23">
            <v>8545.75</v>
          </cell>
          <cell r="I23">
            <v>11567.5</v>
          </cell>
          <cell r="J23">
            <v>8938.1000000000058</v>
          </cell>
          <cell r="K23">
            <v>8936.1999999999971</v>
          </cell>
          <cell r="M23">
            <v>8051.3000000000029</v>
          </cell>
          <cell r="N23">
            <v>13049.199999999997</v>
          </cell>
          <cell r="O23">
            <v>13363.5</v>
          </cell>
          <cell r="Q23">
            <v>12815.700000000012</v>
          </cell>
          <cell r="R23">
            <v>12878.899999999994</v>
          </cell>
          <cell r="S23">
            <v>10508.100000000006</v>
          </cell>
        </row>
        <row r="25">
          <cell r="E25">
            <v>29.007880590783362</v>
          </cell>
          <cell r="F25">
            <v>27.789137720091489</v>
          </cell>
          <cell r="G25">
            <v>11.298514398887832</v>
          </cell>
          <cell r="I25">
            <v>13.622125133954333</v>
          </cell>
          <cell r="J25">
            <v>11.1115116857285</v>
          </cell>
          <cell r="K25">
            <v>11.324833983879959</v>
          </cell>
          <cell r="M25">
            <v>8.6074073757312473</v>
          </cell>
          <cell r="N25">
            <v>13.1088452458687</v>
          </cell>
          <cell r="O25">
            <v>14.74609375</v>
          </cell>
          <cell r="Q25">
            <v>14.895204622084623</v>
          </cell>
          <cell r="R25">
            <v>15.270940049326498</v>
          </cell>
          <cell r="S25">
            <v>12.29923803504337</v>
          </cell>
          <cell r="T25">
            <v>15.493932714960481</v>
          </cell>
        </row>
        <row r="27">
          <cell r="E27">
            <v>0.46126353411121623</v>
          </cell>
          <cell r="F27">
            <v>0.4711652947101525</v>
          </cell>
          <cell r="G27">
            <v>0.44710323846843336</v>
          </cell>
          <cell r="I27">
            <v>0.48680442407690699</v>
          </cell>
          <cell r="J27">
            <v>0.52133507662191569</v>
          </cell>
          <cell r="K27">
            <v>0.45742380061979421</v>
          </cell>
          <cell r="M27">
            <v>0.57256371613248935</v>
          </cell>
          <cell r="N27">
            <v>0.5574531477731488</v>
          </cell>
          <cell r="O27">
            <v>0.51301792828685255</v>
          </cell>
          <cell r="Q27">
            <v>0.46931157585740563</v>
          </cell>
          <cell r="R27">
            <v>0.45672088288593504</v>
          </cell>
          <cell r="S27">
            <v>0.4932615779599091</v>
          </cell>
          <cell r="T27">
            <v>0.49470371724286122</v>
          </cell>
        </row>
        <row r="43">
          <cell r="E43">
            <v>1264468.1399999999</v>
          </cell>
          <cell r="F43">
            <v>1262474.7100000002</v>
          </cell>
          <cell r="G43">
            <v>1359863.3599999999</v>
          </cell>
          <cell r="I43">
            <v>1355224.9200000002</v>
          </cell>
          <cell r="J43">
            <v>1340857.8400000001</v>
          </cell>
          <cell r="K43">
            <v>1298387.4399999997</v>
          </cell>
          <cell r="M43">
            <v>1572543.77</v>
          </cell>
          <cell r="N43">
            <v>1787282.1800000002</v>
          </cell>
          <cell r="O43">
            <v>1138372.0000000002</v>
          </cell>
          <cell r="Q43">
            <v>1394251.9899999998</v>
          </cell>
          <cell r="R43">
            <v>1410467.8900000001</v>
          </cell>
          <cell r="S43">
            <v>1417147.57</v>
          </cell>
        </row>
        <row r="120">
          <cell r="E120">
            <v>1109141.73</v>
          </cell>
          <cell r="F120">
            <v>1080056.1700000002</v>
          </cell>
          <cell r="G120">
            <v>1176129.8299999998</v>
          </cell>
          <cell r="I120">
            <v>1262436.6300000001</v>
          </cell>
          <cell r="J120">
            <v>1070306.6700000004</v>
          </cell>
          <cell r="K120">
            <v>1193356.73</v>
          </cell>
          <cell r="M120">
            <v>1190444.1699999997</v>
          </cell>
          <cell r="N120">
            <v>1140332.3899999997</v>
          </cell>
          <cell r="O120">
            <v>1225381.3799999994</v>
          </cell>
          <cell r="Q120">
            <v>1087630.2999999998</v>
          </cell>
          <cell r="R120">
            <v>1200474.78</v>
          </cell>
          <cell r="S120">
            <v>1413894.59</v>
          </cell>
        </row>
      </sheetData>
      <sheetData sheetId="17">
        <row r="5">
          <cell r="E5">
            <v>11</v>
          </cell>
          <cell r="F5">
            <v>24</v>
          </cell>
          <cell r="G5">
            <v>6</v>
          </cell>
          <cell r="I5">
            <v>6</v>
          </cell>
          <cell r="J5">
            <v>24</v>
          </cell>
          <cell r="K5">
            <v>28</v>
          </cell>
          <cell r="M5">
            <v>22</v>
          </cell>
          <cell r="N5">
            <v>27</v>
          </cell>
          <cell r="O5">
            <v>26</v>
          </cell>
          <cell r="Q5">
            <v>21</v>
          </cell>
          <cell r="R5">
            <v>4</v>
          </cell>
          <cell r="S5">
            <v>65</v>
          </cell>
        </row>
        <row r="18">
          <cell r="E18">
            <v>91412.2</v>
          </cell>
          <cell r="F18">
            <v>97407.8</v>
          </cell>
          <cell r="G18">
            <v>97851.8</v>
          </cell>
          <cell r="I18">
            <v>98861.7</v>
          </cell>
          <cell r="J18">
            <v>101680.7</v>
          </cell>
          <cell r="K18">
            <v>105177.7</v>
          </cell>
          <cell r="M18">
            <v>125806.9</v>
          </cell>
          <cell r="N18">
            <v>125031.4</v>
          </cell>
          <cell r="O18">
            <v>114667.4</v>
          </cell>
          <cell r="Q18">
            <v>102935.5</v>
          </cell>
          <cell r="R18">
            <v>104684.6</v>
          </cell>
          <cell r="S18">
            <v>101857.60000000001</v>
          </cell>
        </row>
        <row r="23">
          <cell r="E23">
            <v>44128.800000000003</v>
          </cell>
          <cell r="F23">
            <v>44744.2</v>
          </cell>
          <cell r="G23">
            <v>65295.199999999997</v>
          </cell>
          <cell r="I23">
            <v>74152.3</v>
          </cell>
          <cell r="J23">
            <v>62618.3</v>
          </cell>
          <cell r="K23">
            <v>63387.3</v>
          </cell>
          <cell r="M23">
            <v>58488.100000000006</v>
          </cell>
          <cell r="N23">
            <v>32289.600000000006</v>
          </cell>
          <cell r="O23">
            <v>23652.600000000006</v>
          </cell>
          <cell r="Q23">
            <v>37791.5</v>
          </cell>
          <cell r="R23">
            <v>40249.399999999994</v>
          </cell>
          <cell r="S23">
            <v>50830.399999999994</v>
          </cell>
        </row>
        <row r="25">
          <cell r="E25">
            <v>32.557528718247617</v>
          </cell>
          <cell r="F25">
            <v>31.476307051606732</v>
          </cell>
          <cell r="G25">
            <v>40.022311167229553</v>
          </cell>
          <cell r="I25">
            <v>42.859132786942098</v>
          </cell>
          <cell r="J25">
            <v>38.112404822914321</v>
          </cell>
          <cell r="K25">
            <v>37.578655315718024</v>
          </cell>
          <cell r="M25">
            <v>31.734063274862056</v>
          </cell>
          <cell r="N25">
            <v>20.520746611079691</v>
          </cell>
          <cell r="O25">
            <v>17.099913244650089</v>
          </cell>
          <cell r="Q25">
            <v>26.85447710815977</v>
          </cell>
          <cell r="R25">
            <v>27.770847420205055</v>
          </cell>
          <cell r="S25">
            <v>33.290369904642141</v>
          </cell>
          <cell r="T25">
            <v>32.041648996144552</v>
          </cell>
        </row>
        <row r="27">
          <cell r="E27">
            <v>0.40547000964747887</v>
          </cell>
          <cell r="F27">
            <v>0.44551683132089281</v>
          </cell>
          <cell r="G27">
            <v>0.4323393613778051</v>
          </cell>
          <cell r="I27">
            <v>0.43653235189572148</v>
          </cell>
          <cell r="J27">
            <v>0.49613410361753829</v>
          </cell>
          <cell r="K27">
            <v>0.46195507281068343</v>
          </cell>
          <cell r="M27">
            <v>0.56908173881575974</v>
          </cell>
          <cell r="N27">
            <v>0.5474037686946166</v>
          </cell>
          <cell r="O27">
            <v>0.51883353694402967</v>
          </cell>
          <cell r="Q27">
            <v>0.44959718367070611</v>
          </cell>
          <cell r="R27">
            <v>0.45668031383395247</v>
          </cell>
          <cell r="S27">
            <v>0.45708849398671697</v>
          </cell>
          <cell r="T27">
            <v>0.47151834544953991</v>
          </cell>
        </row>
        <row r="43">
          <cell r="E43">
            <v>1765924.26</v>
          </cell>
          <cell r="F43">
            <v>1883403.4300000002</v>
          </cell>
          <cell r="G43">
            <v>1884563.6899999997</v>
          </cell>
          <cell r="I43">
            <v>1898340.63</v>
          </cell>
          <cell r="J43">
            <v>1969971.79</v>
          </cell>
          <cell r="K43">
            <v>2045250.7100000002</v>
          </cell>
          <cell r="M43">
            <v>2405507.86</v>
          </cell>
          <cell r="N43">
            <v>2365299.8600000003</v>
          </cell>
          <cell r="O43">
            <v>2220164.9099999997</v>
          </cell>
          <cell r="Q43">
            <v>1995706.53</v>
          </cell>
          <cell r="R43">
            <v>1994471.57</v>
          </cell>
          <cell r="S43">
            <v>2016091.23</v>
          </cell>
        </row>
        <row r="120">
          <cell r="E120">
            <v>991830.51999999967</v>
          </cell>
          <cell r="F120">
            <v>1232676.6500000001</v>
          </cell>
          <cell r="G120">
            <v>1125110.6000000001</v>
          </cell>
          <cell r="I120">
            <v>1061954.04</v>
          </cell>
          <cell r="J120">
            <v>1124674.1400000001</v>
          </cell>
          <cell r="K120">
            <v>1172738.4099999997</v>
          </cell>
          <cell r="M120">
            <v>1028719.8400000001</v>
          </cell>
          <cell r="N120">
            <v>1175210.6700000002</v>
          </cell>
          <cell r="O120">
            <v>1206032.4899999998</v>
          </cell>
          <cell r="Q120">
            <v>1076181.83</v>
          </cell>
          <cell r="R120">
            <v>1168480.1500000001</v>
          </cell>
          <cell r="S120">
            <v>1271989.58</v>
          </cell>
        </row>
      </sheetData>
      <sheetData sheetId="18">
        <row r="5">
          <cell r="E5">
            <v>33</v>
          </cell>
          <cell r="F5">
            <v>38</v>
          </cell>
          <cell r="G5">
            <v>35</v>
          </cell>
          <cell r="I5">
            <v>21</v>
          </cell>
          <cell r="J5">
            <v>31</v>
          </cell>
          <cell r="K5">
            <v>30</v>
          </cell>
          <cell r="M5">
            <v>38</v>
          </cell>
          <cell r="N5">
            <v>31</v>
          </cell>
          <cell r="O5">
            <v>48</v>
          </cell>
          <cell r="Q5">
            <v>47</v>
          </cell>
          <cell r="R5">
            <v>13</v>
          </cell>
          <cell r="S5">
            <v>39</v>
          </cell>
        </row>
        <row r="18">
          <cell r="E18">
            <v>190907</v>
          </cell>
          <cell r="F18">
            <v>197473</v>
          </cell>
          <cell r="G18">
            <v>196479</v>
          </cell>
          <cell r="I18">
            <v>197037</v>
          </cell>
          <cell r="J18">
            <v>191080</v>
          </cell>
          <cell r="K18">
            <v>191249</v>
          </cell>
          <cell r="M18">
            <v>220836</v>
          </cell>
          <cell r="N18">
            <v>225551</v>
          </cell>
          <cell r="O18">
            <v>210594</v>
          </cell>
          <cell r="Q18">
            <v>200207</v>
          </cell>
          <cell r="R18">
            <v>200100</v>
          </cell>
          <cell r="S18">
            <v>193443</v>
          </cell>
        </row>
        <row r="23">
          <cell r="E23">
            <v>115157</v>
          </cell>
          <cell r="F23">
            <v>104400</v>
          </cell>
          <cell r="G23">
            <v>116481</v>
          </cell>
          <cell r="I23">
            <v>87913</v>
          </cell>
          <cell r="J23">
            <v>70764</v>
          </cell>
          <cell r="K23">
            <v>94240</v>
          </cell>
          <cell r="M23">
            <v>48258</v>
          </cell>
          <cell r="N23">
            <v>42811</v>
          </cell>
          <cell r="O23">
            <v>51739</v>
          </cell>
          <cell r="Q23">
            <v>63217</v>
          </cell>
          <cell r="R23">
            <v>59766</v>
          </cell>
          <cell r="S23">
            <v>61162</v>
          </cell>
        </row>
        <row r="25">
          <cell r="E25">
            <v>37.625014294349242</v>
          </cell>
          <cell r="F25">
            <v>34.583965495537875</v>
          </cell>
          <cell r="G25">
            <v>37.219133435582819</v>
          </cell>
          <cell r="I25">
            <v>30.851971040635057</v>
          </cell>
          <cell r="J25">
            <v>27.025148465695356</v>
          </cell>
          <cell r="K25">
            <v>33.002976711609172</v>
          </cell>
          <cell r="M25">
            <v>17.918461309965839</v>
          </cell>
          <cell r="N25">
            <v>15.948842702112678</v>
          </cell>
          <cell r="O25">
            <v>19.686171852111148</v>
          </cell>
          <cell r="Q25">
            <v>23.998101926544557</v>
          </cell>
          <cell r="R25">
            <v>22.998776292396851</v>
          </cell>
          <cell r="S25">
            <v>24.021837319822474</v>
          </cell>
          <cell r="T25">
            <v>27.490611433401206</v>
          </cell>
        </row>
        <row r="27">
          <cell r="E27">
            <v>0.54832965208624751</v>
          </cell>
          <cell r="F27">
            <v>0.58468940605199271</v>
          </cell>
          <cell r="G27">
            <v>0.56168311397239601</v>
          </cell>
          <cell r="I27">
            <v>0.56220709018305393</v>
          </cell>
          <cell r="J27">
            <v>0.60277222225727278</v>
          </cell>
          <cell r="K27">
            <v>0.54431997358789141</v>
          </cell>
          <cell r="M27">
            <v>0.64824974681872216</v>
          </cell>
          <cell r="N27">
            <v>0.63926887577888847</v>
          </cell>
          <cell r="O27">
            <v>0.61544800981939329</v>
          </cell>
          <cell r="Q27">
            <v>0.56448652413081424</v>
          </cell>
          <cell r="R27">
            <v>0.56334776659778485</v>
          </cell>
          <cell r="S27">
            <v>0.56190144220295413</v>
          </cell>
          <cell r="T27">
            <v>0.58270446151034194</v>
          </cell>
        </row>
        <row r="43">
          <cell r="E43">
            <v>3968010.0599999996</v>
          </cell>
          <cell r="F43">
            <v>4031354.84</v>
          </cell>
          <cell r="G43">
            <v>4056708.65</v>
          </cell>
          <cell r="I43">
            <v>4109893.92</v>
          </cell>
          <cell r="J43">
            <v>3940955.83</v>
          </cell>
          <cell r="K43">
            <v>3948202.6900000004</v>
          </cell>
          <cell r="M43">
            <v>4415835.2500000009</v>
          </cell>
          <cell r="N43">
            <v>4578710.0900000008</v>
          </cell>
          <cell r="O43">
            <v>4324658.8500000006</v>
          </cell>
          <cell r="Q43">
            <v>4124507.39</v>
          </cell>
          <cell r="R43">
            <v>4119651.1300000004</v>
          </cell>
          <cell r="S43">
            <v>3989669.69</v>
          </cell>
        </row>
        <row r="120">
          <cell r="E120">
            <v>1676843.9499999997</v>
          </cell>
          <cell r="F120">
            <v>1674790.47</v>
          </cell>
          <cell r="G120">
            <v>1749224.9300000002</v>
          </cell>
          <cell r="I120">
            <v>1658187.9000000001</v>
          </cell>
          <cell r="J120">
            <v>1618711.03</v>
          </cell>
          <cell r="K120">
            <v>2018941.76</v>
          </cell>
          <cell r="M120">
            <v>1688147.0499999996</v>
          </cell>
          <cell r="N120">
            <v>1753144.5800000003</v>
          </cell>
          <cell r="O120">
            <v>2027127.6500000001</v>
          </cell>
          <cell r="Q120">
            <v>1716689.1099999996</v>
          </cell>
          <cell r="R120">
            <v>1866412.0399999998</v>
          </cell>
          <cell r="S120">
            <v>2145334.89</v>
          </cell>
        </row>
      </sheetData>
      <sheetData sheetId="19">
        <row r="5">
          <cell r="E5">
            <v>14</v>
          </cell>
          <cell r="F5">
            <v>16</v>
          </cell>
          <cell r="G5">
            <v>16</v>
          </cell>
          <cell r="I5">
            <v>16</v>
          </cell>
          <cell r="J5">
            <v>25</v>
          </cell>
          <cell r="K5">
            <v>20</v>
          </cell>
          <cell r="M5">
            <v>8</v>
          </cell>
          <cell r="N5">
            <v>14</v>
          </cell>
          <cell r="O5">
            <v>24</v>
          </cell>
          <cell r="Q5">
            <v>13</v>
          </cell>
          <cell r="R5">
            <v>8</v>
          </cell>
          <cell r="S5">
            <v>9</v>
          </cell>
        </row>
        <row r="18">
          <cell r="E18">
            <v>86627</v>
          </cell>
          <cell r="F18">
            <v>81528</v>
          </cell>
          <cell r="G18">
            <v>83897</v>
          </cell>
          <cell r="I18">
            <v>86963</v>
          </cell>
          <cell r="J18">
            <v>86069</v>
          </cell>
          <cell r="K18">
            <v>82661</v>
          </cell>
          <cell r="M18">
            <v>100716</v>
          </cell>
          <cell r="N18">
            <v>108454</v>
          </cell>
          <cell r="O18">
            <v>96682</v>
          </cell>
          <cell r="Q18">
            <v>93886</v>
          </cell>
          <cell r="R18">
            <v>86565</v>
          </cell>
          <cell r="S18">
            <v>84268</v>
          </cell>
        </row>
        <row r="23">
          <cell r="E23">
            <v>40154</v>
          </cell>
          <cell r="F23">
            <v>38991</v>
          </cell>
          <cell r="G23">
            <v>41084</v>
          </cell>
          <cell r="I23">
            <v>37770</v>
          </cell>
          <cell r="J23">
            <v>36838</v>
          </cell>
          <cell r="K23">
            <v>34624</v>
          </cell>
          <cell r="M23">
            <v>35686</v>
          </cell>
          <cell r="N23">
            <v>30706</v>
          </cell>
          <cell r="O23">
            <v>30418</v>
          </cell>
          <cell r="Q23">
            <v>30470</v>
          </cell>
          <cell r="R23">
            <v>31551</v>
          </cell>
          <cell r="S23">
            <v>29295</v>
          </cell>
        </row>
        <row r="25">
          <cell r="E25">
            <v>31.669690038646582</v>
          </cell>
          <cell r="F25">
            <v>32.350159299084034</v>
          </cell>
          <cell r="G25">
            <v>32.869829586366912</v>
          </cell>
          <cell r="I25">
            <v>30.278494813294639</v>
          </cell>
          <cell r="J25">
            <v>29.970060854567347</v>
          </cell>
          <cell r="K25">
            <v>29.517476555839728</v>
          </cell>
          <cell r="M25">
            <v>26.133825457155201</v>
          </cell>
          <cell r="N25">
            <v>22.063821684426848</v>
          </cell>
          <cell r="O25">
            <v>23.929512646029185</v>
          </cell>
          <cell r="Q25">
            <v>24.499871349543291</v>
          </cell>
          <cell r="R25">
            <v>26.709615156697087</v>
          </cell>
          <cell r="S25">
            <v>25.793528505392914</v>
          </cell>
          <cell r="T25">
            <v>27.910397882593557</v>
          </cell>
        </row>
        <row r="27">
          <cell r="E27">
            <v>0.4840497756519504</v>
          </cell>
          <cell r="F27">
            <v>0.46952315134761574</v>
          </cell>
          <cell r="G27">
            <v>0.46629132300304571</v>
          </cell>
          <cell r="I27">
            <v>0.48208593650388881</v>
          </cell>
          <cell r="J27">
            <v>0.52689284489935839</v>
          </cell>
          <cell r="K27">
            <v>0.45588713813775722</v>
          </cell>
          <cell r="M27">
            <v>0.57290102389078501</v>
          </cell>
          <cell r="N27">
            <v>0.59660916252255425</v>
          </cell>
          <cell r="O27">
            <v>0.54869044578757697</v>
          </cell>
          <cell r="Q27">
            <v>0.51432124397746293</v>
          </cell>
          <cell r="R27">
            <v>0.47365267659040111</v>
          </cell>
          <cell r="S27">
            <v>0.47625183678082966</v>
          </cell>
          <cell r="T27">
            <v>0.50652214504224669</v>
          </cell>
        </row>
        <row r="43">
          <cell r="E43">
            <v>1737017.52</v>
          </cell>
          <cell r="F43">
            <v>1553767.5499999998</v>
          </cell>
          <cell r="G43">
            <v>1774838.0899999999</v>
          </cell>
          <cell r="I43">
            <v>1766782</v>
          </cell>
          <cell r="J43">
            <v>1758409.6800000002</v>
          </cell>
          <cell r="K43">
            <v>1684283.69</v>
          </cell>
          <cell r="M43">
            <v>1985946.8800000001</v>
          </cell>
          <cell r="N43">
            <v>2162066.31</v>
          </cell>
          <cell r="O43">
            <v>1980836.1799999997</v>
          </cell>
          <cell r="Q43">
            <v>1894922.3299999998</v>
          </cell>
          <cell r="R43">
            <v>1744713.31</v>
          </cell>
          <cell r="S43">
            <v>1726122.2599999998</v>
          </cell>
        </row>
        <row r="120">
          <cell r="E120">
            <v>811022.32</v>
          </cell>
          <cell r="F120">
            <v>842120.26999999979</v>
          </cell>
          <cell r="G120">
            <v>852752.95000000007</v>
          </cell>
          <cell r="I120">
            <v>893603.78</v>
          </cell>
          <cell r="J120">
            <v>857928.3899999999</v>
          </cell>
          <cell r="K120">
            <v>960902.88</v>
          </cell>
          <cell r="M120">
            <v>880043.89000000013</v>
          </cell>
          <cell r="N120">
            <v>922561.24999999988</v>
          </cell>
          <cell r="O120">
            <v>1021473.9400000001</v>
          </cell>
          <cell r="Q120">
            <v>907889.35</v>
          </cell>
          <cell r="R120">
            <v>963970.96000000008</v>
          </cell>
          <cell r="S120">
            <v>1030780.5700000003</v>
          </cell>
        </row>
      </sheetData>
      <sheetData sheetId="20">
        <row r="5">
          <cell r="E5">
            <v>10</v>
          </cell>
          <cell r="F5">
            <v>12</v>
          </cell>
          <cell r="G5">
            <v>5</v>
          </cell>
          <cell r="I5">
            <v>5</v>
          </cell>
          <cell r="J5">
            <v>4</v>
          </cell>
          <cell r="K5">
            <v>6</v>
          </cell>
          <cell r="M5">
            <v>8</v>
          </cell>
          <cell r="N5">
            <v>12</v>
          </cell>
          <cell r="O5">
            <v>10</v>
          </cell>
          <cell r="Q5">
            <v>12</v>
          </cell>
          <cell r="R5">
            <v>9</v>
          </cell>
          <cell r="S5">
            <v>12</v>
          </cell>
        </row>
        <row r="18">
          <cell r="E18">
            <v>52954</v>
          </cell>
          <cell r="F18">
            <v>49056</v>
          </cell>
          <cell r="G18">
            <v>52878</v>
          </cell>
          <cell r="I18">
            <v>54928</v>
          </cell>
          <cell r="J18">
            <v>46409</v>
          </cell>
          <cell r="K18">
            <v>49909</v>
          </cell>
          <cell r="M18">
            <v>59461</v>
          </cell>
          <cell r="N18">
            <v>56905</v>
          </cell>
          <cell r="O18">
            <v>52687</v>
          </cell>
          <cell r="Q18">
            <v>47040</v>
          </cell>
          <cell r="R18">
            <v>51482</v>
          </cell>
          <cell r="S18">
            <v>57401</v>
          </cell>
        </row>
        <row r="23">
          <cell r="E23">
            <v>21660</v>
          </cell>
          <cell r="F23">
            <v>19922</v>
          </cell>
          <cell r="G23">
            <v>18597</v>
          </cell>
          <cell r="I23">
            <v>21422</v>
          </cell>
          <cell r="J23">
            <v>22407</v>
          </cell>
          <cell r="K23">
            <v>25428</v>
          </cell>
          <cell r="M23">
            <v>14467</v>
          </cell>
          <cell r="N23">
            <v>13963</v>
          </cell>
          <cell r="O23">
            <v>14202</v>
          </cell>
          <cell r="Q23">
            <v>19496</v>
          </cell>
          <cell r="R23">
            <v>17840</v>
          </cell>
          <cell r="S23">
            <v>15313</v>
          </cell>
        </row>
        <row r="25">
          <cell r="E25">
            <v>29.013850563934952</v>
          </cell>
          <cell r="F25">
            <v>28.873300675381895</v>
          </cell>
          <cell r="G25">
            <v>25.978180395881935</v>
          </cell>
          <cell r="I25">
            <v>28.023128041442103</v>
          </cell>
          <cell r="J25">
            <v>32.546553176655145</v>
          </cell>
          <cell r="K25">
            <v>33.601585728444007</v>
          </cell>
          <cell r="M25">
            <v>19.493363875227381</v>
          </cell>
          <cell r="N25">
            <v>19.672292823128295</v>
          </cell>
          <cell r="O25">
            <v>21.184683542415609</v>
          </cell>
          <cell r="Q25">
            <v>29.301430804376579</v>
          </cell>
          <cell r="R25">
            <v>25.734975909523673</v>
          </cell>
          <cell r="S25">
            <v>21.05342755795089</v>
          </cell>
          <cell r="T25">
            <v>26.220496879915242</v>
          </cell>
        </row>
        <row r="27">
          <cell r="E27">
            <v>0.48555814337325093</v>
          </cell>
          <cell r="F27">
            <v>0.46401816118047673</v>
          </cell>
          <cell r="G27">
            <v>0.48300776879056234</v>
          </cell>
          <cell r="I27">
            <v>0.50109473069624877</v>
          </cell>
          <cell r="J27">
            <v>0.46834255035724376</v>
          </cell>
          <cell r="K27">
            <v>0.45453634724321962</v>
          </cell>
          <cell r="M27">
            <v>0.55918559270230872</v>
          </cell>
          <cell r="N27">
            <v>0.51730172221792947</v>
          </cell>
          <cell r="O27">
            <v>0.49387889013873265</v>
          </cell>
          <cell r="Q27">
            <v>0.42612169470337258</v>
          </cell>
          <cell r="R27">
            <v>0.46564129466405574</v>
          </cell>
          <cell r="S27">
            <v>0.53490820985928622</v>
          </cell>
          <cell r="T27">
            <v>0.48706154736639012</v>
          </cell>
        </row>
        <row r="43">
          <cell r="E43">
            <v>1058027.48</v>
          </cell>
          <cell r="F43">
            <v>981164.66000000015</v>
          </cell>
          <cell r="G43">
            <v>1050095.8400000001</v>
          </cell>
          <cell r="I43">
            <v>1065275.43</v>
          </cell>
          <cell r="J43">
            <v>943145.09000000008</v>
          </cell>
          <cell r="K43">
            <v>994041.47</v>
          </cell>
          <cell r="M43">
            <v>1147507.24</v>
          </cell>
          <cell r="N43">
            <v>1106782.6300000001</v>
          </cell>
          <cell r="O43">
            <v>1047909.73</v>
          </cell>
          <cell r="Q43">
            <v>964638.11999999988</v>
          </cell>
          <cell r="R43">
            <v>1026618.05</v>
          </cell>
          <cell r="S43">
            <v>1190451.9700000002</v>
          </cell>
        </row>
        <row r="120">
          <cell r="E120">
            <v>791431.7699999999</v>
          </cell>
          <cell r="F120">
            <v>732394.99</v>
          </cell>
          <cell r="G120">
            <v>795706.40999999992</v>
          </cell>
          <cell r="I120">
            <v>802469.09</v>
          </cell>
          <cell r="J120">
            <v>731842.54999999993</v>
          </cell>
          <cell r="K120">
            <v>818409.68</v>
          </cell>
          <cell r="M120">
            <v>683810.15999999992</v>
          </cell>
          <cell r="N120">
            <v>742184.97000000009</v>
          </cell>
          <cell r="O120">
            <v>842949.9800000001</v>
          </cell>
          <cell r="Q120">
            <v>709192.79999999993</v>
          </cell>
          <cell r="R120">
            <v>825487.29</v>
          </cell>
          <cell r="S120">
            <v>972049.58</v>
          </cell>
        </row>
      </sheetData>
      <sheetData sheetId="21">
        <row r="5">
          <cell r="E5">
            <v>83</v>
          </cell>
          <cell r="F5">
            <v>57</v>
          </cell>
          <cell r="G5">
            <v>33</v>
          </cell>
          <cell r="I5">
            <v>37</v>
          </cell>
          <cell r="J5">
            <v>52</v>
          </cell>
          <cell r="K5">
            <v>61</v>
          </cell>
          <cell r="M5">
            <v>45</v>
          </cell>
          <cell r="N5">
            <v>37</v>
          </cell>
          <cell r="O5">
            <v>49</v>
          </cell>
          <cell r="Q5">
            <v>41</v>
          </cell>
          <cell r="R5">
            <v>39</v>
          </cell>
          <cell r="S5">
            <v>29</v>
          </cell>
        </row>
        <row r="18">
          <cell r="E18">
            <v>253391</v>
          </cell>
          <cell r="F18">
            <v>253792</v>
          </cell>
          <cell r="G18">
            <v>264535</v>
          </cell>
          <cell r="I18">
            <v>279372</v>
          </cell>
          <cell r="J18">
            <v>235774</v>
          </cell>
          <cell r="K18">
            <v>244921</v>
          </cell>
          <cell r="M18">
            <v>277510</v>
          </cell>
          <cell r="N18">
            <v>285868</v>
          </cell>
          <cell r="O18">
            <v>276182</v>
          </cell>
          <cell r="Q18">
            <v>259664</v>
          </cell>
          <cell r="R18">
            <v>258506</v>
          </cell>
          <cell r="S18">
            <v>261399</v>
          </cell>
        </row>
        <row r="23">
          <cell r="E23">
            <v>122530</v>
          </cell>
          <cell r="F23">
            <v>109016</v>
          </cell>
          <cell r="G23">
            <v>115666</v>
          </cell>
          <cell r="I23">
            <v>101428</v>
          </cell>
          <cell r="J23">
            <v>99876</v>
          </cell>
          <cell r="K23">
            <v>102912</v>
          </cell>
          <cell r="M23">
            <v>105649</v>
          </cell>
          <cell r="N23">
            <v>103438</v>
          </cell>
          <cell r="O23">
            <v>97609</v>
          </cell>
          <cell r="Q23">
            <v>80316</v>
          </cell>
          <cell r="R23">
            <v>73906</v>
          </cell>
          <cell r="S23">
            <v>70932</v>
          </cell>
        </row>
        <row r="25">
          <cell r="E25">
            <v>32.575896548332125</v>
          </cell>
          <cell r="F25">
            <v>30.033610667254393</v>
          </cell>
          <cell r="G25">
            <v>30.406414300736067</v>
          </cell>
          <cell r="I25">
            <v>26.625295973707559</v>
          </cell>
          <cell r="J25">
            <v>29.702457956015525</v>
          </cell>
          <cell r="K25">
            <v>29.365002368329442</v>
          </cell>
          <cell r="M25">
            <v>27.180926604371631</v>
          </cell>
          <cell r="N25">
            <v>26.313473196319503</v>
          </cell>
          <cell r="O25">
            <v>26.009854054471763</v>
          </cell>
          <cell r="Q25">
            <v>23.607355327203894</v>
          </cell>
          <cell r="R25">
            <v>22.222957247583938</v>
          </cell>
          <cell r="S25">
            <v>21.337745356095361</v>
          </cell>
          <cell r="T25">
            <v>27.205251610147222</v>
          </cell>
        </row>
        <row r="27">
          <cell r="E27">
            <v>0.60531737888743298</v>
          </cell>
          <cell r="F27">
            <v>0.62438064309789165</v>
          </cell>
          <cell r="G27">
            <v>0.62881891579338955</v>
          </cell>
          <cell r="I27">
            <v>0.66247656853015768</v>
          </cell>
          <cell r="J27">
            <v>0.61711249541956759</v>
          </cell>
          <cell r="K27">
            <v>0.57688126898286585</v>
          </cell>
          <cell r="M27">
            <v>0.67314316208218117</v>
          </cell>
          <cell r="N27">
            <v>0.66931942566479941</v>
          </cell>
          <cell r="O27">
            <v>0.66645431401648147</v>
          </cell>
          <cell r="Q27">
            <v>0.60478397577733789</v>
          </cell>
          <cell r="R27">
            <v>0.60065571027922293</v>
          </cell>
          <cell r="S27">
            <v>0.62681102078987128</v>
          </cell>
          <cell r="T27">
            <v>0.63090265993498584</v>
          </cell>
        </row>
        <row r="43">
          <cell r="E43">
            <v>5203812.7300000004</v>
          </cell>
          <cell r="F43">
            <v>5119537.6399999997</v>
          </cell>
          <cell r="G43">
            <v>5304496.49</v>
          </cell>
          <cell r="I43">
            <v>5574151.5799999991</v>
          </cell>
          <cell r="J43">
            <v>4650694.1700000009</v>
          </cell>
          <cell r="K43">
            <v>4949446.74</v>
          </cell>
          <cell r="M43">
            <v>5568130.6300000008</v>
          </cell>
          <cell r="N43">
            <v>5724838.5499999998</v>
          </cell>
          <cell r="O43">
            <v>5253599.8100000015</v>
          </cell>
          <cell r="Q43">
            <v>5222398.8399999989</v>
          </cell>
          <cell r="R43">
            <v>4844930.4399999995</v>
          </cell>
          <cell r="S43">
            <v>5758782.8499999996</v>
          </cell>
        </row>
        <row r="120">
          <cell r="E120">
            <v>1781492.82</v>
          </cell>
          <cell r="F120">
            <v>1933587.69</v>
          </cell>
          <cell r="G120">
            <v>1919708.95</v>
          </cell>
          <cell r="I120">
            <v>2019017.6800000002</v>
          </cell>
          <cell r="J120">
            <v>1807060.5000000002</v>
          </cell>
          <cell r="K120">
            <v>1901796.74</v>
          </cell>
          <cell r="M120">
            <v>1598510.84</v>
          </cell>
          <cell r="N120">
            <v>2034351.86</v>
          </cell>
          <cell r="O120">
            <v>2316309.65</v>
          </cell>
          <cell r="Q120">
            <v>1993332.2899999998</v>
          </cell>
          <cell r="R120">
            <v>2092317.3800000006</v>
          </cell>
          <cell r="S120">
            <v>2546235.2199999997</v>
          </cell>
        </row>
      </sheetData>
      <sheetData sheetId="22">
        <row r="5">
          <cell r="E5">
            <v>15</v>
          </cell>
          <cell r="F5">
            <v>20</v>
          </cell>
          <cell r="G5">
            <v>24</v>
          </cell>
          <cell r="I5">
            <v>16</v>
          </cell>
          <cell r="J5">
            <v>19</v>
          </cell>
          <cell r="K5">
            <v>19</v>
          </cell>
          <cell r="M5">
            <v>10</v>
          </cell>
          <cell r="N5">
            <v>17</v>
          </cell>
          <cell r="O5">
            <v>18</v>
          </cell>
          <cell r="Q5">
            <v>13</v>
          </cell>
          <cell r="R5">
            <v>13</v>
          </cell>
          <cell r="S5">
            <v>10</v>
          </cell>
        </row>
        <row r="18">
          <cell r="E18">
            <v>68934</v>
          </cell>
          <cell r="F18">
            <v>67066</v>
          </cell>
          <cell r="G18">
            <v>71743</v>
          </cell>
          <cell r="I18">
            <v>80536</v>
          </cell>
          <cell r="J18">
            <v>64914</v>
          </cell>
          <cell r="K18">
            <v>67448</v>
          </cell>
          <cell r="M18">
            <v>76997</v>
          </cell>
          <cell r="N18">
            <v>77407</v>
          </cell>
          <cell r="O18">
            <v>75814</v>
          </cell>
          <cell r="Q18">
            <v>71564</v>
          </cell>
          <cell r="R18">
            <v>69236</v>
          </cell>
          <cell r="S18">
            <v>70528</v>
          </cell>
        </row>
        <row r="23">
          <cell r="E23">
            <v>12352</v>
          </cell>
          <cell r="F23">
            <v>11959</v>
          </cell>
          <cell r="G23">
            <v>12735</v>
          </cell>
          <cell r="I23">
            <v>11933</v>
          </cell>
          <cell r="J23">
            <v>11518</v>
          </cell>
          <cell r="K23">
            <v>12216</v>
          </cell>
          <cell r="M23">
            <v>13793</v>
          </cell>
          <cell r="N23">
            <v>13794</v>
          </cell>
          <cell r="O23">
            <v>12155</v>
          </cell>
          <cell r="Q23">
            <v>12343</v>
          </cell>
          <cell r="R23">
            <v>12142</v>
          </cell>
          <cell r="S23">
            <v>12334</v>
          </cell>
        </row>
        <row r="25">
          <cell r="E25">
            <v>15.182840636715628</v>
          </cell>
          <cell r="F25">
            <v>15.109667963814626</v>
          </cell>
          <cell r="G25">
            <v>15.043411493709764</v>
          </cell>
          <cell r="I25">
            <v>12.889810644112469</v>
          </cell>
          <cell r="J25">
            <v>15.035964648904089</v>
          </cell>
          <cell r="K25">
            <v>15.251697962445066</v>
          </cell>
          <cell r="M25">
            <v>15.141502184556613</v>
          </cell>
          <cell r="N25">
            <v>15.0073437415003</v>
          </cell>
          <cell r="O25">
            <v>13.747978238494339</v>
          </cell>
          <cell r="Q25">
            <v>14.662801886456242</v>
          </cell>
          <cell r="R25">
            <v>14.915545728149377</v>
          </cell>
          <cell r="S25">
            <v>14.869019059444732</v>
          </cell>
          <cell r="T25">
            <v>14.71562740600025</v>
          </cell>
        </row>
        <row r="27">
          <cell r="E27">
            <v>0.50150595835697764</v>
          </cell>
          <cell r="F27">
            <v>0.50225417509173964</v>
          </cell>
          <cell r="G27">
            <v>0.51750678054128918</v>
          </cell>
          <cell r="I27">
            <v>0.57860478482649613</v>
          </cell>
          <cell r="J27">
            <v>0.51473293580309565</v>
          </cell>
          <cell r="K27">
            <v>0.4816785334256965</v>
          </cell>
          <cell r="M27">
            <v>0.56682126030624269</v>
          </cell>
          <cell r="N27">
            <v>0.54981834195750301</v>
          </cell>
          <cell r="O27">
            <v>0.55443908146848031</v>
          </cell>
          <cell r="Q27">
            <v>0.50531161848139605</v>
          </cell>
          <cell r="R27">
            <v>0.48796577558197723</v>
          </cell>
          <cell r="S27">
            <v>0.51240918337692531</v>
          </cell>
          <cell r="T27">
            <v>0.52375968168149922</v>
          </cell>
        </row>
        <row r="43">
          <cell r="E43">
            <v>1437502.16</v>
          </cell>
          <cell r="F43">
            <v>1406951.17</v>
          </cell>
          <cell r="G43">
            <v>1527830.31</v>
          </cell>
          <cell r="I43">
            <v>1704842.27</v>
          </cell>
          <cell r="J43">
            <v>1385439.03</v>
          </cell>
          <cell r="K43">
            <v>1409555.09</v>
          </cell>
          <cell r="M43">
            <v>1570893.27</v>
          </cell>
          <cell r="N43">
            <v>1572160.7800000003</v>
          </cell>
          <cell r="O43">
            <v>1594437.2899999998</v>
          </cell>
          <cell r="Q43">
            <v>1528816.1199999999</v>
          </cell>
          <cell r="R43">
            <v>1461854.7000000002</v>
          </cell>
          <cell r="S43">
            <v>1476741.4700000002</v>
          </cell>
        </row>
        <row r="120">
          <cell r="E120">
            <v>729472.13999999978</v>
          </cell>
          <cell r="F120">
            <v>715585.60000000021</v>
          </cell>
          <cell r="G120">
            <v>800216.14</v>
          </cell>
          <cell r="I120">
            <v>756110.25000000012</v>
          </cell>
          <cell r="J120">
            <v>725114.34</v>
          </cell>
          <cell r="K120">
            <v>873431.99</v>
          </cell>
          <cell r="M120">
            <v>704626.71000000008</v>
          </cell>
          <cell r="N120">
            <v>738933.53000000014</v>
          </cell>
          <cell r="O120">
            <v>834134.51000000013</v>
          </cell>
          <cell r="Q120">
            <v>715575.53</v>
          </cell>
          <cell r="R120">
            <v>769340.53</v>
          </cell>
          <cell r="S120">
            <v>1067107</v>
          </cell>
        </row>
      </sheetData>
      <sheetData sheetId="23">
        <row r="5">
          <cell r="E5">
            <v>55</v>
          </cell>
          <cell r="F5">
            <v>39</v>
          </cell>
          <cell r="G5">
            <v>80</v>
          </cell>
          <cell r="I5">
            <v>87</v>
          </cell>
          <cell r="J5">
            <v>62</v>
          </cell>
          <cell r="K5">
            <v>74</v>
          </cell>
          <cell r="M5">
            <v>94</v>
          </cell>
          <cell r="N5">
            <v>64</v>
          </cell>
          <cell r="O5">
            <v>49</v>
          </cell>
          <cell r="Q5">
            <v>68</v>
          </cell>
          <cell r="R5">
            <v>39</v>
          </cell>
          <cell r="S5">
            <v>93</v>
          </cell>
        </row>
        <row r="18">
          <cell r="E18">
            <v>313759</v>
          </cell>
          <cell r="F18">
            <v>322889</v>
          </cell>
          <cell r="G18">
            <v>325823</v>
          </cell>
          <cell r="I18">
            <v>343170</v>
          </cell>
          <cell r="J18">
            <v>318077</v>
          </cell>
          <cell r="K18">
            <v>316442</v>
          </cell>
          <cell r="M18">
            <v>385969</v>
          </cell>
          <cell r="N18">
            <v>383630</v>
          </cell>
          <cell r="O18">
            <v>372964</v>
          </cell>
          <cell r="Q18">
            <v>348487</v>
          </cell>
          <cell r="R18">
            <v>352177</v>
          </cell>
          <cell r="S18">
            <v>332593</v>
          </cell>
        </row>
        <row r="23">
          <cell r="E23">
            <v>177104</v>
          </cell>
          <cell r="F23">
            <v>135766</v>
          </cell>
          <cell r="G23">
            <v>123836</v>
          </cell>
          <cell r="I23">
            <v>116369</v>
          </cell>
          <cell r="J23">
            <v>136587</v>
          </cell>
          <cell r="K23">
            <v>197821</v>
          </cell>
          <cell r="M23">
            <v>120877</v>
          </cell>
          <cell r="N23">
            <v>133701</v>
          </cell>
          <cell r="O23">
            <v>125080</v>
          </cell>
          <cell r="Q23">
            <v>162398</v>
          </cell>
          <cell r="R23">
            <v>130937</v>
          </cell>
          <cell r="S23">
            <v>141492</v>
          </cell>
        </row>
        <row r="25">
          <cell r="E25">
            <v>36.066902491227857</v>
          </cell>
          <cell r="F25">
            <v>29.577747083966937</v>
          </cell>
          <cell r="G25">
            <v>27.520884679234886</v>
          </cell>
          <cell r="I25">
            <v>25.293099925665423</v>
          </cell>
          <cell r="J25">
            <v>30.002767722208553</v>
          </cell>
          <cell r="K25">
            <v>38.408637725393802</v>
          </cell>
          <cell r="M25">
            <v>23.80616635976012</v>
          </cell>
          <cell r="N25">
            <v>25.823716308221229</v>
          </cell>
          <cell r="O25">
            <v>25.094092816846025</v>
          </cell>
          <cell r="Q25">
            <v>31.771788104605598</v>
          </cell>
          <cell r="R25">
            <v>27.084436538143308</v>
          </cell>
          <cell r="S25">
            <v>29.819303769457406</v>
          </cell>
          <cell r="T25">
            <v>29.226252193298031</v>
          </cell>
        </row>
        <row r="27">
          <cell r="E27">
            <v>0.5332731665489675</v>
          </cell>
          <cell r="F27">
            <v>0.56598042051201147</v>
          </cell>
          <cell r="G27">
            <v>0.55119277105376452</v>
          </cell>
          <cell r="I27">
            <v>0.57836990595611282</v>
          </cell>
          <cell r="J27">
            <v>0.59155325108146206</v>
          </cell>
          <cell r="K27">
            <v>0.52987653204666108</v>
          </cell>
          <cell r="M27">
            <v>0.66520000689381797</v>
          </cell>
          <cell r="N27">
            <v>0.6375662694653571</v>
          </cell>
          <cell r="O27">
            <v>0.63920066496996497</v>
          </cell>
          <cell r="Q27">
            <v>0.57670981808553334</v>
          </cell>
          <cell r="R27">
            <v>0.58162285355672716</v>
          </cell>
          <cell r="S27">
            <v>0.56628442514791644</v>
          </cell>
          <cell r="T27">
            <v>0.5847523935931227</v>
          </cell>
        </row>
        <row r="43">
          <cell r="E43">
            <v>6218056.96</v>
          </cell>
          <cell r="F43">
            <v>6638291.3600000003</v>
          </cell>
          <cell r="G43">
            <v>6560139.5999999996</v>
          </cell>
          <cell r="I43">
            <v>6868058.4099999992</v>
          </cell>
          <cell r="J43">
            <v>6309518.3799999999</v>
          </cell>
          <cell r="K43">
            <v>6220900.96</v>
          </cell>
          <cell r="M43">
            <v>7513565.1800000006</v>
          </cell>
          <cell r="N43">
            <v>7738765.8399999999</v>
          </cell>
          <cell r="O43">
            <v>7573522.3399999999</v>
          </cell>
          <cell r="Q43">
            <v>7026927.7800000003</v>
          </cell>
          <cell r="R43">
            <v>6976948.8399999989</v>
          </cell>
          <cell r="S43">
            <v>6720174.75</v>
          </cell>
        </row>
        <row r="120">
          <cell r="E120">
            <v>2491013.44</v>
          </cell>
          <cell r="F120">
            <v>2556279.4800000009</v>
          </cell>
          <cell r="G120">
            <v>2322537.1899999995</v>
          </cell>
          <cell r="I120">
            <v>2508073.9500000002</v>
          </cell>
          <cell r="J120">
            <v>2473417.67</v>
          </cell>
          <cell r="K120">
            <v>2818362.5100000007</v>
          </cell>
          <cell r="M120">
            <v>2720631.69</v>
          </cell>
          <cell r="N120">
            <v>2727576.66</v>
          </cell>
          <cell r="O120">
            <v>3080905.51</v>
          </cell>
          <cell r="Q120">
            <v>3076769.5100000007</v>
          </cell>
          <cell r="R120">
            <v>2819013.06</v>
          </cell>
          <cell r="S120">
            <v>4830852.71</v>
          </cell>
        </row>
      </sheetData>
      <sheetData sheetId="24">
        <row r="5">
          <cell r="E5">
            <v>18</v>
          </cell>
          <cell r="F5">
            <v>17</v>
          </cell>
          <cell r="G5">
            <v>11</v>
          </cell>
          <cell r="I5">
            <v>18</v>
          </cell>
          <cell r="J5">
            <v>16</v>
          </cell>
          <cell r="K5">
            <v>17</v>
          </cell>
          <cell r="M5">
            <v>5</v>
          </cell>
          <cell r="N5">
            <v>82</v>
          </cell>
          <cell r="O5">
            <v>45</v>
          </cell>
          <cell r="Q5">
            <v>16</v>
          </cell>
          <cell r="R5">
            <v>11</v>
          </cell>
          <cell r="S5">
            <v>9</v>
          </cell>
        </row>
        <row r="18">
          <cell r="E18">
            <v>74046</v>
          </cell>
          <cell r="F18">
            <v>68499</v>
          </cell>
          <cell r="G18">
            <v>70026</v>
          </cell>
          <cell r="I18">
            <v>77190</v>
          </cell>
          <cell r="J18">
            <v>74446</v>
          </cell>
          <cell r="K18">
            <v>70312</v>
          </cell>
          <cell r="M18">
            <v>82973</v>
          </cell>
          <cell r="N18">
            <v>80872</v>
          </cell>
          <cell r="O18">
            <v>79471</v>
          </cell>
          <cell r="Q18">
            <v>76996</v>
          </cell>
          <cell r="R18">
            <v>78575</v>
          </cell>
          <cell r="S18">
            <v>82104</v>
          </cell>
        </row>
        <row r="23">
          <cell r="E23">
            <v>30977</v>
          </cell>
          <cell r="F23">
            <v>28711</v>
          </cell>
          <cell r="G23">
            <v>28917</v>
          </cell>
          <cell r="I23">
            <v>30950</v>
          </cell>
          <cell r="J23">
            <v>28888</v>
          </cell>
          <cell r="K23">
            <v>30098</v>
          </cell>
          <cell r="M23">
            <v>28178</v>
          </cell>
          <cell r="N23">
            <v>32035</v>
          </cell>
          <cell r="O23">
            <v>23260</v>
          </cell>
          <cell r="Q23">
            <v>16238</v>
          </cell>
          <cell r="R23">
            <v>14617</v>
          </cell>
          <cell r="S23">
            <v>12292</v>
          </cell>
        </row>
        <row r="25">
          <cell r="E25">
            <v>29.495443855155539</v>
          </cell>
          <cell r="F25">
            <v>29.535027260569901</v>
          </cell>
          <cell r="G25">
            <v>29.225917952760682</v>
          </cell>
          <cell r="I25">
            <v>28.609195614797287</v>
          </cell>
          <cell r="J25">
            <v>27.955948671298895</v>
          </cell>
          <cell r="K25">
            <v>29.900655672561097</v>
          </cell>
          <cell r="M25">
            <v>25.278550282587243</v>
          </cell>
          <cell r="N25">
            <v>28.344039213604432</v>
          </cell>
          <cell r="O25">
            <v>22.635046369731707</v>
          </cell>
          <cell r="Q25">
            <v>17.41639316129309</v>
          </cell>
          <cell r="R25">
            <v>15.684822731564941</v>
          </cell>
          <cell r="S25">
            <v>13.020358875495202</v>
          </cell>
          <cell r="T25">
            <v>24.983769117850532</v>
          </cell>
        </row>
        <row r="27">
          <cell r="E27">
            <v>0.44704859538860009</v>
          </cell>
          <cell r="F27">
            <v>0.42638655462184871</v>
          </cell>
          <cell r="G27">
            <v>0.42127997497322855</v>
          </cell>
          <cell r="I27">
            <v>0.46360081921429902</v>
          </cell>
          <cell r="J27">
            <v>0.49369338302584981</v>
          </cell>
          <cell r="K27">
            <v>0.42017951690590305</v>
          </cell>
          <cell r="M27">
            <v>0.51170521122417512</v>
          </cell>
          <cell r="N27">
            <v>0.47898176692341632</v>
          </cell>
          <cell r="O27">
            <v>0.4812049651831668</v>
          </cell>
          <cell r="Q27">
            <v>0.44922082392546048</v>
          </cell>
          <cell r="R27">
            <v>0.45777089025733048</v>
          </cell>
          <cell r="S27">
            <v>0.49387349995488589</v>
          </cell>
          <cell r="T27">
            <v>0.46111712020267775</v>
          </cell>
        </row>
        <row r="43">
          <cell r="E43">
            <v>1522960.6700000002</v>
          </cell>
          <cell r="F43">
            <v>1445624.1600000001</v>
          </cell>
          <cell r="G43">
            <v>1456035.42</v>
          </cell>
          <cell r="I43">
            <v>1599047.33</v>
          </cell>
          <cell r="J43">
            <v>1480361.6</v>
          </cell>
          <cell r="K43">
            <v>1503143.2500000002</v>
          </cell>
          <cell r="M43">
            <v>1677235.0399999998</v>
          </cell>
          <cell r="N43">
            <v>1748610.3999999997</v>
          </cell>
          <cell r="O43">
            <v>1720367.52</v>
          </cell>
          <cell r="Q43">
            <v>1619442.85</v>
          </cell>
          <cell r="R43">
            <v>1653126.6899999997</v>
          </cell>
          <cell r="S43">
            <v>1602027.9200000002</v>
          </cell>
        </row>
        <row r="120">
          <cell r="E120">
            <v>681599.99999999988</v>
          </cell>
          <cell r="F120">
            <v>701503.54</v>
          </cell>
          <cell r="G120">
            <v>752204.3</v>
          </cell>
          <cell r="I120">
            <v>743462.35</v>
          </cell>
          <cell r="J120">
            <v>717880.87000000011</v>
          </cell>
          <cell r="K120">
            <v>802243.39000000013</v>
          </cell>
          <cell r="M120">
            <v>695725.57</v>
          </cell>
          <cell r="N120">
            <v>741543.66999999993</v>
          </cell>
          <cell r="O120">
            <v>878331.94</v>
          </cell>
          <cell r="Q120">
            <v>794369.01</v>
          </cell>
          <cell r="R120">
            <v>962519.31</v>
          </cell>
          <cell r="S120">
            <v>949925.53999999992</v>
          </cell>
        </row>
      </sheetData>
      <sheetData sheetId="25">
        <row r="5">
          <cell r="E5">
            <v>229</v>
          </cell>
          <cell r="F5">
            <v>133</v>
          </cell>
          <cell r="G5">
            <v>216</v>
          </cell>
          <cell r="I5">
            <v>148</v>
          </cell>
          <cell r="J5">
            <v>172</v>
          </cell>
          <cell r="K5">
            <v>186</v>
          </cell>
          <cell r="M5">
            <v>186</v>
          </cell>
          <cell r="N5">
            <v>161</v>
          </cell>
          <cell r="O5">
            <v>232</v>
          </cell>
          <cell r="Q5">
            <v>168</v>
          </cell>
          <cell r="R5">
            <v>141</v>
          </cell>
          <cell r="S5">
            <v>297</v>
          </cell>
        </row>
        <row r="18">
          <cell r="E18">
            <v>517036</v>
          </cell>
          <cell r="F18">
            <v>488285</v>
          </cell>
          <cell r="G18">
            <v>497514</v>
          </cell>
          <cell r="I18">
            <v>555687</v>
          </cell>
          <cell r="J18">
            <v>495105</v>
          </cell>
          <cell r="K18">
            <v>485386.84</v>
          </cell>
          <cell r="M18">
            <v>532479</v>
          </cell>
          <cell r="N18">
            <v>530143</v>
          </cell>
          <cell r="O18">
            <v>525201</v>
          </cell>
          <cell r="Q18">
            <v>516574</v>
          </cell>
          <cell r="R18">
            <v>514525</v>
          </cell>
          <cell r="S18">
            <v>538425</v>
          </cell>
        </row>
        <row r="23">
          <cell r="E23">
            <v>202242</v>
          </cell>
          <cell r="F23">
            <v>208487</v>
          </cell>
          <cell r="G23">
            <v>219479</v>
          </cell>
          <cell r="I23">
            <v>194554</v>
          </cell>
          <cell r="J23">
            <v>193712</v>
          </cell>
          <cell r="K23">
            <v>225307.15999999997</v>
          </cell>
          <cell r="M23">
            <v>187129</v>
          </cell>
          <cell r="N23">
            <v>207880</v>
          </cell>
          <cell r="O23">
            <v>194026</v>
          </cell>
          <cell r="Q23">
            <v>187453</v>
          </cell>
          <cell r="R23">
            <v>190101</v>
          </cell>
          <cell r="S23">
            <v>164587</v>
          </cell>
        </row>
        <row r="25">
          <cell r="E25">
            <v>28.115016862726563</v>
          </cell>
          <cell r="F25">
            <v>29.921839568754198</v>
          </cell>
          <cell r="G25">
            <v>30.61103804360712</v>
          </cell>
          <cell r="I25">
            <v>25.932200452921126</v>
          </cell>
          <cell r="J25">
            <v>28.122418581422931</v>
          </cell>
          <cell r="K25">
            <v>31.699158796061152</v>
          </cell>
          <cell r="M25">
            <v>25.990860857246034</v>
          </cell>
          <cell r="N25">
            <v>28.157147984856795</v>
          </cell>
          <cell r="O25">
            <v>26.972480635241915</v>
          </cell>
          <cell r="Q25">
            <v>26.625825429990613</v>
          </cell>
          <cell r="R25">
            <v>26.978993111239152</v>
          </cell>
          <cell r="S25">
            <v>23.41169140782803</v>
          </cell>
          <cell r="T25">
            <v>27.705320660749404</v>
          </cell>
        </row>
        <row r="27">
          <cell r="E27">
            <v>0.74401483896869747</v>
          </cell>
          <cell r="F27">
            <v>0.72069459204156339</v>
          </cell>
          <cell r="G27">
            <v>0.70556751559295783</v>
          </cell>
          <cell r="I27">
            <v>0.78225560099385527</v>
          </cell>
          <cell r="J27">
            <v>0.76694591002456802</v>
          </cell>
          <cell r="K27">
            <v>0.6743605314727481</v>
          </cell>
          <cell r="M27">
            <v>0.75880894361079043</v>
          </cell>
          <cell r="N27">
            <v>0.72626606772727709</v>
          </cell>
          <cell r="O27">
            <v>0.73791649982086027</v>
          </cell>
          <cell r="Q27">
            <v>0.69691881890194007</v>
          </cell>
          <cell r="R27">
            <v>0.69015679010192899</v>
          </cell>
          <cell r="S27">
            <v>0.74042368860743824</v>
          </cell>
          <cell r="T27">
            <v>0.72739597953995117</v>
          </cell>
        </row>
        <row r="43">
          <cell r="E43">
            <v>11633443.699999999</v>
          </cell>
          <cell r="F43">
            <v>10436504.610000001</v>
          </cell>
          <cell r="G43">
            <v>10910744.220000001</v>
          </cell>
          <cell r="I43">
            <v>12283584.239999996</v>
          </cell>
          <cell r="J43">
            <v>10832949.640000001</v>
          </cell>
          <cell r="K43">
            <v>10521358.919999998</v>
          </cell>
          <cell r="M43">
            <v>11422078.580000002</v>
          </cell>
          <cell r="N43">
            <v>11381213.180000002</v>
          </cell>
          <cell r="O43">
            <v>11226182.470000001</v>
          </cell>
          <cell r="Q43">
            <v>11576395.49</v>
          </cell>
          <cell r="R43">
            <v>11004883.48</v>
          </cell>
          <cell r="S43">
            <v>11447165.35</v>
          </cell>
        </row>
        <row r="120">
          <cell r="E120">
            <v>3204195.1699999995</v>
          </cell>
          <cell r="F120">
            <v>2379832.8500000006</v>
          </cell>
          <cell r="G120">
            <v>1234112.8099999998</v>
          </cell>
          <cell r="I120">
            <v>2476104.4900000007</v>
          </cell>
          <cell r="J120">
            <v>2276691.15</v>
          </cell>
          <cell r="K120">
            <v>2402219.2100000004</v>
          </cell>
          <cell r="M120">
            <v>2128752.63</v>
          </cell>
          <cell r="N120">
            <v>2220773.2400000007</v>
          </cell>
          <cell r="O120">
            <v>2485688.4300000002</v>
          </cell>
          <cell r="Q120">
            <v>2326472.6100000008</v>
          </cell>
          <cell r="R120">
            <v>2658491.4999999995</v>
          </cell>
          <cell r="S120">
            <v>2669008.2999999998</v>
          </cell>
        </row>
      </sheetData>
      <sheetData sheetId="26">
        <row r="5">
          <cell r="E5">
            <v>15</v>
          </cell>
          <cell r="F5">
            <v>6</v>
          </cell>
          <cell r="G5">
            <v>24</v>
          </cell>
          <cell r="I5">
            <v>18</v>
          </cell>
          <cell r="J5">
            <v>20</v>
          </cell>
          <cell r="K5">
            <v>27</v>
          </cell>
          <cell r="M5">
            <v>21</v>
          </cell>
          <cell r="N5">
            <v>41</v>
          </cell>
          <cell r="O5">
            <v>14</v>
          </cell>
          <cell r="Q5">
            <v>17</v>
          </cell>
          <cell r="R5">
            <v>50</v>
          </cell>
          <cell r="S5">
            <v>33</v>
          </cell>
        </row>
        <row r="18">
          <cell r="E18">
            <v>82157</v>
          </cell>
          <cell r="F18">
            <v>80606</v>
          </cell>
          <cell r="G18">
            <v>78279</v>
          </cell>
          <cell r="I18">
            <v>91417</v>
          </cell>
          <cell r="J18">
            <v>79440</v>
          </cell>
          <cell r="K18">
            <v>76331</v>
          </cell>
          <cell r="M18">
            <v>93089</v>
          </cell>
          <cell r="N18">
            <v>100234</v>
          </cell>
          <cell r="O18">
            <v>97465</v>
          </cell>
          <cell r="Q18">
            <v>87359</v>
          </cell>
          <cell r="R18">
            <v>91150</v>
          </cell>
          <cell r="S18">
            <v>89852</v>
          </cell>
        </row>
        <row r="23">
          <cell r="E23">
            <v>47588</v>
          </cell>
          <cell r="F23">
            <v>42321</v>
          </cell>
          <cell r="G23">
            <v>42272.429999999993</v>
          </cell>
          <cell r="I23">
            <v>29114</v>
          </cell>
          <cell r="J23">
            <v>24574</v>
          </cell>
          <cell r="K23">
            <v>29498</v>
          </cell>
          <cell r="M23">
            <v>18040</v>
          </cell>
          <cell r="N23">
            <v>26177</v>
          </cell>
          <cell r="O23">
            <v>19474</v>
          </cell>
          <cell r="Q23">
            <v>26759</v>
          </cell>
          <cell r="R23">
            <v>19097</v>
          </cell>
          <cell r="S23">
            <v>22220</v>
          </cell>
        </row>
        <row r="25">
          <cell r="E25">
            <v>36.59461246837536</v>
          </cell>
          <cell r="F25">
            <v>34.326384946062127</v>
          </cell>
          <cell r="G25">
            <v>34.961483790242156</v>
          </cell>
          <cell r="I25">
            <v>24.021848545355535</v>
          </cell>
          <cell r="J25">
            <v>23.366201066854302</v>
          </cell>
          <cell r="K25">
            <v>27.478597844414015</v>
          </cell>
          <cell r="M25">
            <v>15.976478089907541</v>
          </cell>
          <cell r="N25">
            <v>20.57535861662409</v>
          </cell>
          <cell r="O25">
            <v>16.528743241752178</v>
          </cell>
          <cell r="Q25">
            <v>23.375613676468021</v>
          </cell>
          <cell r="R25">
            <v>17.28188374976245</v>
          </cell>
          <cell r="S25">
            <v>19.77149772209567</v>
          </cell>
          <cell r="T25">
            <v>24.737370375335718</v>
          </cell>
        </row>
        <row r="27">
          <cell r="E27">
            <v>0.44801382916940458</v>
          </cell>
          <cell r="F27">
            <v>0.45409272717030025</v>
          </cell>
          <cell r="G27">
            <v>0.42629003667731319</v>
          </cell>
          <cell r="I27">
            <v>0.49611969782485998</v>
          </cell>
          <cell r="J27">
            <v>0.47579118851968089</v>
          </cell>
          <cell r="K27">
            <v>0.41134151730381641</v>
          </cell>
          <cell r="M27">
            <v>0.51634356712982221</v>
          </cell>
          <cell r="N27">
            <v>0.53545662643200753</v>
          </cell>
          <cell r="O27">
            <v>0.53580165470987606</v>
          </cell>
          <cell r="Q27">
            <v>0.46364466239955843</v>
          </cell>
          <cell r="R27">
            <v>0.4811524432409035</v>
          </cell>
          <cell r="S27">
            <v>0.48684438664932811</v>
          </cell>
          <cell r="T27">
            <v>0.47520601256095307</v>
          </cell>
        </row>
        <row r="43">
          <cell r="E43">
            <v>1593825.1700000002</v>
          </cell>
          <cell r="F43">
            <v>1527994.4400000002</v>
          </cell>
          <cell r="G43">
            <v>1509475.7900000003</v>
          </cell>
          <cell r="I43">
            <v>1743749.57</v>
          </cell>
          <cell r="J43">
            <v>1549290.0699999998</v>
          </cell>
          <cell r="K43">
            <v>1486877.2800000003</v>
          </cell>
          <cell r="M43">
            <v>1756408.6300000001</v>
          </cell>
          <cell r="N43">
            <v>1887111.7400000002</v>
          </cell>
          <cell r="O43">
            <v>1852801.42</v>
          </cell>
          <cell r="Q43">
            <v>1659265.7</v>
          </cell>
          <cell r="R43">
            <v>1744206.12</v>
          </cell>
          <cell r="S43">
            <v>1722992.5299999998</v>
          </cell>
        </row>
        <row r="120">
          <cell r="E120">
            <v>859190.47</v>
          </cell>
          <cell r="F120">
            <v>930852.29999999993</v>
          </cell>
          <cell r="G120">
            <v>930115.60999999987</v>
          </cell>
          <cell r="I120">
            <v>930428.96</v>
          </cell>
          <cell r="J120">
            <v>889753.23999999987</v>
          </cell>
          <cell r="K120">
            <v>961235.14999999979</v>
          </cell>
          <cell r="M120">
            <v>879396.7899999998</v>
          </cell>
          <cell r="N120">
            <v>898188.59</v>
          </cell>
          <cell r="O120">
            <v>1062754.26</v>
          </cell>
          <cell r="Q120">
            <v>890764.8899999999</v>
          </cell>
          <cell r="R120">
            <v>922827.82</v>
          </cell>
          <cell r="S120">
            <v>1113978.4500000002</v>
          </cell>
        </row>
      </sheetData>
      <sheetData sheetId="27">
        <row r="5">
          <cell r="E5">
            <v>2</v>
          </cell>
          <cell r="F5">
            <v>2</v>
          </cell>
          <cell r="G5">
            <v>5</v>
          </cell>
          <cell r="I5">
            <v>6</v>
          </cell>
          <cell r="J5">
            <v>3</v>
          </cell>
          <cell r="K5">
            <v>13</v>
          </cell>
          <cell r="M5">
            <v>11</v>
          </cell>
          <cell r="N5">
            <v>12</v>
          </cell>
          <cell r="O5">
            <v>7</v>
          </cell>
          <cell r="Q5">
            <v>6</v>
          </cell>
          <cell r="R5">
            <v>2</v>
          </cell>
          <cell r="S5">
            <v>4</v>
          </cell>
        </row>
        <row r="18">
          <cell r="E18">
            <v>35556</v>
          </cell>
          <cell r="F18">
            <v>37933</v>
          </cell>
          <cell r="G18">
            <v>37049</v>
          </cell>
          <cell r="I18">
            <v>37430</v>
          </cell>
          <cell r="J18">
            <v>35784</v>
          </cell>
          <cell r="K18">
            <v>35096</v>
          </cell>
          <cell r="M18">
            <v>38876</v>
          </cell>
          <cell r="N18">
            <v>41943</v>
          </cell>
          <cell r="O18">
            <v>41436</v>
          </cell>
          <cell r="Q18">
            <v>40687</v>
          </cell>
          <cell r="R18">
            <v>38898</v>
          </cell>
          <cell r="S18">
            <v>36702</v>
          </cell>
        </row>
        <row r="23">
          <cell r="E23">
            <v>6237</v>
          </cell>
          <cell r="F23">
            <v>6031</v>
          </cell>
          <cell r="G23">
            <v>5766</v>
          </cell>
          <cell r="I23">
            <v>5729</v>
          </cell>
          <cell r="J23">
            <v>3490</v>
          </cell>
          <cell r="K23">
            <v>8144</v>
          </cell>
          <cell r="M23">
            <v>7375</v>
          </cell>
          <cell r="N23">
            <v>6972</v>
          </cell>
          <cell r="O23">
            <v>6168</v>
          </cell>
          <cell r="Q23">
            <v>6036</v>
          </cell>
          <cell r="R23">
            <v>5519</v>
          </cell>
          <cell r="S23">
            <v>5896</v>
          </cell>
        </row>
        <row r="25">
          <cell r="E25">
            <v>14.911064358802715</v>
          </cell>
          <cell r="F25">
            <v>13.707129707493353</v>
          </cell>
          <cell r="G25">
            <v>13.456242707117854</v>
          </cell>
          <cell r="I25">
            <v>13.264337477715264</v>
          </cell>
          <cell r="J25">
            <v>8.8847025279397158</v>
          </cell>
          <cell r="K25">
            <v>18.834412580943571</v>
          </cell>
          <cell r="M25">
            <v>15.945601176190785</v>
          </cell>
          <cell r="N25">
            <v>14.253296534805274</v>
          </cell>
          <cell r="O25">
            <v>12.956894378623645</v>
          </cell>
          <cell r="Q25">
            <v>12.869936034115138</v>
          </cell>
          <cell r="R25">
            <v>12.418712450214892</v>
          </cell>
          <cell r="S25">
            <v>13.839076143085157</v>
          </cell>
          <cell r="T25">
            <v>13.813302102789661</v>
          </cell>
        </row>
        <row r="27">
          <cell r="E27">
            <v>0.57477711948658672</v>
          </cell>
          <cell r="F27">
            <v>0.63364236198112422</v>
          </cell>
          <cell r="G27">
            <v>0.59846220944319706</v>
          </cell>
          <cell r="I27">
            <v>0.60340797343263852</v>
          </cell>
          <cell r="J27">
            <v>0.63804293559660508</v>
          </cell>
          <cell r="K27">
            <v>0.56366892320540929</v>
          </cell>
          <cell r="M27">
            <v>0.6416769827515062</v>
          </cell>
          <cell r="N27">
            <v>0.6663383403102684</v>
          </cell>
          <cell r="O27">
            <v>0.67772325809617273</v>
          </cell>
          <cell r="Q27">
            <v>0.64274430507724878</v>
          </cell>
          <cell r="R27">
            <v>0.61358151273759765</v>
          </cell>
          <cell r="S27">
            <v>0.59750915750915756</v>
          </cell>
          <cell r="T27">
            <v>0.61974445483245943</v>
          </cell>
        </row>
        <row r="43">
          <cell r="E43">
            <v>714747.34</v>
          </cell>
          <cell r="F43">
            <v>762331</v>
          </cell>
          <cell r="G43">
            <v>752829.04999999993</v>
          </cell>
          <cell r="I43">
            <v>763306.18</v>
          </cell>
          <cell r="J43">
            <v>720376.17999999993</v>
          </cell>
          <cell r="K43">
            <v>710321.65</v>
          </cell>
          <cell r="M43">
            <v>770496.77</v>
          </cell>
          <cell r="N43">
            <v>841793.29999999993</v>
          </cell>
          <cell r="O43">
            <v>830886.15</v>
          </cell>
          <cell r="Q43">
            <v>813244.59</v>
          </cell>
          <cell r="R43">
            <v>804231.54</v>
          </cell>
          <cell r="S43">
            <v>742523.78999999992</v>
          </cell>
        </row>
        <row r="120">
          <cell r="E120">
            <v>467631.85000000009</v>
          </cell>
          <cell r="F120">
            <v>492861.64</v>
          </cell>
          <cell r="G120">
            <v>535117.20000000007</v>
          </cell>
          <cell r="I120">
            <v>538877.19999999995</v>
          </cell>
          <cell r="J120">
            <v>464887.0400000001</v>
          </cell>
          <cell r="K120">
            <v>548435.61</v>
          </cell>
          <cell r="M120">
            <v>451825.22000000003</v>
          </cell>
          <cell r="N120">
            <v>464064.05000000005</v>
          </cell>
          <cell r="O120">
            <v>549309.16</v>
          </cell>
          <cell r="Q120">
            <v>542441.35</v>
          </cell>
          <cell r="R120">
            <v>581148.1399999999</v>
          </cell>
          <cell r="S120">
            <v>640123.89999999991</v>
          </cell>
        </row>
      </sheetData>
      <sheetData sheetId="28">
        <row r="5">
          <cell r="E5">
            <v>30</v>
          </cell>
          <cell r="F5">
            <v>40</v>
          </cell>
          <cell r="G5">
            <v>18</v>
          </cell>
          <cell r="I5">
            <v>25</v>
          </cell>
          <cell r="J5">
            <v>22</v>
          </cell>
          <cell r="K5">
            <v>33</v>
          </cell>
          <cell r="M5">
            <v>30</v>
          </cell>
          <cell r="N5">
            <v>35</v>
          </cell>
          <cell r="O5">
            <v>35</v>
          </cell>
          <cell r="Q5">
            <v>20</v>
          </cell>
          <cell r="R5">
            <v>12</v>
          </cell>
          <cell r="S5">
            <v>10</v>
          </cell>
        </row>
        <row r="18">
          <cell r="E18">
            <v>54147</v>
          </cell>
          <cell r="F18">
            <v>56927</v>
          </cell>
          <cell r="G18">
            <v>56352</v>
          </cell>
          <cell r="I18">
            <v>56681</v>
          </cell>
          <cell r="J18">
            <v>51200</v>
          </cell>
          <cell r="K18">
            <v>54090</v>
          </cell>
          <cell r="M18">
            <v>64501</v>
          </cell>
          <cell r="N18">
            <v>67461</v>
          </cell>
          <cell r="O18">
            <v>60885</v>
          </cell>
          <cell r="Q18">
            <v>57778</v>
          </cell>
          <cell r="R18">
            <v>56564</v>
          </cell>
          <cell r="S18">
            <v>53658</v>
          </cell>
        </row>
        <row r="23">
          <cell r="E23">
            <v>10042</v>
          </cell>
          <cell r="F23">
            <v>11238</v>
          </cell>
          <cell r="G23">
            <v>9921</v>
          </cell>
          <cell r="I23">
            <v>10425</v>
          </cell>
          <cell r="J23">
            <v>10099</v>
          </cell>
          <cell r="K23">
            <v>10308</v>
          </cell>
          <cell r="M23">
            <v>12755</v>
          </cell>
          <cell r="N23">
            <v>12775</v>
          </cell>
          <cell r="O23">
            <v>12041</v>
          </cell>
          <cell r="Q23">
            <v>11170</v>
          </cell>
          <cell r="R23">
            <v>10894</v>
          </cell>
          <cell r="S23">
            <v>10349</v>
          </cell>
        </row>
        <row r="25">
          <cell r="E25">
            <v>15.6444250572528</v>
          </cell>
          <cell r="F25">
            <v>16.486466661776571</v>
          </cell>
          <cell r="G25">
            <v>14.969897243221221</v>
          </cell>
          <cell r="I25">
            <v>15.53512353589843</v>
          </cell>
          <cell r="J25">
            <v>16.474983278683176</v>
          </cell>
          <cell r="K25">
            <v>16.006708282865926</v>
          </cell>
          <cell r="M25">
            <v>16.510044527285906</v>
          </cell>
          <cell r="N25">
            <v>15.92178074679695</v>
          </cell>
          <cell r="O25">
            <v>16.511257987549023</v>
          </cell>
          <cell r="Q25">
            <v>16.200614956198873</v>
          </cell>
          <cell r="R25">
            <v>16.149307717394528</v>
          </cell>
          <cell r="S25">
            <v>16.168544065492835</v>
          </cell>
          <cell r="T25">
            <v>16.055364415921467</v>
          </cell>
        </row>
        <row r="27">
          <cell r="E27">
            <v>0.6068012573753131</v>
          </cell>
          <cell r="F27">
            <v>0.65152503576537912</v>
          </cell>
          <cell r="G27">
            <v>0.61809127902512861</v>
          </cell>
          <cell r="I27">
            <v>0.61739637171659956</v>
          </cell>
          <cell r="J27">
            <v>0.61279203370356183</v>
          </cell>
          <cell r="K27">
            <v>0.57939190093887405</v>
          </cell>
          <cell r="M27">
            <v>0.70689900816483098</v>
          </cell>
          <cell r="N27">
            <v>0.70838583669354838</v>
          </cell>
          <cell r="O27">
            <v>0.65362318840579714</v>
          </cell>
          <cell r="Q27">
            <v>0.59622727178915647</v>
          </cell>
          <cell r="R27">
            <v>0.58174562770295635</v>
          </cell>
          <cell r="S27">
            <v>0.56862184072484501</v>
          </cell>
          <cell r="T27">
            <v>0.62899699053876423</v>
          </cell>
        </row>
        <row r="43">
          <cell r="E43">
            <v>1099373.4099999999</v>
          </cell>
          <cell r="F43">
            <v>1184181.2499999998</v>
          </cell>
          <cell r="G43">
            <v>1152621.52</v>
          </cell>
          <cell r="I43">
            <v>1157978.7199999997</v>
          </cell>
          <cell r="J43">
            <v>1029619.38</v>
          </cell>
          <cell r="K43">
            <v>1099287.73</v>
          </cell>
          <cell r="M43">
            <v>1403429.66</v>
          </cell>
          <cell r="N43">
            <v>1370236.08</v>
          </cell>
          <cell r="O43">
            <v>1230377.6400000001</v>
          </cell>
          <cell r="Q43">
            <v>1170360.95</v>
          </cell>
          <cell r="R43">
            <v>1131014.3899999999</v>
          </cell>
          <cell r="S43">
            <v>1089802.53</v>
          </cell>
        </row>
        <row r="120">
          <cell r="E120">
            <v>495945.41000000003</v>
          </cell>
          <cell r="F120">
            <v>535903.84000000008</v>
          </cell>
          <cell r="G120">
            <v>565310.78999999992</v>
          </cell>
          <cell r="I120">
            <v>577243.82999999996</v>
          </cell>
          <cell r="J120">
            <v>502639.56999999995</v>
          </cell>
          <cell r="K120">
            <v>616229.63999999978</v>
          </cell>
          <cell r="M120">
            <v>535718.54999999993</v>
          </cell>
          <cell r="N120">
            <v>551461.8600000001</v>
          </cell>
          <cell r="O120">
            <v>600854.21</v>
          </cell>
          <cell r="Q120">
            <v>573659.48</v>
          </cell>
          <cell r="R120">
            <v>601120.74</v>
          </cell>
          <cell r="S120">
            <v>614493.74000000034</v>
          </cell>
        </row>
      </sheetData>
      <sheetData sheetId="29">
        <row r="5">
          <cell r="E5">
            <v>33</v>
          </cell>
          <cell r="F5">
            <v>92</v>
          </cell>
          <cell r="G5">
            <v>51</v>
          </cell>
          <cell r="I5">
            <v>81</v>
          </cell>
          <cell r="J5">
            <v>35</v>
          </cell>
          <cell r="K5">
            <v>520</v>
          </cell>
          <cell r="M5">
            <v>208</v>
          </cell>
          <cell r="N5">
            <v>262</v>
          </cell>
          <cell r="O5">
            <v>147</v>
          </cell>
          <cell r="Q5">
            <v>180</v>
          </cell>
          <cell r="R5">
            <v>102</v>
          </cell>
          <cell r="S5">
            <v>75</v>
          </cell>
        </row>
        <row r="18">
          <cell r="E18">
            <v>273226</v>
          </cell>
          <cell r="F18">
            <v>290204</v>
          </cell>
          <cell r="G18">
            <v>275863</v>
          </cell>
          <cell r="I18">
            <v>292869</v>
          </cell>
          <cell r="J18">
            <v>281289</v>
          </cell>
          <cell r="K18">
            <v>261204</v>
          </cell>
          <cell r="M18">
            <v>315626</v>
          </cell>
          <cell r="N18">
            <v>316089</v>
          </cell>
          <cell r="O18">
            <v>318045</v>
          </cell>
          <cell r="Q18">
            <v>300501</v>
          </cell>
          <cell r="R18">
            <v>294163</v>
          </cell>
          <cell r="S18">
            <v>299638</v>
          </cell>
        </row>
        <row r="23">
          <cell r="E23">
            <v>104534</v>
          </cell>
          <cell r="F23">
            <v>106478</v>
          </cell>
          <cell r="G23">
            <v>115428</v>
          </cell>
          <cell r="I23">
            <v>120127</v>
          </cell>
          <cell r="J23">
            <v>108228</v>
          </cell>
          <cell r="K23">
            <v>113376</v>
          </cell>
          <cell r="M23">
            <v>127514</v>
          </cell>
          <cell r="N23">
            <v>125264</v>
          </cell>
          <cell r="O23">
            <v>119755</v>
          </cell>
          <cell r="Q23">
            <v>125937</v>
          </cell>
          <cell r="R23">
            <v>124062</v>
          </cell>
          <cell r="S23">
            <v>121695</v>
          </cell>
        </row>
        <row r="25">
          <cell r="E25">
            <v>27.670455447850877</v>
          </cell>
          <cell r="F25">
            <v>26.838705124101097</v>
          </cell>
          <cell r="G25">
            <v>29.497915969221253</v>
          </cell>
          <cell r="I25">
            <v>29.084820942175131</v>
          </cell>
          <cell r="J25">
            <v>27.767500930047593</v>
          </cell>
          <cell r="K25">
            <v>30.266368388174932</v>
          </cell>
          <cell r="M25">
            <v>28.734124730717575</v>
          </cell>
          <cell r="N25">
            <v>28.381045166698765</v>
          </cell>
          <cell r="O25">
            <v>27.343321886530521</v>
          </cell>
          <cell r="Q25">
            <v>29.532311848381241</v>
          </cell>
          <cell r="R25">
            <v>29.663936876083447</v>
          </cell>
          <cell r="S25">
            <v>28.88065652202804</v>
          </cell>
          <cell r="T25">
            <v>28.635420142869133</v>
          </cell>
        </row>
        <row r="27">
          <cell r="E27">
            <v>0.57120816172935007</v>
          </cell>
          <cell r="F27">
            <v>0.62530489118724408</v>
          </cell>
          <cell r="G27">
            <v>0.57345060263003633</v>
          </cell>
          <cell r="I27">
            <v>0.60655433833740124</v>
          </cell>
          <cell r="J27">
            <v>0.64304917358205882</v>
          </cell>
          <cell r="K27">
            <v>0.53016645591587286</v>
          </cell>
          <cell r="M27">
            <v>0.64737819073111202</v>
          </cell>
          <cell r="N27">
            <v>0.61942891409019563</v>
          </cell>
          <cell r="O27">
            <v>0.63712851948676341</v>
          </cell>
          <cell r="Q27">
            <v>0.57713626132182005</v>
          </cell>
          <cell r="R27">
            <v>0.56040921495692098</v>
          </cell>
          <cell r="S27">
            <v>0.5876119037113301</v>
          </cell>
          <cell r="T27">
            <v>0.59456769137444221</v>
          </cell>
        </row>
        <row r="43">
          <cell r="E43">
            <v>5645560.7699999996</v>
          </cell>
          <cell r="F43">
            <v>6088520.8500000006</v>
          </cell>
          <cell r="G43">
            <v>5733723.1000000006</v>
          </cell>
          <cell r="I43">
            <v>6194988.1500000004</v>
          </cell>
          <cell r="J43">
            <v>5903331.6799999997</v>
          </cell>
          <cell r="K43">
            <v>4962311.7200000007</v>
          </cell>
          <cell r="M43">
            <v>6582275.4299999997</v>
          </cell>
          <cell r="N43">
            <v>6378083.7300000004</v>
          </cell>
          <cell r="O43">
            <v>6526882.4400000013</v>
          </cell>
          <cell r="Q43">
            <v>6269063.9499999993</v>
          </cell>
          <cell r="R43">
            <v>6147412.9699999988</v>
          </cell>
          <cell r="S43">
            <v>10178911.75</v>
          </cell>
        </row>
        <row r="120">
          <cell r="E120">
            <v>2058002.41</v>
          </cell>
          <cell r="F120">
            <v>2026926.76</v>
          </cell>
          <cell r="G120">
            <v>2067088.0499999996</v>
          </cell>
          <cell r="I120">
            <v>2178647.4700000002</v>
          </cell>
          <cell r="J120">
            <v>2015470.1300000001</v>
          </cell>
          <cell r="K120">
            <v>2188126.6900000004</v>
          </cell>
          <cell r="M120">
            <v>2153378.36</v>
          </cell>
          <cell r="N120">
            <v>2128080.2799999993</v>
          </cell>
          <cell r="O120">
            <v>2791121.7899999996</v>
          </cell>
          <cell r="Q120">
            <v>2198986.09</v>
          </cell>
          <cell r="R120">
            <v>2459251.44</v>
          </cell>
          <cell r="S120">
            <v>4126960.1599999997</v>
          </cell>
        </row>
      </sheetData>
      <sheetData sheetId="30">
        <row r="5">
          <cell r="E5">
            <v>0</v>
          </cell>
          <cell r="F5">
            <v>13</v>
          </cell>
          <cell r="G5">
            <v>8</v>
          </cell>
          <cell r="I5">
            <v>16</v>
          </cell>
          <cell r="J5">
            <v>10</v>
          </cell>
          <cell r="K5">
            <v>23</v>
          </cell>
          <cell r="M5">
            <v>16</v>
          </cell>
          <cell r="N5">
            <v>16</v>
          </cell>
          <cell r="O5">
            <v>11</v>
          </cell>
          <cell r="Q5">
            <v>5</v>
          </cell>
          <cell r="R5">
            <v>16</v>
          </cell>
          <cell r="S5">
            <v>18</v>
          </cell>
        </row>
        <row r="18">
          <cell r="E18">
            <v>38583</v>
          </cell>
          <cell r="F18">
            <v>39836</v>
          </cell>
          <cell r="G18">
            <v>37462</v>
          </cell>
          <cell r="I18">
            <v>43840</v>
          </cell>
          <cell r="J18">
            <v>37861</v>
          </cell>
          <cell r="K18">
            <v>38258</v>
          </cell>
          <cell r="M18">
            <v>46705</v>
          </cell>
          <cell r="N18">
            <v>46311</v>
          </cell>
          <cell r="O18">
            <v>44096</v>
          </cell>
          <cell r="Q18">
            <v>38715</v>
          </cell>
          <cell r="R18">
            <v>39841</v>
          </cell>
          <cell r="S18">
            <v>40169</v>
          </cell>
        </row>
        <row r="23">
          <cell r="E23">
            <v>7239</v>
          </cell>
          <cell r="F23">
            <v>7469</v>
          </cell>
          <cell r="G23">
            <v>7017</v>
          </cell>
          <cell r="I23">
            <v>7791</v>
          </cell>
          <cell r="J23">
            <v>6893</v>
          </cell>
          <cell r="K23">
            <v>7118</v>
          </cell>
          <cell r="M23">
            <v>8387</v>
          </cell>
          <cell r="N23">
            <v>8420</v>
          </cell>
          <cell r="O23">
            <v>7944</v>
          </cell>
          <cell r="Q23">
            <v>7145</v>
          </cell>
          <cell r="R23">
            <v>7377</v>
          </cell>
          <cell r="S23">
            <v>7478</v>
          </cell>
        </row>
        <row r="25">
          <cell r="E25">
            <v>15.798088254550215</v>
          </cell>
          <cell r="F25">
            <v>15.789028643906564</v>
          </cell>
          <cell r="G25">
            <v>15.775984172306032</v>
          </cell>
          <cell r="I25">
            <v>15.089771648815635</v>
          </cell>
          <cell r="J25">
            <v>15.40197524243643</v>
          </cell>
          <cell r="K25">
            <v>15.686706629055006</v>
          </cell>
          <cell r="M25">
            <v>15.223625934799971</v>
          </cell>
          <cell r="N25">
            <v>15.384334289525132</v>
          </cell>
          <cell r="O25">
            <v>15.265180630284396</v>
          </cell>
          <cell r="Q25">
            <v>15.580026166593981</v>
          </cell>
          <cell r="R25">
            <v>15.623279257910118</v>
          </cell>
          <cell r="S25">
            <v>15.694587277268244</v>
          </cell>
          <cell r="T25">
            <v>15.512883298536828</v>
          </cell>
        </row>
        <row r="27">
          <cell r="E27">
            <v>0.48522920203735143</v>
          </cell>
          <cell r="F27">
            <v>0.51647867237132117</v>
          </cell>
          <cell r="G27">
            <v>0.46821062103960703</v>
          </cell>
          <cell r="I27">
            <v>0.54538895039996016</v>
          </cell>
          <cell r="J27">
            <v>0.51887128604319699</v>
          </cell>
          <cell r="K27">
            <v>0.47095173907958959</v>
          </cell>
          <cell r="M27">
            <v>0.59015668435683599</v>
          </cell>
          <cell r="N27">
            <v>0.56288742494591248</v>
          </cell>
          <cell r="O27">
            <v>0.55113110861142356</v>
          </cell>
          <cell r="Q27">
            <v>0.46704224672473277</v>
          </cell>
          <cell r="R27">
            <v>0.47892437055602638</v>
          </cell>
          <cell r="S27">
            <v>0.49600543310489598</v>
          </cell>
          <cell r="T27">
            <v>0.51092746974117309</v>
          </cell>
        </row>
        <row r="43">
          <cell r="E43">
            <v>759430.04999999993</v>
          </cell>
          <cell r="F43">
            <v>787120.8899999999</v>
          </cell>
          <cell r="G43">
            <v>748591.79</v>
          </cell>
          <cell r="I43">
            <v>912571.84</v>
          </cell>
          <cell r="J43">
            <v>760192.66999999993</v>
          </cell>
          <cell r="K43">
            <v>787674.17999999993</v>
          </cell>
          <cell r="M43">
            <v>916840.30999999994</v>
          </cell>
          <cell r="N43">
            <v>895166.59</v>
          </cell>
          <cell r="O43">
            <v>868212.94000000006</v>
          </cell>
          <cell r="Q43">
            <v>758400.02</v>
          </cell>
          <cell r="R43">
            <v>800945.53</v>
          </cell>
          <cell r="S43">
            <v>835311.45</v>
          </cell>
        </row>
        <row r="120">
          <cell r="E120">
            <v>397494.66000000003</v>
          </cell>
          <cell r="F120">
            <v>399926.61999999994</v>
          </cell>
          <cell r="G120">
            <v>438583.54999999993</v>
          </cell>
          <cell r="I120">
            <v>464438.83</v>
          </cell>
          <cell r="J120">
            <v>413619.35999999993</v>
          </cell>
          <cell r="K120">
            <v>490180.34</v>
          </cell>
          <cell r="M120">
            <v>433268.47</v>
          </cell>
          <cell r="N120">
            <v>455662.73000000004</v>
          </cell>
          <cell r="O120">
            <v>503607.08999999997</v>
          </cell>
          <cell r="Q120">
            <v>436189.13</v>
          </cell>
          <cell r="R120">
            <v>618406.06999999995</v>
          </cell>
          <cell r="S120">
            <v>522483.29</v>
          </cell>
        </row>
      </sheetData>
      <sheetData sheetId="31"/>
      <sheetData sheetId="32"/>
      <sheetData sheetId="3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"/>
      <sheetName val="เป้าหมาย2558 (กงป.)"/>
      <sheetName val="เป้าหมาย2558 ข้อตกลง"/>
      <sheetName val="เป้าหมาย2558"/>
      <sheetName val="รวม"/>
      <sheetName val="เขต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ผู้ใช้น้ำ"/>
      <sheetName val="น้ำจำหน่าย"/>
      <sheetName val="ปริมาณน้ำสูญเสีย"/>
      <sheetName val="EBITDA"/>
    </sheetNames>
    <sheetDataSet>
      <sheetData sheetId="0"/>
      <sheetData sheetId="1"/>
      <sheetData sheetId="2"/>
      <sheetData sheetId="3"/>
      <sheetData sheetId="4">
        <row r="31">
          <cell r="E31">
            <v>30.255075319562735</v>
          </cell>
          <cell r="F31">
            <v>26.403610511965187</v>
          </cell>
          <cell r="G31">
            <v>29.856810877812613</v>
          </cell>
          <cell r="I31">
            <v>26.067920297006857</v>
          </cell>
          <cell r="J31">
            <v>23.935235346110776</v>
          </cell>
          <cell r="K31">
            <v>31.941404692466225</v>
          </cell>
          <cell r="M31">
            <v>25.375396515488152</v>
          </cell>
          <cell r="N31">
            <v>24.647564037595327</v>
          </cell>
          <cell r="O31">
            <v>22.936844372533784</v>
          </cell>
          <cell r="Q31">
            <v>24.693394266365388</v>
          </cell>
          <cell r="R31">
            <v>26.082263140828744</v>
          </cell>
          <cell r="S31">
            <v>24.470429288377481</v>
          </cell>
          <cell r="T31">
            <v>26.380681350828166</v>
          </cell>
        </row>
        <row r="33">
          <cell r="E33">
            <v>0.64790232103003897</v>
          </cell>
          <cell r="F33">
            <v>0.69306458066094756</v>
          </cell>
          <cell r="G33">
            <v>0.65208345013266389</v>
          </cell>
          <cell r="I33">
            <v>0.68534157797864304</v>
          </cell>
          <cell r="J33">
            <v>0.71873533181936045</v>
          </cell>
          <cell r="K33">
            <v>0.63280512622949336</v>
          </cell>
          <cell r="M33">
            <v>0.72506272381980663</v>
          </cell>
          <cell r="N33">
            <v>0.72828172692770565</v>
          </cell>
          <cell r="O33">
            <v>0.74810779859398535</v>
          </cell>
          <cell r="Q33">
            <v>0.69643822517713772</v>
          </cell>
          <cell r="R33">
            <v>0.67426297135232649</v>
          </cell>
          <cell r="S33">
            <v>0.69266915354384728</v>
          </cell>
          <cell r="T33">
            <v>0.69160201197845972</v>
          </cell>
        </row>
      </sheetData>
      <sheetData sheetId="5">
        <row r="55">
          <cell r="E55">
            <v>17250</v>
          </cell>
          <cell r="F55">
            <v>26700</v>
          </cell>
          <cell r="G55">
            <v>47200</v>
          </cell>
          <cell r="I55">
            <v>28790</v>
          </cell>
          <cell r="J55">
            <v>16950</v>
          </cell>
          <cell r="K55">
            <v>29265</v>
          </cell>
          <cell r="M55">
            <v>16040</v>
          </cell>
          <cell r="N55">
            <v>25780</v>
          </cell>
          <cell r="O55">
            <v>19650</v>
          </cell>
          <cell r="Q55">
            <v>15900</v>
          </cell>
          <cell r="R55">
            <v>116630</v>
          </cell>
          <cell r="S55">
            <v>118950</v>
          </cell>
        </row>
        <row r="200">
          <cell r="E200">
            <v>5100682.9600000009</v>
          </cell>
          <cell r="F200">
            <v>5445351.8400000008</v>
          </cell>
          <cell r="G200">
            <v>5749434.1200000001</v>
          </cell>
          <cell r="I200">
            <v>5766158.7399999993</v>
          </cell>
          <cell r="J200">
            <v>6328804.9200000009</v>
          </cell>
          <cell r="K200">
            <v>6346830.4500000002</v>
          </cell>
          <cell r="M200">
            <v>5362807.080000001</v>
          </cell>
          <cell r="N200">
            <v>5805365.8600000003</v>
          </cell>
          <cell r="O200">
            <v>5671303.2400000002</v>
          </cell>
          <cell r="Q200">
            <v>5563182.7000000002</v>
          </cell>
          <cell r="R200">
            <v>5444692.0000000009</v>
          </cell>
          <cell r="S200">
            <v>7852093.8500000006</v>
          </cell>
        </row>
      </sheetData>
      <sheetData sheetId="6">
        <row r="9">
          <cell r="E9">
            <v>532</v>
          </cell>
          <cell r="F9">
            <v>540</v>
          </cell>
          <cell r="G9">
            <v>541</v>
          </cell>
          <cell r="I9">
            <v>383</v>
          </cell>
          <cell r="J9">
            <v>638</v>
          </cell>
          <cell r="K9">
            <v>639</v>
          </cell>
          <cell r="M9">
            <v>548</v>
          </cell>
          <cell r="N9">
            <v>626</v>
          </cell>
          <cell r="O9">
            <v>583</v>
          </cell>
          <cell r="Q9">
            <v>521</v>
          </cell>
          <cell r="R9">
            <v>410</v>
          </cell>
          <cell r="S9">
            <v>329</v>
          </cell>
        </row>
        <row r="22">
          <cell r="E22">
            <v>2480041</v>
          </cell>
          <cell r="F22">
            <v>2620267.56</v>
          </cell>
          <cell r="G22">
            <v>2588818.37</v>
          </cell>
          <cell r="I22">
            <v>2690952</v>
          </cell>
          <cell r="J22">
            <v>2605133</v>
          </cell>
          <cell r="K22">
            <v>2529259.92</v>
          </cell>
          <cell r="M22">
            <v>2744761.7</v>
          </cell>
          <cell r="N22">
            <v>2889800.72</v>
          </cell>
          <cell r="O22">
            <v>2861536.68</v>
          </cell>
          <cell r="Q22">
            <v>2767536.84</v>
          </cell>
          <cell r="R22">
            <v>2688830.49</v>
          </cell>
          <cell r="S22">
            <v>2724264</v>
          </cell>
        </row>
        <row r="29">
          <cell r="E29">
            <v>1262263.06</v>
          </cell>
          <cell r="F29">
            <v>1083422.5</v>
          </cell>
          <cell r="G29">
            <v>1315286.8899999997</v>
          </cell>
          <cell r="I29">
            <v>1104894.46</v>
          </cell>
          <cell r="J29">
            <v>952550.23</v>
          </cell>
          <cell r="K29">
            <v>1426354.71</v>
          </cell>
          <cell r="M29">
            <v>1071224.17</v>
          </cell>
          <cell r="N29">
            <v>1098146.9299999997</v>
          </cell>
          <cell r="O29">
            <v>968698.69</v>
          </cell>
          <cell r="Q29">
            <v>1043554.9000000004</v>
          </cell>
          <cell r="R29">
            <v>997832.48</v>
          </cell>
          <cell r="S29">
            <v>877862.39999999991</v>
          </cell>
        </row>
        <row r="31">
          <cell r="E31">
            <v>33.727659140626379</v>
          </cell>
          <cell r="F31">
            <v>29.247129674118099</v>
          </cell>
          <cell r="G31">
            <v>33.688694244802562</v>
          </cell>
          <cell r="I31">
            <v>29.106820554400333</v>
          </cell>
          <cell r="J31">
            <v>26.773309285601737</v>
          </cell>
          <cell r="K31">
            <v>36.056638911551609</v>
          </cell>
          <cell r="M31">
            <v>28.070493460148409</v>
          </cell>
          <cell r="N31">
            <v>27.507886824900261</v>
          </cell>
          <cell r="O31">
            <v>25.282219254753862</v>
          </cell>
          <cell r="Q31">
            <v>27.380796071176089</v>
          </cell>
          <cell r="R31">
            <v>27.065045894061718</v>
          </cell>
          <cell r="S31">
            <v>24.340696281866631</v>
          </cell>
          <cell r="T31">
            <v>29.07609852299705</v>
          </cell>
        </row>
        <row r="33">
          <cell r="E33">
            <v>0.83419868804243047</v>
          </cell>
          <cell r="F33">
            <v>0.90653836652931596</v>
          </cell>
          <cell r="G33">
            <v>0.86259801162040028</v>
          </cell>
          <cell r="I33">
            <v>0.89303618470614243</v>
          </cell>
          <cell r="J33">
            <v>0.95278069753884254</v>
          </cell>
          <cell r="K33">
            <v>0.83040156410696275</v>
          </cell>
          <cell r="M33">
            <v>0.9262626528508251</v>
          </cell>
          <cell r="N33">
            <v>0.93886914023221246</v>
          </cell>
          <cell r="O33">
            <v>0.95560387112286616</v>
          </cell>
          <cell r="Q33">
            <v>0.89025221064293203</v>
          </cell>
          <cell r="R33">
            <v>0.861536380578932</v>
          </cell>
          <cell r="S33">
            <v>0.89903472036591525</v>
          </cell>
          <cell r="T33">
            <v>0.8961320368809006</v>
          </cell>
        </row>
        <row r="55">
          <cell r="E55">
            <v>53557058.789999992</v>
          </cell>
          <cell r="F55">
            <v>57094950.420000002</v>
          </cell>
          <cell r="G55">
            <v>56878339.950000003</v>
          </cell>
          <cell r="I55">
            <v>58908889.680000007</v>
          </cell>
          <cell r="J55">
            <v>59370665.850000009</v>
          </cell>
          <cell r="K55">
            <v>55920462.290000007</v>
          </cell>
          <cell r="M55">
            <v>61352912.799999997</v>
          </cell>
          <cell r="N55">
            <v>63407192.449999996</v>
          </cell>
          <cell r="O55">
            <v>62996365.240000002</v>
          </cell>
          <cell r="Q55">
            <v>60337611.939999998</v>
          </cell>
          <cell r="R55">
            <v>59437558.239999995</v>
          </cell>
          <cell r="S55">
            <v>61559236.100000001</v>
          </cell>
        </row>
        <row r="200">
          <cell r="E200">
            <v>11838948.199999999</v>
          </cell>
          <cell r="F200">
            <v>11208414</v>
          </cell>
          <cell r="G200">
            <v>11496167.6</v>
          </cell>
          <cell r="I200">
            <v>11489104.120000001</v>
          </cell>
          <cell r="J200">
            <v>11481753.290000001</v>
          </cell>
          <cell r="K200">
            <v>12403397.940000001</v>
          </cell>
          <cell r="M200">
            <v>12094400.939999999</v>
          </cell>
          <cell r="N200">
            <v>14310344.809999999</v>
          </cell>
          <cell r="O200">
            <v>13198224.880000001</v>
          </cell>
          <cell r="Q200">
            <v>13161495.240000002</v>
          </cell>
          <cell r="R200">
            <v>12836258.51</v>
          </cell>
          <cell r="S200">
            <v>14809017.020000001</v>
          </cell>
        </row>
      </sheetData>
      <sheetData sheetId="7">
        <row r="9">
          <cell r="E9">
            <v>9</v>
          </cell>
          <cell r="F9">
            <v>0</v>
          </cell>
          <cell r="G9">
            <v>11</v>
          </cell>
          <cell r="I9">
            <v>11</v>
          </cell>
          <cell r="J9">
            <v>9</v>
          </cell>
          <cell r="K9">
            <v>15</v>
          </cell>
          <cell r="M9">
            <v>2</v>
          </cell>
          <cell r="N9">
            <v>9</v>
          </cell>
          <cell r="O9">
            <v>3</v>
          </cell>
          <cell r="Q9">
            <v>3</v>
          </cell>
          <cell r="R9">
            <v>9</v>
          </cell>
          <cell r="S9">
            <v>13</v>
          </cell>
        </row>
        <row r="22">
          <cell r="E22">
            <v>45242</v>
          </cell>
          <cell r="F22">
            <v>44596</v>
          </cell>
          <cell r="G22">
            <v>42795</v>
          </cell>
          <cell r="I22">
            <v>46181</v>
          </cell>
          <cell r="J22">
            <v>44729</v>
          </cell>
          <cell r="K22">
            <v>43270</v>
          </cell>
          <cell r="M22">
            <v>47841</v>
          </cell>
          <cell r="N22">
            <v>52938</v>
          </cell>
          <cell r="O22">
            <v>50632</v>
          </cell>
          <cell r="Q22">
            <v>46661</v>
          </cell>
          <cell r="R22">
            <v>47420</v>
          </cell>
          <cell r="S22">
            <v>46432</v>
          </cell>
        </row>
        <row r="29">
          <cell r="E29">
            <v>7324.8099999999977</v>
          </cell>
          <cell r="F29">
            <v>6843.989999999998</v>
          </cell>
          <cell r="G29">
            <v>8926.9100000000035</v>
          </cell>
          <cell r="I29">
            <v>7717.1999999999971</v>
          </cell>
          <cell r="J29">
            <v>5233.0199999999968</v>
          </cell>
          <cell r="K29">
            <v>12976.980000000003</v>
          </cell>
          <cell r="M29">
            <v>10000.559999999998</v>
          </cell>
          <cell r="N29">
            <v>8658.6999999999971</v>
          </cell>
          <cell r="O29">
            <v>6675.4400000000023</v>
          </cell>
          <cell r="Q29">
            <v>6608.5400000000009</v>
          </cell>
          <cell r="R29">
            <v>6745.6999999999971</v>
          </cell>
          <cell r="S29">
            <v>5242.82</v>
          </cell>
        </row>
        <row r="31">
          <cell r="E31">
            <v>13.93428667252207</v>
          </cell>
          <cell r="F31">
            <v>13.301184223031095</v>
          </cell>
          <cell r="G31">
            <v>17.255432655293216</v>
          </cell>
          <cell r="I31">
            <v>14.311730604463463</v>
          </cell>
          <cell r="J31">
            <v>10.473996047397598</v>
          </cell>
          <cell r="K31">
            <v>23.069374624679885</v>
          </cell>
          <cell r="M31">
            <v>17.289575177432969</v>
          </cell>
          <cell r="N31">
            <v>14.050241210384456</v>
          </cell>
          <cell r="O31">
            <v>11.647657082076462</v>
          </cell>
          <cell r="Q31">
            <v>12.389570663714011</v>
          </cell>
          <cell r="R31">
            <v>12.448076884040985</v>
          </cell>
          <cell r="S31">
            <v>10.145792476877519</v>
          </cell>
          <cell r="T31">
            <v>14.25957038709543</v>
          </cell>
        </row>
        <row r="33">
          <cell r="E33">
            <v>0.52877512856474984</v>
          </cell>
          <cell r="F33">
            <v>0.53820902727492159</v>
          </cell>
          <cell r="G33">
            <v>0.49936113979661495</v>
          </cell>
          <cell r="I33">
            <v>0.5371226527562124</v>
          </cell>
          <cell r="J33">
            <v>0.57421433706480429</v>
          </cell>
          <cell r="K33">
            <v>0.50002022268060298</v>
          </cell>
          <cell r="M33">
            <v>0.56973919256877459</v>
          </cell>
          <cell r="N33">
            <v>0.60890619338735552</v>
          </cell>
          <cell r="O33">
            <v>0.60061684460260978</v>
          </cell>
          <cell r="Q33">
            <v>0.53527508833111548</v>
          </cell>
          <cell r="R33">
            <v>0.54301647829422739</v>
          </cell>
          <cell r="S33">
            <v>0.54757945633586891</v>
          </cell>
          <cell r="T33">
            <v>0.54778540038284596</v>
          </cell>
        </row>
        <row r="55">
          <cell r="E55">
            <v>872915.08000000007</v>
          </cell>
          <cell r="F55">
            <v>846675.60999999987</v>
          </cell>
          <cell r="G55">
            <v>833507.34000000008</v>
          </cell>
          <cell r="I55">
            <v>880023.32</v>
          </cell>
          <cell r="J55">
            <v>857316.61</v>
          </cell>
          <cell r="K55">
            <v>1141355.0499999998</v>
          </cell>
          <cell r="M55">
            <v>900109.91</v>
          </cell>
          <cell r="N55">
            <v>1005561.97</v>
          </cell>
          <cell r="O55">
            <v>979246.12000000011</v>
          </cell>
          <cell r="Q55">
            <v>855804.19</v>
          </cell>
          <cell r="R55">
            <v>883397.82000000007</v>
          </cell>
          <cell r="S55">
            <v>863437.27</v>
          </cell>
        </row>
        <row r="200">
          <cell r="E200">
            <v>588952.03</v>
          </cell>
          <cell r="F200">
            <v>551260.19999999995</v>
          </cell>
          <cell r="G200">
            <v>585544.65</v>
          </cell>
          <cell r="I200">
            <v>594783.87000000011</v>
          </cell>
          <cell r="J200">
            <v>607964.26000000013</v>
          </cell>
          <cell r="K200">
            <v>599032.19999999995</v>
          </cell>
          <cell r="M200">
            <v>557050.4</v>
          </cell>
          <cell r="N200">
            <v>585781.02999999991</v>
          </cell>
          <cell r="O200">
            <v>653171.90999999992</v>
          </cell>
          <cell r="Q200">
            <v>607113.63</v>
          </cell>
          <cell r="R200">
            <v>562084.55000000005</v>
          </cell>
          <cell r="S200">
            <v>666746.40999999992</v>
          </cell>
        </row>
      </sheetData>
      <sheetData sheetId="8">
        <row r="9">
          <cell r="E9">
            <v>161</v>
          </cell>
          <cell r="F9">
            <v>90</v>
          </cell>
          <cell r="G9">
            <v>157</v>
          </cell>
          <cell r="I9">
            <v>46</v>
          </cell>
          <cell r="J9">
            <v>105</v>
          </cell>
          <cell r="K9">
            <v>106</v>
          </cell>
          <cell r="M9">
            <v>124</v>
          </cell>
          <cell r="N9">
            <v>113</v>
          </cell>
          <cell r="O9">
            <v>104</v>
          </cell>
          <cell r="Q9">
            <v>113</v>
          </cell>
          <cell r="R9">
            <v>136</v>
          </cell>
          <cell r="S9">
            <v>101</v>
          </cell>
        </row>
        <row r="22">
          <cell r="E22">
            <v>188317</v>
          </cell>
          <cell r="F22">
            <v>200623</v>
          </cell>
          <cell r="G22">
            <v>198132</v>
          </cell>
          <cell r="I22">
            <v>212361</v>
          </cell>
          <cell r="J22">
            <v>201768</v>
          </cell>
          <cell r="K22">
            <v>201019</v>
          </cell>
          <cell r="M22">
            <v>226144</v>
          </cell>
          <cell r="N22">
            <v>242754</v>
          </cell>
          <cell r="O22">
            <v>240289</v>
          </cell>
          <cell r="Q22">
            <v>225238</v>
          </cell>
          <cell r="R22">
            <v>212207</v>
          </cell>
          <cell r="S22">
            <v>213961</v>
          </cell>
        </row>
        <row r="29">
          <cell r="E29">
            <v>104508.84999999998</v>
          </cell>
          <cell r="F29">
            <v>90658.799999999988</v>
          </cell>
          <cell r="G29">
            <v>64131.520000000019</v>
          </cell>
          <cell r="I29">
            <v>64445.56</v>
          </cell>
          <cell r="J29">
            <v>44441.429999999993</v>
          </cell>
          <cell r="K29">
            <v>101859.16999999998</v>
          </cell>
          <cell r="M29">
            <v>99516.63</v>
          </cell>
          <cell r="N29">
            <v>83008.700000000012</v>
          </cell>
          <cell r="O29">
            <v>65472.31</v>
          </cell>
          <cell r="Q29">
            <v>59357.969999999972</v>
          </cell>
          <cell r="R29">
            <v>107874.01000000001</v>
          </cell>
          <cell r="S29">
            <v>121251</v>
          </cell>
        </row>
        <row r="31">
          <cell r="E31">
            <v>35.689762362168494</v>
          </cell>
          <cell r="F31">
            <v>31.124086709159304</v>
          </cell>
          <cell r="G31">
            <v>24.453084439650631</v>
          </cell>
          <cell r="I31">
            <v>23.281803726038863</v>
          </cell>
          <cell r="J31">
            <v>18.050255020695182</v>
          </cell>
          <cell r="K31">
            <v>33.627967260632438</v>
          </cell>
          <cell r="M31">
            <v>30.558385273651282</v>
          </cell>
          <cell r="N31">
            <v>25.481339637717888</v>
          </cell>
          <cell r="O31">
            <v>21.412182195903206</v>
          </cell>
          <cell r="Q31">
            <v>20.856925697155859</v>
          </cell>
          <cell r="R31">
            <v>33.702096228701606</v>
          </cell>
          <cell r="S31">
            <v>36.171437776690574</v>
          </cell>
          <cell r="T31">
            <v>28.198972987102955</v>
          </cell>
        </row>
        <row r="33">
          <cell r="E33">
            <v>0.46457188249341319</v>
          </cell>
          <cell r="F33">
            <v>0.5071808678725368</v>
          </cell>
          <cell r="G33">
            <v>0.48053493016876636</v>
          </cell>
          <cell r="I33">
            <v>0.51162140772319187</v>
          </cell>
          <cell r="J33">
            <v>0.53584176085663293</v>
          </cell>
          <cell r="K33">
            <v>0.47893082247998392</v>
          </cell>
          <cell r="M33">
            <v>0.55262881370428751</v>
          </cell>
          <cell r="N33">
            <v>0.56969729682793546</v>
          </cell>
          <cell r="O33">
            <v>0.57885620678856198</v>
          </cell>
          <cell r="Q33">
            <v>0.52162696069235914</v>
          </cell>
          <cell r="R33">
            <v>0.4878759245081743</v>
          </cell>
          <cell r="S33">
            <v>0.50476190476190474</v>
          </cell>
          <cell r="T33">
            <v>0.51660269134768455</v>
          </cell>
        </row>
        <row r="55">
          <cell r="E55">
            <v>3919265.3299999996</v>
          </cell>
          <cell r="F55">
            <v>4003468.17</v>
          </cell>
          <cell r="G55">
            <v>3972288.12</v>
          </cell>
          <cell r="I55">
            <v>4061771.8800000004</v>
          </cell>
          <cell r="J55">
            <v>3945346.02</v>
          </cell>
          <cell r="K55">
            <v>4126265.13</v>
          </cell>
          <cell r="M55">
            <v>4457309.1500000004</v>
          </cell>
          <cell r="N55">
            <v>4821319.38</v>
          </cell>
          <cell r="O55">
            <v>5415561.5299999993</v>
          </cell>
          <cell r="Q55">
            <v>4487927.1500000004</v>
          </cell>
          <cell r="R55">
            <v>6902295.5</v>
          </cell>
          <cell r="S55">
            <v>4589869.8100000005</v>
          </cell>
        </row>
        <row r="200">
          <cell r="E200">
            <v>1223936.6499999999</v>
          </cell>
          <cell r="F200">
            <v>1159047.8999999999</v>
          </cell>
          <cell r="G200">
            <v>1379793.8299999998</v>
          </cell>
          <cell r="I200">
            <v>1520479.9199999997</v>
          </cell>
          <cell r="J200">
            <v>1426184.3200000003</v>
          </cell>
          <cell r="K200">
            <v>1684919.49</v>
          </cell>
          <cell r="M200">
            <v>1173254.2499999998</v>
          </cell>
          <cell r="N200">
            <v>1205809.1900000002</v>
          </cell>
          <cell r="O200">
            <v>1381222.8</v>
          </cell>
          <cell r="Q200">
            <v>1264770.1399999999</v>
          </cell>
          <cell r="R200">
            <v>1212862.8499999999</v>
          </cell>
          <cell r="S200">
            <v>1371815.3399999996</v>
          </cell>
        </row>
      </sheetData>
      <sheetData sheetId="9">
        <row r="9">
          <cell r="E9">
            <v>123</v>
          </cell>
          <cell r="F9">
            <v>81</v>
          </cell>
          <cell r="G9">
            <v>56</v>
          </cell>
          <cell r="I9">
            <v>95</v>
          </cell>
          <cell r="J9">
            <v>64</v>
          </cell>
          <cell r="K9">
            <v>90</v>
          </cell>
          <cell r="M9">
            <v>86</v>
          </cell>
          <cell r="N9">
            <v>103</v>
          </cell>
          <cell r="O9">
            <v>124</v>
          </cell>
          <cell r="Q9">
            <v>106</v>
          </cell>
          <cell r="R9">
            <v>66</v>
          </cell>
          <cell r="S9">
            <v>101</v>
          </cell>
        </row>
        <row r="22">
          <cell r="E22">
            <v>400757</v>
          </cell>
          <cell r="F22">
            <v>403988</v>
          </cell>
          <cell r="G22">
            <v>395379</v>
          </cell>
          <cell r="I22">
            <v>400891</v>
          </cell>
          <cell r="J22">
            <v>378828</v>
          </cell>
          <cell r="K22">
            <v>382547</v>
          </cell>
          <cell r="M22">
            <v>424842</v>
          </cell>
          <cell r="N22">
            <v>446853</v>
          </cell>
          <cell r="O22">
            <v>438225</v>
          </cell>
          <cell r="Q22">
            <v>412044</v>
          </cell>
          <cell r="R22">
            <v>394486</v>
          </cell>
          <cell r="S22">
            <v>403647</v>
          </cell>
        </row>
        <row r="29">
          <cell r="E29">
            <v>134040</v>
          </cell>
          <cell r="F29">
            <v>125512</v>
          </cell>
          <cell r="G29">
            <v>114144</v>
          </cell>
          <cell r="I29">
            <v>106871</v>
          </cell>
          <cell r="J29">
            <v>89465</v>
          </cell>
          <cell r="K29">
            <v>134300</v>
          </cell>
          <cell r="M29">
            <v>101997</v>
          </cell>
          <cell r="N29">
            <v>105027</v>
          </cell>
          <cell r="O29">
            <v>105577</v>
          </cell>
          <cell r="Q29">
            <v>101485</v>
          </cell>
          <cell r="R29">
            <v>103540</v>
          </cell>
          <cell r="S29">
            <v>127045</v>
          </cell>
        </row>
        <row r="31">
          <cell r="E31">
            <v>25.063715765047302</v>
          </cell>
          <cell r="F31">
            <v>23.703468685140386</v>
          </cell>
          <cell r="G31">
            <v>22.402129050111576</v>
          </cell>
          <cell r="I31">
            <v>21.047459242716076</v>
          </cell>
          <cell r="J31">
            <v>19.104492273000023</v>
          </cell>
          <cell r="K31">
            <v>25.984127045548643</v>
          </cell>
          <cell r="M31">
            <v>19.360073798216543</v>
          </cell>
          <cell r="N31">
            <v>19.02973310865902</v>
          </cell>
          <cell r="O31">
            <v>19.413710610175663</v>
          </cell>
          <cell r="Q31">
            <v>19.761618238677741</v>
          </cell>
          <cell r="R31">
            <v>20.790079232811138</v>
          </cell>
          <cell r="S31">
            <v>23.939497863167336</v>
          </cell>
          <cell r="T31">
            <v>21.647845065321306</v>
          </cell>
        </row>
        <row r="33">
          <cell r="E33">
            <v>0.75844207458435453</v>
          </cell>
          <cell r="F33">
            <v>0.78635133819951331</v>
          </cell>
          <cell r="G33">
            <v>0.74216824499985923</v>
          </cell>
          <cell r="I33">
            <v>0.74967928938756434</v>
          </cell>
          <cell r="J33">
            <v>0.78128841188262566</v>
          </cell>
          <cell r="K33">
            <v>0.70994280327071757</v>
          </cell>
          <cell r="M33">
            <v>0.81121613106490231</v>
          </cell>
          <cell r="N33">
            <v>0.82207151063479467</v>
          </cell>
          <cell r="O33">
            <v>0.82827738716262189</v>
          </cell>
          <cell r="Q33">
            <v>0.74929488333524275</v>
          </cell>
          <cell r="R33">
            <v>0.71438583274629075</v>
          </cell>
          <cell r="S33">
            <v>0.75209055338177744</v>
          </cell>
          <cell r="T33">
            <v>0.76571606012357341</v>
          </cell>
        </row>
        <row r="55">
          <cell r="E55">
            <v>8014731.8899999987</v>
          </cell>
          <cell r="F55">
            <v>8053602.2300000004</v>
          </cell>
          <cell r="G55">
            <v>8344490.0899999999</v>
          </cell>
          <cell r="I55">
            <v>8099817.9199999999</v>
          </cell>
          <cell r="J55">
            <v>7529162.6400000006</v>
          </cell>
          <cell r="K55">
            <v>8464231.5199999996</v>
          </cell>
          <cell r="M55">
            <v>9390704.2799999993</v>
          </cell>
          <cell r="N55">
            <v>8833088.2400000021</v>
          </cell>
          <cell r="O55">
            <v>8908509.3999999985</v>
          </cell>
          <cell r="Q55">
            <v>8655600.7599999998</v>
          </cell>
          <cell r="R55">
            <v>8127869.629999999</v>
          </cell>
          <cell r="S55">
            <v>8023158.8800000008</v>
          </cell>
        </row>
        <row r="200">
          <cell r="E200">
            <v>2920002.5</v>
          </cell>
          <cell r="F200">
            <v>2803653.49</v>
          </cell>
          <cell r="G200">
            <v>2900043.0500000003</v>
          </cell>
          <cell r="I200">
            <v>3016784.6399999997</v>
          </cell>
          <cell r="J200">
            <v>2752493.3899999997</v>
          </cell>
          <cell r="K200">
            <v>3091746.8299999996</v>
          </cell>
          <cell r="M200">
            <v>2587915.42</v>
          </cell>
          <cell r="N200">
            <v>2581363.4399999995</v>
          </cell>
          <cell r="O200">
            <v>2859854.51</v>
          </cell>
          <cell r="Q200">
            <v>2719645.53</v>
          </cell>
          <cell r="R200">
            <v>2684090.29</v>
          </cell>
          <cell r="S200">
            <v>2700031.5999999996</v>
          </cell>
        </row>
      </sheetData>
      <sheetData sheetId="10">
        <row r="9">
          <cell r="E9">
            <v>19</v>
          </cell>
          <cell r="F9">
            <v>17</v>
          </cell>
          <cell r="G9">
            <v>16</v>
          </cell>
          <cell r="I9">
            <v>9</v>
          </cell>
          <cell r="J9">
            <v>59</v>
          </cell>
          <cell r="K9">
            <v>105</v>
          </cell>
          <cell r="M9">
            <v>41</v>
          </cell>
          <cell r="N9">
            <v>18</v>
          </cell>
          <cell r="O9">
            <v>47</v>
          </cell>
          <cell r="Q9">
            <v>37</v>
          </cell>
          <cell r="R9">
            <v>10</v>
          </cell>
          <cell r="S9">
            <v>6</v>
          </cell>
        </row>
        <row r="22">
          <cell r="E22">
            <v>69225</v>
          </cell>
          <cell r="F22">
            <v>69537</v>
          </cell>
          <cell r="G22">
            <v>69268</v>
          </cell>
          <cell r="I22">
            <v>73427</v>
          </cell>
          <cell r="J22">
            <v>73463</v>
          </cell>
          <cell r="K22">
            <v>71029</v>
          </cell>
          <cell r="M22">
            <v>78516</v>
          </cell>
          <cell r="N22">
            <v>92348</v>
          </cell>
          <cell r="O22">
            <v>88458</v>
          </cell>
          <cell r="Q22">
            <v>93766</v>
          </cell>
          <cell r="R22">
            <v>96803</v>
          </cell>
          <cell r="S22">
            <v>90188</v>
          </cell>
        </row>
        <row r="29">
          <cell r="E29">
            <v>21989.600000000006</v>
          </cell>
          <cell r="F29">
            <v>20555.729999999996</v>
          </cell>
          <cell r="G29">
            <v>23636.28</v>
          </cell>
          <cell r="I29">
            <v>23763.399999999994</v>
          </cell>
          <cell r="J29">
            <v>17837.619999999995</v>
          </cell>
          <cell r="K29">
            <v>28126.179999999993</v>
          </cell>
          <cell r="M29">
            <v>53256.31</v>
          </cell>
          <cell r="N29">
            <v>38829.760000000009</v>
          </cell>
          <cell r="O29">
            <v>33995</v>
          </cell>
          <cell r="Q29">
            <v>28993</v>
          </cell>
          <cell r="R29">
            <v>21752</v>
          </cell>
          <cell r="S29">
            <v>20200</v>
          </cell>
        </row>
        <row r="31">
          <cell r="E31">
            <v>24.107544187005157</v>
          </cell>
          <cell r="F31">
            <v>22.81619171713411</v>
          </cell>
          <cell r="G31">
            <v>25.441540475853209</v>
          </cell>
          <cell r="I31">
            <v>24.450357236928745</v>
          </cell>
          <cell r="J31">
            <v>19.534671111178277</v>
          </cell>
          <cell r="K31">
            <v>28.360099774963853</v>
          </cell>
          <cell r="M31">
            <v>40.384449286970955</v>
          </cell>
          <cell r="N31">
            <v>29.560309189194463</v>
          </cell>
          <cell r="O31">
            <v>27.697660018250552</v>
          </cell>
          <cell r="Q31">
            <v>23.566946286903367</v>
          </cell>
          <cell r="R31">
            <v>18.31053495517488</v>
          </cell>
          <cell r="S31">
            <v>18.250978053650645</v>
          </cell>
          <cell r="T31">
            <v>25.603386054120865</v>
          </cell>
        </row>
        <row r="33">
          <cell r="E33">
            <v>0.61297406426819445</v>
          </cell>
          <cell r="F33">
            <v>0.63382554006015857</v>
          </cell>
          <cell r="G33">
            <v>0.60867654941520721</v>
          </cell>
          <cell r="I33">
            <v>0.64548655218035333</v>
          </cell>
          <cell r="J33">
            <v>0.63627466264788934</v>
          </cell>
          <cell r="K33">
            <v>0.49567508156108792</v>
          </cell>
          <cell r="M33">
            <v>0.56042826552462521</v>
          </cell>
          <cell r="N33">
            <v>0.63659958156544161</v>
          </cell>
          <cell r="O33">
            <v>0.62762877820349083</v>
          </cell>
          <cell r="Q33">
            <v>0.63927077616387085</v>
          </cell>
          <cell r="R33">
            <v>0.65768269152376546</v>
          </cell>
          <cell r="S33">
            <v>0.63309817135235691</v>
          </cell>
          <cell r="T33">
            <v>0.6313578374986929</v>
          </cell>
        </row>
        <row r="55">
          <cell r="E55">
            <v>1422895.0399999998</v>
          </cell>
          <cell r="F55">
            <v>1420815.89</v>
          </cell>
          <cell r="G55">
            <v>1451343.9100000001</v>
          </cell>
          <cell r="I55">
            <v>1484724.12</v>
          </cell>
          <cell r="J55">
            <v>1565843.33</v>
          </cell>
          <cell r="K55">
            <v>1482205.68</v>
          </cell>
          <cell r="M55">
            <v>1738783.6300000004</v>
          </cell>
          <cell r="N55">
            <v>1942175.7800000003</v>
          </cell>
          <cell r="O55">
            <v>1862650.3999999997</v>
          </cell>
          <cell r="Q55">
            <v>1971504.5199999998</v>
          </cell>
          <cell r="R55">
            <v>2047139.52</v>
          </cell>
          <cell r="S55">
            <v>1830284.1199999996</v>
          </cell>
        </row>
        <row r="200">
          <cell r="E200">
            <v>801196.79</v>
          </cell>
          <cell r="F200">
            <v>775462.47</v>
          </cell>
          <cell r="G200">
            <v>862093.39000000013</v>
          </cell>
          <cell r="I200">
            <v>792257.78999999992</v>
          </cell>
          <cell r="J200">
            <v>905935.22</v>
          </cell>
          <cell r="K200">
            <v>1079409.08</v>
          </cell>
          <cell r="M200">
            <v>919662.14</v>
          </cell>
          <cell r="N200">
            <v>878268.23999999987</v>
          </cell>
          <cell r="O200">
            <v>1108832.4199999997</v>
          </cell>
          <cell r="Q200">
            <v>1056564.99</v>
          </cell>
          <cell r="R200">
            <v>960964.2899999998</v>
          </cell>
          <cell r="S200">
            <v>996077.14</v>
          </cell>
        </row>
      </sheetData>
      <sheetData sheetId="11">
        <row r="9">
          <cell r="E9">
            <v>27</v>
          </cell>
          <cell r="F9">
            <v>14</v>
          </cell>
          <cell r="G9">
            <v>29</v>
          </cell>
          <cell r="I9">
            <v>19</v>
          </cell>
          <cell r="J9">
            <v>58</v>
          </cell>
          <cell r="K9">
            <v>25</v>
          </cell>
          <cell r="M9">
            <v>30</v>
          </cell>
          <cell r="N9">
            <v>17</v>
          </cell>
          <cell r="O9">
            <v>34</v>
          </cell>
          <cell r="Q9">
            <v>31</v>
          </cell>
          <cell r="R9">
            <v>14</v>
          </cell>
          <cell r="S9">
            <v>13</v>
          </cell>
        </row>
        <row r="22">
          <cell r="E22">
            <v>82820</v>
          </cell>
          <cell r="F22">
            <v>86564</v>
          </cell>
          <cell r="G22">
            <v>86642.3</v>
          </cell>
          <cell r="I22">
            <v>93190</v>
          </cell>
          <cell r="J22">
            <v>91679</v>
          </cell>
          <cell r="K22">
            <v>86428</v>
          </cell>
          <cell r="M22">
            <v>96118</v>
          </cell>
          <cell r="N22">
            <v>103629</v>
          </cell>
          <cell r="O22">
            <v>106070</v>
          </cell>
          <cell r="Q22">
            <v>103595</v>
          </cell>
          <cell r="R22">
            <v>102873</v>
          </cell>
          <cell r="S22">
            <v>98869</v>
          </cell>
        </row>
        <row r="29">
          <cell r="E29">
            <v>21694</v>
          </cell>
          <cell r="F29">
            <v>19867</v>
          </cell>
          <cell r="G29">
            <v>30218.699999999997</v>
          </cell>
          <cell r="I29">
            <v>23542</v>
          </cell>
          <cell r="J29">
            <v>17313</v>
          </cell>
          <cell r="K29">
            <v>35296</v>
          </cell>
          <cell r="M29">
            <v>32312</v>
          </cell>
          <cell r="N29">
            <v>27913</v>
          </cell>
          <cell r="O29">
            <v>23328</v>
          </cell>
          <cell r="Q29">
            <v>21010</v>
          </cell>
          <cell r="R29">
            <v>33198</v>
          </cell>
          <cell r="S29">
            <v>25508.790000000008</v>
          </cell>
        </row>
        <row r="31">
          <cell r="E31">
            <v>20.757027766615</v>
          </cell>
          <cell r="F31">
            <v>18.666553917561611</v>
          </cell>
          <cell r="G31">
            <v>25.855572192513364</v>
          </cell>
          <cell r="I31">
            <v>20.167563307404997</v>
          </cell>
          <cell r="J31">
            <v>15.884652084556663</v>
          </cell>
          <cell r="K31">
            <v>28.996746738523214</v>
          </cell>
          <cell r="M31">
            <v>25.131639327686649</v>
          </cell>
          <cell r="N31">
            <v>21.156309450722695</v>
          </cell>
          <cell r="O31">
            <v>17.977112472546526</v>
          </cell>
          <cell r="Q31">
            <v>16.852896115251028</v>
          </cell>
          <cell r="R31">
            <v>24.397557157660337</v>
          </cell>
          <cell r="S31">
            <v>20.509119835623391</v>
          </cell>
          <cell r="T31">
            <v>21.452385715576458</v>
          </cell>
        </row>
        <row r="33">
          <cell r="E33">
            <v>0.56951884528369356</v>
          </cell>
          <cell r="F33">
            <v>0.61288586802605494</v>
          </cell>
          <cell r="G33">
            <v>0.59126568716433392</v>
          </cell>
          <cell r="I33">
            <v>0.63366969482674218</v>
          </cell>
          <cell r="J33">
            <v>0.68628170194927685</v>
          </cell>
          <cell r="K33">
            <v>0.58125716668404037</v>
          </cell>
          <cell r="M33">
            <v>0.6660291722967121</v>
          </cell>
          <cell r="N33">
            <v>0.69196252695962224</v>
          </cell>
          <cell r="O33">
            <v>0.72825266048746995</v>
          </cell>
          <cell r="Q33">
            <v>0.68408888301911719</v>
          </cell>
          <cell r="R33">
            <v>0.67807189844048665</v>
          </cell>
          <cell r="S33">
            <v>0.67381585224562124</v>
          </cell>
          <cell r="T33">
            <v>0.65171665073358942</v>
          </cell>
        </row>
        <row r="55">
          <cell r="E55">
            <v>1809394.49</v>
          </cell>
          <cell r="F55">
            <v>1858727.67</v>
          </cell>
          <cell r="G55">
            <v>1894629.8800000001</v>
          </cell>
          <cell r="I55">
            <v>2006264.9100000001</v>
          </cell>
          <cell r="J55">
            <v>2023142.0700000003</v>
          </cell>
          <cell r="K55">
            <v>1969091.4600000002</v>
          </cell>
          <cell r="M55">
            <v>2079610.18</v>
          </cell>
          <cell r="N55">
            <v>2194331.7000000002</v>
          </cell>
          <cell r="O55">
            <v>2246002.2500000005</v>
          </cell>
          <cell r="Q55">
            <v>2155371.92</v>
          </cell>
          <cell r="R55">
            <v>2130967.46</v>
          </cell>
          <cell r="S55">
            <v>2133085.04</v>
          </cell>
        </row>
        <row r="200">
          <cell r="E200">
            <v>857713.21</v>
          </cell>
          <cell r="F200">
            <v>787288.95000000007</v>
          </cell>
          <cell r="G200">
            <v>783851.2300000001</v>
          </cell>
          <cell r="I200">
            <v>985417.54</v>
          </cell>
          <cell r="J200">
            <v>925161.79999999993</v>
          </cell>
          <cell r="K200">
            <v>834862.47</v>
          </cell>
          <cell r="M200">
            <v>778625.15000000014</v>
          </cell>
          <cell r="N200">
            <v>935801.75999999989</v>
          </cell>
          <cell r="O200">
            <v>908467.19000000006</v>
          </cell>
          <cell r="Q200">
            <v>885786.65999999992</v>
          </cell>
          <cell r="R200">
            <v>1076879.99</v>
          </cell>
          <cell r="S200">
            <v>932772.48999999987</v>
          </cell>
        </row>
      </sheetData>
      <sheetData sheetId="12">
        <row r="9">
          <cell r="E9">
            <v>13</v>
          </cell>
          <cell r="F9">
            <v>13</v>
          </cell>
          <cell r="G9">
            <v>5</v>
          </cell>
          <cell r="I9">
            <v>12</v>
          </cell>
          <cell r="J9">
            <v>11</v>
          </cell>
          <cell r="K9">
            <v>20</v>
          </cell>
          <cell r="M9">
            <v>16</v>
          </cell>
          <cell r="N9">
            <v>14</v>
          </cell>
          <cell r="O9">
            <v>13</v>
          </cell>
          <cell r="Q9">
            <v>12</v>
          </cell>
          <cell r="R9">
            <v>17</v>
          </cell>
          <cell r="S9">
            <v>13</v>
          </cell>
        </row>
        <row r="22">
          <cell r="E22">
            <v>53951</v>
          </cell>
          <cell r="F22">
            <v>57931</v>
          </cell>
          <cell r="G22">
            <v>55451</v>
          </cell>
          <cell r="I22">
            <v>63106</v>
          </cell>
          <cell r="J22">
            <v>57804</v>
          </cell>
          <cell r="K22">
            <v>56268</v>
          </cell>
          <cell r="M22">
            <v>65738</v>
          </cell>
          <cell r="N22">
            <v>65791</v>
          </cell>
          <cell r="O22">
            <v>69133</v>
          </cell>
          <cell r="Q22">
            <v>64441</v>
          </cell>
          <cell r="R22">
            <v>66499</v>
          </cell>
          <cell r="S22">
            <v>66211</v>
          </cell>
        </row>
        <row r="29">
          <cell r="E29">
            <v>16630</v>
          </cell>
          <cell r="F29">
            <v>15950</v>
          </cell>
          <cell r="G29">
            <v>17236</v>
          </cell>
          <cell r="I29">
            <v>17390</v>
          </cell>
          <cell r="J29">
            <v>14224</v>
          </cell>
          <cell r="K29">
            <v>13593</v>
          </cell>
          <cell r="M29">
            <v>17728</v>
          </cell>
          <cell r="N29">
            <v>17983</v>
          </cell>
          <cell r="O29">
            <v>17626</v>
          </cell>
          <cell r="Q29">
            <v>17126</v>
          </cell>
          <cell r="R29">
            <v>11393</v>
          </cell>
          <cell r="S29">
            <v>10379</v>
          </cell>
        </row>
        <row r="31">
          <cell r="E31">
            <v>23.555240793201133</v>
          </cell>
          <cell r="F31">
            <v>21.583220568335591</v>
          </cell>
          <cell r="G31">
            <v>23.708390646492436</v>
          </cell>
          <cell r="I31">
            <v>21.599801266923365</v>
          </cell>
          <cell r="J31">
            <v>19.728155339805824</v>
          </cell>
          <cell r="K31">
            <v>19.418571428571429</v>
          </cell>
          <cell r="M31">
            <v>21.205741626794257</v>
          </cell>
          <cell r="N31">
            <v>21.459427207637233</v>
          </cell>
          <cell r="O31">
            <v>20.306451612903224</v>
          </cell>
          <cell r="Q31">
            <v>20.987745098039216</v>
          </cell>
          <cell r="R31">
            <v>14.62328327557438</v>
          </cell>
          <cell r="S31">
            <v>13.549608355091383</v>
          </cell>
          <cell r="T31">
            <v>20.132671053197438</v>
          </cell>
        </row>
        <row r="33">
          <cell r="E33">
            <v>0.47897477327911858</v>
          </cell>
          <cell r="F33">
            <v>0.52955802367567073</v>
          </cell>
          <cell r="G33">
            <v>0.48932893871806071</v>
          </cell>
          <cell r="I33">
            <v>0.55566464292475459</v>
          </cell>
          <cell r="J33">
            <v>0.56182571000913628</v>
          </cell>
          <cell r="K33">
            <v>0.49189614476789928</v>
          </cell>
          <cell r="M33">
            <v>0.59119564728629881</v>
          </cell>
          <cell r="N33">
            <v>0.57073828763766177</v>
          </cell>
          <cell r="O33">
            <v>0.61789337265942712</v>
          </cell>
          <cell r="Q33">
            <v>0.55566477826353133</v>
          </cell>
          <cell r="R33">
            <v>0.57119665351033533</v>
          </cell>
          <cell r="S33">
            <v>0.58541998231653403</v>
          </cell>
          <cell r="T33">
            <v>0.54944330232652816</v>
          </cell>
        </row>
        <row r="55">
          <cell r="E55">
            <v>1055674.03</v>
          </cell>
          <cell r="F55">
            <v>1075706.1999999997</v>
          </cell>
          <cell r="G55">
            <v>1133274.99</v>
          </cell>
          <cell r="I55">
            <v>1217458.2</v>
          </cell>
          <cell r="J55">
            <v>1149694.0299999998</v>
          </cell>
          <cell r="K55">
            <v>1110793.3600000001</v>
          </cell>
          <cell r="M55">
            <v>1266733.3099999998</v>
          </cell>
          <cell r="N55">
            <v>1268858.71</v>
          </cell>
          <cell r="O55">
            <v>1345591.5599999998</v>
          </cell>
          <cell r="Q55">
            <v>1224220.8600000001</v>
          </cell>
          <cell r="R55">
            <v>1289228.81</v>
          </cell>
          <cell r="S55">
            <v>1273011.94</v>
          </cell>
        </row>
        <row r="200">
          <cell r="E200">
            <v>740457.61</v>
          </cell>
          <cell r="F200">
            <v>636438.06000000006</v>
          </cell>
          <cell r="G200">
            <v>675459.79</v>
          </cell>
          <cell r="I200">
            <v>650362.17999999993</v>
          </cell>
          <cell r="J200">
            <v>659178.91</v>
          </cell>
          <cell r="K200">
            <v>701211.55999999994</v>
          </cell>
          <cell r="M200">
            <v>675187.19000000006</v>
          </cell>
          <cell r="N200">
            <v>658385.26</v>
          </cell>
          <cell r="O200">
            <v>702425.13</v>
          </cell>
          <cell r="Q200">
            <v>650069.11999999988</v>
          </cell>
          <cell r="R200">
            <v>642435.51</v>
          </cell>
          <cell r="S200">
            <v>681020.27000000014</v>
          </cell>
        </row>
      </sheetData>
      <sheetData sheetId="13">
        <row r="9">
          <cell r="E9">
            <v>17</v>
          </cell>
          <cell r="F9">
            <v>24</v>
          </cell>
          <cell r="G9">
            <v>3</v>
          </cell>
          <cell r="I9">
            <v>20</v>
          </cell>
          <cell r="J9">
            <v>31</v>
          </cell>
          <cell r="K9">
            <v>6</v>
          </cell>
          <cell r="M9">
            <v>5</v>
          </cell>
          <cell r="N9">
            <v>16</v>
          </cell>
          <cell r="O9">
            <v>12</v>
          </cell>
          <cell r="Q9">
            <v>14</v>
          </cell>
          <cell r="R9">
            <v>14</v>
          </cell>
          <cell r="S9">
            <v>7</v>
          </cell>
        </row>
        <row r="22">
          <cell r="E22">
            <v>131931</v>
          </cell>
          <cell r="F22">
            <v>127180</v>
          </cell>
          <cell r="G22">
            <v>128518</v>
          </cell>
          <cell r="I22">
            <v>133075</v>
          </cell>
          <cell r="J22">
            <v>132065</v>
          </cell>
          <cell r="K22">
            <v>128671</v>
          </cell>
          <cell r="M22">
            <v>146129</v>
          </cell>
          <cell r="N22">
            <v>152217</v>
          </cell>
          <cell r="O22">
            <v>152788</v>
          </cell>
          <cell r="Q22">
            <v>132167</v>
          </cell>
          <cell r="R22">
            <v>125989</v>
          </cell>
          <cell r="S22">
            <v>138755</v>
          </cell>
        </row>
        <row r="29">
          <cell r="E29">
            <v>56207.25</v>
          </cell>
          <cell r="F29">
            <v>60874.360000000015</v>
          </cell>
          <cell r="G29">
            <v>52943.16</v>
          </cell>
          <cell r="I29">
            <v>55871.16</v>
          </cell>
          <cell r="J29">
            <v>52094.349999999977</v>
          </cell>
          <cell r="K29">
            <v>51348.22</v>
          </cell>
          <cell r="M29">
            <v>52976.739999999991</v>
          </cell>
          <cell r="N29">
            <v>42765.460000000021</v>
          </cell>
          <cell r="O29">
            <v>40085.290000000008</v>
          </cell>
          <cell r="Q29">
            <v>45890.239999999991</v>
          </cell>
          <cell r="R29">
            <v>44863.449999999983</v>
          </cell>
          <cell r="S29">
            <v>57344.22</v>
          </cell>
        </row>
        <row r="31">
          <cell r="E31">
            <v>29.844412261710229</v>
          </cell>
          <cell r="F31">
            <v>32.325410679079191</v>
          </cell>
          <cell r="G31">
            <v>29.14535120309057</v>
          </cell>
          <cell r="I31">
            <v>29.538304787104458</v>
          </cell>
          <cell r="J31">
            <v>28.235519528930581</v>
          </cell>
          <cell r="K31">
            <v>28.498888477069841</v>
          </cell>
          <cell r="M31">
            <v>26.575039175262276</v>
          </cell>
          <cell r="N31">
            <v>21.869942007050476</v>
          </cell>
          <cell r="O31">
            <v>20.763954677771501</v>
          </cell>
          <cell r="Q31">
            <v>25.745129376873503</v>
          </cell>
          <cell r="R31">
            <v>26.217162038061044</v>
          </cell>
          <cell r="S31">
            <v>29.196000106307572</v>
          </cell>
          <cell r="T31">
            <v>27.306491308272545</v>
          </cell>
        </row>
        <row r="33">
          <cell r="E33">
            <v>0.68914884781433394</v>
          </cell>
          <cell r="F33">
            <v>0.6843705437619394</v>
          </cell>
          <cell r="G33">
            <v>0.66786015875696669</v>
          </cell>
          <cell r="I33">
            <v>0.69031791195366587</v>
          </cell>
          <cell r="J33">
            <v>0.75556381944047146</v>
          </cell>
          <cell r="K33">
            <v>0.6631534461343408</v>
          </cell>
          <cell r="M33">
            <v>0.77810969116080941</v>
          </cell>
          <cell r="N33">
            <v>0.78356751080373621</v>
          </cell>
          <cell r="O33">
            <v>0.81181690178263066</v>
          </cell>
          <cell r="Q33">
            <v>0.67900169022188661</v>
          </cell>
          <cell r="R33">
            <v>0.64597652234325376</v>
          </cell>
          <cell r="S33">
            <v>0.73403692535576359</v>
          </cell>
          <cell r="T33">
            <v>0.71589840695212081</v>
          </cell>
        </row>
        <row r="55">
          <cell r="E55">
            <v>2704512.06</v>
          </cell>
          <cell r="F55">
            <v>2626089.6</v>
          </cell>
          <cell r="G55">
            <v>2656657.67</v>
          </cell>
          <cell r="I55">
            <v>2822894.25</v>
          </cell>
          <cell r="J55">
            <v>2720528.0599999996</v>
          </cell>
          <cell r="K55">
            <v>2688384.0100000002</v>
          </cell>
          <cell r="M55">
            <v>2965820.86</v>
          </cell>
          <cell r="N55">
            <v>3115693.9099999997</v>
          </cell>
          <cell r="O55">
            <v>3123040.9700000007</v>
          </cell>
          <cell r="Q55">
            <v>2648934.02</v>
          </cell>
          <cell r="R55">
            <v>2545533.5700000003</v>
          </cell>
          <cell r="S55">
            <v>2790507</v>
          </cell>
        </row>
        <row r="200">
          <cell r="E200">
            <v>1235260.17</v>
          </cell>
          <cell r="F200">
            <v>1106801.54</v>
          </cell>
          <cell r="G200">
            <v>1073358.8299999998</v>
          </cell>
          <cell r="I200">
            <v>1117666.6499999999</v>
          </cell>
          <cell r="J200">
            <v>1229252.82</v>
          </cell>
          <cell r="K200">
            <v>1208912.0900000001</v>
          </cell>
          <cell r="M200">
            <v>1288136.45</v>
          </cell>
          <cell r="N200">
            <v>1106897.5800000003</v>
          </cell>
          <cell r="O200">
            <v>1227721.4300000002</v>
          </cell>
          <cell r="Q200">
            <v>1166419.27</v>
          </cell>
          <cell r="R200">
            <v>1139164.4200000002</v>
          </cell>
          <cell r="S200">
            <v>1236492.1200000003</v>
          </cell>
        </row>
      </sheetData>
      <sheetData sheetId="14">
        <row r="9">
          <cell r="E9">
            <v>12</v>
          </cell>
          <cell r="F9">
            <v>20</v>
          </cell>
          <cell r="G9">
            <v>10</v>
          </cell>
          <cell r="I9">
            <v>22</v>
          </cell>
          <cell r="J9">
            <v>14</v>
          </cell>
          <cell r="K9">
            <v>16</v>
          </cell>
          <cell r="M9">
            <v>20</v>
          </cell>
          <cell r="N9">
            <v>15</v>
          </cell>
          <cell r="O9">
            <v>13</v>
          </cell>
          <cell r="Q9">
            <v>6</v>
          </cell>
          <cell r="R9">
            <v>8</v>
          </cell>
          <cell r="S9">
            <v>11</v>
          </cell>
        </row>
        <row r="22">
          <cell r="E22">
            <v>79658</v>
          </cell>
          <cell r="F22">
            <v>78157</v>
          </cell>
          <cell r="G22">
            <v>75298</v>
          </cell>
          <cell r="I22">
            <v>80261</v>
          </cell>
          <cell r="J22">
            <v>81594</v>
          </cell>
          <cell r="K22">
            <v>77974</v>
          </cell>
          <cell r="M22">
            <v>92082</v>
          </cell>
          <cell r="N22">
            <v>95792</v>
          </cell>
          <cell r="O22">
            <v>96837</v>
          </cell>
          <cell r="Q22">
            <v>87016</v>
          </cell>
          <cell r="R22">
            <v>81297</v>
          </cell>
          <cell r="S22">
            <v>82950</v>
          </cell>
        </row>
        <row r="29">
          <cell r="E29">
            <v>20554</v>
          </cell>
          <cell r="F29">
            <v>20669</v>
          </cell>
          <cell r="G29">
            <v>23580</v>
          </cell>
          <cell r="I29">
            <v>12154</v>
          </cell>
          <cell r="J29">
            <v>3629</v>
          </cell>
          <cell r="K29">
            <v>25276</v>
          </cell>
          <cell r="M29">
            <v>13136.699999999997</v>
          </cell>
          <cell r="N29">
            <v>10829</v>
          </cell>
          <cell r="O29">
            <v>1821</v>
          </cell>
          <cell r="Q29">
            <v>8203</v>
          </cell>
          <cell r="R29">
            <v>15535</v>
          </cell>
          <cell r="S29">
            <v>12924</v>
          </cell>
        </row>
        <row r="31">
          <cell r="E31">
            <v>20.510517702470761</v>
          </cell>
          <cell r="F31">
            <v>20.914536660393011</v>
          </cell>
          <cell r="G31">
            <v>23.847569732397499</v>
          </cell>
          <cell r="I31">
            <v>13.151544662662987</v>
          </cell>
          <cell r="J31">
            <v>4.2582401464393413</v>
          </cell>
          <cell r="K31">
            <v>24.4139436497281</v>
          </cell>
          <cell r="M31">
            <v>12.40719420247696</v>
          </cell>
          <cell r="N31">
            <v>10.093017186742721</v>
          </cell>
          <cell r="O31">
            <v>1.8444615509278017</v>
          </cell>
          <cell r="Q31">
            <v>8.6148772828952218</v>
          </cell>
          <cell r="R31">
            <v>16.043250165234632</v>
          </cell>
          <cell r="S31">
            <v>13.480192752988296</v>
          </cell>
          <cell r="T31">
            <v>14.276810174689372</v>
          </cell>
        </row>
        <row r="33">
          <cell r="E33">
            <v>0.51490089234060843</v>
          </cell>
          <cell r="F33">
            <v>0.52047414510704892</v>
          </cell>
          <cell r="G33">
            <v>0.483954521206512</v>
          </cell>
          <cell r="I33">
            <v>0.51436664669296361</v>
          </cell>
          <cell r="J33">
            <v>0.57698671984386263</v>
          </cell>
          <cell r="K33">
            <v>0.49665126322058351</v>
          </cell>
          <cell r="M33">
            <v>0.6039748130657222</v>
          </cell>
          <cell r="N33">
            <v>0.60595441045769827</v>
          </cell>
          <cell r="O33">
            <v>0.63125061112740788</v>
          </cell>
          <cell r="Q33">
            <v>0.54855730739407549</v>
          </cell>
          <cell r="R33">
            <v>0.51335692883776884</v>
          </cell>
          <cell r="S33">
            <v>0.54194433555468435</v>
          </cell>
          <cell r="T33">
            <v>0.54811687976552337</v>
          </cell>
        </row>
        <row r="55">
          <cell r="E55">
            <v>1570990.6700000002</v>
          </cell>
          <cell r="F55">
            <v>1580957.1900000002</v>
          </cell>
          <cell r="G55">
            <v>1480283.97</v>
          </cell>
          <cell r="I55">
            <v>1592261.41</v>
          </cell>
          <cell r="J55">
            <v>1628965.36</v>
          </cell>
          <cell r="K55">
            <v>1575977.4700000002</v>
          </cell>
          <cell r="M55">
            <v>1785557.4</v>
          </cell>
          <cell r="N55">
            <v>1855097.68</v>
          </cell>
          <cell r="O55">
            <v>1900987.8199999996</v>
          </cell>
          <cell r="Q55">
            <v>1665085.7000000002</v>
          </cell>
          <cell r="R55">
            <v>1571587.0499999998</v>
          </cell>
          <cell r="S55">
            <v>1617321.3099999998</v>
          </cell>
        </row>
        <row r="200">
          <cell r="E200">
            <v>915886.52000000014</v>
          </cell>
          <cell r="F200">
            <v>869526.3600000001</v>
          </cell>
          <cell r="G200">
            <v>882104.64999999991</v>
          </cell>
          <cell r="I200">
            <v>859684.26000000013</v>
          </cell>
          <cell r="J200">
            <v>907777.21000000008</v>
          </cell>
          <cell r="K200">
            <v>931482.8899999999</v>
          </cell>
          <cell r="M200">
            <v>878485.23</v>
          </cell>
          <cell r="N200">
            <v>951914.04</v>
          </cell>
          <cell r="O200">
            <v>989293.60000000021</v>
          </cell>
          <cell r="Q200">
            <v>902858.6</v>
          </cell>
          <cell r="R200">
            <v>914892.03000000014</v>
          </cell>
          <cell r="S200">
            <v>1003508.04</v>
          </cell>
        </row>
      </sheetData>
      <sheetData sheetId="15">
        <row r="9">
          <cell r="E9">
            <v>32</v>
          </cell>
          <cell r="F9">
            <v>52</v>
          </cell>
          <cell r="G9">
            <v>58</v>
          </cell>
          <cell r="I9">
            <v>98</v>
          </cell>
          <cell r="J9">
            <v>359</v>
          </cell>
          <cell r="K9">
            <v>225</v>
          </cell>
          <cell r="M9">
            <v>228</v>
          </cell>
          <cell r="N9">
            <v>169</v>
          </cell>
          <cell r="O9">
            <v>57</v>
          </cell>
          <cell r="Q9">
            <v>68</v>
          </cell>
          <cell r="R9">
            <v>40</v>
          </cell>
          <cell r="S9">
            <v>23</v>
          </cell>
        </row>
        <row r="22">
          <cell r="E22">
            <v>241396</v>
          </cell>
          <cell r="F22">
            <v>244351</v>
          </cell>
          <cell r="G22">
            <v>246689</v>
          </cell>
          <cell r="I22">
            <v>248055</v>
          </cell>
          <cell r="J22">
            <v>236668</v>
          </cell>
          <cell r="K22">
            <v>232031</v>
          </cell>
          <cell r="M22">
            <v>265758</v>
          </cell>
          <cell r="N22">
            <v>291836</v>
          </cell>
          <cell r="O22">
            <v>287204</v>
          </cell>
          <cell r="Q22">
            <v>281832</v>
          </cell>
          <cell r="R22">
            <v>275198</v>
          </cell>
          <cell r="S22">
            <v>269996</v>
          </cell>
        </row>
        <row r="29">
          <cell r="E29">
            <v>99931</v>
          </cell>
          <cell r="F29">
            <v>99128</v>
          </cell>
          <cell r="G29">
            <v>98721</v>
          </cell>
          <cell r="I29">
            <v>98438</v>
          </cell>
          <cell r="J29">
            <v>96818</v>
          </cell>
          <cell r="K29">
            <v>92488</v>
          </cell>
          <cell r="M29">
            <v>98194</v>
          </cell>
          <cell r="N29">
            <v>103338</v>
          </cell>
          <cell r="O29">
            <v>78572</v>
          </cell>
          <cell r="Q29">
            <v>87061</v>
          </cell>
          <cell r="R29">
            <v>93995</v>
          </cell>
          <cell r="S29">
            <v>84329</v>
          </cell>
        </row>
        <row r="31">
          <cell r="E31">
            <v>29.277203385609695</v>
          </cell>
          <cell r="F31">
            <v>28.859988529138608</v>
          </cell>
          <cell r="G31">
            <v>28.579989577905156</v>
          </cell>
          <cell r="I31">
            <v>28.40980914477349</v>
          </cell>
          <cell r="J31">
            <v>29.032103296690114</v>
          </cell>
          <cell r="K31">
            <v>28.500026192611216</v>
          </cell>
          <cell r="M31">
            <v>26.979931419527848</v>
          </cell>
          <cell r="N31">
            <v>26.149999746946918</v>
          </cell>
          <cell r="O31">
            <v>21.479966757064123</v>
          </cell>
          <cell r="Q31">
            <v>23.600610475124224</v>
          </cell>
          <cell r="R31">
            <v>25.45958346989244</v>
          </cell>
          <cell r="S31">
            <v>23.799901220630776</v>
          </cell>
          <cell r="T31">
            <v>26.599221599542624</v>
          </cell>
        </row>
        <row r="33">
          <cell r="E33">
            <v>0.57685515534006104</v>
          </cell>
          <cell r="F33">
            <v>0.6018645779452696</v>
          </cell>
          <cell r="G33">
            <v>0.58583646905579234</v>
          </cell>
          <cell r="I33">
            <v>0.58597445670597093</v>
          </cell>
          <cell r="J33">
            <v>0.60953548506732325</v>
          </cell>
          <cell r="K33">
            <v>0.52945256898507009</v>
          </cell>
          <cell r="M33">
            <v>0.61713051656275042</v>
          </cell>
          <cell r="N33">
            <v>0.64721491293726807</v>
          </cell>
          <cell r="O33">
            <v>0.65343435032876029</v>
          </cell>
          <cell r="Q33">
            <v>0.61827024643542294</v>
          </cell>
          <cell r="R33">
            <v>0.60224245030424184</v>
          </cell>
          <cell r="S33">
            <v>0.61045015713672024</v>
          </cell>
          <cell r="T33">
            <v>0.60587566695041684</v>
          </cell>
        </row>
        <row r="55">
          <cell r="E55">
            <v>4935172.1100000013</v>
          </cell>
          <cell r="F55">
            <v>5007630.45</v>
          </cell>
          <cell r="G55">
            <v>4909025.5699999994</v>
          </cell>
          <cell r="I55">
            <v>4951397.3099999996</v>
          </cell>
          <cell r="J55">
            <v>4854053.95</v>
          </cell>
          <cell r="K55">
            <v>4699959.3099999996</v>
          </cell>
          <cell r="M55">
            <v>5340376.1499999994</v>
          </cell>
          <cell r="N55">
            <v>5919374.040000001</v>
          </cell>
          <cell r="O55">
            <v>5830039.7400000012</v>
          </cell>
          <cell r="Q55">
            <v>5624946.7599999998</v>
          </cell>
          <cell r="R55">
            <v>5426047.8999999994</v>
          </cell>
          <cell r="S55">
            <v>5553413.0599999996</v>
          </cell>
        </row>
        <row r="200">
          <cell r="E200">
            <v>1710793.9400000002</v>
          </cell>
          <cell r="F200">
            <v>2177484.83</v>
          </cell>
          <cell r="G200">
            <v>1924189.1</v>
          </cell>
          <cell r="I200">
            <v>1809242.0600000003</v>
          </cell>
          <cell r="J200">
            <v>2183498.0300000003</v>
          </cell>
          <cell r="K200">
            <v>2020350.4100000001</v>
          </cell>
          <cell r="M200">
            <v>1819431</v>
          </cell>
          <cell r="N200">
            <v>1981395.95</v>
          </cell>
          <cell r="O200">
            <v>1873624.8800000001</v>
          </cell>
          <cell r="Q200">
            <v>2071541.3500000003</v>
          </cell>
          <cell r="R200">
            <v>1937689.0499999998</v>
          </cell>
          <cell r="S200">
            <v>2295883.7500000005</v>
          </cell>
        </row>
      </sheetData>
      <sheetData sheetId="16">
        <row r="9">
          <cell r="E9">
            <v>0</v>
          </cell>
          <cell r="F9">
            <v>1</v>
          </cell>
          <cell r="G9">
            <v>2</v>
          </cell>
          <cell r="I9">
            <v>16</v>
          </cell>
          <cell r="J9">
            <v>15</v>
          </cell>
          <cell r="K9">
            <v>5</v>
          </cell>
          <cell r="M9">
            <v>3</v>
          </cell>
          <cell r="N9">
            <v>0</v>
          </cell>
          <cell r="O9">
            <v>10</v>
          </cell>
          <cell r="Q9">
            <v>3</v>
          </cell>
          <cell r="R9">
            <v>2</v>
          </cell>
          <cell r="S9">
            <v>2</v>
          </cell>
        </row>
        <row r="22">
          <cell r="E22">
            <v>11268</v>
          </cell>
          <cell r="F22">
            <v>14393</v>
          </cell>
          <cell r="G22">
            <v>12811</v>
          </cell>
          <cell r="I22">
            <v>14391</v>
          </cell>
          <cell r="J22">
            <v>13001</v>
          </cell>
          <cell r="K22">
            <v>13644</v>
          </cell>
          <cell r="M22">
            <v>16467</v>
          </cell>
          <cell r="N22">
            <v>15512</v>
          </cell>
          <cell r="O22">
            <v>16471</v>
          </cell>
          <cell r="Q22">
            <v>16469</v>
          </cell>
          <cell r="R22">
            <v>15612</v>
          </cell>
          <cell r="S22">
            <v>14930</v>
          </cell>
        </row>
        <row r="29">
          <cell r="E29">
            <v>4312</v>
          </cell>
          <cell r="F29">
            <v>5447</v>
          </cell>
          <cell r="G29">
            <v>4839</v>
          </cell>
          <cell r="I29">
            <v>5449</v>
          </cell>
          <cell r="J29">
            <v>5009</v>
          </cell>
          <cell r="K29">
            <v>5286</v>
          </cell>
          <cell r="M29">
            <v>6193</v>
          </cell>
          <cell r="N29">
            <v>5878</v>
          </cell>
          <cell r="O29">
            <v>6019</v>
          </cell>
          <cell r="Q29">
            <v>5790</v>
          </cell>
          <cell r="R29">
            <v>5288</v>
          </cell>
          <cell r="S29">
            <v>5160</v>
          </cell>
        </row>
        <row r="31">
          <cell r="E31">
            <v>27.676508344030808</v>
          </cell>
          <cell r="F31">
            <v>27.454637096774192</v>
          </cell>
          <cell r="G31">
            <v>27.416430594900849</v>
          </cell>
          <cell r="I31">
            <v>27.464717741935484</v>
          </cell>
          <cell r="J31">
            <v>27.812326485285954</v>
          </cell>
          <cell r="K31">
            <v>27.923930269413628</v>
          </cell>
          <cell r="M31">
            <v>27.33009708737864</v>
          </cell>
          <cell r="N31">
            <v>27.480130902290789</v>
          </cell>
          <cell r="O31">
            <v>26.76300578034682</v>
          </cell>
          <cell r="Q31">
            <v>26.010781671159027</v>
          </cell>
          <cell r="R31">
            <v>25.301435406698563</v>
          </cell>
          <cell r="S31">
            <v>25.684420109507215</v>
          </cell>
          <cell r="T31">
            <v>26.986312802537139</v>
          </cell>
        </row>
        <row r="33">
          <cell r="E33">
            <v>0.35811218814555856</v>
          </cell>
          <cell r="F33">
            <v>0.47267651888341544</v>
          </cell>
          <cell r="G33">
            <v>0.40695033433395278</v>
          </cell>
          <cell r="I33">
            <v>0.45356698236601162</v>
          </cell>
          <cell r="J33">
            <v>0.44710777907696542</v>
          </cell>
          <cell r="K33">
            <v>0.41977017859615118</v>
          </cell>
          <cell r="M33">
            <v>0.52152019002375305</v>
          </cell>
          <cell r="N33">
            <v>0.47475056619942463</v>
          </cell>
          <cell r="O33">
            <v>0.51844507396915329</v>
          </cell>
          <cell r="Q33">
            <v>0.49859977899214364</v>
          </cell>
          <cell r="R33">
            <v>0.471547662196448</v>
          </cell>
          <cell r="S33">
            <v>0.46510903426791278</v>
          </cell>
          <cell r="T33">
            <v>0.45960414505049968</v>
          </cell>
        </row>
        <row r="55">
          <cell r="E55">
            <v>264736.34999999998</v>
          </cell>
          <cell r="F55">
            <v>296049.88</v>
          </cell>
          <cell r="G55">
            <v>288931.89</v>
          </cell>
          <cell r="I55">
            <v>322688.46000000008</v>
          </cell>
          <cell r="J55">
            <v>280572.58</v>
          </cell>
          <cell r="K55">
            <v>293296.37</v>
          </cell>
          <cell r="M55">
            <v>341065.8</v>
          </cell>
          <cell r="N55">
            <v>325052.3</v>
          </cell>
          <cell r="O55">
            <v>361362.17</v>
          </cell>
          <cell r="Q55">
            <v>337209.78999999992</v>
          </cell>
          <cell r="R55">
            <v>316255.56</v>
          </cell>
          <cell r="S55">
            <v>301990.21999999997</v>
          </cell>
        </row>
        <row r="200">
          <cell r="E200">
            <v>295881.84999999998</v>
          </cell>
          <cell r="F200">
            <v>342528.76</v>
          </cell>
          <cell r="G200">
            <v>334347.58</v>
          </cell>
          <cell r="I200">
            <v>290423.20999999996</v>
          </cell>
          <cell r="J200">
            <v>392957.06999999995</v>
          </cell>
          <cell r="K200">
            <v>331947.62000000005</v>
          </cell>
          <cell r="M200">
            <v>277752.79000000004</v>
          </cell>
          <cell r="N200">
            <v>320068.82</v>
          </cell>
          <cell r="O200">
            <v>361048.52999999997</v>
          </cell>
          <cell r="Q200">
            <v>342835.38</v>
          </cell>
          <cell r="R200">
            <v>335031.88</v>
          </cell>
          <cell r="S200">
            <v>380123.5</v>
          </cell>
        </row>
      </sheetData>
      <sheetData sheetId="17">
        <row r="9">
          <cell r="E9">
            <v>93</v>
          </cell>
          <cell r="F9">
            <v>126</v>
          </cell>
          <cell r="G9">
            <v>74</v>
          </cell>
          <cell r="I9">
            <v>103</v>
          </cell>
          <cell r="J9">
            <v>96</v>
          </cell>
          <cell r="K9">
            <v>104</v>
          </cell>
          <cell r="M9">
            <v>133</v>
          </cell>
          <cell r="N9">
            <v>108</v>
          </cell>
          <cell r="O9">
            <v>122</v>
          </cell>
          <cell r="Q9">
            <v>110</v>
          </cell>
          <cell r="R9">
            <v>59</v>
          </cell>
          <cell r="S9">
            <v>106</v>
          </cell>
        </row>
        <row r="22">
          <cell r="E22">
            <v>673014</v>
          </cell>
          <cell r="F22">
            <v>693195</v>
          </cell>
          <cell r="G22">
            <v>672951</v>
          </cell>
          <cell r="I22">
            <v>701878</v>
          </cell>
          <cell r="J22">
            <v>676839</v>
          </cell>
          <cell r="K22">
            <v>671664</v>
          </cell>
          <cell r="M22">
            <v>762300</v>
          </cell>
          <cell r="N22">
            <v>816372</v>
          </cell>
          <cell r="O22">
            <v>774327</v>
          </cell>
          <cell r="Q22">
            <v>750888</v>
          </cell>
          <cell r="R22">
            <v>710193</v>
          </cell>
          <cell r="S22">
            <v>729655</v>
          </cell>
        </row>
        <row r="29">
          <cell r="E29">
            <v>278380.21999999997</v>
          </cell>
          <cell r="F29">
            <v>229774.19000000006</v>
          </cell>
          <cell r="G29">
            <v>230272.38</v>
          </cell>
          <cell r="I29">
            <v>204080.14</v>
          </cell>
          <cell r="J29">
            <v>175915.18000000005</v>
          </cell>
          <cell r="K29">
            <v>295579.18999999994</v>
          </cell>
          <cell r="M29">
            <v>226280.52000000002</v>
          </cell>
          <cell r="N29">
            <v>175554.99</v>
          </cell>
          <cell r="O29">
            <v>222002.52000000002</v>
          </cell>
          <cell r="Q29">
            <v>268141.7300000001</v>
          </cell>
          <cell r="R29">
            <v>326087.07000000007</v>
          </cell>
          <cell r="S29">
            <v>178046.79000000004</v>
          </cell>
        </row>
        <row r="31">
          <cell r="E31">
            <v>29.25676381099872</v>
          </cell>
          <cell r="F31">
            <v>24.892924836514041</v>
          </cell>
          <cell r="G31">
            <v>25.488923009548436</v>
          </cell>
          <cell r="I31">
            <v>22.5233348895555</v>
          </cell>
          <cell r="J31">
            <v>20.62487679194372</v>
          </cell>
          <cell r="K31">
            <v>30.552204126163062</v>
          </cell>
          <cell r="M31">
            <v>22.883881900023678</v>
          </cell>
          <cell r="N31">
            <v>17.696754672765561</v>
          </cell>
          <cell r="O31">
            <v>22.278862520827492</v>
          </cell>
          <cell r="Q31">
            <v>26.31170546489734</v>
          </cell>
          <cell r="R31">
            <v>31.463982197221924</v>
          </cell>
          <cell r="S31">
            <v>19.613390790753805</v>
          </cell>
          <cell r="T31">
            <v>24.553176156700367</v>
          </cell>
        </row>
        <row r="33">
          <cell r="E33">
            <v>0.59465142929847614</v>
          </cell>
          <cell r="F33">
            <v>0.63135101165348317</v>
          </cell>
          <cell r="G33">
            <v>0.59183186178092806</v>
          </cell>
          <cell r="I33">
            <v>0.61617160991840014</v>
          </cell>
          <cell r="J33">
            <v>0.65656684218082495</v>
          </cell>
          <cell r="K33">
            <v>0.58732141459620468</v>
          </cell>
          <cell r="M33">
            <v>0.68716534155443776</v>
          </cell>
          <cell r="N33">
            <v>0.71044933284309142</v>
          </cell>
          <cell r="O33">
            <v>0.69456957563036525</v>
          </cell>
          <cell r="Q33">
            <v>0.65004209455584294</v>
          </cell>
          <cell r="R33">
            <v>0.61365972310729855</v>
          </cell>
          <cell r="S33">
            <v>0.65027293184501933</v>
          </cell>
          <cell r="T33">
            <v>0.63993103523677641</v>
          </cell>
        </row>
        <row r="55">
          <cell r="E55">
            <v>13932754.289999999</v>
          </cell>
          <cell r="F55">
            <v>13827132.470000001</v>
          </cell>
          <cell r="G55">
            <v>13343033.169999998</v>
          </cell>
          <cell r="I55">
            <v>13642774.829999998</v>
          </cell>
          <cell r="J55">
            <v>13509147.249999998</v>
          </cell>
          <cell r="K55">
            <v>13297674.499999998</v>
          </cell>
          <cell r="M55">
            <v>14935612.58</v>
          </cell>
          <cell r="N55">
            <v>15953585.539999999</v>
          </cell>
          <cell r="O55">
            <v>15190380.91</v>
          </cell>
          <cell r="Q55">
            <v>14536660</v>
          </cell>
          <cell r="R55">
            <v>13885715.470000001</v>
          </cell>
          <cell r="S55">
            <v>14159107.430000002</v>
          </cell>
        </row>
        <row r="200">
          <cell r="E200">
            <v>4145370.2299999995</v>
          </cell>
          <cell r="F200">
            <v>3934195.1500000004</v>
          </cell>
          <cell r="G200">
            <v>3753278.3300000005</v>
          </cell>
          <cell r="I200">
            <v>4151886.2</v>
          </cell>
          <cell r="J200">
            <v>3904231.2600000002</v>
          </cell>
          <cell r="K200">
            <v>4214212.1399999997</v>
          </cell>
          <cell r="M200">
            <v>4119323.3699999996</v>
          </cell>
          <cell r="N200">
            <v>3792237.2399999998</v>
          </cell>
          <cell r="O200">
            <v>4427979.7299999995</v>
          </cell>
          <cell r="Q200">
            <v>3989773.6799999997</v>
          </cell>
          <cell r="R200">
            <v>3815685.97</v>
          </cell>
          <cell r="S200">
            <v>4032545.77</v>
          </cell>
        </row>
      </sheetData>
      <sheetData sheetId="18">
        <row r="9">
          <cell r="E9">
            <v>16</v>
          </cell>
          <cell r="F9">
            <v>13</v>
          </cell>
          <cell r="G9">
            <v>23</v>
          </cell>
          <cell r="I9">
            <v>27</v>
          </cell>
          <cell r="J9">
            <v>35</v>
          </cell>
          <cell r="K9">
            <v>22</v>
          </cell>
          <cell r="M9">
            <v>14</v>
          </cell>
          <cell r="N9">
            <v>8</v>
          </cell>
          <cell r="O9">
            <v>12</v>
          </cell>
          <cell r="Q9">
            <v>21</v>
          </cell>
          <cell r="R9">
            <v>15</v>
          </cell>
          <cell r="S9">
            <v>13</v>
          </cell>
        </row>
        <row r="22">
          <cell r="E22">
            <v>72026.2</v>
          </cell>
          <cell r="F22">
            <v>76397.5</v>
          </cell>
          <cell r="G22">
            <v>71499.199999999997</v>
          </cell>
          <cell r="I22">
            <v>80680.100000000006</v>
          </cell>
          <cell r="J22">
            <v>72356</v>
          </cell>
          <cell r="K22">
            <v>71695.199999999997</v>
          </cell>
          <cell r="M22">
            <v>85474.1</v>
          </cell>
          <cell r="N22">
            <v>93379.7</v>
          </cell>
          <cell r="O22">
            <v>84145.5</v>
          </cell>
          <cell r="Q22">
            <v>81846.899999999994</v>
          </cell>
          <cell r="R22">
            <v>78518.3</v>
          </cell>
          <cell r="S22">
            <v>80718.600000000006</v>
          </cell>
        </row>
        <row r="29">
          <cell r="E29">
            <v>11290.529999999999</v>
          </cell>
          <cell r="F29">
            <v>12848.5</v>
          </cell>
          <cell r="G29">
            <v>15892.880000000005</v>
          </cell>
          <cell r="I29">
            <v>22005.899999999994</v>
          </cell>
          <cell r="J29">
            <v>20772</v>
          </cell>
          <cell r="K29">
            <v>21232.9</v>
          </cell>
          <cell r="M29">
            <v>20015.419999999998</v>
          </cell>
          <cell r="N29">
            <v>16338.300000000003</v>
          </cell>
          <cell r="O29">
            <v>16367.5</v>
          </cell>
          <cell r="Q29">
            <v>16105.100000000006</v>
          </cell>
          <cell r="R29">
            <v>16003.699999999997</v>
          </cell>
          <cell r="S29">
            <v>37672.399999999994</v>
          </cell>
        </row>
        <row r="31">
          <cell r="E31">
            <v>13.550116214695294</v>
          </cell>
          <cell r="F31">
            <v>14.396723662685162</v>
          </cell>
          <cell r="G31">
            <v>18.185721177479703</v>
          </cell>
          <cell r="I31">
            <v>21.430282609119054</v>
          </cell>
          <cell r="J31">
            <v>22.304784812301349</v>
          </cell>
          <cell r="K31">
            <v>22.826166415824556</v>
          </cell>
          <cell r="M31">
            <v>18.973846880713836</v>
          </cell>
          <cell r="N31">
            <v>14.891175559160761</v>
          </cell>
          <cell r="O31">
            <v>16.283963268432938</v>
          </cell>
          <cell r="Q31">
            <v>16.441828650767729</v>
          </cell>
          <cell r="R31">
            <v>16.931190622288987</v>
          </cell>
          <cell r="S31">
            <v>31.820324180047464</v>
          </cell>
          <cell r="T31">
            <v>19.274173227605537</v>
          </cell>
        </row>
        <row r="33">
          <cell r="E33">
            <v>0.45763754312617938</v>
          </cell>
          <cell r="F33">
            <v>0.50036021875102332</v>
          </cell>
          <cell r="G33">
            <v>0.45157627145406026</v>
          </cell>
          <cell r="I33">
            <v>0.50707917602878561</v>
          </cell>
          <cell r="J33">
            <v>0.50051188400985036</v>
          </cell>
          <cell r="K33">
            <v>0.44553041554551609</v>
          </cell>
          <cell r="M33">
            <v>0.54706925243215565</v>
          </cell>
          <cell r="N33">
            <v>0.57728025816342932</v>
          </cell>
          <cell r="O33">
            <v>0.53650535577658753</v>
          </cell>
          <cell r="Q33">
            <v>0.5034749391009079</v>
          </cell>
          <cell r="R33">
            <v>0.48139283229055863</v>
          </cell>
          <cell r="S33">
            <v>0.51007014218009483</v>
          </cell>
          <cell r="T33">
            <v>0.5021793419576126</v>
          </cell>
        </row>
        <row r="55">
          <cell r="E55">
            <v>1355782.4</v>
          </cell>
          <cell r="F55">
            <v>1400565.05</v>
          </cell>
          <cell r="G55">
            <v>1329069.79</v>
          </cell>
          <cell r="I55">
            <v>1490839.6199999999</v>
          </cell>
          <cell r="J55">
            <v>1354637</v>
          </cell>
          <cell r="K55">
            <v>1321789.6000000001</v>
          </cell>
          <cell r="M55">
            <v>1630272.47</v>
          </cell>
          <cell r="N55">
            <v>1631378.7300000002</v>
          </cell>
          <cell r="O55">
            <v>1544335.24</v>
          </cell>
          <cell r="Q55">
            <v>1601372.5400000003</v>
          </cell>
          <cell r="R55">
            <v>1393026.5099999998</v>
          </cell>
          <cell r="S55">
            <v>1438778.9400000002</v>
          </cell>
        </row>
        <row r="200">
          <cell r="E200">
            <v>1151548.5799999998</v>
          </cell>
          <cell r="F200">
            <v>1134948.2000000002</v>
          </cell>
          <cell r="G200">
            <v>1413841.9299999997</v>
          </cell>
          <cell r="I200">
            <v>1127719.72</v>
          </cell>
          <cell r="J200">
            <v>1260197.3599999996</v>
          </cell>
          <cell r="K200">
            <v>1164093.1600000001</v>
          </cell>
          <cell r="M200">
            <v>1086851.6300000001</v>
          </cell>
          <cell r="N200">
            <v>1166541.19</v>
          </cell>
          <cell r="O200">
            <v>1323231.26</v>
          </cell>
          <cell r="Q200">
            <v>1107631.24</v>
          </cell>
          <cell r="R200">
            <v>1219050.0799999996</v>
          </cell>
          <cell r="S200">
            <v>1713466.91</v>
          </cell>
        </row>
      </sheetData>
      <sheetData sheetId="19">
        <row r="9">
          <cell r="E9">
            <v>25</v>
          </cell>
          <cell r="F9">
            <v>8</v>
          </cell>
          <cell r="G9">
            <v>14</v>
          </cell>
          <cell r="I9">
            <v>19</v>
          </cell>
          <cell r="J9">
            <v>46</v>
          </cell>
          <cell r="K9">
            <v>36</v>
          </cell>
          <cell r="M9">
            <v>17</v>
          </cell>
          <cell r="N9">
            <v>34</v>
          </cell>
          <cell r="O9">
            <v>14</v>
          </cell>
          <cell r="Q9">
            <v>15</v>
          </cell>
          <cell r="R9">
            <v>19</v>
          </cell>
          <cell r="S9">
            <v>16</v>
          </cell>
        </row>
        <row r="22">
          <cell r="E22">
            <v>97883.8</v>
          </cell>
          <cell r="F22">
            <v>102990.5</v>
          </cell>
          <cell r="G22">
            <v>96594.6</v>
          </cell>
          <cell r="I22">
            <v>108131.8</v>
          </cell>
          <cell r="J22">
            <v>99534.71</v>
          </cell>
          <cell r="K22">
            <v>101341.29</v>
          </cell>
          <cell r="M22">
            <v>116318.9</v>
          </cell>
          <cell r="N22">
            <v>129029.4</v>
          </cell>
          <cell r="O22">
            <v>116936.6</v>
          </cell>
          <cell r="Q22">
            <v>114037.5</v>
          </cell>
          <cell r="R22">
            <v>112297.7</v>
          </cell>
          <cell r="S22">
            <v>109083.9</v>
          </cell>
        </row>
        <row r="29">
          <cell r="E29">
            <v>47026.2</v>
          </cell>
          <cell r="F29">
            <v>40956.5</v>
          </cell>
          <cell r="G29">
            <v>51402.399999999994</v>
          </cell>
          <cell r="I29">
            <v>46250.2</v>
          </cell>
          <cell r="J29">
            <v>45936.289999999994</v>
          </cell>
          <cell r="K29">
            <v>52158.710000000006</v>
          </cell>
          <cell r="M29">
            <v>44813.100000000006</v>
          </cell>
          <cell r="N29">
            <v>38605.600000000006</v>
          </cell>
          <cell r="O29">
            <v>42653.399999999994</v>
          </cell>
          <cell r="Q29">
            <v>42727.5</v>
          </cell>
          <cell r="R29">
            <v>38208.300000000003</v>
          </cell>
          <cell r="S29">
            <v>36965.100000000006</v>
          </cell>
        </row>
        <row r="31">
          <cell r="E31">
            <v>32.448645851302395</v>
          </cell>
          <cell r="F31">
            <v>28.452485984424825</v>
          </cell>
          <cell r="G31">
            <v>34.732055379500935</v>
          </cell>
          <cell r="I31">
            <v>29.958285292326824</v>
          </cell>
          <cell r="J31">
            <v>31.577627155927978</v>
          </cell>
          <cell r="K31">
            <v>33.979615635179158</v>
          </cell>
          <cell r="M31">
            <v>27.810386128659907</v>
          </cell>
          <cell r="N31">
            <v>23.029558266471803</v>
          </cell>
          <cell r="O31">
            <v>26.726862585375024</v>
          </cell>
          <cell r="Q31">
            <v>27.252461985916931</v>
          </cell>
          <cell r="R31">
            <v>25.386562661953676</v>
          </cell>
          <cell r="S31">
            <v>25.310067169237726</v>
          </cell>
          <cell r="T31">
            <v>28.8059602909291</v>
          </cell>
        </row>
        <row r="33">
          <cell r="E33">
            <v>0.42258323547696347</v>
          </cell>
          <cell r="F33">
            <v>0.4586835014585699</v>
          </cell>
          <cell r="G33">
            <v>0.4159597969175915</v>
          </cell>
          <cell r="I33">
            <v>0.46480412827572276</v>
          </cell>
          <cell r="J33">
            <v>0.47183582047100764</v>
          </cell>
          <cell r="K33">
            <v>0.43178891440598888</v>
          </cell>
          <cell r="M33">
            <v>0.51057369853393031</v>
          </cell>
          <cell r="N33">
            <v>0.54640481912404582</v>
          </cell>
          <cell r="O33">
            <v>0.51032818364318755</v>
          </cell>
          <cell r="Q33">
            <v>0.48096084621272989</v>
          </cell>
          <cell r="R33">
            <v>0.47272692830652524</v>
          </cell>
          <cell r="S33">
            <v>0.47370114643043248</v>
          </cell>
          <cell r="T33">
            <v>0.4720076364886629</v>
          </cell>
        </row>
        <row r="55">
          <cell r="E55">
            <v>1922933.5599999998</v>
          </cell>
          <cell r="F55">
            <v>1983661.7999999998</v>
          </cell>
          <cell r="G55">
            <v>1878819.5300000003</v>
          </cell>
          <cell r="I55">
            <v>2050520.81</v>
          </cell>
          <cell r="J55">
            <v>1949931.0500000003</v>
          </cell>
          <cell r="K55">
            <v>1955513.8199999998</v>
          </cell>
          <cell r="M55">
            <v>2236219.6</v>
          </cell>
          <cell r="N55">
            <v>2407339.5100000002</v>
          </cell>
          <cell r="O55">
            <v>2213627.1</v>
          </cell>
          <cell r="Q55">
            <v>2106198.06</v>
          </cell>
          <cell r="R55">
            <v>2102846.8400000003</v>
          </cell>
          <cell r="S55">
            <v>2048938.5099999998</v>
          </cell>
        </row>
        <row r="200">
          <cell r="E200">
            <v>1104854.18</v>
          </cell>
          <cell r="F200">
            <v>1077134.8500000001</v>
          </cell>
          <cell r="G200">
            <v>1063874.3900000001</v>
          </cell>
          <cell r="I200">
            <v>1061737.79</v>
          </cell>
          <cell r="J200">
            <v>1222207.29</v>
          </cell>
          <cell r="K200">
            <v>1172410.48</v>
          </cell>
          <cell r="M200">
            <v>1024096.5199999999</v>
          </cell>
          <cell r="N200">
            <v>1073702.72</v>
          </cell>
          <cell r="O200">
            <v>1194444.6000000001</v>
          </cell>
          <cell r="Q200">
            <v>1085021.67</v>
          </cell>
          <cell r="R200">
            <v>1032903.7599999999</v>
          </cell>
          <cell r="S200">
            <v>1333903.6500000001</v>
          </cell>
        </row>
      </sheetData>
      <sheetData sheetId="20">
        <row r="9">
          <cell r="E9">
            <v>77</v>
          </cell>
          <cell r="F9">
            <v>15</v>
          </cell>
          <cell r="G9">
            <v>36</v>
          </cell>
          <cell r="I9">
            <v>27</v>
          </cell>
          <cell r="J9">
            <v>78</v>
          </cell>
          <cell r="K9">
            <v>53</v>
          </cell>
          <cell r="M9">
            <v>26</v>
          </cell>
          <cell r="N9">
            <v>27</v>
          </cell>
          <cell r="O9">
            <v>57</v>
          </cell>
          <cell r="Q9">
            <v>30</v>
          </cell>
          <cell r="R9">
            <v>46</v>
          </cell>
          <cell r="S9">
            <v>31</v>
          </cell>
        </row>
        <row r="22">
          <cell r="E22">
            <v>195007</v>
          </cell>
          <cell r="F22">
            <v>200122</v>
          </cell>
          <cell r="G22">
            <v>197512</v>
          </cell>
          <cell r="I22">
            <v>205640</v>
          </cell>
          <cell r="J22">
            <v>195700</v>
          </cell>
          <cell r="K22">
            <v>189087</v>
          </cell>
          <cell r="M22">
            <v>223157</v>
          </cell>
          <cell r="N22">
            <v>226932</v>
          </cell>
          <cell r="O22">
            <v>225314</v>
          </cell>
          <cell r="Q22">
            <v>221891</v>
          </cell>
          <cell r="R22">
            <v>211155</v>
          </cell>
          <cell r="S22">
            <v>210596</v>
          </cell>
        </row>
        <row r="29">
          <cell r="E29">
            <v>60229</v>
          </cell>
          <cell r="F29">
            <v>34512</v>
          </cell>
          <cell r="G29">
            <v>51194.84</v>
          </cell>
          <cell r="I29">
            <v>53316.239999999991</v>
          </cell>
          <cell r="J29">
            <v>29815.959999999992</v>
          </cell>
          <cell r="K29">
            <v>79657.039999999979</v>
          </cell>
          <cell r="M29">
            <v>40759.549999999988</v>
          </cell>
          <cell r="N29">
            <v>47794.010000000009</v>
          </cell>
          <cell r="O29">
            <v>40209.31</v>
          </cell>
          <cell r="Q29">
            <v>73777.859999999986</v>
          </cell>
          <cell r="R29">
            <v>127993.94</v>
          </cell>
          <cell r="S29">
            <v>124907.15999999997</v>
          </cell>
        </row>
        <row r="31">
          <cell r="E31">
            <v>23.597006738755681</v>
          </cell>
          <cell r="F31">
            <v>14.70874034674986</v>
          </cell>
          <cell r="G31">
            <v>20.577213648054951</v>
          </cell>
          <cell r="I31">
            <v>20.588581474901318</v>
          </cell>
          <cell r="J31">
            <v>13.221102212879185</v>
          </cell>
          <cell r="K31">
            <v>29.629571217465767</v>
          </cell>
          <cell r="M31">
            <v>15.430424051738672</v>
          </cell>
          <cell r="N31">
            <v>17.392478178710899</v>
          </cell>
          <cell r="O31">
            <v>15.137490945490505</v>
          </cell>
          <cell r="Q31">
            <v>24.941901398808632</v>
          </cell>
          <cell r="R31">
            <v>37.736071678816394</v>
          </cell>
          <cell r="S31">
            <v>37.221591600572573</v>
          </cell>
          <cell r="T31">
            <v>23.389590693546733</v>
          </cell>
        </row>
        <row r="33">
          <cell r="E33">
            <v>0.54560461313125241</v>
          </cell>
          <cell r="F33">
            <v>0.57665398801290912</v>
          </cell>
          <cell r="G33">
            <v>0.55010834387063345</v>
          </cell>
          <cell r="I33">
            <v>0.57166049526859486</v>
          </cell>
          <cell r="J33">
            <v>0.60011898117766826</v>
          </cell>
          <cell r="K33">
            <v>0.52133167907361455</v>
          </cell>
          <cell r="M33">
            <v>0.63409484840735375</v>
          </cell>
          <cell r="N33">
            <v>0.62301166781056971</v>
          </cell>
          <cell r="O33">
            <v>0.63750671985966112</v>
          </cell>
          <cell r="Q33">
            <v>0.60579528530729865</v>
          </cell>
          <cell r="R33">
            <v>0.57497586737882289</v>
          </cell>
          <cell r="S33">
            <v>0.59134585685002661</v>
          </cell>
          <cell r="T33">
            <v>0.58660825856486754</v>
          </cell>
        </row>
        <row r="55">
          <cell r="E55">
            <v>3992260.12</v>
          </cell>
          <cell r="F55">
            <v>4032384.56</v>
          </cell>
          <cell r="G55">
            <v>4033559.1000000006</v>
          </cell>
          <cell r="I55">
            <v>4084335.3800000004</v>
          </cell>
          <cell r="J55">
            <v>4050963.0700000003</v>
          </cell>
          <cell r="K55">
            <v>3866025.5700000003</v>
          </cell>
          <cell r="M55">
            <v>4508346.5499999989</v>
          </cell>
          <cell r="N55">
            <v>4731004.18</v>
          </cell>
          <cell r="O55">
            <v>4575325.1999999993</v>
          </cell>
          <cell r="Q55">
            <v>4443212.32</v>
          </cell>
          <cell r="R55">
            <v>4271840.5600000005</v>
          </cell>
          <cell r="S55">
            <v>4174064.17</v>
          </cell>
        </row>
        <row r="200">
          <cell r="E200">
            <v>1770542.91</v>
          </cell>
          <cell r="F200">
            <v>1735643.6300000001</v>
          </cell>
          <cell r="G200">
            <v>1683314.4000000001</v>
          </cell>
          <cell r="I200">
            <v>1722373.1200000001</v>
          </cell>
          <cell r="J200">
            <v>1693278.9100000004</v>
          </cell>
          <cell r="K200">
            <v>1908385.7400000002</v>
          </cell>
          <cell r="M200">
            <v>1664450.1</v>
          </cell>
          <cell r="N200">
            <v>1727928.7799999998</v>
          </cell>
          <cell r="O200">
            <v>1890482.9499999997</v>
          </cell>
          <cell r="Q200">
            <v>1724017.2999999998</v>
          </cell>
          <cell r="R200">
            <v>1734954.92</v>
          </cell>
          <cell r="S200">
            <v>1934111.7100000002</v>
          </cell>
        </row>
      </sheetData>
      <sheetData sheetId="21">
        <row r="9">
          <cell r="E9">
            <v>4</v>
          </cell>
          <cell r="F9">
            <v>9</v>
          </cell>
          <cell r="G9">
            <v>14</v>
          </cell>
          <cell r="I9">
            <v>12</v>
          </cell>
          <cell r="J9">
            <v>29</v>
          </cell>
          <cell r="K9">
            <v>11</v>
          </cell>
          <cell r="M9">
            <v>7</v>
          </cell>
          <cell r="N9">
            <v>12</v>
          </cell>
          <cell r="O9">
            <v>11</v>
          </cell>
          <cell r="Q9">
            <v>16</v>
          </cell>
          <cell r="R9">
            <v>16</v>
          </cell>
          <cell r="S9">
            <v>11</v>
          </cell>
        </row>
        <row r="22">
          <cell r="E22">
            <v>88032</v>
          </cell>
          <cell r="F22">
            <v>91567</v>
          </cell>
          <cell r="G22">
            <v>86513</v>
          </cell>
          <cell r="I22">
            <v>97039</v>
          </cell>
          <cell r="J22">
            <v>89078</v>
          </cell>
          <cell r="K22">
            <v>86393</v>
          </cell>
          <cell r="M22">
            <v>101201</v>
          </cell>
          <cell r="N22">
            <v>114549</v>
          </cell>
          <cell r="O22">
            <v>112523</v>
          </cell>
          <cell r="Q22">
            <v>101009</v>
          </cell>
          <cell r="R22">
            <v>96084</v>
          </cell>
          <cell r="S22">
            <v>89411</v>
          </cell>
        </row>
        <row r="29">
          <cell r="E29">
            <v>35648</v>
          </cell>
          <cell r="F29">
            <v>40444</v>
          </cell>
          <cell r="G29">
            <v>39487</v>
          </cell>
          <cell r="I29">
            <v>38025</v>
          </cell>
          <cell r="J29">
            <v>28923</v>
          </cell>
          <cell r="K29">
            <v>31512</v>
          </cell>
          <cell r="M29">
            <v>28496</v>
          </cell>
          <cell r="N29">
            <v>31408</v>
          </cell>
          <cell r="O29">
            <v>29332</v>
          </cell>
          <cell r="Q29">
            <v>31856</v>
          </cell>
          <cell r="R29">
            <v>31760</v>
          </cell>
          <cell r="S29">
            <v>27665</v>
          </cell>
        </row>
        <row r="31">
          <cell r="E31">
            <v>28.819972188985542</v>
          </cell>
          <cell r="F31">
            <v>30.63498435831206</v>
          </cell>
          <cell r="G31">
            <v>31.33466119650523</v>
          </cell>
          <cell r="I31">
            <v>28.124791976390707</v>
          </cell>
          <cell r="J31">
            <v>24.47616952135942</v>
          </cell>
          <cell r="K31">
            <v>26.671406444404944</v>
          </cell>
          <cell r="M31">
            <v>21.930459142052364</v>
          </cell>
          <cell r="N31">
            <v>21.515718229584113</v>
          </cell>
          <cell r="O31">
            <v>20.65910227424796</v>
          </cell>
          <cell r="Q31">
            <v>23.956022470051209</v>
          </cell>
          <cell r="R31">
            <v>24.837725815281146</v>
          </cell>
          <cell r="S31">
            <v>23.625510256366461</v>
          </cell>
          <cell r="T31">
            <v>25.470228592712996</v>
          </cell>
        </row>
        <row r="33">
          <cell r="E33">
            <v>0.48127140674245761</v>
          </cell>
          <cell r="F33">
            <v>0.51680212213568122</v>
          </cell>
          <cell r="G33">
            <v>0.47168798030657838</v>
          </cell>
          <cell r="I33">
            <v>0.52800713883455264</v>
          </cell>
          <cell r="J33">
            <v>0.53486165818042075</v>
          </cell>
          <cell r="K33">
            <v>0.46704725452353535</v>
          </cell>
          <cell r="M33">
            <v>0.56453295400663828</v>
          </cell>
          <cell r="N33">
            <v>0.61755310976152156</v>
          </cell>
          <cell r="O33">
            <v>0.62627595035342576</v>
          </cell>
          <cell r="Q33">
            <v>0.54333080518754007</v>
          </cell>
          <cell r="R33">
            <v>0.51559242634413072</v>
          </cell>
          <cell r="S33">
            <v>0.49478985086190197</v>
          </cell>
          <cell r="T33">
            <v>0.52988970575567573</v>
          </cell>
        </row>
        <row r="55">
          <cell r="E55">
            <v>1752456.0199999998</v>
          </cell>
          <cell r="F55">
            <v>1822276.97</v>
          </cell>
          <cell r="G55">
            <v>1821675.43</v>
          </cell>
          <cell r="I55">
            <v>1950859.2999999998</v>
          </cell>
          <cell r="J55">
            <v>1843044.71</v>
          </cell>
          <cell r="K55">
            <v>1731108.31</v>
          </cell>
          <cell r="M55">
            <v>2040325.8100000003</v>
          </cell>
          <cell r="N55">
            <v>2282768.4300000002</v>
          </cell>
          <cell r="O55">
            <v>2259782.3199999998</v>
          </cell>
          <cell r="Q55">
            <v>2001160.06</v>
          </cell>
          <cell r="R55">
            <v>1869091.3699999999</v>
          </cell>
          <cell r="S55">
            <v>1730572.0100000002</v>
          </cell>
        </row>
        <row r="200">
          <cell r="E200">
            <v>999662.83999999985</v>
          </cell>
          <cell r="F200">
            <v>840667.9</v>
          </cell>
          <cell r="G200">
            <v>915119.46</v>
          </cell>
          <cell r="I200">
            <v>927965.64999999991</v>
          </cell>
          <cell r="J200">
            <v>995763.32</v>
          </cell>
          <cell r="K200">
            <v>912920.96</v>
          </cell>
          <cell r="M200">
            <v>873995.95000000019</v>
          </cell>
          <cell r="N200">
            <v>880297.22999999986</v>
          </cell>
          <cell r="O200">
            <v>937713.39999999991</v>
          </cell>
          <cell r="Q200">
            <v>931177.51000000013</v>
          </cell>
          <cell r="R200">
            <v>845788.41</v>
          </cell>
          <cell r="S200">
            <v>925374.05000000016</v>
          </cell>
        </row>
      </sheetData>
      <sheetData sheetId="22">
        <row r="9">
          <cell r="E9">
            <v>25</v>
          </cell>
          <cell r="F9">
            <v>7</v>
          </cell>
          <cell r="G9">
            <v>11</v>
          </cell>
          <cell r="I9">
            <v>6</v>
          </cell>
          <cell r="J9">
            <v>6</v>
          </cell>
          <cell r="K9">
            <v>25</v>
          </cell>
          <cell r="M9">
            <v>9</v>
          </cell>
          <cell r="N9">
            <v>19</v>
          </cell>
          <cell r="O9">
            <v>9</v>
          </cell>
          <cell r="Q9">
            <v>10</v>
          </cell>
          <cell r="R9">
            <v>6</v>
          </cell>
          <cell r="S9">
            <v>1</v>
          </cell>
        </row>
        <row r="22">
          <cell r="E22">
            <v>52937</v>
          </cell>
          <cell r="F22">
            <v>55006</v>
          </cell>
          <cell r="G22">
            <v>51858</v>
          </cell>
          <cell r="I22">
            <v>56533</v>
          </cell>
          <cell r="J22">
            <v>46618</v>
          </cell>
          <cell r="K22">
            <v>53187</v>
          </cell>
          <cell r="M22">
            <v>61270</v>
          </cell>
          <cell r="N22">
            <v>59903</v>
          </cell>
          <cell r="O22">
            <v>61734</v>
          </cell>
          <cell r="Q22">
            <v>55108</v>
          </cell>
          <cell r="R22">
            <v>54279</v>
          </cell>
          <cell r="S22">
            <v>55302</v>
          </cell>
        </row>
        <row r="29">
          <cell r="E29">
            <v>21605</v>
          </cell>
          <cell r="F29">
            <v>21977</v>
          </cell>
          <cell r="G29">
            <v>20581</v>
          </cell>
          <cell r="I29">
            <v>19430</v>
          </cell>
          <cell r="J29">
            <v>16671</v>
          </cell>
          <cell r="K29">
            <v>21513</v>
          </cell>
          <cell r="M29">
            <v>18642</v>
          </cell>
          <cell r="N29">
            <v>18792</v>
          </cell>
          <cell r="O29">
            <v>20310</v>
          </cell>
          <cell r="Q29">
            <v>17237</v>
          </cell>
          <cell r="R29">
            <v>17201</v>
          </cell>
          <cell r="S29">
            <v>17439</v>
          </cell>
        </row>
        <row r="31">
          <cell r="E31">
            <v>28.983660218400363</v>
          </cell>
          <cell r="F31">
            <v>28.533035586772783</v>
          </cell>
          <cell r="G31">
            <v>28.387977765210554</v>
          </cell>
          <cell r="I31">
            <v>25.564780337618252</v>
          </cell>
          <cell r="J31">
            <v>26.324432724344298</v>
          </cell>
          <cell r="K31">
            <v>28.799196787148595</v>
          </cell>
          <cell r="M31">
            <v>23.283582089552237</v>
          </cell>
          <cell r="N31">
            <v>23.852256140128198</v>
          </cell>
          <cell r="O31">
            <v>24.730894744532659</v>
          </cell>
          <cell r="Q31">
            <v>23.808339894197434</v>
          </cell>
          <cell r="R31">
            <v>24.064073866815892</v>
          </cell>
          <cell r="S31">
            <v>23.97409988864602</v>
          </cell>
          <cell r="T31">
            <v>25.834607955877591</v>
          </cell>
        </row>
        <row r="33">
          <cell r="E33">
            <v>0.47493955257692189</v>
          </cell>
          <cell r="F33">
            <v>0.508115098609764</v>
          </cell>
          <cell r="G33">
            <v>0.46287734080725496</v>
          </cell>
          <cell r="I33">
            <v>0.50356072381342609</v>
          </cell>
          <cell r="J33">
            <v>0.45948077036803403</v>
          </cell>
          <cell r="K33">
            <v>0.47245206592850197</v>
          </cell>
          <cell r="M33">
            <v>0.56054160376926954</v>
          </cell>
          <cell r="N33">
            <v>0.52897750854357439</v>
          </cell>
          <cell r="O33">
            <v>0.56170328920431289</v>
          </cell>
          <cell r="Q33">
            <v>0.48418287330923021</v>
          </cell>
          <cell r="R33">
            <v>0.47612113769434883</v>
          </cell>
          <cell r="S33">
            <v>0.50092391304347827</v>
          </cell>
          <cell r="T33">
            <v>0.50074406024907625</v>
          </cell>
        </row>
        <row r="55">
          <cell r="E55">
            <v>1056088.3800000001</v>
          </cell>
          <cell r="F55">
            <v>1082092.18</v>
          </cell>
          <cell r="G55">
            <v>1025384.81</v>
          </cell>
          <cell r="I55">
            <v>1069193.1300000001</v>
          </cell>
          <cell r="J55">
            <v>931034.26</v>
          </cell>
          <cell r="K55">
            <v>1054658.21</v>
          </cell>
          <cell r="M55">
            <v>1188091.8499999999</v>
          </cell>
          <cell r="N55">
            <v>1140849.0299999998</v>
          </cell>
          <cell r="O55">
            <v>1181387.79</v>
          </cell>
          <cell r="Q55">
            <v>1037511.54</v>
          </cell>
          <cell r="R55">
            <v>1026797.2</v>
          </cell>
          <cell r="S55">
            <v>1050445.21</v>
          </cell>
        </row>
        <row r="200">
          <cell r="E200">
            <v>834381.07000000007</v>
          </cell>
          <cell r="F200">
            <v>739990.71000000008</v>
          </cell>
          <cell r="G200">
            <v>750938.2899999998</v>
          </cell>
          <cell r="I200">
            <v>726928.81999999983</v>
          </cell>
          <cell r="J200">
            <v>720352.32000000007</v>
          </cell>
          <cell r="K200">
            <v>791256.63</v>
          </cell>
          <cell r="M200">
            <v>685629.48</v>
          </cell>
          <cell r="N200">
            <v>695975.41000000015</v>
          </cell>
          <cell r="O200">
            <v>798428.39999999991</v>
          </cell>
          <cell r="Q200">
            <v>826188.74</v>
          </cell>
          <cell r="R200">
            <v>798253.81</v>
          </cell>
          <cell r="S200">
            <v>847631.21</v>
          </cell>
        </row>
      </sheetData>
      <sheetData sheetId="23">
        <row r="9">
          <cell r="E9">
            <v>43</v>
          </cell>
          <cell r="F9">
            <v>77</v>
          </cell>
          <cell r="G9">
            <v>33</v>
          </cell>
          <cell r="I9">
            <v>38</v>
          </cell>
          <cell r="J9">
            <v>34</v>
          </cell>
          <cell r="K9">
            <v>70</v>
          </cell>
          <cell r="M9">
            <v>45</v>
          </cell>
          <cell r="N9">
            <v>48</v>
          </cell>
          <cell r="O9">
            <v>52</v>
          </cell>
          <cell r="Q9">
            <v>37</v>
          </cell>
          <cell r="R9">
            <v>76</v>
          </cell>
          <cell r="S9">
            <v>11</v>
          </cell>
        </row>
        <row r="22">
          <cell r="E22">
            <v>254747</v>
          </cell>
          <cell r="F22">
            <v>269423</v>
          </cell>
          <cell r="G22">
            <v>261356</v>
          </cell>
          <cell r="I22">
            <v>295121</v>
          </cell>
          <cell r="J22">
            <v>247778</v>
          </cell>
          <cell r="K22">
            <v>260682</v>
          </cell>
          <cell r="M22">
            <v>290348</v>
          </cell>
          <cell r="N22">
            <v>284233</v>
          </cell>
          <cell r="O22">
            <v>299521</v>
          </cell>
          <cell r="Q22">
            <v>298707</v>
          </cell>
          <cell r="R22">
            <v>288496</v>
          </cell>
          <cell r="S22">
            <v>279602</v>
          </cell>
        </row>
        <row r="29">
          <cell r="E29">
            <v>135431</v>
          </cell>
          <cell r="F29">
            <v>117566</v>
          </cell>
          <cell r="G29">
            <v>145759</v>
          </cell>
          <cell r="I29">
            <v>105541</v>
          </cell>
          <cell r="J29">
            <v>95330</v>
          </cell>
          <cell r="K29">
            <v>94117</v>
          </cell>
          <cell r="M29">
            <v>87862</v>
          </cell>
          <cell r="N29">
            <v>89247</v>
          </cell>
          <cell r="O29">
            <v>93294</v>
          </cell>
          <cell r="Q29">
            <v>89790</v>
          </cell>
          <cell r="R29">
            <v>99326</v>
          </cell>
          <cell r="S29">
            <v>100669</v>
          </cell>
        </row>
        <row r="31">
          <cell r="E31">
            <v>34.710055410607467</v>
          </cell>
          <cell r="F31">
            <v>30.379439368255674</v>
          </cell>
          <cell r="G31">
            <v>35.801498780490796</v>
          </cell>
          <cell r="I31">
            <v>26.341654561700384</v>
          </cell>
          <cell r="J31">
            <v>27.780368112461971</v>
          </cell>
          <cell r="K31">
            <v>26.457128078845432</v>
          </cell>
          <cell r="M31">
            <v>23.147589528233041</v>
          </cell>
          <cell r="N31">
            <v>23.786133484006118</v>
          </cell>
          <cell r="O31">
            <v>23.609648945216019</v>
          </cell>
          <cell r="Q31">
            <v>23.01546411571557</v>
          </cell>
          <cell r="R31">
            <v>25.595328593553106</v>
          </cell>
          <cell r="S31">
            <v>26.458212324860771</v>
          </cell>
          <cell r="T31">
            <v>27.304152307075579</v>
          </cell>
        </row>
        <row r="33">
          <cell r="E33">
            <v>0.59039048504133362</v>
          </cell>
          <cell r="F33">
            <v>0.64283788459014835</v>
          </cell>
          <cell r="G33">
            <v>0.60132225738578648</v>
          </cell>
          <cell r="I33">
            <v>0.67767883385994565</v>
          </cell>
          <cell r="J33">
            <v>0.62887498033004907</v>
          </cell>
          <cell r="K33">
            <v>0.59641099146732501</v>
          </cell>
          <cell r="M33">
            <v>0.68484762713463532</v>
          </cell>
          <cell r="N33">
            <v>0.647972187393138</v>
          </cell>
          <cell r="O33">
            <v>0.70506220354742644</v>
          </cell>
          <cell r="Q33">
            <v>0.67924077805014482</v>
          </cell>
          <cell r="R33">
            <v>0.65353388909025012</v>
          </cell>
          <cell r="S33">
            <v>0.65262003127698809</v>
          </cell>
          <cell r="T33">
            <v>0.64734281955491968</v>
          </cell>
        </row>
        <row r="55">
          <cell r="E55">
            <v>5188455.49</v>
          </cell>
          <cell r="F55">
            <v>5589571.7100000009</v>
          </cell>
          <cell r="G55">
            <v>5376288.0299999993</v>
          </cell>
          <cell r="I55">
            <v>5981866.7999999998</v>
          </cell>
          <cell r="J55">
            <v>5055189.24</v>
          </cell>
          <cell r="K55">
            <v>5637650.9800000004</v>
          </cell>
          <cell r="M55">
            <v>5880773.8400000008</v>
          </cell>
          <cell r="N55">
            <v>5711151.5</v>
          </cell>
          <cell r="O55">
            <v>6076662.9900000002</v>
          </cell>
          <cell r="Q55">
            <v>5987352.8999999994</v>
          </cell>
          <cell r="R55">
            <v>5840017.7300000004</v>
          </cell>
          <cell r="S55">
            <v>5569180.5300000003</v>
          </cell>
        </row>
        <row r="200">
          <cell r="E200">
            <v>2088872.08</v>
          </cell>
          <cell r="F200">
            <v>1777261.1199999999</v>
          </cell>
          <cell r="G200">
            <v>1790222.0600000003</v>
          </cell>
          <cell r="I200">
            <v>1861414.24</v>
          </cell>
          <cell r="J200">
            <v>1914941.23</v>
          </cell>
          <cell r="K200">
            <v>1954918.8399999999</v>
          </cell>
          <cell r="M200">
            <v>1718240.88</v>
          </cell>
          <cell r="N200">
            <v>1777203.82</v>
          </cell>
          <cell r="O200">
            <v>1999747.5899999999</v>
          </cell>
          <cell r="Q200">
            <v>1993402.9900000002</v>
          </cell>
          <cell r="R200">
            <v>1913127.7299999997</v>
          </cell>
          <cell r="S200">
            <v>2208507.11</v>
          </cell>
        </row>
      </sheetData>
      <sheetData sheetId="24">
        <row r="9">
          <cell r="E9">
            <v>29</v>
          </cell>
          <cell r="F9">
            <v>15</v>
          </cell>
          <cell r="G9">
            <v>9</v>
          </cell>
          <cell r="I9">
            <v>25</v>
          </cell>
          <cell r="J9">
            <v>29</v>
          </cell>
          <cell r="K9">
            <v>24</v>
          </cell>
          <cell r="M9">
            <v>17</v>
          </cell>
          <cell r="N9">
            <v>17</v>
          </cell>
          <cell r="O9">
            <v>7</v>
          </cell>
          <cell r="Q9">
            <v>12</v>
          </cell>
          <cell r="R9">
            <v>11</v>
          </cell>
          <cell r="S9">
            <v>12</v>
          </cell>
        </row>
        <row r="22">
          <cell r="E22">
            <v>68685</v>
          </cell>
          <cell r="F22">
            <v>73222</v>
          </cell>
          <cell r="G22">
            <v>66245</v>
          </cell>
          <cell r="I22">
            <v>79861</v>
          </cell>
          <cell r="J22">
            <v>65359</v>
          </cell>
          <cell r="K22">
            <v>63155</v>
          </cell>
          <cell r="M22">
            <v>74738</v>
          </cell>
          <cell r="N22">
            <v>74333</v>
          </cell>
          <cell r="O22">
            <v>76819</v>
          </cell>
          <cell r="Q22">
            <v>75242</v>
          </cell>
          <cell r="R22">
            <v>77326</v>
          </cell>
          <cell r="S22">
            <v>72809</v>
          </cell>
        </row>
        <row r="29">
          <cell r="E29">
            <v>12079</v>
          </cell>
          <cell r="F29">
            <v>12903</v>
          </cell>
          <cell r="G29">
            <v>11554</v>
          </cell>
          <cell r="I29">
            <v>16762</v>
          </cell>
          <cell r="J29">
            <v>11521</v>
          </cell>
          <cell r="K29">
            <v>11123</v>
          </cell>
          <cell r="M29">
            <v>13186</v>
          </cell>
          <cell r="N29">
            <v>13137</v>
          </cell>
          <cell r="O29">
            <v>13625</v>
          </cell>
          <cell r="Q29">
            <v>13698</v>
          </cell>
          <cell r="R29">
            <v>13557</v>
          </cell>
          <cell r="S29">
            <v>12950</v>
          </cell>
        </row>
        <row r="31">
          <cell r="E31">
            <v>14.926719557104374</v>
          </cell>
          <cell r="F31">
            <v>14.96</v>
          </cell>
          <cell r="G31">
            <v>14.800297184433683</v>
          </cell>
          <cell r="I31">
            <v>17.332051162742605</v>
          </cell>
          <cell r="J31">
            <v>14.970892458027965</v>
          </cell>
          <cell r="K31">
            <v>14.949465082522446</v>
          </cell>
          <cell r="M31">
            <v>14.935212033345415</v>
          </cell>
          <cell r="N31">
            <v>14.902499064127142</v>
          </cell>
          <cell r="O31">
            <v>14.998899163364158</v>
          </cell>
          <cell r="Q31">
            <v>15.361668722664573</v>
          </cell>
          <cell r="R31">
            <v>14.910418705937992</v>
          </cell>
          <cell r="S31">
            <v>15.089546847508187</v>
          </cell>
          <cell r="T31">
            <v>15.206467778011582</v>
          </cell>
        </row>
        <row r="33">
          <cell r="E33">
            <v>0.48103455520849381</v>
          </cell>
          <cell r="F33">
            <v>0.52766908082009156</v>
          </cell>
          <cell r="G33">
            <v>0.46109299468571963</v>
          </cell>
          <cell r="I33">
            <v>0.554132348961622</v>
          </cell>
          <cell r="J33">
            <v>0.49930481283422462</v>
          </cell>
          <cell r="K33">
            <v>0.4335975448581737</v>
          </cell>
          <cell r="M33">
            <v>0.52820240997915113</v>
          </cell>
          <cell r="N33">
            <v>0.5068354913712575</v>
          </cell>
          <cell r="O33">
            <v>0.5402749938460456</v>
          </cell>
          <cell r="Q33">
            <v>0.51125040343814232</v>
          </cell>
          <cell r="R33">
            <v>0.52425117628713613</v>
          </cell>
          <cell r="S33">
            <v>0.50890473194939534</v>
          </cell>
          <cell r="T33">
            <v>0.50758279423979036</v>
          </cell>
        </row>
        <row r="55">
          <cell r="E55">
            <v>1487402.96</v>
          </cell>
          <cell r="F55">
            <v>1518514.44</v>
          </cell>
          <cell r="G55">
            <v>1385227.76</v>
          </cell>
          <cell r="I55">
            <v>1599150.85</v>
          </cell>
          <cell r="J55">
            <v>1419113.69</v>
          </cell>
          <cell r="K55">
            <v>1367843.1599999997</v>
          </cell>
          <cell r="M55">
            <v>1539586.54</v>
          </cell>
          <cell r="N55">
            <v>1537212.7200000002</v>
          </cell>
          <cell r="O55">
            <v>1584683.9200000002</v>
          </cell>
          <cell r="Q55">
            <v>1536656.8599999999</v>
          </cell>
          <cell r="R55">
            <v>1571660.31</v>
          </cell>
          <cell r="S55">
            <v>1493064.21</v>
          </cell>
        </row>
        <row r="200">
          <cell r="E200">
            <v>791763.24000000011</v>
          </cell>
          <cell r="F200">
            <v>705591.08000000007</v>
          </cell>
          <cell r="G200">
            <v>762142.96000000008</v>
          </cell>
          <cell r="I200">
            <v>776381.95</v>
          </cell>
          <cell r="J200">
            <v>792996.90000000014</v>
          </cell>
          <cell r="K200">
            <v>806905.82000000007</v>
          </cell>
          <cell r="M200">
            <v>746954.20000000007</v>
          </cell>
          <cell r="N200">
            <v>775405.36</v>
          </cell>
          <cell r="O200">
            <v>821058.56000000006</v>
          </cell>
          <cell r="Q200">
            <v>806288.48</v>
          </cell>
          <cell r="R200">
            <v>795974.93999999983</v>
          </cell>
          <cell r="S200">
            <v>917960.66999999993</v>
          </cell>
        </row>
      </sheetData>
      <sheetData sheetId="25">
        <row r="9">
          <cell r="E9">
            <v>76</v>
          </cell>
          <cell r="F9">
            <v>49</v>
          </cell>
          <cell r="G9">
            <v>26</v>
          </cell>
          <cell r="I9">
            <v>156</v>
          </cell>
          <cell r="J9">
            <v>65</v>
          </cell>
          <cell r="K9">
            <v>58</v>
          </cell>
          <cell r="M9">
            <v>62</v>
          </cell>
          <cell r="N9">
            <v>52</v>
          </cell>
          <cell r="O9">
            <v>105</v>
          </cell>
          <cell r="Q9">
            <v>39</v>
          </cell>
          <cell r="R9">
            <v>72</v>
          </cell>
          <cell r="S9">
            <v>56</v>
          </cell>
        </row>
        <row r="22">
          <cell r="E22">
            <v>332665</v>
          </cell>
          <cell r="F22">
            <v>347323</v>
          </cell>
          <cell r="G22">
            <v>324739</v>
          </cell>
          <cell r="I22">
            <v>356082</v>
          </cell>
          <cell r="J22">
            <v>325787</v>
          </cell>
          <cell r="K22">
            <v>322719</v>
          </cell>
          <cell r="M22">
            <v>382537</v>
          </cell>
          <cell r="N22">
            <v>376852</v>
          </cell>
          <cell r="O22">
            <v>393971</v>
          </cell>
          <cell r="Q22">
            <v>387731</v>
          </cell>
          <cell r="R22">
            <v>374323</v>
          </cell>
          <cell r="S22">
            <v>369597</v>
          </cell>
        </row>
        <row r="29">
          <cell r="E29">
            <v>161973</v>
          </cell>
          <cell r="F29">
            <v>104888</v>
          </cell>
          <cell r="G29">
            <v>172193</v>
          </cell>
          <cell r="I29">
            <v>123593</v>
          </cell>
          <cell r="J29">
            <v>131477</v>
          </cell>
          <cell r="K29">
            <v>219975</v>
          </cell>
          <cell r="M29">
            <v>170743</v>
          </cell>
          <cell r="N29">
            <v>207241</v>
          </cell>
          <cell r="O29">
            <v>156364</v>
          </cell>
          <cell r="Q29">
            <v>150624</v>
          </cell>
          <cell r="R29">
            <v>143390</v>
          </cell>
          <cell r="S29">
            <v>182994</v>
          </cell>
        </row>
        <row r="31">
          <cell r="E31">
            <v>32.720892742427488</v>
          </cell>
          <cell r="F31">
            <v>23.178695259204584</v>
          </cell>
          <cell r="G31">
            <v>34.616320187844387</v>
          </cell>
          <cell r="I31">
            <v>25.747039756014235</v>
          </cell>
          <cell r="J31">
            <v>28.720188035457618</v>
          </cell>
          <cell r="K31">
            <v>40.446246345634066</v>
          </cell>
          <cell r="M31">
            <v>30.809247303290903</v>
          </cell>
          <cell r="N31">
            <v>35.437806300252049</v>
          </cell>
          <cell r="O31">
            <v>28.374462185590655</v>
          </cell>
          <cell r="Q31">
            <v>27.945550111226346</v>
          </cell>
          <cell r="R31">
            <v>27.66661907316151</v>
          </cell>
          <cell r="S31">
            <v>33.092515601914727</v>
          </cell>
          <cell r="T31">
            <v>30.921243334433392</v>
          </cell>
        </row>
        <row r="33">
          <cell r="E33">
            <v>0.54622462752000733</v>
          </cell>
          <cell r="F33">
            <v>0.58797051031377223</v>
          </cell>
          <cell r="G33">
            <v>0.53155993367347776</v>
          </cell>
          <cell r="I33">
            <v>0.58053755832569787</v>
          </cell>
          <cell r="J33">
            <v>0.58509755606959668</v>
          </cell>
          <cell r="K33">
            <v>0.52234271563375045</v>
          </cell>
          <cell r="M33">
            <v>0.63853543320230011</v>
          </cell>
          <cell r="N33">
            <v>0.60743097631700693</v>
          </cell>
          <cell r="O33">
            <v>0.6539371908508449</v>
          </cell>
          <cell r="Q33">
            <v>0.62085585430509171</v>
          </cell>
          <cell r="R33">
            <v>0.5980947785363796</v>
          </cell>
          <cell r="S33">
            <v>0.60872078660012852</v>
          </cell>
          <cell r="T33">
            <v>0.5901671245932516</v>
          </cell>
        </row>
        <row r="55">
          <cell r="E55">
            <v>6636773.8900000006</v>
          </cell>
          <cell r="F55">
            <v>6875490.21</v>
          </cell>
          <cell r="G55">
            <v>6412687.0999999996</v>
          </cell>
          <cell r="I55">
            <v>6893285.1200000001</v>
          </cell>
          <cell r="J55">
            <v>6481982.0300000003</v>
          </cell>
          <cell r="K55">
            <v>6362703.5800000001</v>
          </cell>
          <cell r="M55">
            <v>7478554.3100000005</v>
          </cell>
          <cell r="N55">
            <v>7342646.0499999998</v>
          </cell>
          <cell r="O55">
            <v>7754491.46</v>
          </cell>
          <cell r="Q55">
            <v>7568935.3600000003</v>
          </cell>
          <cell r="R55">
            <v>7287786.7999999998</v>
          </cell>
          <cell r="S55">
            <v>7442717.9500000002</v>
          </cell>
        </row>
        <row r="200">
          <cell r="E200">
            <v>2534961.6799999997</v>
          </cell>
          <cell r="F200">
            <v>2470600.3299999996</v>
          </cell>
          <cell r="G200">
            <v>2915666.04</v>
          </cell>
          <cell r="I200">
            <v>2748321.5599999996</v>
          </cell>
          <cell r="J200">
            <v>2488830.2799999998</v>
          </cell>
          <cell r="K200">
            <v>2842515.8499999996</v>
          </cell>
          <cell r="M200">
            <v>3011632.8400000003</v>
          </cell>
          <cell r="N200">
            <v>2645426.5900000003</v>
          </cell>
          <cell r="O200">
            <v>3312998.0500000003</v>
          </cell>
          <cell r="Q200">
            <v>3096306.3299999996</v>
          </cell>
          <cell r="R200">
            <v>2900223.07</v>
          </cell>
          <cell r="S200">
            <v>3927729.01</v>
          </cell>
        </row>
      </sheetData>
      <sheetData sheetId="26">
        <row r="9">
          <cell r="E9">
            <v>16</v>
          </cell>
          <cell r="F9">
            <v>14</v>
          </cell>
          <cell r="G9">
            <v>7</v>
          </cell>
          <cell r="I9">
            <v>15</v>
          </cell>
          <cell r="J9">
            <v>18</v>
          </cell>
          <cell r="K9">
            <v>17</v>
          </cell>
          <cell r="M9">
            <v>72</v>
          </cell>
          <cell r="N9">
            <v>15</v>
          </cell>
          <cell r="O9">
            <v>10</v>
          </cell>
          <cell r="Q9">
            <v>30</v>
          </cell>
          <cell r="R9">
            <v>70</v>
          </cell>
          <cell r="S9">
            <v>4</v>
          </cell>
        </row>
        <row r="22">
          <cell r="E22">
            <v>78614</v>
          </cell>
          <cell r="F22">
            <v>77618</v>
          </cell>
          <cell r="G22">
            <v>81935</v>
          </cell>
          <cell r="I22">
            <v>95537</v>
          </cell>
          <cell r="J22">
            <v>78621</v>
          </cell>
          <cell r="K22">
            <v>75205</v>
          </cell>
          <cell r="M22">
            <v>90036</v>
          </cell>
          <cell r="N22">
            <v>84053</v>
          </cell>
          <cell r="O22">
            <v>87501</v>
          </cell>
          <cell r="Q22">
            <v>86619</v>
          </cell>
          <cell r="R22">
            <v>85101</v>
          </cell>
          <cell r="S22">
            <v>77168</v>
          </cell>
        </row>
        <row r="29">
          <cell r="E29">
            <v>30161</v>
          </cell>
          <cell r="F29">
            <v>30349</v>
          </cell>
          <cell r="G29">
            <v>32154</v>
          </cell>
          <cell r="I29">
            <v>24733</v>
          </cell>
          <cell r="J29">
            <v>30611</v>
          </cell>
          <cell r="K29">
            <v>47001</v>
          </cell>
          <cell r="M29">
            <v>47926</v>
          </cell>
          <cell r="N29">
            <v>45362</v>
          </cell>
          <cell r="O29">
            <v>38913</v>
          </cell>
          <cell r="Q29">
            <v>32958</v>
          </cell>
          <cell r="R29">
            <v>35297</v>
          </cell>
          <cell r="S29">
            <v>39297</v>
          </cell>
        </row>
        <row r="31">
          <cell r="E31">
            <v>27.727878648586529</v>
          </cell>
          <cell r="F31">
            <v>28.109514944381154</v>
          </cell>
          <cell r="G31">
            <v>28.183260437027236</v>
          </cell>
          <cell r="I31">
            <v>20.56114390223626</v>
          </cell>
          <cell r="J31">
            <v>28.013580789223226</v>
          </cell>
          <cell r="K31">
            <v>38.396686518148179</v>
          </cell>
          <cell r="M31">
            <v>34.694542374599131</v>
          </cell>
          <cell r="N31">
            <v>34.981029643110524</v>
          </cell>
          <cell r="O31">
            <v>30.774888488184494</v>
          </cell>
          <cell r="Q31">
            <v>27.562156602022124</v>
          </cell>
          <cell r="R31">
            <v>29.31693217495307</v>
          </cell>
          <cell r="S31">
            <v>33.741467393637578</v>
          </cell>
          <cell r="T31">
            <v>30.328727121539671</v>
          </cell>
        </row>
        <row r="33">
          <cell r="E33">
            <v>0.45684299835542563</v>
          </cell>
          <cell r="F33">
            <v>0.4649176400119796</v>
          </cell>
          <cell r="G33">
            <v>0.47502956795992674</v>
          </cell>
          <cell r="I33">
            <v>0.55463667950641937</v>
          </cell>
          <cell r="J33">
            <v>0.50488049215910402</v>
          </cell>
          <cell r="K33">
            <v>0.43526827701363302</v>
          </cell>
          <cell r="M33">
            <v>0.53459209120057005</v>
          </cell>
          <cell r="N33">
            <v>0.47976415053953703</v>
          </cell>
          <cell r="O33">
            <v>0.51554573574900575</v>
          </cell>
          <cell r="Q33">
            <v>0.49244999829442732</v>
          </cell>
          <cell r="R33">
            <v>0.47997089752375149</v>
          </cell>
          <cell r="S33">
            <v>0.4472729380397612</v>
          </cell>
          <cell r="T33">
            <v>0.48419842272900387</v>
          </cell>
        </row>
        <row r="55">
          <cell r="E55">
            <v>1559478.61</v>
          </cell>
          <cell r="F55">
            <v>1604741.5699999996</v>
          </cell>
          <cell r="G55">
            <v>1554539.56</v>
          </cell>
          <cell r="I55">
            <v>1725703.98</v>
          </cell>
          <cell r="J55">
            <v>1570524.34</v>
          </cell>
          <cell r="K55">
            <v>1512251.6300000001</v>
          </cell>
          <cell r="M55">
            <v>1823598.44</v>
          </cell>
          <cell r="N55">
            <v>1744957.93</v>
          </cell>
          <cell r="O55">
            <v>1784217.3800000001</v>
          </cell>
          <cell r="Q55">
            <v>1788234.2400000002</v>
          </cell>
          <cell r="R55">
            <v>1674553.4399999997</v>
          </cell>
          <cell r="S55">
            <v>2072301.66</v>
          </cell>
        </row>
        <row r="200">
          <cell r="E200">
            <v>825239.3600000001</v>
          </cell>
          <cell r="F200">
            <v>743360.24</v>
          </cell>
          <cell r="G200">
            <v>821868.22000000009</v>
          </cell>
          <cell r="I200">
            <v>818120.74999999988</v>
          </cell>
          <cell r="J200">
            <v>917198.6</v>
          </cell>
          <cell r="K200">
            <v>940857.1</v>
          </cell>
          <cell r="M200">
            <v>824082.7899999998</v>
          </cell>
          <cell r="N200">
            <v>841871.82</v>
          </cell>
          <cell r="O200">
            <v>927628.52999999991</v>
          </cell>
          <cell r="Q200">
            <v>843294.64</v>
          </cell>
          <cell r="R200">
            <v>833495.87999999989</v>
          </cell>
          <cell r="S200">
            <v>1005514.0700000001</v>
          </cell>
        </row>
      </sheetData>
      <sheetData sheetId="27">
        <row r="9">
          <cell r="E9">
            <v>218</v>
          </cell>
          <cell r="F9">
            <v>145</v>
          </cell>
          <cell r="G9">
            <v>166</v>
          </cell>
          <cell r="I9">
            <v>189</v>
          </cell>
          <cell r="J9">
            <v>169</v>
          </cell>
          <cell r="K9">
            <v>187</v>
          </cell>
          <cell r="M9">
            <v>220</v>
          </cell>
          <cell r="N9">
            <v>82</v>
          </cell>
          <cell r="O9">
            <v>265</v>
          </cell>
          <cell r="Q9">
            <v>141</v>
          </cell>
          <cell r="R9">
            <v>165</v>
          </cell>
          <cell r="S9">
            <v>165</v>
          </cell>
        </row>
        <row r="22">
          <cell r="E22">
            <v>533648</v>
          </cell>
          <cell r="F22">
            <v>560024</v>
          </cell>
          <cell r="G22">
            <v>537301</v>
          </cell>
          <cell r="I22">
            <v>560076</v>
          </cell>
          <cell r="J22">
            <v>555253.5</v>
          </cell>
          <cell r="K22">
            <v>533628</v>
          </cell>
          <cell r="M22">
            <v>557687</v>
          </cell>
          <cell r="N22">
            <v>561205</v>
          </cell>
          <cell r="O22">
            <v>594400</v>
          </cell>
          <cell r="Q22">
            <v>582422.19999999995</v>
          </cell>
          <cell r="R22">
            <v>580859</v>
          </cell>
          <cell r="S22">
            <v>566587</v>
          </cell>
        </row>
        <row r="29">
          <cell r="E29">
            <v>187728.38</v>
          </cell>
          <cell r="F29">
            <v>136336.08999999997</v>
          </cell>
          <cell r="G29">
            <v>203228.16000000003</v>
          </cell>
          <cell r="I29">
            <v>180397.31000000006</v>
          </cell>
          <cell r="J29">
            <v>111026.55000000005</v>
          </cell>
          <cell r="K29">
            <v>173976.53000000003</v>
          </cell>
          <cell r="M29">
            <v>107712</v>
          </cell>
          <cell r="N29">
            <v>157358</v>
          </cell>
          <cell r="O29">
            <v>123669</v>
          </cell>
          <cell r="Q29">
            <v>138377.80000000005</v>
          </cell>
          <cell r="R29">
            <v>122703</v>
          </cell>
          <cell r="S29">
            <v>104821</v>
          </cell>
        </row>
        <row r="31">
          <cell r="E31">
            <v>26.023638312083353</v>
          </cell>
          <cell r="F31">
            <v>19.578389393338146</v>
          </cell>
          <cell r="G31">
            <v>27.443640436792528</v>
          </cell>
          <cell r="I31">
            <v>24.359011215182928</v>
          </cell>
          <cell r="J31">
            <v>16.6625958123403</v>
          </cell>
          <cell r="K31">
            <v>24.583493436091882</v>
          </cell>
          <cell r="M31">
            <v>16.185804962492785</v>
          </cell>
          <cell r="N31">
            <v>21.8988016460493</v>
          </cell>
          <cell r="O31">
            <v>17.222199785817438</v>
          </cell>
          <cell r="Q31">
            <v>19.197807991120982</v>
          </cell>
          <cell r="R31">
            <v>17.440254021678257</v>
          </cell>
          <cell r="S31">
            <v>15.612116626551961</v>
          </cell>
          <cell r="T31">
            <v>20.627848849944776</v>
          </cell>
        </row>
        <row r="33">
          <cell r="E33">
            <v>0.7035927334479074</v>
          </cell>
          <cell r="F33">
            <v>0.75814668155819542</v>
          </cell>
          <cell r="G33">
            <v>0.70020968458694477</v>
          </cell>
          <cell r="I33">
            <v>0.72537711253605353</v>
          </cell>
          <cell r="J33">
            <v>0.7911622638283321</v>
          </cell>
          <cell r="K33">
            <v>0.68236998599143373</v>
          </cell>
          <cell r="M33">
            <v>0.73145514043820137</v>
          </cell>
          <cell r="N33">
            <v>0.70856130635723569</v>
          </cell>
          <cell r="O33">
            <v>0.77075188506149539</v>
          </cell>
          <cell r="Q33">
            <v>0.72563632478712348</v>
          </cell>
          <cell r="R33">
            <v>0.71990729408411069</v>
          </cell>
          <cell r="S33">
            <v>0.72150952526487377</v>
          </cell>
          <cell r="T33">
            <v>0.72775292672234149</v>
          </cell>
        </row>
        <row r="55">
          <cell r="E55">
            <v>11066137.930000002</v>
          </cell>
          <cell r="F55">
            <v>11645410.23</v>
          </cell>
          <cell r="G55">
            <v>11267163.969999999</v>
          </cell>
          <cell r="I55">
            <v>11885954.690000001</v>
          </cell>
          <cell r="J55">
            <v>11632381.239999998</v>
          </cell>
          <cell r="K55">
            <v>11323844.84</v>
          </cell>
          <cell r="M55">
            <v>11979006.829999998</v>
          </cell>
          <cell r="N55">
            <v>12131840.34</v>
          </cell>
          <cell r="O55">
            <v>12832665.85</v>
          </cell>
          <cell r="Q55">
            <v>12699055.699999999</v>
          </cell>
          <cell r="R55">
            <v>12297189.33</v>
          </cell>
          <cell r="S55">
            <v>12022346.459999999</v>
          </cell>
        </row>
        <row r="200">
          <cell r="E200">
            <v>2420274.6199999996</v>
          </cell>
          <cell r="F200">
            <v>2173253.25</v>
          </cell>
          <cell r="G200">
            <v>2249726.98</v>
          </cell>
          <cell r="I200">
            <v>2248118.7400000002</v>
          </cell>
          <cell r="J200">
            <v>2301153.59</v>
          </cell>
          <cell r="K200">
            <v>2340609.2799999998</v>
          </cell>
          <cell r="M200">
            <v>2193776.61</v>
          </cell>
          <cell r="N200">
            <v>2283277.6300000004</v>
          </cell>
          <cell r="O200">
            <v>2404725.4399999995</v>
          </cell>
          <cell r="Q200">
            <v>2348100.1399999997</v>
          </cell>
          <cell r="R200">
            <v>2308075.9300000002</v>
          </cell>
          <cell r="S200">
            <v>2630911.2599999998</v>
          </cell>
        </row>
      </sheetData>
      <sheetData sheetId="28">
        <row r="9">
          <cell r="E9">
            <v>21</v>
          </cell>
          <cell r="F9">
            <v>23</v>
          </cell>
          <cell r="G9">
            <v>33</v>
          </cell>
          <cell r="I9">
            <v>27</v>
          </cell>
          <cell r="J9">
            <v>27</v>
          </cell>
          <cell r="K9">
            <v>25</v>
          </cell>
          <cell r="M9">
            <v>69</v>
          </cell>
          <cell r="N9">
            <v>63</v>
          </cell>
          <cell r="O9">
            <v>34</v>
          </cell>
          <cell r="Q9">
            <v>33</v>
          </cell>
          <cell r="R9">
            <v>32</v>
          </cell>
          <cell r="S9">
            <v>21</v>
          </cell>
        </row>
        <row r="22">
          <cell r="E22">
            <v>84991</v>
          </cell>
          <cell r="F22">
            <v>83944</v>
          </cell>
          <cell r="G22">
            <v>83642</v>
          </cell>
          <cell r="I22">
            <v>89702</v>
          </cell>
          <cell r="J22">
            <v>85485</v>
          </cell>
          <cell r="K22">
            <v>83983</v>
          </cell>
          <cell r="M22">
            <v>95519</v>
          </cell>
          <cell r="N22">
            <v>100017</v>
          </cell>
          <cell r="O22">
            <v>99259</v>
          </cell>
          <cell r="Q22">
            <v>97050</v>
          </cell>
          <cell r="R22">
            <v>97050</v>
          </cell>
          <cell r="S22">
            <v>95025</v>
          </cell>
        </row>
        <row r="29">
          <cell r="E29">
            <v>39951.589999999997</v>
          </cell>
          <cell r="F29">
            <v>29415.360000000001</v>
          </cell>
          <cell r="G29">
            <v>34580.490000000005</v>
          </cell>
          <cell r="I29">
            <v>30682.929999999993</v>
          </cell>
          <cell r="J29">
            <v>24849.089999999997</v>
          </cell>
          <cell r="K29">
            <v>39805.630000000005</v>
          </cell>
          <cell r="M29">
            <v>34237.160000000003</v>
          </cell>
          <cell r="N29">
            <v>25523.229999999996</v>
          </cell>
          <cell r="O29">
            <v>20260.830000000002</v>
          </cell>
          <cell r="Q29">
            <v>24010.179999999993</v>
          </cell>
          <cell r="R29">
            <v>23573.880000000005</v>
          </cell>
          <cell r="S29">
            <v>21416.729999999996</v>
          </cell>
        </row>
        <row r="31">
          <cell r="E31">
            <v>31.860188542607098</v>
          </cell>
          <cell r="F31">
            <v>25.855711163553412</v>
          </cell>
          <cell r="G31">
            <v>29.08037599434682</v>
          </cell>
          <cell r="I31">
            <v>25.372486364624535</v>
          </cell>
          <cell r="J31">
            <v>22.346285870811794</v>
          </cell>
          <cell r="K31">
            <v>31.703327813115088</v>
          </cell>
          <cell r="M31">
            <v>26.040782152309227</v>
          </cell>
          <cell r="N31">
            <v>20.105543898389104</v>
          </cell>
          <cell r="O31">
            <v>16.736350417396238</v>
          </cell>
          <cell r="Q31">
            <v>19.601398228033815</v>
          </cell>
          <cell r="R31">
            <v>19.453464936052622</v>
          </cell>
          <cell r="S31">
            <v>18.31448827946053</v>
          </cell>
          <cell r="T31">
            <v>23.924555455721215</v>
          </cell>
        </row>
        <row r="33">
          <cell r="E33">
            <v>0.44377551979448404</v>
          </cell>
          <cell r="F33">
            <v>0.45215049419622416</v>
          </cell>
          <cell r="G33">
            <v>0.43483143146785891</v>
          </cell>
          <cell r="I33">
            <v>0.46431529255869808</v>
          </cell>
          <cell r="J33">
            <v>0.4880172177566679</v>
          </cell>
          <cell r="K33">
            <v>0.43132129155517668</v>
          </cell>
          <cell r="M33">
            <v>0.50319504807059134</v>
          </cell>
          <cell r="N33">
            <v>0.5047093998763672</v>
          </cell>
          <cell r="O33">
            <v>0.51388263311847993</v>
          </cell>
          <cell r="Q33">
            <v>0.48398317404194524</v>
          </cell>
          <cell r="R33">
            <v>0.48208271655225171</v>
          </cell>
          <cell r="S33">
            <v>0.48622304090874202</v>
          </cell>
          <cell r="T33">
            <v>0.47302669354873522</v>
          </cell>
        </row>
        <row r="55">
          <cell r="E55">
            <v>1658945.53</v>
          </cell>
          <cell r="F55">
            <v>1661549.9300000002</v>
          </cell>
          <cell r="G55">
            <v>1669311.82</v>
          </cell>
          <cell r="I55">
            <v>1718311.8900000001</v>
          </cell>
          <cell r="J55">
            <v>1672415.27</v>
          </cell>
          <cell r="K55">
            <v>1638846.8699999999</v>
          </cell>
          <cell r="M55">
            <v>1860384.79</v>
          </cell>
          <cell r="N55">
            <v>1910293.2299999997</v>
          </cell>
          <cell r="O55">
            <v>1912115.6400000001</v>
          </cell>
          <cell r="Q55">
            <v>1860783.29</v>
          </cell>
          <cell r="R55">
            <v>1837292.33</v>
          </cell>
          <cell r="S55">
            <v>1791853.4900000002</v>
          </cell>
        </row>
        <row r="200">
          <cell r="E200">
            <v>969672.7</v>
          </cell>
          <cell r="F200">
            <v>884380.7</v>
          </cell>
          <cell r="G200">
            <v>878610.33000000019</v>
          </cell>
          <cell r="I200">
            <v>880689.99</v>
          </cell>
          <cell r="J200">
            <v>1481017.12</v>
          </cell>
          <cell r="K200">
            <v>995939.8600000001</v>
          </cell>
          <cell r="M200">
            <v>945669.97</v>
          </cell>
          <cell r="N200">
            <v>915784.38000000012</v>
          </cell>
          <cell r="O200">
            <v>964340.84</v>
          </cell>
          <cell r="Q200">
            <v>884559.75</v>
          </cell>
          <cell r="R200">
            <v>908849.26000000013</v>
          </cell>
          <cell r="S200">
            <v>1037235.2799999999</v>
          </cell>
        </row>
      </sheetData>
      <sheetData sheetId="29">
        <row r="9">
          <cell r="E9">
            <v>10</v>
          </cell>
          <cell r="F9">
            <v>16</v>
          </cell>
          <cell r="G9">
            <v>2</v>
          </cell>
          <cell r="I9">
            <v>7</v>
          </cell>
          <cell r="J9">
            <v>9</v>
          </cell>
          <cell r="K9">
            <v>6</v>
          </cell>
          <cell r="M9">
            <v>8</v>
          </cell>
          <cell r="N9">
            <v>7</v>
          </cell>
          <cell r="O9">
            <v>37</v>
          </cell>
          <cell r="Q9">
            <v>5</v>
          </cell>
          <cell r="R9">
            <v>3</v>
          </cell>
          <cell r="S9">
            <v>4</v>
          </cell>
        </row>
        <row r="22">
          <cell r="E22">
            <v>38019</v>
          </cell>
          <cell r="F22">
            <v>36304</v>
          </cell>
          <cell r="G22">
            <v>37483</v>
          </cell>
          <cell r="I22">
            <v>38523</v>
          </cell>
          <cell r="J22">
            <v>36789</v>
          </cell>
          <cell r="K22">
            <v>35582</v>
          </cell>
          <cell r="M22">
            <v>42665</v>
          </cell>
          <cell r="N22">
            <v>38269</v>
          </cell>
          <cell r="O22">
            <v>40331</v>
          </cell>
          <cell r="Q22">
            <v>40411</v>
          </cell>
          <cell r="R22">
            <v>38380</v>
          </cell>
          <cell r="S22">
            <v>38759</v>
          </cell>
        </row>
        <row r="29">
          <cell r="E29">
            <v>4285</v>
          </cell>
          <cell r="F29">
            <v>5511</v>
          </cell>
          <cell r="G29">
            <v>7937</v>
          </cell>
          <cell r="I29">
            <v>8006</v>
          </cell>
          <cell r="J29">
            <v>5485</v>
          </cell>
          <cell r="K29">
            <v>13550</v>
          </cell>
          <cell r="M29">
            <v>2378</v>
          </cell>
          <cell r="N29">
            <v>8227</v>
          </cell>
          <cell r="O29">
            <v>6890</v>
          </cell>
          <cell r="Q29">
            <v>4789</v>
          </cell>
          <cell r="R29">
            <v>7725</v>
          </cell>
          <cell r="S29">
            <v>7021</v>
          </cell>
        </row>
        <row r="31">
          <cell r="E31">
            <v>10.129065809379728</v>
          </cell>
          <cell r="F31">
            <v>13.179481047471004</v>
          </cell>
          <cell r="G31">
            <v>17.474680757375605</v>
          </cell>
          <cell r="I31">
            <v>17.206473382191749</v>
          </cell>
          <cell r="J31">
            <v>12.974878175710838</v>
          </cell>
          <cell r="K31">
            <v>27.578767402100464</v>
          </cell>
          <cell r="M31">
            <v>5.2793996847456874</v>
          </cell>
          <cell r="N31">
            <v>17.693995182381279</v>
          </cell>
          <cell r="O31">
            <v>14.590965883822877</v>
          </cell>
          <cell r="Q31">
            <v>10.551944475046822</v>
          </cell>
          <cell r="R31">
            <v>16.755232621190761</v>
          </cell>
          <cell r="S31">
            <v>15.336391437308869</v>
          </cell>
          <cell r="T31">
            <v>15.051223174070477</v>
          </cell>
        </row>
        <row r="33">
          <cell r="E33">
            <v>0.59708829349499015</v>
          </cell>
          <cell r="F33">
            <v>0.58559561254939918</v>
          </cell>
          <cell r="G33">
            <v>0.5827127866303925</v>
          </cell>
          <cell r="I33">
            <v>0.59816000931640856</v>
          </cell>
          <cell r="J33">
            <v>0.6310724578015644</v>
          </cell>
          <cell r="K33">
            <v>0.54984740197025306</v>
          </cell>
          <cell r="M33">
            <v>0.6794871794871794</v>
          </cell>
          <cell r="N33">
            <v>0.58798945985603324</v>
          </cell>
          <cell r="O33">
            <v>0.63413522012578616</v>
          </cell>
          <cell r="Q33">
            <v>0.6095771078612533</v>
          </cell>
          <cell r="R33">
            <v>0.57812958960029526</v>
          </cell>
          <cell r="S33">
            <v>0.60273695669077054</v>
          </cell>
          <cell r="T33">
            <v>0.60311216672275059</v>
          </cell>
        </row>
        <row r="55">
          <cell r="E55">
            <v>777839.93</v>
          </cell>
          <cell r="F55">
            <v>750117.60000000009</v>
          </cell>
          <cell r="G55">
            <v>753286.33</v>
          </cell>
          <cell r="I55">
            <v>774694.17</v>
          </cell>
          <cell r="J55">
            <v>759903.82000000007</v>
          </cell>
          <cell r="K55">
            <v>772522.74</v>
          </cell>
          <cell r="M55">
            <v>867325.6</v>
          </cell>
          <cell r="N55">
            <v>829403.99</v>
          </cell>
          <cell r="O55">
            <v>892974.95</v>
          </cell>
          <cell r="Q55">
            <v>797911.37</v>
          </cell>
          <cell r="R55">
            <v>756000.21</v>
          </cell>
          <cell r="S55">
            <v>770143.93</v>
          </cell>
        </row>
        <row r="200">
          <cell r="E200">
            <v>516555.58</v>
          </cell>
          <cell r="F200">
            <v>455383.81</v>
          </cell>
          <cell r="G200">
            <v>487368.52000000008</v>
          </cell>
          <cell r="I200">
            <v>509571.06999999995</v>
          </cell>
          <cell r="J200">
            <v>558965.81000000006</v>
          </cell>
          <cell r="K200">
            <v>520665.23</v>
          </cell>
          <cell r="M200">
            <v>473611.61999999988</v>
          </cell>
          <cell r="N200">
            <v>468510.92000000004</v>
          </cell>
          <cell r="O200">
            <v>558143.7699999999</v>
          </cell>
          <cell r="Q200">
            <v>481244.66000000003</v>
          </cell>
          <cell r="R200">
            <v>487164.14999999997</v>
          </cell>
          <cell r="S200">
            <v>606634.16</v>
          </cell>
        </row>
      </sheetData>
      <sheetData sheetId="30">
        <row r="9">
          <cell r="E9">
            <v>22</v>
          </cell>
          <cell r="F9">
            <v>4</v>
          </cell>
          <cell r="G9">
            <v>17</v>
          </cell>
          <cell r="I9">
            <v>14</v>
          </cell>
          <cell r="J9">
            <v>22</v>
          </cell>
          <cell r="K9">
            <v>20</v>
          </cell>
          <cell r="M9">
            <v>13</v>
          </cell>
          <cell r="N9">
            <v>39</v>
          </cell>
          <cell r="O9">
            <v>29</v>
          </cell>
          <cell r="Q9">
            <v>54</v>
          </cell>
          <cell r="R9">
            <v>17</v>
          </cell>
          <cell r="S9">
            <v>6</v>
          </cell>
        </row>
        <row r="22">
          <cell r="E22">
            <v>55063</v>
          </cell>
          <cell r="F22">
            <v>58249</v>
          </cell>
          <cell r="G22">
            <v>52078</v>
          </cell>
          <cell r="I22">
            <v>56459</v>
          </cell>
          <cell r="J22">
            <v>50128</v>
          </cell>
          <cell r="K22">
            <v>55907</v>
          </cell>
          <cell r="M22">
            <v>59581</v>
          </cell>
          <cell r="N22">
            <v>55454</v>
          </cell>
          <cell r="O22">
            <v>61566</v>
          </cell>
          <cell r="Q22">
            <v>57978</v>
          </cell>
          <cell r="R22">
            <v>60958</v>
          </cell>
          <cell r="S22">
            <v>52495</v>
          </cell>
        </row>
        <row r="29">
          <cell r="E29">
            <v>17352</v>
          </cell>
          <cell r="F29">
            <v>15853</v>
          </cell>
          <cell r="G29">
            <v>16102</v>
          </cell>
          <cell r="I29">
            <v>15386</v>
          </cell>
          <cell r="J29">
            <v>10746</v>
          </cell>
          <cell r="K29">
            <v>12836</v>
          </cell>
          <cell r="M29">
            <v>12593</v>
          </cell>
          <cell r="N29">
            <v>11527</v>
          </cell>
          <cell r="O29">
            <v>12901</v>
          </cell>
          <cell r="Q29">
            <v>10583</v>
          </cell>
          <cell r="R29">
            <v>8604</v>
          </cell>
          <cell r="S29">
            <v>9603</v>
          </cell>
        </row>
        <row r="31">
          <cell r="E31">
            <v>23.961886349513222</v>
          </cell>
          <cell r="F31">
            <v>21.393484656284581</v>
          </cell>
          <cell r="G31">
            <v>23.616896450572014</v>
          </cell>
          <cell r="I31">
            <v>21.415547358897626</v>
          </cell>
          <cell r="J31">
            <v>17.65285672043894</v>
          </cell>
          <cell r="K31">
            <v>18.672446649113365</v>
          </cell>
          <cell r="M31">
            <v>17.448111508299387</v>
          </cell>
          <cell r="N31">
            <v>17.209357877607083</v>
          </cell>
          <cell r="O31">
            <v>17.324452442021297</v>
          </cell>
          <cell r="Q31">
            <v>15.435889208150405</v>
          </cell>
          <cell r="R31">
            <v>12.368822058020184</v>
          </cell>
          <cell r="S31">
            <v>15.46426615994074</v>
          </cell>
          <cell r="T31">
            <v>18.56453357943716</v>
          </cell>
        </row>
        <row r="33">
          <cell r="E33">
            <v>0.56218572763146479</v>
          </cell>
          <cell r="F33">
            <v>0.61230947124986868</v>
          </cell>
          <cell r="G33">
            <v>0.52828159870156211</v>
          </cell>
          <cell r="I33">
            <v>0.57021229321106104</v>
          </cell>
          <cell r="J33">
            <v>0.55763454735577456</v>
          </cell>
          <cell r="K33">
            <v>0.55903645781253131</v>
          </cell>
          <cell r="M33">
            <v>0.61363612956382929</v>
          </cell>
          <cell r="N33">
            <v>0.55177011402758158</v>
          </cell>
          <cell r="O33">
            <v>0.63066994468346649</v>
          </cell>
          <cell r="Q33">
            <v>0.568294762842944</v>
          </cell>
          <cell r="R33">
            <v>0.59201779219454875</v>
          </cell>
          <cell r="S33">
            <v>0.52555438754567751</v>
          </cell>
          <cell r="T33">
            <v>0.57146263154891119</v>
          </cell>
        </row>
        <row r="55">
          <cell r="E55">
            <v>1114935.6099999999</v>
          </cell>
          <cell r="F55">
            <v>1144900.0299999998</v>
          </cell>
          <cell r="G55">
            <v>1039779.92</v>
          </cell>
          <cell r="I55">
            <v>1099478.3800000001</v>
          </cell>
          <cell r="J55">
            <v>1047756.0000000002</v>
          </cell>
          <cell r="K55">
            <v>1095038.18</v>
          </cell>
          <cell r="M55">
            <v>1187830.9600000002</v>
          </cell>
          <cell r="N55">
            <v>1169784.1299999999</v>
          </cell>
          <cell r="O55">
            <v>1264354.3999999999</v>
          </cell>
          <cell r="Q55">
            <v>1124806.9500000002</v>
          </cell>
          <cell r="R55">
            <v>1174872.9200000002</v>
          </cell>
          <cell r="S55">
            <v>1008287.1300000001</v>
          </cell>
        </row>
        <row r="200">
          <cell r="E200">
            <v>613752.36</v>
          </cell>
          <cell r="F200">
            <v>561526.73</v>
          </cell>
          <cell r="G200">
            <v>616090.89</v>
          </cell>
          <cell r="I200">
            <v>592993.32999999996</v>
          </cell>
          <cell r="J200">
            <v>658205.06000000006</v>
          </cell>
          <cell r="K200">
            <v>588681.65</v>
          </cell>
          <cell r="M200">
            <v>548582.74</v>
          </cell>
          <cell r="N200">
            <v>548591.46</v>
          </cell>
          <cell r="O200">
            <v>620731.35</v>
          </cell>
          <cell r="Q200">
            <v>571651.06000000006</v>
          </cell>
          <cell r="R200">
            <v>559757.90000000014</v>
          </cell>
          <cell r="S200">
            <v>703180.95</v>
          </cell>
        </row>
      </sheetData>
      <sheetData sheetId="31">
        <row r="9">
          <cell r="E9">
            <v>88</v>
          </cell>
          <cell r="F9">
            <v>59</v>
          </cell>
          <cell r="G9">
            <v>75</v>
          </cell>
          <cell r="I9">
            <v>54</v>
          </cell>
          <cell r="J9">
            <v>69</v>
          </cell>
          <cell r="K9">
            <v>50</v>
          </cell>
          <cell r="M9">
            <v>112</v>
          </cell>
          <cell r="N9">
            <v>100</v>
          </cell>
          <cell r="O9">
            <v>56</v>
          </cell>
          <cell r="Q9">
            <v>80</v>
          </cell>
          <cell r="R9">
            <v>66</v>
          </cell>
          <cell r="S9">
            <v>56</v>
          </cell>
        </row>
        <row r="22">
          <cell r="E22">
            <v>297840</v>
          </cell>
          <cell r="F22">
            <v>296128</v>
          </cell>
          <cell r="G22">
            <v>277861</v>
          </cell>
          <cell r="I22">
            <v>295582</v>
          </cell>
          <cell r="J22">
            <v>291042</v>
          </cell>
          <cell r="K22">
            <v>276575</v>
          </cell>
          <cell r="M22">
            <v>321169</v>
          </cell>
          <cell r="N22">
            <v>318996</v>
          </cell>
          <cell r="O22">
            <v>337467</v>
          </cell>
          <cell r="Q22">
            <v>323484</v>
          </cell>
          <cell r="R22">
            <v>322954</v>
          </cell>
          <cell r="S22">
            <v>294773</v>
          </cell>
        </row>
        <row r="29">
          <cell r="E29">
            <v>126036</v>
          </cell>
          <cell r="F29">
            <v>124718</v>
          </cell>
          <cell r="G29">
            <v>117992</v>
          </cell>
          <cell r="I29">
            <v>126610</v>
          </cell>
          <cell r="J29">
            <v>117648</v>
          </cell>
          <cell r="K29">
            <v>117949</v>
          </cell>
          <cell r="M29">
            <v>136261</v>
          </cell>
          <cell r="N29">
            <v>127660</v>
          </cell>
          <cell r="O29">
            <v>136183</v>
          </cell>
          <cell r="Q29">
            <v>129556</v>
          </cell>
          <cell r="R29">
            <v>128866</v>
          </cell>
          <cell r="S29">
            <v>116170</v>
          </cell>
        </row>
        <row r="31">
          <cell r="E31">
            <v>29.731642416350564</v>
          </cell>
          <cell r="F31">
            <v>29.627465233731005</v>
          </cell>
          <cell r="G31">
            <v>29.795733870703</v>
          </cell>
          <cell r="I31">
            <v>29.988157271435341</v>
          </cell>
          <cell r="J31">
            <v>28.780695445405041</v>
          </cell>
          <cell r="K31">
            <v>29.876995405058992</v>
          </cell>
          <cell r="M31">
            <v>29.776665719717666</v>
          </cell>
          <cell r="N31">
            <v>28.576673053849323</v>
          </cell>
          <cell r="O31">
            <v>28.748118578627054</v>
          </cell>
          <cell r="Q31">
            <v>28.59400381382866</v>
          </cell>
          <cell r="R31">
            <v>28.521535124607144</v>
          </cell>
          <cell r="S31">
            <v>28.268714609355417</v>
          </cell>
          <cell r="T31">
            <v>29.176241747215549</v>
          </cell>
        </row>
        <row r="33">
          <cell r="E33">
            <v>0.56370229614432477</v>
          </cell>
          <cell r="F33">
            <v>0.57719693204299816</v>
          </cell>
          <cell r="G33">
            <v>0.52241049479913326</v>
          </cell>
          <cell r="I33">
            <v>0.55406492101844684</v>
          </cell>
          <cell r="J33">
            <v>0.60208278167615514</v>
          </cell>
          <cell r="K33">
            <v>0.51551580004902131</v>
          </cell>
          <cell r="M33">
            <v>0.6162934392569992</v>
          </cell>
          <cell r="N33">
            <v>0.58932441145335868</v>
          </cell>
          <cell r="O33">
            <v>0.64204217916155359</v>
          </cell>
          <cell r="Q33">
            <v>0.59355352475387402</v>
          </cell>
          <cell r="R33">
            <v>0.59036471638806198</v>
          </cell>
          <cell r="S33">
            <v>0.55519079368666902</v>
          </cell>
          <cell r="T33">
            <v>0.57644854770540443</v>
          </cell>
        </row>
        <row r="55">
          <cell r="E55">
            <v>6131592.9099999992</v>
          </cell>
          <cell r="F55">
            <v>6076218.8999999994</v>
          </cell>
          <cell r="G55">
            <v>5757324.6099999994</v>
          </cell>
          <cell r="I55">
            <v>6076149.6899999995</v>
          </cell>
          <cell r="J55">
            <v>6037132.2000000002</v>
          </cell>
          <cell r="K55">
            <v>5741092.1399999987</v>
          </cell>
          <cell r="M55">
            <v>6627318.1300000008</v>
          </cell>
          <cell r="N55">
            <v>6595855.8399999999</v>
          </cell>
          <cell r="O55">
            <v>6962487.1500000004</v>
          </cell>
          <cell r="Q55">
            <v>6564041.5899999999</v>
          </cell>
          <cell r="R55">
            <v>6534429.9699999997</v>
          </cell>
          <cell r="S55">
            <v>5894682.4500000002</v>
          </cell>
        </row>
        <row r="200">
          <cell r="E200">
            <v>2133340.88</v>
          </cell>
          <cell r="F200">
            <v>2038865.11</v>
          </cell>
          <cell r="G200">
            <v>2167876.7100000004</v>
          </cell>
          <cell r="I200">
            <v>2198785.2600000002</v>
          </cell>
          <cell r="J200">
            <v>2304998.56</v>
          </cell>
          <cell r="K200">
            <v>2271448.54</v>
          </cell>
          <cell r="M200">
            <v>2185254.33</v>
          </cell>
          <cell r="N200">
            <v>2163035.9900000002</v>
          </cell>
          <cell r="O200">
            <v>2256386.62</v>
          </cell>
          <cell r="Q200">
            <v>2214073.17</v>
          </cell>
          <cell r="R200">
            <v>2265760.62</v>
          </cell>
          <cell r="S200">
            <v>2572779.08</v>
          </cell>
        </row>
      </sheetData>
      <sheetData sheetId="32">
        <row r="9">
          <cell r="E9">
            <v>14</v>
          </cell>
          <cell r="F9">
            <v>25</v>
          </cell>
          <cell r="G9">
            <v>22</v>
          </cell>
          <cell r="I9">
            <v>23</v>
          </cell>
          <cell r="J9">
            <v>48</v>
          </cell>
          <cell r="K9">
            <v>22</v>
          </cell>
          <cell r="M9">
            <v>11</v>
          </cell>
          <cell r="N9">
            <v>40</v>
          </cell>
          <cell r="O9">
            <v>19</v>
          </cell>
          <cell r="Q9">
            <v>15</v>
          </cell>
          <cell r="R9">
            <v>7</v>
          </cell>
          <cell r="S9">
            <v>3</v>
          </cell>
        </row>
        <row r="22">
          <cell r="E22">
            <v>37800</v>
          </cell>
          <cell r="F22">
            <v>41265</v>
          </cell>
          <cell r="G22">
            <v>40893</v>
          </cell>
          <cell r="I22">
            <v>42129</v>
          </cell>
          <cell r="J22">
            <v>41057</v>
          </cell>
          <cell r="K22">
            <v>41523</v>
          </cell>
          <cell r="M22">
            <v>46214</v>
          </cell>
          <cell r="N22">
            <v>51677</v>
          </cell>
          <cell r="O22">
            <v>48603</v>
          </cell>
          <cell r="Q22">
            <v>50549</v>
          </cell>
          <cell r="R22">
            <v>45825</v>
          </cell>
          <cell r="S22">
            <v>47976</v>
          </cell>
        </row>
        <row r="29">
          <cell r="E29">
            <v>8270</v>
          </cell>
          <cell r="F29">
            <v>8824</v>
          </cell>
          <cell r="G29">
            <v>8604</v>
          </cell>
          <cell r="I29">
            <v>9195</v>
          </cell>
          <cell r="J29">
            <v>8573</v>
          </cell>
          <cell r="K29">
            <v>9298</v>
          </cell>
          <cell r="M29">
            <v>9265</v>
          </cell>
          <cell r="N29">
            <v>10226</v>
          </cell>
          <cell r="O29">
            <v>9646</v>
          </cell>
          <cell r="Q29">
            <v>10009</v>
          </cell>
          <cell r="R29">
            <v>8796</v>
          </cell>
          <cell r="S29">
            <v>8677</v>
          </cell>
        </row>
        <row r="31">
          <cell r="E31">
            <v>17.950944215324508</v>
          </cell>
          <cell r="F31">
            <v>17.610313928193666</v>
          </cell>
          <cell r="G31">
            <v>17.382871689193287</v>
          </cell>
          <cell r="I31">
            <v>17.915595043254619</v>
          </cell>
          <cell r="J31">
            <v>17.273826314728993</v>
          </cell>
          <cell r="K31">
            <v>18.295586470159972</v>
          </cell>
          <cell r="M31">
            <v>16.700012617386758</v>
          </cell>
          <cell r="N31">
            <v>16.51939324426926</v>
          </cell>
          <cell r="O31">
            <v>16.545738348856755</v>
          </cell>
          <cell r="Q31">
            <v>16.527956669639025</v>
          </cell>
          <cell r="R31">
            <v>16.103696380512989</v>
          </cell>
          <cell r="S31">
            <v>15.316046811289782</v>
          </cell>
          <cell r="T31">
            <v>16.959603821620497</v>
          </cell>
        </row>
        <row r="33">
          <cell r="E33">
            <v>0.44928328618632185</v>
          </cell>
          <cell r="F33">
            <v>0.50347730600292828</v>
          </cell>
          <cell r="G33">
            <v>0.47898657670953682</v>
          </cell>
          <cell r="I33">
            <v>0.48964150603494866</v>
          </cell>
          <cell r="J33">
            <v>0.52172973797239941</v>
          </cell>
          <cell r="K33">
            <v>0.47089176055659193</v>
          </cell>
          <cell r="M33">
            <v>0.53919029284797582</v>
          </cell>
          <cell r="N33">
            <v>0.57902049322681481</v>
          </cell>
          <cell r="O33">
            <v>0.55702252019941556</v>
          </cell>
          <cell r="Q33">
            <v>0.55747449682933559</v>
          </cell>
          <cell r="R33">
            <v>0.50365444853547292</v>
          </cell>
          <cell r="S33">
            <v>0.54376062563753824</v>
          </cell>
          <cell r="T33">
            <v>0.51916257065022442</v>
          </cell>
        </row>
        <row r="55">
          <cell r="E55">
            <v>764818.33</v>
          </cell>
          <cell r="F55">
            <v>830589.73</v>
          </cell>
          <cell r="G55">
            <v>824011.54</v>
          </cell>
          <cell r="I55">
            <v>851214.84000000008</v>
          </cell>
          <cell r="J55">
            <v>850370.50000000012</v>
          </cell>
          <cell r="K55">
            <v>844168.90999999992</v>
          </cell>
          <cell r="M55">
            <v>907076.46</v>
          </cell>
          <cell r="N55">
            <v>1060886.8700000001</v>
          </cell>
          <cell r="O55">
            <v>965056.51</v>
          </cell>
          <cell r="Q55">
            <v>971755.26</v>
          </cell>
          <cell r="R55">
            <v>892617.82999999984</v>
          </cell>
          <cell r="S55">
            <v>931342.09000000008</v>
          </cell>
        </row>
        <row r="200">
          <cell r="E200">
            <v>516803.1</v>
          </cell>
          <cell r="F200">
            <v>456693.71000000008</v>
          </cell>
          <cell r="G200">
            <v>494777.89</v>
          </cell>
          <cell r="I200">
            <v>500422.41000000003</v>
          </cell>
          <cell r="J200">
            <v>519249.67</v>
          </cell>
          <cell r="K200">
            <v>512165.36</v>
          </cell>
          <cell r="M200">
            <v>496624.91000000003</v>
          </cell>
          <cell r="N200">
            <v>471399.98000000004</v>
          </cell>
          <cell r="O200">
            <v>485269.97999999992</v>
          </cell>
          <cell r="Q200">
            <v>555678.96999999986</v>
          </cell>
          <cell r="R200">
            <v>484111.47000000003</v>
          </cell>
          <cell r="S200">
            <v>577610.32000000007</v>
          </cell>
        </row>
      </sheetData>
      <sheetData sheetId="33"/>
      <sheetData sheetId="34"/>
      <sheetData sheetId="35"/>
      <sheetData sheetId="3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 (2)"/>
      <sheetName val="Sheet2"/>
      <sheetName val="เป้าหมาย กงป.59"/>
      <sheetName val="พ.ย.57 (4 ธ.ค.)"/>
      <sheetName val="ธ.ค.57pre"/>
      <sheetName val="Sheet1"/>
      <sheetName val="ธ.ค.57(updated)"/>
      <sheetName val="ปรับปรุง ธ.ค."/>
      <sheetName val="ปรับปรุง ก.พ.58"/>
      <sheetName val="ปรับปรุง มี.ค.58"/>
      <sheetName val="เป้าหมาย59"/>
      <sheetName val="รวม"/>
      <sheetName val="เขต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7">
          <cell r="E37">
            <v>26.368307953596155</v>
          </cell>
          <cell r="F37">
            <v>26.721559402513311</v>
          </cell>
          <cell r="G37">
            <v>30.216211521295278</v>
          </cell>
          <cell r="I37">
            <v>27.682386307530766</v>
          </cell>
          <cell r="J37">
            <v>27.597419459087881</v>
          </cell>
          <cell r="K37">
            <v>31.912772186209427</v>
          </cell>
          <cell r="M37">
            <v>22.228984906788007</v>
          </cell>
          <cell r="N37">
            <v>20.684771254325184</v>
          </cell>
          <cell r="O37">
            <v>18.561300159848727</v>
          </cell>
          <cell r="Q37">
            <v>24.494315857143985</v>
          </cell>
          <cell r="R37">
            <v>30.990850010636763</v>
          </cell>
          <cell r="S37">
            <v>23.915540443784362</v>
          </cell>
          <cell r="T37">
            <v>25.943891580751071</v>
          </cell>
        </row>
        <row r="39">
          <cell r="E39">
            <v>0.64680003680347653</v>
          </cell>
          <cell r="F39">
            <v>0.69245536009465647</v>
          </cell>
          <cell r="G39">
            <v>0.65191701503572141</v>
          </cell>
          <cell r="I39">
            <v>0.68012852892169773</v>
          </cell>
          <cell r="J39">
            <v>0.69665753279712839</v>
          </cell>
          <cell r="K39">
            <v>0.63766531359341794</v>
          </cell>
          <cell r="M39">
            <v>0.76068529246792094</v>
          </cell>
          <cell r="N39">
            <v>0.76395630139963133</v>
          </cell>
          <cell r="O39">
            <v>0.73838706506386886</v>
          </cell>
          <cell r="Q39">
            <v>0.67104589936957637</v>
          </cell>
          <cell r="R39">
            <v>0.61927240629517821</v>
          </cell>
          <cell r="S39">
            <v>0.68228119890762784</v>
          </cell>
          <cell r="T39">
            <v>0.68449226136342223</v>
          </cell>
        </row>
      </sheetData>
      <sheetData sheetId="12">
        <row r="61">
          <cell r="E61">
            <v>36050</v>
          </cell>
          <cell r="F61">
            <v>21100</v>
          </cell>
          <cell r="G61">
            <v>35250</v>
          </cell>
          <cell r="I61">
            <v>51600</v>
          </cell>
          <cell r="J61">
            <v>21700</v>
          </cell>
          <cell r="K61">
            <v>43450</v>
          </cell>
          <cell r="M61">
            <v>16000</v>
          </cell>
          <cell r="N61">
            <v>47500</v>
          </cell>
          <cell r="O61">
            <v>32600</v>
          </cell>
          <cell r="Q61">
            <v>33000</v>
          </cell>
          <cell r="R61">
            <v>107800</v>
          </cell>
          <cell r="S61">
            <v>70400</v>
          </cell>
        </row>
        <row r="212">
          <cell r="E212">
            <v>5535227.2299999986</v>
          </cell>
          <cell r="F212">
            <v>5719555.1499999994</v>
          </cell>
          <cell r="G212">
            <v>6159193.129999999</v>
          </cell>
          <cell r="I212">
            <v>6022006.8500000006</v>
          </cell>
          <cell r="J212">
            <v>6893048.7399999993</v>
          </cell>
          <cell r="K212">
            <v>6717865.8799999999</v>
          </cell>
          <cell r="M212">
            <v>5785575.7500000009</v>
          </cell>
          <cell r="N212">
            <v>6747706.4900000002</v>
          </cell>
          <cell r="O212">
            <v>6533179.580000001</v>
          </cell>
          <cell r="Q212">
            <v>5946287.3500000006</v>
          </cell>
          <cell r="R212">
            <v>6618397.2599999988</v>
          </cell>
          <cell r="S212">
            <v>8745530.129999999</v>
          </cell>
        </row>
      </sheetData>
      <sheetData sheetId="13">
        <row r="9">
          <cell r="E9">
            <v>293</v>
          </cell>
          <cell r="F9">
            <v>516</v>
          </cell>
          <cell r="G9">
            <v>482</v>
          </cell>
          <cell r="I9">
            <v>301</v>
          </cell>
          <cell r="J9">
            <v>434</v>
          </cell>
          <cell r="K9">
            <v>492</v>
          </cell>
          <cell r="M9">
            <v>539</v>
          </cell>
          <cell r="N9">
            <v>621</v>
          </cell>
          <cell r="O9">
            <v>764</v>
          </cell>
          <cell r="Q9">
            <v>612</v>
          </cell>
          <cell r="R9">
            <v>732</v>
          </cell>
          <cell r="S9">
            <v>803</v>
          </cell>
        </row>
        <row r="28">
          <cell r="E28">
            <v>2621087</v>
          </cell>
          <cell r="F28">
            <v>2733642</v>
          </cell>
          <cell r="G28">
            <v>2668942</v>
          </cell>
          <cell r="I28">
            <v>2816494</v>
          </cell>
          <cell r="J28">
            <v>2692452</v>
          </cell>
          <cell r="K28">
            <v>2612646</v>
          </cell>
          <cell r="M28">
            <v>3047630</v>
          </cell>
          <cell r="N28">
            <v>3014691</v>
          </cell>
          <cell r="O28">
            <v>2935393</v>
          </cell>
          <cell r="Q28">
            <v>2710118</v>
          </cell>
          <cell r="R28">
            <v>2604129</v>
          </cell>
          <cell r="S28">
            <v>2794735</v>
          </cell>
        </row>
        <row r="35">
          <cell r="E35">
            <v>971711.77</v>
          </cell>
          <cell r="F35">
            <v>1249296.6600000001</v>
          </cell>
          <cell r="G35">
            <v>1448249.31</v>
          </cell>
          <cell r="I35">
            <v>1114717.4100000001</v>
          </cell>
          <cell r="J35">
            <v>1156685</v>
          </cell>
          <cell r="K35">
            <v>1474401.25</v>
          </cell>
          <cell r="M35">
            <v>771143.06</v>
          </cell>
          <cell r="N35">
            <v>950974.29999999981</v>
          </cell>
          <cell r="O35">
            <v>661294.66000000015</v>
          </cell>
          <cell r="Q35">
            <v>1065727.2799999998</v>
          </cell>
          <cell r="R35">
            <v>1364572.5699999998</v>
          </cell>
          <cell r="S35">
            <v>879533.95000000019</v>
          </cell>
        </row>
        <row r="37">
          <cell r="E37">
            <v>27.017662116249962</v>
          </cell>
          <cell r="F37">
            <v>31.349777055136958</v>
          </cell>
          <cell r="G37">
            <v>35.158890622164961</v>
          </cell>
          <cell r="I37">
            <v>28.334905760050678</v>
          </cell>
          <cell r="J37">
            <v>30.025813137183949</v>
          </cell>
          <cell r="K37">
            <v>36.057629551579467</v>
          </cell>
          <cell r="M37">
            <v>20.185046254417696</v>
          </cell>
          <cell r="N37">
            <v>23.963004455349402</v>
          </cell>
          <cell r="O37">
            <v>18.379467819142999</v>
          </cell>
          <cell r="Q37">
            <v>28.218334511745862</v>
          </cell>
          <cell r="R37">
            <v>34.37416082040393</v>
          </cell>
          <cell r="S37">
            <v>23.934153874396046</v>
          </cell>
          <cell r="T37">
            <v>28.260206497387401</v>
          </cell>
        </row>
        <row r="39">
          <cell r="E39">
            <v>0.8347231389134151</v>
          </cell>
          <cell r="F39">
            <v>0.89625549577550678</v>
          </cell>
          <cell r="G39">
            <v>0.84312123376999792</v>
          </cell>
          <cell r="I39">
            <v>0.88726972364001566</v>
          </cell>
          <cell r="J39">
            <v>0.90411993897879128</v>
          </cell>
          <cell r="K39">
            <v>0.81744417559377935</v>
          </cell>
          <cell r="M39">
            <v>0.98094994391362211</v>
          </cell>
          <cell r="N39">
            <v>0.93461054832385293</v>
          </cell>
          <cell r="O39">
            <v>0.93528234735591087</v>
          </cell>
          <cell r="Q39">
            <v>0.83080936161824803</v>
          </cell>
          <cell r="R39">
            <v>0.79375010668155732</v>
          </cell>
          <cell r="S39">
            <v>0.87463931399242645</v>
          </cell>
          <cell r="T39">
            <v>0.87347527455388085</v>
          </cell>
        </row>
        <row r="61">
          <cell r="E61">
            <v>59055283.570000008</v>
          </cell>
          <cell r="F61">
            <v>60275003.82</v>
          </cell>
          <cell r="G61">
            <v>59445871.980000004</v>
          </cell>
          <cell r="I61">
            <v>61875669.330000006</v>
          </cell>
          <cell r="J61">
            <v>58790066.820000008</v>
          </cell>
          <cell r="K61">
            <v>57492511.749999993</v>
          </cell>
          <cell r="M61">
            <v>66100349.910000004</v>
          </cell>
          <cell r="N61">
            <v>65775888.189999998</v>
          </cell>
          <cell r="O61">
            <v>63988178.710000001</v>
          </cell>
          <cell r="Q61">
            <v>58608815.799999997</v>
          </cell>
          <cell r="R61">
            <v>56715575.079999998</v>
          </cell>
          <cell r="S61">
            <v>61461736.430000007</v>
          </cell>
        </row>
        <row r="212">
          <cell r="E212">
            <v>13660655.689999998</v>
          </cell>
          <cell r="F212">
            <v>14204273.490000002</v>
          </cell>
          <cell r="G212">
            <v>17069607.34</v>
          </cell>
          <cell r="I212">
            <v>13687753.359999999</v>
          </cell>
          <cell r="J212">
            <v>15345990.579999998</v>
          </cell>
          <cell r="K212">
            <v>16682910.230000002</v>
          </cell>
          <cell r="M212">
            <v>15329455.939999999</v>
          </cell>
          <cell r="N212">
            <v>15132064.66</v>
          </cell>
          <cell r="O212">
            <v>18821110.180000003</v>
          </cell>
          <cell r="Q212">
            <v>15023103.740000002</v>
          </cell>
          <cell r="R212">
            <v>17163995.829999998</v>
          </cell>
          <cell r="S212">
            <v>18015305.420000002</v>
          </cell>
        </row>
      </sheetData>
      <sheetData sheetId="14">
        <row r="9">
          <cell r="E9">
            <v>7</v>
          </cell>
          <cell r="F9">
            <v>3</v>
          </cell>
          <cell r="G9">
            <v>6</v>
          </cell>
          <cell r="I9">
            <v>5</v>
          </cell>
          <cell r="J9">
            <v>28</v>
          </cell>
          <cell r="K9">
            <v>32</v>
          </cell>
          <cell r="M9">
            <v>25</v>
          </cell>
          <cell r="N9">
            <v>25</v>
          </cell>
          <cell r="O9">
            <v>15</v>
          </cell>
          <cell r="Q9">
            <v>4</v>
          </cell>
          <cell r="R9">
            <v>10</v>
          </cell>
          <cell r="S9">
            <v>10</v>
          </cell>
        </row>
        <row r="28">
          <cell r="E28">
            <v>47135</v>
          </cell>
          <cell r="F28">
            <v>45524</v>
          </cell>
          <cell r="G28">
            <v>46587</v>
          </cell>
          <cell r="I28">
            <v>51525</v>
          </cell>
          <cell r="J28">
            <v>46344</v>
          </cell>
          <cell r="K28">
            <v>44357</v>
          </cell>
          <cell r="M28">
            <v>60720</v>
          </cell>
          <cell r="N28">
            <v>64147</v>
          </cell>
          <cell r="O28">
            <v>58352</v>
          </cell>
          <cell r="Q28">
            <v>50027</v>
          </cell>
          <cell r="R28">
            <v>49033</v>
          </cell>
          <cell r="S28">
            <v>51715</v>
          </cell>
        </row>
        <row r="35">
          <cell r="E35">
            <v>8732.510000000002</v>
          </cell>
          <cell r="F35">
            <v>9495.9499999999971</v>
          </cell>
          <cell r="G35">
            <v>10260.010000000002</v>
          </cell>
          <cell r="I35">
            <v>8053.6699999999983</v>
          </cell>
          <cell r="J35">
            <v>6780.6999999999971</v>
          </cell>
          <cell r="K35">
            <v>7408.07</v>
          </cell>
          <cell r="M35">
            <v>9613.3500000000058</v>
          </cell>
          <cell r="N35">
            <v>12612.070000000007</v>
          </cell>
          <cell r="O35">
            <v>8983.3999999999942</v>
          </cell>
          <cell r="Q35">
            <v>8184.3000000000029</v>
          </cell>
          <cell r="R35">
            <v>8174.6999999999971</v>
          </cell>
          <cell r="S35">
            <v>6387.1200000000026</v>
          </cell>
        </row>
        <row r="37">
          <cell r="E37">
            <v>15.630748533449946</v>
          </cell>
          <cell r="F37">
            <v>17.251891477473496</v>
          </cell>
          <cell r="G37">
            <v>18.038940513926455</v>
          </cell>
          <cell r="I37">
            <v>13.512037094360126</v>
          </cell>
          <cell r="J37">
            <v>12.763742665840933</v>
          </cell>
          <cell r="K37">
            <v>14.305969113071123</v>
          </cell>
          <cell r="M37">
            <v>13.650217567714366</v>
          </cell>
          <cell r="N37">
            <v>16.387171145849567</v>
          </cell>
          <cell r="O37">
            <v>13.341273683679008</v>
          </cell>
          <cell r="Q37">
            <v>14.056743606082106</v>
          </cell>
          <cell r="R37">
            <v>14.285764215949259</v>
          </cell>
          <cell r="S37">
            <v>10.992920740241496</v>
          </cell>
          <cell r="T37">
            <v>14.528162597525837</v>
          </cell>
        </row>
        <row r="39">
          <cell r="E39">
            <v>0.53623130698915245</v>
          </cell>
          <cell r="F39">
            <v>0.53431924882629112</v>
          </cell>
          <cell r="G39">
            <v>0.52850587361100876</v>
          </cell>
          <cell r="I39">
            <v>0.5839089317384677</v>
          </cell>
          <cell r="J39">
            <v>0.55857006833877709</v>
          </cell>
          <cell r="K39">
            <v>0.49528243950915041</v>
          </cell>
          <cell r="M39">
            <v>0.69422054536100153</v>
          </cell>
          <cell r="N39">
            <v>0.70394899286141477</v>
          </cell>
          <cell r="O39">
            <v>0.65745028449101461</v>
          </cell>
          <cell r="Q39">
            <v>0.54399939104951522</v>
          </cell>
          <cell r="R39">
            <v>0.53229334592608268</v>
          </cell>
          <cell r="S39">
            <v>0.57827351000782734</v>
          </cell>
          <cell r="T39">
            <v>0.57806844032182014</v>
          </cell>
        </row>
        <row r="61">
          <cell r="E61">
            <v>874075.29</v>
          </cell>
          <cell r="F61">
            <v>832809.31</v>
          </cell>
          <cell r="G61">
            <v>858986.15999999992</v>
          </cell>
          <cell r="I61">
            <v>954000.23999999987</v>
          </cell>
          <cell r="J61">
            <v>865805.87</v>
          </cell>
          <cell r="K61">
            <v>814555.30999999994</v>
          </cell>
          <cell r="M61">
            <v>1128075.28</v>
          </cell>
          <cell r="N61">
            <v>1194358.3600000001</v>
          </cell>
          <cell r="O61">
            <v>1084279.1399999999</v>
          </cell>
          <cell r="Q61">
            <v>904613.96</v>
          </cell>
          <cell r="R61">
            <v>892868.85000000009</v>
          </cell>
          <cell r="S61">
            <v>943713.13000000012</v>
          </cell>
        </row>
        <row r="212">
          <cell r="E212">
            <v>705376.51000000013</v>
          </cell>
          <cell r="F212">
            <v>601419.75999999989</v>
          </cell>
          <cell r="G212">
            <v>622390.31000000006</v>
          </cell>
          <cell r="I212">
            <v>638380.27</v>
          </cell>
          <cell r="J212">
            <v>683134.4600000002</v>
          </cell>
          <cell r="K212">
            <v>641053.35</v>
          </cell>
          <cell r="M212">
            <v>597244.16999999993</v>
          </cell>
          <cell r="N212">
            <v>626579.79999999993</v>
          </cell>
          <cell r="O212">
            <v>691199.26000000024</v>
          </cell>
          <cell r="Q212">
            <v>590138.88</v>
          </cell>
          <cell r="R212">
            <v>729073.84</v>
          </cell>
          <cell r="S212">
            <v>619780.58000000007</v>
          </cell>
        </row>
      </sheetData>
      <sheetData sheetId="15">
        <row r="9">
          <cell r="E9">
            <v>137</v>
          </cell>
          <cell r="F9">
            <v>75</v>
          </cell>
          <cell r="G9">
            <v>57</v>
          </cell>
          <cell r="I9">
            <v>75</v>
          </cell>
          <cell r="J9">
            <v>155</v>
          </cell>
          <cell r="K9">
            <v>137</v>
          </cell>
          <cell r="M9">
            <v>57</v>
          </cell>
          <cell r="N9">
            <v>197</v>
          </cell>
          <cell r="O9">
            <v>173</v>
          </cell>
          <cell r="Q9">
            <v>113</v>
          </cell>
          <cell r="R9">
            <v>96</v>
          </cell>
          <cell r="S9">
            <v>112</v>
          </cell>
        </row>
        <row r="28">
          <cell r="E28">
            <v>204290.89</v>
          </cell>
          <cell r="F28">
            <v>225191</v>
          </cell>
          <cell r="G28">
            <v>219471.04</v>
          </cell>
          <cell r="I28">
            <v>234080.65</v>
          </cell>
          <cell r="J28">
            <v>222388</v>
          </cell>
          <cell r="K28">
            <v>218765.15</v>
          </cell>
          <cell r="M28">
            <v>254600.1</v>
          </cell>
          <cell r="N28">
            <v>283256</v>
          </cell>
          <cell r="O28">
            <v>252421.22</v>
          </cell>
          <cell r="Q28">
            <v>217526</v>
          </cell>
          <cell r="R28">
            <v>219003.25</v>
          </cell>
          <cell r="S28">
            <v>223811.88</v>
          </cell>
        </row>
        <row r="35">
          <cell r="E35">
            <v>130493.84999999998</v>
          </cell>
          <cell r="F35">
            <v>109732.03000000003</v>
          </cell>
          <cell r="G35">
            <v>111547.74999999997</v>
          </cell>
          <cell r="I35">
            <v>110420.32999999999</v>
          </cell>
          <cell r="J35">
            <v>113238.90000000002</v>
          </cell>
          <cell r="K35">
            <v>100038.9</v>
          </cell>
          <cell r="M35">
            <v>99496.889999999985</v>
          </cell>
          <cell r="N35">
            <v>76688.969999999972</v>
          </cell>
          <cell r="O35">
            <v>77783.72</v>
          </cell>
          <cell r="Q35">
            <v>80432.989999999991</v>
          </cell>
          <cell r="R35">
            <v>88086.729999999981</v>
          </cell>
          <cell r="S35">
            <v>72310.109999999986</v>
          </cell>
        </row>
        <row r="37">
          <cell r="E37">
            <v>38.977037231605053</v>
          </cell>
          <cell r="F37">
            <v>32.763357598908627</v>
          </cell>
          <cell r="G37">
            <v>33.698313621411032</v>
          </cell>
          <cell r="I37">
            <v>32.05225424903</v>
          </cell>
          <cell r="J37">
            <v>33.739518495090834</v>
          </cell>
          <cell r="K37">
            <v>31.379431973966454</v>
          </cell>
          <cell r="M37">
            <v>28.093451849805508</v>
          </cell>
          <cell r="N37">
            <v>21.305452532750589</v>
          </cell>
          <cell r="O37">
            <v>23.553484595310351</v>
          </cell>
          <cell r="Q37">
            <v>26.994651176660252</v>
          </cell>
          <cell r="R37">
            <v>28.684338707501944</v>
          </cell>
          <cell r="S37">
            <v>24.419027442034949</v>
          </cell>
          <cell r="T37">
            <v>29.663177011112751</v>
          </cell>
        </row>
        <row r="39">
          <cell r="E39">
            <v>0.46265295630984415</v>
          </cell>
          <cell r="F39">
            <v>0.52320113380265332</v>
          </cell>
          <cell r="G39">
            <v>0.4913906623454406</v>
          </cell>
          <cell r="I39">
            <v>0.52265019620539332</v>
          </cell>
          <cell r="J39">
            <v>0.527428847218813</v>
          </cell>
          <cell r="K39">
            <v>0.48091456471177901</v>
          </cell>
          <cell r="M39">
            <v>0.57521146807645385</v>
          </cell>
          <cell r="N39">
            <v>0.61441618683929966</v>
          </cell>
          <cell r="O39">
            <v>0.5590538963268108</v>
          </cell>
          <cell r="Q39">
            <v>0.46226606554468092</v>
          </cell>
          <cell r="R39">
            <v>0.46282894180699263</v>
          </cell>
          <cell r="S39">
            <v>0.48598762295615922</v>
          </cell>
          <cell r="T39">
            <v>0.51267479835223062</v>
          </cell>
        </row>
        <row r="61">
          <cell r="E61">
            <v>4007436.83</v>
          </cell>
          <cell r="F61">
            <v>4072921.38</v>
          </cell>
          <cell r="G61">
            <v>4462754.43</v>
          </cell>
          <cell r="I61">
            <v>4524999.4000000004</v>
          </cell>
          <cell r="J61">
            <v>4354542.2699999996</v>
          </cell>
          <cell r="K61">
            <v>4224119.47</v>
          </cell>
          <cell r="M61">
            <v>4715720.47</v>
          </cell>
          <cell r="N61">
            <v>5444936.0100000007</v>
          </cell>
          <cell r="O61">
            <v>4895053.07</v>
          </cell>
          <cell r="Q61">
            <v>4104608.1100000003</v>
          </cell>
          <cell r="R61">
            <v>4212209.1499999994</v>
          </cell>
          <cell r="S61">
            <v>4456951.41</v>
          </cell>
        </row>
        <row r="212">
          <cell r="E212">
            <v>1277868.31</v>
          </cell>
          <cell r="F212">
            <v>1259510.69</v>
          </cell>
          <cell r="G212">
            <v>1470366.3000000003</v>
          </cell>
          <cell r="I212">
            <v>1259557.1799999997</v>
          </cell>
          <cell r="J212">
            <v>1246741.5599999998</v>
          </cell>
          <cell r="K212">
            <v>1383168.6500000001</v>
          </cell>
          <cell r="M212">
            <v>1391922.5099999998</v>
          </cell>
          <cell r="N212">
            <v>1259153.1499999999</v>
          </cell>
          <cell r="O212">
            <v>1582204.1800000004</v>
          </cell>
          <cell r="Q212">
            <v>1358296.5399999998</v>
          </cell>
          <cell r="R212">
            <v>1309652.8399999999</v>
          </cell>
          <cell r="S212">
            <v>1418087.4500000002</v>
          </cell>
        </row>
      </sheetData>
      <sheetData sheetId="16">
        <row r="9">
          <cell r="E9">
            <v>44</v>
          </cell>
          <cell r="F9">
            <v>193</v>
          </cell>
          <cell r="G9">
            <v>80</v>
          </cell>
          <cell r="I9">
            <v>40</v>
          </cell>
          <cell r="J9">
            <v>84</v>
          </cell>
          <cell r="K9">
            <v>100</v>
          </cell>
          <cell r="M9">
            <v>78</v>
          </cell>
          <cell r="N9">
            <v>110</v>
          </cell>
          <cell r="O9">
            <v>233</v>
          </cell>
          <cell r="Q9">
            <v>92</v>
          </cell>
          <cell r="R9">
            <v>45</v>
          </cell>
          <cell r="S9">
            <v>48</v>
          </cell>
        </row>
        <row r="28">
          <cell r="E28">
            <v>387272</v>
          </cell>
          <cell r="F28">
            <v>408644</v>
          </cell>
          <cell r="G28">
            <v>404550</v>
          </cell>
          <cell r="I28">
            <v>424205</v>
          </cell>
          <cell r="J28">
            <v>402766</v>
          </cell>
          <cell r="K28">
            <v>400031</v>
          </cell>
          <cell r="M28">
            <v>442830</v>
          </cell>
          <cell r="N28">
            <v>469956</v>
          </cell>
          <cell r="O28">
            <v>428035</v>
          </cell>
          <cell r="Q28">
            <v>397052</v>
          </cell>
          <cell r="R28">
            <v>404980</v>
          </cell>
          <cell r="S28">
            <v>404745</v>
          </cell>
        </row>
        <row r="35">
          <cell r="E35">
            <v>143097</v>
          </cell>
          <cell r="F35">
            <v>154581</v>
          </cell>
          <cell r="G35">
            <v>160434</v>
          </cell>
          <cell r="I35">
            <v>269651</v>
          </cell>
          <cell r="J35">
            <v>253177</v>
          </cell>
          <cell r="K35">
            <v>181298</v>
          </cell>
          <cell r="M35">
            <v>152943</v>
          </cell>
          <cell r="N35">
            <v>143204</v>
          </cell>
          <cell r="O35">
            <v>134397</v>
          </cell>
          <cell r="Q35">
            <v>138820</v>
          </cell>
          <cell r="R35">
            <v>213749</v>
          </cell>
          <cell r="S35">
            <v>192136</v>
          </cell>
        </row>
        <row r="37">
          <cell r="E37">
            <v>26.980649321510121</v>
          </cell>
          <cell r="F37">
            <v>27.445692218917838</v>
          </cell>
          <cell r="G37">
            <v>28.396202370332613</v>
          </cell>
          <cell r="I37">
            <v>38.862674676013462</v>
          </cell>
          <cell r="J37">
            <v>38.59740861629745</v>
          </cell>
          <cell r="K37">
            <v>31.186278574119402</v>
          </cell>
          <cell r="M37">
            <v>25.659467594107195</v>
          </cell>
          <cell r="N37">
            <v>23.353060029712353</v>
          </cell>
          <cell r="O37">
            <v>23.894669094115805</v>
          </cell>
          <cell r="Q37">
            <v>25.905440105099725</v>
          </cell>
          <cell r="R37">
            <v>34.546465415391872</v>
          </cell>
          <cell r="S37">
            <v>32.190001021979256</v>
          </cell>
          <cell r="T37">
            <v>30.050783672969004</v>
          </cell>
        </row>
        <row r="39">
          <cell r="E39">
            <v>0.69589155310217932</v>
          </cell>
          <cell r="F39">
            <v>0.75444290593556729</v>
          </cell>
          <cell r="G39">
            <v>0.71792050612020364</v>
          </cell>
          <cell r="I39">
            <v>0.75067377574548888</v>
          </cell>
          <cell r="J39">
            <v>0.75953530166638539</v>
          </cell>
          <cell r="K39">
            <v>0.70269145101566177</v>
          </cell>
          <cell r="M39">
            <v>0.80064003471374723</v>
          </cell>
          <cell r="N39">
            <v>0.81867805955133977</v>
          </cell>
          <cell r="O39">
            <v>0.76392532705109661</v>
          </cell>
          <cell r="Q39">
            <v>0.68030642334190605</v>
          </cell>
          <cell r="R39">
            <v>0.69197896963514682</v>
          </cell>
          <cell r="S39">
            <v>0.71340189831583956</v>
          </cell>
          <cell r="T39">
            <v>0.73741158774688698</v>
          </cell>
        </row>
        <row r="61">
          <cell r="E61">
            <v>7456067.4799999995</v>
          </cell>
          <cell r="F61">
            <v>8782981.9199999999</v>
          </cell>
          <cell r="G61">
            <v>7880494.9000000004</v>
          </cell>
          <cell r="I61">
            <v>8361683.8799999999</v>
          </cell>
          <cell r="J61">
            <v>7925511.5500000007</v>
          </cell>
          <cell r="K61">
            <v>7878135.8100000005</v>
          </cell>
          <cell r="M61">
            <v>8655830.3499999996</v>
          </cell>
          <cell r="N61">
            <v>9152313.6799999997</v>
          </cell>
          <cell r="O61">
            <v>8574777.8200000003</v>
          </cell>
          <cell r="Q61">
            <v>8306658.4699999997</v>
          </cell>
          <cell r="R61">
            <v>7830598.3899999997</v>
          </cell>
          <cell r="S61">
            <v>8639331.3000000007</v>
          </cell>
        </row>
        <row r="212">
          <cell r="E212">
            <v>2766098.48</v>
          </cell>
          <cell r="F212">
            <v>2403937.2700000005</v>
          </cell>
          <cell r="G212">
            <v>2500254.3000000003</v>
          </cell>
          <cell r="I212">
            <v>2687061.73</v>
          </cell>
          <cell r="J212">
            <v>2341187.1699999995</v>
          </cell>
          <cell r="K212">
            <v>2697409.18</v>
          </cell>
          <cell r="M212">
            <v>2279712.12</v>
          </cell>
          <cell r="N212">
            <v>2265256.1699999995</v>
          </cell>
          <cell r="O212">
            <v>2528401.0199999996</v>
          </cell>
          <cell r="Q212">
            <v>2348291.2799999998</v>
          </cell>
          <cell r="R212">
            <v>3124338.44</v>
          </cell>
          <cell r="S212">
            <v>3666855.6399999992</v>
          </cell>
        </row>
      </sheetData>
      <sheetData sheetId="17">
        <row r="9">
          <cell r="E9">
            <v>20</v>
          </cell>
          <cell r="F9">
            <v>28</v>
          </cell>
          <cell r="G9">
            <v>25</v>
          </cell>
          <cell r="I9">
            <v>21</v>
          </cell>
          <cell r="J9">
            <v>20</v>
          </cell>
          <cell r="K9">
            <v>36</v>
          </cell>
          <cell r="M9">
            <v>64</v>
          </cell>
          <cell r="N9">
            <v>34</v>
          </cell>
          <cell r="O9">
            <v>29</v>
          </cell>
          <cell r="Q9">
            <v>16</v>
          </cell>
          <cell r="R9">
            <v>28</v>
          </cell>
          <cell r="S9">
            <v>23</v>
          </cell>
        </row>
        <row r="28">
          <cell r="E28">
            <v>90230</v>
          </cell>
          <cell r="F28">
            <v>96406</v>
          </cell>
          <cell r="G28">
            <v>91666.209999999992</v>
          </cell>
          <cell r="I28">
            <v>105293.32</v>
          </cell>
          <cell r="J28">
            <v>99144.03</v>
          </cell>
          <cell r="K28">
            <v>106501.51000000001</v>
          </cell>
          <cell r="M28">
            <v>117760.5</v>
          </cell>
          <cell r="N28">
            <v>138384</v>
          </cell>
          <cell r="O28">
            <v>114035.5</v>
          </cell>
          <cell r="Q28">
            <v>109867</v>
          </cell>
          <cell r="R28">
            <v>102391</v>
          </cell>
          <cell r="S28">
            <v>109754.83</v>
          </cell>
        </row>
        <row r="35">
          <cell r="E35">
            <v>20125</v>
          </cell>
          <cell r="F35">
            <v>21582</v>
          </cell>
          <cell r="G35">
            <v>43179.790000000008</v>
          </cell>
          <cell r="I35">
            <v>41068.679999999993</v>
          </cell>
          <cell r="J35">
            <v>39195.97</v>
          </cell>
          <cell r="K35">
            <v>40012.69</v>
          </cell>
          <cell r="M35">
            <v>42228.5</v>
          </cell>
          <cell r="N35">
            <v>12142.919999999984</v>
          </cell>
          <cell r="O35">
            <v>16985.010000000009</v>
          </cell>
          <cell r="Q35">
            <v>21751.979999999981</v>
          </cell>
          <cell r="R35">
            <v>28518.850000000006</v>
          </cell>
          <cell r="S35">
            <v>18581.169999999998</v>
          </cell>
        </row>
        <row r="37">
          <cell r="E37">
            <v>18.178615625028229</v>
          </cell>
          <cell r="F37">
            <v>18.25208890091675</v>
          </cell>
          <cell r="G37">
            <v>31.931809946385659</v>
          </cell>
          <cell r="I37">
            <v>27.973081769573948</v>
          </cell>
          <cell r="J37">
            <v>28.212341289263815</v>
          </cell>
          <cell r="K37">
            <v>27.258049133400817</v>
          </cell>
          <cell r="M37">
            <v>26.362660207387801</v>
          </cell>
          <cell r="N37">
            <v>8.0546886649625336</v>
          </cell>
          <cell r="O37">
            <v>12.961351538889646</v>
          </cell>
          <cell r="Q37">
            <v>16.526476652531407</v>
          </cell>
          <cell r="R37">
            <v>21.78127948792072</v>
          </cell>
          <cell r="S37">
            <v>14.478532913601793</v>
          </cell>
          <cell r="T37">
            <v>21.193890622956349</v>
          </cell>
        </row>
        <row r="39">
          <cell r="E39">
            <v>0.61199435687349091</v>
          </cell>
          <cell r="F39">
            <v>0.67263910692482121</v>
          </cell>
          <cell r="G39">
            <v>0.61584390630616093</v>
          </cell>
          <cell r="I39">
            <v>0.70438795306458302</v>
          </cell>
          <cell r="J39">
            <v>0.7077444685172164</v>
          </cell>
          <cell r="K39">
            <v>0.70894192749590623</v>
          </cell>
          <cell r="M39">
            <v>0.80273006134969327</v>
          </cell>
          <cell r="N39">
            <v>0.90483429613864397</v>
          </cell>
          <cell r="O39">
            <v>0.76621312907343941</v>
          </cell>
          <cell r="Q39">
            <v>0.71195194338962409</v>
          </cell>
          <cell r="R39">
            <v>0.66138075367860782</v>
          </cell>
          <cell r="S39">
            <v>0.72951033565968759</v>
          </cell>
          <cell r="T39">
            <v>0.71657501414770419</v>
          </cell>
        </row>
        <row r="61">
          <cell r="E61">
            <v>1852650.8000000003</v>
          </cell>
          <cell r="F61">
            <v>1955409.7199999997</v>
          </cell>
          <cell r="G61">
            <v>1898508.4100000001</v>
          </cell>
          <cell r="I61">
            <v>2160229.81</v>
          </cell>
          <cell r="J61">
            <v>2257921.12</v>
          </cell>
          <cell r="K61">
            <v>2196679.14</v>
          </cell>
          <cell r="M61">
            <v>2400073.7999999998</v>
          </cell>
          <cell r="N61">
            <v>2778569.9299999997</v>
          </cell>
          <cell r="O61">
            <v>2312773.2999999998</v>
          </cell>
          <cell r="Q61">
            <v>2225338.25</v>
          </cell>
          <cell r="R61">
            <v>2061799.2600000002</v>
          </cell>
          <cell r="S61">
            <v>2252981.37</v>
          </cell>
        </row>
        <row r="212">
          <cell r="E212">
            <v>883883.47</v>
          </cell>
          <cell r="F212">
            <v>1064595.7899999998</v>
          </cell>
          <cell r="G212">
            <v>1009226.6399999999</v>
          </cell>
          <cell r="I212">
            <v>1036136.6599999998</v>
          </cell>
          <cell r="J212">
            <v>1104990.27</v>
          </cell>
          <cell r="K212">
            <v>1208494.55</v>
          </cell>
          <cell r="M212">
            <v>1084001.3799999999</v>
          </cell>
          <cell r="N212">
            <v>1097051.6299999999</v>
          </cell>
          <cell r="O212">
            <v>1079714.5300000003</v>
          </cell>
          <cell r="Q212">
            <v>995967.02</v>
          </cell>
          <cell r="R212">
            <v>992550.31</v>
          </cell>
          <cell r="S212">
            <v>1263493.21</v>
          </cell>
        </row>
      </sheetData>
      <sheetData sheetId="18">
        <row r="9">
          <cell r="E9">
            <v>36</v>
          </cell>
          <cell r="F9">
            <v>20</v>
          </cell>
          <cell r="G9">
            <v>13</v>
          </cell>
          <cell r="I9">
            <v>36</v>
          </cell>
          <cell r="J9">
            <v>18</v>
          </cell>
          <cell r="K9">
            <v>53</v>
          </cell>
          <cell r="M9">
            <v>39</v>
          </cell>
          <cell r="N9">
            <v>39</v>
          </cell>
          <cell r="O9">
            <v>65</v>
          </cell>
          <cell r="Q9">
            <v>32</v>
          </cell>
          <cell r="R9">
            <v>34</v>
          </cell>
          <cell r="S9">
            <v>35</v>
          </cell>
        </row>
        <row r="28">
          <cell r="E28">
            <v>98059</v>
          </cell>
          <cell r="F28">
            <v>101256</v>
          </cell>
          <cell r="G28">
            <v>95196</v>
          </cell>
          <cell r="I28">
            <v>96860.5</v>
          </cell>
          <cell r="J28">
            <v>96929.5</v>
          </cell>
          <cell r="K28">
            <v>94789</v>
          </cell>
          <cell r="M28">
            <v>108147</v>
          </cell>
          <cell r="N28">
            <v>120937</v>
          </cell>
          <cell r="O28">
            <v>110537</v>
          </cell>
          <cell r="Q28">
            <v>104839</v>
          </cell>
          <cell r="R28">
            <v>101112</v>
          </cell>
          <cell r="S28">
            <v>104361</v>
          </cell>
        </row>
        <row r="35">
          <cell r="E35">
            <v>36090.880000000005</v>
          </cell>
          <cell r="F35">
            <v>30017.089999999997</v>
          </cell>
          <cell r="G35">
            <v>36034.700000000012</v>
          </cell>
          <cell r="I35">
            <v>34616.350000000006</v>
          </cell>
          <cell r="J35">
            <v>34864.950000000012</v>
          </cell>
          <cell r="K35">
            <v>29971.279999999999</v>
          </cell>
          <cell r="M35">
            <v>30538.75</v>
          </cell>
          <cell r="N35">
            <v>25901.139999999985</v>
          </cell>
          <cell r="O35">
            <v>28644.170000000013</v>
          </cell>
          <cell r="Q35">
            <v>32963.719999999972</v>
          </cell>
          <cell r="R35">
            <v>32230.119999999995</v>
          </cell>
          <cell r="S35">
            <v>34749.75</v>
          </cell>
        </row>
        <row r="37">
          <cell r="E37">
            <v>26.903400882654537</v>
          </cell>
          <cell r="F37">
            <v>22.866141110870476</v>
          </cell>
          <cell r="G37">
            <v>27.459047311337979</v>
          </cell>
          <cell r="I37">
            <v>26.328855612223752</v>
          </cell>
          <cell r="J37">
            <v>26.427566268932427</v>
          </cell>
          <cell r="K37">
            <v>23.797253833203065</v>
          </cell>
          <cell r="M37">
            <v>21.69596345494298</v>
          </cell>
          <cell r="N37">
            <v>17.435371135593144</v>
          </cell>
          <cell r="O37">
            <v>20.543296835322622</v>
          </cell>
          <cell r="Q37">
            <v>23.914529135723708</v>
          </cell>
          <cell r="R37">
            <v>24.167734702098347</v>
          </cell>
          <cell r="S37">
            <v>24.979917080455678</v>
          </cell>
          <cell r="T37">
            <v>23.791330758122523</v>
          </cell>
        </row>
        <row r="39">
          <cell r="E39">
            <v>0.6442349385717101</v>
          </cell>
          <cell r="F39">
            <v>0.68441650613403626</v>
          </cell>
          <cell r="G39">
            <v>0.62137570005613507</v>
          </cell>
          <cell r="I39">
            <v>0.63070897417531613</v>
          </cell>
          <cell r="J39">
            <v>0.67278513521017269</v>
          </cell>
          <cell r="K39">
            <v>0.61178665014392863</v>
          </cell>
          <cell r="M39">
            <v>0.71547087426813538</v>
          </cell>
          <cell r="N39">
            <v>0.76923859772988201</v>
          </cell>
          <cell r="O39">
            <v>0.7200638394892841</v>
          </cell>
          <cell r="Q39">
            <v>0.65528060953428635</v>
          </cell>
          <cell r="R39">
            <v>0.62881770182279528</v>
          </cell>
          <cell r="S39">
            <v>0.66763266481143846</v>
          </cell>
          <cell r="T39">
            <v>0.66618851108294408</v>
          </cell>
        </row>
        <row r="61">
          <cell r="E61">
            <v>2039030.91</v>
          </cell>
          <cell r="F61">
            <v>2092180.57</v>
          </cell>
          <cell r="G61">
            <v>1987958.38</v>
          </cell>
          <cell r="I61">
            <v>2018167.9899999998</v>
          </cell>
          <cell r="J61">
            <v>2015332.53</v>
          </cell>
          <cell r="K61">
            <v>1969888.75</v>
          </cell>
          <cell r="M61">
            <v>2224076.6399999997</v>
          </cell>
          <cell r="N61">
            <v>2474682.9300000002</v>
          </cell>
          <cell r="O61">
            <v>2277240.69</v>
          </cell>
          <cell r="Q61">
            <v>2144989.9699999997</v>
          </cell>
          <cell r="R61">
            <v>2129324.33</v>
          </cell>
          <cell r="S61">
            <v>2178500.2400000002</v>
          </cell>
        </row>
        <row r="212">
          <cell r="E212">
            <v>981397.48</v>
          </cell>
          <cell r="F212">
            <v>872343.32000000007</v>
          </cell>
          <cell r="G212">
            <v>888817.56000000017</v>
          </cell>
          <cell r="I212">
            <v>877841.22</v>
          </cell>
          <cell r="J212">
            <v>954509.08000000019</v>
          </cell>
          <cell r="K212">
            <v>941403.49999999988</v>
          </cell>
          <cell r="M212">
            <v>1015784.7899999998</v>
          </cell>
          <cell r="N212">
            <v>1075146.1000000001</v>
          </cell>
          <cell r="O212">
            <v>994443.60999999987</v>
          </cell>
          <cell r="Q212">
            <v>910521.74</v>
          </cell>
          <cell r="R212">
            <v>975722.53999999992</v>
          </cell>
          <cell r="S212">
            <v>924939.79999999993</v>
          </cell>
        </row>
      </sheetData>
      <sheetData sheetId="19">
        <row r="9">
          <cell r="E9">
            <v>4</v>
          </cell>
          <cell r="F9">
            <v>11</v>
          </cell>
          <cell r="G9">
            <v>9</v>
          </cell>
          <cell r="I9">
            <v>18</v>
          </cell>
          <cell r="J9">
            <v>13</v>
          </cell>
          <cell r="K9">
            <v>22</v>
          </cell>
          <cell r="M9">
            <v>21</v>
          </cell>
          <cell r="N9">
            <v>29</v>
          </cell>
          <cell r="O9">
            <v>47</v>
          </cell>
          <cell r="Q9">
            <v>7</v>
          </cell>
          <cell r="R9">
            <v>3</v>
          </cell>
          <cell r="S9">
            <v>27</v>
          </cell>
        </row>
        <row r="28">
          <cell r="E28">
            <v>64283</v>
          </cell>
          <cell r="F28">
            <v>65340</v>
          </cell>
          <cell r="G28">
            <v>64063</v>
          </cell>
          <cell r="I28">
            <v>69396</v>
          </cell>
          <cell r="J28">
            <v>65981</v>
          </cell>
          <cell r="K28">
            <v>64480</v>
          </cell>
          <cell r="M28">
            <v>80378</v>
          </cell>
          <cell r="N28">
            <v>87322</v>
          </cell>
          <cell r="O28">
            <v>78157</v>
          </cell>
          <cell r="Q28">
            <v>65588</v>
          </cell>
          <cell r="R28">
            <v>65489</v>
          </cell>
          <cell r="S28">
            <v>67282</v>
          </cell>
        </row>
        <row r="35">
          <cell r="E35">
            <v>12455</v>
          </cell>
          <cell r="F35">
            <v>14275</v>
          </cell>
          <cell r="G35">
            <v>13733</v>
          </cell>
          <cell r="I35">
            <v>14133</v>
          </cell>
          <cell r="J35">
            <v>13589</v>
          </cell>
          <cell r="K35">
            <v>11735</v>
          </cell>
          <cell r="M35">
            <v>11769</v>
          </cell>
          <cell r="N35">
            <v>10805</v>
          </cell>
          <cell r="O35">
            <v>9738</v>
          </cell>
          <cell r="Q35">
            <v>13102</v>
          </cell>
          <cell r="R35">
            <v>16303</v>
          </cell>
          <cell r="S35">
            <v>13201</v>
          </cell>
        </row>
        <row r="37">
          <cell r="E37">
            <v>16.217447916666668</v>
          </cell>
          <cell r="F37">
            <v>17.927561349308014</v>
          </cell>
          <cell r="G37">
            <v>17.649856055932553</v>
          </cell>
          <cell r="I37">
            <v>16.910154707634874</v>
          </cell>
          <cell r="J37">
            <v>17.06753413130032</v>
          </cell>
          <cell r="K37">
            <v>15.381086571859232</v>
          </cell>
          <cell r="M37">
            <v>12.746117356553382</v>
          </cell>
          <cell r="N37">
            <v>10.987055509797342</v>
          </cell>
          <cell r="O37">
            <v>11.071570689557159</v>
          </cell>
          <cell r="Q37">
            <v>16.64676136508017</v>
          </cell>
          <cell r="R37">
            <v>19.930561498306826</v>
          </cell>
          <cell r="S37">
            <v>16.402221587167475</v>
          </cell>
          <cell r="T37">
            <v>15.587535045729329</v>
          </cell>
        </row>
        <row r="39">
          <cell r="E39">
            <v>0.54894643581477764</v>
          </cell>
          <cell r="F39">
            <v>0.57550535077288945</v>
          </cell>
          <cell r="G39">
            <v>0.54483216111172528</v>
          </cell>
          <cell r="I39">
            <v>0.58840337630734407</v>
          </cell>
          <cell r="J39">
            <v>0.59591589747295026</v>
          </cell>
          <cell r="K39">
            <v>0.542585104995435</v>
          </cell>
          <cell r="M39">
            <v>0.69763485657249491</v>
          </cell>
          <cell r="N39">
            <v>0.73136147206995183</v>
          </cell>
          <cell r="O39">
            <v>0.67093312730706489</v>
          </cell>
          <cell r="Q39">
            <v>0.54201151158802896</v>
          </cell>
          <cell r="R39">
            <v>0.54098550245756061</v>
          </cell>
          <cell r="S39">
            <v>0.57271024855294528</v>
          </cell>
          <cell r="T39">
            <v>0.59414899841491053</v>
          </cell>
        </row>
        <row r="61">
          <cell r="E61">
            <v>1227162.8799999999</v>
          </cell>
          <cell r="F61">
            <v>1234531.5399999998</v>
          </cell>
          <cell r="G61">
            <v>1215997.6399999999</v>
          </cell>
          <cell r="I61">
            <v>1337728.5299999998</v>
          </cell>
          <cell r="J61">
            <v>1258421.77</v>
          </cell>
          <cell r="K61">
            <v>1242486.23</v>
          </cell>
          <cell r="M61">
            <v>1528372.09</v>
          </cell>
          <cell r="N61">
            <v>1673580.16</v>
          </cell>
          <cell r="O61">
            <v>1519002.9</v>
          </cell>
          <cell r="Q61">
            <v>1213853.08</v>
          </cell>
          <cell r="R61">
            <v>1198655.1300000001</v>
          </cell>
          <cell r="S61">
            <v>1283431.3199999996</v>
          </cell>
        </row>
        <row r="212">
          <cell r="E212">
            <v>660382.79999999993</v>
          </cell>
          <cell r="F212">
            <v>698488.92</v>
          </cell>
          <cell r="G212">
            <v>767976.4800000001</v>
          </cell>
          <cell r="I212">
            <v>687512.92999999993</v>
          </cell>
          <cell r="J212">
            <v>676302.83000000007</v>
          </cell>
          <cell r="K212">
            <v>761351.56</v>
          </cell>
          <cell r="M212">
            <v>789985.36</v>
          </cell>
          <cell r="N212">
            <v>727110.01000000013</v>
          </cell>
          <cell r="O212">
            <v>726669.1100000001</v>
          </cell>
          <cell r="Q212">
            <v>664678.82000000007</v>
          </cell>
          <cell r="R212">
            <v>965438.99000000011</v>
          </cell>
          <cell r="S212">
            <v>975304.26000000013</v>
          </cell>
        </row>
      </sheetData>
      <sheetData sheetId="20">
        <row r="9">
          <cell r="E9">
            <v>68</v>
          </cell>
          <cell r="F9">
            <v>15</v>
          </cell>
          <cell r="G9">
            <v>10</v>
          </cell>
          <cell r="I9">
            <v>19</v>
          </cell>
          <cell r="J9">
            <v>11</v>
          </cell>
          <cell r="K9">
            <v>20</v>
          </cell>
          <cell r="M9">
            <v>27</v>
          </cell>
          <cell r="N9">
            <v>32</v>
          </cell>
          <cell r="O9">
            <v>27</v>
          </cell>
          <cell r="Q9">
            <v>17</v>
          </cell>
          <cell r="R9">
            <v>15</v>
          </cell>
          <cell r="S9">
            <v>27</v>
          </cell>
        </row>
        <row r="28">
          <cell r="E28">
            <v>129799</v>
          </cell>
          <cell r="F28">
            <v>130819</v>
          </cell>
          <cell r="G28">
            <v>130229</v>
          </cell>
          <cell r="I28">
            <v>133947</v>
          </cell>
          <cell r="J28">
            <v>132512</v>
          </cell>
          <cell r="K28">
            <v>132109</v>
          </cell>
          <cell r="M28">
            <v>151969</v>
          </cell>
          <cell r="N28">
            <v>165716</v>
          </cell>
          <cell r="O28">
            <v>153169</v>
          </cell>
          <cell r="Q28">
            <v>129871</v>
          </cell>
          <cell r="R28">
            <v>130830</v>
          </cell>
          <cell r="S28">
            <v>128709</v>
          </cell>
        </row>
        <row r="35">
          <cell r="E35">
            <v>52833.790000000008</v>
          </cell>
          <cell r="F35">
            <v>52708.31</v>
          </cell>
          <cell r="G35">
            <v>52658.290000000008</v>
          </cell>
          <cell r="I35">
            <v>58513.200000000012</v>
          </cell>
          <cell r="J35">
            <v>56217.25</v>
          </cell>
          <cell r="K35">
            <v>67840.59</v>
          </cell>
          <cell r="M35">
            <v>62913.5</v>
          </cell>
          <cell r="N35">
            <v>68131.59</v>
          </cell>
          <cell r="O35">
            <v>52415.540000000008</v>
          </cell>
          <cell r="Q35">
            <v>48534.140000000014</v>
          </cell>
          <cell r="R35">
            <v>46869.070000000007</v>
          </cell>
          <cell r="S35">
            <v>42260.09</v>
          </cell>
        </row>
        <row r="37">
          <cell r="E37">
            <v>28.888637125529272</v>
          </cell>
          <cell r="F37">
            <v>28.681000081023296</v>
          </cell>
          <cell r="G37">
            <v>28.757376143348985</v>
          </cell>
          <cell r="I37">
            <v>30.382704561881585</v>
          </cell>
          <cell r="J37">
            <v>29.761386391520077</v>
          </cell>
          <cell r="K37">
            <v>33.884785439099097</v>
          </cell>
          <cell r="M37">
            <v>29.224373192739606</v>
          </cell>
          <cell r="N37">
            <v>29.105169564947893</v>
          </cell>
          <cell r="O37">
            <v>25.481355171186372</v>
          </cell>
          <cell r="Q37">
            <v>27.175053446805219</v>
          </cell>
          <cell r="R37">
            <v>26.342767288704422</v>
          </cell>
          <cell r="S37">
            <v>24.690676321522396</v>
          </cell>
          <cell r="T37">
            <v>28.601385141217417</v>
          </cell>
        </row>
        <row r="39">
          <cell r="E39">
            <v>0.66073292032965636</v>
          </cell>
          <cell r="F39">
            <v>0.68380638753854994</v>
          </cell>
          <cell r="G39">
            <v>0.65757775438224431</v>
          </cell>
          <cell r="I39">
            <v>0.67492517459261714</v>
          </cell>
          <cell r="J39">
            <v>0.71676538201487494</v>
          </cell>
          <cell r="K39">
            <v>0.67137938482257431</v>
          </cell>
          <cell r="M39">
            <v>0.79529528743752775</v>
          </cell>
          <cell r="N39">
            <v>0.83604588979587713</v>
          </cell>
          <cell r="O39">
            <v>0.79564178484234582</v>
          </cell>
          <cell r="Q39">
            <v>0.65082912797486303</v>
          </cell>
          <cell r="R39">
            <v>0.65406006674082307</v>
          </cell>
          <cell r="S39">
            <v>0.66285052143684819</v>
          </cell>
          <cell r="T39">
            <v>0.70487445025117634</v>
          </cell>
        </row>
        <row r="61">
          <cell r="E61">
            <v>2653610.36</v>
          </cell>
          <cell r="F61">
            <v>2661855.35</v>
          </cell>
          <cell r="G61">
            <v>2780019.61</v>
          </cell>
          <cell r="I61">
            <v>2753860.4600000004</v>
          </cell>
          <cell r="J61">
            <v>2714959.71</v>
          </cell>
          <cell r="K61">
            <v>2707262.8400000003</v>
          </cell>
          <cell r="M61">
            <v>3116057.2199999997</v>
          </cell>
          <cell r="N61">
            <v>3392771.4</v>
          </cell>
          <cell r="O61">
            <v>3142428.5399999996</v>
          </cell>
          <cell r="Q61">
            <v>2620044.89</v>
          </cell>
          <cell r="R61">
            <v>2642498.3299999996</v>
          </cell>
          <cell r="S61">
            <v>2673060.6100000003</v>
          </cell>
        </row>
        <row r="212">
          <cell r="E212">
            <v>1219281.6500000001</v>
          </cell>
          <cell r="F212">
            <v>1183606.8400000001</v>
          </cell>
          <cell r="G212">
            <v>1167855.48</v>
          </cell>
          <cell r="I212">
            <v>1204577.6499999999</v>
          </cell>
          <cell r="J212">
            <v>1151594.9000000001</v>
          </cell>
          <cell r="K212">
            <v>1263298.77</v>
          </cell>
          <cell r="M212">
            <v>1128196.77</v>
          </cell>
          <cell r="N212">
            <v>1216517.32</v>
          </cell>
          <cell r="O212">
            <v>1289323.07</v>
          </cell>
          <cell r="Q212">
            <v>1258639.0999999999</v>
          </cell>
          <cell r="R212">
            <v>1344296.1300000001</v>
          </cell>
          <cell r="S212">
            <v>2710393.7100000004</v>
          </cell>
        </row>
      </sheetData>
      <sheetData sheetId="21">
        <row r="9">
          <cell r="E9">
            <v>7</v>
          </cell>
          <cell r="F9">
            <v>18</v>
          </cell>
          <cell r="G9">
            <v>14</v>
          </cell>
          <cell r="I9">
            <v>13</v>
          </cell>
          <cell r="J9">
            <v>12</v>
          </cell>
          <cell r="K9">
            <v>22</v>
          </cell>
          <cell r="M9">
            <v>43</v>
          </cell>
          <cell r="N9">
            <v>36</v>
          </cell>
          <cell r="O9">
            <v>24</v>
          </cell>
          <cell r="Q9">
            <v>23</v>
          </cell>
          <cell r="R9">
            <v>15</v>
          </cell>
          <cell r="S9">
            <v>9</v>
          </cell>
        </row>
        <row r="28">
          <cell r="E28">
            <v>83058</v>
          </cell>
          <cell r="F28">
            <v>85697</v>
          </cell>
          <cell r="G28">
            <v>87051</v>
          </cell>
          <cell r="I28">
            <v>86094</v>
          </cell>
          <cell r="J28">
            <v>83330</v>
          </cell>
          <cell r="K28">
            <v>85701</v>
          </cell>
          <cell r="M28">
            <v>100069</v>
          </cell>
          <cell r="N28">
            <v>118097</v>
          </cell>
          <cell r="O28">
            <v>103093</v>
          </cell>
          <cell r="Q28">
            <v>90393</v>
          </cell>
          <cell r="R28">
            <v>86310</v>
          </cell>
          <cell r="S28">
            <v>81112</v>
          </cell>
        </row>
        <row r="35">
          <cell r="E35">
            <v>17931.199999999997</v>
          </cell>
          <cell r="F35">
            <v>15594.479999999996</v>
          </cell>
          <cell r="G35">
            <v>12430</v>
          </cell>
          <cell r="I35">
            <v>3217.6499999999942</v>
          </cell>
          <cell r="J35">
            <v>8454.3800000000047</v>
          </cell>
          <cell r="K35">
            <v>26433.380000000005</v>
          </cell>
          <cell r="M35">
            <v>22698</v>
          </cell>
          <cell r="N35">
            <v>4929.1000000000058</v>
          </cell>
          <cell r="O35">
            <v>3126.6000000000058</v>
          </cell>
          <cell r="Q35">
            <v>8534.9600000000064</v>
          </cell>
          <cell r="R35">
            <v>6861.4600000000064</v>
          </cell>
          <cell r="S35">
            <v>9397.7400000000052</v>
          </cell>
        </row>
        <row r="37">
          <cell r="E37">
            <v>17.755561980885084</v>
          </cell>
          <cell r="F37">
            <v>15.395648281573134</v>
          </cell>
          <cell r="G37">
            <v>12.494848262482282</v>
          </cell>
          <cell r="I37">
            <v>3.6026004692399223</v>
          </cell>
          <cell r="J37">
            <v>9.211031212160373</v>
          </cell>
          <cell r="K37">
            <v>23.572738595080342</v>
          </cell>
          <cell r="M37">
            <v>18.376715378698943</v>
          </cell>
          <cell r="N37">
            <v>3.9824964389334703</v>
          </cell>
          <cell r="O37">
            <v>2.9434137046758022</v>
          </cell>
          <cell r="Q37">
            <v>8.6274497118913658</v>
          </cell>
          <cell r="R37">
            <v>7.3642576357863749</v>
          </cell>
          <cell r="S37">
            <v>10.383010900142905</v>
          </cell>
          <cell r="T37">
            <v>11.340032594005461</v>
          </cell>
        </row>
        <row r="39">
          <cell r="E39">
            <v>0.52488790725450973</v>
          </cell>
          <cell r="F39">
            <v>0.55825027685492801</v>
          </cell>
          <cell r="G39">
            <v>0.54706736298335246</v>
          </cell>
          <cell r="I39">
            <v>0.53963388836133552</v>
          </cell>
          <cell r="J39">
            <v>0.55697776233030993</v>
          </cell>
          <cell r="K39">
            <v>0.53410903923817121</v>
          </cell>
          <cell r="M39">
            <v>0.64042110652459128</v>
          </cell>
          <cell r="N39">
            <v>0.72618769446459974</v>
          </cell>
          <cell r="O39">
            <v>0.651641857084163</v>
          </cell>
          <cell r="Q39">
            <v>0.55058595653445086</v>
          </cell>
          <cell r="R39">
            <v>0.52398485901705039</v>
          </cell>
          <cell r="S39">
            <v>0.50783871775607314</v>
          </cell>
          <cell r="T39">
            <v>0.57112968409337772</v>
          </cell>
        </row>
        <row r="61">
          <cell r="E61">
            <v>1618336.38</v>
          </cell>
          <cell r="F61">
            <v>1766192.42</v>
          </cell>
          <cell r="G61">
            <v>1687108.5599999998</v>
          </cell>
          <cell r="I61">
            <v>1688554.4</v>
          </cell>
          <cell r="J61">
            <v>1615515.46</v>
          </cell>
          <cell r="K61">
            <v>1660715.3099999998</v>
          </cell>
          <cell r="M61">
            <v>1958601.87</v>
          </cell>
          <cell r="N61">
            <v>2308610.75</v>
          </cell>
          <cell r="O61">
            <v>2024419.9200000004</v>
          </cell>
          <cell r="Q61">
            <v>1777965.2399999998</v>
          </cell>
          <cell r="R61">
            <v>1678030.47</v>
          </cell>
          <cell r="S61">
            <v>1536754.3299999996</v>
          </cell>
        </row>
        <row r="212">
          <cell r="E212">
            <v>878690.6100000001</v>
          </cell>
          <cell r="F212">
            <v>922520.42</v>
          </cell>
          <cell r="G212">
            <v>933296.96000000008</v>
          </cell>
          <cell r="I212">
            <v>854548.9</v>
          </cell>
          <cell r="J212">
            <v>903851.01</v>
          </cell>
          <cell r="K212">
            <v>869328.40000000014</v>
          </cell>
          <cell r="M212">
            <v>973383.74</v>
          </cell>
          <cell r="N212">
            <v>948696.5199999999</v>
          </cell>
          <cell r="O212">
            <v>996380.54999999981</v>
          </cell>
          <cell r="Q212">
            <v>814203.79</v>
          </cell>
          <cell r="R212">
            <v>959024.66</v>
          </cell>
          <cell r="S212">
            <v>1864208.7099999997</v>
          </cell>
        </row>
      </sheetData>
      <sheetData sheetId="22">
        <row r="9">
          <cell r="E9">
            <v>55</v>
          </cell>
          <cell r="F9">
            <v>49</v>
          </cell>
          <cell r="G9">
            <v>63</v>
          </cell>
          <cell r="I9">
            <v>40</v>
          </cell>
          <cell r="J9">
            <v>116</v>
          </cell>
          <cell r="K9">
            <v>140</v>
          </cell>
          <cell r="M9">
            <v>88</v>
          </cell>
          <cell r="N9">
            <v>224</v>
          </cell>
          <cell r="O9">
            <v>92</v>
          </cell>
          <cell r="Q9">
            <v>41</v>
          </cell>
          <cell r="R9">
            <v>50</v>
          </cell>
          <cell r="S9">
            <v>43</v>
          </cell>
        </row>
        <row r="28">
          <cell r="E28">
            <v>262204</v>
          </cell>
          <cell r="F28">
            <v>270532</v>
          </cell>
          <cell r="G28">
            <v>264940</v>
          </cell>
          <cell r="I28">
            <v>265081</v>
          </cell>
          <cell r="J28">
            <v>263277</v>
          </cell>
          <cell r="K28">
            <v>256287</v>
          </cell>
          <cell r="M28">
            <v>298747</v>
          </cell>
          <cell r="N28">
            <v>330086</v>
          </cell>
          <cell r="O28">
            <v>309147</v>
          </cell>
          <cell r="Q28">
            <v>284692</v>
          </cell>
          <cell r="R28">
            <v>269873</v>
          </cell>
          <cell r="S28">
            <v>288544</v>
          </cell>
        </row>
        <row r="35">
          <cell r="E35">
            <v>92989</v>
          </cell>
          <cell r="F35">
            <v>95178</v>
          </cell>
          <cell r="G35">
            <v>92342</v>
          </cell>
          <cell r="I35">
            <v>90934</v>
          </cell>
          <cell r="J35">
            <v>90238</v>
          </cell>
          <cell r="K35">
            <v>89627</v>
          </cell>
          <cell r="M35">
            <v>81700</v>
          </cell>
          <cell r="N35">
            <v>74520</v>
          </cell>
          <cell r="O35">
            <v>70475</v>
          </cell>
          <cell r="Q35">
            <v>113872</v>
          </cell>
          <cell r="R35">
            <v>90915</v>
          </cell>
          <cell r="S35">
            <v>128957</v>
          </cell>
        </row>
        <row r="37">
          <cell r="E37">
            <v>26.179851517344094</v>
          </cell>
          <cell r="F37">
            <v>26.025539361789395</v>
          </cell>
          <cell r="G37">
            <v>25.84330352769965</v>
          </cell>
          <cell r="I37">
            <v>25.542182211423675</v>
          </cell>
          <cell r="J37">
            <v>25.525932421537984</v>
          </cell>
          <cell r="K37">
            <v>25.910197332284902</v>
          </cell>
          <cell r="M37">
            <v>21.474738925527078</v>
          </cell>
          <cell r="N37">
            <v>18.40836330579819</v>
          </cell>
          <cell r="O37">
            <v>18.563932629848747</v>
          </cell>
          <cell r="Q37">
            <v>28.570568340341829</v>
          </cell>
          <cell r="R37">
            <v>25.199008836214066</v>
          </cell>
          <cell r="S37">
            <v>30.887830208789918</v>
          </cell>
          <cell r="T37">
            <v>24.841221322193352</v>
          </cell>
        </row>
        <row r="39">
          <cell r="E39">
            <v>0.57299011268415112</v>
          </cell>
          <cell r="F39">
            <v>0.60887433464996676</v>
          </cell>
          <cell r="G39">
            <v>0.57495722109073466</v>
          </cell>
          <cell r="I39">
            <v>0.57346925088860579</v>
          </cell>
          <cell r="J39">
            <v>0.60596163672268799</v>
          </cell>
          <cell r="K39">
            <v>0.54734169159158941</v>
          </cell>
          <cell r="M39">
            <v>0.65527626066548228</v>
          </cell>
          <cell r="N39">
            <v>0.69442302695868319</v>
          </cell>
          <cell r="O39">
            <v>0.66633688975105076</v>
          </cell>
          <cell r="Q39">
            <v>0.59237650153040089</v>
          </cell>
          <cell r="R39">
            <v>0.56000647423121097</v>
          </cell>
          <cell r="S39">
            <v>0.61723942456815872</v>
          </cell>
          <cell r="T39">
            <v>0.60595725882715179</v>
          </cell>
        </row>
        <row r="61">
          <cell r="E61">
            <v>5192167.8699999992</v>
          </cell>
          <cell r="F61">
            <v>5337525.5100000007</v>
          </cell>
          <cell r="G61">
            <v>5291703.1099999994</v>
          </cell>
          <cell r="I61">
            <v>5147717.8999999994</v>
          </cell>
          <cell r="J61">
            <v>5498688.7600000007</v>
          </cell>
          <cell r="K61">
            <v>5007620.25</v>
          </cell>
          <cell r="M61">
            <v>5932623.0299999993</v>
          </cell>
          <cell r="N61">
            <v>6603048.0099999998</v>
          </cell>
          <cell r="O61">
            <v>6173462.6899999995</v>
          </cell>
          <cell r="Q61">
            <v>5580951.8700000001</v>
          </cell>
          <cell r="R61">
            <v>5630145.7000000002</v>
          </cell>
          <cell r="S61">
            <v>5735467.4400000004</v>
          </cell>
        </row>
        <row r="212">
          <cell r="E212">
            <v>1862875.9300000004</v>
          </cell>
          <cell r="F212">
            <v>1983916.47</v>
          </cell>
          <cell r="G212">
            <v>2031432.6</v>
          </cell>
          <cell r="I212">
            <v>1920265.5200000003</v>
          </cell>
          <cell r="J212">
            <v>1935409.91</v>
          </cell>
          <cell r="K212">
            <v>2089968.1600000001</v>
          </cell>
          <cell r="M212">
            <v>2384444.9300000006</v>
          </cell>
          <cell r="N212">
            <v>4107624.53</v>
          </cell>
          <cell r="O212">
            <v>2113357.0299999998</v>
          </cell>
          <cell r="Q212">
            <v>1938016.03</v>
          </cell>
          <cell r="R212">
            <v>2125354.2599999998</v>
          </cell>
          <cell r="S212">
            <v>3370267.6100000003</v>
          </cell>
        </row>
      </sheetData>
      <sheetData sheetId="23">
        <row r="9">
          <cell r="E9">
            <v>4</v>
          </cell>
          <cell r="F9">
            <v>5</v>
          </cell>
          <cell r="G9">
            <v>8</v>
          </cell>
          <cell r="I9">
            <v>2</v>
          </cell>
          <cell r="J9">
            <v>12</v>
          </cell>
          <cell r="K9">
            <v>14</v>
          </cell>
          <cell r="M9">
            <v>16</v>
          </cell>
          <cell r="N9">
            <v>23</v>
          </cell>
          <cell r="O9">
            <v>3</v>
          </cell>
          <cell r="Q9">
            <v>5</v>
          </cell>
          <cell r="R9">
            <v>5</v>
          </cell>
          <cell r="S9">
            <v>19</v>
          </cell>
        </row>
        <row r="28">
          <cell r="E28">
            <v>13320</v>
          </cell>
          <cell r="F28">
            <v>13985</v>
          </cell>
          <cell r="G28">
            <v>14979</v>
          </cell>
          <cell r="I28">
            <v>14609</v>
          </cell>
          <cell r="J28">
            <v>13882</v>
          </cell>
          <cell r="K28">
            <v>14596</v>
          </cell>
          <cell r="M28">
            <v>19676</v>
          </cell>
          <cell r="N28">
            <v>21694</v>
          </cell>
          <cell r="O28">
            <v>19998</v>
          </cell>
          <cell r="Q28">
            <v>14822</v>
          </cell>
          <cell r="R28">
            <v>14978</v>
          </cell>
          <cell r="S28">
            <v>16390</v>
          </cell>
        </row>
        <row r="35">
          <cell r="E35">
            <v>4390</v>
          </cell>
          <cell r="F35">
            <v>4525</v>
          </cell>
          <cell r="G35">
            <v>4826</v>
          </cell>
          <cell r="I35">
            <v>4716</v>
          </cell>
          <cell r="J35">
            <v>4580</v>
          </cell>
          <cell r="K35">
            <v>4884</v>
          </cell>
          <cell r="M35">
            <v>6166</v>
          </cell>
          <cell r="N35">
            <v>6456</v>
          </cell>
          <cell r="O35">
            <v>5902</v>
          </cell>
          <cell r="Q35">
            <v>4178</v>
          </cell>
          <cell r="R35">
            <v>4132</v>
          </cell>
          <cell r="S35">
            <v>4410</v>
          </cell>
        </row>
        <row r="37">
          <cell r="E37">
            <v>24.788255223037829</v>
          </cell>
          <cell r="F37">
            <v>24.4462452728255</v>
          </cell>
          <cell r="G37">
            <v>24.367583943448622</v>
          </cell>
          <cell r="I37">
            <v>24.403622250970248</v>
          </cell>
          <cell r="J37">
            <v>24.80771314050482</v>
          </cell>
          <cell r="K37">
            <v>25.071868583162214</v>
          </cell>
          <cell r="M37">
            <v>23.843774168600156</v>
          </cell>
          <cell r="N37">
            <v>22.934280639431616</v>
          </cell>
          <cell r="O37">
            <v>22.787644787644787</v>
          </cell>
          <cell r="Q37">
            <v>21.989473684210527</v>
          </cell>
          <cell r="R37">
            <v>21.622187336473051</v>
          </cell>
          <cell r="S37">
            <v>21.201923076923077</v>
          </cell>
          <cell r="T37">
            <v>23.467744494510377</v>
          </cell>
        </row>
        <row r="39">
          <cell r="E39">
            <v>0.40081848820414062</v>
          </cell>
          <cell r="F39">
            <v>0.43344181001084769</v>
          </cell>
          <cell r="G39">
            <v>0.44657444398068097</v>
          </cell>
          <cell r="I39">
            <v>0.4337395899826314</v>
          </cell>
          <cell r="J39">
            <v>0.4381598674347037</v>
          </cell>
          <cell r="K39">
            <v>0.42609837979856952</v>
          </cell>
          <cell r="M39">
            <v>0.58559523809523806</v>
          </cell>
          <cell r="N39">
            <v>0.61440425953722844</v>
          </cell>
          <cell r="O39">
            <v>0.57889709075119411</v>
          </cell>
          <cell r="Q39">
            <v>0.41378540221381616</v>
          </cell>
          <cell r="R39">
            <v>0.41633889730511042</v>
          </cell>
          <cell r="S39">
            <v>0.46615472127417518</v>
          </cell>
          <cell r="T39">
            <v>0.46814246474293641</v>
          </cell>
        </row>
        <row r="61">
          <cell r="E61">
            <v>274001.46000000002</v>
          </cell>
          <cell r="F61">
            <v>285830.59999999998</v>
          </cell>
          <cell r="G61">
            <v>314885.01999999996</v>
          </cell>
          <cell r="I61">
            <v>295790.28999999998</v>
          </cell>
          <cell r="J61">
            <v>294702.55000000005</v>
          </cell>
          <cell r="K61">
            <v>315753.51</v>
          </cell>
          <cell r="M61">
            <v>424506.43999999994</v>
          </cell>
          <cell r="N61">
            <v>454645.06</v>
          </cell>
          <cell r="O61">
            <v>409046.19999999995</v>
          </cell>
          <cell r="Q61">
            <v>309239.38999999996</v>
          </cell>
          <cell r="R61">
            <v>302541.53000000003</v>
          </cell>
          <cell r="S61">
            <v>357494.02999999991</v>
          </cell>
        </row>
        <row r="212">
          <cell r="E212">
            <v>363973.35</v>
          </cell>
          <cell r="F212">
            <v>487371.03</v>
          </cell>
          <cell r="G212">
            <v>417253.91</v>
          </cell>
          <cell r="I212">
            <v>387199.05</v>
          </cell>
          <cell r="J212">
            <v>389700.68999999994</v>
          </cell>
          <cell r="K212">
            <v>468124.8</v>
          </cell>
          <cell r="M212">
            <v>360573.86</v>
          </cell>
          <cell r="N212">
            <v>349825.88</v>
          </cell>
          <cell r="O212">
            <v>422946.43000000005</v>
          </cell>
          <cell r="Q212">
            <v>402395.21</v>
          </cell>
          <cell r="R212">
            <v>388039.84</v>
          </cell>
          <cell r="S212">
            <v>414295.08</v>
          </cell>
        </row>
      </sheetData>
      <sheetData sheetId="24">
        <row r="9">
          <cell r="E9">
            <v>109</v>
          </cell>
          <cell r="F9">
            <v>103</v>
          </cell>
          <cell r="G9">
            <v>81</v>
          </cell>
          <cell r="I9">
            <v>120</v>
          </cell>
          <cell r="J9">
            <v>61</v>
          </cell>
          <cell r="K9">
            <v>127</v>
          </cell>
          <cell r="M9">
            <v>154</v>
          </cell>
          <cell r="N9">
            <v>180</v>
          </cell>
          <cell r="O9">
            <v>160</v>
          </cell>
          <cell r="Q9">
            <v>95</v>
          </cell>
          <cell r="R9">
            <v>168</v>
          </cell>
          <cell r="S9">
            <v>166</v>
          </cell>
        </row>
        <row r="28">
          <cell r="E28">
            <v>699754</v>
          </cell>
          <cell r="F28">
            <v>712624</v>
          </cell>
          <cell r="G28">
            <v>700062</v>
          </cell>
          <cell r="I28">
            <v>712376</v>
          </cell>
          <cell r="J28">
            <v>689081</v>
          </cell>
          <cell r="K28">
            <v>682935</v>
          </cell>
          <cell r="M28">
            <v>777043</v>
          </cell>
          <cell r="N28">
            <v>864049</v>
          </cell>
          <cell r="O28">
            <v>793147</v>
          </cell>
          <cell r="Q28">
            <v>764743</v>
          </cell>
          <cell r="R28">
            <v>677556</v>
          </cell>
          <cell r="S28">
            <v>729718</v>
          </cell>
        </row>
        <row r="35">
          <cell r="E35">
            <v>201723.07000000007</v>
          </cell>
          <cell r="F35">
            <v>185325.32000000007</v>
          </cell>
          <cell r="G35">
            <v>226279.12</v>
          </cell>
          <cell r="I35">
            <v>213422.96999999997</v>
          </cell>
          <cell r="J35">
            <v>179492.15000000002</v>
          </cell>
          <cell r="K35">
            <v>279413.67999999993</v>
          </cell>
          <cell r="M35">
            <v>236148.83999999997</v>
          </cell>
          <cell r="N35">
            <v>118552.95999999996</v>
          </cell>
          <cell r="O35">
            <v>116980.41000000015</v>
          </cell>
          <cell r="Q35">
            <v>181819.83999999985</v>
          </cell>
          <cell r="R35">
            <v>282857.26</v>
          </cell>
          <cell r="S35">
            <v>185486.70000000007</v>
          </cell>
        </row>
        <row r="37">
          <cell r="E37">
            <v>22.373847256140401</v>
          </cell>
          <cell r="F37">
            <v>20.635556907762606</v>
          </cell>
          <cell r="G37">
            <v>24.422129669795289</v>
          </cell>
          <cell r="I37">
            <v>23.045075257018063</v>
          </cell>
          <cell r="J37">
            <v>20.658656703886297</v>
          </cell>
          <cell r="K37">
            <v>29.020595180149865</v>
          </cell>
          <cell r="M37">
            <v>23.297781621988175</v>
          </cell>
          <cell r="N37">
            <v>12.062088935188424</v>
          </cell>
          <cell r="O37">
            <v>12.849463287444696</v>
          </cell>
          <cell r="Q37">
            <v>19.206398763893581</v>
          </cell>
          <cell r="R37">
            <v>29.448890625202694</v>
          </cell>
          <cell r="S37">
            <v>20.265066409178083</v>
          </cell>
          <cell r="T37">
            <v>21.470025654279283</v>
          </cell>
        </row>
        <row r="39">
          <cell r="E39">
            <v>0.60194695069052528</v>
          </cell>
          <cell r="F39">
            <v>0.63196896131249314</v>
          </cell>
          <cell r="G39">
            <v>0.59962150103661094</v>
          </cell>
          <cell r="I39">
            <v>0.6088431376989929</v>
          </cell>
          <cell r="J39">
            <v>0.62830963544088658</v>
          </cell>
          <cell r="K39">
            <v>0.58134744135961425</v>
          </cell>
          <cell r="M39">
            <v>0.68133875217564766</v>
          </cell>
          <cell r="N39">
            <v>0.73023090129807233</v>
          </cell>
          <cell r="O39">
            <v>0.68987001013303417</v>
          </cell>
          <cell r="Q39">
            <v>0.64189867770599807</v>
          </cell>
          <cell r="R39">
            <v>0.56703493692623841</v>
          </cell>
          <cell r="S39">
            <v>0.62856601416973534</v>
          </cell>
          <cell r="T39">
            <v>0.63109133620551217</v>
          </cell>
        </row>
        <row r="61">
          <cell r="E61">
            <v>13500048.219999999</v>
          </cell>
          <cell r="F61">
            <v>13802768.709999999</v>
          </cell>
          <cell r="G61">
            <v>13548706.130000001</v>
          </cell>
          <cell r="I61">
            <v>14051047.810000002</v>
          </cell>
          <cell r="J61">
            <v>13353594.949999997</v>
          </cell>
          <cell r="K61">
            <v>13233862.85</v>
          </cell>
          <cell r="M61">
            <v>15001764.480000002</v>
          </cell>
          <cell r="N61">
            <v>16619130.039999999</v>
          </cell>
          <cell r="O61">
            <v>15913152.440000001</v>
          </cell>
          <cell r="Q61">
            <v>14894495.350000001</v>
          </cell>
          <cell r="R61">
            <v>12969354.439999998</v>
          </cell>
          <cell r="S61">
            <v>14854114.859999999</v>
          </cell>
        </row>
        <row r="212">
          <cell r="E212">
            <v>6140070.9899999993</v>
          </cell>
          <cell r="F212">
            <v>6135574.6999999983</v>
          </cell>
          <cell r="G212">
            <v>6420300.25</v>
          </cell>
          <cell r="I212">
            <v>5656276.6799999997</v>
          </cell>
          <cell r="J212">
            <v>3958955.8699999996</v>
          </cell>
          <cell r="K212">
            <v>5917618.8799999999</v>
          </cell>
          <cell r="M212">
            <v>5811370.0099999998</v>
          </cell>
          <cell r="N212">
            <v>5954000.8700000001</v>
          </cell>
          <cell r="O212">
            <v>6228370.1100000003</v>
          </cell>
          <cell r="Q212">
            <v>5899511.2399999993</v>
          </cell>
          <cell r="R212">
            <v>6230798.5999999996</v>
          </cell>
          <cell r="S212">
            <v>7320269.9399999985</v>
          </cell>
        </row>
      </sheetData>
      <sheetData sheetId="25">
        <row r="9">
          <cell r="E9">
            <v>16</v>
          </cell>
          <cell r="F9">
            <v>9</v>
          </cell>
          <cell r="G9">
            <v>11</v>
          </cell>
          <cell r="I9">
            <v>17</v>
          </cell>
          <cell r="J9">
            <v>21</v>
          </cell>
          <cell r="K9">
            <v>30</v>
          </cell>
          <cell r="M9">
            <v>19</v>
          </cell>
          <cell r="N9">
            <v>15</v>
          </cell>
          <cell r="O9">
            <v>8</v>
          </cell>
          <cell r="Q9">
            <v>27</v>
          </cell>
          <cell r="R9">
            <v>35</v>
          </cell>
          <cell r="S9">
            <v>26</v>
          </cell>
        </row>
        <row r="28">
          <cell r="E28">
            <v>76565</v>
          </cell>
          <cell r="F28">
            <v>81775</v>
          </cell>
          <cell r="G28">
            <v>81583</v>
          </cell>
          <cell r="I28">
            <v>83429</v>
          </cell>
          <cell r="J28">
            <v>77948.399999999994</v>
          </cell>
          <cell r="K28">
            <v>79723.899999999994</v>
          </cell>
          <cell r="M28">
            <v>95738.4</v>
          </cell>
          <cell r="N28">
            <v>114638</v>
          </cell>
          <cell r="O28">
            <v>95234.8</v>
          </cell>
          <cell r="Q28">
            <v>88342.1</v>
          </cell>
          <cell r="R28">
            <v>83597.899999999994</v>
          </cell>
          <cell r="S28">
            <v>82579</v>
          </cell>
        </row>
        <row r="35">
          <cell r="E35">
            <v>32333.899999999994</v>
          </cell>
          <cell r="F35">
            <v>24905.72</v>
          </cell>
          <cell r="G35">
            <v>23646</v>
          </cell>
          <cell r="I35">
            <v>18621.240000000002</v>
          </cell>
          <cell r="J35">
            <v>16089.420000000013</v>
          </cell>
          <cell r="K35">
            <v>12994.100000000006</v>
          </cell>
          <cell r="M35">
            <v>17006.660000000011</v>
          </cell>
          <cell r="N35">
            <v>13924.5</v>
          </cell>
          <cell r="O35">
            <v>6147.4999999999973</v>
          </cell>
          <cell r="Q35">
            <v>14450.199999999997</v>
          </cell>
          <cell r="R35">
            <v>14774.14</v>
          </cell>
          <cell r="S35">
            <v>16833.509999999995</v>
          </cell>
        </row>
        <row r="37">
          <cell r="E37">
            <v>29.691668143571693</v>
          </cell>
          <cell r="F37">
            <v>23.346036659670087</v>
          </cell>
          <cell r="G37">
            <v>22.467148707326576</v>
          </cell>
          <cell r="I37">
            <v>18.213629891212598</v>
          </cell>
          <cell r="J37">
            <v>17.10952040359933</v>
          </cell>
          <cell r="K37">
            <v>14.013588568347272</v>
          </cell>
          <cell r="M37">
            <v>15.067147468922013</v>
          </cell>
          <cell r="N37">
            <v>10.808094136640948</v>
          </cell>
          <cell r="O37">
            <v>6.0615472598552493</v>
          </cell>
          <cell r="Q37">
            <v>14.057667743595578</v>
          </cell>
          <cell r="R37">
            <v>15.018637409572882</v>
          </cell>
          <cell r="S37">
            <v>16.932989620722779</v>
          </cell>
          <cell r="T37">
            <v>16.890470213330328</v>
          </cell>
        </row>
        <row r="39">
          <cell r="E39">
            <v>0.46719733465949481</v>
          </cell>
          <cell r="F39">
            <v>0.51474522393226951</v>
          </cell>
          <cell r="G39">
            <v>0.49612775519263924</v>
          </cell>
          <cell r="I39">
            <v>0.5060658263475234</v>
          </cell>
          <cell r="J39">
            <v>0.50377206673581965</v>
          </cell>
          <cell r="K39">
            <v>0.4798467598987628</v>
          </cell>
          <cell r="M39">
            <v>0.59284413895597254</v>
          </cell>
          <cell r="N39">
            <v>0.68748838073991447</v>
          </cell>
          <cell r="O39">
            <v>0.59137357178340788</v>
          </cell>
          <cell r="Q39">
            <v>0.52939720625865183</v>
          </cell>
          <cell r="R39">
            <v>0.49823675780376964</v>
          </cell>
          <cell r="S39">
            <v>0.50581281391645228</v>
          </cell>
          <cell r="T39">
            <v>0.52993376047494567</v>
          </cell>
        </row>
        <row r="61">
          <cell r="E61">
            <v>1376992.7</v>
          </cell>
          <cell r="F61">
            <v>1467263.41</v>
          </cell>
          <cell r="G61">
            <v>1462777.3699999999</v>
          </cell>
          <cell r="I61">
            <v>1501147.6400000001</v>
          </cell>
          <cell r="J61">
            <v>1442554.6800000002</v>
          </cell>
          <cell r="K61">
            <v>1445505.42</v>
          </cell>
          <cell r="M61">
            <v>1714227.7599999998</v>
          </cell>
          <cell r="N61">
            <v>2021751.97</v>
          </cell>
          <cell r="O61">
            <v>1768895.4699999997</v>
          </cell>
          <cell r="Q61">
            <v>1767497.3499999996</v>
          </cell>
          <cell r="R61">
            <v>1565901.8599999999</v>
          </cell>
          <cell r="S61">
            <v>1492162.2400000002</v>
          </cell>
        </row>
        <row r="212">
          <cell r="E212">
            <v>1287094.1999999997</v>
          </cell>
          <cell r="F212">
            <v>1341326.56</v>
          </cell>
          <cell r="G212">
            <v>1212329.26</v>
          </cell>
          <cell r="I212">
            <v>903723.07000000007</v>
          </cell>
          <cell r="J212">
            <v>926890.44</v>
          </cell>
          <cell r="K212">
            <v>1496481.51</v>
          </cell>
          <cell r="M212">
            <v>648551.81000000006</v>
          </cell>
          <cell r="N212">
            <v>1137496.98</v>
          </cell>
          <cell r="O212">
            <v>1019514.6500000001</v>
          </cell>
          <cell r="Q212">
            <v>1009581.1300000001</v>
          </cell>
          <cell r="R212">
            <v>1036699.8200000001</v>
          </cell>
          <cell r="S212">
            <v>2480134.19</v>
          </cell>
        </row>
      </sheetData>
      <sheetData sheetId="26">
        <row r="9">
          <cell r="E9">
            <v>22</v>
          </cell>
          <cell r="F9">
            <v>19</v>
          </cell>
          <cell r="G9">
            <v>20</v>
          </cell>
          <cell r="I9">
            <v>23</v>
          </cell>
          <cell r="J9">
            <v>38</v>
          </cell>
          <cell r="K9">
            <v>47</v>
          </cell>
          <cell r="M9">
            <v>13</v>
          </cell>
          <cell r="N9">
            <v>50</v>
          </cell>
          <cell r="O9">
            <v>96</v>
          </cell>
          <cell r="Q9">
            <v>26</v>
          </cell>
          <cell r="R9">
            <v>53</v>
          </cell>
          <cell r="S9">
            <v>12</v>
          </cell>
        </row>
        <row r="28">
          <cell r="E28">
            <v>101004</v>
          </cell>
          <cell r="F28">
            <v>107686</v>
          </cell>
          <cell r="G28">
            <v>110127</v>
          </cell>
          <cell r="I28">
            <v>113283.44</v>
          </cell>
          <cell r="J28">
            <v>108904.64</v>
          </cell>
          <cell r="K28">
            <v>111572.7</v>
          </cell>
          <cell r="M28">
            <v>134080.1</v>
          </cell>
          <cell r="N28">
            <v>153074.9</v>
          </cell>
          <cell r="O28">
            <v>124766.2</v>
          </cell>
          <cell r="Q28">
            <v>107179.1</v>
          </cell>
          <cell r="R28">
            <v>108680.6</v>
          </cell>
          <cell r="S28">
            <v>108150.3</v>
          </cell>
        </row>
        <row r="35">
          <cell r="E35">
            <v>35547</v>
          </cell>
          <cell r="F35">
            <v>31210</v>
          </cell>
          <cell r="G35">
            <v>36563</v>
          </cell>
          <cell r="I35">
            <v>40742.559999999998</v>
          </cell>
          <cell r="J35">
            <v>28812.36</v>
          </cell>
          <cell r="K35">
            <v>52065.3</v>
          </cell>
          <cell r="M35">
            <v>29624.899999999994</v>
          </cell>
          <cell r="N35">
            <v>19969.100000000006</v>
          </cell>
          <cell r="O35">
            <v>6770.8000000000029</v>
          </cell>
          <cell r="Q35">
            <v>23885.899999999994</v>
          </cell>
          <cell r="R35">
            <v>49914.399999999994</v>
          </cell>
          <cell r="S35">
            <v>44002.7</v>
          </cell>
        </row>
        <row r="37">
          <cell r="E37">
            <v>26.03203198804842</v>
          </cell>
          <cell r="F37">
            <v>22.461963640551005</v>
          </cell>
          <cell r="G37">
            <v>24.925352784784238</v>
          </cell>
          <cell r="I37">
            <v>26.451741913702882</v>
          </cell>
          <cell r="J37">
            <v>20.918691690565218</v>
          </cell>
          <cell r="K37">
            <v>31.805508891318823</v>
          </cell>
          <cell r="M37">
            <v>18.096515072844443</v>
          </cell>
          <cell r="N37">
            <v>11.524114011345736</v>
          </cell>
          <cell r="O37">
            <v>5.144046678417312</v>
          </cell>
          <cell r="Q37">
            <v>18.224468775035284</v>
          </cell>
          <cell r="R37">
            <v>31.472871149784037</v>
          </cell>
          <cell r="S37">
            <v>28.920034439018615</v>
          </cell>
          <cell r="T37">
            <v>22.320603779494082</v>
          </cell>
        </row>
        <row r="39">
          <cell r="E39">
            <v>0.42380249068510628</v>
          </cell>
          <cell r="F39">
            <v>0.46587064676616918</v>
          </cell>
          <cell r="G39">
            <v>0.46013650294252212</v>
          </cell>
          <cell r="I39">
            <v>0.47222388268127319</v>
          </cell>
          <cell r="J39">
            <v>0.48352957108003652</v>
          </cell>
          <cell r="K39">
            <v>0.46107088839850241</v>
          </cell>
          <cell r="M39">
            <v>0.57050506339885976</v>
          </cell>
          <cell r="N39">
            <v>0.62799186061299761</v>
          </cell>
          <cell r="O39">
            <v>0.52415065011447892</v>
          </cell>
          <cell r="Q39">
            <v>0.43247111421360251</v>
          </cell>
          <cell r="R39">
            <v>0.43640079746705834</v>
          </cell>
          <cell r="S39">
            <v>0.44696671006137251</v>
          </cell>
          <cell r="T39">
            <v>0.48171422544773818</v>
          </cell>
        </row>
        <row r="61">
          <cell r="E61">
            <v>1896817.6500000004</v>
          </cell>
          <cell r="F61">
            <v>1995703.42</v>
          </cell>
          <cell r="G61">
            <v>2077428.27</v>
          </cell>
          <cell r="I61">
            <v>2114402.4899999998</v>
          </cell>
          <cell r="J61">
            <v>2045763.84</v>
          </cell>
          <cell r="K61">
            <v>2082756.1999999997</v>
          </cell>
          <cell r="M61">
            <v>2490556.89</v>
          </cell>
          <cell r="N61">
            <v>2952192.81</v>
          </cell>
          <cell r="O61">
            <v>2538403.73</v>
          </cell>
          <cell r="Q61">
            <v>1999433.82</v>
          </cell>
          <cell r="R61">
            <v>1995539.34</v>
          </cell>
          <cell r="S61">
            <v>1977724.54</v>
          </cell>
        </row>
        <row r="212">
          <cell r="E212">
            <v>1096744.1200000001</v>
          </cell>
          <cell r="F212">
            <v>1110203.2300000002</v>
          </cell>
          <cell r="G212">
            <v>1093352.96</v>
          </cell>
          <cell r="I212">
            <v>1047489.36</v>
          </cell>
          <cell r="J212">
            <v>1078929.06</v>
          </cell>
          <cell r="K212">
            <v>1173876.6799999997</v>
          </cell>
          <cell r="M212">
            <v>1175719.3400000001</v>
          </cell>
          <cell r="N212">
            <v>1282665.22</v>
          </cell>
          <cell r="O212">
            <v>1116575.3499999999</v>
          </cell>
          <cell r="Q212">
            <v>1115351.93</v>
          </cell>
          <cell r="R212">
            <v>1054981.4100000001</v>
          </cell>
          <cell r="S212">
            <v>1569277.0300000003</v>
          </cell>
        </row>
      </sheetData>
      <sheetData sheetId="27">
        <row r="9">
          <cell r="E9">
            <v>31</v>
          </cell>
          <cell r="F9">
            <v>46</v>
          </cell>
          <cell r="G9">
            <v>48</v>
          </cell>
          <cell r="I9">
            <v>40</v>
          </cell>
          <cell r="J9">
            <v>23</v>
          </cell>
          <cell r="K9">
            <v>36</v>
          </cell>
          <cell r="M9">
            <v>47</v>
          </cell>
          <cell r="N9">
            <v>47</v>
          </cell>
          <cell r="O9">
            <v>49</v>
          </cell>
          <cell r="Q9">
            <v>38</v>
          </cell>
          <cell r="R9">
            <v>57</v>
          </cell>
          <cell r="S9">
            <v>40</v>
          </cell>
        </row>
        <row r="28">
          <cell r="E28">
            <v>206726</v>
          </cell>
          <cell r="F28">
            <v>205379</v>
          </cell>
          <cell r="G28">
            <v>211785</v>
          </cell>
          <cell r="I28">
            <v>209063</v>
          </cell>
          <cell r="J28">
            <v>207081</v>
          </cell>
          <cell r="K28">
            <v>201275</v>
          </cell>
          <cell r="M28">
            <v>239866</v>
          </cell>
          <cell r="N28">
            <v>254484</v>
          </cell>
          <cell r="O28">
            <v>234389</v>
          </cell>
          <cell r="Q28">
            <v>221612</v>
          </cell>
          <cell r="R28">
            <v>199601</v>
          </cell>
          <cell r="S28">
            <v>210261</v>
          </cell>
        </row>
        <row r="35">
          <cell r="E35">
            <v>100318.87</v>
          </cell>
          <cell r="F35">
            <v>137105.90999999997</v>
          </cell>
          <cell r="G35">
            <v>126039.45000000001</v>
          </cell>
          <cell r="I35">
            <v>124840.81</v>
          </cell>
          <cell r="J35">
            <v>100901.32</v>
          </cell>
          <cell r="K35">
            <v>144186.66999999998</v>
          </cell>
          <cell r="M35">
            <v>118705.02000000002</v>
          </cell>
          <cell r="N35">
            <v>96843.340000000026</v>
          </cell>
          <cell r="O35">
            <v>124144.46000000002</v>
          </cell>
          <cell r="Q35">
            <v>124319.84000000003</v>
          </cell>
          <cell r="R35">
            <v>138712.93</v>
          </cell>
          <cell r="S35">
            <v>123109.04999999999</v>
          </cell>
        </row>
        <row r="37">
          <cell r="E37">
            <v>32.662381677708197</v>
          </cell>
          <cell r="F37">
            <v>40.019949566529064</v>
          </cell>
          <cell r="G37">
            <v>37.28531600286297</v>
          </cell>
          <cell r="I37">
            <v>37.366209917300111</v>
          </cell>
          <cell r="J37">
            <v>32.741956649307923</v>
          </cell>
          <cell r="K37">
            <v>41.697433898757886</v>
          </cell>
          <cell r="M37">
            <v>33.069055798871986</v>
          </cell>
          <cell r="N37">
            <v>27.542097087151131</v>
          </cell>
          <cell r="O37">
            <v>34.621957921581384</v>
          </cell>
          <cell r="Q37">
            <v>35.937357451478441</v>
          </cell>
          <cell r="R37">
            <v>41.000762212041195</v>
          </cell>
          <cell r="S37">
            <v>36.928314991268792</v>
          </cell>
          <cell r="T37">
            <v>35.918427646885917</v>
          </cell>
        </row>
        <row r="39">
          <cell r="E39">
            <v>0.56087982212551335</v>
          </cell>
          <cell r="F39">
            <v>0.57473589948089376</v>
          </cell>
          <cell r="G39">
            <v>0.57200771913998294</v>
          </cell>
          <cell r="I39">
            <v>0.56300603096677249</v>
          </cell>
          <cell r="J39">
            <v>0.59510993732236306</v>
          </cell>
          <cell r="K39">
            <v>0.54027392847795885</v>
          </cell>
          <cell r="M39">
            <v>0.66355727070279547</v>
          </cell>
          <cell r="N39">
            <v>0.67903232477129583</v>
          </cell>
          <cell r="O39">
            <v>0.64420899296394019</v>
          </cell>
          <cell r="Q39">
            <v>0.58777177336471831</v>
          </cell>
          <cell r="R39">
            <v>0.52754952359556495</v>
          </cell>
          <cell r="S39">
            <v>0.5721154238602506</v>
          </cell>
          <cell r="T39">
            <v>0.58872602033854116</v>
          </cell>
        </row>
        <row r="61">
          <cell r="E61">
            <v>4116456.7100000004</v>
          </cell>
          <cell r="F61">
            <v>4108773.79</v>
          </cell>
          <cell r="G61">
            <v>4241343.3699999992</v>
          </cell>
          <cell r="I61">
            <v>4172936.9699999997</v>
          </cell>
          <cell r="J61">
            <v>4227120.08</v>
          </cell>
          <cell r="K61">
            <v>4013635.9400000004</v>
          </cell>
          <cell r="M61">
            <v>4831680.2600000007</v>
          </cell>
          <cell r="N61">
            <v>5040103.2199999988</v>
          </cell>
          <cell r="O61">
            <v>4657712.9800000004</v>
          </cell>
          <cell r="Q61">
            <v>4366095.7200000007</v>
          </cell>
          <cell r="R61">
            <v>3937885.8600000008</v>
          </cell>
          <cell r="S61">
            <v>4218333.95</v>
          </cell>
        </row>
        <row r="212">
          <cell r="E212">
            <v>1843440.74</v>
          </cell>
          <cell r="F212">
            <v>1696447.61</v>
          </cell>
          <cell r="G212">
            <v>1732893.4</v>
          </cell>
          <cell r="I212">
            <v>1966893.0799999998</v>
          </cell>
          <cell r="J212">
            <v>1898489.7500000002</v>
          </cell>
          <cell r="K212">
            <v>1850815.2399999998</v>
          </cell>
          <cell r="M212">
            <v>1753187.8300000003</v>
          </cell>
          <cell r="N212">
            <v>1902698.54</v>
          </cell>
          <cell r="O212">
            <v>2242831.9299999997</v>
          </cell>
          <cell r="Q212">
            <v>1997115.3</v>
          </cell>
          <cell r="R212">
            <v>2147948.9899999998</v>
          </cell>
          <cell r="S212">
            <v>3384783.72</v>
          </cell>
        </row>
      </sheetData>
      <sheetData sheetId="28">
        <row r="9">
          <cell r="E9">
            <v>6</v>
          </cell>
          <cell r="F9">
            <v>14</v>
          </cell>
          <cell r="G9">
            <v>14</v>
          </cell>
          <cell r="I9">
            <v>9</v>
          </cell>
          <cell r="J9">
            <v>12</v>
          </cell>
          <cell r="K9">
            <v>33</v>
          </cell>
          <cell r="M9">
            <v>9</v>
          </cell>
          <cell r="N9">
            <v>12</v>
          </cell>
          <cell r="O9">
            <v>17</v>
          </cell>
          <cell r="Q9">
            <v>8</v>
          </cell>
          <cell r="R9">
            <v>17</v>
          </cell>
          <cell r="S9">
            <v>9</v>
          </cell>
        </row>
        <row r="28">
          <cell r="E28">
            <v>87047</v>
          </cell>
          <cell r="F28">
            <v>89770</v>
          </cell>
          <cell r="G28">
            <v>85531</v>
          </cell>
          <cell r="I28">
            <v>86754</v>
          </cell>
          <cell r="J28">
            <v>83277</v>
          </cell>
          <cell r="K28">
            <v>85970</v>
          </cell>
          <cell r="M28">
            <v>104447</v>
          </cell>
          <cell r="N28">
            <v>114435</v>
          </cell>
          <cell r="O28">
            <v>101238</v>
          </cell>
          <cell r="Q28">
            <v>94767</v>
          </cell>
          <cell r="R28">
            <v>85385</v>
          </cell>
          <cell r="S28">
            <v>85763</v>
          </cell>
        </row>
        <row r="35">
          <cell r="E35">
            <v>26521</v>
          </cell>
          <cell r="F35">
            <v>22887</v>
          </cell>
          <cell r="G35">
            <v>28092</v>
          </cell>
          <cell r="I35">
            <v>27710</v>
          </cell>
          <cell r="J35">
            <v>25521</v>
          </cell>
          <cell r="K35">
            <v>26938</v>
          </cell>
          <cell r="M35">
            <v>42243</v>
          </cell>
          <cell r="N35">
            <v>32638</v>
          </cell>
          <cell r="O35">
            <v>25319</v>
          </cell>
          <cell r="Q35">
            <v>23901</v>
          </cell>
          <cell r="R35">
            <v>23990</v>
          </cell>
          <cell r="S35">
            <v>23675</v>
          </cell>
        </row>
        <row r="37">
          <cell r="E37">
            <v>23.34800598644247</v>
          </cell>
          <cell r="F37">
            <v>20.313845225309983</v>
          </cell>
          <cell r="G37">
            <v>24.720168954593451</v>
          </cell>
          <cell r="I37">
            <v>24.205735649955887</v>
          </cell>
          <cell r="J37">
            <v>23.453352448169387</v>
          </cell>
          <cell r="K37">
            <v>23.751708327822598</v>
          </cell>
          <cell r="M37">
            <v>28.718956292363231</v>
          </cell>
          <cell r="N37">
            <v>22.176019350849657</v>
          </cell>
          <cell r="O37">
            <v>20.003792337897305</v>
          </cell>
          <cell r="Q37">
            <v>20.138011222890654</v>
          </cell>
          <cell r="R37">
            <v>21.930706645945701</v>
          </cell>
          <cell r="S37">
            <v>21.631079315480271</v>
          </cell>
          <cell r="T37">
            <v>22.957638806134486</v>
          </cell>
        </row>
        <row r="39">
          <cell r="E39">
            <v>0.4655890800755238</v>
          </cell>
          <cell r="F39">
            <v>0.49537841790138787</v>
          </cell>
          <cell r="G39">
            <v>0.45626997124673924</v>
          </cell>
          <cell r="I39">
            <v>0.46244999240390944</v>
          </cell>
          <cell r="J39">
            <v>0.47370846084710866</v>
          </cell>
          <cell r="K39">
            <v>0.45582278212551169</v>
          </cell>
          <cell r="M39">
            <v>0.57032790018292512</v>
          </cell>
          <cell r="N39">
            <v>0.60381967987294116</v>
          </cell>
          <cell r="O39">
            <v>0.55086516487104142</v>
          </cell>
          <cell r="Q39">
            <v>0.49820730117340289</v>
          </cell>
          <cell r="R39">
            <v>0.44866506576147214</v>
          </cell>
          <cell r="S39">
            <v>0.46544556604797566</v>
          </cell>
          <cell r="T39">
            <v>0.49580062815491616</v>
          </cell>
        </row>
        <row r="61">
          <cell r="E61">
            <v>1661082.96</v>
          </cell>
          <cell r="F61">
            <v>1773298.5700000003</v>
          </cell>
          <cell r="G61">
            <v>1641984.41</v>
          </cell>
          <cell r="I61">
            <v>1643638.9200000002</v>
          </cell>
          <cell r="J61">
            <v>1588964.95</v>
          </cell>
          <cell r="K61">
            <v>1667173.6</v>
          </cell>
          <cell r="M61">
            <v>1990336.3000000003</v>
          </cell>
          <cell r="N61">
            <v>2152966.31</v>
          </cell>
          <cell r="O61">
            <v>1937832.57</v>
          </cell>
          <cell r="Q61">
            <v>1828410.5400000003</v>
          </cell>
          <cell r="R61">
            <v>1611310.9499999997</v>
          </cell>
          <cell r="S61">
            <v>1630630.98</v>
          </cell>
        </row>
        <row r="212">
          <cell r="E212">
            <v>875099.77</v>
          </cell>
          <cell r="F212">
            <v>911989.69</v>
          </cell>
          <cell r="G212">
            <v>881616.66</v>
          </cell>
          <cell r="I212">
            <v>916334.75</v>
          </cell>
          <cell r="J212">
            <v>915711.55999999994</v>
          </cell>
          <cell r="K212">
            <v>1013607.5200000001</v>
          </cell>
          <cell r="M212">
            <v>960245.61000000022</v>
          </cell>
          <cell r="N212">
            <v>872773.87</v>
          </cell>
          <cell r="O212">
            <v>1196056.7100000002</v>
          </cell>
          <cell r="Q212">
            <v>952473.54</v>
          </cell>
          <cell r="R212">
            <v>922287.06999999983</v>
          </cell>
          <cell r="S212">
            <v>1121357.1499999999</v>
          </cell>
        </row>
      </sheetData>
      <sheetData sheetId="29">
        <row r="9">
          <cell r="E9">
            <v>5</v>
          </cell>
          <cell r="F9">
            <v>6</v>
          </cell>
          <cell r="G9">
            <v>5</v>
          </cell>
          <cell r="I9">
            <v>3</v>
          </cell>
          <cell r="J9">
            <v>8</v>
          </cell>
          <cell r="K9">
            <v>27</v>
          </cell>
          <cell r="M9">
            <v>23</v>
          </cell>
          <cell r="N9">
            <v>22</v>
          </cell>
          <cell r="O9">
            <v>12</v>
          </cell>
          <cell r="Q9">
            <v>8</v>
          </cell>
          <cell r="R9">
            <v>5</v>
          </cell>
          <cell r="S9">
            <v>3</v>
          </cell>
        </row>
        <row r="28">
          <cell r="E28">
            <v>54498</v>
          </cell>
          <cell r="F28">
            <v>54978</v>
          </cell>
          <cell r="G28">
            <v>58288</v>
          </cell>
          <cell r="I28">
            <v>53742</v>
          </cell>
          <cell r="J28">
            <v>53291</v>
          </cell>
          <cell r="K28">
            <v>56047</v>
          </cell>
          <cell r="M28">
            <v>65327</v>
          </cell>
          <cell r="N28">
            <v>77483</v>
          </cell>
          <cell r="O28">
            <v>61814</v>
          </cell>
          <cell r="Q28">
            <v>57622</v>
          </cell>
          <cell r="R28">
            <v>49442</v>
          </cell>
          <cell r="S28">
            <v>58530</v>
          </cell>
        </row>
        <row r="35">
          <cell r="E35">
            <v>20126</v>
          </cell>
          <cell r="F35">
            <v>21227</v>
          </cell>
          <cell r="G35">
            <v>20448</v>
          </cell>
          <cell r="I35">
            <v>16896</v>
          </cell>
          <cell r="J35">
            <v>16901</v>
          </cell>
          <cell r="K35">
            <v>18565</v>
          </cell>
          <cell r="M35">
            <v>22334</v>
          </cell>
          <cell r="N35">
            <v>16148</v>
          </cell>
          <cell r="O35">
            <v>16146</v>
          </cell>
          <cell r="Q35">
            <v>19275</v>
          </cell>
          <cell r="R35">
            <v>17881</v>
          </cell>
          <cell r="S35">
            <v>16247</v>
          </cell>
        </row>
        <row r="37">
          <cell r="E37">
            <v>26.9698756432247</v>
          </cell>
          <cell r="F37">
            <v>27.849280382046942</v>
          </cell>
          <cell r="G37">
            <v>25.961758208273022</v>
          </cell>
          <cell r="I37">
            <v>23.915751330540143</v>
          </cell>
          <cell r="J37">
            <v>24.071726652518834</v>
          </cell>
          <cell r="K37">
            <v>24.86239637878159</v>
          </cell>
          <cell r="M37">
            <v>25.449821666647676</v>
          </cell>
          <cell r="N37">
            <v>17.242373442388391</v>
          </cell>
          <cell r="O37">
            <v>20.704778025698239</v>
          </cell>
          <cell r="Q37">
            <v>25.065997373109482</v>
          </cell>
          <cell r="R37">
            <v>26.560016636216449</v>
          </cell>
          <cell r="S37">
            <v>21.727269080064726</v>
          </cell>
          <cell r="T37">
            <v>24.059311811470387</v>
          </cell>
        </row>
        <row r="39">
          <cell r="E39">
            <v>0.47758761206193973</v>
          </cell>
          <cell r="F39">
            <v>0.49738092007056589</v>
          </cell>
          <cell r="G39">
            <v>0.50990049207217059</v>
          </cell>
          <cell r="I39">
            <v>0.46987746394519758</v>
          </cell>
          <cell r="J39">
            <v>0.49752827660895421</v>
          </cell>
          <cell r="K39">
            <v>0.48745423077257588</v>
          </cell>
          <cell r="M39">
            <v>0.58395459014928042</v>
          </cell>
          <cell r="N39">
            <v>0.66723214439488143</v>
          </cell>
          <cell r="O39">
            <v>0.54799645390070917</v>
          </cell>
          <cell r="Q39">
            <v>0.49330525306485862</v>
          </cell>
          <cell r="R39">
            <v>0.4226588646631646</v>
          </cell>
          <cell r="S39">
            <v>0.51668432203389836</v>
          </cell>
          <cell r="T39">
            <v>0.5137374132640985</v>
          </cell>
        </row>
        <row r="61">
          <cell r="E61">
            <v>1036090.3</v>
          </cell>
          <cell r="F61">
            <v>1042406.8599999998</v>
          </cell>
          <cell r="G61">
            <v>1112524.2300000002</v>
          </cell>
          <cell r="I61">
            <v>1010082.2</v>
          </cell>
          <cell r="J61">
            <v>1009768.29</v>
          </cell>
          <cell r="K61">
            <v>1083668.46</v>
          </cell>
          <cell r="M61">
            <v>1241576.2100000002</v>
          </cell>
          <cell r="N61">
            <v>1463135.41</v>
          </cell>
          <cell r="O61">
            <v>1172953.53</v>
          </cell>
          <cell r="Q61">
            <v>1082379.32</v>
          </cell>
          <cell r="R61">
            <v>907149.58000000007</v>
          </cell>
          <cell r="S61">
            <v>1104570.3899999999</v>
          </cell>
        </row>
        <row r="212">
          <cell r="E212">
            <v>793166.49999999988</v>
          </cell>
          <cell r="F212">
            <v>770641.07</v>
          </cell>
          <cell r="G212">
            <v>757846.07999999984</v>
          </cell>
          <cell r="I212">
            <v>852104.17999999993</v>
          </cell>
          <cell r="J212">
            <v>777298.93999999983</v>
          </cell>
          <cell r="K212">
            <v>1852263.1100000003</v>
          </cell>
          <cell r="M212">
            <v>754545.94</v>
          </cell>
          <cell r="N212">
            <v>748532.62</v>
          </cell>
          <cell r="O212">
            <v>750592.27</v>
          </cell>
          <cell r="Q212">
            <v>901340.4099999998</v>
          </cell>
          <cell r="R212">
            <v>1442235.5699999998</v>
          </cell>
          <cell r="S212">
            <v>767848.14</v>
          </cell>
        </row>
      </sheetData>
      <sheetData sheetId="30">
        <row r="9">
          <cell r="E9">
            <v>15</v>
          </cell>
          <cell r="F9">
            <v>79</v>
          </cell>
          <cell r="G9">
            <v>21</v>
          </cell>
          <cell r="I9">
            <v>45</v>
          </cell>
          <cell r="J9">
            <v>29</v>
          </cell>
          <cell r="K9">
            <v>76</v>
          </cell>
          <cell r="M9">
            <v>24</v>
          </cell>
          <cell r="N9">
            <v>47</v>
          </cell>
          <cell r="O9">
            <v>83</v>
          </cell>
          <cell r="Q9">
            <v>11</v>
          </cell>
          <cell r="R9">
            <v>37</v>
          </cell>
          <cell r="S9">
            <v>61</v>
          </cell>
        </row>
        <row r="28">
          <cell r="E28">
            <v>264405</v>
          </cell>
          <cell r="F28">
            <v>298491</v>
          </cell>
          <cell r="G28">
            <v>281043</v>
          </cell>
          <cell r="I28">
            <v>286645</v>
          </cell>
          <cell r="J28">
            <v>271310</v>
          </cell>
          <cell r="K28">
            <v>267406</v>
          </cell>
          <cell r="M28">
            <v>308785</v>
          </cell>
          <cell r="N28">
            <v>314253</v>
          </cell>
          <cell r="O28">
            <v>309512</v>
          </cell>
          <cell r="Q28">
            <v>298395</v>
          </cell>
          <cell r="R28">
            <v>261884</v>
          </cell>
          <cell r="S28">
            <v>295693</v>
          </cell>
        </row>
        <row r="35">
          <cell r="E35">
            <v>90308</v>
          </cell>
          <cell r="F35">
            <v>112399</v>
          </cell>
          <cell r="G35">
            <v>106876</v>
          </cell>
          <cell r="I35">
            <v>103833</v>
          </cell>
          <cell r="J35">
            <v>87500</v>
          </cell>
          <cell r="K35">
            <v>102223</v>
          </cell>
          <cell r="M35">
            <v>86636</v>
          </cell>
          <cell r="N35">
            <v>91995</v>
          </cell>
          <cell r="O35">
            <v>58399</v>
          </cell>
          <cell r="Q35">
            <v>97921</v>
          </cell>
          <cell r="R35">
            <v>131163</v>
          </cell>
          <cell r="S35">
            <v>111518</v>
          </cell>
        </row>
        <row r="37">
          <cell r="E37">
            <v>25.440163163202641</v>
          </cell>
          <cell r="F37">
            <v>27.333523016052506</v>
          </cell>
          <cell r="G37">
            <v>27.537199026061863</v>
          </cell>
          <cell r="I37">
            <v>26.560169849207671</v>
          </cell>
          <cell r="J37">
            <v>24.362672487721213</v>
          </cell>
          <cell r="K37">
            <v>27.598821779264505</v>
          </cell>
          <cell r="M37">
            <v>21.838402476343159</v>
          </cell>
          <cell r="N37">
            <v>22.585048376365918</v>
          </cell>
          <cell r="O37">
            <v>15.865628862898514</v>
          </cell>
          <cell r="Q37">
            <v>24.695346467733962</v>
          </cell>
          <cell r="R37">
            <v>33.292044967091989</v>
          </cell>
          <cell r="S37">
            <v>27.36819372081095</v>
          </cell>
          <cell r="T37">
            <v>25.420904126305039</v>
          </cell>
        </row>
        <row r="39">
          <cell r="E39">
            <v>0.59684360577916074</v>
          </cell>
          <cell r="F39">
            <v>0.69410861906588994</v>
          </cell>
          <cell r="G39">
            <v>0.63036456861399326</v>
          </cell>
          <cell r="I39">
            <v>0.64163575763137926</v>
          </cell>
          <cell r="J39">
            <v>0.64777685590301604</v>
          </cell>
          <cell r="K39">
            <v>0.59534819518255233</v>
          </cell>
          <cell r="M39">
            <v>0.70823872107158425</v>
          </cell>
          <cell r="N39">
            <v>0.69606849647317592</v>
          </cell>
          <cell r="O39">
            <v>0.70556106456944212</v>
          </cell>
          <cell r="Q39">
            <v>0.65650287554837827</v>
          </cell>
          <cell r="R39">
            <v>0.57538965861203761</v>
          </cell>
          <cell r="S39">
            <v>0.66918550704958479</v>
          </cell>
          <cell r="T39">
            <v>0.65059402216686812</v>
          </cell>
        </row>
        <row r="61">
          <cell r="E61">
            <v>5307407.6900000004</v>
          </cell>
          <cell r="F61">
            <v>5819231.4100000001</v>
          </cell>
          <cell r="G61">
            <v>5655955.5300000003</v>
          </cell>
          <cell r="I61">
            <v>5812976.8700000001</v>
          </cell>
          <cell r="J61">
            <v>5457623.0099999998</v>
          </cell>
          <cell r="K61">
            <v>5373620.7199999997</v>
          </cell>
          <cell r="M61">
            <v>6187344.2000000002</v>
          </cell>
          <cell r="N61">
            <v>6252715.9900000012</v>
          </cell>
          <cell r="O61">
            <v>6226425.7999999998</v>
          </cell>
          <cell r="Q61">
            <v>6016998.2600000007</v>
          </cell>
          <cell r="R61">
            <v>5236661.4800000004</v>
          </cell>
          <cell r="S61">
            <v>5980210.8699999992</v>
          </cell>
        </row>
        <row r="212">
          <cell r="E212">
            <v>1877846.3699999999</v>
          </cell>
          <cell r="F212">
            <v>1790035.7099999997</v>
          </cell>
          <cell r="G212">
            <v>1902319.8399999999</v>
          </cell>
          <cell r="I212">
            <v>1929975.0000000002</v>
          </cell>
          <cell r="J212">
            <v>1823530.18</v>
          </cell>
          <cell r="K212">
            <v>2015092.8499999999</v>
          </cell>
          <cell r="M212">
            <v>1890632.9199999997</v>
          </cell>
          <cell r="N212">
            <v>1986124.79</v>
          </cell>
          <cell r="O212">
            <v>1818191.7799999998</v>
          </cell>
          <cell r="Q212">
            <v>1965046.31</v>
          </cell>
          <cell r="R212">
            <v>1866920.7800000003</v>
          </cell>
          <cell r="S212">
            <v>2434616.3800000004</v>
          </cell>
        </row>
      </sheetData>
      <sheetData sheetId="31">
        <row r="9">
          <cell r="E9">
            <v>11</v>
          </cell>
          <cell r="F9">
            <v>8</v>
          </cell>
          <cell r="G9">
            <v>10</v>
          </cell>
          <cell r="I9">
            <v>14</v>
          </cell>
          <cell r="J9">
            <v>17</v>
          </cell>
          <cell r="K9">
            <v>16</v>
          </cell>
          <cell r="M9">
            <v>12</v>
          </cell>
          <cell r="N9">
            <v>13</v>
          </cell>
          <cell r="O9">
            <v>13</v>
          </cell>
          <cell r="Q9">
            <v>10</v>
          </cell>
          <cell r="R9">
            <v>18</v>
          </cell>
          <cell r="S9">
            <v>66</v>
          </cell>
        </row>
        <row r="28">
          <cell r="E28">
            <v>71025</v>
          </cell>
          <cell r="F28">
            <v>75434</v>
          </cell>
          <cell r="G28">
            <v>71960</v>
          </cell>
          <cell r="I28">
            <v>76972</v>
          </cell>
          <cell r="J28">
            <v>71334</v>
          </cell>
          <cell r="K28">
            <v>74372</v>
          </cell>
          <cell r="M28">
            <v>83623</v>
          </cell>
          <cell r="N28">
            <v>84906</v>
          </cell>
          <cell r="O28">
            <v>82953</v>
          </cell>
          <cell r="Q28">
            <v>86804</v>
          </cell>
          <cell r="R28">
            <v>67836</v>
          </cell>
          <cell r="S28">
            <v>79520</v>
          </cell>
        </row>
        <row r="35">
          <cell r="E35">
            <v>13963</v>
          </cell>
          <cell r="F35">
            <v>18437</v>
          </cell>
          <cell r="G35">
            <v>18911</v>
          </cell>
          <cell r="I35">
            <v>21113</v>
          </cell>
          <cell r="J35">
            <v>19434</v>
          </cell>
          <cell r="K35">
            <v>21601</v>
          </cell>
          <cell r="M35">
            <v>25075</v>
          </cell>
          <cell r="N35">
            <v>23436</v>
          </cell>
          <cell r="O35">
            <v>22649</v>
          </cell>
          <cell r="Q35">
            <v>22881</v>
          </cell>
          <cell r="R35">
            <v>18675</v>
          </cell>
          <cell r="S35">
            <v>29090</v>
          </cell>
        </row>
        <row r="37">
          <cell r="E37">
            <v>16.416243416102333</v>
          </cell>
          <cell r="F37">
            <v>19.61216066717726</v>
          </cell>
          <cell r="G37">
            <v>20.790685913433524</v>
          </cell>
          <cell r="I37">
            <v>21.506132094690951</v>
          </cell>
          <cell r="J37">
            <v>21.376951084027233</v>
          </cell>
          <cell r="K37">
            <v>22.437468838291508</v>
          </cell>
          <cell r="M37">
            <v>22.988769195507679</v>
          </cell>
          <cell r="N37">
            <v>21.447004776982631</v>
          </cell>
          <cell r="O37">
            <v>21.357712690719122</v>
          </cell>
          <cell r="Q37">
            <v>20.839367195825023</v>
          </cell>
          <cell r="R37">
            <v>21.571390618322109</v>
          </cell>
          <cell r="S37">
            <v>26.736640870572231</v>
          </cell>
          <cell r="T37">
            <v>21.54235006688074</v>
          </cell>
        </row>
        <row r="39">
          <cell r="E39">
            <v>0.47931569712511812</v>
          </cell>
          <cell r="F39">
            <v>0.52510528697225989</v>
          </cell>
          <cell r="G39">
            <v>0.4859814346447493</v>
          </cell>
          <cell r="I39">
            <v>0.52075665728512666</v>
          </cell>
          <cell r="J39">
            <v>0.51687184354870264</v>
          </cell>
          <cell r="K39">
            <v>0.50672653378256383</v>
          </cell>
          <cell r="M39">
            <v>0.58906029867568332</v>
          </cell>
          <cell r="N39">
            <v>0.57734047761518792</v>
          </cell>
          <cell r="O39">
            <v>0.58139192598822531</v>
          </cell>
          <cell r="Q39">
            <v>0.58752182800211172</v>
          </cell>
          <cell r="R39">
            <v>0.45798620019173902</v>
          </cell>
          <cell r="S39">
            <v>0.55010203728684592</v>
          </cell>
          <cell r="T39">
            <v>0.52609054030579749</v>
          </cell>
        </row>
        <row r="61">
          <cell r="E61">
            <v>1469825.3600000003</v>
          </cell>
          <cell r="F61">
            <v>1538593.46</v>
          </cell>
          <cell r="G61">
            <v>1465880.8499999999</v>
          </cell>
          <cell r="I61">
            <v>1572540.5999999999</v>
          </cell>
          <cell r="J61">
            <v>1467770.9899999998</v>
          </cell>
          <cell r="K61">
            <v>1521428.65</v>
          </cell>
          <cell r="M61">
            <v>1688934.79</v>
          </cell>
          <cell r="N61">
            <v>1694902.52</v>
          </cell>
          <cell r="O61">
            <v>1693938.95</v>
          </cell>
          <cell r="Q61">
            <v>1740648.7999999998</v>
          </cell>
          <cell r="R61">
            <v>1413169.46</v>
          </cell>
          <cell r="S61">
            <v>1693507.54</v>
          </cell>
        </row>
        <row r="212">
          <cell r="E212">
            <v>702569.87</v>
          </cell>
          <cell r="F212">
            <v>751603.7</v>
          </cell>
          <cell r="G212">
            <v>711030.57999999984</v>
          </cell>
          <cell r="I212">
            <v>736221.14999999991</v>
          </cell>
          <cell r="J212">
            <v>820228.23</v>
          </cell>
          <cell r="K212">
            <v>841482.02999999991</v>
          </cell>
          <cell r="M212">
            <v>751543.84999999986</v>
          </cell>
          <cell r="N212">
            <v>839123.35</v>
          </cell>
          <cell r="O212">
            <v>843021.30999999982</v>
          </cell>
          <cell r="Q212">
            <v>790308.99</v>
          </cell>
          <cell r="R212">
            <v>888007.47</v>
          </cell>
          <cell r="S212">
            <v>792467.36</v>
          </cell>
        </row>
      </sheetData>
      <sheetData sheetId="32">
        <row r="9">
          <cell r="E9">
            <v>40</v>
          </cell>
          <cell r="F9">
            <v>37</v>
          </cell>
          <cell r="G9">
            <v>173</v>
          </cell>
          <cell r="I9">
            <v>106</v>
          </cell>
          <cell r="J9">
            <v>90</v>
          </cell>
          <cell r="K9">
            <v>161</v>
          </cell>
          <cell r="M9">
            <v>71</v>
          </cell>
          <cell r="N9">
            <v>81</v>
          </cell>
          <cell r="O9">
            <v>98</v>
          </cell>
          <cell r="Q9">
            <v>45</v>
          </cell>
          <cell r="R9">
            <v>72</v>
          </cell>
          <cell r="S9">
            <v>91</v>
          </cell>
        </row>
        <row r="28">
          <cell r="E28">
            <v>360392</v>
          </cell>
          <cell r="F28">
            <v>369738</v>
          </cell>
          <cell r="G28">
            <v>359992</v>
          </cell>
          <cell r="I28">
            <v>371440</v>
          </cell>
          <cell r="J28">
            <v>363405</v>
          </cell>
          <cell r="K28">
            <v>354711</v>
          </cell>
          <cell r="M28">
            <v>425133</v>
          </cell>
          <cell r="N28">
            <v>426136</v>
          </cell>
          <cell r="O28">
            <v>404307</v>
          </cell>
          <cell r="Q28">
            <v>406524</v>
          </cell>
          <cell r="R28">
            <v>341441</v>
          </cell>
          <cell r="S28">
            <v>393356</v>
          </cell>
        </row>
        <row r="35">
          <cell r="E35">
            <v>175778</v>
          </cell>
          <cell r="F35">
            <v>57800</v>
          </cell>
          <cell r="G35">
            <v>138316</v>
          </cell>
          <cell r="I35">
            <v>169410</v>
          </cell>
          <cell r="J35">
            <v>142025</v>
          </cell>
          <cell r="K35">
            <v>206149</v>
          </cell>
          <cell r="M35">
            <v>144051</v>
          </cell>
          <cell r="N35">
            <v>118808</v>
          </cell>
          <cell r="O35">
            <v>96652</v>
          </cell>
          <cell r="Q35">
            <v>104046</v>
          </cell>
          <cell r="R35">
            <v>154174</v>
          </cell>
          <cell r="S35">
            <v>110024</v>
          </cell>
        </row>
        <row r="37">
          <cell r="E37">
            <v>32.769092529277764</v>
          </cell>
          <cell r="F37">
            <v>13.508334034457937</v>
          </cell>
          <cell r="G37">
            <v>27.725137958198616</v>
          </cell>
          <cell r="I37">
            <v>31.284914137767377</v>
          </cell>
          <cell r="J37">
            <v>28.067072447729341</v>
          </cell>
          <cell r="K37">
            <v>36.682817980095273</v>
          </cell>
          <cell r="M37">
            <v>25.268470149908257</v>
          </cell>
          <cell r="N37">
            <v>21.777336231894683</v>
          </cell>
          <cell r="O37">
            <v>19.279809779139537</v>
          </cell>
          <cell r="Q37">
            <v>20.375567179290343</v>
          </cell>
          <cell r="R37">
            <v>31.103848287688507</v>
          </cell>
          <cell r="S37">
            <v>21.857046366562042</v>
          </cell>
          <cell r="T37">
            <v>26.087209704656939</v>
          </cell>
        </row>
        <row r="39">
          <cell r="E39">
            <v>0.5733508439374041</v>
          </cell>
          <cell r="F39">
            <v>0.60698859858652021</v>
          </cell>
          <cell r="G39">
            <v>0.56942874745827454</v>
          </cell>
          <cell r="I39">
            <v>0.58408576990694006</v>
          </cell>
          <cell r="J39">
            <v>0.60848824398134038</v>
          </cell>
          <cell r="K39">
            <v>0.55258078536633237</v>
          </cell>
          <cell r="M39">
            <v>0.6808446238108965</v>
          </cell>
          <cell r="N39">
            <v>0.65849069869680543</v>
          </cell>
          <cell r="O39">
            <v>0.64322737686139742</v>
          </cell>
          <cell r="Q39">
            <v>0.62389635184142145</v>
          </cell>
          <cell r="R39">
            <v>0.52271965290928823</v>
          </cell>
          <cell r="S39">
            <v>0.62025434218721665</v>
          </cell>
          <cell r="T39">
            <v>0.60353323255489177</v>
          </cell>
        </row>
        <row r="61">
          <cell r="E61">
            <v>7234295.6799999997</v>
          </cell>
          <cell r="F61">
            <v>8834326.7300000004</v>
          </cell>
          <cell r="G61">
            <v>7106233.2700000005</v>
          </cell>
          <cell r="I61">
            <v>7463350.7800000003</v>
          </cell>
          <cell r="J61">
            <v>7097804.21</v>
          </cell>
          <cell r="K61">
            <v>7008415.8300000001</v>
          </cell>
          <cell r="M61">
            <v>8240043.3600000003</v>
          </cell>
          <cell r="N61">
            <v>8309559.0899999999</v>
          </cell>
          <cell r="O61">
            <v>8067084.4900000002</v>
          </cell>
          <cell r="Q61">
            <v>7933343.7200000007</v>
          </cell>
          <cell r="R61">
            <v>6762092.2899999991</v>
          </cell>
          <cell r="S61">
            <v>7753565.1699999981</v>
          </cell>
        </row>
        <row r="212">
          <cell r="E212">
            <v>3522989.3000000003</v>
          </cell>
          <cell r="F212">
            <v>2840708.08</v>
          </cell>
          <cell r="G212">
            <v>2934858.56</v>
          </cell>
          <cell r="I212">
            <v>2734771.0700000003</v>
          </cell>
          <cell r="J212">
            <v>2873623.3799999994</v>
          </cell>
          <cell r="K212">
            <v>3602765.4899999993</v>
          </cell>
          <cell r="M212">
            <v>3049881.5300000003</v>
          </cell>
          <cell r="N212">
            <v>3149155.53</v>
          </cell>
          <cell r="O212">
            <v>3106378.5199999996</v>
          </cell>
          <cell r="Q212">
            <v>2602381.87</v>
          </cell>
          <cell r="R212">
            <v>2997299.43</v>
          </cell>
          <cell r="S212">
            <v>8264593.6399999987</v>
          </cell>
        </row>
      </sheetData>
      <sheetData sheetId="33">
        <row r="9">
          <cell r="E9">
            <v>23</v>
          </cell>
          <cell r="F9">
            <v>10</v>
          </cell>
          <cell r="G9">
            <v>10</v>
          </cell>
          <cell r="I9">
            <v>19</v>
          </cell>
          <cell r="J9">
            <v>14</v>
          </cell>
          <cell r="K9">
            <v>31</v>
          </cell>
          <cell r="M9">
            <v>17</v>
          </cell>
          <cell r="N9">
            <v>45</v>
          </cell>
          <cell r="O9">
            <v>16</v>
          </cell>
          <cell r="Q9">
            <v>10</v>
          </cell>
          <cell r="R9">
            <v>63</v>
          </cell>
          <cell r="S9">
            <v>33</v>
          </cell>
        </row>
        <row r="28">
          <cell r="E28">
            <v>78955</v>
          </cell>
          <cell r="F28">
            <v>78838</v>
          </cell>
          <cell r="G28">
            <v>77099</v>
          </cell>
          <cell r="I28">
            <v>83758</v>
          </cell>
          <cell r="J28">
            <v>77681</v>
          </cell>
          <cell r="K28">
            <v>75364</v>
          </cell>
          <cell r="M28">
            <v>90876</v>
          </cell>
          <cell r="N28">
            <v>96125</v>
          </cell>
          <cell r="O28">
            <v>89099</v>
          </cell>
          <cell r="Q28">
            <v>87844</v>
          </cell>
          <cell r="R28">
            <v>75279</v>
          </cell>
          <cell r="S28">
            <v>80586</v>
          </cell>
        </row>
        <row r="35">
          <cell r="E35">
            <v>41202</v>
          </cell>
          <cell r="F35">
            <v>36825</v>
          </cell>
          <cell r="G35">
            <v>40908</v>
          </cell>
          <cell r="I35">
            <v>32686</v>
          </cell>
          <cell r="J35">
            <v>29071</v>
          </cell>
          <cell r="K35">
            <v>31486</v>
          </cell>
          <cell r="M35">
            <v>21162</v>
          </cell>
          <cell r="N35">
            <v>19273</v>
          </cell>
          <cell r="O35">
            <v>18039</v>
          </cell>
          <cell r="Q35">
            <v>14881</v>
          </cell>
          <cell r="R35">
            <v>29802</v>
          </cell>
          <cell r="S35">
            <v>23914</v>
          </cell>
        </row>
        <row r="37">
          <cell r="E37">
            <v>34.290137070665878</v>
          </cell>
          <cell r="F37">
            <v>31.83543264201672</v>
          </cell>
          <cell r="G37">
            <v>34.665740167956137</v>
          </cell>
          <cell r="I37">
            <v>28.070145305898116</v>
          </cell>
          <cell r="J37">
            <v>27.232276678657076</v>
          </cell>
          <cell r="K37">
            <v>29.308932494321777</v>
          </cell>
          <cell r="M37">
            <v>18.786286241855016</v>
          </cell>
          <cell r="N37">
            <v>16.661191604135688</v>
          </cell>
          <cell r="O37">
            <v>16.837163284735574</v>
          </cell>
          <cell r="Q37">
            <v>14.486249695789729</v>
          </cell>
          <cell r="R37">
            <v>28.353153838835503</v>
          </cell>
          <cell r="S37">
            <v>22.88421052631579</v>
          </cell>
          <cell r="T37">
            <v>25.464250114092184</v>
          </cell>
        </row>
        <row r="39">
          <cell r="E39">
            <v>0.44217629928315416</v>
          </cell>
          <cell r="F39">
            <v>0.45517161744753326</v>
          </cell>
          <cell r="G39">
            <v>0.43006476156476436</v>
          </cell>
          <cell r="I39">
            <v>0.46620153010817622</v>
          </cell>
          <cell r="J39">
            <v>0.46120095943763656</v>
          </cell>
          <cell r="K39">
            <v>0.41710504833036777</v>
          </cell>
          <cell r="M39">
            <v>0.51772346607417541</v>
          </cell>
          <cell r="N39">
            <v>0.52743773628387536</v>
          </cell>
          <cell r="O39">
            <v>0.50304313459801264</v>
          </cell>
          <cell r="Q39">
            <v>0.47930944170413375</v>
          </cell>
          <cell r="R39">
            <v>0.40843576464715797</v>
          </cell>
          <cell r="S39">
            <v>0.44859719438877754</v>
          </cell>
          <cell r="T39">
            <v>0.46103255997351456</v>
          </cell>
        </row>
        <row r="61">
          <cell r="E61">
            <v>1614618.2</v>
          </cell>
          <cell r="F61">
            <v>1586946.8200000003</v>
          </cell>
          <cell r="G61">
            <v>1557113.24</v>
          </cell>
          <cell r="I61">
            <v>1694953.82</v>
          </cell>
          <cell r="J61">
            <v>1579919.53</v>
          </cell>
          <cell r="K61">
            <v>1523851.66</v>
          </cell>
          <cell r="M61">
            <v>1799046.6800000002</v>
          </cell>
          <cell r="N61">
            <v>1935560.37</v>
          </cell>
          <cell r="O61">
            <v>1776355.92</v>
          </cell>
          <cell r="Q61">
            <v>1747245.36</v>
          </cell>
          <cell r="R61">
            <v>1524293.56</v>
          </cell>
          <cell r="S61">
            <v>1639977.17</v>
          </cell>
        </row>
        <row r="212">
          <cell r="E212">
            <v>939183.83</v>
          </cell>
          <cell r="F212">
            <v>873359.64999999991</v>
          </cell>
          <cell r="G212">
            <v>906134.44</v>
          </cell>
          <cell r="I212">
            <v>899397.17999999982</v>
          </cell>
          <cell r="J212">
            <v>940630.02999999991</v>
          </cell>
          <cell r="K212">
            <v>986276.34000000008</v>
          </cell>
          <cell r="M212">
            <v>972463.20999999985</v>
          </cell>
          <cell r="N212">
            <v>1052456.04</v>
          </cell>
          <cell r="O212">
            <v>1001231.97</v>
          </cell>
          <cell r="Q212">
            <v>1060296.28</v>
          </cell>
          <cell r="R212">
            <v>903191.72000000009</v>
          </cell>
          <cell r="S212">
            <v>1486418.7900000003</v>
          </cell>
        </row>
      </sheetData>
      <sheetData sheetId="34">
        <row r="9">
          <cell r="E9">
            <v>86</v>
          </cell>
          <cell r="F9">
            <v>107</v>
          </cell>
          <cell r="G9">
            <v>160</v>
          </cell>
          <cell r="I9">
            <v>68</v>
          </cell>
          <cell r="J9">
            <v>218</v>
          </cell>
          <cell r="K9">
            <v>118</v>
          </cell>
          <cell r="M9">
            <v>129</v>
          </cell>
          <cell r="N9">
            <v>227</v>
          </cell>
          <cell r="O9">
            <v>300</v>
          </cell>
          <cell r="Q9">
            <v>215</v>
          </cell>
          <cell r="R9">
            <v>244</v>
          </cell>
          <cell r="S9">
            <v>285</v>
          </cell>
        </row>
        <row r="28">
          <cell r="E28">
            <v>555442.47</v>
          </cell>
          <cell r="F28">
            <v>578302.87</v>
          </cell>
          <cell r="G28">
            <v>537351.32999999996</v>
          </cell>
          <cell r="I28">
            <v>592054.21</v>
          </cell>
          <cell r="J28">
            <v>577727.81999999995</v>
          </cell>
          <cell r="K28">
            <v>563269.48</v>
          </cell>
          <cell r="M28">
            <v>621501.97</v>
          </cell>
          <cell r="N28">
            <v>629571.1</v>
          </cell>
          <cell r="O28">
            <v>618567.72</v>
          </cell>
          <cell r="Q28">
            <v>636542</v>
          </cell>
          <cell r="R28">
            <v>546369.98</v>
          </cell>
          <cell r="S28">
            <v>616353.05000000005</v>
          </cell>
        </row>
        <row r="35">
          <cell r="E35">
            <v>134463.53000000003</v>
          </cell>
          <cell r="F35">
            <v>106728.19000000006</v>
          </cell>
          <cell r="G35">
            <v>178222.88</v>
          </cell>
          <cell r="I35">
            <v>166110.57000000007</v>
          </cell>
          <cell r="J35">
            <v>155773.18000000005</v>
          </cell>
          <cell r="K35">
            <v>207482.52000000002</v>
          </cell>
          <cell r="M35">
            <v>141569.03000000003</v>
          </cell>
          <cell r="N35">
            <v>126322.27000000002</v>
          </cell>
          <cell r="O35">
            <v>103748.28000000003</v>
          </cell>
          <cell r="Q35">
            <v>111973</v>
          </cell>
          <cell r="R35">
            <v>200909.02000000002</v>
          </cell>
          <cell r="S35">
            <v>128281.94999999995</v>
          </cell>
        </row>
        <row r="37">
          <cell r="E37">
            <v>19.490123292158646</v>
          </cell>
          <cell r="F37">
            <v>15.580051216947746</v>
          </cell>
          <cell r="G37">
            <v>24.906274920109269</v>
          </cell>
          <cell r="I37">
            <v>21.909560346498829</v>
          </cell>
          <cell r="J37">
            <v>21.236941735594094</v>
          </cell>
          <cell r="K37">
            <v>26.919491613385372</v>
          </cell>
          <cell r="M37">
            <v>18.531699935465209</v>
          </cell>
          <cell r="N37">
            <v>16.691226720619905</v>
          </cell>
          <cell r="O37">
            <v>14.363082597054518</v>
          </cell>
          <cell r="Q37">
            <v>14.95911303132686</v>
          </cell>
          <cell r="R37">
            <v>26.884006540722961</v>
          </cell>
          <cell r="S37">
            <v>17.227494007131003</v>
          </cell>
          <cell r="T37">
            <v>19.935358169365326</v>
          </cell>
        </row>
        <row r="39">
          <cell r="E39">
            <v>0.68162361030407492</v>
          </cell>
          <cell r="F39">
            <v>0.73110812331304242</v>
          </cell>
          <cell r="G39">
            <v>0.6545792783870602</v>
          </cell>
          <cell r="I39">
            <v>0.71862445781896811</v>
          </cell>
          <cell r="J39">
            <v>0.7462829034264451</v>
          </cell>
          <cell r="K39">
            <v>0.67707494506656918</v>
          </cell>
          <cell r="M39">
            <v>0.76910945698445699</v>
          </cell>
          <cell r="N39">
            <v>0.74955231361679753</v>
          </cell>
          <cell r="O39">
            <v>0.75412556004608378</v>
          </cell>
          <cell r="Q39">
            <v>0.74447049301980706</v>
          </cell>
          <cell r="R39">
            <v>0.63427217506130917</v>
          </cell>
          <cell r="S39">
            <v>0.73296830776548938</v>
          </cell>
          <cell r="T39">
            <v>0.71027948224806903</v>
          </cell>
        </row>
        <row r="61">
          <cell r="E61">
            <v>11853536.809999999</v>
          </cell>
          <cell r="F61">
            <v>12212976.27</v>
          </cell>
          <cell r="G61">
            <v>11520040.490000002</v>
          </cell>
          <cell r="I61">
            <v>12350906.009999998</v>
          </cell>
          <cell r="J61">
            <v>12296624.91</v>
          </cell>
          <cell r="K61">
            <v>11740008.920000002</v>
          </cell>
          <cell r="M61">
            <v>13558992.67</v>
          </cell>
          <cell r="N61">
            <v>13208351.240000002</v>
          </cell>
          <cell r="O61">
            <v>13486457.109999999</v>
          </cell>
          <cell r="Q61">
            <v>13334589.790000001</v>
          </cell>
          <cell r="R61">
            <v>11471052.690000001</v>
          </cell>
          <cell r="S61">
            <v>13222121.710000001</v>
          </cell>
        </row>
        <row r="212">
          <cell r="E212">
            <v>4071809.9699999997</v>
          </cell>
          <cell r="F212">
            <v>4274599.959999999</v>
          </cell>
          <cell r="G212">
            <v>4691227.040000001</v>
          </cell>
          <cell r="I212">
            <v>5927308.3199999994</v>
          </cell>
          <cell r="J212">
            <v>2406021.54</v>
          </cell>
          <cell r="K212">
            <v>4281750.5100000007</v>
          </cell>
          <cell r="M212">
            <v>4191634.79</v>
          </cell>
          <cell r="N212">
            <v>4570700.3199999994</v>
          </cell>
          <cell r="O212">
            <v>4446893.04</v>
          </cell>
          <cell r="Q212">
            <v>4159243.1300000008</v>
          </cell>
          <cell r="R212">
            <v>4190445.0499999993</v>
          </cell>
          <cell r="S212">
            <v>4997564.05</v>
          </cell>
        </row>
      </sheetData>
      <sheetData sheetId="35">
        <row r="9">
          <cell r="E9">
            <v>26</v>
          </cell>
          <cell r="F9">
            <v>40</v>
          </cell>
          <cell r="G9">
            <v>17</v>
          </cell>
          <cell r="I9">
            <v>30</v>
          </cell>
          <cell r="J9">
            <v>97</v>
          </cell>
          <cell r="K9">
            <v>110</v>
          </cell>
          <cell r="M9">
            <v>46</v>
          </cell>
          <cell r="N9">
            <v>40</v>
          </cell>
          <cell r="O9">
            <v>66</v>
          </cell>
          <cell r="Q9">
            <v>57</v>
          </cell>
          <cell r="R9">
            <v>30</v>
          </cell>
          <cell r="S9">
            <v>50</v>
          </cell>
        </row>
        <row r="28">
          <cell r="E28">
            <v>93026</v>
          </cell>
          <cell r="F28">
            <v>96432</v>
          </cell>
          <cell r="G28">
            <v>88274</v>
          </cell>
          <cell r="I28">
            <v>94954</v>
          </cell>
          <cell r="J28">
            <v>85816</v>
          </cell>
          <cell r="K28">
            <v>87988</v>
          </cell>
          <cell r="M28">
            <v>108633</v>
          </cell>
          <cell r="N28">
            <v>114986</v>
          </cell>
          <cell r="O28">
            <v>108000</v>
          </cell>
          <cell r="Q28">
            <v>105002</v>
          </cell>
          <cell r="R28">
            <v>91127</v>
          </cell>
          <cell r="S28">
            <v>93839</v>
          </cell>
        </row>
        <row r="35">
          <cell r="E35">
            <v>27059.660000000003</v>
          </cell>
          <cell r="F35">
            <v>20395.869999999995</v>
          </cell>
          <cell r="G35">
            <v>30985</v>
          </cell>
          <cell r="I35">
            <v>27138.17</v>
          </cell>
          <cell r="J35">
            <v>34468.039999999994</v>
          </cell>
          <cell r="K35">
            <v>38566.960000000006</v>
          </cell>
          <cell r="M35">
            <v>25175.179999999993</v>
          </cell>
          <cell r="N35">
            <v>24049.279999999999</v>
          </cell>
          <cell r="O35">
            <v>30659.020000000019</v>
          </cell>
          <cell r="Q35">
            <v>31638.059999999998</v>
          </cell>
          <cell r="R35">
            <v>46875.899999999994</v>
          </cell>
          <cell r="S35">
            <v>37167.049999999988</v>
          </cell>
        </row>
        <row r="37">
          <cell r="E37">
            <v>22.417516833645852</v>
          </cell>
          <cell r="F37">
            <v>17.322823611067346</v>
          </cell>
          <cell r="G37">
            <v>25.74488591986972</v>
          </cell>
          <cell r="I37">
            <v>21.999491399718394</v>
          </cell>
          <cell r="J37">
            <v>28.373184819622878</v>
          </cell>
          <cell r="K37">
            <v>29.934004946912435</v>
          </cell>
          <cell r="M37">
            <v>18.363821800935696</v>
          </cell>
          <cell r="N37">
            <v>16.926662353581744</v>
          </cell>
          <cell r="O37">
            <v>21.990873137297022</v>
          </cell>
          <cell r="Q37">
            <v>22.991429426444931</v>
          </cell>
          <cell r="R37">
            <v>33.790545172496067</v>
          </cell>
          <cell r="S37">
            <v>28.2482240854035</v>
          </cell>
          <cell r="T37">
            <v>24.001564131090582</v>
          </cell>
        </row>
        <row r="39">
          <cell r="E39">
            <v>0.45937064059355825</v>
          </cell>
          <cell r="F39">
            <v>0.49007470651013879</v>
          </cell>
          <cell r="G39">
            <v>0.43249519852624152</v>
          </cell>
          <cell r="I39">
            <v>0.46392006937743524</v>
          </cell>
          <cell r="J39">
            <v>0.44478767680641867</v>
          </cell>
          <cell r="K39">
            <v>0.42080394079246275</v>
          </cell>
          <cell r="M39">
            <v>0.53099200821174575</v>
          </cell>
          <cell r="N39">
            <v>0.54066406332652328</v>
          </cell>
          <cell r="O39">
            <v>0.52087101208131381</v>
          </cell>
          <cell r="Q39">
            <v>0.48585832178477811</v>
          </cell>
          <cell r="R39">
            <v>0.4190720144217393</v>
          </cell>
          <cell r="S39">
            <v>0.44355738324825111</v>
          </cell>
          <cell r="T39">
            <v>0.4693679260408492</v>
          </cell>
        </row>
        <row r="61">
          <cell r="E61">
            <v>1728932.16</v>
          </cell>
          <cell r="F61">
            <v>1814410.8199999998</v>
          </cell>
          <cell r="G61">
            <v>1650638.7799999998</v>
          </cell>
          <cell r="I61">
            <v>1774193.29</v>
          </cell>
          <cell r="J61">
            <v>1615332.6</v>
          </cell>
          <cell r="K61">
            <v>1701064.19</v>
          </cell>
          <cell r="M61">
            <v>2049188.5699999998</v>
          </cell>
          <cell r="N61">
            <v>2109568.5499999998</v>
          </cell>
          <cell r="O61">
            <v>2030675.64</v>
          </cell>
          <cell r="Q61">
            <v>1941513.3900000001</v>
          </cell>
          <cell r="R61">
            <v>1661630.4200000002</v>
          </cell>
          <cell r="S61">
            <v>1728407.21</v>
          </cell>
        </row>
        <row r="212">
          <cell r="E212">
            <v>959499.24</v>
          </cell>
          <cell r="F212">
            <v>1002790.19</v>
          </cell>
          <cell r="G212">
            <v>1012668.8699999999</v>
          </cell>
          <cell r="I212">
            <v>1029221.33</v>
          </cell>
          <cell r="J212">
            <v>994762.07000000018</v>
          </cell>
          <cell r="K212">
            <v>944880.33000000007</v>
          </cell>
          <cell r="M212">
            <v>1026742.2700000001</v>
          </cell>
          <cell r="N212">
            <v>988397.74</v>
          </cell>
          <cell r="O212">
            <v>1023656.77</v>
          </cell>
          <cell r="Q212">
            <v>991739.62</v>
          </cell>
          <cell r="R212">
            <v>968413.09000000008</v>
          </cell>
          <cell r="S212">
            <v>1260139.51</v>
          </cell>
        </row>
      </sheetData>
      <sheetData sheetId="36">
        <row r="9">
          <cell r="E9">
            <v>8</v>
          </cell>
          <cell r="F9">
            <v>14</v>
          </cell>
          <cell r="G9">
            <v>5</v>
          </cell>
          <cell r="I9">
            <v>4</v>
          </cell>
          <cell r="J9">
            <v>14</v>
          </cell>
          <cell r="K9">
            <v>15</v>
          </cell>
          <cell r="M9">
            <v>16</v>
          </cell>
          <cell r="N9">
            <v>13</v>
          </cell>
          <cell r="O9">
            <v>25</v>
          </cell>
          <cell r="Q9">
            <v>5</v>
          </cell>
          <cell r="R9">
            <v>6</v>
          </cell>
          <cell r="S9">
            <v>40</v>
          </cell>
        </row>
        <row r="28">
          <cell r="E28">
            <v>39802</v>
          </cell>
          <cell r="F28">
            <v>37627</v>
          </cell>
          <cell r="G28">
            <v>41245</v>
          </cell>
          <cell r="I28">
            <v>39915</v>
          </cell>
          <cell r="J28">
            <v>38653</v>
          </cell>
          <cell r="K28">
            <v>35993</v>
          </cell>
          <cell r="M28">
            <v>43833.11</v>
          </cell>
          <cell r="N28">
            <v>44984</v>
          </cell>
          <cell r="O28">
            <v>41011</v>
          </cell>
          <cell r="Q28">
            <v>42932</v>
          </cell>
          <cell r="R28">
            <v>38087</v>
          </cell>
          <cell r="S28">
            <v>42757</v>
          </cell>
        </row>
        <row r="35">
          <cell r="E35">
            <v>7601</v>
          </cell>
          <cell r="F35">
            <v>7636.1100000000006</v>
          </cell>
          <cell r="G35">
            <v>4638.7099999999991</v>
          </cell>
          <cell r="I35">
            <v>6802.0400000000009</v>
          </cell>
          <cell r="J35">
            <v>2697.7799999999988</v>
          </cell>
          <cell r="K35">
            <v>13169.300000000003</v>
          </cell>
          <cell r="M35">
            <v>4102.1599999999962</v>
          </cell>
          <cell r="N35">
            <v>5035.4700000000012</v>
          </cell>
          <cell r="O35">
            <v>7446.57</v>
          </cell>
          <cell r="Q35">
            <v>6320.0199999999968</v>
          </cell>
          <cell r="R35">
            <v>8106.2700000000041</v>
          </cell>
          <cell r="S35">
            <v>2502.1800000000003</v>
          </cell>
        </row>
        <row r="37">
          <cell r="E37">
            <v>16.034850114971626</v>
          </cell>
          <cell r="F37">
            <v>16.870493432731422</v>
          </cell>
          <cell r="G37">
            <v>10.109709960245148</v>
          </cell>
          <cell r="I37">
            <v>14.560083429943338</v>
          </cell>
          <cell r="J37">
            <v>6.524133281161804</v>
          </cell>
          <cell r="K37">
            <v>26.7531127286172</v>
          </cell>
          <cell r="M37">
            <v>8.5269331031857849</v>
          </cell>
          <cell r="N37">
            <v>10.045130042867857</v>
          </cell>
          <cell r="O37">
            <v>15.367196497884644</v>
          </cell>
          <cell r="Q37">
            <v>12.832001611304463</v>
          </cell>
          <cell r="R37">
            <v>17.54859528238638</v>
          </cell>
          <cell r="S37">
            <v>5.5285579632684465</v>
          </cell>
          <cell r="T37">
            <v>13.503546931857265</v>
          </cell>
        </row>
        <row r="39">
          <cell r="E39">
            <v>0.5980137325901107</v>
          </cell>
          <cell r="F39">
            <v>0.58160599737228535</v>
          </cell>
          <cell r="G39">
            <v>0.61440030984425864</v>
          </cell>
          <cell r="I39">
            <v>0.59376557305109079</v>
          </cell>
          <cell r="J39">
            <v>0.61252852434077076</v>
          </cell>
          <cell r="K39">
            <v>0.53004543078248445</v>
          </cell>
          <cell r="M39">
            <v>0.66248182573868364</v>
          </cell>
          <cell r="N39">
            <v>0.65394176394481685</v>
          </cell>
          <cell r="O39">
            <v>0.61123779715329007</v>
          </cell>
          <cell r="Q39">
            <v>0.61551254480286743</v>
          </cell>
          <cell r="R39">
            <v>0.54508114606291325</v>
          </cell>
          <cell r="S39">
            <v>0.62633853365560688</v>
          </cell>
          <cell r="T39">
            <v>0.59930682709269667</v>
          </cell>
        </row>
        <row r="61">
          <cell r="E61">
            <v>803776.47000000009</v>
          </cell>
          <cell r="F61">
            <v>762839.87</v>
          </cell>
          <cell r="G61">
            <v>819925.74</v>
          </cell>
          <cell r="I61">
            <v>787443.49</v>
          </cell>
          <cell r="J61">
            <v>767894.96</v>
          </cell>
          <cell r="K61">
            <v>720869.6100000001</v>
          </cell>
          <cell r="M61">
            <v>944675.5199999999</v>
          </cell>
          <cell r="N61">
            <v>892621.79</v>
          </cell>
          <cell r="O61">
            <v>837619.99999999988</v>
          </cell>
          <cell r="Q61">
            <v>844180.14</v>
          </cell>
          <cell r="R61">
            <v>768875.37</v>
          </cell>
          <cell r="S61">
            <v>889972.10999999987</v>
          </cell>
        </row>
        <row r="212">
          <cell r="E212">
            <v>421670.64000000007</v>
          </cell>
          <cell r="F212">
            <v>426792.47</v>
          </cell>
          <cell r="G212">
            <v>464839.56</v>
          </cell>
          <cell r="I212">
            <v>452879.18999999994</v>
          </cell>
          <cell r="J212">
            <v>516827.84999999992</v>
          </cell>
          <cell r="K212">
            <v>496287.08</v>
          </cell>
          <cell r="M212">
            <v>453740.07</v>
          </cell>
          <cell r="N212">
            <v>708809.48</v>
          </cell>
          <cell r="O212">
            <v>540076.54</v>
          </cell>
          <cell r="Q212">
            <v>457440.43</v>
          </cell>
          <cell r="R212">
            <v>488273.29000000004</v>
          </cell>
          <cell r="S212">
            <v>660885.07000000007</v>
          </cell>
        </row>
      </sheetData>
      <sheetData sheetId="37">
        <row r="9">
          <cell r="E9">
            <v>8</v>
          </cell>
          <cell r="F9">
            <v>7</v>
          </cell>
          <cell r="G9">
            <v>22</v>
          </cell>
          <cell r="I9">
            <v>11</v>
          </cell>
          <cell r="J9">
            <v>9</v>
          </cell>
          <cell r="K9">
            <v>13</v>
          </cell>
          <cell r="M9">
            <v>75</v>
          </cell>
          <cell r="N9">
            <v>45</v>
          </cell>
          <cell r="O9">
            <v>9</v>
          </cell>
          <cell r="Q9">
            <v>21</v>
          </cell>
          <cell r="R9">
            <v>38</v>
          </cell>
          <cell r="S9">
            <v>58</v>
          </cell>
        </row>
        <row r="28">
          <cell r="E28">
            <v>56461</v>
          </cell>
          <cell r="F28">
            <v>57594</v>
          </cell>
          <cell r="G28">
            <v>51637</v>
          </cell>
          <cell r="I28">
            <v>56474</v>
          </cell>
          <cell r="J28">
            <v>52615</v>
          </cell>
          <cell r="K28">
            <v>57283</v>
          </cell>
          <cell r="M28">
            <v>67226</v>
          </cell>
          <cell r="N28">
            <v>72710</v>
          </cell>
          <cell r="O28">
            <v>65141</v>
          </cell>
          <cell r="Q28">
            <v>63416</v>
          </cell>
          <cell r="R28">
            <v>61351</v>
          </cell>
          <cell r="S28">
            <v>59088</v>
          </cell>
        </row>
        <row r="35">
          <cell r="E35">
            <v>12447</v>
          </cell>
          <cell r="F35">
            <v>10511</v>
          </cell>
          <cell r="G35">
            <v>10836</v>
          </cell>
          <cell r="I35">
            <v>10703</v>
          </cell>
          <cell r="J35">
            <v>10808</v>
          </cell>
          <cell r="K35">
            <v>14260</v>
          </cell>
          <cell r="M35">
            <v>16431</v>
          </cell>
          <cell r="N35">
            <v>9515</v>
          </cell>
          <cell r="O35">
            <v>7468</v>
          </cell>
          <cell r="Q35">
            <v>7224</v>
          </cell>
          <cell r="R35">
            <v>11645</v>
          </cell>
          <cell r="S35">
            <v>12272</v>
          </cell>
        </row>
        <row r="37">
          <cell r="E37">
            <v>18.063214721077379</v>
          </cell>
          <cell r="F37">
            <v>15.433521767858455</v>
          </cell>
          <cell r="G37">
            <v>17.345093080210653</v>
          </cell>
          <cell r="I37">
            <v>15.932536433600786</v>
          </cell>
          <cell r="J37">
            <v>17.041136496223768</v>
          </cell>
          <cell r="K37">
            <v>19.890365865565677</v>
          </cell>
          <cell r="M37">
            <v>19.501050357833773</v>
          </cell>
          <cell r="N37">
            <v>11.488077271355266</v>
          </cell>
          <cell r="O37">
            <v>10.285226349350632</v>
          </cell>
          <cell r="Q37">
            <v>10.226500566251415</v>
          </cell>
          <cell r="R37">
            <v>15.952928927612472</v>
          </cell>
          <cell r="S37">
            <v>17.197309417040358</v>
          </cell>
          <cell r="T37">
            <v>15.659699275861506</v>
          </cell>
        </row>
        <row r="39">
          <cell r="E39">
            <v>0.54620560223276693</v>
          </cell>
          <cell r="F39">
            <v>0.57470438557102232</v>
          </cell>
          <cell r="G39">
            <v>0.49655974882079446</v>
          </cell>
          <cell r="I39">
            <v>0.54065645807504703</v>
          </cell>
          <cell r="J39">
            <v>0.53717552770616905</v>
          </cell>
          <cell r="K39">
            <v>0.54580969123539191</v>
          </cell>
          <cell r="M39">
            <v>0.65388580877346558</v>
          </cell>
          <cell r="N39">
            <v>0.67282956711639186</v>
          </cell>
          <cell r="O39">
            <v>0.61844678629070549</v>
          </cell>
          <cell r="Q39">
            <v>0.58058107545191961</v>
          </cell>
          <cell r="R39">
            <v>0.55740445462020349</v>
          </cell>
          <cell r="S39">
            <v>0.54794825427736826</v>
          </cell>
          <cell r="T39">
            <v>0.56664301056508215</v>
          </cell>
        </row>
        <row r="61">
          <cell r="E61">
            <v>1090017.33</v>
          </cell>
          <cell r="F61">
            <v>1115900.8400000001</v>
          </cell>
          <cell r="G61">
            <v>1031756.68</v>
          </cell>
          <cell r="I61">
            <v>1104316.49</v>
          </cell>
          <cell r="J61">
            <v>1054782.5300000003</v>
          </cell>
          <cell r="K61">
            <v>1131532.08</v>
          </cell>
          <cell r="M61">
            <v>1309561.22</v>
          </cell>
          <cell r="N61">
            <v>1431082.9600000002</v>
          </cell>
          <cell r="O61">
            <v>1230992.2200000002</v>
          </cell>
          <cell r="Q61">
            <v>1216971.5300000003</v>
          </cell>
          <cell r="R61">
            <v>1176260.72</v>
          </cell>
          <cell r="S61">
            <v>1177567.1300000001</v>
          </cell>
        </row>
        <row r="212">
          <cell r="E212">
            <v>650670.82000000007</v>
          </cell>
          <cell r="F212">
            <v>619933.33999999985</v>
          </cell>
          <cell r="G212">
            <v>636777.32000000007</v>
          </cell>
          <cell r="I212">
            <v>622819.54</v>
          </cell>
          <cell r="J212">
            <v>683761.84</v>
          </cell>
          <cell r="K212">
            <v>678678.85</v>
          </cell>
          <cell r="M212">
            <v>623714.47</v>
          </cell>
          <cell r="N212">
            <v>680082.82000000007</v>
          </cell>
          <cell r="O212">
            <v>671700.36</v>
          </cell>
          <cell r="Q212">
            <v>675504.31</v>
          </cell>
          <cell r="R212">
            <v>645889.98</v>
          </cell>
          <cell r="S212">
            <v>706788.99</v>
          </cell>
        </row>
      </sheetData>
      <sheetData sheetId="38">
        <row r="9">
          <cell r="E9">
            <v>97</v>
          </cell>
          <cell r="F9">
            <v>56</v>
          </cell>
          <cell r="G9">
            <v>96</v>
          </cell>
          <cell r="I9">
            <v>56</v>
          </cell>
          <cell r="J9">
            <v>50</v>
          </cell>
          <cell r="K9">
            <v>52</v>
          </cell>
          <cell r="M9">
            <v>76</v>
          </cell>
          <cell r="N9">
            <v>41</v>
          </cell>
          <cell r="O9">
            <v>0</v>
          </cell>
          <cell r="Q9">
            <v>100</v>
          </cell>
          <cell r="R9">
            <v>99</v>
          </cell>
          <cell r="S9">
            <v>129</v>
          </cell>
        </row>
        <row r="28">
          <cell r="E28">
            <v>292991</v>
          </cell>
          <cell r="F28">
            <v>296016</v>
          </cell>
          <cell r="G28">
            <v>301109</v>
          </cell>
          <cell r="I28">
            <v>315175</v>
          </cell>
          <cell r="J28">
            <v>306306</v>
          </cell>
          <cell r="K28">
            <v>295498</v>
          </cell>
          <cell r="M28">
            <v>340388</v>
          </cell>
          <cell r="N28">
            <v>354466</v>
          </cell>
          <cell r="O28">
            <v>339967</v>
          </cell>
          <cell r="Q28">
            <v>341737</v>
          </cell>
          <cell r="R28">
            <v>293554</v>
          </cell>
          <cell r="S28">
            <v>321636</v>
          </cell>
        </row>
        <row r="35">
          <cell r="E35">
            <v>120119</v>
          </cell>
          <cell r="F35">
            <v>126915</v>
          </cell>
          <cell r="G35">
            <v>129179</v>
          </cell>
          <cell r="I35">
            <v>141678</v>
          </cell>
          <cell r="J35">
            <v>122217</v>
          </cell>
          <cell r="K35">
            <v>122816</v>
          </cell>
          <cell r="M35">
            <v>127596</v>
          </cell>
          <cell r="N35">
            <v>129238</v>
          </cell>
          <cell r="O35">
            <v>126627</v>
          </cell>
          <cell r="Q35">
            <v>145573</v>
          </cell>
          <cell r="R35">
            <v>137215</v>
          </cell>
          <cell r="S35">
            <v>106688</v>
          </cell>
        </row>
        <row r="37">
          <cell r="E37">
            <v>29.067049326312528</v>
          </cell>
          <cell r="F37">
            <v>30.008441093227972</v>
          </cell>
          <cell r="G37">
            <v>30.015660870130954</v>
          </cell>
          <cell r="I37">
            <v>31.011725872435992</v>
          </cell>
          <cell r="J37">
            <v>28.519724176555005</v>
          </cell>
          <cell r="K37">
            <v>29.341876727612416</v>
          </cell>
          <cell r="M37">
            <v>27.183713121878888</v>
          </cell>
          <cell r="N37">
            <v>26.69357270620505</v>
          </cell>
          <cell r="O37">
            <v>27.126025577858233</v>
          </cell>
          <cell r="Q37">
            <v>29.859168218701544</v>
          </cell>
          <cell r="R37">
            <v>31.847288982553213</v>
          </cell>
          <cell r="S37">
            <v>24.886632952021944</v>
          </cell>
          <cell r="T37">
            <v>28.772557637903933</v>
          </cell>
        </row>
        <row r="39">
          <cell r="E39">
            <v>0.53222899992370543</v>
          </cell>
          <cell r="F39">
            <v>0.55379261961554649</v>
          </cell>
          <cell r="G39">
            <v>0.54334984747501447</v>
          </cell>
          <cell r="I39">
            <v>0.56676620028826086</v>
          </cell>
          <cell r="J39">
            <v>0.58728250553622274</v>
          </cell>
          <cell r="K39">
            <v>0.52896387716140492</v>
          </cell>
          <cell r="M39">
            <v>0.62792366510787057</v>
          </cell>
          <cell r="N39">
            <v>0.63091495002478515</v>
          </cell>
          <cell r="O39">
            <v>0.62507147650698214</v>
          </cell>
          <cell r="Q39">
            <v>0.60703602387380984</v>
          </cell>
          <cell r="R39">
            <v>0.51904647396227477</v>
          </cell>
          <cell r="S39">
            <v>0.58453234468282311</v>
          </cell>
          <cell r="T39">
            <v>0.57477862770054233</v>
          </cell>
        </row>
        <row r="61">
          <cell r="E61">
            <v>6169970.0700000003</v>
          </cell>
          <cell r="F61">
            <v>5951333.6900000004</v>
          </cell>
          <cell r="G61">
            <v>6101919.9900000002</v>
          </cell>
          <cell r="I61">
            <v>6392244.3399999999</v>
          </cell>
          <cell r="J61">
            <v>6194770.3199999994</v>
          </cell>
          <cell r="K61">
            <v>5981723.9199999999</v>
          </cell>
          <cell r="M61">
            <v>6830312.1299999999</v>
          </cell>
          <cell r="N61">
            <v>7082029.79</v>
          </cell>
          <cell r="O61">
            <v>6769811.4799999995</v>
          </cell>
          <cell r="Q61">
            <v>6887954.1099999994</v>
          </cell>
          <cell r="R61">
            <v>5980361.6699999999</v>
          </cell>
          <cell r="S61">
            <v>6482887.21</v>
          </cell>
        </row>
        <row r="212">
          <cell r="E212">
            <v>2013490.0300000003</v>
          </cell>
          <cell r="F212">
            <v>2149545.7799999998</v>
          </cell>
          <cell r="G212">
            <v>1937444.8900000001</v>
          </cell>
          <cell r="I212">
            <v>1981527.06</v>
          </cell>
          <cell r="J212">
            <v>2117696.1299999994</v>
          </cell>
          <cell r="K212">
            <v>2250519.19</v>
          </cell>
          <cell r="M212">
            <v>2022649.2699999996</v>
          </cell>
          <cell r="N212">
            <v>2222610.7200000002</v>
          </cell>
          <cell r="O212">
            <v>2260508.9599999995</v>
          </cell>
          <cell r="Q212">
            <v>2302204.8300000005</v>
          </cell>
          <cell r="R212">
            <v>2181840.85</v>
          </cell>
          <cell r="S212">
            <v>3959747.97</v>
          </cell>
        </row>
      </sheetData>
      <sheetData sheetId="39">
        <row r="9">
          <cell r="E9">
            <v>7</v>
          </cell>
          <cell r="F9">
            <v>25</v>
          </cell>
          <cell r="G9">
            <v>17</v>
          </cell>
          <cell r="I9">
            <v>49</v>
          </cell>
          <cell r="J9">
            <v>78</v>
          </cell>
          <cell r="K9">
            <v>57</v>
          </cell>
          <cell r="M9">
            <v>50</v>
          </cell>
          <cell r="N9">
            <v>59</v>
          </cell>
          <cell r="O9">
            <v>40</v>
          </cell>
          <cell r="Q9">
            <v>21</v>
          </cell>
          <cell r="R9">
            <v>0</v>
          </cell>
          <cell r="S9">
            <v>59</v>
          </cell>
        </row>
        <row r="28">
          <cell r="E28">
            <v>43663</v>
          </cell>
          <cell r="F28">
            <v>44558</v>
          </cell>
          <cell r="G28">
            <v>43369</v>
          </cell>
          <cell r="I28">
            <v>47385</v>
          </cell>
          <cell r="J28">
            <v>45868</v>
          </cell>
          <cell r="K28">
            <v>44438</v>
          </cell>
          <cell r="M28">
            <v>49708</v>
          </cell>
          <cell r="N28">
            <v>61382</v>
          </cell>
          <cell r="O28">
            <v>50797</v>
          </cell>
          <cell r="Q28">
            <v>49389</v>
          </cell>
          <cell r="R28">
            <v>40456</v>
          </cell>
          <cell r="S28">
            <v>47249</v>
          </cell>
        </row>
        <row r="35">
          <cell r="E35">
            <v>8129</v>
          </cell>
          <cell r="F35">
            <v>9124</v>
          </cell>
          <cell r="G35">
            <v>9045</v>
          </cell>
          <cell r="I35">
            <v>9780</v>
          </cell>
          <cell r="J35">
            <v>9469</v>
          </cell>
          <cell r="K35">
            <v>9194</v>
          </cell>
          <cell r="M35">
            <v>10533</v>
          </cell>
          <cell r="N35">
            <v>12699</v>
          </cell>
          <cell r="O35">
            <v>6124</v>
          </cell>
          <cell r="Q35">
            <v>9146</v>
          </cell>
          <cell r="R35">
            <v>9328</v>
          </cell>
          <cell r="S35">
            <v>9397</v>
          </cell>
        </row>
        <row r="37">
          <cell r="E37">
            <v>15.689112770926217</v>
          </cell>
          <cell r="F37">
            <v>16.996386125703214</v>
          </cell>
          <cell r="G37">
            <v>17.251244492761916</v>
          </cell>
          <cell r="I37">
            <v>17.106575011806687</v>
          </cell>
          <cell r="J37">
            <v>17.110589085652332</v>
          </cell>
          <cell r="K37">
            <v>17.139554826441966</v>
          </cell>
          <cell r="M37">
            <v>17.462738531425632</v>
          </cell>
          <cell r="N37">
            <v>17.134645743661707</v>
          </cell>
          <cell r="O37">
            <v>10.758770928128458</v>
          </cell>
          <cell r="Q37">
            <v>15.624839839412315</v>
          </cell>
          <cell r="R37">
            <v>18.736943596336172</v>
          </cell>
          <cell r="S37">
            <v>16.588991279172404</v>
          </cell>
          <cell r="T37">
            <v>16.456323165220201</v>
          </cell>
        </row>
        <row r="39">
          <cell r="E39">
            <v>0.47842522791023839</v>
          </cell>
          <cell r="F39">
            <v>0.50271337507756531</v>
          </cell>
          <cell r="G39">
            <v>0.47048932234740209</v>
          </cell>
          <cell r="I39">
            <v>0.50858372553544307</v>
          </cell>
          <cell r="J39">
            <v>0.51553297666681652</v>
          </cell>
          <cell r="K39">
            <v>0.4571787182164701</v>
          </cell>
          <cell r="M39">
            <v>0.51957771506219297</v>
          </cell>
          <cell r="N39">
            <v>0.61103672770530226</v>
          </cell>
          <cell r="O39">
            <v>0.51520868198184488</v>
          </cell>
          <cell r="Q39">
            <v>0.48038400373499074</v>
          </cell>
          <cell r="R39">
            <v>0.3923728977945028</v>
          </cell>
          <cell r="S39">
            <v>0.46950862026134049</v>
          </cell>
          <cell r="T39">
            <v>0.4907169454173661</v>
          </cell>
        </row>
        <row r="61">
          <cell r="E61">
            <v>836274.4</v>
          </cell>
          <cell r="F61">
            <v>862922.34</v>
          </cell>
          <cell r="G61">
            <v>849527.59999999986</v>
          </cell>
          <cell r="I61">
            <v>946642.65000000014</v>
          </cell>
          <cell r="J61">
            <v>933480.14</v>
          </cell>
          <cell r="K61">
            <v>880625.68</v>
          </cell>
          <cell r="M61">
            <v>962488.76</v>
          </cell>
          <cell r="N61">
            <v>1206206.5699999998</v>
          </cell>
          <cell r="O61">
            <v>984753.74</v>
          </cell>
          <cell r="Q61">
            <v>958208.01000000013</v>
          </cell>
          <cell r="R61">
            <v>755250.33000000007</v>
          </cell>
          <cell r="S61">
            <v>969354.3</v>
          </cell>
        </row>
        <row r="212">
          <cell r="E212">
            <v>518297.23999999993</v>
          </cell>
          <cell r="F212">
            <v>546912.21000000008</v>
          </cell>
          <cell r="G212">
            <v>568428.43000000005</v>
          </cell>
          <cell r="I212">
            <v>537381.31999999995</v>
          </cell>
          <cell r="J212">
            <v>539012.06999999995</v>
          </cell>
          <cell r="K212">
            <v>585114.72000000009</v>
          </cell>
          <cell r="M212">
            <v>599915.88000000012</v>
          </cell>
          <cell r="N212">
            <v>543395.90999999992</v>
          </cell>
          <cell r="O212">
            <v>537049.9800000001</v>
          </cell>
          <cell r="Q212">
            <v>899486.37</v>
          </cell>
          <cell r="R212">
            <v>501801.46</v>
          </cell>
          <cell r="S212">
            <v>1059861.53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ป้าหมาย 2561"/>
      <sheetName val="ผู้ใช้น้ำเพิ่ม-cal"/>
      <sheetName val="ผู้ใช้น้ำลด"/>
      <sheetName val="น้ำจ่าย"/>
      <sheetName val="น้ำจำหน่าย"/>
      <sheetName val="น้ำผลิต"/>
      <sheetName val="ปริมาณน้ำสูญเสีย"/>
      <sheetName val="อัตราการใช้น้ำรายเดือน"/>
      <sheetName val="อัตราการใช้น้ำสะสม"/>
      <sheetName val="ผู้ใช้น้ำเพิ่มปกติ-กศผ."/>
      <sheetName val="น้ำผลิตจ่าย-กศผ"/>
      <sheetName val="น้ำจำหน่าย-กศผ"/>
      <sheetName val="ปริมาณน้ำสูญเสีย-กศผ"/>
      <sheetName val="อัตราการใช้น้ำรายเดือน-กศผ"/>
      <sheetName val="อัตราการใช้น้ำสะสม-กศผ"/>
      <sheetName val="รายได้ค่าจำหน่ายน้ำ"/>
      <sheetName val="รายได้ค่าบริการ"/>
      <sheetName val="รายได้ค่าบริการอื่น"/>
      <sheetName val="รายได้ค่าติดตั้ง"/>
      <sheetName val="ต้นทุนค่าติดตั้ง"/>
      <sheetName val="ค่าติดตั้งสุทธิ"/>
      <sheetName val="รายได้"/>
      <sheetName val="รายได้-กศผ."/>
      <sheetName val="รายได้ค่าน้ำ-กศผ."/>
      <sheetName val="เงินเดือนพนักงาน"/>
      <sheetName val="ค่าจ้างชั่วคราว"/>
      <sheetName val="ค่าตอบแทน"/>
      <sheetName val="ค่าวัสดุการผลิต"/>
      <sheetName val="วัสดุดำเนินการซ่อมบำรุง"/>
      <sheetName val="ค่าน้ำมัน"/>
      <sheetName val="ค่าวัสดุสำนักงาน"/>
      <sheetName val="ค่าจ้างและบริการ"/>
      <sheetName val="ค่าวัสดุดำเนินการอื่นๆ"/>
      <sheetName val="ไฟฟ้า"/>
      <sheetName val="ค่าติดตั้งสาธารณูปโภค"/>
      <sheetName val="ค่าธรรมเนียมธนาคาร"/>
      <sheetName val="ค่าธรรมเนียมอื่นๆ"/>
      <sheetName val="ค่าน้ำดิบ"/>
      <sheetName val="ค่าใช้จ่ายดำเนินงาน"/>
      <sheetName val="ค่าใช้จ่าย-กศผ."/>
      <sheetName val="เงินเดือน-กศผ."/>
      <sheetName val="EBIDA-กศผ."/>
      <sheetName val="EBITDA61"/>
      <sheetName val="ค่าใช้จ่ายที่ไม่เกี่ยวดำเนินงาน"/>
      <sheetName val="รายได้ไม่เกี่ยวดำเนินงาน"/>
      <sheetName val="ค่าเสื่อมราคา"/>
      <sheetName val="Goal1M "/>
      <sheetName val="Goal2M"/>
      <sheetName val="Goal3M"/>
      <sheetName val="Goal4M"/>
      <sheetName val="Goal5M"/>
      <sheetName val="Goal6M"/>
      <sheetName val="Goal7M"/>
      <sheetName val="Goal8M"/>
      <sheetName val="Goal9M"/>
      <sheetName val="Goal10M"/>
      <sheetName val="Goal11M"/>
      <sheetName val="Goal12M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R5">
            <v>598.03589769926043</v>
          </cell>
          <cell r="S5">
            <v>530.77958093672964</v>
          </cell>
          <cell r="T5">
            <v>546.41213023829084</v>
          </cell>
          <cell r="U5">
            <v>374.81763557929332</v>
          </cell>
          <cell r="V5">
            <v>528.59829498767465</v>
          </cell>
          <cell r="W5">
            <v>594.76396877567788</v>
          </cell>
          <cell r="X5">
            <v>483.5183853738701</v>
          </cell>
          <cell r="Y5">
            <v>600.21718364831554</v>
          </cell>
          <cell r="Z5">
            <v>657.65771364009856</v>
          </cell>
          <cell r="AA5">
            <v>550.04760682004928</v>
          </cell>
          <cell r="AB5">
            <v>667.10995275267044</v>
          </cell>
          <cell r="AC5">
            <v>947.04164954806902</v>
          </cell>
        </row>
        <row r="6">
          <cell r="R6">
            <v>6.4307304785894202</v>
          </cell>
          <cell r="S6">
            <v>3.9143576826196473</v>
          </cell>
          <cell r="T6">
            <v>9.2267002518891683</v>
          </cell>
          <cell r="U6">
            <v>6.98992443324937</v>
          </cell>
          <cell r="V6">
            <v>17.05541561712846</v>
          </cell>
          <cell r="W6">
            <v>19.292191435768263</v>
          </cell>
          <cell r="X6">
            <v>9.7858942065491163</v>
          </cell>
          <cell r="Y6">
            <v>12.581863979848865</v>
          </cell>
          <cell r="Z6">
            <v>5.5919395465994954</v>
          </cell>
          <cell r="AA6">
            <v>6.4307304785894202</v>
          </cell>
          <cell r="AB6">
            <v>6.1511335012594452</v>
          </cell>
          <cell r="AC6">
            <v>7.5491183879093189</v>
          </cell>
        </row>
        <row r="7">
          <cell r="R7">
            <v>159.33367425210943</v>
          </cell>
          <cell r="S7">
            <v>114.83150089491178</v>
          </cell>
          <cell r="T7">
            <v>116.81820506264383</v>
          </cell>
          <cell r="U7">
            <v>90.99105088212734</v>
          </cell>
          <cell r="V7">
            <v>149.40015341344926</v>
          </cell>
          <cell r="W7">
            <v>128.34108923548965</v>
          </cell>
          <cell r="X7">
            <v>95.759140884684228</v>
          </cell>
          <cell r="Y7">
            <v>155.36026591664537</v>
          </cell>
          <cell r="Z7">
            <v>162.90974175402712</v>
          </cell>
          <cell r="AA7">
            <v>137.08258757351061</v>
          </cell>
          <cell r="AB7">
            <v>131.12247507031449</v>
          </cell>
          <cell r="AC7">
            <v>112.05011506008694</v>
          </cell>
        </row>
        <row r="8">
          <cell r="R8">
            <v>110.48736998514116</v>
          </cell>
          <cell r="S8">
            <v>153.45468053491828</v>
          </cell>
          <cell r="T8">
            <v>75.102526002971757</v>
          </cell>
          <cell r="U8">
            <v>63.548291233283798</v>
          </cell>
          <cell r="V8">
            <v>90.628528974739964</v>
          </cell>
          <cell r="W8">
            <v>157.78751857355124</v>
          </cell>
          <cell r="X8">
            <v>92.794947994056457</v>
          </cell>
          <cell r="Y8">
            <v>106.15453194650817</v>
          </cell>
          <cell r="Z8">
            <v>144.06686478454679</v>
          </cell>
          <cell r="AA8">
            <v>88.101040118870714</v>
          </cell>
          <cell r="AB8">
            <v>68.242199108469535</v>
          </cell>
          <cell r="AC8">
            <v>64.631500742942038</v>
          </cell>
        </row>
        <row r="9">
          <cell r="R9">
            <v>26.544554455445546</v>
          </cell>
          <cell r="S9">
            <v>26.544554455445546</v>
          </cell>
          <cell r="T9">
            <v>22.331133113311335</v>
          </cell>
          <cell r="U9">
            <v>18.117711771177117</v>
          </cell>
          <cell r="V9">
            <v>37.499449944994502</v>
          </cell>
          <cell r="W9">
            <v>69.521452145214525</v>
          </cell>
          <cell r="X9">
            <v>55.195819581958197</v>
          </cell>
          <cell r="Y9">
            <v>28.229922992299226</v>
          </cell>
          <cell r="Z9">
            <v>38.342134213421339</v>
          </cell>
          <cell r="AA9">
            <v>25.280528052805277</v>
          </cell>
          <cell r="AB9">
            <v>20.224422442244226</v>
          </cell>
          <cell r="AC9">
            <v>15.168316831683169</v>
          </cell>
        </row>
        <row r="10">
          <cell r="R10">
            <v>29.845837615621786</v>
          </cell>
          <cell r="S10">
            <v>27.810894141829394</v>
          </cell>
          <cell r="T10">
            <v>20.688591983556012</v>
          </cell>
          <cell r="U10">
            <v>24.419321685508734</v>
          </cell>
          <cell r="V10">
            <v>29.167523124357658</v>
          </cell>
          <cell r="W10">
            <v>33.237410071942449</v>
          </cell>
          <cell r="X10">
            <v>33.915724563206581</v>
          </cell>
          <cell r="Y10">
            <v>25.775950668037002</v>
          </cell>
          <cell r="Z10">
            <v>37.646454265159299</v>
          </cell>
          <cell r="AA10">
            <v>26.454265159301134</v>
          </cell>
          <cell r="AB10">
            <v>21.366906474820144</v>
          </cell>
          <cell r="AC10">
            <v>19.671120246659815</v>
          </cell>
        </row>
        <row r="11">
          <cell r="R11">
            <v>30.828282828282827</v>
          </cell>
          <cell r="S11">
            <v>14.470418470418471</v>
          </cell>
          <cell r="T11">
            <v>11.953823953823955</v>
          </cell>
          <cell r="U11">
            <v>17.616161616161619</v>
          </cell>
          <cell r="V11">
            <v>19.81818181818182</v>
          </cell>
          <cell r="W11">
            <v>13.841269841269844</v>
          </cell>
          <cell r="X11">
            <v>16.672438672438677</v>
          </cell>
          <cell r="Y11">
            <v>20.447330447330451</v>
          </cell>
          <cell r="Z11">
            <v>27.997113997114003</v>
          </cell>
          <cell r="AA11">
            <v>15.099567099567103</v>
          </cell>
          <cell r="AB11">
            <v>16.357864357864358</v>
          </cell>
          <cell r="AC11">
            <v>12.897546897546899</v>
          </cell>
        </row>
        <row r="12">
          <cell r="R12">
            <v>8.6702954898911333</v>
          </cell>
          <cell r="S12">
            <v>17.340590979782267</v>
          </cell>
          <cell r="T12">
            <v>11.097978227060651</v>
          </cell>
          <cell r="U12">
            <v>19.074650077760491</v>
          </cell>
          <cell r="V12">
            <v>16.300155520995329</v>
          </cell>
          <cell r="W12">
            <v>31.906687402799371</v>
          </cell>
          <cell r="X12">
            <v>33.987558320373239</v>
          </cell>
          <cell r="Y12">
            <v>26.357698289269045</v>
          </cell>
          <cell r="Z12">
            <v>18.034214618973557</v>
          </cell>
          <cell r="AA12">
            <v>12.832037325038879</v>
          </cell>
          <cell r="AB12">
            <v>14.912908242612749</v>
          </cell>
          <cell r="AC12">
            <v>12.485225505443234</v>
          </cell>
        </row>
        <row r="13">
          <cell r="R13">
            <v>51.278147795750094</v>
          </cell>
          <cell r="S13">
            <v>39.651125911830015</v>
          </cell>
          <cell r="T13">
            <v>56.942594354582944</v>
          </cell>
          <cell r="U13">
            <v>55.153821757056782</v>
          </cell>
          <cell r="V13">
            <v>154.43070091975898</v>
          </cell>
          <cell r="W13">
            <v>132.96542974944501</v>
          </cell>
          <cell r="X13">
            <v>113.28893117665717</v>
          </cell>
          <cell r="Y13">
            <v>135.64858864573424</v>
          </cell>
          <cell r="Z13">
            <v>55.153821757056782</v>
          </cell>
          <cell r="AA13">
            <v>40.843640976847453</v>
          </cell>
          <cell r="AB13">
            <v>60.818268315889647</v>
          </cell>
          <cell r="AC13">
            <v>43.824928639391068</v>
          </cell>
        </row>
        <row r="14">
          <cell r="R14">
            <v>2.1478599221789882</v>
          </cell>
          <cell r="S14">
            <v>2.1478599221789882</v>
          </cell>
          <cell r="T14">
            <v>4.2957198443579765</v>
          </cell>
          <cell r="U14">
            <v>10.202334630350194</v>
          </cell>
          <cell r="V14">
            <v>10.739299610894944</v>
          </cell>
          <cell r="W14">
            <v>8.0544747081712078</v>
          </cell>
          <cell r="X14">
            <v>5.1011673151750969</v>
          </cell>
          <cell r="Y14">
            <v>6.4435797665369661</v>
          </cell>
          <cell r="Z14">
            <v>6.7120622568093395</v>
          </cell>
          <cell r="AA14">
            <v>3.221789883268483</v>
          </cell>
          <cell r="AB14">
            <v>3.4902723735408561</v>
          </cell>
          <cell r="AC14">
            <v>6.4435797665369661</v>
          </cell>
        </row>
        <row r="15">
          <cell r="R15">
            <v>101.15154306771072</v>
          </cell>
          <cell r="S15">
            <v>123.62966374942421</v>
          </cell>
          <cell r="T15">
            <v>81.131966835559638</v>
          </cell>
          <cell r="U15">
            <v>99.04421925380008</v>
          </cell>
          <cell r="V15">
            <v>89.210041455550424</v>
          </cell>
          <cell r="W15">
            <v>120.11745739290647</v>
          </cell>
          <cell r="X15">
            <v>127.14187010594196</v>
          </cell>
          <cell r="Y15">
            <v>128.89797328420082</v>
          </cell>
          <cell r="Z15">
            <v>151.37609396591429</v>
          </cell>
          <cell r="AA15">
            <v>152.07853523721786</v>
          </cell>
          <cell r="AB15">
            <v>177.71764163979731</v>
          </cell>
          <cell r="AC15">
            <v>173.50299401197603</v>
          </cell>
        </row>
        <row r="16">
          <cell r="R16">
            <v>18.344827586206897</v>
          </cell>
          <cell r="S16">
            <v>13.160419790104946</v>
          </cell>
          <cell r="T16">
            <v>25.523238380809595</v>
          </cell>
          <cell r="U16">
            <v>26.320839580209892</v>
          </cell>
          <cell r="V16">
            <v>27.517241379310345</v>
          </cell>
          <cell r="W16">
            <v>28.314842578710646</v>
          </cell>
          <cell r="X16">
            <v>16.350824587706146</v>
          </cell>
          <cell r="Y16">
            <v>15.952023988005998</v>
          </cell>
          <cell r="Z16">
            <v>11.166416791604199</v>
          </cell>
          <cell r="AA16">
            <v>25.124437781109446</v>
          </cell>
          <cell r="AB16">
            <v>33.49925037481259</v>
          </cell>
          <cell r="AC16">
            <v>24.725637181409297</v>
          </cell>
        </row>
        <row r="17">
          <cell r="R17">
            <v>22.792559188275082</v>
          </cell>
          <cell r="S17">
            <v>13.873731679819617</v>
          </cell>
          <cell r="T17">
            <v>15.525366403607665</v>
          </cell>
          <cell r="U17">
            <v>18.498308906426153</v>
          </cell>
          <cell r="V17">
            <v>32.372040586245767</v>
          </cell>
          <cell r="W17">
            <v>36.666290868094698</v>
          </cell>
          <cell r="X17">
            <v>12.882750845546786</v>
          </cell>
          <cell r="Y17">
            <v>32.372040586245767</v>
          </cell>
          <cell r="Z17">
            <v>42.281848928974071</v>
          </cell>
          <cell r="AA17">
            <v>17.507328072153324</v>
          </cell>
          <cell r="AB17">
            <v>30.720405862457721</v>
          </cell>
          <cell r="AC17">
            <v>17.507328072153324</v>
          </cell>
        </row>
        <row r="18">
          <cell r="R18">
            <v>45.884923525127455</v>
          </cell>
          <cell r="S18">
            <v>33.758193736343777</v>
          </cell>
          <cell r="T18">
            <v>32.119446467589221</v>
          </cell>
          <cell r="U18">
            <v>33.102694828841948</v>
          </cell>
          <cell r="V18">
            <v>42.607428987618363</v>
          </cell>
          <cell r="W18">
            <v>43.262927895120178</v>
          </cell>
          <cell r="X18">
            <v>38.346686088856522</v>
          </cell>
          <cell r="Y18">
            <v>37.691187181354707</v>
          </cell>
          <cell r="Z18">
            <v>39.985433357611072</v>
          </cell>
          <cell r="AA18">
            <v>28.51420247632921</v>
          </cell>
          <cell r="AB18">
            <v>42.93517844136926</v>
          </cell>
          <cell r="AC18">
            <v>31.791697013838313</v>
          </cell>
        </row>
        <row r="19">
          <cell r="R19">
            <v>5.3424657534246576</v>
          </cell>
          <cell r="S19">
            <v>10.684931506849315</v>
          </cell>
          <cell r="T19">
            <v>17.095890410958901</v>
          </cell>
          <cell r="U19">
            <v>10.328767123287671</v>
          </cell>
          <cell r="V19">
            <v>19.589041095890408</v>
          </cell>
          <cell r="W19">
            <v>24.219178082191785</v>
          </cell>
          <cell r="X19">
            <v>7.8356164383561637</v>
          </cell>
          <cell r="Y19">
            <v>12.821917808219178</v>
          </cell>
          <cell r="Z19">
            <v>10.684931506849315</v>
          </cell>
          <cell r="AA19">
            <v>9.6164383561643838</v>
          </cell>
          <cell r="AB19">
            <v>16.027397260273972</v>
          </cell>
          <cell r="AC19">
            <v>11.753424657534246</v>
          </cell>
        </row>
        <row r="20">
          <cell r="R20">
            <v>12.604395604395606</v>
          </cell>
          <cell r="S20">
            <v>5.4505494505494498</v>
          </cell>
          <cell r="T20">
            <v>7.1538461538461542</v>
          </cell>
          <cell r="U20">
            <v>5.1098901098901095</v>
          </cell>
          <cell r="V20">
            <v>8.5164835164835164</v>
          </cell>
          <cell r="W20">
            <v>26.912087912087912</v>
          </cell>
          <cell r="X20">
            <v>15.670329670329673</v>
          </cell>
          <cell r="Y20">
            <v>16.010989010989011</v>
          </cell>
          <cell r="Z20">
            <v>10.9010989010989</v>
          </cell>
          <cell r="AA20">
            <v>7.4945054945054945</v>
          </cell>
          <cell r="AB20">
            <v>4.7692307692307692</v>
          </cell>
          <cell r="AC20">
            <v>3.4065934065934069</v>
          </cell>
        </row>
        <row r="21">
          <cell r="R21">
            <v>32.504841833440935</v>
          </cell>
          <cell r="S21">
            <v>60.561652679147841</v>
          </cell>
          <cell r="T21">
            <v>24.293092317624279</v>
          </cell>
          <cell r="U21">
            <v>45.164622336991613</v>
          </cell>
          <cell r="V21">
            <v>40.032278889606204</v>
          </cell>
          <cell r="W21">
            <v>61.245965138799228</v>
          </cell>
          <cell r="X21">
            <v>32.162685603615238</v>
          </cell>
          <cell r="Y21">
            <v>50.296965784377029</v>
          </cell>
          <cell r="Z21">
            <v>56.455777921239523</v>
          </cell>
          <cell r="AA21">
            <v>29.083279535183994</v>
          </cell>
          <cell r="AB21">
            <v>51.665590703679804</v>
          </cell>
          <cell r="AC21">
            <v>46.533247256294395</v>
          </cell>
        </row>
        <row r="22">
          <cell r="R22">
            <v>16.013179571663922</v>
          </cell>
          <cell r="S22">
            <v>13.878088962108734</v>
          </cell>
          <cell r="T22">
            <v>10.675453047775948</v>
          </cell>
          <cell r="U22">
            <v>16.724876441515654</v>
          </cell>
          <cell r="V22">
            <v>22.062602965403627</v>
          </cell>
          <cell r="W22">
            <v>19.215815485996707</v>
          </cell>
          <cell r="X22">
            <v>12.810543657331138</v>
          </cell>
          <cell r="Y22">
            <v>16.724876441515654</v>
          </cell>
          <cell r="Z22">
            <v>16.013179571663922</v>
          </cell>
          <cell r="AA22">
            <v>20.283360790774299</v>
          </cell>
          <cell r="AB22">
            <v>17.792421746293247</v>
          </cell>
          <cell r="AC22">
            <v>33.805601317957169</v>
          </cell>
        </row>
        <row r="23">
          <cell r="R23">
            <v>68.341808818796267</v>
          </cell>
          <cell r="S23">
            <v>69.688445445767613</v>
          </cell>
          <cell r="T23">
            <v>90.224654007080773</v>
          </cell>
          <cell r="U23">
            <v>118.84068233022208</v>
          </cell>
          <cell r="V23">
            <v>100.66108786610879</v>
          </cell>
          <cell r="W23">
            <v>121.19729642742195</v>
          </cell>
          <cell r="X23">
            <v>85.84808496942388</v>
          </cell>
          <cell r="Y23">
            <v>80.124879304795613</v>
          </cell>
          <cell r="Z23">
            <v>92.917927261023493</v>
          </cell>
          <cell r="AA23">
            <v>50.835532668168646</v>
          </cell>
          <cell r="AB23">
            <v>82.481493401995493</v>
          </cell>
          <cell r="AC23">
            <v>84.838107499195345</v>
          </cell>
        </row>
        <row r="24">
          <cell r="R24">
            <v>15.929526123936817</v>
          </cell>
          <cell r="S24">
            <v>16.622114216281897</v>
          </cell>
          <cell r="T24">
            <v>11.427703523693802</v>
          </cell>
          <cell r="U24">
            <v>38.438639125151887</v>
          </cell>
          <cell r="V24">
            <v>14.544349939246658</v>
          </cell>
          <cell r="W24">
            <v>30.127582017010937</v>
          </cell>
          <cell r="X24">
            <v>36.360874848116644</v>
          </cell>
          <cell r="Y24">
            <v>26.318347509113003</v>
          </cell>
          <cell r="Z24">
            <v>14.890643985419199</v>
          </cell>
          <cell r="AA24">
            <v>16.275820170109355</v>
          </cell>
          <cell r="AB24">
            <v>49.173754556500612</v>
          </cell>
          <cell r="AC24">
            <v>14.890643985419199</v>
          </cell>
        </row>
        <row r="25">
          <cell r="R25">
            <v>145.64793753182823</v>
          </cell>
          <cell r="S25">
            <v>159.79222542861996</v>
          </cell>
          <cell r="T25">
            <v>187.69852317093873</v>
          </cell>
          <cell r="U25">
            <v>162.46817178747244</v>
          </cell>
          <cell r="V25">
            <v>197.25547445255475</v>
          </cell>
          <cell r="W25">
            <v>175.84790358173487</v>
          </cell>
          <cell r="X25">
            <v>190.37446952979121</v>
          </cell>
          <cell r="Y25">
            <v>181.58207435070449</v>
          </cell>
          <cell r="Z25">
            <v>266.44780173145477</v>
          </cell>
          <cell r="AA25">
            <v>175.46562553047022</v>
          </cell>
          <cell r="AB25">
            <v>199.16686470887797</v>
          </cell>
          <cell r="AC25">
            <v>210.25292819555258</v>
          </cell>
        </row>
        <row r="26">
          <cell r="R26">
            <v>40.739324410452518</v>
          </cell>
          <cell r="S26">
            <v>27.858508604206502</v>
          </cell>
          <cell r="T26">
            <v>33.849585723390696</v>
          </cell>
          <cell r="U26">
            <v>21.867431485022305</v>
          </cell>
          <cell r="V26">
            <v>48.827278521351182</v>
          </cell>
          <cell r="W26">
            <v>47.62906309751434</v>
          </cell>
          <cell r="X26">
            <v>47.029955385595919</v>
          </cell>
          <cell r="Y26">
            <v>46.131293817718294</v>
          </cell>
          <cell r="Z26">
            <v>53.919694072657741</v>
          </cell>
          <cell r="AA26">
            <v>36.845124282982788</v>
          </cell>
          <cell r="AB26">
            <v>36.246016571064374</v>
          </cell>
          <cell r="AC26">
            <v>29.056724028043341</v>
          </cell>
        </row>
        <row r="27">
          <cell r="R27">
            <v>7.1833810888252145</v>
          </cell>
          <cell r="S27">
            <v>12.492836676217763</v>
          </cell>
          <cell r="T27">
            <v>4.3724928366762175</v>
          </cell>
          <cell r="U27">
            <v>5.6217765042979932</v>
          </cell>
          <cell r="V27">
            <v>8.7449856733524349</v>
          </cell>
          <cell r="W27">
            <v>9.6819484240687661</v>
          </cell>
          <cell r="X27">
            <v>8.4326647564469894</v>
          </cell>
          <cell r="Y27">
            <v>6.871060171919769</v>
          </cell>
          <cell r="Z27">
            <v>22.174785100286531</v>
          </cell>
          <cell r="AA27">
            <v>5.3094555873925495</v>
          </cell>
          <cell r="AB27">
            <v>3.4355300859598845</v>
          </cell>
          <cell r="AC27">
            <v>14.679083094555871</v>
          </cell>
        </row>
        <row r="28">
          <cell r="R28">
            <v>25.412550066755681</v>
          </cell>
          <cell r="S28">
            <v>8.1975967957276374</v>
          </cell>
          <cell r="T28">
            <v>22.133511348464619</v>
          </cell>
          <cell r="U28">
            <v>14.345794392523366</v>
          </cell>
          <cell r="V28">
            <v>15.575433911882511</v>
          </cell>
          <cell r="W28">
            <v>17.624833110814421</v>
          </cell>
          <cell r="X28">
            <v>41.397863818424568</v>
          </cell>
          <cell r="Y28">
            <v>41.397863818424568</v>
          </cell>
          <cell r="Z28">
            <v>24.182910547396535</v>
          </cell>
          <cell r="AA28">
            <v>38.938584779706282</v>
          </cell>
          <cell r="AB28">
            <v>28.281708945260348</v>
          </cell>
          <cell r="AC28">
            <v>29.511348464619498</v>
          </cell>
        </row>
        <row r="29">
          <cell r="R29">
            <v>103.21120000000001</v>
          </cell>
          <cell r="S29">
            <v>74.427199999999999</v>
          </cell>
          <cell r="T29">
            <v>119.65919999999998</v>
          </cell>
          <cell r="U29">
            <v>70.726399999999998</v>
          </cell>
          <cell r="V29">
            <v>71.959999999999994</v>
          </cell>
          <cell r="W29">
            <v>77.305599999999984</v>
          </cell>
          <cell r="X29">
            <v>101.9776</v>
          </cell>
          <cell r="Y29">
            <v>81.828799999999987</v>
          </cell>
          <cell r="Z29">
            <v>45.643199999999993</v>
          </cell>
          <cell r="AA29">
            <v>95.809600000000003</v>
          </cell>
          <cell r="AB29">
            <v>91.697599999999994</v>
          </cell>
          <cell r="AC29">
            <v>93.753599999999992</v>
          </cell>
        </row>
        <row r="30">
          <cell r="R30">
            <v>12.9</v>
          </cell>
          <cell r="S30">
            <v>20.099999999999998</v>
          </cell>
          <cell r="T30">
            <v>15.000000000000002</v>
          </cell>
          <cell r="U30">
            <v>23.1</v>
          </cell>
          <cell r="V30">
            <v>43.2</v>
          </cell>
          <cell r="W30">
            <v>28.2</v>
          </cell>
          <cell r="X30">
            <v>22.2</v>
          </cell>
          <cell r="Y30">
            <v>31.2</v>
          </cell>
          <cell r="Z30">
            <v>33</v>
          </cell>
          <cell r="AA30">
            <v>18</v>
          </cell>
          <cell r="AB30">
            <v>3.3</v>
          </cell>
          <cell r="AC30">
            <v>19.8</v>
          </cell>
        </row>
        <row r="31">
          <cell r="R31">
            <v>15.335766423357661</v>
          </cell>
          <cell r="S31">
            <v>15.684306569343065</v>
          </cell>
          <cell r="T31">
            <v>8.3649635036496335</v>
          </cell>
          <cell r="U31">
            <v>12.895985401459853</v>
          </cell>
          <cell r="V31">
            <v>10.456204379562044</v>
          </cell>
          <cell r="W31">
            <v>27.883211678832115</v>
          </cell>
          <cell r="X31">
            <v>17.775547445255473</v>
          </cell>
          <cell r="Y31">
            <v>20.215328467153281</v>
          </cell>
          <cell r="Z31">
            <v>22.306569343065689</v>
          </cell>
          <cell r="AA31">
            <v>10.804744525547445</v>
          </cell>
          <cell r="AB31">
            <v>11.501824817518248</v>
          </cell>
          <cell r="AC31">
            <v>17.775547445255473</v>
          </cell>
        </row>
      </sheetData>
      <sheetData sheetId="10"/>
      <sheetData sheetId="11">
        <row r="5">
          <cell r="R5">
            <v>2711335.6972956238</v>
          </cell>
          <cell r="S5">
            <v>2819738.7823625929</v>
          </cell>
          <cell r="T5">
            <v>2806982.6181599218</v>
          </cell>
          <cell r="U5">
            <v>2954478.1635382348</v>
          </cell>
          <cell r="V5">
            <v>2849247.5776793961</v>
          </cell>
          <cell r="W5">
            <v>2789280.4439184982</v>
          </cell>
          <cell r="X5">
            <v>3181290.4383358485</v>
          </cell>
          <cell r="Y5">
            <v>3144275.0912937829</v>
          </cell>
          <cell r="Z5">
            <v>3048454.727076184</v>
          </cell>
          <cell r="AA5">
            <v>2883577.8074265332</v>
          </cell>
          <cell r="AB5">
            <v>2849945.1567285196</v>
          </cell>
          <cell r="AC5">
            <v>2938933.4961848604</v>
          </cell>
        </row>
        <row r="6">
          <cell r="R6">
            <v>46907.391174543394</v>
          </cell>
          <cell r="S6">
            <v>47660.442860625139</v>
          </cell>
          <cell r="T6">
            <v>46777.778736294087</v>
          </cell>
          <cell r="U6">
            <v>50909.645435313003</v>
          </cell>
          <cell r="V6">
            <v>48252.419458539545</v>
          </cell>
          <cell r="W6">
            <v>46757.259616782321</v>
          </cell>
          <cell r="X6">
            <v>57960.356884880399</v>
          </cell>
          <cell r="Y6">
            <v>59366.258556761444</v>
          </cell>
          <cell r="Z6">
            <v>55148.21155579311</v>
          </cell>
          <cell r="AA6">
            <v>50478.059954915567</v>
          </cell>
          <cell r="AB6">
            <v>50364.52082695048</v>
          </cell>
          <cell r="AC6">
            <v>51107.654938601532</v>
          </cell>
        </row>
        <row r="7">
          <cell r="R7">
            <v>229850.50863721533</v>
          </cell>
          <cell r="S7">
            <v>248111.36360829705</v>
          </cell>
          <cell r="T7">
            <v>245729.0805113191</v>
          </cell>
          <cell r="U7">
            <v>260555.55006409515</v>
          </cell>
          <cell r="V7">
            <v>252562.5459524334</v>
          </cell>
          <cell r="W7">
            <v>252103.23415823825</v>
          </cell>
          <cell r="X7">
            <v>293781.0827160466</v>
          </cell>
          <cell r="Y7">
            <v>305365.06820105453</v>
          </cell>
          <cell r="Z7">
            <v>280940.37179330661</v>
          </cell>
          <cell r="AA7">
            <v>256959.96213702529</v>
          </cell>
          <cell r="AB7">
            <v>252839.24244063892</v>
          </cell>
          <cell r="AC7">
            <v>256451.9897803294</v>
          </cell>
        </row>
        <row r="8">
          <cell r="R8">
            <v>426173.91761547606</v>
          </cell>
          <cell r="S8">
            <v>443306.74891799176</v>
          </cell>
          <cell r="T8">
            <v>440501.71040041978</v>
          </cell>
          <cell r="U8">
            <v>453280.2192026921</v>
          </cell>
          <cell r="V8">
            <v>440893.92960071668</v>
          </cell>
          <cell r="W8">
            <v>435659.38158713357</v>
          </cell>
          <cell r="X8">
            <v>491724.95743123844</v>
          </cell>
          <cell r="Y8">
            <v>511154.86528979446</v>
          </cell>
          <cell r="Z8">
            <v>475335.92757239396</v>
          </cell>
          <cell r="AA8">
            <v>447507.95716983051</v>
          </cell>
          <cell r="AB8">
            <v>442681.95570530789</v>
          </cell>
          <cell r="AC8">
            <v>445168.42950700503</v>
          </cell>
        </row>
        <row r="9">
          <cell r="R9">
            <v>90768.379811016377</v>
          </cell>
          <cell r="S9">
            <v>93715.108921298714</v>
          </cell>
          <cell r="T9">
            <v>93565.743932903482</v>
          </cell>
          <cell r="U9">
            <v>102321.79725774725</v>
          </cell>
          <cell r="V9">
            <v>100757.9642830235</v>
          </cell>
          <cell r="W9">
            <v>100168.57699181103</v>
          </cell>
          <cell r="X9">
            <v>112419.94452440609</v>
          </cell>
          <cell r="Y9">
            <v>122618.76507878714</v>
          </cell>
          <cell r="Z9">
            <v>111009.99322031884</v>
          </cell>
          <cell r="AA9">
            <v>107564.77029725566</v>
          </cell>
          <cell r="AB9">
            <v>109109.84193465127</v>
          </cell>
          <cell r="AC9">
            <v>109119.11374678084</v>
          </cell>
        </row>
        <row r="10">
          <cell r="R10">
            <v>96302.466223312891</v>
          </cell>
          <cell r="S10">
            <v>99656.794840120914</v>
          </cell>
          <cell r="T10">
            <v>95669.097713824973</v>
          </cell>
          <cell r="U10">
            <v>99130.004212098211</v>
          </cell>
          <cell r="V10">
            <v>99083.406797196687</v>
          </cell>
          <cell r="W10">
            <v>94974.43989861953</v>
          </cell>
          <cell r="X10">
            <v>105867.61351600236</v>
          </cell>
          <cell r="Y10">
            <v>115031.88598931843</v>
          </cell>
          <cell r="Z10">
            <v>111859.49286745678</v>
          </cell>
          <cell r="AA10">
            <v>107440.61889697943</v>
          </cell>
          <cell r="AB10">
            <v>105603.44728887682</v>
          </cell>
          <cell r="AC10">
            <v>105220.731756193</v>
          </cell>
        </row>
        <row r="11">
          <cell r="R11">
            <v>131835.43080881576</v>
          </cell>
          <cell r="S11">
            <v>133247.51177778502</v>
          </cell>
          <cell r="T11">
            <v>132650.57887965726</v>
          </cell>
          <cell r="U11">
            <v>137728.94794605189</v>
          </cell>
          <cell r="V11">
            <v>135084.75376401344</v>
          </cell>
          <cell r="W11">
            <v>134096.12633833848</v>
          </cell>
          <cell r="X11">
            <v>155857.88202094191</v>
          </cell>
          <cell r="Y11">
            <v>158399.62776508654</v>
          </cell>
          <cell r="Z11">
            <v>153837.94032046958</v>
          </cell>
          <cell r="AA11">
            <v>134482.01545440505</v>
          </cell>
          <cell r="AB11">
            <v>133508.07230482818</v>
          </cell>
          <cell r="AC11">
            <v>139521.11261960701</v>
          </cell>
        </row>
        <row r="12">
          <cell r="R12">
            <v>85503.738087778518</v>
          </cell>
          <cell r="S12">
            <v>86910.771324744725</v>
          </cell>
          <cell r="T12">
            <v>86619.612961847757</v>
          </cell>
          <cell r="U12">
            <v>89249.441667870487</v>
          </cell>
          <cell r="V12">
            <v>89016.097046888477</v>
          </cell>
          <cell r="W12">
            <v>87455.126015184869</v>
          </cell>
          <cell r="X12">
            <v>103793.42879057067</v>
          </cell>
          <cell r="Y12">
            <v>111386.53241243633</v>
          </cell>
          <cell r="Z12">
            <v>104415.44892948693</v>
          </cell>
          <cell r="AA12">
            <v>91742.049805733652</v>
          </cell>
          <cell r="AB12">
            <v>89934.499682007256</v>
          </cell>
          <cell r="AC12">
            <v>87823.253275450537</v>
          </cell>
        </row>
        <row r="13">
          <cell r="R13">
            <v>270853.55982658273</v>
          </cell>
          <cell r="S13">
            <v>274250.84321989695</v>
          </cell>
          <cell r="T13">
            <v>272964.73129488342</v>
          </cell>
          <cell r="U13">
            <v>279834.97233261587</v>
          </cell>
          <cell r="V13">
            <v>275992.40202655521</v>
          </cell>
          <cell r="W13">
            <v>267183.00830428168</v>
          </cell>
          <cell r="X13">
            <v>308434.93443737132</v>
          </cell>
          <cell r="Y13">
            <v>331423.79096026422</v>
          </cell>
          <cell r="Z13">
            <v>313554.15738705755</v>
          </cell>
          <cell r="AA13">
            <v>299198.12133386201</v>
          </cell>
          <cell r="AB13">
            <v>295236.0838073084</v>
          </cell>
          <cell r="AC13">
            <v>300343.39506932086</v>
          </cell>
        </row>
        <row r="14">
          <cell r="R14">
            <v>13897.094720589945</v>
          </cell>
          <cell r="S14">
            <v>15225.212346706052</v>
          </cell>
          <cell r="T14">
            <v>14658.998367919572</v>
          </cell>
          <cell r="U14">
            <v>15623.890943187385</v>
          </cell>
          <cell r="V14">
            <v>14643.009514006633</v>
          </cell>
          <cell r="W14">
            <v>15189.758801073011</v>
          </cell>
          <cell r="X14">
            <v>19997.190072156987</v>
          </cell>
          <cell r="Y14">
            <v>19540.812568076788</v>
          </cell>
          <cell r="Z14">
            <v>18652.736008347223</v>
          </cell>
          <cell r="AA14">
            <v>16692.363485108584</v>
          </cell>
          <cell r="AB14">
            <v>16314.887499250934</v>
          </cell>
          <cell r="AC14">
            <v>16774.045673576864</v>
          </cell>
        </row>
        <row r="15">
          <cell r="R15">
            <v>727147.74004101125</v>
          </cell>
          <cell r="S15">
            <v>739747.03819564008</v>
          </cell>
          <cell r="T15">
            <v>734055.93436808209</v>
          </cell>
          <cell r="U15">
            <v>756917.16369532095</v>
          </cell>
          <cell r="V15">
            <v>731206.12689311581</v>
          </cell>
          <cell r="W15">
            <v>724427.01792205404</v>
          </cell>
          <cell r="X15">
            <v>824793.36462968111</v>
          </cell>
          <cell r="Y15">
            <v>872456.71381557873</v>
          </cell>
          <cell r="Z15">
            <v>818427.75435396656</v>
          </cell>
          <cell r="AA15">
            <v>793070.28376039036</v>
          </cell>
          <cell r="AB15">
            <v>746571.89444946311</v>
          </cell>
          <cell r="AC15">
            <v>776168.96787569509</v>
          </cell>
        </row>
        <row r="16">
          <cell r="R16">
            <v>79133.779773839226</v>
          </cell>
          <cell r="S16">
            <v>83578.779363182577</v>
          </cell>
          <cell r="T16">
            <v>80901.017660732847</v>
          </cell>
          <cell r="U16">
            <v>87005.90931538149</v>
          </cell>
          <cell r="V16">
            <v>79775.904827068545</v>
          </cell>
          <cell r="W16">
            <v>80923.389925652751</v>
          </cell>
          <cell r="X16">
            <v>94841.299082422207</v>
          </cell>
          <cell r="Y16">
            <v>105906.19712820248</v>
          </cell>
          <cell r="Z16">
            <v>90661.619503352485</v>
          </cell>
          <cell r="AA16">
            <v>88541.590839518205</v>
          </cell>
          <cell r="AB16">
            <v>83881.899606998311</v>
          </cell>
          <cell r="AC16">
            <v>86118.612973648924</v>
          </cell>
        </row>
        <row r="17">
          <cell r="R17">
            <v>103187.80135683143</v>
          </cell>
          <cell r="S17">
            <v>108301.88548789451</v>
          </cell>
          <cell r="T17">
            <v>105981.00596231002</v>
          </cell>
          <cell r="U17">
            <v>116060.70729817604</v>
          </cell>
          <cell r="V17">
            <v>108958.17341879926</v>
          </cell>
          <cell r="W17">
            <v>111806.05108315074</v>
          </cell>
          <cell r="X17">
            <v>131028.79264812662</v>
          </cell>
          <cell r="Y17">
            <v>143670.70082751839</v>
          </cell>
          <cell r="Z17">
            <v>121746.96774807299</v>
          </cell>
          <cell r="AA17">
            <v>112200.23675138547</v>
          </cell>
          <cell r="AB17">
            <v>113470.37694387036</v>
          </cell>
          <cell r="AC17">
            <v>111517.30047386407</v>
          </cell>
        </row>
        <row r="18">
          <cell r="R18">
            <v>199256.91317132549</v>
          </cell>
          <cell r="S18">
            <v>204500.28878575703</v>
          </cell>
          <cell r="T18">
            <v>204365.37462773314</v>
          </cell>
          <cell r="U18">
            <v>208403.16264287714</v>
          </cell>
          <cell r="V18">
            <v>202549.0180076379</v>
          </cell>
          <cell r="W18">
            <v>195067.92825494782</v>
          </cell>
          <cell r="X18">
            <v>231322.9513654949</v>
          </cell>
          <cell r="Y18">
            <v>235687.39114748003</v>
          </cell>
          <cell r="Z18">
            <v>226963.49609673722</v>
          </cell>
          <cell r="AA18">
            <v>217328.76432889214</v>
          </cell>
          <cell r="AB18">
            <v>206904.81796669538</v>
          </cell>
          <cell r="AC18">
            <v>209669.89360442178</v>
          </cell>
        </row>
        <row r="19">
          <cell r="R19">
            <v>87762.923870291837</v>
          </cell>
          <cell r="S19">
            <v>89865.395472584831</v>
          </cell>
          <cell r="T19">
            <v>87116.599875109867</v>
          </cell>
          <cell r="U19">
            <v>92621.865541866311</v>
          </cell>
          <cell r="V19">
            <v>86157.290899297703</v>
          </cell>
          <cell r="W19">
            <v>87075.891807266686</v>
          </cell>
          <cell r="X19">
            <v>104944.06420891572</v>
          </cell>
          <cell r="Y19">
            <v>111766.33597220453</v>
          </cell>
          <cell r="Z19">
            <v>103753.85373353417</v>
          </cell>
          <cell r="AA19">
            <v>96587.231757014699</v>
          </cell>
          <cell r="AB19">
            <v>91072.956927702791</v>
          </cell>
          <cell r="AC19">
            <v>88745.5899342107</v>
          </cell>
        </row>
        <row r="20">
          <cell r="R20">
            <v>55294.957981812178</v>
          </cell>
          <cell r="S20">
            <v>56395.951757271432</v>
          </cell>
          <cell r="T20">
            <v>56632.388556938087</v>
          </cell>
          <cell r="U20">
            <v>57306.70902725176</v>
          </cell>
          <cell r="V20">
            <v>52878.614654184392</v>
          </cell>
          <cell r="W20">
            <v>56157.816417377275</v>
          </cell>
          <cell r="X20">
            <v>65188.615098898023</v>
          </cell>
          <cell r="Y20">
            <v>69017.124771661285</v>
          </cell>
          <cell r="Z20">
            <v>62513.074532555212</v>
          </cell>
          <cell r="AA20">
            <v>57976.953001019458</v>
          </cell>
          <cell r="AB20">
            <v>54748.707444651278</v>
          </cell>
          <cell r="AC20">
            <v>58659.086756379591</v>
          </cell>
        </row>
        <row r="21">
          <cell r="R21">
            <v>266535.54900378478</v>
          </cell>
          <cell r="S21">
            <v>282122.56962019793</v>
          </cell>
          <cell r="T21">
            <v>277737.70822567597</v>
          </cell>
          <cell r="U21">
            <v>295742.14405365486</v>
          </cell>
          <cell r="V21">
            <v>267698.52533588849</v>
          </cell>
          <cell r="W21">
            <v>270050.18097873317</v>
          </cell>
          <cell r="X21">
            <v>309347.69868058251</v>
          </cell>
          <cell r="Y21">
            <v>299720.43105882494</v>
          </cell>
          <cell r="Z21">
            <v>304762.55433564086</v>
          </cell>
          <cell r="AA21">
            <v>299583.57104270475</v>
          </cell>
          <cell r="AB21">
            <v>281055.39529937832</v>
          </cell>
          <cell r="AC21">
            <v>289273.6723649333</v>
          </cell>
        </row>
        <row r="22">
          <cell r="R22">
            <v>72493.212236422652</v>
          </cell>
          <cell r="S22">
            <v>75748.35510192145</v>
          </cell>
          <cell r="T22">
            <v>71688.365513409182</v>
          </cell>
          <cell r="U22">
            <v>82063.66958149329</v>
          </cell>
          <cell r="V22">
            <v>69849.968765536789</v>
          </cell>
          <cell r="W22">
            <v>71365.887111397053</v>
          </cell>
          <cell r="X22">
            <v>81769.86342233789</v>
          </cell>
          <cell r="Y22">
            <v>81412.303687889333</v>
          </cell>
          <cell r="Z22">
            <v>82425.951803000615</v>
          </cell>
          <cell r="AA22">
            <v>81606.937618810858</v>
          </cell>
          <cell r="AB22">
            <v>74722.563448659072</v>
          </cell>
          <cell r="AC22">
            <v>77572.921709121743</v>
          </cell>
        </row>
        <row r="23">
          <cell r="R23">
            <v>378346.80992022878</v>
          </cell>
          <cell r="S23">
            <v>387958.44660699507</v>
          </cell>
          <cell r="T23">
            <v>373167.13670331764</v>
          </cell>
          <cell r="U23">
            <v>390473.40577993635</v>
          </cell>
          <cell r="V23">
            <v>373808.38564158551</v>
          </cell>
          <cell r="W23">
            <v>369115.59319019923</v>
          </cell>
          <cell r="X23">
            <v>443695.64817872352</v>
          </cell>
          <cell r="Y23">
            <v>433536.44806542294</v>
          </cell>
          <cell r="Z23">
            <v>431220.21573555318</v>
          </cell>
          <cell r="AA23">
            <v>422061.74722486216</v>
          </cell>
          <cell r="AB23">
            <v>396743.59254820191</v>
          </cell>
          <cell r="AC23">
            <v>413292.57040497364</v>
          </cell>
        </row>
        <row r="24">
          <cell r="R24">
            <v>80570.731935233896</v>
          </cell>
          <cell r="S24">
            <v>83919.695124463819</v>
          </cell>
          <cell r="T24">
            <v>79930.6617777051</v>
          </cell>
          <cell r="U24">
            <v>91926.793077825918</v>
          </cell>
          <cell r="V24">
            <v>81246.745557332295</v>
          </cell>
          <cell r="W24">
            <v>79941.721305264989</v>
          </cell>
          <cell r="X24">
            <v>95139.585833974692</v>
          </cell>
          <cell r="Y24">
            <v>94317.033471707691</v>
          </cell>
          <cell r="Z24">
            <v>92662.942881031267</v>
          </cell>
          <cell r="AA24">
            <v>90721.650184033904</v>
          </cell>
          <cell r="AB24">
            <v>85047.075715100334</v>
          </cell>
          <cell r="AC24">
            <v>84595.363136325977</v>
          </cell>
        </row>
        <row r="25">
          <cell r="R25">
            <v>617242.09201322193</v>
          </cell>
          <cell r="S25">
            <v>645015.06770778517</v>
          </cell>
          <cell r="T25">
            <v>625371.77634279861</v>
          </cell>
          <cell r="U25">
            <v>657122.61412677169</v>
          </cell>
          <cell r="V25">
            <v>646286.58273119805</v>
          </cell>
          <cell r="W25">
            <v>622191.86738151289</v>
          </cell>
          <cell r="X25">
            <v>682701.72937429755</v>
          </cell>
          <cell r="Y25">
            <v>672693.77513585216</v>
          </cell>
          <cell r="Z25">
            <v>687367.14295415266</v>
          </cell>
          <cell r="AA25">
            <v>681622.77310532297</v>
          </cell>
          <cell r="AB25">
            <v>649761.64119005122</v>
          </cell>
          <cell r="AC25">
            <v>680252.93793703557</v>
          </cell>
        </row>
        <row r="26">
          <cell r="R26">
            <v>101868.18999323242</v>
          </cell>
          <cell r="S26">
            <v>104403.34205549427</v>
          </cell>
          <cell r="T26">
            <v>100193.23968405537</v>
          </cell>
          <cell r="U26">
            <v>106638.50301760502</v>
          </cell>
          <cell r="V26">
            <v>101643.95422140228</v>
          </cell>
          <cell r="W26">
            <v>101747.73902120205</v>
          </cell>
          <cell r="X26">
            <v>117663.17594815839</v>
          </cell>
          <cell r="Y26">
            <v>122844.46162867235</v>
          </cell>
          <cell r="Z26">
            <v>118011.65045843493</v>
          </cell>
          <cell r="AA26">
            <v>113620.11407566727</v>
          </cell>
          <cell r="AB26">
            <v>109141.83784197207</v>
          </cell>
          <cell r="AC26">
            <v>109663.79205410367</v>
          </cell>
        </row>
        <row r="27">
          <cell r="R27">
            <v>41670.995214403563</v>
          </cell>
          <cell r="S27">
            <v>40868.802142851986</v>
          </cell>
          <cell r="T27">
            <v>42880.866006575139</v>
          </cell>
          <cell r="U27">
            <v>42712.245378674714</v>
          </cell>
          <cell r="V27">
            <v>41162.643152653138</v>
          </cell>
          <cell r="W27">
            <v>39662.133008172183</v>
          </cell>
          <cell r="X27">
            <v>47092.86343824189</v>
          </cell>
          <cell r="Y27">
            <v>45319.461796147669</v>
          </cell>
          <cell r="Z27">
            <v>44795.812926380968</v>
          </cell>
          <cell r="AA27">
            <v>44982.220540346832</v>
          </cell>
          <cell r="AB27">
            <v>42206.739234694774</v>
          </cell>
          <cell r="AC27">
            <v>44675.217160857246</v>
          </cell>
        </row>
        <row r="28">
          <cell r="R28">
            <v>63136.685731502454</v>
          </cell>
          <cell r="S28">
            <v>65961.315380677537</v>
          </cell>
          <cell r="T28">
            <v>61085.073572659712</v>
          </cell>
          <cell r="U28">
            <v>64951.273813415057</v>
          </cell>
          <cell r="V28">
            <v>61869.218953927753</v>
          </cell>
          <cell r="W28">
            <v>64143.01800178636</v>
          </cell>
          <cell r="X28">
            <v>72671.433614896509</v>
          </cell>
          <cell r="Y28">
            <v>72678.852208853641</v>
          </cell>
          <cell r="Z28">
            <v>70927.693105274433</v>
          </cell>
          <cell r="AA28">
            <v>68455.075739364896</v>
          </cell>
          <cell r="AB28">
            <v>67827.091760894313</v>
          </cell>
          <cell r="AC28">
            <v>64063.268116747284</v>
          </cell>
        </row>
        <row r="29">
          <cell r="R29">
            <v>312635.64943244227</v>
          </cell>
          <cell r="S29">
            <v>315356.4064059009</v>
          </cell>
          <cell r="T29">
            <v>307175.43612488266</v>
          </cell>
          <cell r="U29">
            <v>323614.59812068281</v>
          </cell>
          <cell r="V29">
            <v>317581.63032233791</v>
          </cell>
          <cell r="W29">
            <v>301537.92517567723</v>
          </cell>
          <cell r="X29">
            <v>348739.26685038785</v>
          </cell>
          <cell r="Y29">
            <v>346838.16518508457</v>
          </cell>
          <cell r="Z29">
            <v>352835.11939997028</v>
          </cell>
          <cell r="AA29">
            <v>341963.51889319485</v>
          </cell>
          <cell r="AB29">
            <v>327190.33141684346</v>
          </cell>
          <cell r="AC29">
            <v>327001.95267259487</v>
          </cell>
        </row>
        <row r="30">
          <cell r="R30">
            <v>49889.574224218602</v>
          </cell>
          <cell r="S30">
            <v>52278.051248188356</v>
          </cell>
          <cell r="T30">
            <v>51536.393169493123</v>
          </cell>
          <cell r="U30">
            <v>54531.717079263326</v>
          </cell>
          <cell r="V30">
            <v>52502.867581528932</v>
          </cell>
          <cell r="W30">
            <v>53352.610435868679</v>
          </cell>
          <cell r="X30">
            <v>59831.01537022664</v>
          </cell>
          <cell r="Y30">
            <v>65275.343778327515</v>
          </cell>
          <cell r="Z30">
            <v>59662.403120221214</v>
          </cell>
          <cell r="AA30">
            <v>58139.390372503134</v>
          </cell>
          <cell r="AB30">
            <v>54330.089843242837</v>
          </cell>
          <cell r="AC30">
            <v>57690.54377691757</v>
          </cell>
        </row>
        <row r="31">
          <cell r="R31">
            <v>62678.715352871957</v>
          </cell>
          <cell r="S31">
            <v>65451.614745789702</v>
          </cell>
          <cell r="T31">
            <v>64067.739222551143</v>
          </cell>
          <cell r="U31">
            <v>69835.26012842932</v>
          </cell>
          <cell r="V31">
            <v>66959.050583603137</v>
          </cell>
          <cell r="W31">
            <v>65268.333612503637</v>
          </cell>
          <cell r="X31">
            <v>77917.820817106127</v>
          </cell>
          <cell r="Y31">
            <v>78189.310286074804</v>
          </cell>
          <cell r="Z31">
            <v>75436.317832727465</v>
          </cell>
          <cell r="AA31">
            <v>68931.553716552546</v>
          </cell>
          <cell r="AB31">
            <v>69317.336476502969</v>
          </cell>
          <cell r="AC31">
            <v>69916.947225287149</v>
          </cell>
        </row>
      </sheetData>
      <sheetData sheetId="12">
        <row r="5">
          <cell r="R5">
            <v>1107641.0638757921</v>
          </cell>
          <cell r="S5">
            <v>1052373.6830775444</v>
          </cell>
          <cell r="T5">
            <v>1203283.0575223169</v>
          </cell>
          <cell r="U5">
            <v>1031442.5249664593</v>
          </cell>
          <cell r="V5">
            <v>939239.51788239274</v>
          </cell>
          <cell r="W5">
            <v>1431045.7114430573</v>
          </cell>
          <cell r="X5">
            <v>809377.39227386983</v>
          </cell>
          <cell r="Y5">
            <v>1002843.0867522359</v>
          </cell>
          <cell r="Z5">
            <v>848167.90910932608</v>
          </cell>
          <cell r="AA5">
            <v>1085394.7669311641</v>
          </cell>
          <cell r="AB5">
            <v>1037873.7418048498</v>
          </cell>
          <cell r="AC5">
            <v>753497.54436100088</v>
          </cell>
        </row>
        <row r="6">
          <cell r="R6">
            <v>9332.3951523683427</v>
          </cell>
          <cell r="S6">
            <v>9192.2828156671821</v>
          </cell>
          <cell r="T6">
            <v>10382.18722293061</v>
          </cell>
          <cell r="U6">
            <v>9570.5796214306974</v>
          </cell>
          <cell r="V6">
            <v>7517.0966358474616</v>
          </cell>
          <cell r="W6">
            <v>11044.851918939152</v>
          </cell>
          <cell r="X6">
            <v>11301.901429427977</v>
          </cell>
          <cell r="Y6">
            <v>11569.736395606058</v>
          </cell>
          <cell r="Z6">
            <v>9672.6382918977688</v>
          </cell>
          <cell r="AA6">
            <v>9343.0207113199649</v>
          </cell>
          <cell r="AB6">
            <v>9431.463522793325</v>
          </cell>
          <cell r="AC6">
            <v>8151.846281771388</v>
          </cell>
        </row>
        <row r="7">
          <cell r="R7">
            <v>125855.31450683906</v>
          </cell>
          <cell r="S7">
            <v>125775.1606911094</v>
          </cell>
          <cell r="T7">
            <v>114635.2969316683</v>
          </cell>
          <cell r="U7">
            <v>114013.29262317627</v>
          </cell>
          <cell r="V7">
            <v>113318.83707927619</v>
          </cell>
          <cell r="W7">
            <v>116962.07463208769</v>
          </cell>
          <cell r="X7">
            <v>124362.93247379555</v>
          </cell>
          <cell r="Y7">
            <v>102364.86550384294</v>
          </cell>
          <cell r="Z7">
            <v>100122.11230429349</v>
          </cell>
          <cell r="AA7">
            <v>100469.57285823967</v>
          </cell>
          <cell r="AB7">
            <v>119464.07210105259</v>
          </cell>
          <cell r="AC7">
            <v>118556.46829461964</v>
          </cell>
        </row>
        <row r="8">
          <cell r="R8">
            <v>143559.30917353171</v>
          </cell>
          <cell r="S8">
            <v>140781.6742376542</v>
          </cell>
          <cell r="T8">
            <v>140231.71713726036</v>
          </cell>
          <cell r="U8">
            <v>170234.36757384479</v>
          </cell>
          <cell r="V8">
            <v>151380.54100248567</v>
          </cell>
          <cell r="W8">
            <v>158967.13245564041</v>
          </cell>
          <cell r="X8">
            <v>124017.10461344459</v>
          </cell>
          <cell r="Y8">
            <v>115589.5254077586</v>
          </cell>
          <cell r="Z8">
            <v>131699.81444845832</v>
          </cell>
          <cell r="AA8">
            <v>139512.36331918981</v>
          </cell>
          <cell r="AB8">
            <v>159537.62981533573</v>
          </cell>
          <cell r="AC8">
            <v>146608.82081539521</v>
          </cell>
        </row>
        <row r="9">
          <cell r="R9">
            <v>25389.493435266413</v>
          </cell>
          <cell r="S9">
            <v>24718.158543094702</v>
          </cell>
          <cell r="T9">
            <v>35681.461989803865</v>
          </cell>
          <cell r="U9">
            <v>32484.235519466965</v>
          </cell>
          <cell r="V9">
            <v>26039.381735689734</v>
          </cell>
          <cell r="W9">
            <v>36638.119358019976</v>
          </cell>
          <cell r="X9">
            <v>37557.255775748301</v>
          </cell>
          <cell r="Y9">
            <v>21936.362568413257</v>
          </cell>
          <cell r="Z9">
            <v>21057.658552674431</v>
          </cell>
          <cell r="AA9">
            <v>28055.967487426795</v>
          </cell>
          <cell r="AB9">
            <v>24112.633747248809</v>
          </cell>
          <cell r="AC9">
            <v>19439.27128714681</v>
          </cell>
        </row>
        <row r="10">
          <cell r="R10">
            <v>29583.883647182942</v>
          </cell>
          <cell r="S10">
            <v>27266.788400006961</v>
          </cell>
          <cell r="T10">
            <v>35846.691298385238</v>
          </cell>
          <cell r="U10">
            <v>31701.725700157564</v>
          </cell>
          <cell r="V10">
            <v>27581.469870938075</v>
          </cell>
          <cell r="W10">
            <v>33623.805442242505</v>
          </cell>
          <cell r="X10">
            <v>33061.93913931631</v>
          </cell>
          <cell r="Y10">
            <v>27840.938266946148</v>
          </cell>
          <cell r="Z10">
            <v>25077.495369721815</v>
          </cell>
          <cell r="AA10">
            <v>26626.409980576835</v>
          </cell>
          <cell r="AB10">
            <v>30946.879522696559</v>
          </cell>
          <cell r="AC10">
            <v>29631.973361828874</v>
          </cell>
        </row>
        <row r="11">
          <cell r="R11">
            <v>45698.712250768906</v>
          </cell>
          <cell r="S11">
            <v>48781.296575055632</v>
          </cell>
          <cell r="T11">
            <v>47420.476637518936</v>
          </cell>
          <cell r="U11">
            <v>53421.748856956168</v>
          </cell>
          <cell r="V11">
            <v>47702.343965051521</v>
          </cell>
          <cell r="W11">
            <v>52479.587444359873</v>
          </cell>
          <cell r="X11">
            <v>50654.822481516516</v>
          </cell>
          <cell r="Y11">
            <v>48174.906755219505</v>
          </cell>
          <cell r="Z11">
            <v>38693.837792612991</v>
          </cell>
          <cell r="AA11">
            <v>42140.192513034301</v>
          </cell>
          <cell r="AB11">
            <v>42065.730957999825</v>
          </cell>
          <cell r="AC11">
            <v>42846.343769905594</v>
          </cell>
        </row>
        <row r="12">
          <cell r="R12">
            <v>21418.69950009654</v>
          </cell>
          <cell r="S12">
            <v>18880.159218726592</v>
          </cell>
          <cell r="T12">
            <v>20992.763719513561</v>
          </cell>
          <cell r="U12">
            <v>11911.873448545375</v>
          </cell>
          <cell r="V12">
            <v>9246.251550951536</v>
          </cell>
          <cell r="W12">
            <v>31118.774344279969</v>
          </cell>
          <cell r="X12">
            <v>18716.696799119061</v>
          </cell>
          <cell r="Y12">
            <v>11102.330626314026</v>
          </cell>
          <cell r="Z12">
            <v>5997.0432632562151</v>
          </cell>
          <cell r="AA12">
            <v>16180.196968587523</v>
          </cell>
          <cell r="AB12">
            <v>16780.492661431301</v>
          </cell>
          <cell r="AC12">
            <v>14214.717899177747</v>
          </cell>
        </row>
        <row r="13">
          <cell r="R13">
            <v>90800.667129906593</v>
          </cell>
          <cell r="S13">
            <v>91183.167409413378</v>
          </cell>
          <cell r="T13">
            <v>90714.258441581915</v>
          </cell>
          <cell r="U13">
            <v>87868.403291701106</v>
          </cell>
          <cell r="V13">
            <v>85769.178124308703</v>
          </cell>
          <cell r="W13">
            <v>82405.534945223131</v>
          </cell>
          <cell r="X13">
            <v>85458.883636054758</v>
          </cell>
          <cell r="Y13">
            <v>83530.957277898851</v>
          </cell>
          <cell r="Z13">
            <v>75423.83561484958</v>
          </cell>
          <cell r="AA13">
            <v>90266.358295717218</v>
          </cell>
          <cell r="AB13">
            <v>85597.334884675103</v>
          </cell>
          <cell r="AC13">
            <v>93231.420948669373</v>
          </cell>
        </row>
        <row r="14">
          <cell r="R14">
            <v>4359.0741449992584</v>
          </cell>
          <cell r="S14">
            <v>4788.1428610033363</v>
          </cell>
          <cell r="T14">
            <v>4661.4545933373374</v>
          </cell>
          <cell r="U14">
            <v>4920.7466321493393</v>
          </cell>
          <cell r="V14">
            <v>4690.1667143067243</v>
          </cell>
          <cell r="W14">
            <v>5016.1647728961252</v>
          </cell>
          <cell r="X14">
            <v>6590.9993549923238</v>
          </cell>
          <cell r="Y14">
            <v>6314.9293231202719</v>
          </cell>
          <cell r="Z14">
            <v>5913.4855730747477</v>
          </cell>
          <cell r="AA14">
            <v>5198.5332936333361</v>
          </cell>
          <cell r="AB14">
            <v>4871.0715101472742</v>
          </cell>
          <cell r="AC14">
            <v>4955.2312263399108</v>
          </cell>
        </row>
        <row r="15">
          <cell r="R15">
            <v>300480.59852561448</v>
          </cell>
          <cell r="S15">
            <v>277618.69351165497</v>
          </cell>
          <cell r="T15">
            <v>308350.48364869505</v>
          </cell>
          <cell r="U15">
            <v>254159.38920622936</v>
          </cell>
          <cell r="V15">
            <v>233768.80702969746</v>
          </cell>
          <cell r="W15">
            <v>370162.66955640051</v>
          </cell>
          <cell r="X15">
            <v>279009.01418508694</v>
          </cell>
          <cell r="Y15">
            <v>226809.65897541633</v>
          </cell>
          <cell r="Z15">
            <v>241418.55509929173</v>
          </cell>
          <cell r="AA15">
            <v>288770.32852247369</v>
          </cell>
          <cell r="AB15">
            <v>343591.54161071498</v>
          </cell>
          <cell r="AC15">
            <v>252020.26012872567</v>
          </cell>
        </row>
        <row r="16">
          <cell r="R16">
            <v>19791.11896779509</v>
          </cell>
          <cell r="S16">
            <v>17904.355662036542</v>
          </cell>
          <cell r="T16">
            <v>15765.598680450043</v>
          </cell>
          <cell r="U16">
            <v>17382.14048855906</v>
          </cell>
          <cell r="V16">
            <v>16317.630119911424</v>
          </cell>
          <cell r="W16">
            <v>16300.293217501268</v>
          </cell>
          <cell r="X16">
            <v>14088.198392304723</v>
          </cell>
          <cell r="Y16">
            <v>9510.8247505906184</v>
          </cell>
          <cell r="Z16">
            <v>10214.773609763695</v>
          </cell>
          <cell r="AA16">
            <v>11992.759316476877</v>
          </cell>
          <cell r="AB16">
            <v>13737.331544665474</v>
          </cell>
          <cell r="AC16">
            <v>20744.975249945215</v>
          </cell>
        </row>
        <row r="17">
          <cell r="R17">
            <v>38683.452791619566</v>
          </cell>
          <cell r="S17">
            <v>38884.394544647905</v>
          </cell>
          <cell r="T17">
            <v>49279.872736990234</v>
          </cell>
          <cell r="U17">
            <v>45350.61685759417</v>
          </cell>
          <cell r="V17">
            <v>41858.00611944597</v>
          </cell>
          <cell r="W17">
            <v>51967.067870419341</v>
          </cell>
          <cell r="X17">
            <v>34436.394408509761</v>
          </cell>
          <cell r="Y17">
            <v>23576.318941601785</v>
          </cell>
          <cell r="Z17">
            <v>27516.906884495576</v>
          </cell>
          <cell r="AA17">
            <v>33956.184755553171</v>
          </cell>
          <cell r="AB17">
            <v>40807.51921939748</v>
          </cell>
          <cell r="AC17">
            <v>36323.264869724924</v>
          </cell>
        </row>
        <row r="18">
          <cell r="R18">
            <v>85533.453169770044</v>
          </cell>
          <cell r="S18">
            <v>81212.029250067484</v>
          </cell>
          <cell r="T18">
            <v>90214.278055843024</v>
          </cell>
          <cell r="U18">
            <v>80168.176878153405</v>
          </cell>
          <cell r="V18">
            <v>61453.614234030218</v>
          </cell>
          <cell r="W18">
            <v>102013.84174259898</v>
          </cell>
          <cell r="X18">
            <v>65753.996826562245</v>
          </cell>
          <cell r="Y18">
            <v>64228.504329208197</v>
          </cell>
          <cell r="Z18">
            <v>68010.907559064799</v>
          </cell>
          <cell r="AA18">
            <v>83803.044339120243</v>
          </cell>
          <cell r="AB18">
            <v>105343.61329086407</v>
          </cell>
          <cell r="AC18">
            <v>100824.54032471744</v>
          </cell>
        </row>
        <row r="19">
          <cell r="R19">
            <v>26443.011203108894</v>
          </cell>
          <cell r="S19">
            <v>26728.5930503009</v>
          </cell>
          <cell r="T19">
            <v>28944.305876103346</v>
          </cell>
          <cell r="U19">
            <v>27888.281472795701</v>
          </cell>
          <cell r="V19">
            <v>23852.174630801543</v>
          </cell>
          <cell r="W19">
            <v>25839.956730751917</v>
          </cell>
          <cell r="X19">
            <v>30732.058165401249</v>
          </cell>
          <cell r="Y19">
            <v>28044.62029899667</v>
          </cell>
          <cell r="Z19">
            <v>24373.541200586173</v>
          </cell>
          <cell r="AA19">
            <v>25206.44480936804</v>
          </cell>
          <cell r="AB19">
            <v>25356.123456098518</v>
          </cell>
          <cell r="AC19">
            <v>24590.889105687253</v>
          </cell>
        </row>
        <row r="20">
          <cell r="R20">
            <v>17454.738853158276</v>
          </cell>
          <cell r="S20">
            <v>16664.831368843305</v>
          </cell>
          <cell r="T20">
            <v>16734.313902060232</v>
          </cell>
          <cell r="U20">
            <v>15194.780092020861</v>
          </cell>
          <cell r="V20">
            <v>14232.421044730421</v>
          </cell>
          <cell r="W20">
            <v>19885.981638084304</v>
          </cell>
          <cell r="X20">
            <v>17636.356425644903</v>
          </cell>
          <cell r="Y20">
            <v>16156.85886971408</v>
          </cell>
          <cell r="Z20">
            <v>14949.215554782844</v>
          </cell>
          <cell r="AA20">
            <v>16874.470071207092</v>
          </cell>
          <cell r="AB20">
            <v>16450.106995458169</v>
          </cell>
          <cell r="AC20">
            <v>15985.925184295353</v>
          </cell>
        </row>
        <row r="21">
          <cell r="R21">
            <v>113883.17571119184</v>
          </cell>
          <cell r="S21">
            <v>115523.69304947171</v>
          </cell>
          <cell r="T21">
            <v>122828.83708886709</v>
          </cell>
          <cell r="U21">
            <v>109680.33615567372</v>
          </cell>
          <cell r="V21">
            <v>95326.282513451937</v>
          </cell>
          <cell r="W21">
            <v>102864.85485270928</v>
          </cell>
          <cell r="X21">
            <v>96968.23628051061</v>
          </cell>
          <cell r="Y21">
            <v>102676.28227609233</v>
          </cell>
          <cell r="Z21">
            <v>89376.440891348117</v>
          </cell>
          <cell r="AA21">
            <v>101236.86848993751</v>
          </cell>
          <cell r="AB21">
            <v>115012.26426326315</v>
          </cell>
          <cell r="AC21">
            <v>108292.72842748364</v>
          </cell>
        </row>
        <row r="22">
          <cell r="R22">
            <v>20479.519582962894</v>
          </cell>
          <cell r="S22">
            <v>27823.307121951613</v>
          </cell>
          <cell r="T22">
            <v>31605.496448458071</v>
          </cell>
          <cell r="U22">
            <v>27931.060690057828</v>
          </cell>
          <cell r="V22">
            <v>28011.838606280624</v>
          </cell>
          <cell r="W22">
            <v>31538.714320075931</v>
          </cell>
          <cell r="X22">
            <v>30694.426137548493</v>
          </cell>
          <cell r="Y22">
            <v>33368.266031074032</v>
          </cell>
          <cell r="Z22">
            <v>30920.86029076275</v>
          </cell>
          <cell r="AA22">
            <v>30454.856921158367</v>
          </cell>
          <cell r="AB22">
            <v>28754.813224554426</v>
          </cell>
          <cell r="AC22">
            <v>37256.840625114914</v>
          </cell>
        </row>
        <row r="23">
          <cell r="R23">
            <v>157931.69595362269</v>
          </cell>
          <cell r="S23">
            <v>87742.001757975784</v>
          </cell>
          <cell r="T23">
            <v>148971.8079807561</v>
          </cell>
          <cell r="U23">
            <v>141845.57083459897</v>
          </cell>
          <cell r="V23">
            <v>131115.16976026585</v>
          </cell>
          <cell r="W23">
            <v>202121.8568292273</v>
          </cell>
          <cell r="X23">
            <v>117459.73058222793</v>
          </cell>
          <cell r="Y23">
            <v>136428.54077767499</v>
          </cell>
          <cell r="Z23">
            <v>105422.38871984277</v>
          </cell>
          <cell r="AA23">
            <v>116603.43683920702</v>
          </cell>
          <cell r="AB23">
            <v>131788.14228257397</v>
          </cell>
          <cell r="AC23">
            <v>127039.65768202738</v>
          </cell>
        </row>
        <row r="24">
          <cell r="R24">
            <v>30655.326781111056</v>
          </cell>
          <cell r="S24">
            <v>27019.239086043366</v>
          </cell>
          <cell r="T24">
            <v>30834.338050074919</v>
          </cell>
          <cell r="U24">
            <v>24952.796948841496</v>
          </cell>
          <cell r="V24">
            <v>25899.821625201992</v>
          </cell>
          <cell r="W24">
            <v>34067.287534714502</v>
          </cell>
          <cell r="X24">
            <v>29698.498009994975</v>
          </cell>
          <cell r="Y24">
            <v>28366.454803021523</v>
          </cell>
          <cell r="Z24">
            <v>24535.969428429147</v>
          </cell>
          <cell r="AA24">
            <v>21385.366264673401</v>
          </cell>
          <cell r="AB24">
            <v>25865.303627814894</v>
          </cell>
          <cell r="AC24">
            <v>25149.597840078932</v>
          </cell>
        </row>
        <row r="25">
          <cell r="R25">
            <v>221769.07317400537</v>
          </cell>
          <cell r="S25">
            <v>197689.38001616579</v>
          </cell>
          <cell r="T25">
            <v>256013.54886984895</v>
          </cell>
          <cell r="U25">
            <v>232794.62692391453</v>
          </cell>
          <cell r="V25">
            <v>177138.92173528904</v>
          </cell>
          <cell r="W25">
            <v>262873.85956957913</v>
          </cell>
          <cell r="X25">
            <v>160378.46674228669</v>
          </cell>
          <cell r="Y25">
            <v>198395.09344871889</v>
          </cell>
          <cell r="Z25">
            <v>159336.50821374706</v>
          </cell>
          <cell r="AA25">
            <v>191148.71501562034</v>
          </cell>
          <cell r="AB25">
            <v>221496.17780461686</v>
          </cell>
          <cell r="AC25">
            <v>171535.62848620978</v>
          </cell>
        </row>
        <row r="26">
          <cell r="R26">
            <v>38912.47569627357</v>
          </cell>
          <cell r="S26">
            <v>29097.352634977215</v>
          </cell>
          <cell r="T26">
            <v>33983.498366642787</v>
          </cell>
          <cell r="U26">
            <v>31161.807999832934</v>
          </cell>
          <cell r="V26">
            <v>32680.268646280325</v>
          </cell>
          <cell r="W26">
            <v>43160.206690817926</v>
          </cell>
          <cell r="X26">
            <v>37302.085725205994</v>
          </cell>
          <cell r="Y26">
            <v>32427.221334523754</v>
          </cell>
          <cell r="Z26">
            <v>30651.436026988566</v>
          </cell>
          <cell r="AA26">
            <v>32723.395991662706</v>
          </cell>
          <cell r="AB26">
            <v>37421.563612728845</v>
          </cell>
          <cell r="AC26">
            <v>33298.687274065203</v>
          </cell>
        </row>
        <row r="27">
          <cell r="R27">
            <v>8186.1274347259678</v>
          </cell>
          <cell r="S27">
            <v>8020.2672029005407</v>
          </cell>
          <cell r="T27">
            <v>9056.3413256664498</v>
          </cell>
          <cell r="U27">
            <v>9478.8169718402132</v>
          </cell>
          <cell r="V27">
            <v>6504.7016060096284</v>
          </cell>
          <cell r="W27">
            <v>15486.486190468175</v>
          </cell>
          <cell r="X27">
            <v>5524.8121884729553</v>
          </cell>
          <cell r="Y27">
            <v>9211.7945801946407</v>
          </cell>
          <cell r="Z27">
            <v>9290.7837652217277</v>
          </cell>
          <cell r="AA27">
            <v>8601.9686941273976</v>
          </cell>
          <cell r="AB27">
            <v>10392.430647078931</v>
          </cell>
          <cell r="AC27">
            <v>6325.4693932932787</v>
          </cell>
        </row>
        <row r="28">
          <cell r="R28">
            <v>17718.83880482502</v>
          </cell>
          <cell r="S28">
            <v>13769.636769062781</v>
          </cell>
          <cell r="T28">
            <v>16091.082707783811</v>
          </cell>
          <cell r="U28">
            <v>14355.494254145538</v>
          </cell>
          <cell r="V28">
            <v>11425.54115099967</v>
          </cell>
          <cell r="W28">
            <v>15922.659372731971</v>
          </cell>
          <cell r="X28">
            <v>14631.465323419063</v>
          </cell>
          <cell r="Y28">
            <v>11434.838463091452</v>
          </cell>
          <cell r="Z28">
            <v>10794.464112131973</v>
          </cell>
          <cell r="AA28">
            <v>10669.419906239753</v>
          </cell>
          <cell r="AB28">
            <v>12722.036188832353</v>
          </cell>
          <cell r="AC28">
            <v>13834.522946736593</v>
          </cell>
        </row>
        <row r="29">
          <cell r="R29">
            <v>118604.08232991392</v>
          </cell>
          <cell r="S29">
            <v>133120.29353418812</v>
          </cell>
          <cell r="T29">
            <v>131941.27390241041</v>
          </cell>
          <cell r="U29">
            <v>130028.0487451966</v>
          </cell>
          <cell r="V29">
            <v>107783.78737089696</v>
          </cell>
          <cell r="W29">
            <v>108926.66001632664</v>
          </cell>
          <cell r="X29">
            <v>115855.29003623384</v>
          </cell>
          <cell r="Y29">
            <v>112352.51922305912</v>
          </cell>
          <cell r="Z29">
            <v>104388.57634590089</v>
          </cell>
          <cell r="AA29">
            <v>113371.76413487928</v>
          </cell>
          <cell r="AB29">
            <v>111561.95286906569</v>
          </cell>
          <cell r="AC29">
            <v>90035.75149192923</v>
          </cell>
        </row>
        <row r="30">
          <cell r="R30">
            <v>12098.559145596679</v>
          </cell>
          <cell r="S30">
            <v>11857.490818096645</v>
          </cell>
          <cell r="T30">
            <v>12615.453296153966</v>
          </cell>
          <cell r="U30">
            <v>12866.693200824258</v>
          </cell>
          <cell r="V30">
            <v>12100.332378653911</v>
          </cell>
          <cell r="W30">
            <v>12796.723785772359</v>
          </cell>
          <cell r="X30">
            <v>10733.629732322399</v>
          </cell>
          <cell r="Y30">
            <v>12205.150331685378</v>
          </cell>
          <cell r="Z30">
            <v>8873.7361007182117</v>
          </cell>
          <cell r="AA30">
            <v>11487.5767926841</v>
          </cell>
          <cell r="AB30">
            <v>10119.049449699392</v>
          </cell>
          <cell r="AC30">
            <v>9245.6049677927585</v>
          </cell>
        </row>
        <row r="31">
          <cell r="R31">
            <v>17337.282990471176</v>
          </cell>
          <cell r="S31">
            <v>17667.472739396413</v>
          </cell>
          <cell r="T31">
            <v>19443.676689118118</v>
          </cell>
          <cell r="U31">
            <v>18800.35208357549</v>
          </cell>
          <cell r="V31">
            <v>17533.714190363447</v>
          </cell>
          <cell r="W31">
            <v>17273.34495083597</v>
          </cell>
          <cell r="X31">
            <v>18426.077349128638</v>
          </cell>
          <cell r="Y31">
            <v>16987.454794380028</v>
          </cell>
          <cell r="Z31">
            <v>16179.934828370417</v>
          </cell>
          <cell r="AA31">
            <v>17186.11928476757</v>
          </cell>
          <cell r="AB31">
            <v>16850.653085343685</v>
          </cell>
          <cell r="AC31">
            <v>14773.91701424896</v>
          </cell>
        </row>
        <row r="36">
          <cell r="AD36">
            <v>25.142594601801871</v>
          </cell>
        </row>
        <row r="38">
          <cell r="AD38">
            <v>26.019993350214428</v>
          </cell>
        </row>
        <row r="39">
          <cell r="AD39">
            <v>15.999725350178522</v>
          </cell>
        </row>
        <row r="40">
          <cell r="AD40">
            <v>30.499983374527563</v>
          </cell>
        </row>
        <row r="41">
          <cell r="AD41">
            <v>23.999966552900052</v>
          </cell>
        </row>
        <row r="42">
          <cell r="AD42">
            <v>20.999842395587084</v>
          </cell>
        </row>
        <row r="43">
          <cell r="AD43">
            <v>22.499890256673964</v>
          </cell>
        </row>
        <row r="44">
          <cell r="AD44">
            <v>24.999888409296844</v>
          </cell>
        </row>
        <row r="45">
          <cell r="AD45">
            <v>14.999885532009019</v>
          </cell>
        </row>
        <row r="46">
          <cell r="AD46">
            <v>23.00000882706021</v>
          </cell>
        </row>
        <row r="47">
          <cell r="AD47">
            <v>24.000924891132598</v>
          </cell>
        </row>
        <row r="48">
          <cell r="AD48">
            <v>26.750018817619658</v>
          </cell>
        </row>
        <row r="49">
          <cell r="AD49">
            <v>14.9997551060391</v>
          </cell>
        </row>
        <row r="50">
          <cell r="AD50">
            <v>24.999864906488263</v>
          </cell>
        </row>
        <row r="51">
          <cell r="AD51">
            <v>27.999932022500541</v>
          </cell>
        </row>
        <row r="52">
          <cell r="AD52">
            <v>21.999764782389121</v>
          </cell>
        </row>
        <row r="53">
          <cell r="AD53">
            <v>22.000244175850998</v>
          </cell>
        </row>
        <row r="54">
          <cell r="AD54">
            <v>26.999978801433038</v>
          </cell>
        </row>
        <row r="55">
          <cell r="AD55">
            <v>28.000249695683372</v>
          </cell>
        </row>
        <row r="56">
          <cell r="AD56">
            <v>24.999961046387504</v>
          </cell>
        </row>
        <row r="57">
          <cell r="AD57">
            <v>24.000146150754503</v>
          </cell>
        </row>
        <row r="58">
          <cell r="AD58">
            <v>23.749975770967822</v>
          </cell>
        </row>
        <row r="59">
          <cell r="AD59">
            <v>23.997535256298455</v>
          </cell>
        </row>
        <row r="60">
          <cell r="AD60">
            <v>16.997003733316248</v>
          </cell>
        </row>
        <row r="61">
          <cell r="AD61">
            <v>16.997523773851881</v>
          </cell>
        </row>
        <row r="62">
          <cell r="AD62">
            <v>25.997275697866627</v>
          </cell>
        </row>
        <row r="63">
          <cell r="AD63">
            <v>16.997096846232143</v>
          </cell>
        </row>
        <row r="64">
          <cell r="AD64">
            <v>19.99750582772943</v>
          </cell>
        </row>
      </sheetData>
      <sheetData sheetId="13">
        <row r="35">
          <cell r="AC35">
            <v>0.77488839418354283</v>
          </cell>
          <cell r="AD35">
            <v>0.82933791900893994</v>
          </cell>
          <cell r="AE35">
            <v>0.79592673644566669</v>
          </cell>
          <cell r="AF35">
            <v>0.83545735502867391</v>
          </cell>
          <cell r="AG35">
            <v>0.88953656812576987</v>
          </cell>
          <cell r="AH35">
            <v>0.78340126175927738</v>
          </cell>
          <cell r="AI35">
            <v>0.91983624228462602</v>
          </cell>
          <cell r="AJ35">
            <v>0.8765421515416677</v>
          </cell>
          <cell r="AK35">
            <v>0.87459811607027693</v>
          </cell>
          <cell r="AL35">
            <v>0.79738013907850935</v>
          </cell>
          <cell r="AM35">
            <v>0.78463893886197345</v>
          </cell>
          <cell r="AN35">
            <v>0.83115119866089104</v>
          </cell>
          <cell r="AO35">
            <v>0.83004297696700113</v>
          </cell>
        </row>
        <row r="36">
          <cell r="AC36">
            <v>0.48823378580368221</v>
          </cell>
          <cell r="AD36">
            <v>0.51233113712773359</v>
          </cell>
          <cell r="AE36">
            <v>0.48614072462557451</v>
          </cell>
          <cell r="AF36">
            <v>0.52829704448614467</v>
          </cell>
          <cell r="AG36">
            <v>0.5526784073389035</v>
          </cell>
          <cell r="AH36">
            <v>0.48138269573876546</v>
          </cell>
          <cell r="AI36">
            <v>0.61415554195133815</v>
          </cell>
          <cell r="AJ36">
            <v>0.60689241211681033</v>
          </cell>
          <cell r="AK36">
            <v>0.58135080711406806</v>
          </cell>
          <cell r="AL36">
            <v>0.51438354431026878</v>
          </cell>
          <cell r="AM36">
            <v>0.5126126762398634</v>
          </cell>
          <cell r="AN36">
            <v>0.53669423603409361</v>
          </cell>
          <cell r="AO36">
            <v>0.53405449767324098</v>
          </cell>
        </row>
        <row r="37">
          <cell r="AC37">
            <v>0.45074059007384554</v>
          </cell>
          <cell r="AD37">
            <v>0.49909503637872921</v>
          </cell>
          <cell r="AE37">
            <v>0.47542189284404501</v>
          </cell>
          <cell r="AF37">
            <v>0.50161305354523877</v>
          </cell>
          <cell r="AG37">
            <v>0.5350891350563951</v>
          </cell>
          <cell r="AH37">
            <v>0.47885183901770595</v>
          </cell>
          <cell r="AI37">
            <v>0.57360872330759705</v>
          </cell>
          <cell r="AJ37">
            <v>0.57361462750334724</v>
          </cell>
          <cell r="AK37">
            <v>0.54100477741552011</v>
          </cell>
          <cell r="AL37">
            <v>0.47537608028768757</v>
          </cell>
          <cell r="AM37">
            <v>0.46488394430693397</v>
          </cell>
          <cell r="AN37">
            <v>0.48456263930432236</v>
          </cell>
          <cell r="AO37">
            <v>0.50428426497180623</v>
          </cell>
        </row>
        <row r="38">
          <cell r="AC38">
            <v>0.68921253246337111</v>
          </cell>
          <cell r="AD38">
            <v>0.73701256322831521</v>
          </cell>
          <cell r="AE38">
            <v>0.70542543800103852</v>
          </cell>
          <cell r="AF38">
            <v>0.72404425888188084</v>
          </cell>
          <cell r="AG38">
            <v>0.77740231878860855</v>
          </cell>
          <cell r="AH38">
            <v>0.69028188752793762</v>
          </cell>
          <cell r="AI38">
            <v>0.8011000173948194</v>
          </cell>
          <cell r="AJ38">
            <v>0.80292959033290012</v>
          </cell>
          <cell r="AK38">
            <v>0.7675873070478425</v>
          </cell>
          <cell r="AL38">
            <v>0.69608157797051218</v>
          </cell>
          <cell r="AM38">
            <v>0.68671490991384065</v>
          </cell>
          <cell r="AN38">
            <v>0.71198409267225993</v>
          </cell>
          <cell r="AO38">
            <v>0.73289485531972642</v>
          </cell>
        </row>
        <row r="39">
          <cell r="AC39">
            <v>0.56467859264156439</v>
          </cell>
          <cell r="AD39">
            <v>0.59972102398422378</v>
          </cell>
          <cell r="AE39">
            <v>0.57707511231609365</v>
          </cell>
          <cell r="AF39">
            <v>0.62960730518938957</v>
          </cell>
          <cell r="AG39">
            <v>0.68415284877747329</v>
          </cell>
          <cell r="AH39">
            <v>0.60951946862205042</v>
          </cell>
          <cell r="AI39">
            <v>0.70034981652818395</v>
          </cell>
          <cell r="AJ39">
            <v>0.73509382342731366</v>
          </cell>
          <cell r="AK39">
            <v>0.68459325434730112</v>
          </cell>
          <cell r="AL39">
            <v>0.63889751162547026</v>
          </cell>
          <cell r="AM39">
            <v>0.64596320999708312</v>
          </cell>
          <cell r="AN39">
            <v>0.66606113279786705</v>
          </cell>
          <cell r="AO39">
            <v>0.64541033442477724</v>
          </cell>
        </row>
        <row r="40">
          <cell r="AC40">
            <v>0.57290462492678007</v>
          </cell>
          <cell r="AD40">
            <v>0.61022133224233932</v>
          </cell>
          <cell r="AE40">
            <v>0.56521966032021032</v>
          </cell>
          <cell r="AF40">
            <v>0.58453704978185383</v>
          </cell>
          <cell r="AG40">
            <v>0.64529374943882856</v>
          </cell>
          <cell r="AH40">
            <v>0.55682720498649918</v>
          </cell>
          <cell r="AI40">
            <v>0.63887734795444473</v>
          </cell>
          <cell r="AJ40">
            <v>0.66902080174549339</v>
          </cell>
          <cell r="AK40">
            <v>0.66909400217620163</v>
          </cell>
          <cell r="AL40">
            <v>0.61887162139062801</v>
          </cell>
          <cell r="AM40">
            <v>0.60683612108441976</v>
          </cell>
          <cell r="AN40">
            <v>0.6241222697068024</v>
          </cell>
          <cell r="AO40">
            <v>0.61371452124318104</v>
          </cell>
        </row>
        <row r="41">
          <cell r="AC41">
            <v>0.65097378298345043</v>
          </cell>
          <cell r="AD41">
            <v>0.67768396374319717</v>
          </cell>
          <cell r="AE41">
            <v>0.65157169937436965</v>
          </cell>
          <cell r="AF41">
            <v>0.67509928179217926</v>
          </cell>
          <cell r="AG41">
            <v>0.73183437564401399</v>
          </cell>
          <cell r="AH41">
            <v>0.65519707039327768</v>
          </cell>
          <cell r="AI41">
            <v>0.78521412259531798</v>
          </cell>
          <cell r="AJ41">
            <v>0.77029076160966503</v>
          </cell>
          <cell r="AK41">
            <v>0.77052118556012261</v>
          </cell>
          <cell r="AL41">
            <v>0.64993676226379138</v>
          </cell>
          <cell r="AM41">
            <v>0.64380914085681862</v>
          </cell>
          <cell r="AN41">
            <v>0.69516713646815742</v>
          </cell>
          <cell r="AO41">
            <v>0.69743574843333789</v>
          </cell>
        </row>
        <row r="42">
          <cell r="AC42">
            <v>0.49716421381534581</v>
          </cell>
          <cell r="AD42">
            <v>0.52106272894315053</v>
          </cell>
          <cell r="AE42">
            <v>0.50137287695890931</v>
          </cell>
          <cell r="AF42">
            <v>0.51529244977334254</v>
          </cell>
          <cell r="AG42">
            <v>0.5673163327580214</v>
          </cell>
          <cell r="AH42">
            <v>0.50136212476637254</v>
          </cell>
          <cell r="AI42">
            <v>0.61138925555142798</v>
          </cell>
          <cell r="AJ42">
            <v>0.63174999338843618</v>
          </cell>
          <cell r="AK42">
            <v>0.60978727251694076</v>
          </cell>
          <cell r="AL42">
            <v>0.51736447736613755</v>
          </cell>
          <cell r="AM42">
            <v>0.5064298433779324</v>
          </cell>
          <cell r="AN42">
            <v>0.51038451911462357</v>
          </cell>
          <cell r="AO42">
            <v>0.54087980071188202</v>
          </cell>
        </row>
        <row r="43">
          <cell r="AC43">
            <v>0.54109966894587358</v>
          </cell>
          <cell r="AD43">
            <v>0.56511829908527722</v>
          </cell>
          <cell r="AE43">
            <v>0.54308865522944449</v>
          </cell>
          <cell r="AF43">
            <v>0.55528330412904126</v>
          </cell>
          <cell r="AG43">
            <v>0.6032268114436603</v>
          </cell>
          <cell r="AH43">
            <v>0.52362324454490183</v>
          </cell>
          <cell r="AI43">
            <v>0.62104704548452605</v>
          </cell>
          <cell r="AJ43">
            <v>0.64200976016273525</v>
          </cell>
          <cell r="AK43">
            <v>0.62524123498461737</v>
          </cell>
          <cell r="AL43">
            <v>0.57686867537020803</v>
          </cell>
          <cell r="AM43">
            <v>0.56819960226314981</v>
          </cell>
          <cell r="AN43">
            <v>0.59648440709260797</v>
          </cell>
          <cell r="AO43">
            <v>0.58078030593052488</v>
          </cell>
        </row>
        <row r="44">
          <cell r="AC44">
            <v>0.3805307686406007</v>
          </cell>
          <cell r="AD44">
            <v>0.43000992065544807</v>
          </cell>
          <cell r="AE44">
            <v>0.39957199749857536</v>
          </cell>
          <cell r="AF44">
            <v>0.42328009687277407</v>
          </cell>
          <cell r="AG44">
            <v>0.43538174323065804</v>
          </cell>
          <cell r="AH44">
            <v>0.40493206398076176</v>
          </cell>
          <cell r="AI44">
            <v>0.54833176477149237</v>
          </cell>
          <cell r="AJ44">
            <v>0.51650554424431971</v>
          </cell>
          <cell r="AK44">
            <v>0.50735519329177514</v>
          </cell>
          <cell r="AL44">
            <v>0.43796904112710844</v>
          </cell>
          <cell r="AM44">
            <v>0.42741969503811222</v>
          </cell>
          <cell r="AN44">
            <v>0.45282209485461927</v>
          </cell>
          <cell r="AO44">
            <v>0.44763990875146126</v>
          </cell>
        </row>
        <row r="45">
          <cell r="AC45">
            <v>0.58493140794120801</v>
          </cell>
          <cell r="AD45">
            <v>0.61371766598586786</v>
          </cell>
          <cell r="AE45">
            <v>0.58849600162111326</v>
          </cell>
          <cell r="AF45">
            <v>0.60619739888418478</v>
          </cell>
          <cell r="AG45">
            <v>0.6475677366241257</v>
          </cell>
          <cell r="AH45">
            <v>0.57867128760340525</v>
          </cell>
          <cell r="AI45">
            <v>0.67952421862599377</v>
          </cell>
          <cell r="AJ45">
            <v>0.69407872552902183</v>
          </cell>
          <cell r="AK45">
            <v>0.67105947993565163</v>
          </cell>
          <cell r="AL45">
            <v>0.62741291819932921</v>
          </cell>
          <cell r="AM45">
            <v>0.58870839411144604</v>
          </cell>
          <cell r="AN45">
            <v>0.63023622312464722</v>
          </cell>
          <cell r="AO45">
            <v>0.62392205453806771</v>
          </cell>
        </row>
        <row r="46">
          <cell r="AC46">
            <v>0.45392092311221299</v>
          </cell>
          <cell r="AD46">
            <v>0.49419004130134253</v>
          </cell>
          <cell r="AE46">
            <v>0.46138386124353353</v>
          </cell>
          <cell r="AF46">
            <v>0.49398027287974661</v>
          </cell>
          <cell r="AG46">
            <v>0.49918275485141733</v>
          </cell>
          <cell r="AH46">
            <v>0.4556106124261225</v>
          </cell>
          <cell r="AI46">
            <v>0.55020108127343781</v>
          </cell>
          <cell r="AJ46">
            <v>0.59357554427390669</v>
          </cell>
          <cell r="AK46">
            <v>0.52442839084066184</v>
          </cell>
          <cell r="AL46">
            <v>0.49417339619891898</v>
          </cell>
          <cell r="AM46">
            <v>0.46588433271060825</v>
          </cell>
          <cell r="AN46">
            <v>0.49186993780735189</v>
          </cell>
          <cell r="AO46">
            <v>0.49769618292881113</v>
          </cell>
        </row>
        <row r="47">
          <cell r="AC47">
            <v>0.40247633135295485</v>
          </cell>
          <cell r="AD47">
            <v>0.43590688180255271</v>
          </cell>
          <cell r="AE47">
            <v>0.41247166845633648</v>
          </cell>
          <cell r="AF47">
            <v>0.45110193189437509</v>
          </cell>
          <cell r="AG47">
            <v>0.46785949591737114</v>
          </cell>
          <cell r="AH47">
            <v>0.43227567954558282</v>
          </cell>
          <cell r="AI47">
            <v>0.52224534385282095</v>
          </cell>
          <cell r="AJ47">
            <v>0.55306097490630457</v>
          </cell>
          <cell r="AK47">
            <v>0.48256999976937492</v>
          </cell>
          <cell r="AL47">
            <v>0.42916398796822897</v>
          </cell>
          <cell r="AM47">
            <v>0.43296396804145154</v>
          </cell>
          <cell r="AN47">
            <v>0.43870356198087862</v>
          </cell>
          <cell r="AO47">
            <v>0.45430680348930458</v>
          </cell>
        </row>
        <row r="48">
          <cell r="AC48">
            <v>0.51446069805723826</v>
          </cell>
          <cell r="AD48">
            <v>0.54477781901334921</v>
          </cell>
          <cell r="AE48">
            <v>0.52643838343636429</v>
          </cell>
          <cell r="AF48">
            <v>0.53621395408501116</v>
          </cell>
          <cell r="AG48">
            <v>0.57612266255721012</v>
          </cell>
          <cell r="AH48">
            <v>0.50019568509922907</v>
          </cell>
          <cell r="AI48">
            <v>0.61165436334084389</v>
          </cell>
          <cell r="AJ48">
            <v>0.6019923572477236</v>
          </cell>
          <cell r="AK48">
            <v>0.59811761455971824</v>
          </cell>
          <cell r="AL48">
            <v>0.55345357486189861</v>
          </cell>
          <cell r="AM48">
            <v>0.52588128903615128</v>
          </cell>
          <cell r="AN48">
            <v>0.54963935415212417</v>
          </cell>
          <cell r="AO48">
            <v>0.55266740913100698</v>
          </cell>
        </row>
        <row r="49">
          <cell r="AC49">
            <v>0.45448454609660388</v>
          </cell>
          <cell r="AD49">
            <v>0.48049796650730037</v>
          </cell>
          <cell r="AE49">
            <v>0.45027703480452141</v>
          </cell>
          <cell r="AF49">
            <v>0.47821761421417969</v>
          </cell>
          <cell r="AG49">
            <v>0.49156081105056615</v>
          </cell>
          <cell r="AH49">
            <v>0.44744441458977535</v>
          </cell>
          <cell r="AI49">
            <v>0.55617082908184701</v>
          </cell>
          <cell r="AJ49">
            <v>0.57273419439011575</v>
          </cell>
          <cell r="AK49">
            <v>0.54898307883339725</v>
          </cell>
          <cell r="AL49">
            <v>0.4942906584649806</v>
          </cell>
          <cell r="AM49">
            <v>0.46586248520845619</v>
          </cell>
          <cell r="AN49">
            <v>0.46880008460691791</v>
          </cell>
          <cell r="AO49">
            <v>0.49257836136335337</v>
          </cell>
        </row>
        <row r="50">
          <cell r="AC50">
            <v>0.46386687709835367</v>
          </cell>
          <cell r="AD50">
            <v>0.48861553847935063</v>
          </cell>
          <cell r="AE50">
            <v>0.47449056456827471</v>
          </cell>
          <cell r="AF50">
            <v>0.4796878178111566</v>
          </cell>
          <cell r="AG50">
            <v>0.48968865125823102</v>
          </cell>
          <cell r="AH50">
            <v>0.46866907749577014</v>
          </cell>
          <cell r="AI50">
            <v>0.56038882030642179</v>
          </cell>
          <cell r="AJ50">
            <v>0.57263449393240806</v>
          </cell>
          <cell r="AK50">
            <v>0.53479630355246921</v>
          </cell>
          <cell r="AL50">
            <v>0.47928944693400088</v>
          </cell>
          <cell r="AM50">
            <v>0.45212312790318421</v>
          </cell>
          <cell r="AN50">
            <v>0.50035941998461253</v>
          </cell>
          <cell r="AO50">
            <v>0.49694083372666731</v>
          </cell>
        </row>
        <row r="51">
          <cell r="AC51">
            <v>0.57027672111121508</v>
          </cell>
          <cell r="AD51">
            <v>0.62228082902190762</v>
          </cell>
          <cell r="AE51">
            <v>0.59142191725803495</v>
          </cell>
          <cell r="AF51">
            <v>0.628651819640207</v>
          </cell>
          <cell r="AG51">
            <v>0.62867902369310336</v>
          </cell>
          <cell r="AH51">
            <v>0.57146938686230686</v>
          </cell>
          <cell r="AI51">
            <v>0.67509040585463898</v>
          </cell>
          <cell r="AJ51">
            <v>0.63206152950005035</v>
          </cell>
          <cell r="AK51">
            <v>0.66293124802794601</v>
          </cell>
          <cell r="AL51">
            <v>0.62958550905279609</v>
          </cell>
          <cell r="AM51">
            <v>0.58951974144264763</v>
          </cell>
          <cell r="AN51">
            <v>0.62541331531099997</v>
          </cell>
          <cell r="AO51">
            <v>0.61854079457982214</v>
          </cell>
        </row>
        <row r="52">
          <cell r="AC52">
            <v>0.46709031045218147</v>
          </cell>
          <cell r="AD52">
            <v>0.50303201571772338</v>
          </cell>
          <cell r="AE52">
            <v>0.46027518293099884</v>
          </cell>
          <cell r="AF52">
            <v>0.52608354842064375</v>
          </cell>
          <cell r="AG52">
            <v>0.49454441980126512</v>
          </cell>
          <cell r="AH52">
            <v>0.4556893621017844</v>
          </cell>
          <cell r="AI52">
            <v>0.53851139417332083</v>
          </cell>
          <cell r="AJ52">
            <v>0.5175046983902799</v>
          </cell>
          <cell r="AK52">
            <v>0.53983127054423741</v>
          </cell>
          <cell r="AL52">
            <v>0.51569157134673371</v>
          </cell>
          <cell r="AM52">
            <v>0.47070889813151595</v>
          </cell>
          <cell r="AN52">
            <v>0.50256855347687235</v>
          </cell>
          <cell r="AO52">
            <v>0.49763779527559054</v>
          </cell>
        </row>
        <row r="53">
          <cell r="AC53">
            <v>0.54825219465256814</v>
          </cell>
          <cell r="AD53">
            <v>0.57970818676344094</v>
          </cell>
          <cell r="AE53">
            <v>0.53835298801534182</v>
          </cell>
          <cell r="AF53">
            <v>0.56129845361039055</v>
          </cell>
          <cell r="AG53">
            <v>0.59257166194460087</v>
          </cell>
          <cell r="AH53">
            <v>0.52640556934853466</v>
          </cell>
          <cell r="AI53">
            <v>0.65153896104494335</v>
          </cell>
          <cell r="AJ53">
            <v>0.61446089505868917</v>
          </cell>
          <cell r="AK53">
            <v>0.6296687854665487</v>
          </cell>
          <cell r="AL53">
            <v>0.59493276335219392</v>
          </cell>
          <cell r="AM53">
            <v>0.55810672715872489</v>
          </cell>
          <cell r="AN53">
            <v>0.59916801187757729</v>
          </cell>
          <cell r="AO53">
            <v>0.58274202628345206</v>
          </cell>
        </row>
        <row r="54">
          <cell r="AC54">
            <v>0.4184288196134428</v>
          </cell>
          <cell r="AD54">
            <v>0.44953234566023592</v>
          </cell>
          <cell r="AE54">
            <v>0.41405147214491683</v>
          </cell>
          <cell r="AF54">
            <v>0.47543465935335155</v>
          </cell>
          <cell r="AG54">
            <v>0.46429013452695711</v>
          </cell>
          <cell r="AH54">
            <v>0.4117442834127415</v>
          </cell>
          <cell r="AI54">
            <v>0.50420275306307616</v>
          </cell>
          <cell r="AJ54">
            <v>0.48196941808047694</v>
          </cell>
          <cell r="AK54">
            <v>0.48840291273823105</v>
          </cell>
          <cell r="AL54">
            <v>0.46211879603116679</v>
          </cell>
          <cell r="AM54">
            <v>0.43163064078263863</v>
          </cell>
          <cell r="AN54">
            <v>0.4421861784567106</v>
          </cell>
          <cell r="AO54">
            <v>0.45274805164275816</v>
          </cell>
        </row>
        <row r="55">
          <cell r="AC55">
            <v>0.67277639019077884</v>
          </cell>
          <cell r="AD55">
            <v>0.72361700905069637</v>
          </cell>
          <cell r="AE55">
            <v>0.67580400708746369</v>
          </cell>
          <cell r="AF55">
            <v>0.70678670971943747</v>
          </cell>
          <cell r="AG55">
            <v>0.76591067129168644</v>
          </cell>
          <cell r="AH55">
            <v>0.66263381748609396</v>
          </cell>
          <cell r="AI55">
            <v>0.74764442367837902</v>
          </cell>
          <cell r="AJ55">
            <v>0.70947124027140029</v>
          </cell>
          <cell r="AK55">
            <v>0.74453498051976086</v>
          </cell>
          <cell r="AL55">
            <v>0.71011302666865594</v>
          </cell>
          <cell r="AM55">
            <v>0.67359576799362242</v>
          </cell>
          <cell r="AN55">
            <v>0.7247016389137857</v>
          </cell>
          <cell r="AO55">
            <v>0.70765432320851951</v>
          </cell>
        </row>
        <row r="56">
          <cell r="AC56">
            <v>0.43496060049615659</v>
          </cell>
          <cell r="AD56">
            <v>0.45904682974887845</v>
          </cell>
          <cell r="AE56">
            <v>0.42495961800334825</v>
          </cell>
          <cell r="AF56">
            <v>0.45085259516031939</v>
          </cell>
          <cell r="AG56">
            <v>0.47429709940465831</v>
          </cell>
          <cell r="AH56">
            <v>0.42706442502936293</v>
          </cell>
          <cell r="AI56">
            <v>0.50779575959893153</v>
          </cell>
          <cell r="AJ56">
            <v>0.51024174800225852</v>
          </cell>
          <cell r="AK56">
            <v>0.50352331742852097</v>
          </cell>
          <cell r="AL56">
            <v>0.46661618078767081</v>
          </cell>
          <cell r="AM56">
            <v>0.44640353488719942</v>
          </cell>
          <cell r="AN56">
            <v>0.46187034363635754</v>
          </cell>
          <cell r="AO56">
            <v>0.46327307258927491</v>
          </cell>
        </row>
        <row r="57">
          <cell r="AC57">
            <v>0.5716237463682885</v>
          </cell>
          <cell r="AD57">
            <v>0.57738246973595531</v>
          </cell>
          <cell r="AE57">
            <v>0.58467208601030796</v>
          </cell>
          <cell r="AF57">
            <v>0.58200468053990495</v>
          </cell>
          <cell r="AG57">
            <v>0.62015091510577847</v>
          </cell>
          <cell r="AH57">
            <v>0.53808019195732804</v>
          </cell>
          <cell r="AI57">
            <v>0.65809460589869595</v>
          </cell>
          <cell r="AJ57">
            <v>0.61130635232530606</v>
          </cell>
          <cell r="AK57">
            <v>0.62126102961637286</v>
          </cell>
          <cell r="AL57">
            <v>0.60116043471681713</v>
          </cell>
          <cell r="AM57">
            <v>0.56363054345184005</v>
          </cell>
          <cell r="AN57">
            <v>0.61481224341065899</v>
          </cell>
          <cell r="AO57">
            <v>0.59433009797847691</v>
          </cell>
        </row>
        <row r="58">
          <cell r="AC58">
            <v>0.53855776560631841</v>
          </cell>
          <cell r="AD58">
            <v>0.5790634556776697</v>
          </cell>
          <cell r="AE58">
            <v>0.51702828146544233</v>
          </cell>
          <cell r="AF58">
            <v>0.54734797656920697</v>
          </cell>
          <cell r="AG58">
            <v>0.57521426954638488</v>
          </cell>
          <cell r="AH58">
            <v>0.53667275159754058</v>
          </cell>
          <cell r="AI58">
            <v>0.62400520401791093</v>
          </cell>
          <cell r="AJ58">
            <v>0.59863322844160294</v>
          </cell>
          <cell r="AK58">
            <v>0.5998098005752156</v>
          </cell>
          <cell r="AL58">
            <v>0.5561254467530885</v>
          </cell>
          <cell r="AM58">
            <v>0.54674010929907046</v>
          </cell>
          <cell r="AN58">
            <v>0.53018317396579695</v>
          </cell>
          <cell r="AO58">
            <v>0.55971094311823621</v>
          </cell>
        </row>
        <row r="59">
          <cell r="AC59">
            <v>0.53134693567951596</v>
          </cell>
          <cell r="AD59">
            <v>0.55209672958004696</v>
          </cell>
          <cell r="AE59">
            <v>0.51851918518579088</v>
          </cell>
          <cell r="AF59">
            <v>0.54453942372910569</v>
          </cell>
          <cell r="AG59">
            <v>0.59023228590073618</v>
          </cell>
          <cell r="AH59">
            <v>0.50506053025059183</v>
          </cell>
          <cell r="AI59">
            <v>0.60205482785799613</v>
          </cell>
          <cell r="AJ59">
            <v>0.57762064138402147</v>
          </cell>
          <cell r="AK59">
            <v>0.60610789198154957</v>
          </cell>
          <cell r="AL59">
            <v>0.56713192913402732</v>
          </cell>
          <cell r="AM59">
            <v>0.54067835589169733</v>
          </cell>
          <cell r="AN59">
            <v>0.55659082988721409</v>
          </cell>
          <cell r="AO59">
            <v>0.55739072358324337</v>
          </cell>
        </row>
        <row r="60">
          <cell r="AC60">
            <v>0.45080214120843476</v>
          </cell>
          <cell r="AD60">
            <v>0.48642736347274779</v>
          </cell>
          <cell r="AE60">
            <v>0.46211655199168888</v>
          </cell>
          <cell r="AF60">
            <v>0.48666850582179572</v>
          </cell>
          <cell r="AG60">
            <v>0.51426208480775426</v>
          </cell>
          <cell r="AH60">
            <v>0.46756281060179605</v>
          </cell>
          <cell r="AI60">
            <v>0.53856692474077261</v>
          </cell>
          <cell r="AJ60">
            <v>0.56515547021144219</v>
          </cell>
          <cell r="AK60">
            <v>0.52949939313454586</v>
          </cell>
          <cell r="AL60">
            <v>0.49610205416480208</v>
          </cell>
          <cell r="AM60">
            <v>0.46253903836856586</v>
          </cell>
          <cell r="AN60">
            <v>0.50624391246702805</v>
          </cell>
          <cell r="AO60">
            <v>0.49699878168365375</v>
          </cell>
        </row>
        <row r="61">
          <cell r="AC61">
            <v>0.49270411280423188</v>
          </cell>
          <cell r="AD61">
            <v>0.52964949173182729</v>
          </cell>
          <cell r="AE61">
            <v>0.50032681798154932</v>
          </cell>
          <cell r="AF61">
            <v>0.54409882268827869</v>
          </cell>
          <cell r="AG61">
            <v>0.57609959222283091</v>
          </cell>
          <cell r="AH61">
            <v>0.50499875426629259</v>
          </cell>
          <cell r="AI61">
            <v>0.62038829558679143</v>
          </cell>
          <cell r="AJ61">
            <v>0.60053181522806642</v>
          </cell>
          <cell r="AK61">
            <v>0.59610862927560637</v>
          </cell>
          <cell r="AL61">
            <v>0.52544729519384237</v>
          </cell>
          <cell r="AM61">
            <v>0.52724759798154441</v>
          </cell>
          <cell r="AN61">
            <v>0.54790253166758673</v>
          </cell>
          <cell r="AO61">
            <v>0.54681089268122363</v>
          </cell>
        </row>
        <row r="62">
          <cell r="AC62">
            <v>0.61631506467637742</v>
          </cell>
          <cell r="AD62">
            <v>0.65713372301872608</v>
          </cell>
          <cell r="AE62">
            <v>0.62540805145179268</v>
          </cell>
          <cell r="AF62">
            <v>0.6551646682933927</v>
          </cell>
          <cell r="AG62">
            <v>0.69644697205968886</v>
          </cell>
          <cell r="AH62">
            <v>0.61587610998563813</v>
          </cell>
          <cell r="AI62">
            <v>0.72708465421843227</v>
          </cell>
          <cell r="AJ62">
            <v>0.71006846403264423</v>
          </cell>
          <cell r="AK62">
            <v>0.70474714136698979</v>
          </cell>
          <cell r="AL62">
            <v>0.64850367718915092</v>
          </cell>
          <cell r="AM62">
            <v>0.62745404532532589</v>
          </cell>
          <cell r="AN62">
            <v>0.66236469591829628</v>
          </cell>
          <cell r="AO62">
            <v>0.66106473306330205</v>
          </cell>
        </row>
      </sheetData>
      <sheetData sheetId="14">
        <row r="35">
          <cell r="AC35">
            <v>0.77488839418354283</v>
          </cell>
          <cell r="AD35">
            <v>0.80184492624140469</v>
          </cell>
          <cell r="AE35">
            <v>0.79990613032602953</v>
          </cell>
          <cell r="AF35">
            <v>0.80965501795459627</v>
          </cell>
          <cell r="AG35">
            <v>0.82426598747727386</v>
          </cell>
          <cell r="AH35">
            <v>0.81709642603969779</v>
          </cell>
          <cell r="AI35">
            <v>0.83181026063715813</v>
          </cell>
          <cell r="AJ35">
            <v>0.83746407100731279</v>
          </cell>
          <cell r="AK35">
            <v>0.84136550007625555</v>
          </cell>
          <cell r="AL35">
            <v>0.83672454654847706</v>
          </cell>
          <cell r="AM35">
            <v>0.83138231285415121</v>
          </cell>
          <cell r="AN35">
            <v>0.83004297696700113</v>
          </cell>
        </row>
        <row r="36">
          <cell r="AC36">
            <v>0.48823378580368221</v>
          </cell>
          <cell r="AD36">
            <v>0.50014714108844815</v>
          </cell>
          <cell r="AE36">
            <v>0.49523654769558112</v>
          </cell>
          <cell r="AF36">
            <v>0.5035146470383699</v>
          </cell>
          <cell r="AG36">
            <v>0.51184577854871161</v>
          </cell>
          <cell r="AH36">
            <v>0.50597907273342158</v>
          </cell>
          <cell r="AI36">
            <v>0.52120359310367503</v>
          </cell>
          <cell r="AJ36">
            <v>0.5320907952471946</v>
          </cell>
          <cell r="AK36">
            <v>0.5378676672547642</v>
          </cell>
          <cell r="AL36">
            <v>0.53575987534848235</v>
          </cell>
          <cell r="AM36">
            <v>0.53382031891167914</v>
          </cell>
          <cell r="AN36">
            <v>0.53413960595972276</v>
          </cell>
        </row>
        <row r="37">
          <cell r="AC37">
            <v>0.45074059007384554</v>
          </cell>
          <cell r="AD37">
            <v>0.4748728066680078</v>
          </cell>
          <cell r="AE37">
            <v>0.47524226422425214</v>
          </cell>
          <cell r="AF37">
            <v>0.48254298118697525</v>
          </cell>
          <cell r="AG37">
            <v>0.49184508999566068</v>
          </cell>
          <cell r="AH37">
            <v>0.48961076808926196</v>
          </cell>
          <cell r="AI37">
            <v>0.50225849541251821</v>
          </cell>
          <cell r="AJ37">
            <v>0.51119160081064952</v>
          </cell>
          <cell r="AK37">
            <v>0.51409798251662386</v>
          </cell>
          <cell r="AL37">
            <v>0.51002664512819174</v>
          </cell>
          <cell r="AM37">
            <v>0.50588329736645932</v>
          </cell>
          <cell r="AN37">
            <v>0.50428426497180623</v>
          </cell>
        </row>
        <row r="38">
          <cell r="AC38">
            <v>0.68921253246337111</v>
          </cell>
          <cell r="AD38">
            <v>0.71226274516336563</v>
          </cell>
          <cell r="AE38">
            <v>0.71050737475322423</v>
          </cell>
          <cell r="AF38">
            <v>0.71451210963850642</v>
          </cell>
          <cell r="AG38">
            <v>0.72619997986130402</v>
          </cell>
          <cell r="AH38">
            <v>0.71920068433521767</v>
          </cell>
          <cell r="AI38">
            <v>0.73118952974591644</v>
          </cell>
          <cell r="AJ38">
            <v>0.7405292107080288</v>
          </cell>
          <cell r="AK38">
            <v>0.74277898684802124</v>
          </cell>
          <cell r="AL38">
            <v>0.73837487591319795</v>
          </cell>
          <cell r="AM38">
            <v>0.73412786648071582</v>
          </cell>
          <cell r="AN38">
            <v>0.73287688031530407</v>
          </cell>
        </row>
        <row r="39">
          <cell r="AC39">
            <v>0.56467859264156439</v>
          </cell>
          <cell r="AD39">
            <v>0.58187466326238424</v>
          </cell>
          <cell r="AE39">
            <v>0.58045756300193629</v>
          </cell>
          <cell r="AF39">
            <v>0.59358628212899722</v>
          </cell>
          <cell r="AG39">
            <v>0.60992980915254102</v>
          </cell>
          <cell r="AH39">
            <v>0.60822181388664942</v>
          </cell>
          <cell r="AI39">
            <v>0.62052309612612766</v>
          </cell>
          <cell r="AJ39">
            <v>0.63607184724227961</v>
          </cell>
          <cell r="AK39">
            <v>0.64120208546996138</v>
          </cell>
          <cell r="AL39">
            <v>0.64143920960329481</v>
          </cell>
          <cell r="AM39">
            <v>0.64246858984058186</v>
          </cell>
          <cell r="AN39">
            <v>0.64541033442477747</v>
          </cell>
        </row>
        <row r="40">
          <cell r="AC40">
            <v>0.57290462492678007</v>
          </cell>
          <cell r="AD40">
            <v>0.59146615455269125</v>
          </cell>
          <cell r="AE40">
            <v>0.5828395386237496</v>
          </cell>
          <cell r="AF40">
            <v>0.58378646793157951</v>
          </cell>
          <cell r="AG40">
            <v>0.59501199754907341</v>
          </cell>
          <cell r="AH40">
            <v>0.58850292648959035</v>
          </cell>
          <cell r="AI40">
            <v>0.59521643835578941</v>
          </cell>
          <cell r="AJ40">
            <v>0.60473179993799919</v>
          </cell>
          <cell r="AK40">
            <v>0.61113304620690212</v>
          </cell>
          <cell r="AL40">
            <v>0.61188171724135931</v>
          </cell>
          <cell r="AM40">
            <v>0.61216800751829548</v>
          </cell>
          <cell r="AN40">
            <v>0.61377014659632556</v>
          </cell>
        </row>
        <row r="41">
          <cell r="AC41">
            <v>0.65097378298345043</v>
          </cell>
          <cell r="AD41">
            <v>0.66445302341374568</v>
          </cell>
          <cell r="AE41">
            <v>0.66041965542316927</v>
          </cell>
          <cell r="AF41">
            <v>0.6642351268314608</v>
          </cell>
          <cell r="AG41">
            <v>0.67721175987254867</v>
          </cell>
          <cell r="AH41">
            <v>0.67356432351495399</v>
          </cell>
          <cell r="AI41">
            <v>0.68943118685231275</v>
          </cell>
          <cell r="AJ41">
            <v>0.69968902336499161</v>
          </cell>
          <cell r="AK41">
            <v>0.70708612803434789</v>
          </cell>
          <cell r="AL41">
            <v>0.70132647563096062</v>
          </cell>
          <cell r="AM41">
            <v>0.69599804101375407</v>
          </cell>
          <cell r="AN41">
            <v>0.697382920396038</v>
          </cell>
        </row>
        <row r="42">
          <cell r="AC42">
            <v>0.49716421381534581</v>
          </cell>
          <cell r="AD42">
            <v>0.5087229298632181</v>
          </cell>
          <cell r="AE42">
            <v>0.50630475226061689</v>
          </cell>
          <cell r="AF42">
            <v>0.50835315013347981</v>
          </cell>
          <cell r="AG42">
            <v>0.51921087981775815</v>
          </cell>
          <cell r="AH42">
            <v>0.51549569947351281</v>
          </cell>
          <cell r="AI42">
            <v>0.52852307804744847</v>
          </cell>
          <cell r="AJ42">
            <v>0.54163474999409023</v>
          </cell>
          <cell r="AK42">
            <v>0.54936431424922938</v>
          </cell>
          <cell r="AL42">
            <v>0.54651869844863621</v>
          </cell>
          <cell r="AM42">
            <v>0.54321152756530933</v>
          </cell>
          <cell r="AN42">
            <v>0.54092773829946628</v>
          </cell>
        </row>
        <row r="43">
          <cell r="AC43">
            <v>0.54109966894587358</v>
          </cell>
          <cell r="AD43">
            <v>0.55292870761742752</v>
          </cell>
          <cell r="AE43">
            <v>0.54943716066994275</v>
          </cell>
          <cell r="AF43">
            <v>0.55083727188749787</v>
          </cell>
          <cell r="AG43">
            <v>0.55930688454028277</v>
          </cell>
          <cell r="AH43">
            <v>0.55236485687922843</v>
          </cell>
          <cell r="AI43">
            <v>0.56201094970371057</v>
          </cell>
          <cell r="AJ43">
            <v>0.57157924939079463</v>
          </cell>
          <cell r="AK43">
            <v>0.57856366221852473</v>
          </cell>
          <cell r="AL43">
            <v>0.57911450154084376</v>
          </cell>
          <cell r="AM43">
            <v>0.57844215118574671</v>
          </cell>
          <cell r="AN43">
            <v>0.58079794863856371</v>
          </cell>
        </row>
        <row r="44">
          <cell r="AC44">
            <v>0.3805307686406007</v>
          </cell>
          <cell r="AD44">
            <v>0.40488125890096621</v>
          </cell>
          <cell r="AE44">
            <v>0.4028489621492104</v>
          </cell>
          <cell r="AF44">
            <v>0.40708896110095272</v>
          </cell>
          <cell r="AG44">
            <v>0.41147779726640021</v>
          </cell>
          <cell r="AH44">
            <v>0.41020751371866854</v>
          </cell>
          <cell r="AI44">
            <v>0.43033581822658301</v>
          </cell>
          <cell r="AJ44">
            <v>0.44159420157561385</v>
          </cell>
          <cell r="AK44">
            <v>0.44912002606956403</v>
          </cell>
          <cell r="AL44">
            <v>0.44838629605945901</v>
          </cell>
          <cell r="AM44">
            <v>0.4472511289412856</v>
          </cell>
          <cell r="AN44">
            <v>0.44745455061119138</v>
          </cell>
        </row>
        <row r="45">
          <cell r="AC45">
            <v>0.58493140794120801</v>
          </cell>
          <cell r="AD45">
            <v>0.59903897053695432</v>
          </cell>
          <cell r="AE45">
            <v>0.59570968693756399</v>
          </cell>
          <cell r="AF45">
            <v>0.59842525967308824</v>
          </cell>
          <cell r="AG45">
            <v>0.60761298238870087</v>
          </cell>
          <cell r="AH45">
            <v>0.60261722547113006</v>
          </cell>
          <cell r="AI45">
            <v>0.61336522940552662</v>
          </cell>
          <cell r="AJ45">
            <v>0.62353143132207145</v>
          </cell>
          <cell r="AK45">
            <v>0.62842326660319692</v>
          </cell>
          <cell r="AL45">
            <v>0.6279591762184783</v>
          </cell>
          <cell r="AM45">
            <v>0.62385636820209456</v>
          </cell>
          <cell r="AN45">
            <v>0.62392973915895589</v>
          </cell>
        </row>
        <row r="46">
          <cell r="AC46">
            <v>0.45392092311221299</v>
          </cell>
          <cell r="AD46">
            <v>0.47380749751288065</v>
          </cell>
          <cell r="AE46">
            <v>0.46928967245181125</v>
          </cell>
          <cell r="AF46">
            <v>0.47531039482772935</v>
          </cell>
          <cell r="AG46">
            <v>0.47947115812518926</v>
          </cell>
          <cell r="AH46">
            <v>0.47551710576178485</v>
          </cell>
          <cell r="AI46">
            <v>0.48637111547157846</v>
          </cell>
          <cell r="AJ46">
            <v>0.50081563505293214</v>
          </cell>
          <cell r="AK46">
            <v>0.50372859010662629</v>
          </cell>
          <cell r="AL46">
            <v>0.50246748773917504</v>
          </cell>
          <cell r="AM46">
            <v>0.49844926438030834</v>
          </cell>
          <cell r="AN46">
            <v>0.49769618292881113</v>
          </cell>
        </row>
        <row r="47">
          <cell r="AC47">
            <v>0.40247633135295485</v>
          </cell>
          <cell r="AD47">
            <v>0.41906254537184584</v>
          </cell>
          <cell r="AE47">
            <v>0.41690569633590913</v>
          </cell>
          <cell r="AF47">
            <v>0.42545856510147384</v>
          </cell>
          <cell r="AG47">
            <v>0.43310822838556806</v>
          </cell>
          <cell r="AH47">
            <v>0.43259607401765282</v>
          </cell>
          <cell r="AI47">
            <v>0.44551378236719424</v>
          </cell>
          <cell r="AJ47">
            <v>0.45911241255022872</v>
          </cell>
          <cell r="AK47">
            <v>0.46123926051513958</v>
          </cell>
          <cell r="AL47">
            <v>0.45809128581660841</v>
          </cell>
          <cell r="AM47">
            <v>0.45547817837519067</v>
          </cell>
          <cell r="AN47">
            <v>0.45430680348930458</v>
          </cell>
        </row>
        <row r="48">
          <cell r="AC48">
            <v>0.51446069805723826</v>
          </cell>
          <cell r="AD48">
            <v>0.52960993984713078</v>
          </cell>
          <cell r="AE48">
            <v>0.52863809703182252</v>
          </cell>
          <cell r="AF48">
            <v>0.53054596502631746</v>
          </cell>
          <cell r="AG48">
            <v>0.53892689797351156</v>
          </cell>
          <cell r="AH48">
            <v>0.53214086877952749</v>
          </cell>
          <cell r="AI48">
            <v>0.54332709999095274</v>
          </cell>
          <cell r="AJ48">
            <v>0.55084896730564425</v>
          </cell>
          <cell r="AK48">
            <v>0.55611288940514958</v>
          </cell>
          <cell r="AL48">
            <v>0.55587520826352244</v>
          </cell>
          <cell r="AM48">
            <v>0.55286123578541402</v>
          </cell>
          <cell r="AN48">
            <v>0.55266740913100698</v>
          </cell>
        </row>
        <row r="49">
          <cell r="AC49">
            <v>0.45448454609660388</v>
          </cell>
          <cell r="AD49">
            <v>0.46718005160145992</v>
          </cell>
          <cell r="AE49">
            <v>0.46145505445050933</v>
          </cell>
          <cell r="AF49">
            <v>0.4656327860471251</v>
          </cell>
          <cell r="AG49">
            <v>0.47010817452137471</v>
          </cell>
          <cell r="AH49">
            <v>0.46589273779493884</v>
          </cell>
          <cell r="AI49">
            <v>0.47888598174583469</v>
          </cell>
          <cell r="AJ49">
            <v>0.49103807869049682</v>
          </cell>
          <cell r="AK49">
            <v>0.49761375921139411</v>
          </cell>
          <cell r="AL49">
            <v>0.49744195367667687</v>
          </cell>
          <cell r="AM49">
            <v>0.49471222798163261</v>
          </cell>
          <cell r="AN49">
            <v>0.49261763880226284</v>
          </cell>
        </row>
        <row r="50">
          <cell r="AC50">
            <v>0.46386687709835367</v>
          </cell>
          <cell r="AD50">
            <v>0.47607525775409476</v>
          </cell>
          <cell r="AE50">
            <v>0.47545515410780725</v>
          </cell>
          <cell r="AF50">
            <v>0.47650717663944442</v>
          </cell>
          <cell r="AG50">
            <v>0.47895804587894969</v>
          </cell>
          <cell r="AH50">
            <v>0.47658074687683</v>
          </cell>
          <cell r="AI50">
            <v>0.48822335132055017</v>
          </cell>
          <cell r="AJ50">
            <v>0.49874841986124552</v>
          </cell>
          <cell r="AK50">
            <v>0.50274654711482702</v>
          </cell>
          <cell r="AL50">
            <v>0.50038339300369405</v>
          </cell>
          <cell r="AM50">
            <v>0.49608359034295224</v>
          </cell>
          <cell r="AN50">
            <v>0.49674851916253154</v>
          </cell>
        </row>
        <row r="51">
          <cell r="AC51">
            <v>0.57027672111121508</v>
          </cell>
          <cell r="AD51">
            <v>0.59551597894567654</v>
          </cell>
          <cell r="AE51">
            <v>0.59435297257802266</v>
          </cell>
          <cell r="AF51">
            <v>0.60296859837011763</v>
          </cell>
          <cell r="AG51">
            <v>0.6077283664637354</v>
          </cell>
          <cell r="AH51">
            <v>0.60134611579679997</v>
          </cell>
          <cell r="AI51">
            <v>0.6120751228640352</v>
          </cell>
          <cell r="AJ51">
            <v>0.61475339995584899</v>
          </cell>
          <cell r="AK51">
            <v>0.62009560902833616</v>
          </cell>
          <cell r="AL51">
            <v>0.62123037666871739</v>
          </cell>
          <cell r="AM51">
            <v>0.61814178749574666</v>
          </cell>
          <cell r="AN51">
            <v>0.61854079457982214</v>
          </cell>
        </row>
        <row r="52">
          <cell r="AC52">
            <v>0.46709031045218147</v>
          </cell>
          <cell r="AD52">
            <v>0.48487948709621553</v>
          </cell>
          <cell r="AE52">
            <v>0.47703204474380356</v>
          </cell>
          <cell r="AF52">
            <v>0.48912465907279351</v>
          </cell>
          <cell r="AG52">
            <v>0.49018680089375033</v>
          </cell>
          <cell r="AH52">
            <v>0.48439998924110633</v>
          </cell>
          <cell r="AI52">
            <v>0.49199760341857102</v>
          </cell>
          <cell r="AJ52">
            <v>0.49507245082172918</v>
          </cell>
          <cell r="AK52">
            <v>0.49982402236753243</v>
          </cell>
          <cell r="AL52">
            <v>0.50127394262930025</v>
          </cell>
          <cell r="AM52">
            <v>0.49817904358234771</v>
          </cell>
          <cell r="AN52">
            <v>0.49763779527559054</v>
          </cell>
        </row>
        <row r="53">
          <cell r="AC53">
            <v>0.54825219465256814</v>
          </cell>
          <cell r="AD53">
            <v>0.56382813336513515</v>
          </cell>
          <cell r="AE53">
            <v>0.55506750379758008</v>
          </cell>
          <cell r="AF53">
            <v>0.55626122021019131</v>
          </cell>
          <cell r="AG53">
            <v>0.56278147864716421</v>
          </cell>
          <cell r="AH53">
            <v>0.55624730672665068</v>
          </cell>
          <cell r="AI53">
            <v>0.56994370261781468</v>
          </cell>
          <cell r="AJ53">
            <v>0.57586971856631763</v>
          </cell>
          <cell r="AK53">
            <v>0.58172325199840424</v>
          </cell>
          <cell r="AL53">
            <v>0.58353061982520715</v>
          </cell>
          <cell r="AM53">
            <v>0.58124401794605418</v>
          </cell>
          <cell r="AN53">
            <v>0.58276777828426019</v>
          </cell>
        </row>
        <row r="54">
          <cell r="AC54">
            <v>0.4184288196134428</v>
          </cell>
          <cell r="AD54">
            <v>0.43372120781253221</v>
          </cell>
          <cell r="AE54">
            <v>0.42740594914763008</v>
          </cell>
          <cell r="AF54">
            <v>0.4391270036162338</v>
          </cell>
          <cell r="AG54">
            <v>0.44401311657579157</v>
          </cell>
          <cell r="AH54">
            <v>0.43805728837871982</v>
          </cell>
          <cell r="AI54">
            <v>0.44692893133473077</v>
          </cell>
          <cell r="AJ54">
            <v>0.45137441664515121</v>
          </cell>
          <cell r="AK54">
            <v>0.45571405440719465</v>
          </cell>
          <cell r="AL54">
            <v>0.45648896386119392</v>
          </cell>
          <cell r="AM54">
            <v>0.45341638306515142</v>
          </cell>
          <cell r="AN54">
            <v>0.45278402399709178</v>
          </cell>
        </row>
        <row r="55">
          <cell r="AC55">
            <v>0.67277639019077884</v>
          </cell>
          <cell r="AD55">
            <v>0.69775380228640271</v>
          </cell>
          <cell r="AE55">
            <v>0.69005189353647267</v>
          </cell>
          <cell r="AF55">
            <v>0.69433746618980308</v>
          </cell>
          <cell r="AG55">
            <v>0.70728957452585806</v>
          </cell>
          <cell r="AH55">
            <v>0.69956308990302452</v>
          </cell>
          <cell r="AI55">
            <v>0.70627086380528559</v>
          </cell>
          <cell r="AJ55">
            <v>0.70669750643720342</v>
          </cell>
          <cell r="AK55">
            <v>0.7099282424938157</v>
          </cell>
          <cell r="AL55">
            <v>0.71003245238190338</v>
          </cell>
          <cell r="AM55">
            <v>0.7064984934264702</v>
          </cell>
          <cell r="AN55">
            <v>0.70765432320851973</v>
          </cell>
        </row>
        <row r="56">
          <cell r="AC56">
            <v>0.43496060049615659</v>
          </cell>
          <cell r="AD56">
            <v>0.44709333357282033</v>
          </cell>
          <cell r="AE56">
            <v>0.43950923615892756</v>
          </cell>
          <cell r="AF56">
            <v>0.44263506128222052</v>
          </cell>
          <cell r="AG56">
            <v>0.44836119737784752</v>
          </cell>
          <cell r="AH56">
            <v>0.44456799650432277</v>
          </cell>
          <cell r="AI56">
            <v>0.45319049558636437</v>
          </cell>
          <cell r="AJ56">
            <v>0.46029434119097562</v>
          </cell>
          <cell r="AK56">
            <v>0.46458733520495188</v>
          </cell>
          <cell r="AL56">
            <v>0.46480686224127904</v>
          </cell>
          <cell r="AM56">
            <v>0.46317306866037222</v>
          </cell>
          <cell r="AN56">
            <v>0.46327307258927491</v>
          </cell>
        </row>
        <row r="57">
          <cell r="AC57">
            <v>0.5716237463682885</v>
          </cell>
          <cell r="AD57">
            <v>0.57412150074564294</v>
          </cell>
          <cell r="AE57">
            <v>0.57813994879951058</v>
          </cell>
          <cell r="AF57">
            <v>0.57961827995215565</v>
          </cell>
          <cell r="AG57">
            <v>0.58701453337737186</v>
          </cell>
          <cell r="AH57">
            <v>0.57825880374823013</v>
          </cell>
          <cell r="AI57">
            <v>0.58953286853263476</v>
          </cell>
          <cell r="AJ57">
            <v>0.59232386772914647</v>
          </cell>
          <cell r="AK57">
            <v>0.5941422944166338</v>
          </cell>
          <cell r="AL57">
            <v>0.59541740754705774</v>
          </cell>
          <cell r="AM57">
            <v>0.59303428935746227</v>
          </cell>
          <cell r="AN57">
            <v>0.59420568305321453</v>
          </cell>
        </row>
        <row r="58">
          <cell r="AC58">
            <v>0.53855776560631841</v>
          </cell>
          <cell r="AD58">
            <v>0.55909910374852811</v>
          </cell>
          <cell r="AE58">
            <v>0.54459355494572104</v>
          </cell>
          <cell r="AF58">
            <v>0.54556512225420717</v>
          </cell>
          <cell r="AG58">
            <v>0.55111004490334659</v>
          </cell>
          <cell r="AH58">
            <v>0.54877686380370139</v>
          </cell>
          <cell r="AI58">
            <v>0.55806522621260102</v>
          </cell>
          <cell r="AJ58">
            <v>0.56268789798621621</v>
          </cell>
          <cell r="AK58">
            <v>0.56676827748155778</v>
          </cell>
          <cell r="AL58">
            <v>0.56459212113832169</v>
          </cell>
          <cell r="AM58">
            <v>0.56270089069325113</v>
          </cell>
          <cell r="AN58">
            <v>0.5596392863594194</v>
          </cell>
        </row>
        <row r="59">
          <cell r="AC59">
            <v>0.53134693567951596</v>
          </cell>
          <cell r="AD59">
            <v>0.54167366461398347</v>
          </cell>
          <cell r="AE59">
            <v>0.53358449583756229</v>
          </cell>
          <cell r="AF59">
            <v>0.53675264423768232</v>
          </cell>
          <cell r="AG59">
            <v>0.54668512833098504</v>
          </cell>
          <cell r="AH59">
            <v>0.5399582774521019</v>
          </cell>
          <cell r="AI59">
            <v>0.54860015037192145</v>
          </cell>
          <cell r="AJ59">
            <v>0.55243328876586795</v>
          </cell>
          <cell r="AK59">
            <v>0.55887239310397796</v>
          </cell>
          <cell r="AL59">
            <v>0.55945463663139416</v>
          </cell>
          <cell r="AM59">
            <v>0.55754138964592692</v>
          </cell>
          <cell r="AN59">
            <v>0.55740517911174714</v>
          </cell>
        </row>
        <row r="60">
          <cell r="AC60">
            <v>0.45080214120843476</v>
          </cell>
          <cell r="AD60">
            <v>0.46803943163477213</v>
          </cell>
          <cell r="AE60">
            <v>0.46602394834121674</v>
          </cell>
          <cell r="AF60">
            <v>0.47085243179699071</v>
          </cell>
          <cell r="AG60">
            <v>0.47744341233914617</v>
          </cell>
          <cell r="AH60">
            <v>0.47538761783965927</v>
          </cell>
          <cell r="AI60">
            <v>0.48470920746108059</v>
          </cell>
          <cell r="AJ60">
            <v>0.49477748649407732</v>
          </cell>
          <cell r="AK60">
            <v>0.49805146416298751</v>
          </cell>
          <cell r="AL60">
            <v>0.49823512429221867</v>
          </cell>
          <cell r="AM60">
            <v>0.49621058528037615</v>
          </cell>
          <cell r="AN60">
            <v>0.49713357929192159</v>
          </cell>
        </row>
        <row r="61">
          <cell r="AC61">
            <v>0.49270411280423188</v>
          </cell>
          <cell r="AD61">
            <v>0.51088218102031202</v>
          </cell>
          <cell r="AE61">
            <v>0.50765776810678709</v>
          </cell>
          <cell r="AF61">
            <v>0.5169326952790041</v>
          </cell>
          <cell r="AG61">
            <v>0.52807243466883513</v>
          </cell>
          <cell r="AH61">
            <v>0.52334025303593346</v>
          </cell>
          <cell r="AI61">
            <v>0.53756958802263377</v>
          </cell>
          <cell r="AJ61">
            <v>0.54538748910961243</v>
          </cell>
          <cell r="AK61">
            <v>0.55084598262910667</v>
          </cell>
          <cell r="AL61">
            <v>0.5485157632961305</v>
          </cell>
          <cell r="AM61">
            <v>0.54686344778038065</v>
          </cell>
          <cell r="AN61">
            <v>0.54674546902811516</v>
          </cell>
        </row>
        <row r="62">
          <cell r="AC62">
            <v>0.61631506467637742</v>
          </cell>
          <cell r="AD62">
            <v>0.63645190669693941</v>
          </cell>
          <cell r="AE62">
            <v>0.63277602450864057</v>
          </cell>
          <cell r="AF62">
            <v>0.63867236124142424</v>
          </cell>
          <cell r="AG62">
            <v>0.64917423643708361</v>
          </cell>
          <cell r="AH62">
            <v>0.64323901388115601</v>
          </cell>
          <cell r="AI62">
            <v>0.65515949795583728</v>
          </cell>
          <cell r="AJ62">
            <v>0.66214047379342866</v>
          </cell>
          <cell r="AK62">
            <v>0.66666939818475124</v>
          </cell>
          <cell r="AL62">
            <v>0.66483795834781401</v>
          </cell>
          <cell r="AM62">
            <v>0.66123429863863703</v>
          </cell>
          <cell r="AN62">
            <v>0.66106724289243934</v>
          </cell>
        </row>
      </sheetData>
      <sheetData sheetId="15"/>
      <sheetData sheetId="16">
        <row r="36"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</row>
        <row r="37">
          <cell r="AB37">
            <v>3367986</v>
          </cell>
          <cell r="AC37">
            <v>3383728</v>
          </cell>
          <cell r="AD37">
            <v>3397383</v>
          </cell>
          <cell r="AE37">
            <v>3411267</v>
          </cell>
          <cell r="AF37">
            <v>3422108</v>
          </cell>
          <cell r="AG37">
            <v>3437100</v>
          </cell>
          <cell r="AH37">
            <v>3455199</v>
          </cell>
          <cell r="AI37">
            <v>3469168</v>
          </cell>
          <cell r="AJ37">
            <v>3486419</v>
          </cell>
          <cell r="AK37">
            <v>3503790</v>
          </cell>
          <cell r="AL37">
            <v>3515996</v>
          </cell>
          <cell r="AM37">
            <v>3535615</v>
          </cell>
        </row>
        <row r="38">
          <cell r="AB38">
            <v>88488</v>
          </cell>
          <cell r="AC38">
            <v>88702</v>
          </cell>
          <cell r="AD38">
            <v>88804</v>
          </cell>
          <cell r="AE38">
            <v>89221</v>
          </cell>
          <cell r="AF38">
            <v>89425</v>
          </cell>
          <cell r="AG38">
            <v>90308</v>
          </cell>
          <cell r="AH38">
            <v>90977</v>
          </cell>
          <cell r="AI38">
            <v>91127</v>
          </cell>
          <cell r="AJ38">
            <v>91537</v>
          </cell>
          <cell r="AK38">
            <v>91772</v>
          </cell>
          <cell r="AL38">
            <v>91965</v>
          </cell>
          <cell r="AM38">
            <v>92234</v>
          </cell>
        </row>
        <row r="39">
          <cell r="AB39">
            <v>471248</v>
          </cell>
          <cell r="AC39">
            <v>474480</v>
          </cell>
          <cell r="AD39">
            <v>476178</v>
          </cell>
          <cell r="AE39">
            <v>479413</v>
          </cell>
          <cell r="AF39">
            <v>481907</v>
          </cell>
          <cell r="AG39">
            <v>485474</v>
          </cell>
          <cell r="AH39">
            <v>488486</v>
          </cell>
          <cell r="AI39">
            <v>490925</v>
          </cell>
          <cell r="AJ39">
            <v>495161</v>
          </cell>
          <cell r="AK39">
            <v>498995</v>
          </cell>
          <cell r="AL39">
            <v>502091</v>
          </cell>
          <cell r="AM39">
            <v>505143</v>
          </cell>
        </row>
        <row r="40">
          <cell r="AB40">
            <v>586051</v>
          </cell>
          <cell r="AC40">
            <v>589104</v>
          </cell>
          <cell r="AD40">
            <v>592912</v>
          </cell>
          <cell r="AE40">
            <v>595001</v>
          </cell>
          <cell r="AF40">
            <v>597020</v>
          </cell>
          <cell r="AG40">
            <v>599305</v>
          </cell>
          <cell r="AH40">
            <v>603850</v>
          </cell>
          <cell r="AI40">
            <v>606822</v>
          </cell>
          <cell r="AJ40">
            <v>609097</v>
          </cell>
          <cell r="AK40">
            <v>613048</v>
          </cell>
          <cell r="AL40">
            <v>615130</v>
          </cell>
          <cell r="AM40">
            <v>616482</v>
          </cell>
        </row>
        <row r="41">
          <cell r="AB41">
            <v>144173</v>
          </cell>
          <cell r="AC41">
            <v>144771</v>
          </cell>
          <cell r="AD41">
            <v>145542</v>
          </cell>
          <cell r="AE41">
            <v>146090</v>
          </cell>
          <cell r="AF41">
            <v>146574</v>
          </cell>
          <cell r="AG41">
            <v>147241</v>
          </cell>
          <cell r="AH41">
            <v>158290</v>
          </cell>
          <cell r="AI41">
            <v>159451</v>
          </cell>
          <cell r="AJ41">
            <v>159011</v>
          </cell>
          <cell r="AK41">
            <v>160398</v>
          </cell>
          <cell r="AL41">
            <v>160853</v>
          </cell>
          <cell r="AM41">
            <v>161046</v>
          </cell>
        </row>
        <row r="42">
          <cell r="AB42">
            <v>158000</v>
          </cell>
          <cell r="AC42">
            <v>158638</v>
          </cell>
          <cell r="AD42">
            <v>159523</v>
          </cell>
          <cell r="AE42">
            <v>160088</v>
          </cell>
          <cell r="AF42">
            <v>160941</v>
          </cell>
          <cell r="AG42">
            <v>161596</v>
          </cell>
          <cell r="AH42">
            <v>162363</v>
          </cell>
          <cell r="AI42">
            <v>163057</v>
          </cell>
          <cell r="AJ42">
            <v>163778</v>
          </cell>
          <cell r="AK42">
            <v>164897</v>
          </cell>
          <cell r="AL42">
            <v>165419</v>
          </cell>
          <cell r="AM42">
            <v>165660</v>
          </cell>
        </row>
        <row r="43">
          <cell r="AB43">
            <v>193196</v>
          </cell>
          <cell r="AC43">
            <v>193973</v>
          </cell>
          <cell r="AD43">
            <v>194172</v>
          </cell>
          <cell r="AE43">
            <v>194670</v>
          </cell>
          <cell r="AF43">
            <v>194906</v>
          </cell>
          <cell r="AG43">
            <v>195494</v>
          </cell>
          <cell r="AH43">
            <v>195823</v>
          </cell>
          <cell r="AI43">
            <v>196248</v>
          </cell>
          <cell r="AJ43">
            <v>196739</v>
          </cell>
          <cell r="AK43">
            <v>198950</v>
          </cell>
          <cell r="AL43">
            <v>197879</v>
          </cell>
          <cell r="AM43">
            <v>198211</v>
          </cell>
        </row>
        <row r="44">
          <cell r="AB44">
            <v>160559</v>
          </cell>
          <cell r="AC44">
            <v>160848</v>
          </cell>
          <cell r="AD44">
            <v>161295</v>
          </cell>
          <cell r="AE44">
            <v>161608</v>
          </cell>
          <cell r="AF44">
            <v>162170</v>
          </cell>
          <cell r="AG44">
            <v>162677</v>
          </cell>
          <cell r="AH44">
            <v>163689</v>
          </cell>
          <cell r="AI44">
            <v>164683</v>
          </cell>
          <cell r="AJ44">
            <v>165361</v>
          </cell>
          <cell r="AK44">
            <v>165804</v>
          </cell>
          <cell r="AL44">
            <v>166172</v>
          </cell>
          <cell r="AM44">
            <v>166574</v>
          </cell>
        </row>
        <row r="45">
          <cell r="AB45">
            <v>467968</v>
          </cell>
          <cell r="AC45">
            <v>469327</v>
          </cell>
          <cell r="AD45">
            <v>470589</v>
          </cell>
          <cell r="AE45">
            <v>472138</v>
          </cell>
          <cell r="AF45">
            <v>475757</v>
          </cell>
          <cell r="AG45">
            <v>479722</v>
          </cell>
          <cell r="AH45">
            <v>483850</v>
          </cell>
          <cell r="AI45">
            <v>487430</v>
          </cell>
          <cell r="AJ45">
            <v>491350</v>
          </cell>
          <cell r="AK45">
            <v>492220</v>
          </cell>
          <cell r="AL45">
            <v>493503</v>
          </cell>
          <cell r="AM45">
            <v>494886</v>
          </cell>
        </row>
        <row r="46">
          <cell r="AB46">
            <v>33583</v>
          </cell>
          <cell r="AC46">
            <v>33648</v>
          </cell>
          <cell r="AD46">
            <v>33670</v>
          </cell>
          <cell r="AE46">
            <v>33780</v>
          </cell>
          <cell r="AF46">
            <v>34181</v>
          </cell>
          <cell r="AG46">
            <v>34609</v>
          </cell>
          <cell r="AH46">
            <v>34937</v>
          </cell>
          <cell r="AI46">
            <v>35145</v>
          </cell>
          <cell r="AJ46">
            <v>35368</v>
          </cell>
          <cell r="AK46">
            <v>35927</v>
          </cell>
          <cell r="AL46">
            <v>35773</v>
          </cell>
          <cell r="AM46">
            <v>35938</v>
          </cell>
        </row>
        <row r="47">
          <cell r="AB47">
            <v>1182654</v>
          </cell>
          <cell r="AC47">
            <v>1184968</v>
          </cell>
          <cell r="AD47">
            <v>1188275</v>
          </cell>
          <cell r="AE47">
            <v>1189710</v>
          </cell>
          <cell r="AF47">
            <v>1192323</v>
          </cell>
          <cell r="AG47">
            <v>1194123</v>
          </cell>
          <cell r="AH47">
            <v>1196908</v>
          </cell>
          <cell r="AI47">
            <v>1200368</v>
          </cell>
          <cell r="AJ47">
            <v>1203521</v>
          </cell>
          <cell r="AK47">
            <v>1207438</v>
          </cell>
          <cell r="AL47">
            <v>1211127</v>
          </cell>
          <cell r="AM47">
            <v>1215826</v>
          </cell>
        </row>
        <row r="48">
          <cell r="AB48">
            <v>162892</v>
          </cell>
          <cell r="AC48">
            <v>163228</v>
          </cell>
          <cell r="AD48">
            <v>163570</v>
          </cell>
          <cell r="AE48">
            <v>164230</v>
          </cell>
          <cell r="AF48">
            <v>164935</v>
          </cell>
          <cell r="AG48">
            <v>165496</v>
          </cell>
          <cell r="AH48">
            <v>166252</v>
          </cell>
          <cell r="AI48">
            <v>166694</v>
          </cell>
          <cell r="AJ48">
            <v>166992</v>
          </cell>
          <cell r="AK48">
            <v>168200</v>
          </cell>
          <cell r="AL48">
            <v>168193</v>
          </cell>
          <cell r="AM48">
            <v>169199</v>
          </cell>
        </row>
        <row r="49">
          <cell r="AB49">
            <v>236728</v>
          </cell>
          <cell r="AC49">
            <v>237438</v>
          </cell>
          <cell r="AD49">
            <v>237729</v>
          </cell>
          <cell r="AE49">
            <v>238028</v>
          </cell>
          <cell r="AF49">
            <v>238611</v>
          </cell>
          <cell r="AG49">
            <v>239488</v>
          </cell>
          <cell r="AH49">
            <v>240624</v>
          </cell>
          <cell r="AI49">
            <v>240966</v>
          </cell>
          <cell r="AJ49">
            <v>241823</v>
          </cell>
          <cell r="AK49">
            <v>242885</v>
          </cell>
          <cell r="AL49">
            <v>243385</v>
          </cell>
          <cell r="AM49">
            <v>244275</v>
          </cell>
        </row>
        <row r="50">
          <cell r="AB50">
            <v>365444</v>
          </cell>
          <cell r="AC50">
            <v>366582</v>
          </cell>
          <cell r="AD50">
            <v>367289</v>
          </cell>
          <cell r="AE50">
            <v>367748</v>
          </cell>
          <cell r="AF50">
            <v>368675</v>
          </cell>
          <cell r="AG50">
            <v>369685</v>
          </cell>
          <cell r="AH50">
            <v>370652</v>
          </cell>
          <cell r="AI50">
            <v>371335</v>
          </cell>
          <cell r="AJ50">
            <v>372085</v>
          </cell>
          <cell r="AK50">
            <v>373243</v>
          </cell>
          <cell r="AL50">
            <v>374147</v>
          </cell>
          <cell r="AM50">
            <v>375055</v>
          </cell>
        </row>
        <row r="51">
          <cell r="AB51">
            <v>179240</v>
          </cell>
          <cell r="AC51">
            <v>179424</v>
          </cell>
          <cell r="AD51">
            <v>179411</v>
          </cell>
          <cell r="AE51">
            <v>179786</v>
          </cell>
          <cell r="AF51">
            <v>180148</v>
          </cell>
          <cell r="AG51">
            <v>180928</v>
          </cell>
          <cell r="AH51">
            <v>181500</v>
          </cell>
          <cell r="AI51">
            <v>181523</v>
          </cell>
          <cell r="AJ51">
            <v>181675</v>
          </cell>
          <cell r="AK51">
            <v>181875</v>
          </cell>
          <cell r="AL51">
            <v>182040</v>
          </cell>
          <cell r="AM51">
            <v>182320</v>
          </cell>
        </row>
        <row r="52">
          <cell r="AB52">
            <v>111456</v>
          </cell>
          <cell r="AC52">
            <v>111643</v>
          </cell>
          <cell r="AD52">
            <v>111799</v>
          </cell>
          <cell r="AE52">
            <v>112023</v>
          </cell>
          <cell r="AF52">
            <v>112019</v>
          </cell>
          <cell r="AG52">
            <v>112133</v>
          </cell>
          <cell r="AH52">
            <v>112979</v>
          </cell>
          <cell r="AI52">
            <v>113293</v>
          </cell>
          <cell r="AJ52">
            <v>113633</v>
          </cell>
          <cell r="AK52">
            <v>113769</v>
          </cell>
          <cell r="AL52">
            <v>113839</v>
          </cell>
          <cell r="AM52">
            <v>113953</v>
          </cell>
        </row>
        <row r="53">
          <cell r="AB53">
            <v>453769</v>
          </cell>
          <cell r="AC53">
            <v>454704</v>
          </cell>
          <cell r="AD53">
            <v>455494</v>
          </cell>
          <cell r="AE53">
            <v>456370</v>
          </cell>
          <cell r="AF53">
            <v>457117</v>
          </cell>
          <cell r="AG53">
            <v>458244</v>
          </cell>
          <cell r="AH53">
            <v>459520</v>
          </cell>
          <cell r="AI53">
            <v>460445</v>
          </cell>
          <cell r="AJ53">
            <v>461513</v>
          </cell>
          <cell r="AK53">
            <v>462914</v>
          </cell>
          <cell r="AL53">
            <v>463592</v>
          </cell>
          <cell r="AM53">
            <v>464656</v>
          </cell>
        </row>
        <row r="54">
          <cell r="AB54">
            <v>145155</v>
          </cell>
          <cell r="AC54">
            <v>145481</v>
          </cell>
          <cell r="AD54">
            <v>145800</v>
          </cell>
          <cell r="AE54">
            <v>145892</v>
          </cell>
          <cell r="AF54">
            <v>146344</v>
          </cell>
          <cell r="AG54">
            <v>146982</v>
          </cell>
          <cell r="AH54">
            <v>147396</v>
          </cell>
          <cell r="AI54">
            <v>147722</v>
          </cell>
          <cell r="AJ54">
            <v>148150</v>
          </cell>
          <cell r="AK54">
            <v>148469</v>
          </cell>
          <cell r="AL54">
            <v>148958</v>
          </cell>
          <cell r="AM54">
            <v>149369</v>
          </cell>
        </row>
        <row r="55">
          <cell r="AB55">
            <v>654406</v>
          </cell>
          <cell r="AC55">
            <v>656268</v>
          </cell>
          <cell r="AD55">
            <v>657561</v>
          </cell>
          <cell r="AE55">
            <v>660407</v>
          </cell>
          <cell r="AF55">
            <v>663821</v>
          </cell>
          <cell r="AG55">
            <v>666605</v>
          </cell>
          <cell r="AH55">
            <v>670159</v>
          </cell>
          <cell r="AI55">
            <v>672513</v>
          </cell>
          <cell r="AJ55">
            <v>674695</v>
          </cell>
          <cell r="AK55">
            <v>677158</v>
          </cell>
          <cell r="AL55">
            <v>678153</v>
          </cell>
          <cell r="AM55">
            <v>680524</v>
          </cell>
        </row>
        <row r="56">
          <cell r="AB56">
            <v>179377</v>
          </cell>
          <cell r="AC56">
            <v>179506</v>
          </cell>
          <cell r="AD56">
            <v>179740</v>
          </cell>
          <cell r="AE56">
            <v>179804</v>
          </cell>
          <cell r="AF56">
            <v>181024</v>
          </cell>
          <cell r="AG56">
            <v>181550</v>
          </cell>
          <cell r="AH56">
            <v>181927</v>
          </cell>
          <cell r="AI56">
            <v>182837</v>
          </cell>
          <cell r="AJ56">
            <v>184542</v>
          </cell>
          <cell r="AK56">
            <v>184440</v>
          </cell>
          <cell r="AL56">
            <v>184885</v>
          </cell>
          <cell r="AM56">
            <v>186430</v>
          </cell>
        </row>
        <row r="57">
          <cell r="AB57">
            <v>897830</v>
          </cell>
          <cell r="AC57">
            <v>902887</v>
          </cell>
          <cell r="AD57">
            <v>906344</v>
          </cell>
          <cell r="AE57">
            <v>910420</v>
          </cell>
          <cell r="AF57">
            <v>914567</v>
          </cell>
          <cell r="AG57">
            <v>920198</v>
          </cell>
          <cell r="AH57">
            <v>926179</v>
          </cell>
          <cell r="AI57">
            <v>931077</v>
          </cell>
          <cell r="AJ57">
            <v>936520</v>
          </cell>
          <cell r="AK57">
            <v>943071</v>
          </cell>
          <cell r="AL57">
            <v>946262</v>
          </cell>
          <cell r="AM57">
            <v>950526</v>
          </cell>
        </row>
        <row r="58">
          <cell r="AB58">
            <v>216387</v>
          </cell>
          <cell r="AC58">
            <v>217309</v>
          </cell>
          <cell r="AD58">
            <v>218106</v>
          </cell>
          <cell r="AE58">
            <v>219776</v>
          </cell>
          <cell r="AF58">
            <v>220113</v>
          </cell>
          <cell r="AG58">
            <v>221876</v>
          </cell>
          <cell r="AH58">
            <v>223556</v>
          </cell>
          <cell r="AI58">
            <v>224834</v>
          </cell>
          <cell r="AJ58">
            <v>226303</v>
          </cell>
          <cell r="AK58">
            <v>228048</v>
          </cell>
          <cell r="AL58">
            <v>229250</v>
          </cell>
          <cell r="AM58">
            <v>230600</v>
          </cell>
        </row>
        <row r="59">
          <cell r="AB59">
            <v>67235</v>
          </cell>
          <cell r="AC59">
            <v>67451</v>
          </cell>
          <cell r="AD59">
            <v>67787</v>
          </cell>
          <cell r="AE59">
            <v>67907</v>
          </cell>
          <cell r="AF59">
            <v>68112</v>
          </cell>
          <cell r="AG59">
            <v>68355</v>
          </cell>
          <cell r="AH59">
            <v>68695</v>
          </cell>
          <cell r="AI59">
            <v>68941</v>
          </cell>
          <cell r="AJ59">
            <v>69075</v>
          </cell>
          <cell r="AK59">
            <v>69794</v>
          </cell>
          <cell r="AL59">
            <v>70017</v>
          </cell>
          <cell r="AM59">
            <v>70031</v>
          </cell>
        </row>
        <row r="60">
          <cell r="AB60">
            <v>110057</v>
          </cell>
          <cell r="AC60">
            <v>110572</v>
          </cell>
          <cell r="AD60">
            <v>110730</v>
          </cell>
          <cell r="AE60">
            <v>111203</v>
          </cell>
          <cell r="AF60">
            <v>111471</v>
          </cell>
          <cell r="AG60">
            <v>112134</v>
          </cell>
          <cell r="AH60">
            <v>112649</v>
          </cell>
          <cell r="AI60">
            <v>113659</v>
          </cell>
          <cell r="AJ60">
            <v>114701</v>
          </cell>
          <cell r="AK60">
            <v>115248</v>
          </cell>
          <cell r="AL60">
            <v>116165</v>
          </cell>
          <cell r="AM60">
            <v>116831</v>
          </cell>
        </row>
        <row r="61">
          <cell r="AB61">
            <v>559008</v>
          </cell>
          <cell r="AC61">
            <v>561094</v>
          </cell>
          <cell r="AD61">
            <v>562599</v>
          </cell>
          <cell r="AE61">
            <v>565112</v>
          </cell>
          <cell r="AF61">
            <v>566658</v>
          </cell>
          <cell r="AG61">
            <v>567743</v>
          </cell>
          <cell r="AH61">
            <v>569447</v>
          </cell>
          <cell r="AI61">
            <v>571253</v>
          </cell>
          <cell r="AJ61">
            <v>572904</v>
          </cell>
          <cell r="AK61">
            <v>573416</v>
          </cell>
          <cell r="AL61">
            <v>575235</v>
          </cell>
          <cell r="AM61">
            <v>576491</v>
          </cell>
        </row>
        <row r="62">
          <cell r="AB62">
            <v>100541</v>
          </cell>
          <cell r="AC62">
            <v>100899</v>
          </cell>
          <cell r="AD62">
            <v>101569</v>
          </cell>
          <cell r="AE62">
            <v>102045</v>
          </cell>
          <cell r="AF62">
            <v>102834</v>
          </cell>
          <cell r="AG62">
            <v>104454</v>
          </cell>
          <cell r="AH62">
            <v>105421</v>
          </cell>
          <cell r="AI62">
            <v>106211</v>
          </cell>
          <cell r="AJ62">
            <v>107312</v>
          </cell>
          <cell r="AK62">
            <v>108485</v>
          </cell>
          <cell r="AL62">
            <v>109159</v>
          </cell>
          <cell r="AM62">
            <v>109259</v>
          </cell>
        </row>
        <row r="63">
          <cell r="AB63">
            <v>117351</v>
          </cell>
          <cell r="AC63">
            <v>117825</v>
          </cell>
          <cell r="AD63">
            <v>118237</v>
          </cell>
          <cell r="AE63">
            <v>118454</v>
          </cell>
          <cell r="AF63">
            <v>118804</v>
          </cell>
          <cell r="AG63">
            <v>119052</v>
          </cell>
          <cell r="AH63">
            <v>119856</v>
          </cell>
          <cell r="AI63">
            <v>120268</v>
          </cell>
          <cell r="AJ63">
            <v>120722</v>
          </cell>
          <cell r="AK63">
            <v>121045</v>
          </cell>
          <cell r="AL63">
            <v>121584</v>
          </cell>
          <cell r="AM63">
            <v>121883</v>
          </cell>
        </row>
      </sheetData>
      <sheetData sheetId="17">
        <row r="36">
          <cell r="AB36">
            <v>40023</v>
          </cell>
          <cell r="AC36">
            <v>29826</v>
          </cell>
          <cell r="AD36">
            <v>66691</v>
          </cell>
          <cell r="AE36">
            <v>52951</v>
          </cell>
          <cell r="AF36">
            <v>26327</v>
          </cell>
          <cell r="AG36">
            <v>63942</v>
          </cell>
          <cell r="AH36">
            <v>29822</v>
          </cell>
          <cell r="AI36">
            <v>48542</v>
          </cell>
          <cell r="AJ36">
            <v>43502</v>
          </cell>
          <cell r="AK36">
            <v>50582</v>
          </cell>
          <cell r="AL36">
            <v>127804</v>
          </cell>
          <cell r="AM36">
            <v>96719</v>
          </cell>
        </row>
        <row r="37">
          <cell r="AB37">
            <v>230324</v>
          </cell>
          <cell r="AC37">
            <v>268426</v>
          </cell>
          <cell r="AD37">
            <v>275066</v>
          </cell>
          <cell r="AE37">
            <v>354409</v>
          </cell>
          <cell r="AF37">
            <v>281674</v>
          </cell>
          <cell r="AG37">
            <v>280150</v>
          </cell>
          <cell r="AH37">
            <v>234040</v>
          </cell>
          <cell r="AI37">
            <v>305307</v>
          </cell>
          <cell r="AJ37">
            <v>296413</v>
          </cell>
          <cell r="AK37">
            <v>280302</v>
          </cell>
          <cell r="AL37">
            <v>275606</v>
          </cell>
          <cell r="AM37">
            <v>305813</v>
          </cell>
        </row>
        <row r="38">
          <cell r="AB38">
            <v>1058</v>
          </cell>
          <cell r="AC38">
            <v>861</v>
          </cell>
          <cell r="AD38">
            <v>1186</v>
          </cell>
          <cell r="AE38">
            <v>791</v>
          </cell>
          <cell r="AF38">
            <v>698</v>
          </cell>
          <cell r="AG38">
            <v>442</v>
          </cell>
          <cell r="AH38">
            <v>977</v>
          </cell>
          <cell r="AI38">
            <v>1489</v>
          </cell>
          <cell r="AJ38">
            <v>1349</v>
          </cell>
          <cell r="AK38">
            <v>826</v>
          </cell>
          <cell r="AL38">
            <v>861</v>
          </cell>
          <cell r="AM38">
            <v>803</v>
          </cell>
        </row>
        <row r="39">
          <cell r="AB39">
            <v>49527</v>
          </cell>
          <cell r="AC39">
            <v>50840</v>
          </cell>
          <cell r="AD39">
            <v>45016</v>
          </cell>
          <cell r="AE39">
            <v>85166</v>
          </cell>
          <cell r="AF39">
            <v>39567</v>
          </cell>
          <cell r="AG39">
            <v>63688</v>
          </cell>
          <cell r="AH39">
            <v>34443</v>
          </cell>
          <cell r="AI39">
            <v>95422</v>
          </cell>
          <cell r="AJ39">
            <v>69817</v>
          </cell>
          <cell r="AK39">
            <v>56955</v>
          </cell>
          <cell r="AL39">
            <v>54604</v>
          </cell>
          <cell r="AM39">
            <v>51335</v>
          </cell>
        </row>
        <row r="40">
          <cell r="AB40">
            <v>19913</v>
          </cell>
          <cell r="AC40">
            <v>18451</v>
          </cell>
          <cell r="AD40">
            <v>20579</v>
          </cell>
          <cell r="AE40">
            <v>36184</v>
          </cell>
          <cell r="AF40">
            <v>23161</v>
          </cell>
          <cell r="AG40">
            <v>19751</v>
          </cell>
          <cell r="AH40">
            <v>18419</v>
          </cell>
          <cell r="AI40">
            <v>22479</v>
          </cell>
          <cell r="AJ40">
            <v>19783</v>
          </cell>
          <cell r="AK40">
            <v>21748</v>
          </cell>
          <cell r="AL40">
            <v>21115</v>
          </cell>
          <cell r="AM40">
            <v>20546</v>
          </cell>
        </row>
        <row r="41">
          <cell r="AB41">
            <v>3510</v>
          </cell>
          <cell r="AC41">
            <v>2246</v>
          </cell>
          <cell r="AD41">
            <v>3818</v>
          </cell>
          <cell r="AE41">
            <v>1826</v>
          </cell>
          <cell r="AF41">
            <v>2456</v>
          </cell>
          <cell r="AG41">
            <v>1460</v>
          </cell>
          <cell r="AH41">
            <v>2500</v>
          </cell>
          <cell r="AI41">
            <v>4569</v>
          </cell>
          <cell r="AJ41">
            <v>1836</v>
          </cell>
          <cell r="AK41">
            <v>3869</v>
          </cell>
          <cell r="AL41">
            <v>6925</v>
          </cell>
          <cell r="AM41">
            <v>4005</v>
          </cell>
        </row>
        <row r="42">
          <cell r="AB42">
            <v>15648</v>
          </cell>
          <cell r="AC42">
            <v>14083</v>
          </cell>
          <cell r="AD42">
            <v>15909</v>
          </cell>
          <cell r="AE42">
            <v>11188</v>
          </cell>
          <cell r="AF42">
            <v>12962</v>
          </cell>
          <cell r="AG42">
            <v>14187</v>
          </cell>
          <cell r="AH42">
            <v>12662</v>
          </cell>
          <cell r="AI42">
            <v>14240</v>
          </cell>
          <cell r="AJ42">
            <v>8789</v>
          </cell>
          <cell r="AK42">
            <v>6520</v>
          </cell>
          <cell r="AL42">
            <v>8554</v>
          </cell>
          <cell r="AM42">
            <v>10588</v>
          </cell>
        </row>
        <row r="43">
          <cell r="AB43">
            <v>19824</v>
          </cell>
          <cell r="AC43">
            <v>20307</v>
          </cell>
          <cell r="AD43">
            <v>70394</v>
          </cell>
          <cell r="AE43">
            <v>22273</v>
          </cell>
          <cell r="AF43">
            <v>14622</v>
          </cell>
          <cell r="AG43">
            <v>26867</v>
          </cell>
          <cell r="AH43">
            <v>12656</v>
          </cell>
          <cell r="AI43">
            <v>38165</v>
          </cell>
          <cell r="AJ43">
            <v>21022</v>
          </cell>
          <cell r="AK43">
            <v>14068</v>
          </cell>
          <cell r="AL43">
            <v>26599</v>
          </cell>
          <cell r="AM43">
            <v>48193</v>
          </cell>
        </row>
        <row r="44">
          <cell r="AB44">
            <v>9453</v>
          </cell>
          <cell r="AC44">
            <v>8023</v>
          </cell>
          <cell r="AD44">
            <v>8158</v>
          </cell>
          <cell r="AE44">
            <v>8354</v>
          </cell>
          <cell r="AF44">
            <v>6834</v>
          </cell>
          <cell r="AG44">
            <v>10793</v>
          </cell>
          <cell r="AH44">
            <v>9272</v>
          </cell>
          <cell r="AI44">
            <v>11616</v>
          </cell>
          <cell r="AJ44">
            <v>12704</v>
          </cell>
          <cell r="AK44">
            <v>11997</v>
          </cell>
          <cell r="AL44">
            <v>17687</v>
          </cell>
          <cell r="AM44">
            <v>6819</v>
          </cell>
        </row>
        <row r="45">
          <cell r="AB45">
            <v>43670</v>
          </cell>
          <cell r="AC45">
            <v>51553</v>
          </cell>
          <cell r="AD45">
            <v>52959</v>
          </cell>
          <cell r="AE45">
            <v>40136</v>
          </cell>
          <cell r="AF45">
            <v>44447</v>
          </cell>
          <cell r="AG45">
            <v>56327</v>
          </cell>
          <cell r="AH45">
            <v>48463</v>
          </cell>
          <cell r="AI45">
            <v>50091</v>
          </cell>
          <cell r="AJ45">
            <v>68207</v>
          </cell>
          <cell r="AK45">
            <v>55069</v>
          </cell>
          <cell r="AL45">
            <v>68022</v>
          </cell>
          <cell r="AM45">
            <v>57548</v>
          </cell>
        </row>
        <row r="46">
          <cell r="AB46">
            <v>751</v>
          </cell>
          <cell r="AC46">
            <v>726</v>
          </cell>
          <cell r="AD46">
            <v>588</v>
          </cell>
          <cell r="AE46">
            <v>275</v>
          </cell>
          <cell r="AF46">
            <v>175</v>
          </cell>
          <cell r="AG46">
            <v>576</v>
          </cell>
          <cell r="AH46">
            <v>275</v>
          </cell>
          <cell r="AI46">
            <v>275</v>
          </cell>
          <cell r="AJ46">
            <v>701</v>
          </cell>
          <cell r="AK46">
            <v>726</v>
          </cell>
          <cell r="AL46">
            <v>426</v>
          </cell>
          <cell r="AM46">
            <v>325</v>
          </cell>
        </row>
        <row r="47">
          <cell r="AB47">
            <v>64924</v>
          </cell>
          <cell r="AC47">
            <v>69603</v>
          </cell>
          <cell r="AD47">
            <v>67970</v>
          </cell>
          <cell r="AE47">
            <v>63982</v>
          </cell>
          <cell r="AF47">
            <v>65463</v>
          </cell>
          <cell r="AG47">
            <v>73658</v>
          </cell>
          <cell r="AH47">
            <v>59640</v>
          </cell>
          <cell r="AI47">
            <v>77075</v>
          </cell>
          <cell r="AJ47">
            <v>79616</v>
          </cell>
          <cell r="AK47">
            <v>70612</v>
          </cell>
          <cell r="AL47">
            <v>62989</v>
          </cell>
          <cell r="AM47">
            <v>69047</v>
          </cell>
        </row>
        <row r="48">
          <cell r="AB48">
            <v>5840</v>
          </cell>
          <cell r="AC48">
            <v>2229</v>
          </cell>
          <cell r="AD48">
            <v>1298</v>
          </cell>
          <cell r="AE48">
            <v>1524</v>
          </cell>
          <cell r="AF48">
            <v>1100</v>
          </cell>
          <cell r="AG48">
            <v>1693</v>
          </cell>
          <cell r="AH48">
            <v>2906</v>
          </cell>
          <cell r="AI48">
            <v>3611</v>
          </cell>
          <cell r="AJ48">
            <v>1439</v>
          </cell>
          <cell r="AK48">
            <v>1566</v>
          </cell>
          <cell r="AL48">
            <v>1467</v>
          </cell>
          <cell r="AM48">
            <v>748</v>
          </cell>
        </row>
        <row r="49">
          <cell r="AB49">
            <v>2230</v>
          </cell>
          <cell r="AC49">
            <v>4567</v>
          </cell>
          <cell r="AD49">
            <v>5505</v>
          </cell>
          <cell r="AE49">
            <v>2832</v>
          </cell>
          <cell r="AF49">
            <v>4460</v>
          </cell>
          <cell r="AG49">
            <v>4248</v>
          </cell>
          <cell r="AH49">
            <v>3982</v>
          </cell>
          <cell r="AI49">
            <v>9877</v>
          </cell>
          <cell r="AJ49">
            <v>8354</v>
          </cell>
          <cell r="AK49">
            <v>5204</v>
          </cell>
          <cell r="AL49">
            <v>4567</v>
          </cell>
          <cell r="AM49">
            <v>3044</v>
          </cell>
        </row>
        <row r="50">
          <cell r="AB50">
            <v>12737</v>
          </cell>
          <cell r="AC50">
            <v>15905</v>
          </cell>
          <cell r="AD50">
            <v>25567</v>
          </cell>
          <cell r="AE50">
            <v>13172</v>
          </cell>
          <cell r="AF50">
            <v>15160</v>
          </cell>
          <cell r="AG50">
            <v>16247</v>
          </cell>
          <cell r="AH50">
            <v>22149</v>
          </cell>
          <cell r="AI50">
            <v>36750</v>
          </cell>
          <cell r="AJ50">
            <v>28518</v>
          </cell>
          <cell r="AK50">
            <v>19695</v>
          </cell>
          <cell r="AL50">
            <v>26405</v>
          </cell>
          <cell r="AM50">
            <v>18546</v>
          </cell>
        </row>
        <row r="51">
          <cell r="AB51">
            <v>13367</v>
          </cell>
          <cell r="AC51">
            <v>26665</v>
          </cell>
          <cell r="AD51">
            <v>31880</v>
          </cell>
          <cell r="AE51">
            <v>22865</v>
          </cell>
          <cell r="AF51">
            <v>21276</v>
          </cell>
          <cell r="AG51">
            <v>29601</v>
          </cell>
          <cell r="AH51">
            <v>24316</v>
          </cell>
          <cell r="AI51">
            <v>33953</v>
          </cell>
          <cell r="AJ51">
            <v>27666</v>
          </cell>
          <cell r="AK51">
            <v>25490</v>
          </cell>
          <cell r="AL51">
            <v>26613</v>
          </cell>
          <cell r="AM51">
            <v>16268</v>
          </cell>
        </row>
        <row r="52">
          <cell r="AB52">
            <v>3146</v>
          </cell>
          <cell r="AC52">
            <v>2948</v>
          </cell>
          <cell r="AD52">
            <v>3662</v>
          </cell>
          <cell r="AE52">
            <v>2009</v>
          </cell>
          <cell r="AF52">
            <v>1824</v>
          </cell>
          <cell r="AG52">
            <v>2551</v>
          </cell>
          <cell r="AH52">
            <v>2274</v>
          </cell>
          <cell r="AI52">
            <v>2908</v>
          </cell>
          <cell r="AJ52">
            <v>3953</v>
          </cell>
          <cell r="AK52">
            <v>3014</v>
          </cell>
          <cell r="AL52">
            <v>2974</v>
          </cell>
          <cell r="AM52">
            <v>2036</v>
          </cell>
        </row>
        <row r="53">
          <cell r="AB53">
            <v>28702</v>
          </cell>
          <cell r="AC53">
            <v>80777</v>
          </cell>
          <cell r="AD53">
            <v>69229</v>
          </cell>
          <cell r="AE53">
            <v>45793</v>
          </cell>
          <cell r="AF53">
            <v>20910</v>
          </cell>
          <cell r="AG53">
            <v>35507</v>
          </cell>
          <cell r="AH53">
            <v>22912</v>
          </cell>
          <cell r="AI53">
            <v>31566</v>
          </cell>
          <cell r="AJ53">
            <v>23774</v>
          </cell>
          <cell r="AK53">
            <v>30303</v>
          </cell>
          <cell r="AL53">
            <v>33598</v>
          </cell>
          <cell r="AM53">
            <v>47210</v>
          </cell>
        </row>
        <row r="54">
          <cell r="AB54">
            <v>2416</v>
          </cell>
          <cell r="AC54">
            <v>2752</v>
          </cell>
          <cell r="AD54">
            <v>2282</v>
          </cell>
          <cell r="AE54">
            <v>2416</v>
          </cell>
          <cell r="AF54">
            <v>2987</v>
          </cell>
          <cell r="AG54">
            <v>2919</v>
          </cell>
          <cell r="AH54">
            <v>3221</v>
          </cell>
          <cell r="AI54">
            <v>1678</v>
          </cell>
          <cell r="AJ54">
            <v>2181</v>
          </cell>
          <cell r="AK54">
            <v>1242</v>
          </cell>
          <cell r="AL54">
            <v>4362</v>
          </cell>
          <cell r="AM54">
            <v>2584</v>
          </cell>
        </row>
        <row r="55">
          <cell r="AB55">
            <v>44093</v>
          </cell>
          <cell r="AC55">
            <v>62778</v>
          </cell>
          <cell r="AD55">
            <v>86380</v>
          </cell>
          <cell r="AE55">
            <v>47126</v>
          </cell>
          <cell r="AF55">
            <v>39645</v>
          </cell>
          <cell r="AG55">
            <v>48642</v>
          </cell>
          <cell r="AH55">
            <v>27160</v>
          </cell>
          <cell r="AI55">
            <v>36494</v>
          </cell>
          <cell r="AJ55">
            <v>51101</v>
          </cell>
          <cell r="AK55">
            <v>31844</v>
          </cell>
          <cell r="AL55">
            <v>45458</v>
          </cell>
          <cell r="AM55">
            <v>48019</v>
          </cell>
        </row>
        <row r="56">
          <cell r="AB56">
            <v>23491</v>
          </cell>
          <cell r="AC56">
            <v>21099</v>
          </cell>
          <cell r="AD56">
            <v>16104</v>
          </cell>
          <cell r="AE56">
            <v>18296</v>
          </cell>
          <cell r="AF56">
            <v>14695</v>
          </cell>
          <cell r="AG56">
            <v>16104</v>
          </cell>
          <cell r="AH56">
            <v>15971</v>
          </cell>
          <cell r="AI56">
            <v>20847</v>
          </cell>
          <cell r="AJ56">
            <v>12583</v>
          </cell>
          <cell r="AK56">
            <v>13991</v>
          </cell>
          <cell r="AL56">
            <v>17087</v>
          </cell>
          <cell r="AM56">
            <v>14523</v>
          </cell>
        </row>
        <row r="57">
          <cell r="AB57">
            <v>34262</v>
          </cell>
          <cell r="AC57">
            <v>42272</v>
          </cell>
          <cell r="AD57">
            <v>35780</v>
          </cell>
          <cell r="AE57">
            <v>30374</v>
          </cell>
          <cell r="AF57">
            <v>32325</v>
          </cell>
          <cell r="AG57">
            <v>36240</v>
          </cell>
          <cell r="AH57">
            <v>50503</v>
          </cell>
          <cell r="AI57">
            <v>46216</v>
          </cell>
          <cell r="AJ57">
            <v>40127</v>
          </cell>
          <cell r="AK57">
            <v>32966</v>
          </cell>
          <cell r="AL57">
            <v>39445</v>
          </cell>
          <cell r="AM57">
            <v>34930</v>
          </cell>
        </row>
        <row r="58">
          <cell r="AB58">
            <v>12360</v>
          </cell>
          <cell r="AC58">
            <v>17641</v>
          </cell>
          <cell r="AD58">
            <v>16232</v>
          </cell>
          <cell r="AE58">
            <v>8628</v>
          </cell>
          <cell r="AF58">
            <v>5569</v>
          </cell>
          <cell r="AG58">
            <v>9806</v>
          </cell>
          <cell r="AH58">
            <v>7735</v>
          </cell>
          <cell r="AI58">
            <v>14019</v>
          </cell>
          <cell r="AJ58">
            <v>8354</v>
          </cell>
          <cell r="AK58">
            <v>12805</v>
          </cell>
          <cell r="AL58">
            <v>11210</v>
          </cell>
          <cell r="AM58">
            <v>9592</v>
          </cell>
        </row>
        <row r="59">
          <cell r="AB59">
            <v>839</v>
          </cell>
          <cell r="AC59">
            <v>546</v>
          </cell>
          <cell r="AD59">
            <v>936</v>
          </cell>
          <cell r="AE59">
            <v>761</v>
          </cell>
          <cell r="AF59">
            <v>605</v>
          </cell>
          <cell r="AG59">
            <v>234</v>
          </cell>
          <cell r="AH59">
            <v>488</v>
          </cell>
          <cell r="AI59">
            <v>624</v>
          </cell>
          <cell r="AJ59">
            <v>468</v>
          </cell>
          <cell r="AK59">
            <v>878</v>
          </cell>
          <cell r="AL59">
            <v>858</v>
          </cell>
          <cell r="AM59">
            <v>644</v>
          </cell>
        </row>
        <row r="60">
          <cell r="AB60">
            <v>3608</v>
          </cell>
          <cell r="AC60">
            <v>4197</v>
          </cell>
          <cell r="AD60">
            <v>15089</v>
          </cell>
          <cell r="AE60">
            <v>7076</v>
          </cell>
          <cell r="AF60">
            <v>3469</v>
          </cell>
          <cell r="AG60">
            <v>4128</v>
          </cell>
          <cell r="AH60">
            <v>5030</v>
          </cell>
          <cell r="AI60">
            <v>3191</v>
          </cell>
          <cell r="AJ60">
            <v>3434</v>
          </cell>
          <cell r="AK60">
            <v>1492</v>
          </cell>
          <cell r="AL60">
            <v>3261</v>
          </cell>
          <cell r="AM60">
            <v>2185</v>
          </cell>
        </row>
        <row r="61">
          <cell r="AB61">
            <v>51750</v>
          </cell>
          <cell r="AC61">
            <v>50777</v>
          </cell>
          <cell r="AD61">
            <v>52476</v>
          </cell>
          <cell r="AE61">
            <v>56000</v>
          </cell>
          <cell r="AF61">
            <v>40218</v>
          </cell>
          <cell r="AG61">
            <v>51166</v>
          </cell>
          <cell r="AH61">
            <v>55645</v>
          </cell>
          <cell r="AI61">
            <v>65507</v>
          </cell>
          <cell r="AJ61">
            <v>46598</v>
          </cell>
          <cell r="AK61">
            <v>44084</v>
          </cell>
          <cell r="AL61">
            <v>54796</v>
          </cell>
          <cell r="AM61">
            <v>53822</v>
          </cell>
        </row>
        <row r="62">
          <cell r="AB62">
            <v>1634</v>
          </cell>
          <cell r="AC62">
            <v>1288</v>
          </cell>
          <cell r="AD62">
            <v>1602</v>
          </cell>
          <cell r="AE62">
            <v>880</v>
          </cell>
          <cell r="AF62">
            <v>1712</v>
          </cell>
          <cell r="AG62">
            <v>1728</v>
          </cell>
          <cell r="AH62">
            <v>1759</v>
          </cell>
          <cell r="AI62">
            <v>723</v>
          </cell>
          <cell r="AJ62">
            <v>1948</v>
          </cell>
          <cell r="AK62">
            <v>566</v>
          </cell>
          <cell r="AL62">
            <v>1288</v>
          </cell>
          <cell r="AM62">
            <v>1822</v>
          </cell>
        </row>
        <row r="63">
          <cell r="AB63">
            <v>15017</v>
          </cell>
          <cell r="AC63">
            <v>15400</v>
          </cell>
          <cell r="AD63">
            <v>20480</v>
          </cell>
          <cell r="AE63">
            <v>12173</v>
          </cell>
          <cell r="AF63">
            <v>15528</v>
          </cell>
          <cell r="AG63">
            <v>21614</v>
          </cell>
          <cell r="AH63">
            <v>16614</v>
          </cell>
          <cell r="AI63">
            <v>23324</v>
          </cell>
          <cell r="AJ63">
            <v>19569</v>
          </cell>
          <cell r="AK63">
            <v>15879</v>
          </cell>
          <cell r="AL63">
            <v>16806</v>
          </cell>
          <cell r="AM63">
            <v>14697</v>
          </cell>
        </row>
      </sheetData>
      <sheetData sheetId="18"/>
      <sheetData sheetId="19"/>
      <sheetData sheetId="20"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0">
          <cell r="B70">
            <v>1010694</v>
          </cell>
          <cell r="C70">
            <v>1340946</v>
          </cell>
          <cell r="D70">
            <v>1169762</v>
          </cell>
          <cell r="E70">
            <v>1035136</v>
          </cell>
          <cell r="F70">
            <v>1219041</v>
          </cell>
          <cell r="G70">
            <v>866400</v>
          </cell>
          <cell r="H70">
            <v>1062048</v>
          </cell>
          <cell r="I70">
            <v>1016904</v>
          </cell>
          <cell r="J70">
            <v>776143</v>
          </cell>
          <cell r="K70">
            <v>588841</v>
          </cell>
          <cell r="L70">
            <v>769525</v>
          </cell>
          <cell r="M70">
            <v>1439478</v>
          </cell>
        </row>
        <row r="71">
          <cell r="B71">
            <v>4920</v>
          </cell>
          <cell r="C71">
            <v>3599</v>
          </cell>
          <cell r="D71">
            <v>8878</v>
          </cell>
          <cell r="E71">
            <v>3831</v>
          </cell>
          <cell r="F71">
            <v>7167</v>
          </cell>
          <cell r="G71">
            <v>63874</v>
          </cell>
          <cell r="H71">
            <v>4261</v>
          </cell>
          <cell r="I71">
            <v>8461</v>
          </cell>
          <cell r="J71">
            <v>10751</v>
          </cell>
          <cell r="K71">
            <v>5969</v>
          </cell>
          <cell r="L71">
            <v>4868</v>
          </cell>
          <cell r="M71">
            <v>5360</v>
          </cell>
        </row>
        <row r="72">
          <cell r="B72">
            <v>172806</v>
          </cell>
          <cell r="C72">
            <v>85493</v>
          </cell>
          <cell r="D72">
            <v>211751</v>
          </cell>
          <cell r="E72">
            <v>92373</v>
          </cell>
          <cell r="F72">
            <v>181682</v>
          </cell>
          <cell r="G72">
            <v>274361</v>
          </cell>
          <cell r="H72">
            <v>91410</v>
          </cell>
          <cell r="I72">
            <v>163217</v>
          </cell>
          <cell r="J72">
            <v>352550</v>
          </cell>
          <cell r="K72">
            <v>189736</v>
          </cell>
          <cell r="L72">
            <v>1030455</v>
          </cell>
          <cell r="M72">
            <v>324639</v>
          </cell>
        </row>
        <row r="73">
          <cell r="B73">
            <v>193145</v>
          </cell>
          <cell r="C73">
            <v>321263</v>
          </cell>
          <cell r="D73">
            <v>198610</v>
          </cell>
          <cell r="E73">
            <v>110880</v>
          </cell>
          <cell r="F73">
            <v>280345</v>
          </cell>
          <cell r="G73">
            <v>410756</v>
          </cell>
          <cell r="H73">
            <v>377663</v>
          </cell>
          <cell r="I73">
            <v>89264</v>
          </cell>
          <cell r="J73">
            <v>258539</v>
          </cell>
          <cell r="K73">
            <v>444042</v>
          </cell>
          <cell r="L73">
            <v>380187</v>
          </cell>
          <cell r="M73">
            <v>395157</v>
          </cell>
        </row>
        <row r="74">
          <cell r="B74">
            <v>22897</v>
          </cell>
          <cell r="C74">
            <v>20335</v>
          </cell>
          <cell r="D74">
            <v>32798</v>
          </cell>
          <cell r="E74">
            <v>17530</v>
          </cell>
          <cell r="F74">
            <v>97477</v>
          </cell>
          <cell r="G74">
            <v>34111</v>
          </cell>
          <cell r="H74">
            <v>44036</v>
          </cell>
          <cell r="I74">
            <v>13956</v>
          </cell>
          <cell r="J74">
            <v>24102</v>
          </cell>
          <cell r="K74">
            <v>26883</v>
          </cell>
          <cell r="L74">
            <v>18263</v>
          </cell>
          <cell r="M74">
            <v>8414</v>
          </cell>
        </row>
        <row r="75">
          <cell r="B75">
            <v>216507</v>
          </cell>
          <cell r="C75">
            <v>26747</v>
          </cell>
          <cell r="D75">
            <v>22069</v>
          </cell>
          <cell r="E75">
            <v>23772</v>
          </cell>
          <cell r="F75">
            <v>18994</v>
          </cell>
          <cell r="G75">
            <v>50470</v>
          </cell>
          <cell r="H75">
            <v>27088</v>
          </cell>
          <cell r="I75">
            <v>18842</v>
          </cell>
          <cell r="J75">
            <v>28092</v>
          </cell>
          <cell r="K75">
            <v>20484</v>
          </cell>
          <cell r="L75">
            <v>64519</v>
          </cell>
          <cell r="M75">
            <v>78333</v>
          </cell>
        </row>
        <row r="76">
          <cell r="B76">
            <v>30120</v>
          </cell>
          <cell r="C76">
            <v>14836</v>
          </cell>
          <cell r="D76">
            <v>5728</v>
          </cell>
          <cell r="E76">
            <v>31615</v>
          </cell>
          <cell r="F76">
            <v>12074</v>
          </cell>
          <cell r="G76">
            <v>23725</v>
          </cell>
          <cell r="H76">
            <v>22754</v>
          </cell>
          <cell r="I76">
            <v>19251</v>
          </cell>
          <cell r="J76">
            <v>29467</v>
          </cell>
          <cell r="K76">
            <v>15443</v>
          </cell>
          <cell r="L76">
            <v>16755</v>
          </cell>
          <cell r="M76">
            <v>15882</v>
          </cell>
        </row>
        <row r="77">
          <cell r="B77">
            <v>18045</v>
          </cell>
          <cell r="C77">
            <v>55865</v>
          </cell>
          <cell r="D77">
            <v>10867</v>
          </cell>
          <cell r="E77">
            <v>40629</v>
          </cell>
          <cell r="F77">
            <v>30041</v>
          </cell>
          <cell r="G77">
            <v>66869</v>
          </cell>
          <cell r="H77">
            <v>40325</v>
          </cell>
          <cell r="I77">
            <v>31339</v>
          </cell>
          <cell r="J77">
            <v>26174</v>
          </cell>
          <cell r="K77">
            <v>36420</v>
          </cell>
          <cell r="L77">
            <v>31520</v>
          </cell>
          <cell r="M77">
            <v>31686</v>
          </cell>
        </row>
        <row r="78">
          <cell r="B78">
            <v>67563</v>
          </cell>
          <cell r="C78">
            <v>80145</v>
          </cell>
          <cell r="D78">
            <v>68627</v>
          </cell>
          <cell r="E78">
            <v>49743</v>
          </cell>
          <cell r="F78">
            <v>97620</v>
          </cell>
          <cell r="G78">
            <v>177510</v>
          </cell>
          <cell r="H78">
            <v>48056</v>
          </cell>
          <cell r="I78">
            <v>116345</v>
          </cell>
          <cell r="J78">
            <v>58561</v>
          </cell>
          <cell r="K78">
            <v>42133</v>
          </cell>
          <cell r="L78">
            <v>81860</v>
          </cell>
          <cell r="M78">
            <v>73056</v>
          </cell>
        </row>
        <row r="79">
          <cell r="B79">
            <v>1665</v>
          </cell>
          <cell r="C79">
            <v>-113</v>
          </cell>
          <cell r="D79">
            <v>6619</v>
          </cell>
          <cell r="E79">
            <v>11017</v>
          </cell>
          <cell r="F79">
            <v>6398</v>
          </cell>
          <cell r="G79">
            <v>6401</v>
          </cell>
          <cell r="H79">
            <v>4086</v>
          </cell>
          <cell r="I79">
            <v>6339</v>
          </cell>
          <cell r="J79">
            <v>8585</v>
          </cell>
          <cell r="K79">
            <v>2940</v>
          </cell>
          <cell r="L79">
            <v>2717</v>
          </cell>
          <cell r="M79">
            <v>7356</v>
          </cell>
        </row>
        <row r="80">
          <cell r="B80">
            <v>255681</v>
          </cell>
          <cell r="C80">
            <v>54253</v>
          </cell>
          <cell r="D80">
            <v>14405</v>
          </cell>
          <cell r="E80">
            <v>133235</v>
          </cell>
          <cell r="F80">
            <v>60209</v>
          </cell>
          <cell r="G80">
            <v>41675</v>
          </cell>
          <cell r="H80">
            <v>44714</v>
          </cell>
          <cell r="I80">
            <v>12674</v>
          </cell>
          <cell r="J80">
            <v>241262</v>
          </cell>
          <cell r="K80">
            <v>53603</v>
          </cell>
          <cell r="L80">
            <v>127227</v>
          </cell>
          <cell r="M80">
            <v>222110</v>
          </cell>
        </row>
        <row r="81">
          <cell r="B81">
            <v>6126</v>
          </cell>
          <cell r="C81">
            <v>1057</v>
          </cell>
          <cell r="D81">
            <v>4434</v>
          </cell>
          <cell r="E81">
            <v>11203</v>
          </cell>
          <cell r="F81">
            <v>18535</v>
          </cell>
          <cell r="G81">
            <v>11938</v>
          </cell>
          <cell r="H81">
            <v>20277</v>
          </cell>
          <cell r="I81">
            <v>-28815</v>
          </cell>
          <cell r="J81">
            <v>23440</v>
          </cell>
          <cell r="K81">
            <v>80119</v>
          </cell>
          <cell r="L81">
            <v>51251</v>
          </cell>
          <cell r="M81">
            <v>85064</v>
          </cell>
        </row>
        <row r="82">
          <cell r="B82">
            <v>22553</v>
          </cell>
          <cell r="C82">
            <v>6085</v>
          </cell>
          <cell r="D82">
            <v>18688</v>
          </cell>
          <cell r="E82">
            <v>13349</v>
          </cell>
          <cell r="F82">
            <v>20447</v>
          </cell>
          <cell r="G82">
            <v>24512</v>
          </cell>
          <cell r="H82">
            <v>12900</v>
          </cell>
          <cell r="I82">
            <v>39555</v>
          </cell>
          <cell r="J82">
            <v>71327</v>
          </cell>
          <cell r="K82">
            <v>12741</v>
          </cell>
          <cell r="L82">
            <v>20872</v>
          </cell>
          <cell r="M82">
            <v>16832</v>
          </cell>
        </row>
        <row r="83">
          <cell r="B83">
            <v>37532</v>
          </cell>
          <cell r="C83">
            <v>79332</v>
          </cell>
          <cell r="D83">
            <v>74728</v>
          </cell>
          <cell r="E83">
            <v>62781</v>
          </cell>
          <cell r="F83">
            <v>71326</v>
          </cell>
          <cell r="G83">
            <v>46949</v>
          </cell>
          <cell r="H83">
            <v>55151</v>
          </cell>
          <cell r="I83">
            <v>79181</v>
          </cell>
          <cell r="J83">
            <v>31920</v>
          </cell>
          <cell r="K83">
            <v>35597</v>
          </cell>
          <cell r="L83">
            <v>46009</v>
          </cell>
          <cell r="M83">
            <v>37203</v>
          </cell>
        </row>
        <row r="84">
          <cell r="B84">
            <v>6968</v>
          </cell>
          <cell r="C84">
            <v>17393</v>
          </cell>
          <cell r="D84">
            <v>52619</v>
          </cell>
          <cell r="E84">
            <v>16770</v>
          </cell>
          <cell r="F84">
            <v>31036</v>
          </cell>
          <cell r="G84">
            <v>25875</v>
          </cell>
          <cell r="H84">
            <v>12423</v>
          </cell>
          <cell r="I84">
            <v>22317</v>
          </cell>
          <cell r="J84">
            <v>12205</v>
          </cell>
          <cell r="K84">
            <v>26390</v>
          </cell>
          <cell r="L84">
            <v>21824</v>
          </cell>
          <cell r="M84">
            <v>16508</v>
          </cell>
        </row>
        <row r="85">
          <cell r="B85">
            <v>10115</v>
          </cell>
          <cell r="C85">
            <v>5963</v>
          </cell>
          <cell r="D85">
            <v>8335</v>
          </cell>
          <cell r="E85">
            <v>5051</v>
          </cell>
          <cell r="F85">
            <v>10695</v>
          </cell>
          <cell r="G85">
            <v>27030</v>
          </cell>
          <cell r="H85">
            <v>11831</v>
          </cell>
          <cell r="I85">
            <v>13618</v>
          </cell>
          <cell r="J85">
            <v>19542</v>
          </cell>
          <cell r="K85">
            <v>15701</v>
          </cell>
          <cell r="L85">
            <v>9301</v>
          </cell>
          <cell r="M85">
            <v>5138</v>
          </cell>
        </row>
        <row r="86">
          <cell r="B86">
            <v>40451</v>
          </cell>
          <cell r="C86">
            <v>65522</v>
          </cell>
          <cell r="D86">
            <v>16410</v>
          </cell>
          <cell r="E86">
            <v>61650</v>
          </cell>
          <cell r="F86">
            <v>30356</v>
          </cell>
          <cell r="G86">
            <v>122845</v>
          </cell>
          <cell r="H86">
            <v>51434</v>
          </cell>
          <cell r="I86">
            <v>43495</v>
          </cell>
          <cell r="J86">
            <v>67140</v>
          </cell>
          <cell r="K86">
            <v>33623</v>
          </cell>
          <cell r="L86">
            <v>59411</v>
          </cell>
          <cell r="M86">
            <v>44703</v>
          </cell>
        </row>
        <row r="87">
          <cell r="B87">
            <v>35045</v>
          </cell>
          <cell r="C87">
            <v>18888</v>
          </cell>
          <cell r="D87">
            <v>11482</v>
          </cell>
          <cell r="E87">
            <v>32529</v>
          </cell>
          <cell r="F87">
            <v>32777</v>
          </cell>
          <cell r="G87">
            <v>36650</v>
          </cell>
          <cell r="H87">
            <v>19150</v>
          </cell>
          <cell r="I87">
            <v>23276</v>
          </cell>
          <cell r="J87">
            <v>28037</v>
          </cell>
          <cell r="K87">
            <v>24962</v>
          </cell>
          <cell r="L87">
            <v>39565</v>
          </cell>
          <cell r="M87">
            <v>52969</v>
          </cell>
        </row>
        <row r="88">
          <cell r="B88">
            <v>22072</v>
          </cell>
          <cell r="C88">
            <v>494647</v>
          </cell>
          <cell r="D88">
            <v>11035</v>
          </cell>
          <cell r="E88">
            <v>262542</v>
          </cell>
          <cell r="F88">
            <v>16965</v>
          </cell>
          <cell r="G88">
            <v>258138</v>
          </cell>
          <cell r="H88">
            <v>85733</v>
          </cell>
          <cell r="I88">
            <v>19337</v>
          </cell>
          <cell r="J88">
            <v>47419</v>
          </cell>
          <cell r="K88">
            <v>73006</v>
          </cell>
          <cell r="L88">
            <v>38134</v>
          </cell>
          <cell r="M88">
            <v>89902</v>
          </cell>
        </row>
        <row r="89">
          <cell r="B89">
            <v>25717</v>
          </cell>
          <cell r="C89">
            <v>22429</v>
          </cell>
          <cell r="D89">
            <v>17432</v>
          </cell>
          <cell r="E89">
            <v>34200</v>
          </cell>
          <cell r="F89">
            <v>19410</v>
          </cell>
          <cell r="G89">
            <v>28318</v>
          </cell>
          <cell r="H89">
            <v>-2239</v>
          </cell>
          <cell r="I89">
            <v>63174</v>
          </cell>
          <cell r="J89">
            <v>16851</v>
          </cell>
          <cell r="K89">
            <v>28924</v>
          </cell>
          <cell r="L89">
            <v>19939</v>
          </cell>
          <cell r="M89">
            <v>163765</v>
          </cell>
        </row>
        <row r="90">
          <cell r="B90">
            <v>221832</v>
          </cell>
          <cell r="C90">
            <v>337560</v>
          </cell>
          <cell r="D90">
            <v>248251</v>
          </cell>
          <cell r="E90">
            <v>227279</v>
          </cell>
          <cell r="F90">
            <v>229182</v>
          </cell>
          <cell r="G90">
            <v>231871</v>
          </cell>
          <cell r="H90">
            <v>405149</v>
          </cell>
          <cell r="I90">
            <v>253185</v>
          </cell>
          <cell r="J90">
            <v>486136</v>
          </cell>
          <cell r="K90">
            <v>354616</v>
          </cell>
          <cell r="L90">
            <v>261042</v>
          </cell>
          <cell r="M90">
            <v>402454</v>
          </cell>
        </row>
        <row r="91">
          <cell r="B91">
            <v>43741</v>
          </cell>
          <cell r="C91">
            <v>20098</v>
          </cell>
          <cell r="D91">
            <v>28219</v>
          </cell>
          <cell r="E91">
            <v>5631</v>
          </cell>
          <cell r="F91">
            <v>37339</v>
          </cell>
          <cell r="G91">
            <v>51454</v>
          </cell>
          <cell r="H91">
            <v>51798</v>
          </cell>
          <cell r="I91">
            <v>47429</v>
          </cell>
          <cell r="J91">
            <v>41241</v>
          </cell>
          <cell r="K91">
            <v>32253</v>
          </cell>
          <cell r="L91">
            <v>7790</v>
          </cell>
          <cell r="M91">
            <v>29239</v>
          </cell>
        </row>
        <row r="92">
          <cell r="B92">
            <v>6596</v>
          </cell>
          <cell r="C92">
            <v>23126</v>
          </cell>
          <cell r="D92">
            <v>3721</v>
          </cell>
          <cell r="E92">
            <v>3686</v>
          </cell>
          <cell r="F92">
            <v>5072</v>
          </cell>
          <cell r="G92">
            <v>16415</v>
          </cell>
          <cell r="H92">
            <v>19659</v>
          </cell>
          <cell r="I92">
            <v>15898</v>
          </cell>
          <cell r="J92">
            <v>27392</v>
          </cell>
          <cell r="K92">
            <v>3808</v>
          </cell>
          <cell r="L92">
            <v>5151</v>
          </cell>
          <cell r="M92">
            <v>11515</v>
          </cell>
        </row>
        <row r="93">
          <cell r="B93">
            <v>17513</v>
          </cell>
          <cell r="C93">
            <v>3319</v>
          </cell>
          <cell r="D93">
            <v>16138</v>
          </cell>
          <cell r="E93">
            <v>11483</v>
          </cell>
          <cell r="F93">
            <v>91191</v>
          </cell>
          <cell r="G93">
            <v>11274</v>
          </cell>
          <cell r="H93">
            <v>32454</v>
          </cell>
          <cell r="I93">
            <v>45150</v>
          </cell>
          <cell r="J93">
            <v>30709</v>
          </cell>
          <cell r="K93">
            <v>27811</v>
          </cell>
          <cell r="L93">
            <v>14018</v>
          </cell>
          <cell r="M93">
            <v>16650</v>
          </cell>
        </row>
        <row r="94">
          <cell r="B94">
            <v>147670</v>
          </cell>
          <cell r="C94">
            <v>53199</v>
          </cell>
          <cell r="D94">
            <v>81636</v>
          </cell>
          <cell r="E94">
            <v>74751</v>
          </cell>
          <cell r="F94">
            <v>48987</v>
          </cell>
          <cell r="G94">
            <v>61276</v>
          </cell>
          <cell r="H94">
            <v>74199</v>
          </cell>
          <cell r="I94">
            <v>66949</v>
          </cell>
          <cell r="J94">
            <v>85520</v>
          </cell>
          <cell r="K94">
            <v>75184</v>
          </cell>
          <cell r="L94">
            <v>78281</v>
          </cell>
          <cell r="M94">
            <v>58367</v>
          </cell>
        </row>
        <row r="95">
          <cell r="B95">
            <v>15480</v>
          </cell>
          <cell r="C95">
            <v>13585</v>
          </cell>
          <cell r="D95">
            <v>8802</v>
          </cell>
          <cell r="E95">
            <v>19793</v>
          </cell>
          <cell r="F95">
            <v>27665</v>
          </cell>
          <cell r="G95">
            <v>18279</v>
          </cell>
          <cell r="H95">
            <v>12626</v>
          </cell>
          <cell r="I95">
            <v>34148</v>
          </cell>
          <cell r="J95">
            <v>27495</v>
          </cell>
          <cell r="K95">
            <v>13139</v>
          </cell>
          <cell r="L95">
            <v>3976</v>
          </cell>
          <cell r="M95">
            <v>34170</v>
          </cell>
        </row>
        <row r="96">
          <cell r="B96">
            <v>15768</v>
          </cell>
          <cell r="C96">
            <v>6531</v>
          </cell>
          <cell r="D96">
            <v>18011</v>
          </cell>
          <cell r="E96">
            <v>10524</v>
          </cell>
          <cell r="F96">
            <v>9968</v>
          </cell>
          <cell r="G96">
            <v>19628</v>
          </cell>
          <cell r="H96">
            <v>13608</v>
          </cell>
          <cell r="I96">
            <v>14737</v>
          </cell>
          <cell r="J96">
            <v>15750</v>
          </cell>
          <cell r="K96">
            <v>10991</v>
          </cell>
          <cell r="L96">
            <v>11924</v>
          </cell>
          <cell r="M96">
            <v>23292</v>
          </cell>
        </row>
      </sheetData>
      <sheetData sheetId="21"/>
      <sheetData sheetId="22">
        <row r="4">
          <cell r="R4">
            <v>40022.845272095597</v>
          </cell>
          <cell r="S4">
            <v>29826.070119858177</v>
          </cell>
          <cell r="T4">
            <v>66691.334131793468</v>
          </cell>
          <cell r="U4">
            <v>52950.827654458946</v>
          </cell>
          <cell r="V4">
            <v>26326.585156368412</v>
          </cell>
          <cell r="W4">
            <v>63942.026117373644</v>
          </cell>
          <cell r="X4">
            <v>29822.04772334842</v>
          </cell>
          <cell r="Y4">
            <v>48542.281079763787</v>
          </cell>
          <cell r="Z4">
            <v>43502.218253036575</v>
          </cell>
          <cell r="AA4">
            <v>50581.636110211279</v>
          </cell>
          <cell r="AB4">
            <v>127803.60430455212</v>
          </cell>
          <cell r="AC4">
            <v>96718.524077139577</v>
          </cell>
        </row>
        <row r="5">
          <cell r="R5">
            <v>57323930.641257562</v>
          </cell>
          <cell r="S5">
            <v>59844562.000633813</v>
          </cell>
          <cell r="T5">
            <v>59632494.092652194</v>
          </cell>
          <cell r="U5">
            <v>62547757.527510844</v>
          </cell>
          <cell r="V5">
            <v>60796115.109366342</v>
          </cell>
          <cell r="W5">
            <v>58805191.58675544</v>
          </cell>
          <cell r="X5">
            <v>66876746.149821222</v>
          </cell>
          <cell r="Y5">
            <v>66092576.771818124</v>
          </cell>
          <cell r="Z5">
            <v>63904125.507931285</v>
          </cell>
          <cell r="AA5">
            <v>60193100.657801174</v>
          </cell>
          <cell r="AB5">
            <v>59978024.532006778</v>
          </cell>
          <cell r="AC5">
            <v>62761785.422444999</v>
          </cell>
        </row>
        <row r="6">
          <cell r="R6">
            <v>834205.2255193973</v>
          </cell>
          <cell r="S6">
            <v>841138.74886144139</v>
          </cell>
          <cell r="T6">
            <v>837333.74795616581</v>
          </cell>
          <cell r="U6">
            <v>901517.38095855084</v>
          </cell>
          <cell r="V6">
            <v>862529.08403072029</v>
          </cell>
          <cell r="W6">
            <v>937950.12922798772</v>
          </cell>
          <cell r="X6">
            <v>1022090.04367085</v>
          </cell>
          <cell r="Y6">
            <v>1051776.4098145261</v>
          </cell>
          <cell r="Z6">
            <v>977064.54904077179</v>
          </cell>
          <cell r="AA6">
            <v>878921.34815070929</v>
          </cell>
          <cell r="AB6">
            <v>876283.42798035103</v>
          </cell>
          <cell r="AC6">
            <v>892049.90478852822</v>
          </cell>
        </row>
        <row r="7">
          <cell r="R7">
            <v>4275502.0116761392</v>
          </cell>
          <cell r="S7">
            <v>4468831.6414277786</v>
          </cell>
          <cell r="T7">
            <v>4547740.5184143661</v>
          </cell>
          <cell r="U7">
            <v>4663367.9714240469</v>
          </cell>
          <cell r="V7">
            <v>4612824.027185089</v>
          </cell>
          <cell r="W7">
            <v>4725581.4596184259</v>
          </cell>
          <cell r="X7">
            <v>5198228.2016346948</v>
          </cell>
          <cell r="Y7">
            <v>5560234.5068602432</v>
          </cell>
          <cell r="Z7">
            <v>5372389.1901581828</v>
          </cell>
          <cell r="AA7">
            <v>4697494.9394585621</v>
          </cell>
          <cell r="AB7">
            <v>5596714.8796143122</v>
          </cell>
          <cell r="AC7">
            <v>4862940.6525281649</v>
          </cell>
        </row>
        <row r="8">
          <cell r="R8">
            <v>8133792.7115193531</v>
          </cell>
          <cell r="S8">
            <v>8621122.8907092512</v>
          </cell>
          <cell r="T8">
            <v>8416143.3218271099</v>
          </cell>
          <cell r="U8">
            <v>8559783.6883460619</v>
          </cell>
          <cell r="V8">
            <v>8531873.6348635107</v>
          </cell>
          <cell r="W8">
            <v>8547568.3538852371</v>
          </cell>
          <cell r="X8">
            <v>9585094.0029845983</v>
          </cell>
          <cell r="Y8">
            <v>9570283.3960504346</v>
          </cell>
          <cell r="Z8">
            <v>9123315.0356259104</v>
          </cell>
          <cell r="AA8">
            <v>8740059.3877266236</v>
          </cell>
          <cell r="AB8">
            <v>8594249.6780550405</v>
          </cell>
          <cell r="AC8">
            <v>8674243.8984068707</v>
          </cell>
        </row>
        <row r="9">
          <cell r="R9">
            <v>1813076.0597150989</v>
          </cell>
          <cell r="S9">
            <v>1867520.4724298003</v>
          </cell>
          <cell r="T9">
            <v>1886946.6844849216</v>
          </cell>
          <cell r="U9">
            <v>2039967.1253773412</v>
          </cell>
          <cell r="V9">
            <v>2102522.9850474913</v>
          </cell>
          <cell r="W9">
            <v>2009392.2363328862</v>
          </cell>
          <cell r="X9">
            <v>2277273.4872509516</v>
          </cell>
          <cell r="Y9">
            <v>2429017.0012240373</v>
          </cell>
          <cell r="Z9">
            <v>2212051.4936429756</v>
          </cell>
          <cell r="AA9">
            <v>2148937.0990321343</v>
          </cell>
          <cell r="AB9">
            <v>2196359.4287144048</v>
          </cell>
          <cell r="AC9">
            <v>2173755.9267479572</v>
          </cell>
        </row>
        <row r="10">
          <cell r="R10">
            <v>2156539.0596959936</v>
          </cell>
          <cell r="S10">
            <v>2022051.1798830768</v>
          </cell>
          <cell r="T10">
            <v>1948726.5332754022</v>
          </cell>
          <cell r="U10">
            <v>2004423.9349648263</v>
          </cell>
          <cell r="V10">
            <v>2017431.6079732643</v>
          </cell>
          <cell r="W10">
            <v>1955384.8923365311</v>
          </cell>
          <cell r="X10">
            <v>2137666.1962996782</v>
          </cell>
          <cell r="Y10">
            <v>2290555.807613024</v>
          </cell>
          <cell r="Z10">
            <v>2241947.6365305576</v>
          </cell>
          <cell r="AA10">
            <v>2136140.9316063453</v>
          </cell>
          <cell r="AB10">
            <v>2146976.7778319772</v>
          </cell>
          <cell r="AC10">
            <v>2164955.4419893236</v>
          </cell>
        </row>
        <row r="11">
          <cell r="R11">
            <v>2567341.7139898585</v>
          </cell>
          <cell r="S11">
            <v>2589738.7987662614</v>
          </cell>
          <cell r="T11">
            <v>2630626.3827951388</v>
          </cell>
          <cell r="U11">
            <v>2726454.909991527</v>
          </cell>
          <cell r="V11">
            <v>2636856.9687205865</v>
          </cell>
          <cell r="W11">
            <v>2634559.5116565516</v>
          </cell>
          <cell r="X11">
            <v>3026300.3253067872</v>
          </cell>
          <cell r="Y11">
            <v>3089063.4661428621</v>
          </cell>
          <cell r="Z11">
            <v>2997168.5262925834</v>
          </cell>
          <cell r="AA11">
            <v>2575665.4744074689</v>
          </cell>
          <cell r="AB11">
            <v>2562757.1661682813</v>
          </cell>
          <cell r="AC11">
            <v>2700576.7557620895</v>
          </cell>
        </row>
        <row r="12">
          <cell r="R12">
            <v>1583379.6345727113</v>
          </cell>
          <cell r="S12">
            <v>1655871.3716266993</v>
          </cell>
          <cell r="T12">
            <v>1603058.1256469616</v>
          </cell>
          <cell r="U12">
            <v>1680140.3087123809</v>
          </cell>
          <cell r="V12">
            <v>1668207.5418414231</v>
          </cell>
          <cell r="W12">
            <v>1671364.063498551</v>
          </cell>
          <cell r="X12">
            <v>1933507.8529886159</v>
          </cell>
          <cell r="Y12">
            <v>2060762.6857213422</v>
          </cell>
          <cell r="Z12">
            <v>1941630.3770107885</v>
          </cell>
          <cell r="AA12">
            <v>1696061.5650331751</v>
          </cell>
          <cell r="AB12">
            <v>1668828.1404342907</v>
          </cell>
          <cell r="AC12">
            <v>1607648.3329130616</v>
          </cell>
        </row>
        <row r="13">
          <cell r="R13">
            <v>5204945.4910058621</v>
          </cell>
          <cell r="S13">
            <v>5289003.8120257026</v>
          </cell>
          <cell r="T13">
            <v>5227183.8777871747</v>
          </cell>
          <cell r="U13">
            <v>5317861.1800930211</v>
          </cell>
          <cell r="V13">
            <v>5395403.7459639469</v>
          </cell>
          <cell r="W13">
            <v>5270689.3050627941</v>
          </cell>
          <cell r="X13">
            <v>5881414.3619736657</v>
          </cell>
          <cell r="Y13">
            <v>6413403.2408592096</v>
          </cell>
          <cell r="Z13">
            <v>6038009.0201571304</v>
          </cell>
          <cell r="AA13">
            <v>5687634.1228987342</v>
          </cell>
          <cell r="AB13">
            <v>5699642.4482667213</v>
          </cell>
          <cell r="AC13">
            <v>5804499.3939060327</v>
          </cell>
        </row>
        <row r="14">
          <cell r="R14">
            <v>283172.77915975323</v>
          </cell>
          <cell r="S14">
            <v>295857.58680738806</v>
          </cell>
          <cell r="T14">
            <v>299954.22742042108</v>
          </cell>
          <cell r="U14">
            <v>318114.99466056679</v>
          </cell>
          <cell r="V14">
            <v>298801.6074583088</v>
          </cell>
          <cell r="W14">
            <v>309832.40356431191</v>
          </cell>
          <cell r="X14">
            <v>393924.26915938983</v>
          </cell>
          <cell r="Y14">
            <v>382611.47017252469</v>
          </cell>
          <cell r="Z14">
            <v>377587.69847177411</v>
          </cell>
          <cell r="AA14">
            <v>328590.27578999387</v>
          </cell>
          <cell r="AB14">
            <v>315337.23512371856</v>
          </cell>
          <cell r="AC14">
            <v>333815.45221184928</v>
          </cell>
        </row>
        <row r="15">
          <cell r="R15">
            <v>13802779.475595605</v>
          </cell>
          <cell r="S15">
            <v>13805220.244366677</v>
          </cell>
          <cell r="T15">
            <v>13692659.575222081</v>
          </cell>
          <cell r="U15">
            <v>14138648.248246141</v>
          </cell>
          <cell r="V15">
            <v>13711165.485672535</v>
          </cell>
          <cell r="W15">
            <v>13493389.025476368</v>
          </cell>
          <cell r="X15">
            <v>15310482.991917558</v>
          </cell>
          <cell r="Y15">
            <v>16109360.086534804</v>
          </cell>
          <cell r="Z15">
            <v>15415355.206835601</v>
          </cell>
          <cell r="AA15">
            <v>14723480.151230529</v>
          </cell>
          <cell r="AB15">
            <v>13878369.82253952</v>
          </cell>
          <cell r="AC15">
            <v>14635689.686362589</v>
          </cell>
        </row>
        <row r="16">
          <cell r="R16">
            <v>1384828.5339460257</v>
          </cell>
          <cell r="S16">
            <v>1442067.0732077588</v>
          </cell>
          <cell r="T16">
            <v>1404056.9521307603</v>
          </cell>
          <cell r="U16">
            <v>1510749.8115990781</v>
          </cell>
          <cell r="V16">
            <v>1402627.5984472989</v>
          </cell>
          <cell r="W16">
            <v>1407673.2920574925</v>
          </cell>
          <cell r="X16">
            <v>1653737.9578001231</v>
          </cell>
          <cell r="Y16">
            <v>1786098.3722434924</v>
          </cell>
          <cell r="Z16">
            <v>1592358.4592196087</v>
          </cell>
          <cell r="AA16">
            <v>1623725.1175774124</v>
          </cell>
          <cell r="AB16">
            <v>1474079.6665171939</v>
          </cell>
          <cell r="AC16">
            <v>1573957.1652537538</v>
          </cell>
        </row>
        <row r="17">
          <cell r="R17">
            <v>1872619.8471271931</v>
          </cell>
          <cell r="S17">
            <v>1939577.0085544316</v>
          </cell>
          <cell r="T17">
            <v>1918202.0753420403</v>
          </cell>
          <cell r="U17">
            <v>2073528.4101681465</v>
          </cell>
          <cell r="V17">
            <v>1974275.4613091655</v>
          </cell>
          <cell r="W17">
            <v>2010409.3138941508</v>
          </cell>
          <cell r="X17">
            <v>2335094.183890013</v>
          </cell>
          <cell r="Y17">
            <v>2568856.7365777292</v>
          </cell>
          <cell r="Z17">
            <v>2245956.9731842554</v>
          </cell>
          <cell r="AA17">
            <v>1985925.2662245391</v>
          </cell>
          <cell r="AB17">
            <v>2004681.8506270996</v>
          </cell>
          <cell r="AC17">
            <v>1972822.8731012382</v>
          </cell>
        </row>
        <row r="18">
          <cell r="R18">
            <v>3839581.043157211</v>
          </cell>
          <cell r="S18">
            <v>3962420.7730548913</v>
          </cell>
          <cell r="T18">
            <v>3964731.2535858955</v>
          </cell>
          <cell r="U18">
            <v>4001350.8900229917</v>
          </cell>
          <cell r="V18">
            <v>3940840.0673225098</v>
          </cell>
          <cell r="W18">
            <v>3752189.789979334</v>
          </cell>
          <cell r="X18">
            <v>4440830.317654971</v>
          </cell>
          <cell r="Y18">
            <v>4547134.6249427982</v>
          </cell>
          <cell r="Z18">
            <v>4335692.1712687323</v>
          </cell>
          <cell r="AA18">
            <v>4120528.3340182849</v>
          </cell>
          <cell r="AB18">
            <v>3942306.0556676006</v>
          </cell>
          <cell r="AC18">
            <v>3994944.6793247885</v>
          </cell>
        </row>
        <row r="19">
          <cell r="R19">
            <v>1618592.9950312693</v>
          </cell>
          <cell r="S19">
            <v>1670771.7954662873</v>
          </cell>
          <cell r="T19">
            <v>1644268.7895522178</v>
          </cell>
          <cell r="U19">
            <v>1700956.0711982695</v>
          </cell>
          <cell r="V19">
            <v>1601224.316066473</v>
          </cell>
          <cell r="W19">
            <v>1613850.1199214011</v>
          </cell>
          <cell r="X19">
            <v>1928304.0986666789</v>
          </cell>
          <cell r="Y19">
            <v>2040860.3891016776</v>
          </cell>
          <cell r="Z19">
            <v>1912978.5850159659</v>
          </cell>
          <cell r="AA19">
            <v>1778897.7876333341</v>
          </cell>
          <cell r="AB19">
            <v>1662219.864569945</v>
          </cell>
          <cell r="AC19">
            <v>1616265.1877764761</v>
          </cell>
        </row>
        <row r="20">
          <cell r="R20">
            <v>1029355.1979250202</v>
          </cell>
          <cell r="S20">
            <v>1037245.5677024582</v>
          </cell>
          <cell r="T20">
            <v>1046091.9918300646</v>
          </cell>
          <cell r="U20">
            <v>1036305.7786006726</v>
          </cell>
          <cell r="V20">
            <v>980193.56617799215</v>
          </cell>
          <cell r="W20">
            <v>1051020.4859535911</v>
          </cell>
          <cell r="X20">
            <v>1197056.8190349657</v>
          </cell>
          <cell r="Y20">
            <v>1250595.5790619028</v>
          </cell>
          <cell r="Z20">
            <v>1145514.3558516973</v>
          </cell>
          <cell r="AA20">
            <v>1049425.9766002288</v>
          </cell>
          <cell r="AB20">
            <v>985865.27784639923</v>
          </cell>
          <cell r="AC20">
            <v>1071089.4034150071</v>
          </cell>
        </row>
        <row r="21">
          <cell r="R21">
            <v>5163950.3899889765</v>
          </cell>
          <cell r="S21">
            <v>5434590.6855179165</v>
          </cell>
          <cell r="T21">
            <v>5388310.4760368923</v>
          </cell>
          <cell r="U21">
            <v>5766894.1932834275</v>
          </cell>
          <cell r="V21">
            <v>5189627.3994288761</v>
          </cell>
          <cell r="W21">
            <v>5327872.1579541788</v>
          </cell>
          <cell r="X21">
            <v>5946662.3764747232</v>
          </cell>
          <cell r="Y21">
            <v>5747675.4257713538</v>
          </cell>
          <cell r="Z21">
            <v>5897802.8556452524</v>
          </cell>
          <cell r="AA21">
            <v>5765270.4531915952</v>
          </cell>
          <cell r="AB21">
            <v>5422275.3554296494</v>
          </cell>
          <cell r="AC21">
            <v>5573288.231277152</v>
          </cell>
        </row>
        <row r="22">
          <cell r="R22">
            <v>1458545.2320802922</v>
          </cell>
          <cell r="S22">
            <v>1493637.6955898183</v>
          </cell>
          <cell r="T22">
            <v>1415295.519407361</v>
          </cell>
          <cell r="U22">
            <v>1592200.3129903665</v>
          </cell>
          <cell r="V22">
            <v>1414964.5005443911</v>
          </cell>
          <cell r="W22">
            <v>1435993.187962933</v>
          </cell>
          <cell r="X22">
            <v>1596772.5567931167</v>
          </cell>
          <cell r="Y22">
            <v>1584729.5792351607</v>
          </cell>
          <cell r="Z22">
            <v>1625228.9444132475</v>
          </cell>
          <cell r="AA22">
            <v>1595423.8481628483</v>
          </cell>
          <cell r="AB22">
            <v>1491710.2465660512</v>
          </cell>
          <cell r="AC22">
            <v>1560078.3762544182</v>
          </cell>
        </row>
        <row r="23">
          <cell r="R23">
            <v>7123290.9012038698</v>
          </cell>
          <cell r="S23">
            <v>7871034.6167296525</v>
          </cell>
          <cell r="T23">
            <v>6977438.5132102221</v>
          </cell>
          <cell r="U23">
            <v>7534328.2623322858</v>
          </cell>
          <cell r="V23">
            <v>6954310.6472075665</v>
          </cell>
          <cell r="W23">
            <v>7188421.1852932917</v>
          </cell>
          <cell r="X23">
            <v>8261851.3438286204</v>
          </cell>
          <cell r="Y23">
            <v>7976954.1111520445</v>
          </cell>
          <cell r="Z23">
            <v>8034183.5267774994</v>
          </cell>
          <cell r="AA23">
            <v>7805266.9186462117</v>
          </cell>
          <cell r="AB23">
            <v>7373802.7772608828</v>
          </cell>
          <cell r="AC23">
            <v>7775257.1963578546</v>
          </cell>
        </row>
        <row r="24">
          <cell r="R24">
            <v>1553902.9317774524</v>
          </cell>
          <cell r="S24">
            <v>1637043.3901576337</v>
          </cell>
          <cell r="T24">
            <v>1523088.8518762861</v>
          </cell>
          <cell r="U24">
            <v>1729008.189186333</v>
          </cell>
          <cell r="V24">
            <v>1568626.3988595873</v>
          </cell>
          <cell r="W24">
            <v>1553673.4154222498</v>
          </cell>
          <cell r="X24">
            <v>1780956.2213815369</v>
          </cell>
          <cell r="Y24">
            <v>1859401.3073164143</v>
          </cell>
          <cell r="Z24">
            <v>1776573.4010382036</v>
          </cell>
          <cell r="AA24">
            <v>1747085.1836021431</v>
          </cell>
          <cell r="AB24">
            <v>1630030.7850893633</v>
          </cell>
          <cell r="AC24">
            <v>1794639.9242927919</v>
          </cell>
        </row>
        <row r="25">
          <cell r="R25">
            <v>12285308.683808759</v>
          </cell>
          <cell r="S25">
            <v>12981230.911348913</v>
          </cell>
          <cell r="T25">
            <v>12543035.965707574</v>
          </cell>
          <cell r="U25">
            <v>13198049.215519443</v>
          </cell>
          <cell r="V25">
            <v>12944427.284774175</v>
          </cell>
          <cell r="W25">
            <v>12417642.770627214</v>
          </cell>
          <cell r="X25">
            <v>13858024.105061667</v>
          </cell>
          <cell r="Y25">
            <v>13509654.007800573</v>
          </cell>
          <cell r="Z25">
            <v>14046857.280903369</v>
          </cell>
          <cell r="AA25">
            <v>13710875.987125954</v>
          </cell>
          <cell r="AB25">
            <v>12984848.02274546</v>
          </cell>
          <cell r="AC25">
            <v>13686335.764576897</v>
          </cell>
        </row>
        <row r="26">
          <cell r="R26">
            <v>1835847.6445567908</v>
          </cell>
          <cell r="S26">
            <v>1871339.2103442382</v>
          </cell>
          <cell r="T26">
            <v>1800326.5034371184</v>
          </cell>
          <cell r="U26">
            <v>1858835.2174182853</v>
          </cell>
          <cell r="V26">
            <v>1818122.8518788805</v>
          </cell>
          <cell r="W26">
            <v>1835852.3309276761</v>
          </cell>
          <cell r="X26">
            <v>2134951.9618563307</v>
          </cell>
          <cell r="Y26">
            <v>2158784.7354904092</v>
          </cell>
          <cell r="Z26">
            <v>2090964.900682888</v>
          </cell>
          <cell r="AA26">
            <v>1995087.5342584809</v>
          </cell>
          <cell r="AB26">
            <v>1880949.8543542188</v>
          </cell>
          <cell r="AC26">
            <v>1911997.2547946896</v>
          </cell>
        </row>
        <row r="27">
          <cell r="R27">
            <v>799758.3111108517</v>
          </cell>
          <cell r="S27">
            <v>807284.17183913826</v>
          </cell>
          <cell r="T27">
            <v>815656.60696872056</v>
          </cell>
          <cell r="U27">
            <v>809975.34173307393</v>
          </cell>
          <cell r="V27">
            <v>787935.56127565051</v>
          </cell>
          <cell r="W27">
            <v>775837.60578554508</v>
          </cell>
          <cell r="X27">
            <v>918987.46754408861</v>
          </cell>
          <cell r="Y27">
            <v>875824.24572315265</v>
          </cell>
          <cell r="Z27">
            <v>887354.75312169618</v>
          </cell>
          <cell r="AA27">
            <v>845836.55161701888</v>
          </cell>
          <cell r="AB27">
            <v>799530.24449192279</v>
          </cell>
          <cell r="AC27">
            <v>861249.13878914178</v>
          </cell>
        </row>
        <row r="28">
          <cell r="R28">
            <v>1193932.1177674436</v>
          </cell>
          <cell r="S28">
            <v>1228451.3641704815</v>
          </cell>
          <cell r="T28">
            <v>1163421.1221141834</v>
          </cell>
          <cell r="U28">
            <v>1212888.1939437094</v>
          </cell>
          <cell r="V28">
            <v>1190564.2100563291</v>
          </cell>
          <cell r="W28">
            <v>1196142.7376029184</v>
          </cell>
          <cell r="X28">
            <v>1365749.0547135777</v>
          </cell>
          <cell r="Y28">
            <v>1388182.6249743714</v>
          </cell>
          <cell r="Z28">
            <v>1327588.5661853976</v>
          </cell>
          <cell r="AA28">
            <v>1265730.9255636663</v>
          </cell>
          <cell r="AB28">
            <v>1249306.8949115602</v>
          </cell>
          <cell r="AC28">
            <v>1191012.1879963626</v>
          </cell>
        </row>
        <row r="29">
          <cell r="R29">
            <v>6138741.9824057957</v>
          </cell>
          <cell r="S29">
            <v>6104431.5884137731</v>
          </cell>
          <cell r="T29">
            <v>6004074.24752081</v>
          </cell>
          <cell r="U29">
            <v>6295117.4996573646</v>
          </cell>
          <cell r="V29">
            <v>6185449.6653796602</v>
          </cell>
          <cell r="W29">
            <v>5875416.0771390926</v>
          </cell>
          <cell r="X29">
            <v>6746988.9156318447</v>
          </cell>
          <cell r="Y29">
            <v>6695772.3136826567</v>
          </cell>
          <cell r="Z29">
            <v>6826330.5475113988</v>
          </cell>
          <cell r="AA29">
            <v>6576802.5883794194</v>
          </cell>
          <cell r="AB29">
            <v>6305509.1793360151</v>
          </cell>
          <cell r="AC29">
            <v>6268195.3949421737</v>
          </cell>
        </row>
        <row r="30">
          <cell r="R30">
            <v>927869.76444816601</v>
          </cell>
          <cell r="S30">
            <v>968832.7058000312</v>
          </cell>
          <cell r="T30">
            <v>960018.63616379141</v>
          </cell>
          <cell r="U30">
            <v>1020570.0348047309</v>
          </cell>
          <cell r="V30">
            <v>1000965.8114899165</v>
          </cell>
          <cell r="W30">
            <v>1003405.6958519843</v>
          </cell>
          <cell r="X30">
            <v>1090474.1242749167</v>
          </cell>
          <cell r="Y30">
            <v>1212965.3267112439</v>
          </cell>
          <cell r="Z30">
            <v>1113427.8837486804</v>
          </cell>
          <cell r="AA30">
            <v>1065235.7685536928</v>
          </cell>
          <cell r="AB30">
            <v>982536.12925069628</v>
          </cell>
          <cell r="AC30">
            <v>1074128.1189021494</v>
          </cell>
        </row>
        <row r="31">
          <cell r="R31">
            <v>1166228.5003446459</v>
          </cell>
          <cell r="S31">
            <v>1205261.1219872385</v>
          </cell>
          <cell r="T31">
            <v>1200458.3726439199</v>
          </cell>
          <cell r="U31">
            <v>1291419.9195139767</v>
          </cell>
          <cell r="V31">
            <v>1248292.5417188394</v>
          </cell>
          <cell r="W31">
            <v>1228316.8582793043</v>
          </cell>
          <cell r="X31">
            <v>1434973.1924815257</v>
          </cell>
          <cell r="Y31">
            <v>1441351.2335336579</v>
          </cell>
          <cell r="Z31">
            <v>1402903.9170712945</v>
          </cell>
          <cell r="AA31">
            <v>1255691.5074116078</v>
          </cell>
          <cell r="AB31">
            <v>1265881.5575772719</v>
          </cell>
          <cell r="AC31">
            <v>1292571.2774367183</v>
          </cell>
        </row>
      </sheetData>
      <sheetData sheetId="23">
        <row r="4">
          <cell r="R4"/>
          <cell r="S4"/>
          <cell r="T4"/>
          <cell r="U4"/>
          <cell r="V4"/>
          <cell r="W4"/>
          <cell r="X4"/>
          <cell r="Y4"/>
          <cell r="Z4"/>
          <cell r="AA4"/>
          <cell r="AB4"/>
          <cell r="AC4"/>
        </row>
        <row r="5">
          <cell r="R5">
            <v>52714926.641257562</v>
          </cell>
          <cell r="S5">
            <v>54851462.000633813</v>
          </cell>
          <cell r="T5">
            <v>54790283.092652194</v>
          </cell>
          <cell r="U5">
            <v>57746945.527510844</v>
          </cell>
          <cell r="V5">
            <v>55873292.109366342</v>
          </cell>
          <cell r="W5">
            <v>54221541.58675544</v>
          </cell>
          <cell r="X5">
            <v>62125459.149821222</v>
          </cell>
          <cell r="Y5">
            <v>61301197.771818124</v>
          </cell>
          <cell r="Z5">
            <v>59345150.507931285</v>
          </cell>
          <cell r="AA5">
            <v>55820167.657801174</v>
          </cell>
          <cell r="AB5">
            <v>55416897.532006778</v>
          </cell>
          <cell r="AC5">
            <v>57480864.422444999</v>
          </cell>
        </row>
        <row r="6">
          <cell r="R6">
            <v>739739.2255193973</v>
          </cell>
          <cell r="S6">
            <v>747976.74886144139</v>
          </cell>
          <cell r="T6">
            <v>738465.74795616581</v>
          </cell>
          <cell r="U6">
            <v>807674.38095855084</v>
          </cell>
          <cell r="V6">
            <v>765239.08403072029</v>
          </cell>
          <cell r="W6">
            <v>783326.12922798772</v>
          </cell>
          <cell r="X6">
            <v>925875.04367084999</v>
          </cell>
          <cell r="Y6">
            <v>950699.40981452609</v>
          </cell>
          <cell r="Z6">
            <v>873427.54904077179</v>
          </cell>
          <cell r="AA6">
            <v>780354.34815070929</v>
          </cell>
          <cell r="AB6">
            <v>778589.42798035103</v>
          </cell>
          <cell r="AC6">
            <v>793652.90478852822</v>
          </cell>
        </row>
        <row r="7">
          <cell r="R7">
            <v>3581921.0116761392</v>
          </cell>
          <cell r="S7">
            <v>3858018.6414277786</v>
          </cell>
          <cell r="T7">
            <v>3814795.5184143661</v>
          </cell>
          <cell r="U7">
            <v>4006415.9714240469</v>
          </cell>
          <cell r="V7">
            <v>3909668.027185089</v>
          </cell>
          <cell r="W7">
            <v>3902058.4596184259</v>
          </cell>
          <cell r="X7">
            <v>4583889.2016346948</v>
          </cell>
          <cell r="Y7">
            <v>4810670.5068602432</v>
          </cell>
          <cell r="Z7">
            <v>4454861.1901581828</v>
          </cell>
          <cell r="AA7">
            <v>3951808.9394585621</v>
          </cell>
          <cell r="AB7">
            <v>4009564.8796143122</v>
          </cell>
          <cell r="AC7">
            <v>3981826.65252815</v>
          </cell>
        </row>
        <row r="8">
          <cell r="R8">
            <v>7334683.7115193531</v>
          </cell>
          <cell r="S8">
            <v>7692304.8907092512</v>
          </cell>
          <cell r="T8">
            <v>7604042.3218271099</v>
          </cell>
          <cell r="U8">
            <v>7817718.6883460619</v>
          </cell>
          <cell r="V8">
            <v>7631347.6348635107</v>
          </cell>
          <cell r="W8">
            <v>7517756.3538852371</v>
          </cell>
          <cell r="X8">
            <v>8585162.0029845983</v>
          </cell>
          <cell r="Y8">
            <v>8851718.3960504346</v>
          </cell>
          <cell r="Z8">
            <v>8235896.0356259104</v>
          </cell>
          <cell r="AA8">
            <v>7661221.3877266236</v>
          </cell>
          <cell r="AB8">
            <v>7577817.6780550405</v>
          </cell>
          <cell r="AC8">
            <v>7642057.8984068558</v>
          </cell>
        </row>
        <row r="9">
          <cell r="R9">
            <v>1642496.0597150989</v>
          </cell>
          <cell r="S9">
            <v>1700168.4724298003</v>
          </cell>
          <cell r="T9">
            <v>1704788.6844849216</v>
          </cell>
          <cell r="U9">
            <v>1874521.1253773412</v>
          </cell>
          <cell r="V9">
            <v>1856015.9850474913</v>
          </cell>
          <cell r="W9">
            <v>1826580.2363328862</v>
          </cell>
          <cell r="X9">
            <v>2072447.4872509516</v>
          </cell>
          <cell r="Y9">
            <v>2251041.0012240373</v>
          </cell>
          <cell r="Z9">
            <v>2027102.4936429756</v>
          </cell>
          <cell r="AA9">
            <v>1957787.0990321343</v>
          </cell>
          <cell r="AB9">
            <v>2010318.4287144048</v>
          </cell>
          <cell r="AC9">
            <v>2000291.9267479535</v>
          </cell>
        </row>
        <row r="10">
          <cell r="R10">
            <v>1766384.0596959936</v>
          </cell>
          <cell r="S10">
            <v>1822583.1798830768</v>
          </cell>
          <cell r="T10">
            <v>1751225.5332754022</v>
          </cell>
          <cell r="U10">
            <v>1809375.9349648263</v>
          </cell>
          <cell r="V10">
            <v>1824534.6079732643</v>
          </cell>
          <cell r="W10">
            <v>1729131.8923365311</v>
          </cell>
          <cell r="X10">
            <v>1935553.1962996782</v>
          </cell>
          <cell r="Y10">
            <v>2094416.807613024</v>
          </cell>
          <cell r="Z10">
            <v>2041288.6365305576</v>
          </cell>
          <cell r="AA10">
            <v>1944239.9316063453</v>
          </cell>
          <cell r="AB10">
            <v>1908484.7778319772</v>
          </cell>
          <cell r="AC10">
            <v>1910372.4419893236</v>
          </cell>
        </row>
        <row r="11">
          <cell r="R11">
            <v>2324201.7139898585</v>
          </cell>
          <cell r="S11">
            <v>2360622.7987662614</v>
          </cell>
          <cell r="T11">
            <v>2360332.3827951388</v>
          </cell>
          <cell r="U11">
            <v>2477896.909991527</v>
          </cell>
          <cell r="V11">
            <v>2415254.9687205865</v>
          </cell>
          <cell r="W11">
            <v>2388473.5116565516</v>
          </cell>
          <cell r="X11">
            <v>2795067.3253067872</v>
          </cell>
          <cell r="Y11">
            <v>2835399.4661428621</v>
          </cell>
          <cell r="Z11">
            <v>2749940.5262925834</v>
          </cell>
          <cell r="AA11">
            <v>2347204.4744074689</v>
          </cell>
          <cell r="AB11">
            <v>2321524.1661682813</v>
          </cell>
          <cell r="AC11">
            <v>2438288.7557620895</v>
          </cell>
        </row>
        <row r="12">
          <cell r="R12">
            <v>1395322.6345727113</v>
          </cell>
          <cell r="S12">
            <v>1431135.3716266993</v>
          </cell>
          <cell r="T12">
            <v>1422738.1256469616</v>
          </cell>
          <cell r="U12">
            <v>1469549.3087123809</v>
          </cell>
          <cell r="V12">
            <v>1469162.5418414231</v>
          </cell>
          <cell r="W12">
            <v>1431025.063498551</v>
          </cell>
          <cell r="X12">
            <v>1720221.8529886159</v>
          </cell>
          <cell r="Y12">
            <v>1853124.6857213422</v>
          </cell>
          <cell r="Z12">
            <v>1737391.3770107885</v>
          </cell>
          <cell r="AA12">
            <v>1481840.5650331751</v>
          </cell>
          <cell r="AB12">
            <v>1453449.1404342907</v>
          </cell>
          <cell r="AC12">
            <v>1402571.3329130579</v>
          </cell>
        </row>
        <row r="13">
          <cell r="R13">
            <v>4625744.4910058621</v>
          </cell>
          <cell r="S13">
            <v>4687978.8120257026</v>
          </cell>
          <cell r="T13">
            <v>4635008.8777871747</v>
          </cell>
          <cell r="U13">
            <v>4755844.1800930211</v>
          </cell>
          <cell r="V13">
            <v>4777579.7459639469</v>
          </cell>
          <cell r="W13">
            <v>4557130.3050627941</v>
          </cell>
          <cell r="X13">
            <v>5301045.3619736657</v>
          </cell>
          <cell r="Y13">
            <v>5759537.2408592096</v>
          </cell>
          <cell r="Z13">
            <v>5419891.0201571304</v>
          </cell>
          <cell r="AA13">
            <v>5098212.1228987342</v>
          </cell>
          <cell r="AB13">
            <v>5056257.4482667213</v>
          </cell>
          <cell r="AC13">
            <v>5179010.3939060476</v>
          </cell>
        </row>
        <row r="14">
          <cell r="R14">
            <v>247173.77915975323</v>
          </cell>
          <cell r="S14">
            <v>261596.58680738806</v>
          </cell>
          <cell r="T14">
            <v>259077.22742042108</v>
          </cell>
          <cell r="U14">
            <v>273042.99466056679</v>
          </cell>
          <cell r="V14">
            <v>258047.6074583088</v>
          </cell>
          <cell r="W14">
            <v>268246.40356431191</v>
          </cell>
          <cell r="X14">
            <v>354626.26915938983</v>
          </cell>
          <cell r="Y14">
            <v>340852.47017252469</v>
          </cell>
          <cell r="Z14">
            <v>332933.69847177411</v>
          </cell>
          <cell r="AA14">
            <v>288997.27578999387</v>
          </cell>
          <cell r="AB14">
            <v>276421.23512371856</v>
          </cell>
          <cell r="AC14">
            <v>290193.45221184881</v>
          </cell>
        </row>
        <row r="15">
          <cell r="R15">
            <v>12299520.475595605</v>
          </cell>
          <cell r="S15">
            <v>12496396.244366677</v>
          </cell>
          <cell r="T15">
            <v>12422009.575222081</v>
          </cell>
          <cell r="U15">
            <v>12751721.248246141</v>
          </cell>
          <cell r="V15">
            <v>12393170.485672535</v>
          </cell>
          <cell r="W15">
            <v>12183933.025476368</v>
          </cell>
          <cell r="X15">
            <v>14009220.991917558</v>
          </cell>
          <cell r="Y15">
            <v>14819243.086534804</v>
          </cell>
          <cell r="Z15">
            <v>13890956.206835601</v>
          </cell>
          <cell r="AA15">
            <v>13391827.151230529</v>
          </cell>
          <cell r="AB15">
            <v>12477026.82253952</v>
          </cell>
          <cell r="AC15">
            <v>13128706.686362589</v>
          </cell>
        </row>
        <row r="16">
          <cell r="R16">
            <v>1209970.5339460257</v>
          </cell>
          <cell r="S16">
            <v>1275553.0732077588</v>
          </cell>
          <cell r="T16">
            <v>1234754.9521307603</v>
          </cell>
          <cell r="U16">
            <v>1333792.8115990781</v>
          </cell>
          <cell r="V16">
            <v>1218057.5984472989</v>
          </cell>
          <cell r="W16">
            <v>1228546.2920574925</v>
          </cell>
          <cell r="X16">
            <v>1464302.9578001231</v>
          </cell>
          <cell r="Y16">
            <v>1644608.3722434924</v>
          </cell>
          <cell r="Z16">
            <v>1400487.4592196087</v>
          </cell>
          <cell r="AA16">
            <v>1373840.1175774124</v>
          </cell>
          <cell r="AB16">
            <v>1253168.6665171939</v>
          </cell>
          <cell r="AC16">
            <v>1318947.1652537538</v>
          </cell>
        </row>
        <row r="17">
          <cell r="R17">
            <v>1611108.8471271931</v>
          </cell>
          <cell r="S17">
            <v>1691487.0085544316</v>
          </cell>
          <cell r="T17">
            <v>1656280.0753420403</v>
          </cell>
          <cell r="U17">
            <v>1819319.4101681465</v>
          </cell>
          <cell r="V17">
            <v>1710757.4613091655</v>
          </cell>
          <cell r="W17">
            <v>1742161.3138941508</v>
          </cell>
          <cell r="X17">
            <v>2077588.183890013</v>
          </cell>
          <cell r="Y17">
            <v>2278458.7365777292</v>
          </cell>
          <cell r="Z17">
            <v>1924452.9731842554</v>
          </cell>
          <cell r="AA17">
            <v>1725095.2662245391</v>
          </cell>
          <cell r="AB17">
            <v>1735857.8506270996</v>
          </cell>
          <cell r="AC17">
            <v>1708671.8731012382</v>
          </cell>
        </row>
        <row r="18">
          <cell r="R18">
            <v>3423868.043157211</v>
          </cell>
          <cell r="S18">
            <v>3500601.7730548913</v>
          </cell>
          <cell r="T18">
            <v>3497147.2535858955</v>
          </cell>
          <cell r="U18">
            <v>3557649.8900229917</v>
          </cell>
          <cell r="V18">
            <v>3485679.0673225098</v>
          </cell>
          <cell r="W18">
            <v>3319308.789979334</v>
          </cell>
          <cell r="X18">
            <v>3992878.317654971</v>
          </cell>
          <cell r="Y18">
            <v>4059868.6249427982</v>
          </cell>
          <cell r="Z18">
            <v>3903169.1712687323</v>
          </cell>
          <cell r="AA18">
            <v>3691993.3340182849</v>
          </cell>
          <cell r="AB18">
            <v>3495745.0556676006</v>
          </cell>
          <cell r="AC18">
            <v>3564138.6793247885</v>
          </cell>
        </row>
        <row r="19">
          <cell r="R19">
            <v>1419017.9950312693</v>
          </cell>
          <cell r="S19">
            <v>1447289.7954662873</v>
          </cell>
          <cell r="T19">
            <v>1380358.7895522178</v>
          </cell>
          <cell r="U19">
            <v>1481535.0711982695</v>
          </cell>
          <cell r="V19">
            <v>1368764.316066473</v>
          </cell>
          <cell r="W19">
            <v>1377446.1199214011</v>
          </cell>
          <cell r="X19">
            <v>1710065.0986666789</v>
          </cell>
          <cell r="Y19">
            <v>1803067.3891016776</v>
          </cell>
          <cell r="Z19">
            <v>1691432.5850159659</v>
          </cell>
          <cell r="AA19">
            <v>1545142.7876333341</v>
          </cell>
          <cell r="AB19">
            <v>1431742.864569945</v>
          </cell>
          <cell r="AC19">
            <v>1401168.1877764799</v>
          </cell>
        </row>
        <row r="20">
          <cell r="R20">
            <v>904638.19792502024</v>
          </cell>
          <cell r="S20">
            <v>916691.56770245824</v>
          </cell>
          <cell r="T20">
            <v>922295.99183006457</v>
          </cell>
          <cell r="U20">
            <v>917222.77860067261</v>
          </cell>
          <cell r="V20">
            <v>855655.56617799215</v>
          </cell>
          <cell r="W20">
            <v>909306.48595359107</v>
          </cell>
          <cell r="X20">
            <v>1069972.8190349657</v>
          </cell>
          <cell r="Y20">
            <v>1120776.5790619028</v>
          </cell>
          <cell r="Z20">
            <v>1008386.3558516973</v>
          </cell>
          <cell r="AA20">
            <v>916941.97660022881</v>
          </cell>
          <cell r="AB20">
            <v>859751.27784639923</v>
          </cell>
          <cell r="AC20">
            <v>949963.40341500705</v>
          </cell>
        </row>
        <row r="21">
          <cell r="R21">
            <v>4641028.3899889765</v>
          </cell>
          <cell r="S21">
            <v>4833587.6855179165</v>
          </cell>
          <cell r="T21">
            <v>4847177.4760368923</v>
          </cell>
          <cell r="U21">
            <v>5203081.1932834275</v>
          </cell>
          <cell r="V21">
            <v>4681244.3994288761</v>
          </cell>
          <cell r="W21">
            <v>4711276.1579541788</v>
          </cell>
          <cell r="X21">
            <v>5412796.3764747232</v>
          </cell>
          <cell r="Y21">
            <v>5212169.4257713538</v>
          </cell>
          <cell r="Z21">
            <v>5345375.8556452524</v>
          </cell>
          <cell r="AA21">
            <v>5238430.4531915952</v>
          </cell>
          <cell r="AB21">
            <v>4865674.3554296494</v>
          </cell>
          <cell r="AC21">
            <v>5016720.231277152</v>
          </cell>
        </row>
        <row r="22">
          <cell r="R22">
            <v>1275929.2320802922</v>
          </cell>
          <cell r="S22">
            <v>1326516.6955898183</v>
          </cell>
          <cell r="T22">
            <v>1255731.519407361</v>
          </cell>
          <cell r="U22">
            <v>1411363.3129903665</v>
          </cell>
          <cell r="V22">
            <v>1232856.5005443911</v>
          </cell>
          <cell r="W22">
            <v>1249442.187962933</v>
          </cell>
          <cell r="X22">
            <v>1427005.5567931167</v>
          </cell>
          <cell r="Y22">
            <v>1412053.5792351607</v>
          </cell>
          <cell r="Z22">
            <v>1446860.9444132475</v>
          </cell>
          <cell r="AA22">
            <v>1420750.8481628483</v>
          </cell>
          <cell r="AB22">
            <v>1298825.2465660512</v>
          </cell>
          <cell r="AC22">
            <v>1355154.3762544144</v>
          </cell>
        </row>
        <row r="23">
          <cell r="R23">
            <v>6402719.9012038698</v>
          </cell>
          <cell r="S23">
            <v>6657341.6167296525</v>
          </cell>
          <cell r="T23">
            <v>6222462.5132102221</v>
          </cell>
          <cell r="U23">
            <v>6564253.2623322858</v>
          </cell>
          <cell r="V23">
            <v>6233879.6472075665</v>
          </cell>
          <cell r="W23">
            <v>6215036.1852932917</v>
          </cell>
          <cell r="X23">
            <v>7478799.3438286204</v>
          </cell>
          <cell r="Y23">
            <v>7248610.1111520445</v>
          </cell>
          <cell r="Z23">
            <v>7260968.5267774994</v>
          </cell>
          <cell r="AA23">
            <v>7023258.9186462117</v>
          </cell>
          <cell r="AB23">
            <v>6612057.7772608828</v>
          </cell>
          <cell r="AC23">
            <v>6956810.1963578397</v>
          </cell>
        </row>
        <row r="24">
          <cell r="R24">
            <v>1325317.9317774524</v>
          </cell>
          <cell r="S24">
            <v>1414009.3901576337</v>
          </cell>
          <cell r="T24">
            <v>1309812.8518762861</v>
          </cell>
          <cell r="U24">
            <v>1496708.189186333</v>
          </cell>
          <cell r="V24">
            <v>1353497.3988595873</v>
          </cell>
          <cell r="W24">
            <v>1327701.4154222498</v>
          </cell>
          <cell r="X24">
            <v>1585297.2213815369</v>
          </cell>
          <cell r="Y24">
            <v>1592543.3073164143</v>
          </cell>
          <cell r="Z24">
            <v>1562597.4010382036</v>
          </cell>
          <cell r="AA24">
            <v>1519730.1836021431</v>
          </cell>
          <cell r="AB24">
            <v>1408119.7850893633</v>
          </cell>
          <cell r="AC24">
            <v>1429924.9242927956</v>
          </cell>
        </row>
        <row r="25">
          <cell r="R25">
            <v>11131384.683808759</v>
          </cell>
          <cell r="S25">
            <v>11698511.911348913</v>
          </cell>
          <cell r="T25">
            <v>11352660.965707574</v>
          </cell>
          <cell r="U25">
            <v>12029976.215519443</v>
          </cell>
          <cell r="V25">
            <v>11768353.284774175</v>
          </cell>
          <cell r="W25">
            <v>11229333.770627214</v>
          </cell>
          <cell r="X25">
            <v>12476193.105061667</v>
          </cell>
          <cell r="Y25">
            <v>12279176.007800573</v>
          </cell>
          <cell r="Z25">
            <v>12584074.280903369</v>
          </cell>
          <cell r="AA25">
            <v>12380222.987125954</v>
          </cell>
          <cell r="AB25">
            <v>11738099.02274546</v>
          </cell>
          <cell r="AC25">
            <v>12298429.764576867</v>
          </cell>
        </row>
        <row r="26">
          <cell r="R26">
            <v>1563359.6445567908</v>
          </cell>
          <cell r="S26">
            <v>1616291.2103442382</v>
          </cell>
          <cell r="T26">
            <v>1537769.5034371184</v>
          </cell>
          <cell r="U26">
            <v>1624800.2174182853</v>
          </cell>
          <cell r="V26">
            <v>1555101.8518788805</v>
          </cell>
          <cell r="W26">
            <v>1552716.3309276761</v>
          </cell>
          <cell r="X26">
            <v>1851862.9618563307</v>
          </cell>
          <cell r="Y26">
            <v>1872502.7354904092</v>
          </cell>
          <cell r="Z26">
            <v>1815066.900682888</v>
          </cell>
          <cell r="AA26">
            <v>1721981.5342584809</v>
          </cell>
          <cell r="AB26">
            <v>1632699.8543542188</v>
          </cell>
          <cell r="AC26">
            <v>1642569.2547946821</v>
          </cell>
        </row>
        <row r="27">
          <cell r="R27">
            <v>725088.3111108517</v>
          </cell>
          <cell r="S27">
            <v>716161.17183913826</v>
          </cell>
          <cell r="T27">
            <v>743212.60696872056</v>
          </cell>
          <cell r="U27">
            <v>737621.34173307393</v>
          </cell>
          <cell r="V27">
            <v>714146.56127565051</v>
          </cell>
          <cell r="W27">
            <v>690833.60578554508</v>
          </cell>
          <cell r="X27">
            <v>830145.46754408861</v>
          </cell>
          <cell r="Y27">
            <v>790361.24572315265</v>
          </cell>
          <cell r="Z27">
            <v>790419.75312169618</v>
          </cell>
          <cell r="AA27">
            <v>771356.55161701888</v>
          </cell>
          <cell r="AB27">
            <v>723504.24449192279</v>
          </cell>
          <cell r="AC27">
            <v>779058.13878914178</v>
          </cell>
        </row>
        <row r="28">
          <cell r="R28">
            <v>1062754.1177674436</v>
          </cell>
          <cell r="S28">
            <v>1110363.3641704815</v>
          </cell>
          <cell r="T28">
            <v>1021464.1221141834</v>
          </cell>
          <cell r="U28">
            <v>1083126.1939437094</v>
          </cell>
          <cell r="V28">
            <v>984433.21005632915</v>
          </cell>
          <cell r="W28">
            <v>1068606.7376029184</v>
          </cell>
          <cell r="X28">
            <v>1215616.0547135777</v>
          </cell>
          <cell r="Y28">
            <v>1226182.6249743714</v>
          </cell>
          <cell r="Z28">
            <v>1178744.5661853976</v>
          </cell>
          <cell r="AA28">
            <v>1121179.9255636663</v>
          </cell>
          <cell r="AB28">
            <v>1115862.8949115602</v>
          </cell>
          <cell r="AC28">
            <v>1055348.1879963588</v>
          </cell>
        </row>
        <row r="29">
          <cell r="R29">
            <v>5380313.9824057957</v>
          </cell>
          <cell r="S29">
            <v>5439361.5884137731</v>
          </cell>
          <cell r="T29">
            <v>5307363.24752081</v>
          </cell>
          <cell r="U29">
            <v>5599254.4996573646</v>
          </cell>
          <cell r="V29">
            <v>5529586.6653796602</v>
          </cell>
          <cell r="W29">
            <v>5195231.0771390926</v>
          </cell>
          <cell r="X29">
            <v>6047697.9156318447</v>
          </cell>
          <cell r="Y29">
            <v>5992063.3136826567</v>
          </cell>
          <cell r="Z29">
            <v>6121308.5475113988</v>
          </cell>
          <cell r="AA29">
            <v>5884118.5883794194</v>
          </cell>
          <cell r="AB29">
            <v>5597197.1793360151</v>
          </cell>
          <cell r="AC29">
            <v>5579518.3949421588</v>
          </cell>
        </row>
        <row r="30">
          <cell r="R30">
            <v>810214.76444816601</v>
          </cell>
          <cell r="S30">
            <v>853060.7058000312</v>
          </cell>
          <cell r="T30">
            <v>848045.63616379141</v>
          </cell>
          <cell r="U30">
            <v>897852.03480473091</v>
          </cell>
          <cell r="V30">
            <v>868754.81148991652</v>
          </cell>
          <cell r="W30">
            <v>878944.69585198432</v>
          </cell>
          <cell r="X30">
            <v>970668.12427491671</v>
          </cell>
          <cell r="Y30">
            <v>1071883.3267112439</v>
          </cell>
          <cell r="Z30">
            <v>976672.88374868035</v>
          </cell>
          <cell r="AA30">
            <v>943045.76855369285</v>
          </cell>
          <cell r="AB30">
            <v>868113.12925069628</v>
          </cell>
          <cell r="AC30">
            <v>928879.11890214938</v>
          </cell>
        </row>
        <row r="31">
          <cell r="R31">
            <v>1018092.5003446459</v>
          </cell>
          <cell r="S31">
            <v>1065505.1219872385</v>
          </cell>
          <cell r="T31">
            <v>1043730.3726439199</v>
          </cell>
          <cell r="U31">
            <v>1150268.9195139767</v>
          </cell>
          <cell r="V31">
            <v>1103992.5417188394</v>
          </cell>
          <cell r="W31">
            <v>1068022.8582793043</v>
          </cell>
          <cell r="X31">
            <v>1284895.1924815257</v>
          </cell>
          <cell r="Y31">
            <v>1283022.2335336579</v>
          </cell>
          <cell r="Z31">
            <v>1246862.9170712945</v>
          </cell>
          <cell r="AA31">
            <v>1107776.5074116078</v>
          </cell>
          <cell r="AB31">
            <v>1115567.5575772719</v>
          </cell>
          <cell r="AC31">
            <v>1132699.2774367183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4">
          <cell r="R4">
            <v>7183460.4429649618</v>
          </cell>
          <cell r="S4">
            <v>7867809.0200848533</v>
          </cell>
          <cell r="T4">
            <v>8968701.0527253319</v>
          </cell>
          <cell r="U4">
            <v>7404139.3333150661</v>
          </cell>
          <cell r="V4">
            <v>8190115.0364036821</v>
          </cell>
          <cell r="W4">
            <v>8818565.4348100051</v>
          </cell>
          <cell r="X4">
            <v>7841071.8585185427</v>
          </cell>
          <cell r="Y4">
            <v>8843003.2711977102</v>
          </cell>
          <cell r="Z4">
            <v>8290235.0284465766</v>
          </cell>
          <cell r="AA4">
            <v>8325289.9398733536</v>
          </cell>
          <cell r="AB4">
            <v>8788837.3786172196</v>
          </cell>
          <cell r="AC4">
            <v>12221962.203042695</v>
          </cell>
        </row>
        <row r="5">
          <cell r="R5">
            <v>13315635.447354091</v>
          </cell>
          <cell r="S5">
            <v>13053364.761039946</v>
          </cell>
          <cell r="T5">
            <v>13847701.351276493</v>
          </cell>
          <cell r="U5">
            <v>13330752.083204692</v>
          </cell>
          <cell r="V5">
            <v>13405107.45103679</v>
          </cell>
          <cell r="W5">
            <v>15340305.394340243</v>
          </cell>
          <cell r="X5">
            <v>14539323.427415788</v>
          </cell>
          <cell r="Y5">
            <v>13622073.62718305</v>
          </cell>
          <cell r="Z5">
            <v>15872697.822127864</v>
          </cell>
          <cell r="AA5">
            <v>14992539.996592885</v>
          </cell>
          <cell r="AB5">
            <v>14197104.553556038</v>
          </cell>
          <cell r="AC5">
            <v>15025394.084872102</v>
          </cell>
        </row>
        <row r="6">
          <cell r="R6">
            <v>637669.79297126306</v>
          </cell>
          <cell r="S6">
            <v>648378.78994163708</v>
          </cell>
          <cell r="T6">
            <v>651869.65616444789</v>
          </cell>
          <cell r="U6">
            <v>558661.79377905582</v>
          </cell>
          <cell r="V6">
            <v>586762.60853636253</v>
          </cell>
          <cell r="W6">
            <v>620050.65215800784</v>
          </cell>
          <cell r="X6">
            <v>570862.91086151544</v>
          </cell>
          <cell r="Y6">
            <v>632046.77913730114</v>
          </cell>
          <cell r="Z6">
            <v>669197.13883423747</v>
          </cell>
          <cell r="AA6">
            <v>628934.52196398925</v>
          </cell>
          <cell r="AB6">
            <v>677009.66477663047</v>
          </cell>
          <cell r="AC6">
            <v>773615.6908755512</v>
          </cell>
        </row>
        <row r="7">
          <cell r="R7">
            <v>1378385.2998287012</v>
          </cell>
          <cell r="S7">
            <v>1400230.6390778141</v>
          </cell>
          <cell r="T7">
            <v>1525581.2528639934</v>
          </cell>
          <cell r="U7">
            <v>1321438.5556201478</v>
          </cell>
          <cell r="V7">
            <v>1392005.5373897208</v>
          </cell>
          <cell r="W7">
            <v>1513517.3536817948</v>
          </cell>
          <cell r="X7">
            <v>1496653.551347702</v>
          </cell>
          <cell r="Y7">
            <v>1471183.5761608223</v>
          </cell>
          <cell r="Z7">
            <v>1603601.473500486</v>
          </cell>
          <cell r="AA7">
            <v>1620830.9934028187</v>
          </cell>
          <cell r="AB7">
            <v>1494967.3487921343</v>
          </cell>
          <cell r="AC7">
            <v>1647984.4183338629</v>
          </cell>
        </row>
        <row r="8">
          <cell r="R8">
            <v>2433167.7118733907</v>
          </cell>
          <cell r="S8">
            <v>2227639.2121248776</v>
          </cell>
          <cell r="T8">
            <v>2233013.3499912033</v>
          </cell>
          <cell r="U8">
            <v>2453546.8810457545</v>
          </cell>
          <cell r="V8">
            <v>2233116.6294468897</v>
          </cell>
          <cell r="W8">
            <v>2452550.8916699216</v>
          </cell>
          <cell r="X8">
            <v>2309911.872443439</v>
          </cell>
          <cell r="Y8">
            <v>2362400.1592404232</v>
          </cell>
          <cell r="Z8">
            <v>2598139.6472608345</v>
          </cell>
          <cell r="AA8">
            <v>2482432.3776188372</v>
          </cell>
          <cell r="AB8">
            <v>2800566.5638552108</v>
          </cell>
          <cell r="AC8">
            <v>3057204.7034292142</v>
          </cell>
        </row>
        <row r="9">
          <cell r="R9">
            <v>919800.10135750612</v>
          </cell>
          <cell r="S9">
            <v>975705.28924083116</v>
          </cell>
          <cell r="T9">
            <v>993703.27556500712</v>
          </cell>
          <cell r="U9">
            <v>919465.10252828442</v>
          </cell>
          <cell r="V9">
            <v>947800.08725402923</v>
          </cell>
          <cell r="W9">
            <v>1031513.9509719489</v>
          </cell>
          <cell r="X9">
            <v>981513.67785649118</v>
          </cell>
          <cell r="Y9">
            <v>1004471.0258510206</v>
          </cell>
          <cell r="Z9">
            <v>1027553.9151783639</v>
          </cell>
          <cell r="AA9">
            <v>988761.36591174931</v>
          </cell>
          <cell r="AB9">
            <v>995329.9936884105</v>
          </cell>
          <cell r="AC9">
            <v>1201392.2145963567</v>
          </cell>
        </row>
        <row r="10">
          <cell r="R10">
            <v>856683.99762038363</v>
          </cell>
          <cell r="S10">
            <v>861845.94518372661</v>
          </cell>
          <cell r="T10">
            <v>899516.59431853564</v>
          </cell>
          <cell r="U10">
            <v>839543.67021133343</v>
          </cell>
          <cell r="V10">
            <v>872710.08893446042</v>
          </cell>
          <cell r="W10">
            <v>913690.43253993627</v>
          </cell>
          <cell r="X10">
            <v>901947.60884123761</v>
          </cell>
          <cell r="Y10">
            <v>964267.8144797557</v>
          </cell>
          <cell r="Z10">
            <v>925360.92513014923</v>
          </cell>
          <cell r="AA10">
            <v>885786.44626685802</v>
          </cell>
          <cell r="AB10">
            <v>920342.86840203649</v>
          </cell>
          <cell r="AC10">
            <v>1204243.6080715884</v>
          </cell>
        </row>
        <row r="11">
          <cell r="R11">
            <v>1074161.0897811067</v>
          </cell>
          <cell r="S11">
            <v>1044191.6342703647</v>
          </cell>
          <cell r="T11">
            <v>1090519.6647774235</v>
          </cell>
          <cell r="U11">
            <v>1028332.635883461</v>
          </cell>
          <cell r="V11">
            <v>946970.82610386028</v>
          </cell>
          <cell r="W11">
            <v>1058583.6373499569</v>
          </cell>
          <cell r="X11">
            <v>1056121.988402637</v>
          </cell>
          <cell r="Y11">
            <v>1029157.425026067</v>
          </cell>
          <cell r="Z11">
            <v>1053192.8458606</v>
          </cell>
          <cell r="AA11">
            <v>1034743.0337833659</v>
          </cell>
          <cell r="AB11">
            <v>1116762.2847649311</v>
          </cell>
          <cell r="AC11">
            <v>2070092.9339962257</v>
          </cell>
        </row>
        <row r="12">
          <cell r="R12">
            <v>880129.73340084299</v>
          </cell>
          <cell r="S12">
            <v>874500.26048367633</v>
          </cell>
          <cell r="T12">
            <v>962360.11879365146</v>
          </cell>
          <cell r="U12">
            <v>843809.63012235623</v>
          </cell>
          <cell r="V12">
            <v>840155.27614721016</v>
          </cell>
          <cell r="W12">
            <v>940212.85684068024</v>
          </cell>
          <cell r="X12">
            <v>898861.28192322433</v>
          </cell>
          <cell r="Y12">
            <v>951462.96439428022</v>
          </cell>
          <cell r="Z12">
            <v>939478.00150632288</v>
          </cell>
          <cell r="AA12">
            <v>918479.71256628667</v>
          </cell>
          <cell r="AB12">
            <v>929229.40209728607</v>
          </cell>
          <cell r="AC12">
            <v>1351610.7617241824</v>
          </cell>
        </row>
        <row r="13">
          <cell r="R13">
            <v>1881489.9217986248</v>
          </cell>
          <cell r="S13">
            <v>2026950.7181330021</v>
          </cell>
          <cell r="T13">
            <v>2092432.177254291</v>
          </cell>
          <cell r="U13">
            <v>1835801.5608119124</v>
          </cell>
          <cell r="V13">
            <v>1984280.6978697141</v>
          </cell>
          <cell r="W13">
            <v>2114043.7138151531</v>
          </cell>
          <cell r="X13">
            <v>2069420.2628334358</v>
          </cell>
          <cell r="Y13">
            <v>2773007.1686699935</v>
          </cell>
          <cell r="Z13">
            <v>2004209.2215763861</v>
          </cell>
          <cell r="AA13">
            <v>2091169.4152477209</v>
          </cell>
          <cell r="AB13">
            <v>2213785.6114554033</v>
          </cell>
          <cell r="AC13">
            <v>2654429.5305343647</v>
          </cell>
        </row>
        <row r="14">
          <cell r="R14">
            <v>321181.41719039809</v>
          </cell>
          <cell r="S14">
            <v>381164.15122071456</v>
          </cell>
          <cell r="T14">
            <v>399715.39340001409</v>
          </cell>
          <cell r="U14">
            <v>332124.04455717414</v>
          </cell>
          <cell r="V14">
            <v>339100.09665967245</v>
          </cell>
          <cell r="W14">
            <v>399716.68481646321</v>
          </cell>
          <cell r="X14">
            <v>380657.77785328374</v>
          </cell>
          <cell r="Y14">
            <v>346802.37714758812</v>
          </cell>
          <cell r="Z14">
            <v>396500.56408147031</v>
          </cell>
          <cell r="AA14">
            <v>374716.61302647943</v>
          </cell>
          <cell r="AB14">
            <v>371960.14331674646</v>
          </cell>
          <cell r="AC14">
            <v>531070.73672999605</v>
          </cell>
        </row>
        <row r="15">
          <cell r="R15">
            <v>3995870.1001014099</v>
          </cell>
          <cell r="S15">
            <v>4358631.0451623024</v>
          </cell>
          <cell r="T15">
            <v>4147759.0040488578</v>
          </cell>
          <cell r="U15">
            <v>3675271.1135150413</v>
          </cell>
          <cell r="V15">
            <v>3303361.3776822723</v>
          </cell>
          <cell r="W15">
            <v>4639512.2139401222</v>
          </cell>
          <cell r="X15">
            <v>4177644.1921107653</v>
          </cell>
          <cell r="Y15">
            <v>4277026.1782832537</v>
          </cell>
          <cell r="Z15">
            <v>4402241.0962136425</v>
          </cell>
          <cell r="AA15">
            <v>4112460.7078407113</v>
          </cell>
          <cell r="AB15">
            <v>4046322.4151775343</v>
          </cell>
          <cell r="AC15">
            <v>4908680.5559240803</v>
          </cell>
        </row>
        <row r="16">
          <cell r="R16">
            <v>1014049.9742222757</v>
          </cell>
          <cell r="S16">
            <v>1067758.2382067076</v>
          </cell>
          <cell r="T16">
            <v>1039966.956424895</v>
          </cell>
          <cell r="U16">
            <v>876660.28736413398</v>
          </cell>
          <cell r="V16">
            <v>852283.15846737393</v>
          </cell>
          <cell r="W16">
            <v>1167622.459300189</v>
          </cell>
          <cell r="X16">
            <v>809803.22482547641</v>
          </cell>
          <cell r="Y16">
            <v>1137600.3546652168</v>
          </cell>
          <cell r="Z16">
            <v>1215255.0221861994</v>
          </cell>
          <cell r="AA16">
            <v>1108516.267230513</v>
          </cell>
          <cell r="AB16">
            <v>1113362.2947833599</v>
          </cell>
          <cell r="AC16">
            <v>1706251.7623236619</v>
          </cell>
        </row>
        <row r="17">
          <cell r="R17">
            <v>891533.24103081168</v>
          </cell>
          <cell r="S17">
            <v>1181359.2675745774</v>
          </cell>
          <cell r="T17">
            <v>988890.83416706941</v>
          </cell>
          <cell r="U17">
            <v>982572.71042293671</v>
          </cell>
          <cell r="V17">
            <v>895152.51833595603</v>
          </cell>
          <cell r="W17">
            <v>1003732.745897157</v>
          </cell>
          <cell r="X17">
            <v>989076.07132036961</v>
          </cell>
          <cell r="Y17">
            <v>1030591.2605414784</v>
          </cell>
          <cell r="Z17">
            <v>974213.68354207592</v>
          </cell>
          <cell r="AA17">
            <v>965550.52546311566</v>
          </cell>
          <cell r="AB17">
            <v>979474.07203650533</v>
          </cell>
          <cell r="AC17">
            <v>1678783.0696679452</v>
          </cell>
        </row>
        <row r="18">
          <cell r="R18">
            <v>1523025.6933860013</v>
          </cell>
          <cell r="S18">
            <v>1463689.938288884</v>
          </cell>
          <cell r="T18">
            <v>1541272.3749696491</v>
          </cell>
          <cell r="U18">
            <v>1552725.9111299342</v>
          </cell>
          <cell r="V18">
            <v>1519832.7649203609</v>
          </cell>
          <cell r="W18">
            <v>1663516.6678611778</v>
          </cell>
          <cell r="X18">
            <v>1534253.4173413608</v>
          </cell>
          <cell r="Y18">
            <v>1603744.4268445149</v>
          </cell>
          <cell r="Z18">
            <v>1787608.2772556422</v>
          </cell>
          <cell r="AA18">
            <v>1684536.02240748</v>
          </cell>
          <cell r="AB18">
            <v>1684101.5935161435</v>
          </cell>
          <cell r="AC18">
            <v>2636862.9120788481</v>
          </cell>
        </row>
        <row r="19">
          <cell r="R19">
            <v>854939.17936322605</v>
          </cell>
          <cell r="S19">
            <v>859493.38954652764</v>
          </cell>
          <cell r="T19">
            <v>900960.43693941657</v>
          </cell>
          <cell r="U19">
            <v>841400.98434800236</v>
          </cell>
          <cell r="V19">
            <v>826823.16875738942</v>
          </cell>
          <cell r="W19">
            <v>920236.54882335512</v>
          </cell>
          <cell r="X19">
            <v>1080186.8121575217</v>
          </cell>
          <cell r="Y19">
            <v>872191.25642084144</v>
          </cell>
          <cell r="Z19">
            <v>1000714.4399333209</v>
          </cell>
          <cell r="AA19">
            <v>897504.37082902808</v>
          </cell>
          <cell r="AB19">
            <v>894270.45624653785</v>
          </cell>
          <cell r="AC19">
            <v>1276178.9566348332</v>
          </cell>
        </row>
        <row r="20">
          <cell r="R20">
            <v>732713.34507838881</v>
          </cell>
          <cell r="S20">
            <v>699048.19303020556</v>
          </cell>
          <cell r="T20">
            <v>723452.62631471769</v>
          </cell>
          <cell r="U20">
            <v>701499.76032586803</v>
          </cell>
          <cell r="V20">
            <v>702738.97194347496</v>
          </cell>
          <cell r="W20">
            <v>1096075.251122623</v>
          </cell>
          <cell r="X20">
            <v>711550.93537707755</v>
          </cell>
          <cell r="Y20">
            <v>699597.36985221657</v>
          </cell>
          <cell r="Z20">
            <v>690229.36866048502</v>
          </cell>
          <cell r="AA20">
            <v>766945.95693003619</v>
          </cell>
          <cell r="AB20">
            <v>961803.97857023694</v>
          </cell>
          <cell r="AC20">
            <v>831874.2427946704</v>
          </cell>
        </row>
        <row r="21">
          <cell r="R21">
            <v>1757388.8752997948</v>
          </cell>
          <cell r="S21">
            <v>1648601.5826805064</v>
          </cell>
          <cell r="T21">
            <v>1746366.5744557627</v>
          </cell>
          <cell r="U21">
            <v>1716605.5342623594</v>
          </cell>
          <cell r="V21">
            <v>1591718.7640333842</v>
          </cell>
          <cell r="W21">
            <v>1791317.5723014688</v>
          </cell>
          <cell r="X21">
            <v>1724683.0476826269</v>
          </cell>
          <cell r="Y21">
            <v>1822532.3183381164</v>
          </cell>
          <cell r="Z21">
            <v>1818636.9330297254</v>
          </cell>
          <cell r="AA21">
            <v>1827056.4829349327</v>
          </cell>
          <cell r="AB21">
            <v>1927770.0593358735</v>
          </cell>
          <cell r="AC21">
            <v>2109952.2556454493</v>
          </cell>
        </row>
        <row r="22">
          <cell r="R22">
            <v>758076.91635071451</v>
          </cell>
          <cell r="S22">
            <v>766271.51395713759</v>
          </cell>
          <cell r="T22">
            <v>806412.51902762195</v>
          </cell>
          <cell r="U22">
            <v>775654.59256558586</v>
          </cell>
          <cell r="V22">
            <v>769632.01019153465</v>
          </cell>
          <cell r="W22">
            <v>827115.25501790794</v>
          </cell>
          <cell r="X22">
            <v>756023.70225741703</v>
          </cell>
          <cell r="Y22">
            <v>818839.90179486747</v>
          </cell>
          <cell r="Z22">
            <v>869379.39369334723</v>
          </cell>
          <cell r="AA22">
            <v>812774.1852746841</v>
          </cell>
          <cell r="AB22">
            <v>904621.64874103339</v>
          </cell>
          <cell r="AC22">
            <v>909528.36112814839</v>
          </cell>
        </row>
        <row r="23">
          <cell r="R23">
            <v>2841234.0787269324</v>
          </cell>
          <cell r="S23">
            <v>2523057.2566131786</v>
          </cell>
          <cell r="T23">
            <v>2668817.5835141167</v>
          </cell>
          <cell r="U23">
            <v>2667974.8675893429</v>
          </cell>
          <cell r="V23">
            <v>2487058.8701949585</v>
          </cell>
          <cell r="W23">
            <v>2996223.8814618257</v>
          </cell>
          <cell r="X23">
            <v>2391080.784840879</v>
          </cell>
          <cell r="Y23">
            <v>2891902.3609562228</v>
          </cell>
          <cell r="Z23">
            <v>2714369.5816205051</v>
          </cell>
          <cell r="AA23">
            <v>2637692.6918293335</v>
          </cell>
          <cell r="AB23">
            <v>3216581.3815806718</v>
          </cell>
          <cell r="AC23">
            <v>4527806.6610720316</v>
          </cell>
        </row>
        <row r="24">
          <cell r="R24">
            <v>785546.9776694373</v>
          </cell>
          <cell r="S24">
            <v>766148.35802705819</v>
          </cell>
          <cell r="T24">
            <v>852691.84500209265</v>
          </cell>
          <cell r="U24">
            <v>760796.73000084539</v>
          </cell>
          <cell r="V24">
            <v>785046.20305578026</v>
          </cell>
          <cell r="W24">
            <v>880463.45080094947</v>
          </cell>
          <cell r="X24">
            <v>821113.58470630727</v>
          </cell>
          <cell r="Y24">
            <v>905787.2388071639</v>
          </cell>
          <cell r="Z24">
            <v>865434.18395903287</v>
          </cell>
          <cell r="AA24">
            <v>870044.791612008</v>
          </cell>
          <cell r="AB24">
            <v>828442.365415812</v>
          </cell>
          <cell r="AC24">
            <v>1272894.2709435143</v>
          </cell>
        </row>
        <row r="25">
          <cell r="R25">
            <v>2486526.4546353947</v>
          </cell>
          <cell r="S25">
            <v>2581250.0806212709</v>
          </cell>
          <cell r="T25">
            <v>2718313.126483113</v>
          </cell>
          <cell r="U25">
            <v>3068309.0752305947</v>
          </cell>
          <cell r="V25">
            <v>1934886.0695112799</v>
          </cell>
          <cell r="W25">
            <v>3063840.6663139588</v>
          </cell>
          <cell r="X25">
            <v>2638279.600571427</v>
          </cell>
          <cell r="Y25">
            <v>2894251.945337397</v>
          </cell>
          <cell r="Z25">
            <v>2947974.9423878733</v>
          </cell>
          <cell r="AA25">
            <v>2871072.1050577303</v>
          </cell>
          <cell r="AB25">
            <v>3090670.3257541978</v>
          </cell>
          <cell r="AC25">
            <v>3795415.608095766</v>
          </cell>
        </row>
        <row r="26">
          <cell r="R26">
            <v>923515.6546038707</v>
          </cell>
          <cell r="S26">
            <v>995006.81536866189</v>
          </cell>
          <cell r="T26">
            <v>1276738.5308687652</v>
          </cell>
          <cell r="U26">
            <v>956957.09688201407</v>
          </cell>
          <cell r="V26">
            <v>922463.5461832158</v>
          </cell>
          <cell r="W26">
            <v>1025524.5750133885</v>
          </cell>
          <cell r="X26">
            <v>1001370.4477907469</v>
          </cell>
          <cell r="Y26">
            <v>972490.68169479491</v>
          </cell>
          <cell r="Z26">
            <v>1017676.6622205402</v>
          </cell>
          <cell r="AA26">
            <v>932043.29542692751</v>
          </cell>
          <cell r="AB26">
            <v>995759.76264066435</v>
          </cell>
          <cell r="AC26">
            <v>1389172.9313064101</v>
          </cell>
        </row>
        <row r="27">
          <cell r="R27">
            <v>454041.80686824815</v>
          </cell>
          <cell r="S27">
            <v>477408.48880553799</v>
          </cell>
          <cell r="T27">
            <v>530889.93950511341</v>
          </cell>
          <cell r="U27">
            <v>503230.65170615003</v>
          </cell>
          <cell r="V27">
            <v>498010.78716898116</v>
          </cell>
          <cell r="W27">
            <v>517379.47945144126</v>
          </cell>
          <cell r="X27">
            <v>486427.04766619432</v>
          </cell>
          <cell r="Y27">
            <v>653357.48034331447</v>
          </cell>
          <cell r="Z27">
            <v>526370.06254847278</v>
          </cell>
          <cell r="AA27">
            <v>505471.53098473448</v>
          </cell>
          <cell r="AB27">
            <v>527287.53397129755</v>
          </cell>
          <cell r="AC27">
            <v>610775.1909805144</v>
          </cell>
        </row>
        <row r="28">
          <cell r="R28">
            <v>741659.89730942342</v>
          </cell>
          <cell r="S28">
            <v>707187.62121175113</v>
          </cell>
          <cell r="T28">
            <v>790307.92764527106</v>
          </cell>
          <cell r="U28">
            <v>731723.78013118787</v>
          </cell>
          <cell r="V28">
            <v>738401.20986549684</v>
          </cell>
          <cell r="W28">
            <v>783363.55224684102</v>
          </cell>
          <cell r="X28">
            <v>790135.43748091802</v>
          </cell>
          <cell r="Y28">
            <v>787153.66579388059</v>
          </cell>
          <cell r="Z28">
            <v>801741.42340646056</v>
          </cell>
          <cell r="AA28">
            <v>804686.96426354372</v>
          </cell>
          <cell r="AB28">
            <v>812282.15489617968</v>
          </cell>
          <cell r="AC28">
            <v>896586.36574904702</v>
          </cell>
        </row>
        <row r="29">
          <cell r="R29">
            <v>1859180.2812756193</v>
          </cell>
          <cell r="S29">
            <v>1951941.2873332372</v>
          </cell>
          <cell r="T29">
            <v>1878226.5752412772</v>
          </cell>
          <cell r="U29">
            <v>1553037.4839940185</v>
          </cell>
          <cell r="V29">
            <v>1575858.7138976497</v>
          </cell>
          <cell r="W29">
            <v>2068455.4679468148</v>
          </cell>
          <cell r="X29">
            <v>1712375.000858261</v>
          </cell>
          <cell r="Y29">
            <v>2720045.4893002314</v>
          </cell>
          <cell r="Z29">
            <v>1673091.856126447</v>
          </cell>
          <cell r="AA29">
            <v>1732998.4610995296</v>
          </cell>
          <cell r="AB29">
            <v>1846990.422097981</v>
          </cell>
          <cell r="AC29">
            <v>2750628.9608289339</v>
          </cell>
        </row>
        <row r="30">
          <cell r="R30">
            <v>475049.44279906247</v>
          </cell>
          <cell r="S30">
            <v>527295.85444749764</v>
          </cell>
          <cell r="T30">
            <v>552150.14094226575</v>
          </cell>
          <cell r="U30">
            <v>521421.49129554792</v>
          </cell>
          <cell r="V30">
            <v>501970.77230268391</v>
          </cell>
          <cell r="W30">
            <v>567995.84030868486</v>
          </cell>
          <cell r="X30">
            <v>538270.96988349396</v>
          </cell>
          <cell r="Y30">
            <v>534742.21711141232</v>
          </cell>
          <cell r="Z30">
            <v>544370.48138297244</v>
          </cell>
          <cell r="AA30">
            <v>704253.65448194894</v>
          </cell>
          <cell r="AB30">
            <v>544636.57035082032</v>
          </cell>
          <cell r="AC30">
            <v>762272.56469361146</v>
          </cell>
        </row>
        <row r="31">
          <cell r="R31">
            <v>631085.55199048598</v>
          </cell>
          <cell r="S31">
            <v>668814.32853616646</v>
          </cell>
          <cell r="T31">
            <v>758692.52082784998</v>
          </cell>
          <cell r="U31">
            <v>928010.74641912605</v>
          </cell>
          <cell r="V31">
            <v>644469.20299827983</v>
          </cell>
          <cell r="W31">
            <v>728295.01732971915</v>
          </cell>
          <cell r="X31">
            <v>706686.1264213965</v>
          </cell>
          <cell r="Y31">
            <v>713351.56347615481</v>
          </cell>
          <cell r="Z31">
            <v>670501.15166820306</v>
          </cell>
          <cell r="AA31">
            <v>864676.31502278487</v>
          </cell>
          <cell r="AB31">
            <v>765759.43916566775</v>
          </cell>
          <cell r="AC31">
            <v>826278.03614416579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243"/>
  <sheetViews>
    <sheetView zoomScale="115" zoomScaleNormal="115" workbookViewId="0">
      <selection activeCell="K27" sqref="K27"/>
    </sheetView>
  </sheetViews>
  <sheetFormatPr defaultColWidth="9.140625" defaultRowHeight="15"/>
  <cols>
    <col min="1" max="1" width="6.7109375" style="41" bestFit="1" customWidth="1"/>
    <col min="2" max="2" width="16" style="41" bestFit="1" customWidth="1"/>
    <col min="3" max="14" width="9.7109375" style="41" bestFit="1" customWidth="1"/>
    <col min="15" max="15" width="10.5703125" style="41" bestFit="1" customWidth="1"/>
    <col min="16" max="16384" width="9.140625" style="41"/>
  </cols>
  <sheetData>
    <row r="1" spans="1:15" s="2" customFormat="1">
      <c r="A1" s="3" t="s">
        <v>55</v>
      </c>
      <c r="B1" s="3" t="s">
        <v>12</v>
      </c>
      <c r="C1" s="3" t="s">
        <v>0</v>
      </c>
      <c r="D1" s="3" t="s">
        <v>1</v>
      </c>
      <c r="E1" s="3" t="s">
        <v>2</v>
      </c>
      <c r="F1" s="3" t="s">
        <v>3</v>
      </c>
      <c r="G1" s="3" t="s">
        <v>4</v>
      </c>
      <c r="H1" s="3" t="s">
        <v>5</v>
      </c>
      <c r="I1" s="3" t="s">
        <v>6</v>
      </c>
      <c r="J1" s="3" t="s">
        <v>7</v>
      </c>
      <c r="K1" s="3" t="s">
        <v>8</v>
      </c>
      <c r="L1" s="3" t="s">
        <v>9</v>
      </c>
      <c r="M1" s="3" t="s">
        <v>10</v>
      </c>
      <c r="N1" s="3" t="s">
        <v>11</v>
      </c>
      <c r="O1" s="3" t="s">
        <v>57</v>
      </c>
    </row>
    <row r="2" spans="1:15" customFormat="1">
      <c r="A2" s="7">
        <v>1004</v>
      </c>
      <c r="B2" s="7" t="s">
        <v>99</v>
      </c>
      <c r="C2" s="8">
        <f>+'[1]11'!$E$5</f>
        <v>350</v>
      </c>
      <c r="D2" s="8">
        <f>+'[1]11'!$F$5</f>
        <v>342</v>
      </c>
      <c r="E2" s="8">
        <f>+'[1]11'!$G$5</f>
        <v>462</v>
      </c>
      <c r="F2" s="8">
        <f>+'[1]11'!$I$5</f>
        <v>231</v>
      </c>
      <c r="G2" s="8">
        <f>+'[1]11'!$J$5</f>
        <v>338</v>
      </c>
      <c r="H2" s="8">
        <f>+'[1]11'!$K$5</f>
        <v>615</v>
      </c>
      <c r="I2" s="8">
        <f>+'[1]11'!$M$5</f>
        <v>231</v>
      </c>
      <c r="J2" s="8">
        <f>+'[1]11'!$N$5</f>
        <v>389</v>
      </c>
      <c r="K2" s="8">
        <f>+'[1]11'!$O$5</f>
        <v>451</v>
      </c>
      <c r="L2" s="8">
        <f>+'[1]11'!$Q$5</f>
        <v>382</v>
      </c>
      <c r="M2" s="8">
        <f>+'[1]11'!$R$5</f>
        <v>361</v>
      </c>
      <c r="N2" s="8">
        <f>+'[1]11'!$S$5</f>
        <v>451</v>
      </c>
      <c r="O2" s="9">
        <f>SUM(C2:N2)</f>
        <v>4603</v>
      </c>
    </row>
    <row r="3" spans="1:15" customFormat="1">
      <c r="A3" s="10">
        <v>1005</v>
      </c>
      <c r="B3" s="10" t="s">
        <v>13</v>
      </c>
      <c r="C3" s="11">
        <f>+'[1]12'!$E$5</f>
        <v>7</v>
      </c>
      <c r="D3" s="11">
        <f>+'[1]12'!$F$5</f>
        <v>3</v>
      </c>
      <c r="E3" s="11">
        <f>+'[1]12'!$G$5</f>
        <v>4</v>
      </c>
      <c r="F3" s="11">
        <f>+'[1]12'!$I$5</f>
        <v>0</v>
      </c>
      <c r="G3" s="11">
        <f>+'[1]12'!$J$5</f>
        <v>6</v>
      </c>
      <c r="H3" s="11">
        <f>+'[1]12'!$K$5</f>
        <v>10</v>
      </c>
      <c r="I3" s="11">
        <f>+'[1]12'!$M$5</f>
        <v>3</v>
      </c>
      <c r="J3" s="11">
        <f>+'[1]12'!$N$5</f>
        <v>4</v>
      </c>
      <c r="K3" s="11">
        <f>+'[1]12'!$O$5</f>
        <v>6</v>
      </c>
      <c r="L3" s="11">
        <f>+'[1]12'!$Q$5</f>
        <v>8</v>
      </c>
      <c r="M3" s="11">
        <f>+'[1]12'!$R$5</f>
        <v>16</v>
      </c>
      <c r="N3" s="11">
        <f>+'[1]12'!$S$5</f>
        <v>4</v>
      </c>
      <c r="O3" s="12">
        <f t="shared" ref="O3:O29" si="0">SUM(C3:N3)</f>
        <v>71</v>
      </c>
    </row>
    <row r="4" spans="1:15" customFormat="1">
      <c r="A4" s="10">
        <v>1006</v>
      </c>
      <c r="B4" s="10" t="s">
        <v>14</v>
      </c>
      <c r="C4" s="11">
        <f>+'[1]13'!$E$5</f>
        <v>54</v>
      </c>
      <c r="D4" s="11">
        <f>+'[1]13'!$F$5</f>
        <v>65</v>
      </c>
      <c r="E4" s="11">
        <f>+'[1]13'!$G$5</f>
        <v>66</v>
      </c>
      <c r="F4" s="11">
        <f>+'[1]13'!$I$5</f>
        <v>43</v>
      </c>
      <c r="G4" s="11">
        <f>+'[1]13'!$J$5</f>
        <v>80</v>
      </c>
      <c r="H4" s="11">
        <f>+'[1]13'!$K$5</f>
        <v>72</v>
      </c>
      <c r="I4" s="11">
        <f>+'[1]13'!$M$5</f>
        <v>71</v>
      </c>
      <c r="J4" s="11">
        <f>+'[1]13'!$N$5</f>
        <v>47</v>
      </c>
      <c r="K4" s="11">
        <f>+'[1]13'!$O$5</f>
        <v>80</v>
      </c>
      <c r="L4" s="11">
        <f>+'[1]13'!$Q$5</f>
        <v>55</v>
      </c>
      <c r="M4" s="11">
        <f>+'[1]13'!$R$5</f>
        <v>38</v>
      </c>
      <c r="N4" s="11">
        <f>+'[1]13'!$S$5</f>
        <v>87</v>
      </c>
      <c r="O4" s="12">
        <f t="shared" si="0"/>
        <v>758</v>
      </c>
    </row>
    <row r="5" spans="1:15" customFormat="1">
      <c r="A5" s="10">
        <v>1007</v>
      </c>
      <c r="B5" s="10" t="s">
        <v>15</v>
      </c>
      <c r="C5" s="11">
        <f>+'[1]14'!$E$5</f>
        <v>48</v>
      </c>
      <c r="D5" s="11">
        <f>+'[1]14'!$F$5</f>
        <v>39</v>
      </c>
      <c r="E5" s="11">
        <f>+'[1]14'!$G$5</f>
        <v>169</v>
      </c>
      <c r="F5" s="11">
        <f>+'[1]14'!$I$5</f>
        <v>46</v>
      </c>
      <c r="G5" s="11">
        <f>+'[1]14'!$J$5</f>
        <v>46</v>
      </c>
      <c r="H5" s="11">
        <f>+'[1]14'!$K$5</f>
        <v>27</v>
      </c>
      <c r="I5" s="11">
        <f>+'[1]14'!$M$5</f>
        <v>40</v>
      </c>
      <c r="J5" s="11">
        <f>+'[1]14'!$N$5</f>
        <v>21</v>
      </c>
      <c r="K5" s="11">
        <f>+'[1]14'!$O$5</f>
        <v>76</v>
      </c>
      <c r="L5" s="11">
        <f>+'[1]14'!$Q$5</f>
        <v>32</v>
      </c>
      <c r="M5" s="11">
        <f>+'[1]14'!$R$5</f>
        <v>25</v>
      </c>
      <c r="N5" s="11">
        <f>+'[1]14'!$S$5</f>
        <v>95</v>
      </c>
      <c r="O5" s="12">
        <f t="shared" si="0"/>
        <v>664</v>
      </c>
    </row>
    <row r="6" spans="1:15" customFormat="1">
      <c r="A6" s="10">
        <v>1008</v>
      </c>
      <c r="B6" s="10" t="s">
        <v>16</v>
      </c>
      <c r="C6" s="11">
        <f>+'[1]15'!$E$5</f>
        <v>5</v>
      </c>
      <c r="D6" s="11">
        <f>+'[1]15'!$F$5</f>
        <v>4</v>
      </c>
      <c r="E6" s="11">
        <f>+'[1]15'!$G$5</f>
        <v>3</v>
      </c>
      <c r="F6" s="11">
        <f>+'[1]15'!$I$5</f>
        <v>2</v>
      </c>
      <c r="G6" s="11">
        <f>+'[1]15'!$J$5</f>
        <v>8</v>
      </c>
      <c r="H6" s="11">
        <f>+'[1]15'!$K$5</f>
        <v>19</v>
      </c>
      <c r="I6" s="11">
        <f>+'[1]15'!$M$5</f>
        <v>22</v>
      </c>
      <c r="J6" s="11">
        <f>+'[1]15'!$N$5</f>
        <v>6</v>
      </c>
      <c r="K6" s="11">
        <f>+'[1]15'!$O$5</f>
        <v>9</v>
      </c>
      <c r="L6" s="11">
        <f>+'[1]15'!$Q$5</f>
        <v>10</v>
      </c>
      <c r="M6" s="11">
        <f>+'[1]15'!$R$5</f>
        <v>5</v>
      </c>
      <c r="N6" s="11">
        <f>+'[1]15'!$S$5</f>
        <v>7</v>
      </c>
      <c r="O6" s="12">
        <f t="shared" si="0"/>
        <v>100</v>
      </c>
    </row>
    <row r="7" spans="1:15" customFormat="1">
      <c r="A7" s="10">
        <v>1009</v>
      </c>
      <c r="B7" s="10" t="s">
        <v>17</v>
      </c>
      <c r="C7" s="11">
        <f>+'[1]16'!$E$5</f>
        <v>22</v>
      </c>
      <c r="D7" s="11">
        <f>+'[1]16'!$F$5</f>
        <v>7</v>
      </c>
      <c r="E7" s="11">
        <f>+'[1]16'!$G$5</f>
        <v>18</v>
      </c>
      <c r="F7" s="11">
        <f>+'[1]16'!$I$5</f>
        <v>25</v>
      </c>
      <c r="G7" s="11">
        <f>+'[1]16'!$J$5</f>
        <v>16</v>
      </c>
      <c r="H7" s="11">
        <f>+'[1]16'!$K$5</f>
        <v>19</v>
      </c>
      <c r="I7" s="11">
        <f>+'[1]16'!$M$5</f>
        <v>20</v>
      </c>
      <c r="J7" s="11">
        <f>+'[1]16'!$N$5</f>
        <v>31</v>
      </c>
      <c r="K7" s="11">
        <f>+'[1]16'!$O$5</f>
        <v>24</v>
      </c>
      <c r="L7" s="11">
        <f>+'[1]16'!$Q$5</f>
        <v>13</v>
      </c>
      <c r="M7" s="11">
        <f>+'[1]16'!$R$5</f>
        <v>11</v>
      </c>
      <c r="N7" s="11">
        <f>+'[1]16'!$S$5</f>
        <v>20</v>
      </c>
      <c r="O7" s="12">
        <f t="shared" si="0"/>
        <v>226</v>
      </c>
    </row>
    <row r="8" spans="1:15" customFormat="1">
      <c r="A8" s="10">
        <v>1010</v>
      </c>
      <c r="B8" s="10" t="s">
        <v>19</v>
      </c>
      <c r="C8" s="11">
        <f>+'[1]17'!$E$5</f>
        <v>12</v>
      </c>
      <c r="D8" s="14">
        <f>+'[1]17'!$F$5</f>
        <v>11</v>
      </c>
      <c r="E8" s="14">
        <f>+'[1]17'!$G$5</f>
        <v>5</v>
      </c>
      <c r="F8" s="14">
        <f>+'[1]17'!$I$5</f>
        <v>9</v>
      </c>
      <c r="G8" s="14">
        <f>+'[1]17'!$J$5</f>
        <v>23</v>
      </c>
      <c r="H8" s="14">
        <f>+'[1]17'!$K$5</f>
        <v>25</v>
      </c>
      <c r="I8" s="14">
        <f>+'[1]17'!$M$5</f>
        <v>13</v>
      </c>
      <c r="J8" s="14">
        <f>+'[1]17'!$N$5</f>
        <v>7</v>
      </c>
      <c r="K8" s="14">
        <f>+'[1]17'!$O$5</f>
        <v>26</v>
      </c>
      <c r="L8" s="14">
        <f>+'[1]17'!$Q$5</f>
        <v>12</v>
      </c>
      <c r="M8" s="14">
        <f>+'[1]17'!$R$5</f>
        <v>23</v>
      </c>
      <c r="N8" s="14">
        <f>+'[1]17'!$S$5</f>
        <v>29</v>
      </c>
      <c r="O8" s="12">
        <f>SUM(C8:N8)</f>
        <v>195</v>
      </c>
    </row>
    <row r="9" spans="1:15" customFormat="1">
      <c r="A9" s="42">
        <v>1011</v>
      </c>
      <c r="B9" s="42" t="s">
        <v>20</v>
      </c>
      <c r="C9" s="43">
        <f>+'[1]18'!$E$5</f>
        <v>2</v>
      </c>
      <c r="D9" s="43">
        <f>+'[1]18'!$F$5</f>
        <v>23</v>
      </c>
      <c r="E9" s="43">
        <f>+'[1]18'!$G$5</f>
        <v>5</v>
      </c>
      <c r="F9" s="43">
        <f>+'[1]18'!$I$5</f>
        <v>11</v>
      </c>
      <c r="G9" s="43">
        <f>+'[1]18'!$J$5</f>
        <v>13</v>
      </c>
      <c r="H9" s="43">
        <f>+'[1]18'!$K$5</f>
        <v>28</v>
      </c>
      <c r="I9" s="43">
        <f>+'[1]18'!$M$5</f>
        <v>17</v>
      </c>
      <c r="J9" s="43">
        <f>+'[1]18'!$N$5</f>
        <v>6</v>
      </c>
      <c r="K9" s="43">
        <f>+'[1]18'!$O$5</f>
        <v>14</v>
      </c>
      <c r="L9" s="43">
        <f>+'[1]18'!$Q$5</f>
        <v>14</v>
      </c>
      <c r="M9" s="43">
        <f>+'[1]18'!$R$5</f>
        <v>13</v>
      </c>
      <c r="N9" s="43">
        <f>+'[1]18'!$S$5</f>
        <v>6</v>
      </c>
      <c r="O9" s="44">
        <f t="shared" si="0"/>
        <v>152</v>
      </c>
    </row>
    <row r="10" spans="1:15" customFormat="1">
      <c r="A10" s="10">
        <v>1012</v>
      </c>
      <c r="B10" s="10" t="s">
        <v>21</v>
      </c>
      <c r="C10" s="11">
        <f>+'[1]19'!$E$5</f>
        <v>17</v>
      </c>
      <c r="D10" s="11">
        <f>+'[1]19'!$F$5</f>
        <v>25</v>
      </c>
      <c r="E10" s="11">
        <f>+'[1]19'!$G$5</f>
        <v>27</v>
      </c>
      <c r="F10" s="11">
        <f>+'[1]19'!$I$5</f>
        <v>71</v>
      </c>
      <c r="G10" s="11">
        <f>+'[1]19'!$J$5</f>
        <v>38</v>
      </c>
      <c r="H10" s="11">
        <f>+'[1]19'!$K$5</f>
        <v>56</v>
      </c>
      <c r="I10" s="11">
        <f>+'[1]19'!$M$5</f>
        <v>40</v>
      </c>
      <c r="J10" s="11">
        <f>+'[1]19'!$N$5</f>
        <v>84</v>
      </c>
      <c r="K10" s="11">
        <f>+'[1]19'!$O$5</f>
        <v>33</v>
      </c>
      <c r="L10" s="11">
        <f>+'[1]19'!$Q$5</f>
        <v>43</v>
      </c>
      <c r="M10" s="11">
        <f>+'[1]19'!$R$5</f>
        <v>33</v>
      </c>
      <c r="N10" s="11">
        <f>+'[1]19'!$S$5</f>
        <v>95</v>
      </c>
      <c r="O10" s="12">
        <f t="shared" si="0"/>
        <v>562</v>
      </c>
    </row>
    <row r="11" spans="1:15" customFormat="1">
      <c r="A11" s="10">
        <v>1013</v>
      </c>
      <c r="B11" s="10" t="s">
        <v>22</v>
      </c>
      <c r="C11" s="11">
        <f>+'[1]20'!$E$5</f>
        <v>1</v>
      </c>
      <c r="D11" s="11">
        <f>+'[1]20'!$F$5</f>
        <v>0</v>
      </c>
      <c r="E11" s="11">
        <f>+'[1]20'!$G$5</f>
        <v>0</v>
      </c>
      <c r="F11" s="11">
        <f>+'[1]20'!$I$5</f>
        <v>1</v>
      </c>
      <c r="G11" s="11">
        <f>+'[1]20'!$J$5</f>
        <v>2</v>
      </c>
      <c r="H11" s="11">
        <f>+'[1]20'!$K$5</f>
        <v>2</v>
      </c>
      <c r="I11" s="11">
        <f>+'[1]20'!$M$5</f>
        <v>2</v>
      </c>
      <c r="J11" s="11">
        <f>+'[1]20'!$N$5</f>
        <v>1</v>
      </c>
      <c r="K11" s="11">
        <f>+'[1]20'!$O$5</f>
        <v>3</v>
      </c>
      <c r="L11" s="11">
        <f>+'[1]20'!$Q$5</f>
        <v>1</v>
      </c>
      <c r="M11" s="11">
        <f>+'[1]20'!$R$5</f>
        <v>0</v>
      </c>
      <c r="N11" s="11">
        <f>+'[1]20'!$S$5</f>
        <v>1</v>
      </c>
      <c r="O11" s="12">
        <f t="shared" si="0"/>
        <v>14</v>
      </c>
    </row>
    <row r="12" spans="1:15" customFormat="1">
      <c r="A12" s="10">
        <v>1014</v>
      </c>
      <c r="B12" s="10" t="s">
        <v>23</v>
      </c>
      <c r="C12" s="11">
        <f>+'[1]21'!$E$5</f>
        <v>122</v>
      </c>
      <c r="D12" s="11">
        <f>+'[1]21'!$F$5</f>
        <v>86</v>
      </c>
      <c r="E12" s="11">
        <f>+'[1]21'!$G$5</f>
        <v>65</v>
      </c>
      <c r="F12" s="11">
        <f>+'[1]21'!$I$5</f>
        <v>85</v>
      </c>
      <c r="G12" s="11">
        <f>+'[1]21'!$J$5</f>
        <v>134</v>
      </c>
      <c r="H12" s="11">
        <f>+'[1]21'!$K$5</f>
        <v>158</v>
      </c>
      <c r="I12" s="11">
        <f>+'[1]21'!$M$5</f>
        <v>67</v>
      </c>
      <c r="J12" s="11">
        <f>+'[1]21'!$N$5</f>
        <v>87</v>
      </c>
      <c r="K12" s="11">
        <f>+'[1]21'!$O$5</f>
        <v>95</v>
      </c>
      <c r="L12" s="11">
        <f>+'[1]21'!$Q$5</f>
        <v>111</v>
      </c>
      <c r="M12" s="11">
        <f>+'[1]21'!$R$5</f>
        <v>78</v>
      </c>
      <c r="N12" s="11">
        <f>+'[1]21'!$S$5</f>
        <v>87</v>
      </c>
      <c r="O12" s="12">
        <f t="shared" si="0"/>
        <v>1175</v>
      </c>
    </row>
    <row r="13" spans="1:15" customFormat="1">
      <c r="A13" s="10">
        <v>1015</v>
      </c>
      <c r="B13" s="10" t="s">
        <v>24</v>
      </c>
      <c r="C13" s="11">
        <f>+'[1]22'!$E$5</f>
        <v>30</v>
      </c>
      <c r="D13" s="11">
        <f>+'[1]22'!$F$5</f>
        <v>4</v>
      </c>
      <c r="E13" s="11">
        <f>+'[1]22'!$G$5</f>
        <v>6</v>
      </c>
      <c r="F13" s="11">
        <f>+'[1]22'!$I$5</f>
        <v>8</v>
      </c>
      <c r="G13" s="11">
        <f>+'[1]22'!$J$5</f>
        <v>9</v>
      </c>
      <c r="H13" s="11">
        <f>+'[1]22'!$K$5</f>
        <v>0</v>
      </c>
      <c r="I13" s="11">
        <f>+'[1]22'!$M$5</f>
        <v>33</v>
      </c>
      <c r="J13" s="11">
        <f>+'[1]22'!$N$5</f>
        <v>14</v>
      </c>
      <c r="K13" s="11">
        <f>+'[1]22'!$O$5</f>
        <v>19</v>
      </c>
      <c r="L13" s="11">
        <f>+'[1]22'!$Q$5</f>
        <v>11</v>
      </c>
      <c r="M13" s="11">
        <f>+'[1]22'!$R$5</f>
        <v>15</v>
      </c>
      <c r="N13" s="11">
        <f>+'[1]22'!$S$5</f>
        <v>6</v>
      </c>
      <c r="O13" s="12">
        <f t="shared" si="0"/>
        <v>155</v>
      </c>
    </row>
    <row r="14" spans="1:15" customFormat="1">
      <c r="A14" s="10">
        <v>1016</v>
      </c>
      <c r="B14" s="10" t="s">
        <v>25</v>
      </c>
      <c r="C14" s="11">
        <f>+'[1]23'!$E$5</f>
        <v>11</v>
      </c>
      <c r="D14" s="13">
        <f>+'[1]23'!$F$5</f>
        <v>10</v>
      </c>
      <c r="E14" s="13">
        <f>+'[1]23'!$G$5</f>
        <v>13</v>
      </c>
      <c r="F14" s="13">
        <f>+'[1]23'!$I$5</f>
        <v>24</v>
      </c>
      <c r="G14" s="13">
        <f>+'[1]23'!$J$5</f>
        <v>17</v>
      </c>
      <c r="H14" s="13">
        <f>+'[1]23'!$K$5</f>
        <v>28</v>
      </c>
      <c r="I14" s="13">
        <f>+'[1]23'!$M$5</f>
        <v>12</v>
      </c>
      <c r="J14" s="13">
        <f>+'[1]23'!$N$5</f>
        <v>12</v>
      </c>
      <c r="K14" s="13">
        <f>+'[1]23'!$O$5</f>
        <v>4</v>
      </c>
      <c r="L14" s="13">
        <f>+'[1]23'!$Q$5</f>
        <v>10</v>
      </c>
      <c r="M14" s="13">
        <f>+'[1]23'!$R$5</f>
        <v>6</v>
      </c>
      <c r="N14" s="13">
        <f>+'[1]23'!$S$5</f>
        <v>8</v>
      </c>
      <c r="O14" s="12">
        <f t="shared" si="0"/>
        <v>155</v>
      </c>
    </row>
    <row r="15" spans="1:15" customFormat="1">
      <c r="A15" s="10">
        <v>1017</v>
      </c>
      <c r="B15" s="10" t="s">
        <v>26</v>
      </c>
      <c r="C15" s="11">
        <f>+'[1]24'!$E$5</f>
        <v>36</v>
      </c>
      <c r="D15" s="13">
        <f>+'[1]24'!$F$5</f>
        <v>23</v>
      </c>
      <c r="E15" s="13">
        <f>+'[1]24'!$G$5</f>
        <v>21</v>
      </c>
      <c r="F15" s="13">
        <f>+'[1]24'!$I$5</f>
        <v>29</v>
      </c>
      <c r="G15" s="13">
        <f>+'[1]24'!$J$5</f>
        <v>14</v>
      </c>
      <c r="H15" s="13">
        <f>+'[1]24'!$K$5</f>
        <v>32</v>
      </c>
      <c r="I15" s="13">
        <f>+'[1]24'!$M$5</f>
        <v>14</v>
      </c>
      <c r="J15" s="13">
        <f>+'[1]24'!$N$5</f>
        <v>16</v>
      </c>
      <c r="K15" s="13">
        <f>+'[1]24'!$O$5</f>
        <v>35</v>
      </c>
      <c r="L15" s="13">
        <f>+'[1]24'!$Q$5</f>
        <v>19</v>
      </c>
      <c r="M15" s="13">
        <f>+'[1]24'!$R$5</f>
        <v>18</v>
      </c>
      <c r="N15" s="13">
        <f>+'[1]24'!$S$5</f>
        <v>39</v>
      </c>
      <c r="O15" s="12">
        <f t="shared" si="0"/>
        <v>296</v>
      </c>
    </row>
    <row r="16" spans="1:15" customFormat="1">
      <c r="A16" s="10">
        <v>1018</v>
      </c>
      <c r="B16" s="10" t="s">
        <v>27</v>
      </c>
      <c r="C16" s="11">
        <f>+'[1]25'!$E$5</f>
        <v>13</v>
      </c>
      <c r="D16" s="13">
        <f>+'[1]25'!$F$5</f>
        <v>16</v>
      </c>
      <c r="E16" s="13">
        <f>+'[1]25'!$G$5</f>
        <v>16</v>
      </c>
      <c r="F16" s="13">
        <f>+'[1]25'!$I$5</f>
        <v>22</v>
      </c>
      <c r="G16" s="13">
        <f>+'[1]25'!$J$5</f>
        <v>8</v>
      </c>
      <c r="H16" s="13">
        <f>+'[1]25'!$K$5</f>
        <v>20</v>
      </c>
      <c r="I16" s="13">
        <f>+'[1]25'!$M$5</f>
        <v>13</v>
      </c>
      <c r="J16" s="13">
        <f>+'[1]25'!$N$5</f>
        <v>21</v>
      </c>
      <c r="K16" s="13">
        <f>+'[1]25'!$O$5</f>
        <v>19</v>
      </c>
      <c r="L16" s="13">
        <f>+'[1]25'!$Q$5</f>
        <v>8</v>
      </c>
      <c r="M16" s="13">
        <f>+'[1]25'!$R$5</f>
        <v>7</v>
      </c>
      <c r="N16" s="13">
        <f>+'[1]25'!$S$5</f>
        <v>36</v>
      </c>
      <c r="O16" s="12">
        <f t="shared" si="0"/>
        <v>199</v>
      </c>
    </row>
    <row r="17" spans="1:15" customFormat="1">
      <c r="A17" s="10">
        <v>1019</v>
      </c>
      <c r="B17" s="10" t="s">
        <v>28</v>
      </c>
      <c r="C17" s="11">
        <f>+'[1]26'!$E$5</f>
        <v>15</v>
      </c>
      <c r="D17" s="13">
        <f>+'[1]26'!$F$5</f>
        <v>6</v>
      </c>
      <c r="E17" s="13">
        <f>+'[1]26'!$G$5</f>
        <v>1</v>
      </c>
      <c r="F17" s="13">
        <f>+'[1]26'!$I$5</f>
        <v>6</v>
      </c>
      <c r="G17" s="13">
        <f>+'[1]26'!$J$5</f>
        <v>6</v>
      </c>
      <c r="H17" s="13">
        <f>+'[1]26'!$K$5</f>
        <v>12</v>
      </c>
      <c r="I17" s="13">
        <f>+'[1]26'!$M$5</f>
        <v>4</v>
      </c>
      <c r="J17" s="13">
        <f>+'[1]26'!$N$5</f>
        <v>16</v>
      </c>
      <c r="K17" s="13">
        <f>+'[1]26'!$O$5</f>
        <v>14</v>
      </c>
      <c r="L17" s="13">
        <f>+'[1]26'!$Q$5</f>
        <v>6</v>
      </c>
      <c r="M17" s="13">
        <f>+'[1]26'!$R$5</f>
        <v>9</v>
      </c>
      <c r="N17" s="13">
        <f>+'[1]26'!$S$5</f>
        <v>10</v>
      </c>
      <c r="O17" s="12">
        <f t="shared" si="0"/>
        <v>105</v>
      </c>
    </row>
    <row r="18" spans="1:15" customFormat="1">
      <c r="A18" s="10">
        <v>1020</v>
      </c>
      <c r="B18" s="10" t="s">
        <v>29</v>
      </c>
      <c r="C18" s="11">
        <f>+'[1]27'!$E$5</f>
        <v>34</v>
      </c>
      <c r="D18" s="13">
        <f>+'[1]27'!$F$5</f>
        <v>56</v>
      </c>
      <c r="E18" s="13">
        <f>+'[1]27'!$G$5</f>
        <v>22</v>
      </c>
      <c r="F18" s="13">
        <f>+'[1]27'!$I$5</f>
        <v>37</v>
      </c>
      <c r="G18" s="13">
        <f>+'[1]27'!$J$5</f>
        <v>59</v>
      </c>
      <c r="H18" s="13">
        <f>+'[1]27'!$K$5</f>
        <v>64</v>
      </c>
      <c r="I18" s="13">
        <f>+'[1]27'!$M$5</f>
        <v>57</v>
      </c>
      <c r="J18" s="13">
        <f>+'[1]27'!$N$5</f>
        <v>58</v>
      </c>
      <c r="K18" s="13">
        <f>+'[1]27'!$O$5</f>
        <v>94</v>
      </c>
      <c r="L18" s="13">
        <f>+'[1]27'!$Q$5</f>
        <v>24</v>
      </c>
      <c r="M18" s="13">
        <f>+'[1]27'!$R$5</f>
        <v>83</v>
      </c>
      <c r="N18" s="13">
        <f>+'[1]27'!$S$5</f>
        <v>80</v>
      </c>
      <c r="O18" s="12">
        <f t="shared" si="0"/>
        <v>668</v>
      </c>
    </row>
    <row r="19" spans="1:15" customFormat="1">
      <c r="A19" s="10">
        <v>1021</v>
      </c>
      <c r="B19" s="10" t="s">
        <v>30</v>
      </c>
      <c r="C19" s="11">
        <f>+'[1]28'!$E$5</f>
        <v>4</v>
      </c>
      <c r="D19" s="13">
        <f>+'[1]28'!$F$5</f>
        <v>14</v>
      </c>
      <c r="E19" s="13">
        <f>+'[1]28'!$G$5</f>
        <v>12</v>
      </c>
      <c r="F19" s="13">
        <f>+'[1]28'!$I$5</f>
        <v>13</v>
      </c>
      <c r="G19" s="13">
        <f>+'[1]28'!$J$5</f>
        <v>5</v>
      </c>
      <c r="H19" s="13">
        <f>+'[1]28'!$K$5</f>
        <v>21</v>
      </c>
      <c r="I19" s="13">
        <f>+'[1]28'!$M$5</f>
        <v>22</v>
      </c>
      <c r="J19" s="13">
        <f>+'[1]28'!$N$5</f>
        <v>17</v>
      </c>
      <c r="K19" s="13">
        <f>+'[1]28'!$O$5</f>
        <v>11</v>
      </c>
      <c r="L19" s="13">
        <f>+'[1]28'!$Q$5</f>
        <v>18</v>
      </c>
      <c r="M19" s="13">
        <f>+'[1]28'!$R$5</f>
        <v>11</v>
      </c>
      <c r="N19" s="13">
        <f>+'[1]28'!$S$5</f>
        <v>13</v>
      </c>
      <c r="O19" s="12">
        <f t="shared" si="0"/>
        <v>161</v>
      </c>
    </row>
    <row r="20" spans="1:15" customFormat="1">
      <c r="A20" s="10">
        <v>1022</v>
      </c>
      <c r="B20" s="10" t="s">
        <v>31</v>
      </c>
      <c r="C20" s="11">
        <f>+'[1]29'!$E$5</f>
        <v>66</v>
      </c>
      <c r="D20" s="13">
        <f>+'[1]29'!$F$5</f>
        <v>72</v>
      </c>
      <c r="E20" s="13">
        <f>+'[1]29'!$G$5</f>
        <v>43</v>
      </c>
      <c r="F20" s="13">
        <f>+'[1]29'!$I$5</f>
        <v>46</v>
      </c>
      <c r="G20" s="13">
        <f>+'[1]29'!$J$5</f>
        <v>57</v>
      </c>
      <c r="H20" s="13">
        <f>+'[1]29'!$K$5</f>
        <v>107</v>
      </c>
      <c r="I20" s="13">
        <f>+'[1]29'!$M$5</f>
        <v>80</v>
      </c>
      <c r="J20" s="13">
        <f>+'[1]29'!$N$5</f>
        <v>42</v>
      </c>
      <c r="K20" s="13">
        <f>+'[1]29'!$O$5</f>
        <v>58</v>
      </c>
      <c r="L20" s="13">
        <f>+'[1]29'!$Q$5</f>
        <v>30</v>
      </c>
      <c r="M20" s="13">
        <f>+'[1]29'!$R$5</f>
        <v>29</v>
      </c>
      <c r="N20" s="13">
        <f>+'[1]29'!$S$5</f>
        <v>75</v>
      </c>
      <c r="O20" s="12">
        <f t="shared" si="0"/>
        <v>705</v>
      </c>
    </row>
    <row r="21" spans="1:15" customFormat="1">
      <c r="A21" s="10">
        <v>1023</v>
      </c>
      <c r="B21" s="10" t="s">
        <v>32</v>
      </c>
      <c r="C21" s="11">
        <f>+'[1]30'!$E$5</f>
        <v>12</v>
      </c>
      <c r="D21" s="13">
        <f>+'[1]30'!$F$5</f>
        <v>8</v>
      </c>
      <c r="E21" s="13">
        <f>+'[1]30'!$G$5</f>
        <v>8</v>
      </c>
      <c r="F21" s="13">
        <f>+'[1]30'!$I$5</f>
        <v>8</v>
      </c>
      <c r="G21" s="13">
        <f>+'[1]30'!$J$5</f>
        <v>19</v>
      </c>
      <c r="H21" s="13">
        <f>+'[1]30'!$K$5</f>
        <v>281</v>
      </c>
      <c r="I21" s="13">
        <f>+'[1]30'!$M$5</f>
        <v>29</v>
      </c>
      <c r="J21" s="13">
        <f>+'[1]30'!$N$5</f>
        <v>17</v>
      </c>
      <c r="K21" s="13">
        <f>+'[1]30'!$O$5</f>
        <v>27</v>
      </c>
      <c r="L21" s="13">
        <f>+'[1]30'!$Q$5</f>
        <v>15</v>
      </c>
      <c r="M21" s="13">
        <f>+'[1]30'!$R$5</f>
        <v>14</v>
      </c>
      <c r="N21" s="13">
        <f>+'[1]30'!$S$5</f>
        <v>16</v>
      </c>
      <c r="O21" s="12">
        <f t="shared" si="0"/>
        <v>454</v>
      </c>
    </row>
    <row r="22" spans="1:15" customFormat="1">
      <c r="A22" s="10">
        <v>1024</v>
      </c>
      <c r="B22" s="10" t="s">
        <v>33</v>
      </c>
      <c r="C22" s="11">
        <f>+'[1]31'!$E$5</f>
        <v>87</v>
      </c>
      <c r="D22" s="13">
        <f>+'[1]31'!$F$5</f>
        <v>72</v>
      </c>
      <c r="E22" s="13">
        <f>+'[1]31'!$G$5</f>
        <v>60</v>
      </c>
      <c r="F22" s="13">
        <f>+'[1]31'!$I$5</f>
        <v>223</v>
      </c>
      <c r="G22" s="13">
        <f>+'[1]31'!$J$5</f>
        <v>120</v>
      </c>
      <c r="H22" s="13">
        <f>+'[1]31'!$K$5</f>
        <v>92</v>
      </c>
      <c r="I22" s="13">
        <f>+'[1]31'!$M$5</f>
        <v>105</v>
      </c>
      <c r="J22" s="13">
        <f>+'[1]31'!$N$5</f>
        <v>112</v>
      </c>
      <c r="K22" s="13">
        <f>+'[1]31'!$O$5</f>
        <v>142</v>
      </c>
      <c r="L22" s="13">
        <f>+'[1]31'!$Q$5</f>
        <v>115</v>
      </c>
      <c r="M22" s="13">
        <f>+'[1]31'!$R$5</f>
        <v>125</v>
      </c>
      <c r="N22" s="13">
        <f>+'[1]31'!$S$5</f>
        <v>131</v>
      </c>
      <c r="O22" s="12">
        <f t="shared" si="0"/>
        <v>1384</v>
      </c>
    </row>
    <row r="23" spans="1:15" customFormat="1">
      <c r="A23" s="10">
        <v>1025</v>
      </c>
      <c r="B23" s="10" t="s">
        <v>34</v>
      </c>
      <c r="C23" s="11">
        <f>+'[1]32'!$E$5</f>
        <v>10</v>
      </c>
      <c r="D23" s="13">
        <f>+'[1]32'!$F$5</f>
        <v>19</v>
      </c>
      <c r="E23" s="13">
        <f>+'[1]32'!$G$5</f>
        <v>23</v>
      </c>
      <c r="F23" s="13">
        <f>+'[1]32'!$I$5</f>
        <v>55</v>
      </c>
      <c r="G23" s="13">
        <f>+'[1]32'!$J$5</f>
        <v>49</v>
      </c>
      <c r="H23" s="13">
        <f>+'[1]32'!$K$5</f>
        <v>26</v>
      </c>
      <c r="I23" s="13">
        <f>+'[1]32'!$M$5</f>
        <v>14</v>
      </c>
      <c r="J23" s="13">
        <f>+'[1]32'!$N$5</f>
        <v>15</v>
      </c>
      <c r="K23" s="13">
        <f>+'[1]32'!$O$5</f>
        <v>19</v>
      </c>
      <c r="L23" s="13">
        <f>+'[1]32'!$Q$5</f>
        <v>18</v>
      </c>
      <c r="M23" s="13">
        <f>+'[1]32'!$R$5</f>
        <v>19</v>
      </c>
      <c r="N23" s="13">
        <f>+'[1]32'!$S$5</f>
        <v>16</v>
      </c>
      <c r="O23" s="12">
        <f t="shared" si="0"/>
        <v>283</v>
      </c>
    </row>
    <row r="24" spans="1:15" customFormat="1">
      <c r="A24" s="10">
        <v>1026</v>
      </c>
      <c r="B24" s="10" t="s">
        <v>35</v>
      </c>
      <c r="C24" s="11">
        <f>+'[1]33'!$E$5</f>
        <v>5</v>
      </c>
      <c r="D24" s="13">
        <f>+'[1]33'!$F$5</f>
        <v>2</v>
      </c>
      <c r="E24" s="13">
        <f>+'[1]33'!$G$5</f>
        <v>4</v>
      </c>
      <c r="F24" s="13">
        <f>+'[1]33'!$I$5</f>
        <v>5</v>
      </c>
      <c r="G24" s="13">
        <f>+'[1]33'!$J$5</f>
        <v>23</v>
      </c>
      <c r="H24" s="13">
        <f>+'[1]33'!$K$5</f>
        <v>25</v>
      </c>
      <c r="I24" s="13">
        <f>+'[1]33'!$M$5</f>
        <v>6</v>
      </c>
      <c r="J24" s="13">
        <f>+'[1]33'!$N$5</f>
        <v>6</v>
      </c>
      <c r="K24" s="13">
        <f>+'[1]33'!$O$5</f>
        <v>5</v>
      </c>
      <c r="L24" s="13">
        <f>+'[1]33'!$Q$5</f>
        <v>2</v>
      </c>
      <c r="M24" s="13">
        <f>+'[1]33'!$R$5</f>
        <v>7</v>
      </c>
      <c r="N24" s="13">
        <f>+'[1]33'!$S$5</f>
        <v>1</v>
      </c>
      <c r="O24" s="12">
        <f t="shared" si="0"/>
        <v>91</v>
      </c>
    </row>
    <row r="25" spans="1:15" customFormat="1">
      <c r="A25" s="10">
        <v>1027</v>
      </c>
      <c r="B25" s="10" t="s">
        <v>36</v>
      </c>
      <c r="C25" s="11">
        <f>+'[1]34'!$E$5</f>
        <v>4</v>
      </c>
      <c r="D25" s="13">
        <f>+'[1]34'!$F$5</f>
        <v>0</v>
      </c>
      <c r="E25" s="13">
        <f>+'[1]34'!$G$5</f>
        <v>4</v>
      </c>
      <c r="F25" s="13">
        <f>+'[1]34'!$I$5</f>
        <v>4</v>
      </c>
      <c r="G25" s="13">
        <f>+'[1]34'!$J$5</f>
        <v>2</v>
      </c>
      <c r="H25" s="13">
        <f>+'[1]34'!$K$5</f>
        <v>14</v>
      </c>
      <c r="I25" s="13">
        <f>+'[1]34'!$M$5</f>
        <v>4</v>
      </c>
      <c r="J25" s="13">
        <f>+'[1]34'!$N$5</f>
        <v>10</v>
      </c>
      <c r="K25" s="13">
        <f>+'[1]34'!$O$5</f>
        <v>9</v>
      </c>
      <c r="L25" s="13">
        <f>+'[1]34'!$Q$5</f>
        <v>1</v>
      </c>
      <c r="M25" s="13">
        <f>+'[1]34'!$R$5</f>
        <v>6</v>
      </c>
      <c r="N25" s="13">
        <f>+'[1]34'!$S$5</f>
        <v>4</v>
      </c>
      <c r="O25" s="12">
        <f t="shared" si="0"/>
        <v>62</v>
      </c>
    </row>
    <row r="26" spans="1:15" customFormat="1">
      <c r="A26" s="10">
        <v>1028</v>
      </c>
      <c r="B26" s="10" t="s">
        <v>37</v>
      </c>
      <c r="C26" s="11">
        <f>+'[1]35'!$E$5</f>
        <v>66</v>
      </c>
      <c r="D26" s="13">
        <f>+'[1]35'!$F$5</f>
        <v>33</v>
      </c>
      <c r="E26" s="13">
        <f>+'[1]35'!$G$5</f>
        <v>53</v>
      </c>
      <c r="F26" s="13">
        <f>+'[1]35'!$I$5</f>
        <v>59</v>
      </c>
      <c r="G26" s="13">
        <f>+'[1]35'!$J$5</f>
        <v>41</v>
      </c>
      <c r="H26" s="13">
        <f>+'[1]35'!$K$5</f>
        <v>59</v>
      </c>
      <c r="I26" s="13">
        <f>+'[1]35'!$M$5</f>
        <v>83</v>
      </c>
      <c r="J26" s="13">
        <f>+'[1]35'!$N$5</f>
        <v>85</v>
      </c>
      <c r="K26" s="13">
        <f>+'[1]35'!$O$5</f>
        <v>41</v>
      </c>
      <c r="L26" s="13">
        <f>+'[1]35'!$Q$5</f>
        <v>100</v>
      </c>
      <c r="M26" s="13">
        <f>+'[1]35'!$R$5</f>
        <v>52</v>
      </c>
      <c r="N26" s="13">
        <f>+'[1]35'!$S$5</f>
        <v>92</v>
      </c>
      <c r="O26" s="12">
        <f t="shared" si="0"/>
        <v>764</v>
      </c>
    </row>
    <row r="27" spans="1:15" customFormat="1">
      <c r="A27" s="10">
        <v>1029</v>
      </c>
      <c r="B27" s="10" t="s">
        <v>38</v>
      </c>
      <c r="C27" s="11">
        <f>+'[1]36'!$E$5</f>
        <v>0</v>
      </c>
      <c r="D27" s="13">
        <f>+'[1]36'!$F$5</f>
        <v>14</v>
      </c>
      <c r="E27" s="13">
        <f>+'[1]36'!$G$5</f>
        <v>4</v>
      </c>
      <c r="F27" s="13">
        <f>+'[1]36'!$I$5</f>
        <v>24</v>
      </c>
      <c r="G27" s="13">
        <f>+'[1]36'!$J$5</f>
        <v>21</v>
      </c>
      <c r="H27" s="13">
        <f>+'[1]36'!$K$5</f>
        <v>23</v>
      </c>
      <c r="I27" s="13">
        <f>+'[1]36'!$M$5</f>
        <v>13</v>
      </c>
      <c r="J27" s="13">
        <f>+'[1]36'!$N$5</f>
        <v>11</v>
      </c>
      <c r="K27" s="13">
        <f>+'[1]36'!$O$5</f>
        <v>18</v>
      </c>
      <c r="L27" s="13">
        <f>+'[1]36'!$Q$5</f>
        <v>11</v>
      </c>
      <c r="M27" s="13">
        <f>+'[1]36'!$R$5</f>
        <v>14</v>
      </c>
      <c r="N27" s="13">
        <f>+'[1]36'!$S$5</f>
        <v>17</v>
      </c>
      <c r="O27" s="12">
        <f t="shared" si="0"/>
        <v>170</v>
      </c>
    </row>
    <row r="28" spans="1:15" customFormat="1">
      <c r="A28" s="10">
        <v>1030</v>
      </c>
      <c r="B28" s="10" t="s">
        <v>18</v>
      </c>
      <c r="C28" s="11">
        <f>+'[1]37'!$E$5</f>
        <v>7</v>
      </c>
      <c r="D28" s="14">
        <f>+'[1]37'!$F$5</f>
        <v>17</v>
      </c>
      <c r="E28" s="14">
        <f>+'[1]37'!$G$5</f>
        <v>3</v>
      </c>
      <c r="F28" s="14">
        <f>+'[1]37'!$I$5</f>
        <v>17</v>
      </c>
      <c r="G28" s="14">
        <f>+'[1]37'!$J$5</f>
        <v>16</v>
      </c>
      <c r="H28" s="14">
        <f>+'[1]37'!$K$5</f>
        <v>67</v>
      </c>
      <c r="I28" s="14">
        <f>+'[1]37'!$M$5</f>
        <v>23</v>
      </c>
      <c r="J28" s="14">
        <f>+'[1]37'!$N$5</f>
        <v>11</v>
      </c>
      <c r="K28" s="14">
        <f>+'[1]37'!$O$5</f>
        <v>14</v>
      </c>
      <c r="L28" s="14">
        <f>+'[1]37'!$Q$5</f>
        <v>5</v>
      </c>
      <c r="M28" s="14">
        <f>+'[1]37'!$R$5</f>
        <v>11</v>
      </c>
      <c r="N28" s="14">
        <f>+'[1]37'!$S$5</f>
        <v>21</v>
      </c>
      <c r="O28" s="12">
        <f t="shared" si="0"/>
        <v>212</v>
      </c>
    </row>
    <row r="29" spans="1:15" customFormat="1">
      <c r="A29" s="4">
        <v>10300</v>
      </c>
      <c r="B29" s="4" t="s">
        <v>57</v>
      </c>
      <c r="C29" s="5">
        <f t="shared" ref="C29:N29" si="1">SUM(C2:C28)</f>
        <v>1040</v>
      </c>
      <c r="D29" s="5">
        <f t="shared" si="1"/>
        <v>971</v>
      </c>
      <c r="E29" s="5">
        <f t="shared" si="1"/>
        <v>1117</v>
      </c>
      <c r="F29" s="5">
        <f t="shared" si="1"/>
        <v>1104</v>
      </c>
      <c r="G29" s="5">
        <f t="shared" si="1"/>
        <v>1170</v>
      </c>
      <c r="H29" s="5">
        <f t="shared" si="1"/>
        <v>1902</v>
      </c>
      <c r="I29" s="5">
        <f t="shared" si="1"/>
        <v>1038</v>
      </c>
      <c r="J29" s="5">
        <f t="shared" si="1"/>
        <v>1146</v>
      </c>
      <c r="K29" s="5">
        <f t="shared" si="1"/>
        <v>1346</v>
      </c>
      <c r="L29" s="5">
        <f t="shared" si="1"/>
        <v>1074</v>
      </c>
      <c r="M29" s="5">
        <f t="shared" si="1"/>
        <v>1029</v>
      </c>
      <c r="N29" s="5">
        <f t="shared" si="1"/>
        <v>1447</v>
      </c>
      <c r="O29" s="6">
        <f t="shared" si="0"/>
        <v>14384</v>
      </c>
    </row>
    <row r="30" spans="1:15" customFormat="1">
      <c r="A30" s="32"/>
      <c r="B30" s="32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33"/>
    </row>
    <row r="31" spans="1:15" customFormat="1">
      <c r="A31" s="3" t="s">
        <v>55</v>
      </c>
      <c r="B31" s="3" t="s">
        <v>39</v>
      </c>
      <c r="C31" s="3" t="s">
        <v>0</v>
      </c>
      <c r="D31" s="3" t="s">
        <v>1</v>
      </c>
      <c r="E31" s="3" t="s">
        <v>2</v>
      </c>
      <c r="F31" s="3" t="s">
        <v>3</v>
      </c>
      <c r="G31" s="3" t="s">
        <v>4</v>
      </c>
      <c r="H31" s="3" t="s">
        <v>5</v>
      </c>
      <c r="I31" s="3" t="s">
        <v>6</v>
      </c>
      <c r="J31" s="3" t="s">
        <v>7</v>
      </c>
      <c r="K31" s="3" t="s">
        <v>8</v>
      </c>
      <c r="L31" s="3" t="s">
        <v>9</v>
      </c>
      <c r="M31" s="3" t="s">
        <v>10</v>
      </c>
      <c r="N31" s="3" t="s">
        <v>11</v>
      </c>
      <c r="O31" s="3" t="s">
        <v>57</v>
      </c>
    </row>
    <row r="32" spans="1:15" customFormat="1">
      <c r="A32" s="7">
        <v>1004</v>
      </c>
      <c r="B32" s="7" t="s">
        <v>99</v>
      </c>
      <c r="C32" s="19">
        <f>+'[1]11'!$E$18/10^6</f>
        <v>1.8306899999999999</v>
      </c>
      <c r="D32" s="19">
        <f>+'[1]11'!$F$18/10^6</f>
        <v>1.7993030000000001</v>
      </c>
      <c r="E32" s="19">
        <f>+'[1]11'!$G$18/10^6</f>
        <v>1.75651</v>
      </c>
      <c r="F32" s="19">
        <f>+'[1]11'!$I$18/10^6</f>
        <v>1.994183</v>
      </c>
      <c r="G32" s="19">
        <f>+'[1]11'!$J$18/10^6</f>
        <v>1.9131769999999999</v>
      </c>
      <c r="H32" s="19">
        <f>+'[1]11'!$K$18/10^6</f>
        <v>1.788135</v>
      </c>
      <c r="I32" s="19">
        <f>+'[1]11'!$M$18/10^6</f>
        <v>1.871964</v>
      </c>
      <c r="J32" s="19">
        <f>+'[1]11'!$N$18/10^6</f>
        <v>2.1220530000000002</v>
      </c>
      <c r="K32" s="19">
        <f>+'[1]11'!$O$18/10^6</f>
        <v>2.0029029999999999</v>
      </c>
      <c r="L32" s="19">
        <f>+'[1]11'!$Q$18/10^6</f>
        <v>1.915149</v>
      </c>
      <c r="M32" s="19">
        <f>+'[1]11'!$R$18/10^6</f>
        <v>1.957006</v>
      </c>
      <c r="N32" s="19">
        <f>+'[1]11'!$S$18/10^6</f>
        <v>1.9534659999999999</v>
      </c>
      <c r="O32" s="20">
        <f>SUM(C32:N32)</f>
        <v>22.904538999999996</v>
      </c>
    </row>
    <row r="33" spans="1:15" customFormat="1">
      <c r="A33" s="10">
        <v>1005</v>
      </c>
      <c r="B33" s="10" t="s">
        <v>13</v>
      </c>
      <c r="C33" s="21">
        <f>+'[1]12'!$E$18/10^6</f>
        <v>3.3033E-2</v>
      </c>
      <c r="D33" s="21">
        <f>+'[1]12'!$F$18/10^6</f>
        <v>3.5319000000000003E-2</v>
      </c>
      <c r="E33" s="21">
        <f>+'[1]12'!$G$18/10^6</f>
        <v>3.5674999999999998E-2</v>
      </c>
      <c r="F33" s="21">
        <f>+'[1]12'!$I$18/10^6</f>
        <v>3.4877999999999999E-2</v>
      </c>
      <c r="G33" s="21">
        <f>+'[1]12'!$J$18/10^6</f>
        <v>3.4271000000000003E-2</v>
      </c>
      <c r="H33" s="21">
        <f>+'[1]12'!$K$18/10^6</f>
        <v>3.7432E-2</v>
      </c>
      <c r="I33" s="21">
        <f>+'[1]12'!$M$18/10^6</f>
        <v>4.0067999999999999E-2</v>
      </c>
      <c r="J33" s="21">
        <f>+'[1]12'!$N$18/10^6</f>
        <v>4.3853000000000003E-2</v>
      </c>
      <c r="K33" s="21">
        <f>+'[1]12'!$O$18/10^6</f>
        <v>3.8521E-2</v>
      </c>
      <c r="L33" s="21">
        <f>+'[1]12'!$Q$18/10^6</f>
        <v>3.6635000000000001E-2</v>
      </c>
      <c r="M33" s="21">
        <f>+'[1]12'!$R$18/10^6</f>
        <v>3.8245000000000001E-2</v>
      </c>
      <c r="N33" s="21">
        <f>+'[1]12'!$S$18/10^6</f>
        <v>3.7857000000000002E-2</v>
      </c>
      <c r="O33" s="22">
        <f t="shared" ref="O33:O59" si="2">SUM(C33:N33)</f>
        <v>0.44578700000000004</v>
      </c>
    </row>
    <row r="34" spans="1:15" customFormat="1">
      <c r="A34" s="10">
        <v>1006</v>
      </c>
      <c r="B34" s="10" t="s">
        <v>14</v>
      </c>
      <c r="C34" s="21">
        <f>+'[1]13'!$E$18/10^6</f>
        <v>0.117364</v>
      </c>
      <c r="D34" s="21">
        <f>+'[1]13'!$F$18/10^6</f>
        <v>0.110042</v>
      </c>
      <c r="E34" s="21">
        <f>+'[1]13'!$G$18/10^6</f>
        <v>0.113069</v>
      </c>
      <c r="F34" s="21">
        <f>+'[1]13'!$I$18/10^6</f>
        <v>0.123251</v>
      </c>
      <c r="G34" s="21">
        <f>+'[1]13'!$J$18/10^6</f>
        <v>0.117815</v>
      </c>
      <c r="H34" s="21">
        <f>+'[1]13'!$K$18/10^6</f>
        <v>0.122331</v>
      </c>
      <c r="I34" s="21">
        <f>+'[1]13'!$M$18/10^6</f>
        <v>0.13397100000000001</v>
      </c>
      <c r="J34" s="21">
        <f>+'[1]13'!$N$18/10^6</f>
        <v>0.13170799999999999</v>
      </c>
      <c r="K34" s="21">
        <f>+'[1]13'!$O$18/10^6</f>
        <v>0.118823</v>
      </c>
      <c r="L34" s="21">
        <f>+'[1]13'!$Q$18/10^6</f>
        <v>0.119627</v>
      </c>
      <c r="M34" s="21">
        <f>+'[1]13'!$R$18/10^6</f>
        <v>0.12945400000000001</v>
      </c>
      <c r="N34" s="21">
        <f>+'[1]13'!$S$18/10^6</f>
        <v>0.118579</v>
      </c>
      <c r="O34" s="22">
        <f t="shared" si="2"/>
        <v>1.4560339999999996</v>
      </c>
    </row>
    <row r="35" spans="1:15" customFormat="1">
      <c r="A35" s="10">
        <v>1007</v>
      </c>
      <c r="B35" s="10" t="s">
        <v>15</v>
      </c>
      <c r="C35" s="21">
        <f>+'[1]14'!$E$18/10^6</f>
        <v>0.30323</v>
      </c>
      <c r="D35" s="21">
        <f>+'[1]14'!$F$18/10^6</f>
        <v>0.30432799999999999</v>
      </c>
      <c r="E35" s="21">
        <f>+'[1]14'!$G$18/10^6</f>
        <v>0.30573600000000001</v>
      </c>
      <c r="F35" s="21">
        <f>+'[1]14'!$I$18/10^6</f>
        <v>0.304118</v>
      </c>
      <c r="G35" s="21">
        <f>+'[1]14'!$J$18/10^6</f>
        <v>0.31628499999999998</v>
      </c>
      <c r="H35" s="21">
        <f>+'[1]14'!$K$18/10^6</f>
        <v>0.31405699999999998</v>
      </c>
      <c r="I35" s="21">
        <f>+'[1]14'!$M$18/10^6</f>
        <v>0.328129</v>
      </c>
      <c r="J35" s="21">
        <f>+'[1]14'!$N$18/10^6</f>
        <v>0.34611500000000001</v>
      </c>
      <c r="K35" s="21">
        <f>+'[1]14'!$O$18/10^6</f>
        <v>0.32588099999999998</v>
      </c>
      <c r="L35" s="21">
        <f>+'[1]14'!$Q$18/10^6</f>
        <v>0.33666600000000002</v>
      </c>
      <c r="M35" s="21">
        <f>+'[1]14'!$R$18/10^6</f>
        <v>0.32460299999999997</v>
      </c>
      <c r="N35" s="21">
        <f>+'[1]14'!$S$18/10^6</f>
        <v>0.32860699999999998</v>
      </c>
      <c r="O35" s="22">
        <f t="shared" si="2"/>
        <v>3.8377549999999996</v>
      </c>
    </row>
    <row r="36" spans="1:15" customFormat="1">
      <c r="A36" s="10">
        <v>1008</v>
      </c>
      <c r="B36" s="10" t="s">
        <v>16</v>
      </c>
      <c r="C36" s="21">
        <f>+'[1]15'!$E$18/10^6</f>
        <v>3.8110999999999999E-2</v>
      </c>
      <c r="D36" s="21">
        <f>+'[1]15'!$F$18/10^6</f>
        <v>4.1113999999999998E-2</v>
      </c>
      <c r="E36" s="21">
        <f>+'[1]15'!$G$18/10^6</f>
        <v>4.0862999999999997E-2</v>
      </c>
      <c r="F36" s="21">
        <f>+'[1]15'!$I$18/10^6</f>
        <v>4.1140999999999997E-2</v>
      </c>
      <c r="G36" s="21">
        <f>+'[1]15'!$J$18/10^6</f>
        <v>4.5567999999999997E-2</v>
      </c>
      <c r="H36" s="21">
        <f>+'[1]15'!$K$18/10^6</f>
        <v>4.0833000000000001E-2</v>
      </c>
      <c r="I36" s="21">
        <f>+'[1]15'!$M$18/10^6</f>
        <v>4.5816999999999997E-2</v>
      </c>
      <c r="J36" s="21">
        <f>+'[1]15'!$N$18/10^6</f>
        <v>5.1123000000000002E-2</v>
      </c>
      <c r="K36" s="21">
        <f>+'[1]15'!$O$18/10^6</f>
        <v>4.6670000000000003E-2</v>
      </c>
      <c r="L36" s="21">
        <f>+'[1]15'!$Q$18/10^6</f>
        <v>4.1165E-2</v>
      </c>
      <c r="M36" s="21">
        <f>+'[1]15'!$R$18/10^6</f>
        <v>4.0654000000000003E-2</v>
      </c>
      <c r="N36" s="21">
        <f>+'[1]15'!$S$18/10^6</f>
        <v>4.0247999999999999E-2</v>
      </c>
      <c r="O36" s="22">
        <f t="shared" si="2"/>
        <v>0.51330700000000007</v>
      </c>
    </row>
    <row r="37" spans="1:15" customFormat="1">
      <c r="A37" s="10">
        <v>1009</v>
      </c>
      <c r="B37" s="10" t="s">
        <v>17</v>
      </c>
      <c r="C37" s="21">
        <f>+'[1]16'!$E$18/10^6</f>
        <v>7.5893000000000002E-2</v>
      </c>
      <c r="D37" s="21">
        <f>+'[1]16'!$F$18/10^6</f>
        <v>6.3255000000000006E-2</v>
      </c>
      <c r="E37" s="21">
        <f>+'[1]16'!$G$18/10^6</f>
        <v>7.0001999999999995E-2</v>
      </c>
      <c r="F37" s="21">
        <f>+'[1]16'!$I$18/10^6</f>
        <v>7.1048E-2</v>
      </c>
      <c r="G37" s="21">
        <f>+'[1]16'!$J$18/10^6</f>
        <v>7.0013000000000006E-2</v>
      </c>
      <c r="H37" s="21">
        <f>+'[1]16'!$K$18/10^6</f>
        <v>7.7192999999999998E-2</v>
      </c>
      <c r="I37" s="21">
        <f>+'[1]16'!$M$18/10^6</f>
        <v>7.2831000000000007E-2</v>
      </c>
      <c r="J37" s="21">
        <f>+'[1]16'!$N$18/10^6</f>
        <v>9.3746999999999997E-2</v>
      </c>
      <c r="K37" s="21">
        <f>+'[1]16'!$O$18/10^6</f>
        <v>7.8016000000000002E-2</v>
      </c>
      <c r="L37" s="21">
        <f>+'[1]16'!$Q$18/10^6</f>
        <v>7.6014999999999999E-2</v>
      </c>
      <c r="M37" s="21">
        <f>+'[1]16'!$R$18/10^6</f>
        <v>7.6872999999999997E-2</v>
      </c>
      <c r="N37" s="21">
        <f>+'[1]16'!$S$18/10^6</f>
        <v>7.7993999999999994E-2</v>
      </c>
      <c r="O37" s="22">
        <f t="shared" si="2"/>
        <v>0.90288000000000002</v>
      </c>
    </row>
    <row r="38" spans="1:15" customFormat="1">
      <c r="A38" s="10">
        <v>1010</v>
      </c>
      <c r="B38" s="10" t="s">
        <v>19</v>
      </c>
      <c r="C38" s="21">
        <f>+'[1]17'!$E$18/10^6</f>
        <v>0.116566</v>
      </c>
      <c r="D38" s="21">
        <f>+'[1]17'!$F$18/10^6</f>
        <v>0.11391999999999999</v>
      </c>
      <c r="E38" s="21">
        <f>+'[1]17'!$G$18/10^6</f>
        <v>0.113306</v>
      </c>
      <c r="F38" s="21">
        <f>+'[1]17'!$I$18/10^6</f>
        <v>0.120499</v>
      </c>
      <c r="G38" s="21">
        <f>+'[1]17'!$J$18/10^6</f>
        <v>0.110445</v>
      </c>
      <c r="H38" s="21">
        <f>+'[1]17'!$K$18/10^6</f>
        <v>0.10823099999999999</v>
      </c>
      <c r="I38" s="21">
        <f>+'[1]17'!$M$18/10^6</f>
        <v>0.117574</v>
      </c>
      <c r="J38" s="21">
        <f>+'[1]17'!$N$18/10^6</f>
        <v>0.121903</v>
      </c>
      <c r="K38" s="21">
        <f>+'[1]17'!$O$18/10^6</f>
        <v>0.129302</v>
      </c>
      <c r="L38" s="21">
        <f>+'[1]17'!$Q$18/10^6</f>
        <v>0.107585</v>
      </c>
      <c r="M38" s="21">
        <f>+'[1]17'!$R$18/10^6</f>
        <v>0.1145</v>
      </c>
      <c r="N38" s="21">
        <f>+'[1]17'!$S$18/10^6</f>
        <v>0.11214300000000001</v>
      </c>
      <c r="O38" s="22">
        <f>SUM(C38:N38)</f>
        <v>1.385974</v>
      </c>
    </row>
    <row r="39" spans="1:15" customFormat="1">
      <c r="A39" s="42">
        <v>1011</v>
      </c>
      <c r="B39" s="42" t="s">
        <v>20</v>
      </c>
      <c r="C39" s="45">
        <f>+'[1]18'!$E$18/10^6</f>
        <v>6.0193999999999998E-2</v>
      </c>
      <c r="D39" s="45">
        <f>+'[1]18'!$F$18/10^6</f>
        <v>6.3617999999999994E-2</v>
      </c>
      <c r="E39" s="45">
        <f>+'[1]18'!$G$18/10^6</f>
        <v>6.1718000000000002E-2</v>
      </c>
      <c r="F39" s="45">
        <f>+'[1]18'!$I$18/10^6</f>
        <v>6.4475000000000005E-2</v>
      </c>
      <c r="G39" s="45">
        <f>+'[1]18'!$J$18/10^6</f>
        <v>6.3847000000000001E-2</v>
      </c>
      <c r="H39" s="45">
        <f>+'[1]18'!$K$18/10^6</f>
        <v>6.7077999999999999E-2</v>
      </c>
      <c r="I39" s="45">
        <f>+'[1]18'!$M$18/10^6</f>
        <v>7.5439999999999993E-2</v>
      </c>
      <c r="J39" s="45">
        <f>+'[1]18'!$N$18/10^6</f>
        <v>7.8960000000000002E-2</v>
      </c>
      <c r="K39" s="45">
        <f>+'[1]18'!$O$18/10^6</f>
        <v>7.4649999999999994E-2</v>
      </c>
      <c r="L39" s="45">
        <f>+'[1]18'!$Q$18/10^6</f>
        <v>6.5354999999999996E-2</v>
      </c>
      <c r="M39" s="45">
        <f>+'[1]18'!$R$18/10^6</f>
        <v>6.2623999999999999E-2</v>
      </c>
      <c r="N39" s="45">
        <f>+'[1]18'!$S$18/10^6</f>
        <v>6.5460000000000004E-2</v>
      </c>
      <c r="O39" s="46">
        <f t="shared" si="2"/>
        <v>0.80341899999999999</v>
      </c>
    </row>
    <row r="40" spans="1:15" customFormat="1">
      <c r="A40" s="10">
        <v>1012</v>
      </c>
      <c r="B40" s="10" t="s">
        <v>21</v>
      </c>
      <c r="C40" s="21">
        <f>+'[1]19'!$E$18/10^6</f>
        <v>0.189834</v>
      </c>
      <c r="D40" s="21">
        <f>+'[1]19'!$F$18/10^6</f>
        <v>0.19389700000000001</v>
      </c>
      <c r="E40" s="21">
        <f>+'[1]19'!$G$18/10^6</f>
        <v>0.19111500000000001</v>
      </c>
      <c r="F40" s="21">
        <f>+'[1]19'!$I$18/10^6</f>
        <v>0.19264400000000001</v>
      </c>
      <c r="G40" s="21">
        <f>+'[1]19'!$J$18/10^6</f>
        <v>0.18357000000000001</v>
      </c>
      <c r="H40" s="21">
        <f>+'[1]19'!$K$18/10^6</f>
        <v>0.182425</v>
      </c>
      <c r="I40" s="21">
        <f>+'[1]19'!$M$18/10^6</f>
        <v>0.20050699999999999</v>
      </c>
      <c r="J40" s="21">
        <f>+'[1]19'!$N$18/10^6</f>
        <v>0.230124</v>
      </c>
      <c r="K40" s="21">
        <f>+'[1]19'!$O$18/10^6</f>
        <v>0.208651</v>
      </c>
      <c r="L40" s="21">
        <f>+'[1]19'!$Q$18/10^6</f>
        <v>0.19687299999999999</v>
      </c>
      <c r="M40" s="21">
        <f>+'[1]19'!$R$18/10^6</f>
        <v>0.201766</v>
      </c>
      <c r="N40" s="21">
        <f>+'[1]19'!$S$18/10^6</f>
        <v>0.20150899999999999</v>
      </c>
      <c r="O40" s="22">
        <f t="shared" si="2"/>
        <v>2.3729150000000003</v>
      </c>
    </row>
    <row r="41" spans="1:15" customFormat="1">
      <c r="A41" s="10">
        <v>1013</v>
      </c>
      <c r="B41" s="10" t="s">
        <v>22</v>
      </c>
      <c r="C41" s="21">
        <f>+'[1]20'!$E$18/10^6</f>
        <v>1.2462000000000001E-2</v>
      </c>
      <c r="D41" s="21">
        <f>+'[1]20'!$F$18/10^6</f>
        <v>1.1951E-2</v>
      </c>
      <c r="E41" s="21">
        <f>+'[1]20'!$G$18/10^6</f>
        <v>1.2203E-2</v>
      </c>
      <c r="F41" s="21">
        <f>+'[1]20'!$I$18/10^6</f>
        <v>1.4459E-2</v>
      </c>
      <c r="G41" s="21">
        <f>+'[1]20'!$J$18/10^6</f>
        <v>1.264E-2</v>
      </c>
      <c r="H41" s="21">
        <f>+'[1]20'!$K$18/10^6</f>
        <v>1.4586E-2</v>
      </c>
      <c r="I41" s="21">
        <f>+'[1]20'!$M$18/10^6</f>
        <v>1.5833E-2</v>
      </c>
      <c r="J41" s="21">
        <f>+'[1]20'!$N$18/10^6</f>
        <v>1.7673000000000001E-2</v>
      </c>
      <c r="K41" s="21">
        <f>+'[1]20'!$O$18/10^6</f>
        <v>1.5178000000000001E-2</v>
      </c>
      <c r="L41" s="21">
        <f>+'[1]20'!$Q$18/10^6</f>
        <v>1.4112E-2</v>
      </c>
      <c r="M41" s="21">
        <f>+'[1]20'!$R$18/10^6</f>
        <v>1.4425E-2</v>
      </c>
      <c r="N41" s="21">
        <f>+'[1]20'!$S$18/10^6</f>
        <v>1.3825E-2</v>
      </c>
      <c r="O41" s="22">
        <f t="shared" si="2"/>
        <v>0.16934700000000003</v>
      </c>
    </row>
    <row r="42" spans="1:15" customFormat="1">
      <c r="A42" s="10">
        <v>1014</v>
      </c>
      <c r="B42" s="10" t="s">
        <v>23</v>
      </c>
      <c r="C42" s="21">
        <f>+'[1]21'!$E$18/10^6</f>
        <v>0.57349099999999997</v>
      </c>
      <c r="D42" s="21">
        <f>+'[1]21'!$F$18/10^6</f>
        <v>0.57485299999999995</v>
      </c>
      <c r="E42" s="21">
        <f>+'[1]21'!$G$18/10^6</f>
        <v>0.55413299999999999</v>
      </c>
      <c r="F42" s="21">
        <f>+'[1]21'!$I$18/10^6</f>
        <v>0.60616700000000001</v>
      </c>
      <c r="G42" s="21">
        <f>+'[1]21'!$J$18/10^6</f>
        <v>0.57068600000000003</v>
      </c>
      <c r="H42" s="21">
        <f>+'[1]21'!$K$18/10^6</f>
        <v>0.59944399999999998</v>
      </c>
      <c r="I42" s="21">
        <f>+'[1]21'!$M$18/10^6</f>
        <v>0.60559600000000002</v>
      </c>
      <c r="J42" s="21">
        <f>+'[1]21'!$N$18/10^6</f>
        <v>0.70036699999999996</v>
      </c>
      <c r="K42" s="21">
        <f>+'[1]21'!$O$18/10^6</f>
        <v>0.614286</v>
      </c>
      <c r="L42" s="21">
        <f>+'[1]21'!$Q$18/10^6</f>
        <v>0.60401700000000003</v>
      </c>
      <c r="M42" s="21">
        <f>+'[1]21'!$R$18/10^6</f>
        <v>0.59353</v>
      </c>
      <c r="N42" s="21">
        <f>+'[1]21'!$S$18/10^6</f>
        <v>0.62103799999999998</v>
      </c>
      <c r="O42" s="22">
        <f t="shared" si="2"/>
        <v>7.2176080000000002</v>
      </c>
    </row>
    <row r="43" spans="1:15" customFormat="1">
      <c r="A43" s="10">
        <v>1015</v>
      </c>
      <c r="B43" s="10" t="s">
        <v>24</v>
      </c>
      <c r="C43" s="21">
        <f>+'[1]22'!$E$18/10^6</f>
        <v>5.6653000000000002E-2</v>
      </c>
      <c r="D43" s="21">
        <f>+'[1]22'!$F$18/10^6</f>
        <v>5.7685E-2</v>
      </c>
      <c r="E43" s="21">
        <f>+'[1]22'!$G$18/10^6</f>
        <v>6.0697000000000001E-2</v>
      </c>
      <c r="F43" s="21">
        <f>+'[1]22'!$I$18/10^6</f>
        <v>6.1490000000000003E-2</v>
      </c>
      <c r="G43" s="21">
        <f>+'[1]22'!$J$18/10^6</f>
        <v>6.3964999999999994E-2</v>
      </c>
      <c r="H43" s="21">
        <f>+'[1]22'!$K$18/10^6</f>
        <v>6.8023E-2</v>
      </c>
      <c r="I43" s="21">
        <f>+'[1]22'!$M$18/10^6</f>
        <v>6.3197000000000003E-2</v>
      </c>
      <c r="J43" s="21">
        <f>+'[1]22'!$N$18/10^6</f>
        <v>7.9755000000000006E-2</v>
      </c>
      <c r="K43" s="21">
        <f>+'[1]22'!$O$18/10^6</f>
        <v>6.4841999999999997E-2</v>
      </c>
      <c r="L43" s="21">
        <f>+'[1]22'!$Q$18/10^6</f>
        <v>6.1307E-2</v>
      </c>
      <c r="M43" s="21">
        <f>+'[1]22'!$R$18/10^6</f>
        <v>6.2603000000000006E-2</v>
      </c>
      <c r="N43" s="21">
        <f>+'[1]22'!$S$18/10^6</f>
        <v>6.8181000000000005E-2</v>
      </c>
      <c r="O43" s="22">
        <f t="shared" si="2"/>
        <v>0.76839799999999991</v>
      </c>
    </row>
    <row r="44" spans="1:15" customFormat="1">
      <c r="A44" s="10">
        <v>1016</v>
      </c>
      <c r="B44" s="10" t="s">
        <v>25</v>
      </c>
      <c r="C44" s="21">
        <f>+'[1]23'!$E$18/10^6</f>
        <v>8.1227999999999995E-2</v>
      </c>
      <c r="D44" s="21">
        <f>+'[1]23'!$F$18/10^6</f>
        <v>8.2671999999999995E-2</v>
      </c>
      <c r="E44" s="21">
        <f>+'[1]23'!$G$18/10^6</f>
        <v>7.7168E-2</v>
      </c>
      <c r="F44" s="21">
        <f>+'[1]23'!$I$18/10^6</f>
        <v>8.838E-2</v>
      </c>
      <c r="G44" s="21">
        <f>+'[1]23'!$J$18/10^6</f>
        <v>8.6058999999999997E-2</v>
      </c>
      <c r="H44" s="21">
        <f>+'[1]23'!$K$18/10^6</f>
        <v>8.9373999999999995E-2</v>
      </c>
      <c r="I44" s="21">
        <f>+'[1]23'!$M$18/10^6</f>
        <v>9.2179999999999998E-2</v>
      </c>
      <c r="J44" s="21">
        <f>+'[1]23'!$N$18/10^6</f>
        <v>0.10981</v>
      </c>
      <c r="K44" s="21">
        <f>+'[1]23'!$O$18/10^6</f>
        <v>8.2514000000000004E-2</v>
      </c>
      <c r="L44" s="21">
        <f>+'[1]23'!$Q$18/10^6</f>
        <v>8.3516000000000007E-2</v>
      </c>
      <c r="M44" s="21">
        <f>+'[1]23'!$R$18/10^6</f>
        <v>8.3781999999999995E-2</v>
      </c>
      <c r="N44" s="21">
        <f>+'[1]23'!$S$18/10^6</f>
        <v>8.5489999999999997E-2</v>
      </c>
      <c r="O44" s="22">
        <f t="shared" si="2"/>
        <v>1.042173</v>
      </c>
    </row>
    <row r="45" spans="1:15" customFormat="1">
      <c r="A45" s="10">
        <v>1017</v>
      </c>
      <c r="B45" s="10" t="s">
        <v>26</v>
      </c>
      <c r="C45" s="21">
        <f>+'[1]24'!$E$18/10^6</f>
        <v>0.17039699999999999</v>
      </c>
      <c r="D45" s="21">
        <f>+'[1]24'!$F$18/10^6</f>
        <v>0.18263199999999999</v>
      </c>
      <c r="E45" s="21">
        <f>+'[1]24'!$G$18/10^6</f>
        <v>0.17421500000000001</v>
      </c>
      <c r="F45" s="21">
        <f>+'[1]24'!$I$18/10^6</f>
        <v>0.18252099999999999</v>
      </c>
      <c r="G45" s="21">
        <f>+'[1]24'!$J$18/10^6</f>
        <v>0.16513600000000001</v>
      </c>
      <c r="H45" s="21">
        <f>+'[1]24'!$K$18/10^6</f>
        <v>0.17697399999999999</v>
      </c>
      <c r="I45" s="21">
        <f>+'[1]24'!$M$18/10^6</f>
        <v>0.182814</v>
      </c>
      <c r="J45" s="21">
        <f>+'[1]24'!$N$18/10^6</f>
        <v>0.217363</v>
      </c>
      <c r="K45" s="21">
        <f>+'[1]24'!$O$18/10^6</f>
        <v>0.17740300000000001</v>
      </c>
      <c r="L45" s="21">
        <f>+'[1]24'!$Q$18/10^6</f>
        <v>0.18489800000000001</v>
      </c>
      <c r="M45" s="21">
        <f>+'[1]24'!$R$18/10^6</f>
        <v>0.17987</v>
      </c>
      <c r="N45" s="21">
        <f>+'[1]24'!$S$18/10^6</f>
        <v>0.183507</v>
      </c>
      <c r="O45" s="22">
        <f t="shared" si="2"/>
        <v>2.1777299999999999</v>
      </c>
    </row>
    <row r="46" spans="1:15" customFormat="1">
      <c r="A46" s="10">
        <v>1018</v>
      </c>
      <c r="B46" s="10" t="s">
        <v>27</v>
      </c>
      <c r="C46" s="21">
        <f>+'[1]25'!$E$18/10^6</f>
        <v>7.0688000000000001E-2</v>
      </c>
      <c r="D46" s="21">
        <f>+'[1]25'!$F$18/10^6</f>
        <v>7.6553999999999997E-2</v>
      </c>
      <c r="E46" s="21">
        <f>+'[1]25'!$G$18/10^6</f>
        <v>7.2019E-2</v>
      </c>
      <c r="F46" s="21">
        <f>+'[1]25'!$I$18/10^6</f>
        <v>7.8425999999999996E-2</v>
      </c>
      <c r="G46" s="21">
        <f>+'[1]25'!$J$18/10^6</f>
        <v>7.6213000000000003E-2</v>
      </c>
      <c r="H46" s="21">
        <f>+'[1]25'!$K$18/10^6</f>
        <v>7.911E-2</v>
      </c>
      <c r="I46" s="21">
        <f>+'[1]25'!$M$18/10^6</f>
        <v>9.0422000000000002E-2</v>
      </c>
      <c r="J46" s="21">
        <f>+'[1]25'!$N$18/10^6</f>
        <v>9.4314999999999996E-2</v>
      </c>
      <c r="K46" s="21">
        <f>+'[1]25'!$O$18/10^6</f>
        <v>7.9028000000000001E-2</v>
      </c>
      <c r="L46" s="21">
        <f>+'[1]25'!$Q$18/10^6</f>
        <v>8.0634999999999998E-2</v>
      </c>
      <c r="M46" s="21">
        <f>+'[1]25'!$R$18/10^6</f>
        <v>7.6665999999999998E-2</v>
      </c>
      <c r="N46" s="21">
        <f>+'[1]25'!$S$18/10^6</f>
        <v>8.2047999999999996E-2</v>
      </c>
      <c r="O46" s="22">
        <f t="shared" si="2"/>
        <v>0.95612400000000008</v>
      </c>
    </row>
    <row r="47" spans="1:15" customFormat="1">
      <c r="A47" s="10">
        <v>1019</v>
      </c>
      <c r="B47" s="10" t="s">
        <v>28</v>
      </c>
      <c r="C47" s="21">
        <f>+'[1]26'!$E$18/10^6</f>
        <v>5.2282000000000002E-2</v>
      </c>
      <c r="D47" s="21">
        <f>+'[1]26'!$F$18/10^6</f>
        <v>4.8203000000000003E-2</v>
      </c>
      <c r="E47" s="21">
        <f>+'[1]26'!$G$18/10^6</f>
        <v>4.3872000000000001E-2</v>
      </c>
      <c r="F47" s="21">
        <f>+'[1]26'!$I$18/10^6</f>
        <v>4.7469999999999998E-2</v>
      </c>
      <c r="G47" s="21">
        <f>+'[1]26'!$J$18/10^6</f>
        <v>4.5495000000000001E-2</v>
      </c>
      <c r="H47" s="21">
        <f>+'[1]26'!$K$18/10^6</f>
        <v>5.0699000000000001E-2</v>
      </c>
      <c r="I47" s="21">
        <f>+'[1]26'!$M$18/10^6</f>
        <v>4.9831E-2</v>
      </c>
      <c r="J47" s="21">
        <f>+'[1]26'!$N$18/10^6</f>
        <v>5.1948000000000001E-2</v>
      </c>
      <c r="K47" s="21">
        <f>+'[1]26'!$O$18/10^6</f>
        <v>4.6984999999999999E-2</v>
      </c>
      <c r="L47" s="21">
        <f>+'[1]26'!$Q$18/10^6</f>
        <v>5.4184000000000003E-2</v>
      </c>
      <c r="M47" s="21">
        <f>+'[1]26'!$R$18/10^6</f>
        <v>4.8820000000000002E-2</v>
      </c>
      <c r="N47" s="21">
        <f>+'[1]26'!$S$18/10^6</f>
        <v>4.8251000000000002E-2</v>
      </c>
      <c r="O47" s="22">
        <f t="shared" si="2"/>
        <v>0.58804000000000012</v>
      </c>
    </row>
    <row r="48" spans="1:15" customFormat="1">
      <c r="A48" s="10">
        <v>1020</v>
      </c>
      <c r="B48" s="10" t="s">
        <v>29</v>
      </c>
      <c r="C48" s="21">
        <f>+'[1]27'!$E$18/10^6</f>
        <v>0.20988200000000001</v>
      </c>
      <c r="D48" s="21">
        <f>+'[1]27'!$F$18/10^6</f>
        <v>0.22269900000000001</v>
      </c>
      <c r="E48" s="21">
        <f>+'[1]27'!$G$18/10^6</f>
        <v>0.21460899999999999</v>
      </c>
      <c r="F48" s="21">
        <f>+'[1]27'!$I$18/10^6</f>
        <v>0.21387800000000001</v>
      </c>
      <c r="G48" s="21">
        <f>+'[1]27'!$J$18/10^6</f>
        <v>0.22114600000000001</v>
      </c>
      <c r="H48" s="21">
        <f>+'[1]27'!$K$18/10^6</f>
        <v>0.213087</v>
      </c>
      <c r="I48" s="21">
        <f>+'[1]27'!$M$18/10^6</f>
        <v>0.23658799999999999</v>
      </c>
      <c r="J48" s="21">
        <f>+'[1]27'!$N$18/10^6</f>
        <v>0.23466000000000001</v>
      </c>
      <c r="K48" s="21">
        <f>+'[1]27'!$O$18/10^6</f>
        <v>0.2445</v>
      </c>
      <c r="L48" s="21">
        <f>+'[1]27'!$Q$18/10^6</f>
        <v>0.22928899999999999</v>
      </c>
      <c r="M48" s="21">
        <f>+'[1]27'!$R$18/10^6</f>
        <v>0.23750599999999999</v>
      </c>
      <c r="N48" s="21">
        <f>+'[1]27'!$S$18/10^6</f>
        <v>0.24132700000000001</v>
      </c>
      <c r="O48" s="22">
        <f t="shared" si="2"/>
        <v>2.7191710000000002</v>
      </c>
    </row>
    <row r="49" spans="1:15" customFormat="1">
      <c r="A49" s="10">
        <v>1021</v>
      </c>
      <c r="B49" s="10" t="s">
        <v>30</v>
      </c>
      <c r="C49" s="21">
        <f>+'[1]28'!$E$18/10^6</f>
        <v>5.7640999999999998E-2</v>
      </c>
      <c r="D49" s="21">
        <f>+'[1]28'!$F$18/10^6</f>
        <v>5.5391000000000003E-2</v>
      </c>
      <c r="E49" s="21">
        <f>+'[1]28'!$G$18/10^6</f>
        <v>5.3869E-2</v>
      </c>
      <c r="F49" s="21">
        <f>+'[1]28'!$I$18/10^6</f>
        <v>5.7938999999999997E-2</v>
      </c>
      <c r="G49" s="21">
        <f>+'[1]28'!$J$18/10^6</f>
        <v>5.7036999999999997E-2</v>
      </c>
      <c r="H49" s="21">
        <f>+'[1]28'!$K$18/10^6</f>
        <v>5.7457000000000001E-2</v>
      </c>
      <c r="I49" s="21">
        <f>+'[1]28'!$M$18/10^6</f>
        <v>6.1024000000000002E-2</v>
      </c>
      <c r="J49" s="21">
        <f>+'[1]28'!$N$18/10^6</f>
        <v>6.7822999999999994E-2</v>
      </c>
      <c r="K49" s="21">
        <f>+'[1]28'!$O$18/10^6</f>
        <v>6.3769000000000006E-2</v>
      </c>
      <c r="L49" s="21">
        <f>+'[1]28'!$Q$18/10^6</f>
        <v>6.0301E-2</v>
      </c>
      <c r="M49" s="21">
        <f>+'[1]28'!$R$18/10^6</f>
        <v>5.7458000000000002E-2</v>
      </c>
      <c r="N49" s="21">
        <f>+'[1]28'!$S$18/10^6</f>
        <v>5.9547999999999997E-2</v>
      </c>
      <c r="O49" s="22">
        <f t="shared" si="2"/>
        <v>0.70925700000000003</v>
      </c>
    </row>
    <row r="50" spans="1:15" customFormat="1">
      <c r="A50" s="10">
        <v>1022</v>
      </c>
      <c r="B50" s="10" t="s">
        <v>31</v>
      </c>
      <c r="C50" s="21">
        <f>+'[1]29'!$E$18/10^6</f>
        <v>0.26339899999999999</v>
      </c>
      <c r="D50" s="21">
        <f>+'[1]29'!$F$18/10^6</f>
        <v>0.274787</v>
      </c>
      <c r="E50" s="21">
        <f>+'[1]29'!$G$18/10^6</f>
        <v>0.26188099999999997</v>
      </c>
      <c r="F50" s="21">
        <f>+'[1]29'!$I$18/10^6</f>
        <v>0.27232600000000001</v>
      </c>
      <c r="G50" s="21">
        <f>+'[1]29'!$J$18/10^6</f>
        <v>0.283078</v>
      </c>
      <c r="H50" s="21">
        <f>+'[1]29'!$K$18/10^6</f>
        <v>0.27964899999999998</v>
      </c>
      <c r="I50" s="21">
        <f>+'[1]29'!$M$18/10^6</f>
        <v>0.32364900000000002</v>
      </c>
      <c r="J50" s="21">
        <f>+'[1]29'!$N$18/10^6</f>
        <v>0.31886300000000001</v>
      </c>
      <c r="K50" s="21">
        <f>+'[1]29'!$O$18/10^6</f>
        <v>0.30908200000000002</v>
      </c>
      <c r="L50" s="21">
        <f>+'[1]29'!$Q$18/10^6</f>
        <v>0.28743200000000002</v>
      </c>
      <c r="M50" s="21">
        <f>+'[1]29'!$R$18/10^6</f>
        <v>0.29536800000000002</v>
      </c>
      <c r="N50" s="21">
        <f>+'[1]29'!$S$18/10^6</f>
        <v>0.29913899999999999</v>
      </c>
      <c r="O50" s="22">
        <f t="shared" si="2"/>
        <v>3.4686529999999998</v>
      </c>
    </row>
    <row r="51" spans="1:15" customFormat="1">
      <c r="A51" s="10">
        <v>1023</v>
      </c>
      <c r="B51" s="10" t="s">
        <v>32</v>
      </c>
      <c r="C51" s="21">
        <f>+'[1]30'!$E$18/10^6</f>
        <v>4.9493000000000002E-2</v>
      </c>
      <c r="D51" s="21">
        <f>+'[1]30'!$F$18/10^6</f>
        <v>5.8806999999999998E-2</v>
      </c>
      <c r="E51" s="21">
        <f>+'[1]30'!$G$18/10^6</f>
        <v>5.6973000000000003E-2</v>
      </c>
      <c r="F51" s="21">
        <f>+'[1]30'!$I$18/10^6</f>
        <v>6.4671000000000006E-2</v>
      </c>
      <c r="G51" s="21">
        <f>+'[1]30'!$J$18/10^6</f>
        <v>5.6752999999999998E-2</v>
      </c>
      <c r="H51" s="21">
        <f>+'[1]30'!$K$18/10^6</f>
        <v>6.3792000000000001E-2</v>
      </c>
      <c r="I51" s="21">
        <f>+'[1]30'!$M$18/10^6</f>
        <v>7.2306999999999996E-2</v>
      </c>
      <c r="J51" s="21">
        <f>+'[1]30'!$N$18/10^6</f>
        <v>7.3921000000000001E-2</v>
      </c>
      <c r="K51" s="21">
        <f>+'[1]30'!$O$18/10^6</f>
        <v>7.2977E-2</v>
      </c>
      <c r="L51" s="21">
        <f>+'[1]30'!$Q$18/10^6</f>
        <v>6.9471000000000005E-2</v>
      </c>
      <c r="M51" s="21">
        <f>+'[1]30'!$R$18/10^6</f>
        <v>6.5468999999999999E-2</v>
      </c>
      <c r="N51" s="21">
        <f>+'[1]30'!$S$18/10^6</f>
        <v>6.769E-2</v>
      </c>
      <c r="O51" s="22">
        <f t="shared" si="2"/>
        <v>0.77232400000000001</v>
      </c>
    </row>
    <row r="52" spans="1:15" customFormat="1">
      <c r="A52" s="10">
        <v>1024</v>
      </c>
      <c r="B52" s="10" t="s">
        <v>33</v>
      </c>
      <c r="C52" s="21">
        <f>+'[1]31'!$E$18/10^6</f>
        <v>0.37367828000000003</v>
      </c>
      <c r="D52" s="21">
        <f>+'[1]31'!$F$18/10^6</f>
        <v>0.37643072</v>
      </c>
      <c r="E52" s="21">
        <f>+'[1]31'!$G$18/10^6</f>
        <v>0.33517200000000003</v>
      </c>
      <c r="F52" s="21">
        <f>+'[1]31'!$I$18/10^6</f>
        <v>0.39446535999999999</v>
      </c>
      <c r="G52" s="21">
        <f>+'[1]31'!$J$18/10^6</f>
        <v>0.37032199999999998</v>
      </c>
      <c r="H52" s="21">
        <f>+'[1]31'!$K$18/10^6</f>
        <v>0.38744384000000004</v>
      </c>
      <c r="I52" s="21">
        <f>+'[1]31'!$M$18/10^6</f>
        <v>0.36866894</v>
      </c>
      <c r="J52" s="21">
        <f>+'[1]31'!$N$18/10^6</f>
        <v>0.42309658</v>
      </c>
      <c r="K52" s="21">
        <f>+'[1]31'!$O$18/10^6</f>
        <v>0.403783</v>
      </c>
      <c r="L52" s="21">
        <f>+'[1]31'!$Q$18/10^6</f>
        <v>0.40964615000000004</v>
      </c>
      <c r="M52" s="21">
        <f>+'[1]31'!$R$18/10^6</f>
        <v>0.40009184999999997</v>
      </c>
      <c r="N52" s="21">
        <f>+'[1]31'!$S$18/10^6</f>
        <v>0.42950023999999998</v>
      </c>
      <c r="O52" s="22">
        <f t="shared" si="2"/>
        <v>4.6722989600000009</v>
      </c>
    </row>
    <row r="53" spans="1:15" customFormat="1">
      <c r="A53" s="10">
        <v>1025</v>
      </c>
      <c r="B53" s="10" t="s">
        <v>34</v>
      </c>
      <c r="C53" s="21">
        <f>+'[1]32'!$E$18/10^6</f>
        <v>6.5190999999999999E-2</v>
      </c>
      <c r="D53" s="21">
        <f>+'[1]32'!$F$18/10^6</f>
        <v>6.7807000000000006E-2</v>
      </c>
      <c r="E53" s="21">
        <f>+'[1]32'!$G$18/10^6</f>
        <v>6.7359000000000002E-2</v>
      </c>
      <c r="F53" s="21">
        <f>+'[1]32'!$I$18/10^6</f>
        <v>7.2205000000000005E-2</v>
      </c>
      <c r="G53" s="21">
        <f>+'[1]32'!$J$18/10^6</f>
        <v>6.7963999999999997E-2</v>
      </c>
      <c r="H53" s="21">
        <f>+'[1]32'!$K$18/10^6</f>
        <v>6.8693000000000004E-2</v>
      </c>
      <c r="I53" s="21">
        <f>+'[1]32'!$M$18/10^6</f>
        <v>7.9395999999999994E-2</v>
      </c>
      <c r="J53" s="21">
        <f>+'[1]32'!$N$18/10^6</f>
        <v>8.9443999999999996E-2</v>
      </c>
      <c r="K53" s="21">
        <f>+'[1]32'!$O$18/10^6</f>
        <v>8.4648000000000001E-2</v>
      </c>
      <c r="L53" s="21">
        <f>+'[1]32'!$Q$18/10^6</f>
        <v>7.5823000000000002E-2</v>
      </c>
      <c r="M53" s="21">
        <f>+'[1]32'!$R$18/10^6</f>
        <v>7.5328000000000006E-2</v>
      </c>
      <c r="N53" s="21">
        <f>+'[1]32'!$S$18/10^6</f>
        <v>7.6823000000000002E-2</v>
      </c>
      <c r="O53" s="22">
        <f t="shared" si="2"/>
        <v>0.89068099999999994</v>
      </c>
    </row>
    <row r="54" spans="1:15" customFormat="1">
      <c r="A54" s="10">
        <v>1026</v>
      </c>
      <c r="B54" s="10" t="s">
        <v>35</v>
      </c>
      <c r="C54" s="21">
        <f>+'[1]33'!$E$18/10^6</f>
        <v>2.9902999999999999E-2</v>
      </c>
      <c r="D54" s="21">
        <f>+'[1]33'!$F$18/10^6</f>
        <v>2.8740999999999999E-2</v>
      </c>
      <c r="E54" s="21">
        <f>+'[1]33'!$G$18/10^6</f>
        <v>2.7444E-2</v>
      </c>
      <c r="F54" s="21">
        <f>+'[1]33'!$I$18/10^6</f>
        <v>2.9135999999999999E-2</v>
      </c>
      <c r="G54" s="21">
        <f>+'[1]33'!$J$18/10^6</f>
        <v>2.8014000000000001E-2</v>
      </c>
      <c r="H54" s="21">
        <f>+'[1]33'!$K$18/10^6</f>
        <v>2.7562E-2</v>
      </c>
      <c r="I54" s="21">
        <f>+'[1]33'!$M$18/10^6</f>
        <v>3.1635000000000003E-2</v>
      </c>
      <c r="J54" s="21">
        <f>+'[1]33'!$N$18/10^6</f>
        <v>3.3140999999999997E-2</v>
      </c>
      <c r="K54" s="21">
        <f>+'[1]33'!$O$18/10^6</f>
        <v>2.9994E-2</v>
      </c>
      <c r="L54" s="21">
        <f>+'[1]33'!$Q$18/10^6</f>
        <v>3.1304999999999999E-2</v>
      </c>
      <c r="M54" s="21">
        <f>+'[1]33'!$R$18/10^6</f>
        <v>2.9409000000000001E-2</v>
      </c>
      <c r="N54" s="21">
        <f>+'[1]33'!$S$18/10^6</f>
        <v>2.9529E-2</v>
      </c>
      <c r="O54" s="22">
        <f t="shared" si="2"/>
        <v>0.35581300000000005</v>
      </c>
    </row>
    <row r="55" spans="1:15" customFormat="1">
      <c r="A55" s="10">
        <v>1027</v>
      </c>
      <c r="B55" s="10" t="s">
        <v>36</v>
      </c>
      <c r="C55" s="21">
        <f>+'[1]34'!$E$18/10^6</f>
        <v>3.2271000000000001E-2</v>
      </c>
      <c r="D55" s="21">
        <f>+'[1]34'!$F$18/10^6</f>
        <v>3.4153000000000003E-2</v>
      </c>
      <c r="E55" s="21">
        <f>+'[1]34'!$G$18/10^6</f>
        <v>3.3758000000000003E-2</v>
      </c>
      <c r="F55" s="21">
        <f>+'[1]34'!$I$18/10^6</f>
        <v>3.7227999999999997E-2</v>
      </c>
      <c r="G55" s="21">
        <f>+'[1]34'!$J$18/10^6</f>
        <v>3.2222000000000001E-2</v>
      </c>
      <c r="H55" s="21">
        <f>+'[1]34'!$K$18/10^6</f>
        <v>3.8712000000000003E-2</v>
      </c>
      <c r="I55" s="21">
        <f>+'[1]34'!$M$18/10^6</f>
        <v>3.6429000000000003E-2</v>
      </c>
      <c r="J55" s="21">
        <f>+'[1]34'!$N$18/10^6</f>
        <v>4.3511000000000001E-2</v>
      </c>
      <c r="K55" s="21">
        <f>+'[1]34'!$O$18/10^6</f>
        <v>3.8241999999999998E-2</v>
      </c>
      <c r="L55" s="21">
        <f>+'[1]34'!$Q$18/10^6</f>
        <v>3.4709999999999998E-2</v>
      </c>
      <c r="M55" s="21">
        <f>+'[1]34'!$R$18/10^6</f>
        <v>3.7094000000000002E-2</v>
      </c>
      <c r="N55" s="21">
        <f>+'[1]34'!$S$18/10^6</f>
        <v>3.4083000000000002E-2</v>
      </c>
      <c r="O55" s="22">
        <f t="shared" si="2"/>
        <v>0.43241300000000005</v>
      </c>
    </row>
    <row r="56" spans="1:15" customFormat="1">
      <c r="A56" s="10">
        <v>1028</v>
      </c>
      <c r="B56" s="10" t="s">
        <v>37</v>
      </c>
      <c r="C56" s="21">
        <f>+'[1]35'!$E$18/10^6</f>
        <v>0.22211900000000001</v>
      </c>
      <c r="D56" s="21">
        <f>+'[1]35'!$F$18/10^6</f>
        <v>0.23042699999999999</v>
      </c>
      <c r="E56" s="21">
        <f>+'[1]35'!$G$18/10^6</f>
        <v>0.21519099999999999</v>
      </c>
      <c r="F56" s="21">
        <f>+'[1]35'!$I$18/10^6</f>
        <v>0.23813200000000001</v>
      </c>
      <c r="G56" s="21">
        <f>+'[1]35'!$J$18/10^6</f>
        <v>0.21429200000000001</v>
      </c>
      <c r="H56" s="21">
        <f>+'[1]35'!$K$18/10^6</f>
        <v>0.23103299999999999</v>
      </c>
      <c r="I56" s="21">
        <f>+'[1]35'!$M$18/10^6</f>
        <v>0.23707800000000001</v>
      </c>
      <c r="J56" s="21">
        <f>+'[1]35'!$N$18/10^6</f>
        <v>0.26253100000000001</v>
      </c>
      <c r="K56" s="21">
        <f>+'[1]35'!$O$18/10^6</f>
        <v>0.25559199999999999</v>
      </c>
      <c r="L56" s="21">
        <f>+'[1]35'!$Q$18/10^6</f>
        <v>0.23868800000000001</v>
      </c>
      <c r="M56" s="21">
        <f>+'[1]35'!$R$18/10^6</f>
        <v>0.22967199999999999</v>
      </c>
      <c r="N56" s="21">
        <f>+'[1]35'!$S$18/10^6</f>
        <v>0.23402200000000001</v>
      </c>
      <c r="O56" s="22">
        <f t="shared" si="2"/>
        <v>2.8087769999999996</v>
      </c>
    </row>
    <row r="57" spans="1:15" customFormat="1">
      <c r="A57" s="10">
        <v>1029</v>
      </c>
      <c r="B57" s="10" t="s">
        <v>38</v>
      </c>
      <c r="C57" s="21">
        <f>+'[1]36'!$E$18/10^6</f>
        <v>2.4826000000000001E-2</v>
      </c>
      <c r="D57" s="21">
        <f>+'[1]36'!$F$18/10^6</f>
        <v>2.4296000000000002E-2</v>
      </c>
      <c r="E57" s="21">
        <f>+'[1]36'!$G$18/10^6</f>
        <v>2.2931E-2</v>
      </c>
      <c r="F57" s="21">
        <f>+'[1]36'!$I$18/10^6</f>
        <v>2.4247999999999999E-2</v>
      </c>
      <c r="G57" s="21">
        <f>+'[1]36'!$J$18/10^6</f>
        <v>2.4507999999999999E-2</v>
      </c>
      <c r="H57" s="21">
        <f>+'[1]36'!$K$18/10^6</f>
        <v>2.3803000000000001E-2</v>
      </c>
      <c r="I57" s="21">
        <f>+'[1]36'!$M$18/10^6</f>
        <v>2.7569E-2</v>
      </c>
      <c r="J57" s="21">
        <f>+'[1]36'!$N$18/10^6</f>
        <v>3.1012999999999999E-2</v>
      </c>
      <c r="K57" s="21">
        <f>+'[1]36'!$O$18/10^6</f>
        <v>2.7810000000000001E-2</v>
      </c>
      <c r="L57" s="21">
        <f>+'[1]36'!$Q$18/10^6</f>
        <v>2.6398000000000001E-2</v>
      </c>
      <c r="M57" s="21">
        <f>+'[1]36'!$R$18/10^6</f>
        <v>2.7705E-2</v>
      </c>
      <c r="N57" s="21">
        <f>+'[1]36'!$S$18/10^6</f>
        <v>2.8282000000000002E-2</v>
      </c>
      <c r="O57" s="22">
        <f t="shared" si="2"/>
        <v>0.31338899999999992</v>
      </c>
    </row>
    <row r="58" spans="1:15" customFormat="1">
      <c r="A58" s="10">
        <v>1030</v>
      </c>
      <c r="B58" s="15" t="s">
        <v>18</v>
      </c>
      <c r="C58" s="21">
        <f>+'[1]37'!$E$18/10^6</f>
        <v>4.3365000000000001E-2</v>
      </c>
      <c r="D58" s="21">
        <f>+'[1]37'!$F$18/10^6</f>
        <v>4.1916000000000002E-2</v>
      </c>
      <c r="E58" s="21">
        <f>+'[1]37'!$G$18/10^6</f>
        <v>4.2285000000000003E-2</v>
      </c>
      <c r="F58" s="21">
        <f>+'[1]37'!$I$18/10^6</f>
        <v>4.8320000000000002E-2</v>
      </c>
      <c r="G58" s="21">
        <f>+'[1]37'!$J$18/10^6</f>
        <v>4.4158999999999997E-2</v>
      </c>
      <c r="H58" s="21">
        <f>+'[1]37'!$K$18/10^6</f>
        <v>4.3557999999999999E-2</v>
      </c>
      <c r="I58" s="21">
        <f>+'[1]37'!$M$18/10^6</f>
        <v>5.2090999999999998E-2</v>
      </c>
      <c r="J58" s="21">
        <f>+'[1]37'!$N$18/10^6</f>
        <v>5.4415999999999999E-2</v>
      </c>
      <c r="K58" s="21">
        <f>+'[1]37'!$O$18/10^6</f>
        <v>4.2977000000000001E-2</v>
      </c>
      <c r="L58" s="21">
        <f>+'[1]37'!$Q$18/10^6</f>
        <v>4.3878E-2</v>
      </c>
      <c r="M58" s="21">
        <f>+'[1]37'!$R$18/10^6</f>
        <v>4.4880999999999997E-2</v>
      </c>
      <c r="N58" s="21">
        <f>+'[1]37'!$S$18/10^6</f>
        <v>4.3233000000000001E-2</v>
      </c>
      <c r="O58" s="22">
        <f t="shared" si="2"/>
        <v>0.54507899999999998</v>
      </c>
    </row>
    <row r="59" spans="1:15" customFormat="1">
      <c r="A59" s="4">
        <v>10300</v>
      </c>
      <c r="B59" s="4" t="s">
        <v>57</v>
      </c>
      <c r="C59" s="18">
        <f t="shared" ref="C59:N59" si="3">SUM(C32:C58)</f>
        <v>5.1538842799999989</v>
      </c>
      <c r="D59" s="18">
        <f t="shared" si="3"/>
        <v>5.1748007199999986</v>
      </c>
      <c r="E59" s="18">
        <f t="shared" si="3"/>
        <v>5.0137729999999987</v>
      </c>
      <c r="F59" s="18">
        <f t="shared" si="3"/>
        <v>5.4776983600000007</v>
      </c>
      <c r="G59" s="18">
        <f t="shared" si="3"/>
        <v>5.2746799999999983</v>
      </c>
      <c r="H59" s="18">
        <f t="shared" si="3"/>
        <v>5.2507148400000005</v>
      </c>
      <c r="I59" s="18">
        <f t="shared" si="3"/>
        <v>5.5126089399999998</v>
      </c>
      <c r="J59" s="18">
        <f t="shared" si="3"/>
        <v>6.1232365800000004</v>
      </c>
      <c r="K59" s="18">
        <f t="shared" si="3"/>
        <v>5.6770269999999998</v>
      </c>
      <c r="L59" s="18">
        <f t="shared" si="3"/>
        <v>5.4846801499999991</v>
      </c>
      <c r="M59" s="18">
        <f t="shared" si="3"/>
        <v>5.5054028499999994</v>
      </c>
      <c r="N59" s="18">
        <f t="shared" si="3"/>
        <v>5.5813792400000013</v>
      </c>
      <c r="O59" s="18">
        <f t="shared" si="2"/>
        <v>65.22988595999999</v>
      </c>
    </row>
    <row r="60" spans="1:15" customFormat="1">
      <c r="A60" s="32"/>
      <c r="B60" s="32"/>
      <c r="O60" s="32"/>
    </row>
    <row r="61" spans="1:15" customFormat="1">
      <c r="A61" s="3" t="s">
        <v>55</v>
      </c>
      <c r="B61" s="3" t="s">
        <v>40</v>
      </c>
      <c r="C61" s="3" t="s">
        <v>0</v>
      </c>
      <c r="D61" s="3" t="s">
        <v>1</v>
      </c>
      <c r="E61" s="3" t="s">
        <v>2</v>
      </c>
      <c r="F61" s="3" t="s">
        <v>3</v>
      </c>
      <c r="G61" s="3" t="s">
        <v>4</v>
      </c>
      <c r="H61" s="3" t="s">
        <v>5</v>
      </c>
      <c r="I61" s="3" t="s">
        <v>6</v>
      </c>
      <c r="J61" s="3" t="s">
        <v>7</v>
      </c>
      <c r="K61" s="3" t="s">
        <v>8</v>
      </c>
      <c r="L61" s="3" t="s">
        <v>9</v>
      </c>
      <c r="M61" s="3" t="s">
        <v>10</v>
      </c>
      <c r="N61" s="3" t="s">
        <v>11</v>
      </c>
      <c r="O61" s="3" t="s">
        <v>57</v>
      </c>
    </row>
    <row r="62" spans="1:15" customFormat="1">
      <c r="A62" s="7">
        <v>1004</v>
      </c>
      <c r="B62" s="7" t="s">
        <v>99</v>
      </c>
      <c r="C62" s="19">
        <f>+'[1]11'!$E$23/10^6</f>
        <v>0.64537299999999997</v>
      </c>
      <c r="D62" s="19">
        <f>+'[1]11'!$F$23/10^6</f>
        <v>0.671794</v>
      </c>
      <c r="E62" s="19">
        <f>+'[1]11'!$G$23/10^6</f>
        <v>0.72384899999999996</v>
      </c>
      <c r="F62" s="19">
        <f>+'[1]11'!$I$23/10^6</f>
        <v>0.62457600000000002</v>
      </c>
      <c r="G62" s="19">
        <f>+'[1]11'!$J$23/10^6</f>
        <v>0.53119377999999984</v>
      </c>
      <c r="H62" s="19">
        <f>+'[1]11'!$K$23/10^6</f>
        <v>0.69543722000000019</v>
      </c>
      <c r="I62" s="19">
        <f>+'[1]11'!$M$23/10^6</f>
        <v>0.66737100000000005</v>
      </c>
      <c r="J62" s="19">
        <f>+'[1]11'!$N$23/10^6</f>
        <v>0.44248300000000002</v>
      </c>
      <c r="K62" s="19">
        <f>+'[1]11'!$O$23/10^6</f>
        <v>0.64595400000000003</v>
      </c>
      <c r="L62" s="19">
        <f>+'[1]11'!$Q$23/10^6</f>
        <v>0.71648699999999999</v>
      </c>
      <c r="M62" s="19">
        <f>+'[1]11'!$R$23/10^6</f>
        <v>0.67216799999999999</v>
      </c>
      <c r="N62" s="19">
        <f>+'[1]11'!$S$23/10^6</f>
        <v>0.68778600000000001</v>
      </c>
      <c r="O62" s="20">
        <f>SUM(C62:N62)</f>
        <v>7.7244719999999996</v>
      </c>
    </row>
    <row r="63" spans="1:15" customFormat="1">
      <c r="A63" s="10">
        <v>1005</v>
      </c>
      <c r="B63" s="10" t="s">
        <v>13</v>
      </c>
      <c r="C63" s="21">
        <f>+'[1]12'!$E$23/10^6</f>
        <v>1.0454E-2</v>
      </c>
      <c r="D63" s="21">
        <f>+'[1]12'!$F$23/10^6</f>
        <v>1.0439E-2</v>
      </c>
      <c r="E63" s="21">
        <f>+'[1]12'!$G$23/10^6</f>
        <v>1.0843E-2</v>
      </c>
      <c r="F63" s="21">
        <f>+'[1]12'!$I$23/10^6</f>
        <v>1.0786E-2</v>
      </c>
      <c r="G63" s="21">
        <f>+'[1]12'!$J$23/10^6</f>
        <v>1.46E-2</v>
      </c>
      <c r="H63" s="21">
        <f>+'[1]12'!$K$23/10^6</f>
        <v>1.2269E-2</v>
      </c>
      <c r="I63" s="21">
        <f>+'[1]12'!$M$23/10^6</f>
        <v>1.4163E-2</v>
      </c>
      <c r="J63" s="21">
        <f>+'[1]12'!$N$23/10^6</f>
        <v>9.8829999999999994E-3</v>
      </c>
      <c r="K63" s="21">
        <f>+'[1]12'!$O$23/10^6</f>
        <v>1.333E-2</v>
      </c>
      <c r="L63" s="21">
        <f>+'[1]12'!$Q$23/10^6</f>
        <v>1.0441000000000001E-2</v>
      </c>
      <c r="M63" s="21">
        <f>+'[1]12'!$R$23/10^6</f>
        <v>1.4167000000000001E-2</v>
      </c>
      <c r="N63" s="21">
        <f>+'[1]12'!$S$23/10^6</f>
        <v>3.2330000000000002E-3</v>
      </c>
      <c r="O63" s="22">
        <f t="shared" ref="O63:O89" si="4">SUM(C63:N63)</f>
        <v>0.13460800000000003</v>
      </c>
    </row>
    <row r="64" spans="1:15" customFormat="1">
      <c r="A64" s="10">
        <v>1006</v>
      </c>
      <c r="B64" s="10" t="s">
        <v>14</v>
      </c>
      <c r="C64" s="21">
        <f>+'[1]13'!$E$23/10^6</f>
        <v>5.6642999999999999E-2</v>
      </c>
      <c r="D64" s="21">
        <f>+'[1]13'!$F$23/10^6</f>
        <v>6.6106999999999999E-2</v>
      </c>
      <c r="E64" s="21">
        <f>+'[1]13'!$G$23/10^6</f>
        <v>6.2379999999999998E-2</v>
      </c>
      <c r="F64" s="21">
        <f>+'[1]13'!$I$23/10^6</f>
        <v>6.7211000000000007E-2</v>
      </c>
      <c r="G64" s="21">
        <f>+'[1]13'!$J$23/10^6</f>
        <v>8.2918000000000006E-2</v>
      </c>
      <c r="H64" s="21">
        <f>+'[1]13'!$K$23/10^6</f>
        <v>5.7336999999999999E-2</v>
      </c>
      <c r="I64" s="21">
        <f>+'[1]13'!$M$23/10^6</f>
        <v>6.4063999999999996E-2</v>
      </c>
      <c r="J64" s="21">
        <f>+'[1]13'!$N$23/10^6</f>
        <v>6.4508999999999997E-2</v>
      </c>
      <c r="K64" s="21">
        <f>+'[1]13'!$O$23/10^6</f>
        <v>7.8961000000000003E-2</v>
      </c>
      <c r="L64" s="21">
        <f>+'[1]13'!$Q$23/10^6</f>
        <v>6.2923000000000007E-2</v>
      </c>
      <c r="M64" s="21">
        <f>+'[1]13'!$R$23/10^6</f>
        <v>6.2649999999999997E-2</v>
      </c>
      <c r="N64" s="21">
        <f>+'[1]13'!$S$23/10^6</f>
        <v>6.4174999999999996E-2</v>
      </c>
      <c r="O64" s="22">
        <f t="shared" si="4"/>
        <v>0.78987800000000008</v>
      </c>
    </row>
    <row r="65" spans="1:15" customFormat="1">
      <c r="A65" s="10">
        <v>1007</v>
      </c>
      <c r="B65" s="10" t="s">
        <v>15</v>
      </c>
      <c r="C65" s="21">
        <f>+'[1]14'!$E$23/10^6</f>
        <v>0.101525</v>
      </c>
      <c r="D65" s="21">
        <f>+'[1]14'!$F$23/10^6</f>
        <v>0.119829</v>
      </c>
      <c r="E65" s="21">
        <f>+'[1]14'!$G$23/10^6</f>
        <v>0.114796</v>
      </c>
      <c r="F65" s="21">
        <f>+'[1]14'!$I$23/10^6</f>
        <v>0.108907</v>
      </c>
      <c r="G65" s="21">
        <f>+'[1]14'!$J$23/10^6</f>
        <v>7.2205000000000005E-2</v>
      </c>
      <c r="H65" s="21">
        <f>+'[1]14'!$K$23/10^6</f>
        <v>9.3495999999999996E-2</v>
      </c>
      <c r="I65" s="21">
        <f>+'[1]14'!$M$23/10^6</f>
        <v>7.2562000000000001E-2</v>
      </c>
      <c r="J65" s="21">
        <f>+'[1]14'!$N$23/10^6</f>
        <v>2.2523000000000001E-2</v>
      </c>
      <c r="K65" s="21">
        <f>+'[1]14'!$O$23/10^6</f>
        <v>8.8243000000000002E-2</v>
      </c>
      <c r="L65" s="21">
        <f>+'[1]14'!$Q$23/10^6</f>
        <v>3.7586000000000001E-2</v>
      </c>
      <c r="M65" s="21">
        <f>+'[1]14'!$R$23/10^6</f>
        <v>8.1499000000000002E-2</v>
      </c>
      <c r="N65" s="21">
        <f>+'[1]14'!$S$23/10^6</f>
        <v>5.7664E-2</v>
      </c>
      <c r="O65" s="22">
        <f t="shared" si="4"/>
        <v>0.970835</v>
      </c>
    </row>
    <row r="66" spans="1:15" customFormat="1">
      <c r="A66" s="10">
        <v>1008</v>
      </c>
      <c r="B66" s="10" t="s">
        <v>16</v>
      </c>
      <c r="C66" s="21">
        <f>+'[1]15'!$E$23/10^6</f>
        <v>1.6958999999999998E-2</v>
      </c>
      <c r="D66" s="21">
        <f>+'[1]15'!$F$23/10^6</f>
        <v>1.1386E-2</v>
      </c>
      <c r="E66" s="21">
        <f>+'[1]15'!$G$23/10^6</f>
        <v>1.2937000000000001E-2</v>
      </c>
      <c r="F66" s="21">
        <f>+'[1]15'!$I$23/10^6</f>
        <v>1.3889E-2</v>
      </c>
      <c r="G66" s="21">
        <f>+'[1]15'!$J$23/10^6</f>
        <v>1.4612E-2</v>
      </c>
      <c r="H66" s="21">
        <f>+'[1]15'!$K$23/10^6</f>
        <v>1.5767E-2</v>
      </c>
      <c r="I66" s="21">
        <f>+'[1]15'!$M$23/10^6</f>
        <v>1.8803E-2</v>
      </c>
      <c r="J66" s="21">
        <f>+'[1]15'!$N$23/10^6</f>
        <v>1.0492E-2</v>
      </c>
      <c r="K66" s="21">
        <f>+'[1]15'!$O$23/10^6</f>
        <v>1.1004E-2</v>
      </c>
      <c r="L66" s="21">
        <f>+'[1]15'!$Q$23/10^6</f>
        <v>1.3436E-2</v>
      </c>
      <c r="M66" s="21">
        <f>+'[1]15'!$R$23/10^6</f>
        <v>1.2683E-2</v>
      </c>
      <c r="N66" s="21">
        <f>+'[1]15'!$S$23/10^6</f>
        <v>1.0779E-2</v>
      </c>
      <c r="O66" s="22">
        <f t="shared" si="4"/>
        <v>0.162747</v>
      </c>
    </row>
    <row r="67" spans="1:15" customFormat="1">
      <c r="A67" s="10">
        <v>1009</v>
      </c>
      <c r="B67" s="10" t="s">
        <v>17</v>
      </c>
      <c r="C67" s="21">
        <f>+'[1]16'!$E$23/10^6</f>
        <v>1.7208000000000001E-2</v>
      </c>
      <c r="D67" s="21">
        <f>+'[1]16'!$F$23/10^6</f>
        <v>2.4601999999999999E-2</v>
      </c>
      <c r="E67" s="21">
        <f>+'[1]16'!$G$23/10^6</f>
        <v>2.2055000000000002E-2</v>
      </c>
      <c r="F67" s="21">
        <f>+'[1]16'!$I$23/10^6</f>
        <v>2.3663E-2</v>
      </c>
      <c r="G67" s="21">
        <f>+'[1]16'!$J$23/10^6</f>
        <v>1.7639999999999999E-2</v>
      </c>
      <c r="H67" s="21">
        <f>+'[1]16'!$K$23/10^6</f>
        <v>2.3505999999999999E-2</v>
      </c>
      <c r="I67" s="21">
        <f>+'[1]16'!$M$23/10^6</f>
        <v>2.6759000000000002E-2</v>
      </c>
      <c r="J67" s="21">
        <f>+'[1]16'!$N$23/10^6</f>
        <v>1.2605E-2</v>
      </c>
      <c r="K67" s="21">
        <f>+'[1]16'!$O$23/10^6</f>
        <v>2.3772999999999999E-2</v>
      </c>
      <c r="L67" s="21">
        <f>+'[1]16'!$Q$23/10^6</f>
        <v>2.8413000000000001E-2</v>
      </c>
      <c r="M67" s="21">
        <f>+'[1]16'!$R$23/10^6</f>
        <v>2.6334E-2</v>
      </c>
      <c r="N67" s="21">
        <f>+'[1]16'!$S$23/10^6</f>
        <v>2.4722000000000001E-2</v>
      </c>
      <c r="O67" s="22">
        <f t="shared" si="4"/>
        <v>0.27128000000000002</v>
      </c>
    </row>
    <row r="68" spans="1:15" customFormat="1">
      <c r="A68" s="10">
        <v>1010</v>
      </c>
      <c r="B68" s="15" t="s">
        <v>19</v>
      </c>
      <c r="C68" s="23">
        <f>+'[1]17'!$E$23/10^6</f>
        <v>4.3885E-2</v>
      </c>
      <c r="D68" s="23">
        <f>+'[1]17'!$F$23/10^6</f>
        <v>4.2719E-2</v>
      </c>
      <c r="E68" s="23">
        <f>+'[1]17'!$G$23/10^6</f>
        <v>5.0004E-2</v>
      </c>
      <c r="F68" s="23">
        <f>+'[1]17'!$I$23/10^6</f>
        <v>5.4518999999999998E-2</v>
      </c>
      <c r="G68" s="23">
        <f>+'[1]17'!$J$23/10^6</f>
        <v>4.7362000000000001E-2</v>
      </c>
      <c r="H68" s="23">
        <f>+'[1]17'!$K$23/10^6</f>
        <v>7.0553000000000005E-2</v>
      </c>
      <c r="I68" s="23">
        <f>+'[1]17'!$M$23/10^6</f>
        <v>6.3235E-2</v>
      </c>
      <c r="J68" s="23">
        <f>+'[1]17'!$N$23/10^6</f>
        <v>7.2699E-2</v>
      </c>
      <c r="K68" s="23">
        <f>+'[1]17'!$O$23/10^6</f>
        <v>5.7062000000000002E-2</v>
      </c>
      <c r="L68" s="23">
        <f>+'[1]17'!$Q$23/10^6</f>
        <v>7.8395000000000006E-2</v>
      </c>
      <c r="M68" s="23">
        <f>+'[1]17'!$R$23/10^6</f>
        <v>6.2177999999999997E-2</v>
      </c>
      <c r="N68" s="23">
        <f>+'[1]17'!$S$23/10^6</f>
        <v>6.5352999999999994E-2</v>
      </c>
      <c r="O68" s="24">
        <f>SUM(C68:N68)</f>
        <v>0.70796399999999993</v>
      </c>
    </row>
    <row r="69" spans="1:15" customFormat="1">
      <c r="A69" s="42">
        <v>1011</v>
      </c>
      <c r="B69" s="10" t="s">
        <v>20</v>
      </c>
      <c r="C69" s="21">
        <f>+'[1]18'!$E$23/10^6</f>
        <v>6.8399999999999997E-3</v>
      </c>
      <c r="D69" s="21">
        <f>+'[1]18'!$F$23/10^6</f>
        <v>7.1640000000000002E-3</v>
      </c>
      <c r="E69" s="21">
        <f>+'[1]18'!$G$23/10^6</f>
        <v>7.6490000000000004E-3</v>
      </c>
      <c r="F69" s="21">
        <f>+'[1]18'!$I$23/10^6</f>
        <v>7.5490000000000002E-3</v>
      </c>
      <c r="G69" s="21">
        <f>+'[1]18'!$J$23/10^6</f>
        <v>9.9989999999999992E-3</v>
      </c>
      <c r="H69" s="21">
        <f>+'[1]18'!$K$23/10^6</f>
        <v>9.3279999999999995E-3</v>
      </c>
      <c r="I69" s="21">
        <f>+'[1]18'!$M$23/10^6</f>
        <v>5.3299999999999997E-3</v>
      </c>
      <c r="J69" s="21">
        <f>+'[1]18'!$N$23/10^6</f>
        <v>7.4790000000000004E-3</v>
      </c>
      <c r="K69" s="21">
        <f>+'[1]18'!$O$23/10^6</f>
        <v>8.1349999999999999E-3</v>
      </c>
      <c r="L69" s="21">
        <f>+'[1]18'!$Q$23/10^6</f>
        <v>1.5605000000000001E-2</v>
      </c>
      <c r="M69" s="21">
        <f>+'[1]18'!$R$23/10^6</f>
        <v>1.9528E-2</v>
      </c>
      <c r="N69" s="21">
        <f>+'[1]18'!$S$23/10^6</f>
        <v>1.6732E-2</v>
      </c>
      <c r="O69" s="22">
        <f t="shared" si="4"/>
        <v>0.12133800000000002</v>
      </c>
    </row>
    <row r="70" spans="1:15" customFormat="1">
      <c r="A70" s="10">
        <v>1012</v>
      </c>
      <c r="B70" s="10" t="s">
        <v>21</v>
      </c>
      <c r="C70" s="21">
        <f>+'[1]19'!$E$23/10^6</f>
        <v>0.18872700000000001</v>
      </c>
      <c r="D70" s="21">
        <f>+'[1]19'!$F$23/10^6</f>
        <v>0.19359199999999999</v>
      </c>
      <c r="E70" s="21">
        <f>+'[1]19'!$G$23/10^6</f>
        <v>0.20116400000000001</v>
      </c>
      <c r="F70" s="21">
        <f>+'[1]19'!$I$23/10^6</f>
        <v>0.176811</v>
      </c>
      <c r="G70" s="21">
        <f>+'[1]19'!$J$23/10^6</f>
        <v>7.993121999999997E-2</v>
      </c>
      <c r="H70" s="21">
        <f>+'[1]19'!$K$23/10^6</f>
        <v>6.6494780000000003E-2</v>
      </c>
      <c r="I70" s="21">
        <f>+'[1]19'!$M$23/10^6</f>
        <v>5.6271000000000002E-2</v>
      </c>
      <c r="J70" s="21">
        <f>+'[1]19'!$N$23/10^6</f>
        <v>4.5968000000000002E-2</v>
      </c>
      <c r="K70" s="21">
        <f>+'[1]19'!$O$23/10^6</f>
        <v>5.3404E-2</v>
      </c>
      <c r="L70" s="21">
        <f>+'[1]19'!$Q$23/10^6</f>
        <v>4.7855000000000002E-2</v>
      </c>
      <c r="M70" s="21">
        <f>+'[1]19'!$R$23/10^6</f>
        <v>6.2114000000000003E-2</v>
      </c>
      <c r="N70" s="21">
        <f>+'[1]19'!$S$23/10^6</f>
        <v>6.1696000000000001E-2</v>
      </c>
      <c r="O70" s="22">
        <f t="shared" si="4"/>
        <v>1.2340279999999999</v>
      </c>
    </row>
    <row r="71" spans="1:15" customFormat="1">
      <c r="A71" s="10">
        <v>1013</v>
      </c>
      <c r="B71" s="10" t="s">
        <v>22</v>
      </c>
      <c r="C71" s="21">
        <f>+'[1]20'!$E$23/10^6</f>
        <v>6.0239999999999998E-3</v>
      </c>
      <c r="D71" s="21">
        <f>+'[1]20'!$F$23/10^6</f>
        <v>4.4070000000000003E-3</v>
      </c>
      <c r="E71" s="21">
        <f>+'[1]20'!$G$23/10^6</f>
        <v>5.012E-3</v>
      </c>
      <c r="F71" s="21">
        <f>+'[1]20'!$I$23/10^6</f>
        <v>4.2040000000000003E-3</v>
      </c>
      <c r="G71" s="21">
        <f>+'[1]20'!$J$23/10^6</f>
        <v>4.1349999999999998E-3</v>
      </c>
      <c r="H71" s="21">
        <f>+'[1]20'!$K$23/10^6</f>
        <v>5.1240000000000001E-3</v>
      </c>
      <c r="I71" s="21">
        <f>+'[1]20'!$M$23/10^6</f>
        <v>5.9430000000000004E-3</v>
      </c>
      <c r="J71" s="21">
        <f>+'[1]20'!$N$23/10^6</f>
        <v>6.1570000000000001E-3</v>
      </c>
      <c r="K71" s="21">
        <f>+'[1]20'!$O$23/10^6</f>
        <v>5.3119999999999999E-3</v>
      </c>
      <c r="L71" s="21">
        <f>+'[1]20'!$Q$23/10^6</f>
        <v>4.9909999999999998E-3</v>
      </c>
      <c r="M71" s="21">
        <f>+'[1]20'!$R$23/10^6</f>
        <v>4.6430000000000004E-3</v>
      </c>
      <c r="N71" s="21">
        <f>+'[1]20'!$S$23/10^6</f>
        <v>4.4910000000000002E-3</v>
      </c>
      <c r="O71" s="22">
        <f t="shared" si="4"/>
        <v>6.0443000000000004E-2</v>
      </c>
    </row>
    <row r="72" spans="1:15" customFormat="1">
      <c r="A72" s="10">
        <v>1014</v>
      </c>
      <c r="B72" s="10" t="s">
        <v>23</v>
      </c>
      <c r="C72" s="21">
        <f>+'[1]21'!$E$23/10^6</f>
        <v>0.26519799999999999</v>
      </c>
      <c r="D72" s="21">
        <f>+'[1]21'!$F$23/10^6</f>
        <v>0.25501099999999999</v>
      </c>
      <c r="E72" s="21">
        <f>+'[1]21'!$G$23/10^6</f>
        <v>0.28723300000000002</v>
      </c>
      <c r="F72" s="21">
        <f>+'[1]21'!$I$23/10^6</f>
        <v>0.23188700000000001</v>
      </c>
      <c r="G72" s="21">
        <f>+'[1]21'!$J$23/10^6</f>
        <v>0.22356799999999999</v>
      </c>
      <c r="H72" s="21">
        <f>+'[1]21'!$K$23/10^6</f>
        <v>0.23571800000000001</v>
      </c>
      <c r="I72" s="21">
        <f>+'[1]21'!$M$23/10^6</f>
        <v>0.16802</v>
      </c>
      <c r="J72" s="21">
        <f>+'[1]21'!$N$23/10^6</f>
        <v>0.11440699999999999</v>
      </c>
      <c r="K72" s="21">
        <f>+'[1]21'!$O$23/10^6</f>
        <v>0.151866</v>
      </c>
      <c r="L72" s="21">
        <f>+'[1]21'!$Q$23/10^6</f>
        <v>0.137461</v>
      </c>
      <c r="M72" s="21">
        <f>+'[1]21'!$R$23/10^6</f>
        <v>0.23383200000000001</v>
      </c>
      <c r="N72" s="21">
        <f>+'[1]21'!$S$23/10^6</f>
        <v>0.19816600000000001</v>
      </c>
      <c r="O72" s="22">
        <f t="shared" si="4"/>
        <v>2.502367</v>
      </c>
    </row>
    <row r="73" spans="1:15" customFormat="1">
      <c r="A73" s="10">
        <v>1015</v>
      </c>
      <c r="B73" s="10" t="s">
        <v>24</v>
      </c>
      <c r="C73" s="21">
        <f>+'[1]22'!$E$23/10^6</f>
        <v>8.3219999999999995E-3</v>
      </c>
      <c r="D73" s="21">
        <f>+'[1]22'!$F$23/10^6</f>
        <v>9.4339999999999997E-3</v>
      </c>
      <c r="E73" s="21">
        <f>+'[1]22'!$G$23/10^6</f>
        <v>1.2359E-2</v>
      </c>
      <c r="F73" s="21">
        <f>+'[1]22'!$I$23/10^6</f>
        <v>1.4604000000000001E-2</v>
      </c>
      <c r="G73" s="21">
        <f>+'[1]22'!$J$23/10^6</f>
        <v>9.7409999999999997E-3</v>
      </c>
      <c r="H73" s="21">
        <f>+'[1]22'!$K$23/10^6</f>
        <v>9.4789999999999996E-3</v>
      </c>
      <c r="I73" s="21">
        <f>+'[1]22'!$M$23/10^6</f>
        <v>7.9810000000000002E-3</v>
      </c>
      <c r="J73" s="21">
        <f>+'[1]22'!$N$23/10^6</f>
        <v>3.052E-3</v>
      </c>
      <c r="K73" s="21">
        <f>+'[1]22'!$O$23/10^6</f>
        <v>6.0629999999999998E-3</v>
      </c>
      <c r="L73" s="21">
        <f>+'[1]22'!$Q$23/10^6</f>
        <v>9.6410000000000003E-3</v>
      </c>
      <c r="M73" s="21">
        <f>+'[1]22'!$R$23/10^6</f>
        <v>1.1975E-2</v>
      </c>
      <c r="N73" s="21">
        <f>+'[1]22'!$S$23/10^6</f>
        <v>5.7390000000000002E-3</v>
      </c>
      <c r="O73" s="22">
        <f t="shared" si="4"/>
        <v>0.10838999999999999</v>
      </c>
    </row>
    <row r="74" spans="1:15" customFormat="1">
      <c r="A74" s="10">
        <v>1016</v>
      </c>
      <c r="B74" s="10" t="s">
        <v>25</v>
      </c>
      <c r="C74" s="21">
        <f>+'[1]23'!$E$23/10^6</f>
        <v>3.6706000000000003E-2</v>
      </c>
      <c r="D74" s="21">
        <f>+'[1]23'!$F$23/10^6</f>
        <v>3.3359E-2</v>
      </c>
      <c r="E74" s="21">
        <f>+'[1]23'!$G$23/10^6</f>
        <v>5.0136E-2</v>
      </c>
      <c r="F74" s="21">
        <f>+'[1]23'!$I$23/10^6</f>
        <v>3.8702E-2</v>
      </c>
      <c r="G74" s="21">
        <f>+'[1]23'!$J$23/10^6</f>
        <v>3.5513999999999997E-2</v>
      </c>
      <c r="H74" s="21">
        <f>+'[1]23'!$K$23/10^6</f>
        <v>4.7794999999999997E-2</v>
      </c>
      <c r="I74" s="21">
        <f>+'[1]23'!$M$23/10^6</f>
        <v>5.0214000000000002E-2</v>
      </c>
      <c r="J74" s="21">
        <f>+'[1]23'!$N$23/10^6</f>
        <v>2.6484000000000001E-2</v>
      </c>
      <c r="K74" s="21">
        <f>+'[1]23'!$O$23/10^6</f>
        <v>4.1114999999999999E-2</v>
      </c>
      <c r="L74" s="21">
        <f>+'[1]23'!$Q$23/10^6</f>
        <v>4.4166999999999998E-2</v>
      </c>
      <c r="M74" s="21">
        <f>+'[1]23'!$R$23/10^6</f>
        <v>4.4756999999999998E-2</v>
      </c>
      <c r="N74" s="21">
        <f>+'[1]23'!$S$23/10^6</f>
        <v>4.0554E-2</v>
      </c>
      <c r="O74" s="22">
        <f t="shared" si="4"/>
        <v>0.48950300000000002</v>
      </c>
    </row>
    <row r="75" spans="1:15" customFormat="1">
      <c r="A75" s="10">
        <v>1017</v>
      </c>
      <c r="B75" s="10" t="s">
        <v>26</v>
      </c>
      <c r="C75" s="21">
        <f>+'[1]24'!$E$23/10^6</f>
        <v>9.7763000000000003E-2</v>
      </c>
      <c r="D75" s="21">
        <f>+'[1]24'!$F$23/10^6</f>
        <v>9.4112000000000001E-2</v>
      </c>
      <c r="E75" s="21">
        <f>+'[1]24'!$G$23/10^6</f>
        <v>9.3157000000000004E-2</v>
      </c>
      <c r="F75" s="21">
        <f>+'[1]24'!$I$23/10^6</f>
        <v>9.2601000000000003E-2</v>
      </c>
      <c r="G75" s="21">
        <f>+'[1]24'!$J$23/10^6</f>
        <v>9.1151999999999997E-2</v>
      </c>
      <c r="H75" s="21">
        <f>+'[1]24'!$K$23/10^6</f>
        <v>0.10129100000000001</v>
      </c>
      <c r="I75" s="21">
        <f>+'[1]24'!$M$23/10^6</f>
        <v>8.7994000000000003E-2</v>
      </c>
      <c r="J75" s="21">
        <f>+'[1]24'!$N$23/10^6</f>
        <v>4.4149000000000001E-2</v>
      </c>
      <c r="K75" s="21">
        <f>+'[1]24'!$O$23/10^6</f>
        <v>7.2491E-2</v>
      </c>
      <c r="L75" s="21">
        <f>+'[1]24'!$Q$23/10^6</f>
        <v>7.2960999999999998E-2</v>
      </c>
      <c r="M75" s="21">
        <f>+'[1]24'!$R$23/10^6</f>
        <v>6.7297999999999997E-2</v>
      </c>
      <c r="N75" s="21">
        <f>+'[1]24'!$S$23/10^6</f>
        <v>6.7240999999999995E-2</v>
      </c>
      <c r="O75" s="22">
        <f t="shared" si="4"/>
        <v>0.98221000000000003</v>
      </c>
    </row>
    <row r="76" spans="1:15" customFormat="1">
      <c r="A76" s="10">
        <v>1018</v>
      </c>
      <c r="B76" s="10" t="s">
        <v>27</v>
      </c>
      <c r="C76" s="21">
        <f>+'[1]25'!$E$23/10^6</f>
        <v>4.4375999999999999E-2</v>
      </c>
      <c r="D76" s="21">
        <f>+'[1]25'!$F$23/10^6</f>
        <v>3.3793999999999998E-2</v>
      </c>
      <c r="E76" s="21">
        <f>+'[1]25'!$G$23/10^6</f>
        <v>4.6309999999999997E-2</v>
      </c>
      <c r="F76" s="21">
        <f>+'[1]25'!$I$23/10^6</f>
        <v>4.3489E-2</v>
      </c>
      <c r="G76" s="21">
        <f>+'[1]25'!$J$23/10^6</f>
        <v>4.4607000000000001E-2</v>
      </c>
      <c r="H76" s="21">
        <f>+'[1]25'!$K$23/10^6</f>
        <v>5.6661999999999997E-2</v>
      </c>
      <c r="I76" s="21">
        <f>+'[1]25'!$M$23/10^6</f>
        <v>4.7385999999999998E-2</v>
      </c>
      <c r="J76" s="21">
        <f>+'[1]25'!$N$23/10^6</f>
        <v>4.0904999999999997E-2</v>
      </c>
      <c r="K76" s="21">
        <f>+'[1]25'!$O$23/10^6</f>
        <v>4.5152999999999999E-2</v>
      </c>
      <c r="L76" s="21">
        <f>+'[1]25'!$Q$23/10^6</f>
        <v>6.6614999999999994E-2</v>
      </c>
      <c r="M76" s="21">
        <f>+'[1]25'!$R$23/10^6</f>
        <v>6.2025999999999998E-2</v>
      </c>
      <c r="N76" s="21">
        <f>+'[1]25'!$S$23/10^6</f>
        <v>3.8177000000000003E-2</v>
      </c>
      <c r="O76" s="22">
        <f t="shared" si="4"/>
        <v>0.56950000000000001</v>
      </c>
    </row>
    <row r="77" spans="1:15" customFormat="1">
      <c r="A77" s="10">
        <v>1019</v>
      </c>
      <c r="B77" s="10" t="s">
        <v>28</v>
      </c>
      <c r="C77" s="21">
        <f>+'[1]26'!$E$23/10^6</f>
        <v>1.0411E-2</v>
      </c>
      <c r="D77" s="21">
        <f>+'[1]26'!$F$23/10^6</f>
        <v>9.11E-3</v>
      </c>
      <c r="E77" s="21">
        <f>+'[1]26'!$G$23/10^6</f>
        <v>9.7160000000000007E-3</v>
      </c>
      <c r="F77" s="21">
        <f>+'[1]26'!$I$23/10^6</f>
        <v>9.6930000000000002E-3</v>
      </c>
      <c r="G77" s="21">
        <f>+'[1]26'!$J$23/10^6</f>
        <v>9.4020000000000006E-3</v>
      </c>
      <c r="H77" s="21">
        <f>+'[1]26'!$K$23/10^6</f>
        <v>9.8410000000000008E-3</v>
      </c>
      <c r="I77" s="21">
        <f>+'[1]26'!$M$23/10^6</f>
        <v>8.9269999999999992E-3</v>
      </c>
      <c r="J77" s="21">
        <f>+'[1]26'!$N$23/10^6</f>
        <v>9.6089999999999995E-3</v>
      </c>
      <c r="K77" s="21">
        <f>+'[1]26'!$O$23/10^6</f>
        <v>9.8580000000000004E-3</v>
      </c>
      <c r="L77" s="21">
        <f>+'[1]26'!$Q$23/10^6</f>
        <v>1.0829E-2</v>
      </c>
      <c r="M77" s="21">
        <f>+'[1]26'!$R$23/10^6</f>
        <v>9.8150000000000008E-3</v>
      </c>
      <c r="N77" s="21">
        <f>+'[1]26'!$S$23/10^6</f>
        <v>1.0330000000000001E-2</v>
      </c>
      <c r="O77" s="22">
        <f t="shared" si="4"/>
        <v>0.11754100000000002</v>
      </c>
    </row>
    <row r="78" spans="1:15" customFormat="1">
      <c r="A78" s="10">
        <v>1020</v>
      </c>
      <c r="B78" s="10" t="s">
        <v>29</v>
      </c>
      <c r="C78" s="21">
        <f>+'[1]27'!$E$23/10^6</f>
        <v>6.8273E-2</v>
      </c>
      <c r="D78" s="21">
        <f>+'[1]27'!$F$23/10^6</f>
        <v>4.8340000000000001E-2</v>
      </c>
      <c r="E78" s="21">
        <f>+'[1]27'!$G$23/10^6</f>
        <v>7.2696999999999998E-2</v>
      </c>
      <c r="F78" s="21">
        <f>+'[1]27'!$I$23/10^6</f>
        <v>6.3534999999999994E-2</v>
      </c>
      <c r="G78" s="21">
        <f>+'[1]27'!$J$23/10^6</f>
        <v>3.2912999999999998E-2</v>
      </c>
      <c r="H78" s="21">
        <f>+'[1]27'!$K$23/10^6</f>
        <v>7.1850999999999998E-2</v>
      </c>
      <c r="I78" s="21">
        <f>+'[1]27'!$M$23/10^6</f>
        <v>4.7557000000000002E-2</v>
      </c>
      <c r="J78" s="21">
        <f>+'[1]27'!$N$23/10^6</f>
        <v>6.0364000000000001E-2</v>
      </c>
      <c r="K78" s="21">
        <f>+'[1]27'!$O$23/10^6</f>
        <v>3.2876000000000002E-2</v>
      </c>
      <c r="L78" s="21">
        <f>+'[1]27'!$Q$23/10^6</f>
        <v>7.2333999999999996E-2</v>
      </c>
      <c r="M78" s="21">
        <f>+'[1]27'!$R$23/10^6</f>
        <v>6.7427000000000001E-2</v>
      </c>
      <c r="N78" s="21">
        <f>+'[1]27'!$S$23/10^6</f>
        <v>4.7011999999999998E-2</v>
      </c>
      <c r="O78" s="22">
        <f t="shared" si="4"/>
        <v>0.68517899999999998</v>
      </c>
    </row>
    <row r="79" spans="1:15" customFormat="1">
      <c r="A79" s="10">
        <v>1021</v>
      </c>
      <c r="B79" s="10" t="s">
        <v>30</v>
      </c>
      <c r="C79" s="21">
        <f>+'[1]28'!$E$23/10^6</f>
        <v>7.5059999999999997E-3</v>
      </c>
      <c r="D79" s="21">
        <f>+'[1]28'!$F$23/10^6</f>
        <v>9.8600000000000007E-3</v>
      </c>
      <c r="E79" s="21">
        <f>+'[1]28'!$G$23/10^6</f>
        <v>1.0130999999999999E-2</v>
      </c>
      <c r="F79" s="21">
        <f>+'[1]28'!$I$23/10^6</f>
        <v>1.0142999999999999E-2</v>
      </c>
      <c r="G79" s="21">
        <f>+'[1]28'!$J$23/10^6</f>
        <v>9.6319999999999999E-3</v>
      </c>
      <c r="H79" s="21">
        <f>+'[1]28'!$K$23/10^6</f>
        <v>1.0399E-2</v>
      </c>
      <c r="I79" s="21">
        <f>+'[1]28'!$M$23/10^6</f>
        <v>1.0607999999999999E-2</v>
      </c>
      <c r="J79" s="21">
        <f>+'[1]28'!$N$23/10^6</f>
        <v>1.0128E-2</v>
      </c>
      <c r="K79" s="21">
        <f>+'[1]28'!$O$23/10^6</f>
        <v>8.6779999999999999E-3</v>
      </c>
      <c r="L79" s="21">
        <f>+'[1]28'!$Q$23/10^6</f>
        <v>7.979E-3</v>
      </c>
      <c r="M79" s="21">
        <f>+'[1]28'!$R$23/10^6</f>
        <v>7.4070000000000004E-3</v>
      </c>
      <c r="N79" s="21">
        <f>+'[1]28'!$S$23/10^6</f>
        <v>7.3169999999999997E-3</v>
      </c>
      <c r="O79" s="22">
        <f t="shared" si="4"/>
        <v>0.10978800000000001</v>
      </c>
    </row>
    <row r="80" spans="1:15" customFormat="1">
      <c r="A80" s="10">
        <v>1022</v>
      </c>
      <c r="B80" s="10" t="s">
        <v>31</v>
      </c>
      <c r="C80" s="21">
        <f>+'[1]29'!$E$23/10^6</f>
        <v>0.15308099999999999</v>
      </c>
      <c r="D80" s="21">
        <f>+'[1]29'!$F$23/10^6</f>
        <v>0.219583</v>
      </c>
      <c r="E80" s="21">
        <f>+'[1]29'!$G$23/10^6</f>
        <v>0.167491</v>
      </c>
      <c r="F80" s="21">
        <f>+'[1]29'!$I$23/10^6</f>
        <v>0.13783500000000001</v>
      </c>
      <c r="G80" s="21">
        <f>+'[1]29'!$J$23/10^6</f>
        <v>0.12280199999999999</v>
      </c>
      <c r="H80" s="21">
        <f>+'[1]29'!$K$23/10^6</f>
        <v>8.9262999999999995E-2</v>
      </c>
      <c r="I80" s="21">
        <f>+'[1]29'!$M$23/10^6</f>
        <v>0.14258999999999999</v>
      </c>
      <c r="J80" s="21">
        <f>+'[1]29'!$N$23/10^6</f>
        <v>7.6884999999999995E-2</v>
      </c>
      <c r="K80" s="21">
        <f>+'[1]29'!$O$23/10^6</f>
        <v>0.101508</v>
      </c>
      <c r="L80" s="21">
        <f>+'[1]29'!$Q$23/10^6</f>
        <v>0.102381</v>
      </c>
      <c r="M80" s="21">
        <f>+'[1]29'!$R$23/10^6</f>
        <v>0.118931</v>
      </c>
      <c r="N80" s="21">
        <f>+'[1]29'!$S$23/10^6</f>
        <v>0.11475399999999999</v>
      </c>
      <c r="O80" s="22">
        <f t="shared" si="4"/>
        <v>1.547104</v>
      </c>
    </row>
    <row r="81" spans="1:15" customFormat="1">
      <c r="A81" s="10">
        <v>1023</v>
      </c>
      <c r="B81" s="10" t="s">
        <v>32</v>
      </c>
      <c r="C81" s="21">
        <f>+'[1]30'!$E$23/10^6</f>
        <v>4.4896999999999999E-2</v>
      </c>
      <c r="D81" s="21">
        <f>+'[1]30'!$F$23/10^6</f>
        <v>2.9531000000000002E-2</v>
      </c>
      <c r="E81" s="21">
        <f>+'[1]30'!$G$23/10^6</f>
        <v>3.7668E-2</v>
      </c>
      <c r="F81" s="21">
        <f>+'[1]30'!$I$23/10^6</f>
        <v>3.5631999999999997E-2</v>
      </c>
      <c r="G81" s="21">
        <f>+'[1]30'!$J$23/10^6</f>
        <v>3.3752999999999998E-2</v>
      </c>
      <c r="H81" s="21">
        <f>+'[1]30'!$K$23/10^6</f>
        <v>4.0292000000000001E-2</v>
      </c>
      <c r="I81" s="21">
        <f>+'[1]30'!$M$23/10^6</f>
        <v>3.6229999999999998E-2</v>
      </c>
      <c r="J81" s="21">
        <f>+'[1]30'!$N$23/10^6</f>
        <v>2.4908E-2</v>
      </c>
      <c r="K81" s="21">
        <f>+'[1]30'!$O$23/10^6</f>
        <v>2.1996000000000002E-2</v>
      </c>
      <c r="L81" s="21">
        <f>+'[1]30'!$Q$23/10^6</f>
        <v>2.3049E-2</v>
      </c>
      <c r="M81" s="21">
        <f>+'[1]30'!$R$23/10^6</f>
        <v>1.9657999999999998E-2</v>
      </c>
      <c r="N81" s="21">
        <f>+'[1]30'!$S$23/10^6</f>
        <v>1.6320000000000001E-2</v>
      </c>
      <c r="O81" s="22">
        <f t="shared" si="4"/>
        <v>0.36393399999999998</v>
      </c>
    </row>
    <row r="82" spans="1:15" customFormat="1">
      <c r="A82" s="10">
        <v>1024</v>
      </c>
      <c r="B82" s="10" t="s">
        <v>33</v>
      </c>
      <c r="C82" s="21">
        <f>+'[1]31'!$E$23/10^6</f>
        <v>0.15971871999999998</v>
      </c>
      <c r="D82" s="21">
        <f>+'[1]31'!$F$23/10^6</f>
        <v>0.15933628000000002</v>
      </c>
      <c r="E82" s="21">
        <f>+'[1]31'!$G$23/10^6</f>
        <v>0.15563199999999999</v>
      </c>
      <c r="F82" s="21">
        <f>+'[1]31'!$I$23/10^6</f>
        <v>0.14959064000000002</v>
      </c>
      <c r="G82" s="21">
        <f>+'[1]31'!$J$23/10^6</f>
        <v>0.105665</v>
      </c>
      <c r="H82" s="21">
        <f>+'[1]31'!$K$23/10^6</f>
        <v>0.15525715999999998</v>
      </c>
      <c r="I82" s="21">
        <f>+'[1]31'!$M$23/10^6</f>
        <v>0.16102306</v>
      </c>
      <c r="J82" s="21">
        <f>+'[1]31'!$N$23/10^6</f>
        <v>0.15865241999999999</v>
      </c>
      <c r="K82" s="21">
        <f>+'[1]31'!$O$23/10^6</f>
        <v>0.14335999999999999</v>
      </c>
      <c r="L82" s="21">
        <f>+'[1]31'!$Q$23/10^6</f>
        <v>0.14443984999999998</v>
      </c>
      <c r="M82" s="21">
        <f>+'[1]31'!$R$23/10^6</f>
        <v>0.14241215000000002</v>
      </c>
      <c r="N82" s="21">
        <f>+'[1]31'!$S$23/10^6</f>
        <v>0.24691376000000001</v>
      </c>
      <c r="O82" s="22">
        <f t="shared" si="4"/>
        <v>1.8820010399999996</v>
      </c>
    </row>
    <row r="83" spans="1:15" customFormat="1">
      <c r="A83" s="10">
        <v>1025</v>
      </c>
      <c r="B83" s="10" t="s">
        <v>34</v>
      </c>
      <c r="C83" s="21">
        <f>+'[1]32'!$E$23/10^6</f>
        <v>1.4289E-2</v>
      </c>
      <c r="D83" s="21">
        <f>+'[1]32'!$F$23/10^6</f>
        <v>1.6178000000000001E-2</v>
      </c>
      <c r="E83" s="21">
        <f>+'[1]32'!$G$23/10^6</f>
        <v>1.7441000000000002E-2</v>
      </c>
      <c r="F83" s="21">
        <f>+'[1]32'!$I$23/10^6</f>
        <v>2.2862E-2</v>
      </c>
      <c r="G83" s="21">
        <f>+'[1]32'!$J$23/10^6</f>
        <v>2.3886000000000001E-2</v>
      </c>
      <c r="H83" s="21">
        <f>+'[1]32'!$K$23/10^6</f>
        <v>2.4632999999999999E-2</v>
      </c>
      <c r="I83" s="21">
        <f>+'[1]32'!$M$23/10^6</f>
        <v>2.6034000000000002E-2</v>
      </c>
      <c r="J83" s="21">
        <f>+'[1]32'!$N$23/10^6</f>
        <v>2.3016000000000002E-2</v>
      </c>
      <c r="K83" s="21">
        <f>+'[1]32'!$O$23/10^6</f>
        <v>2.1988000000000001E-2</v>
      </c>
      <c r="L83" s="21">
        <f>+'[1]32'!$Q$23/10^6</f>
        <v>2.3806999999999998E-2</v>
      </c>
      <c r="M83" s="21">
        <f>+'[1]32'!$R$23/10^6</f>
        <v>2.4285999999999999E-2</v>
      </c>
      <c r="N83" s="21">
        <f>+'[1]32'!$S$23/10^6</f>
        <v>2.2057E-2</v>
      </c>
      <c r="O83" s="22">
        <f t="shared" si="4"/>
        <v>0.26047700000000001</v>
      </c>
    </row>
    <row r="84" spans="1:15" customFormat="1">
      <c r="A84" s="10">
        <v>1026</v>
      </c>
      <c r="B84" s="10" t="s">
        <v>35</v>
      </c>
      <c r="C84" s="21">
        <f>+'[1]33'!$E$23/10^6</f>
        <v>7.9100000000000004E-3</v>
      </c>
      <c r="D84" s="21">
        <f>+'[1]33'!$F$23/10^6</f>
        <v>7.1580000000000003E-3</v>
      </c>
      <c r="E84" s="21">
        <f>+'[1]33'!$G$23/10^6</f>
        <v>9.7479999999999997E-3</v>
      </c>
      <c r="F84" s="21">
        <f>+'[1]33'!$I$23/10^6</f>
        <v>1.0024999999999999E-2</v>
      </c>
      <c r="G84" s="21">
        <f>+'[1]33'!$J$23/10^6</f>
        <v>8.8900000000000003E-3</v>
      </c>
      <c r="H84" s="21">
        <f>+'[1]33'!$K$23/10^6</f>
        <v>1.0189E-2</v>
      </c>
      <c r="I84" s="21">
        <f>+'[1]33'!$M$23/10^6</f>
        <v>1.0177E-2</v>
      </c>
      <c r="J84" s="21">
        <f>+'[1]33'!$N$23/10^6</f>
        <v>7.9590000000000008E-3</v>
      </c>
      <c r="K84" s="21">
        <f>+'[1]33'!$O$23/10^6</f>
        <v>1.0193000000000001E-2</v>
      </c>
      <c r="L84" s="21">
        <f>+'[1]33'!$Q$23/10^6</f>
        <v>9.7859999999999996E-3</v>
      </c>
      <c r="M84" s="21">
        <f>+'[1]33'!$R$23/10^6</f>
        <v>1.081E-2</v>
      </c>
      <c r="N84" s="21">
        <f>+'[1]33'!$S$23/10^6</f>
        <v>9.6030000000000004E-3</v>
      </c>
      <c r="O84" s="22">
        <f t="shared" si="4"/>
        <v>0.11244800000000002</v>
      </c>
    </row>
    <row r="85" spans="1:15" customFormat="1">
      <c r="A85" s="10">
        <v>1027</v>
      </c>
      <c r="B85" s="10" t="s">
        <v>36</v>
      </c>
      <c r="C85" s="21">
        <f>+'[1]34'!$E$23/10^6</f>
        <v>8.005E-3</v>
      </c>
      <c r="D85" s="21">
        <f>+'[1]34'!$F$23/10^6</f>
        <v>9.9869999999999994E-3</v>
      </c>
      <c r="E85" s="21">
        <f>+'[1]34'!$G$23/10^6</f>
        <v>9.3849999999999992E-3</v>
      </c>
      <c r="F85" s="21">
        <f>+'[1]34'!$I$23/10^6</f>
        <v>9.9600000000000001E-3</v>
      </c>
      <c r="G85" s="21">
        <f>+'[1]34'!$J$23/10^6</f>
        <v>8.9040000000000005E-3</v>
      </c>
      <c r="H85" s="21">
        <f>+'[1]34'!$K$23/10^6</f>
        <v>1.1035E-2</v>
      </c>
      <c r="I85" s="21">
        <f>+'[1]34'!$M$23/10^6</f>
        <v>1.2479000000000001E-2</v>
      </c>
      <c r="J85" s="21">
        <f>+'[1]34'!$N$23/10^6</f>
        <v>6.9049999999999997E-3</v>
      </c>
      <c r="K85" s="21">
        <f>+'[1]34'!$O$23/10^6</f>
        <v>9.1240000000000002E-3</v>
      </c>
      <c r="L85" s="21">
        <f>+'[1]34'!$Q$23/10^6</f>
        <v>1.1867000000000001E-2</v>
      </c>
      <c r="M85" s="21">
        <f>+'[1]34'!$R$23/10^6</f>
        <v>8.175E-3</v>
      </c>
      <c r="N85" s="21">
        <f>+'[1]34'!$S$23/10^6</f>
        <v>1.0722000000000001E-2</v>
      </c>
      <c r="O85" s="22">
        <f t="shared" si="4"/>
        <v>0.116548</v>
      </c>
    </row>
    <row r="86" spans="1:15" customFormat="1">
      <c r="A86" s="10">
        <v>1028</v>
      </c>
      <c r="B86" s="10" t="s">
        <v>37</v>
      </c>
      <c r="C86" s="21">
        <f>+'[1]35'!$E$23/10^6</f>
        <v>0.107458</v>
      </c>
      <c r="D86" s="21">
        <f>+'[1]35'!$F$23/10^6</f>
        <v>9.4143000000000004E-2</v>
      </c>
      <c r="E86" s="21">
        <f>+'[1]35'!$G$23/10^6</f>
        <v>0.120666</v>
      </c>
      <c r="F86" s="21">
        <f>+'[1]35'!$I$23/10^6</f>
        <v>8.5335999999999995E-2</v>
      </c>
      <c r="G86" s="21">
        <f>+'[1]35'!$J$23/10^6</f>
        <v>8.7493000000000001E-2</v>
      </c>
      <c r="H86" s="21">
        <f>+'[1]35'!$K$23/10^6</f>
        <v>9.6607999999999999E-2</v>
      </c>
      <c r="I86" s="21">
        <f>+'[1]35'!$M$23/10^6</f>
        <v>9.3905000000000002E-2</v>
      </c>
      <c r="J86" s="21">
        <f>+'[1]35'!$N$23/10^6</f>
        <v>8.3041000000000004E-2</v>
      </c>
      <c r="K86" s="21">
        <f>+'[1]35'!$O$23/10^6</f>
        <v>7.4052999999999994E-2</v>
      </c>
      <c r="L86" s="21">
        <f>+'[1]35'!$Q$23/10^6</f>
        <v>9.3029000000000001E-2</v>
      </c>
      <c r="M86" s="21">
        <f>+'[1]35'!$R$23/10^6</f>
        <v>0.117837</v>
      </c>
      <c r="N86" s="21">
        <f>+'[1]35'!$S$23/10^6</f>
        <v>0.120992</v>
      </c>
      <c r="O86" s="22">
        <f t="shared" si="4"/>
        <v>1.174561</v>
      </c>
    </row>
    <row r="87" spans="1:15" customFormat="1">
      <c r="A87" s="10">
        <v>1029</v>
      </c>
      <c r="B87" s="10" t="s">
        <v>38</v>
      </c>
      <c r="C87" s="21">
        <f>+'[1]36'!$E$23/10^6</f>
        <v>4.143E-3</v>
      </c>
      <c r="D87" s="21">
        <f>+'[1]36'!$F$23/10^6</f>
        <v>3.9789999999999999E-3</v>
      </c>
      <c r="E87" s="21">
        <f>+'[1]36'!$G$23/10^6</f>
        <v>4.0559999999999997E-3</v>
      </c>
      <c r="F87" s="21">
        <f>+'[1]36'!$I$23/10^6</f>
        <v>1.0376E-2</v>
      </c>
      <c r="G87" s="21">
        <f>+'[1]36'!$J$23/10^6</f>
        <v>5.0029999999999996E-3</v>
      </c>
      <c r="H87" s="21">
        <f>+'[1]36'!$K$23/10^6</f>
        <v>4.7029999999999997E-3</v>
      </c>
      <c r="I87" s="21">
        <f>+'[1]36'!$M$23/10^6</f>
        <v>5.2560000000000003E-3</v>
      </c>
      <c r="J87" s="21">
        <f>+'[1]36'!$N$23/10^6</f>
        <v>5.9249999999999997E-3</v>
      </c>
      <c r="K87" s="21">
        <f>+'[1]36'!$O$23/10^6</f>
        <v>5.2480000000000001E-3</v>
      </c>
      <c r="L87" s="21">
        <f>+'[1]36'!$Q$23/10^6</f>
        <v>5.0229999999999997E-3</v>
      </c>
      <c r="M87" s="21">
        <f>+'[1]36'!$R$23/10^6</f>
        <v>4.8960000000000002E-3</v>
      </c>
      <c r="N87" s="21">
        <f>+'[1]36'!$S$23/10^6</f>
        <v>4.6080000000000001E-3</v>
      </c>
      <c r="O87" s="22">
        <f t="shared" si="4"/>
        <v>6.3216000000000008E-2</v>
      </c>
    </row>
    <row r="88" spans="1:15" customFormat="1">
      <c r="A88" s="10">
        <v>1030</v>
      </c>
      <c r="B88" s="15" t="s">
        <v>18</v>
      </c>
      <c r="C88" s="21">
        <f>+'[1]37'!$E$23/10^6</f>
        <v>1.0173E-2</v>
      </c>
      <c r="D88" s="21">
        <f>+'[1]37'!$F$23/10^6</f>
        <v>9.7339999999999996E-3</v>
      </c>
      <c r="E88" s="21">
        <f>+'[1]37'!$G$23/10^6</f>
        <v>9.4289999999999999E-3</v>
      </c>
      <c r="F88" s="21">
        <f>+'[1]37'!$I$23/10^6</f>
        <v>1.0784E-2</v>
      </c>
      <c r="G88" s="21">
        <f>+'[1]37'!$J$23/10^6</f>
        <v>1.0335E-2</v>
      </c>
      <c r="H88" s="21">
        <f>+'[1]37'!$K$23/10^6</f>
        <v>1.1303000000000001E-2</v>
      </c>
      <c r="I88" s="21">
        <f>+'[1]37'!$M$23/10^6</f>
        <v>1.1349E-2</v>
      </c>
      <c r="J88" s="21">
        <f>+'[1]37'!$N$23/10^6</f>
        <v>1.1774E-2</v>
      </c>
      <c r="K88" s="21">
        <f>+'[1]37'!$O$23/10^6</f>
        <v>1.0618000000000001E-2</v>
      </c>
      <c r="L88" s="21">
        <f>+'[1]37'!$Q$23/10^6</f>
        <v>9.4719999999999995E-3</v>
      </c>
      <c r="M88" s="21">
        <f>+'[1]37'!$R$23/10^6</f>
        <v>9.5989999999999999E-3</v>
      </c>
      <c r="N88" s="21">
        <f>+'[1]37'!$S$23/10^6</f>
        <v>9.1470000000000006E-3</v>
      </c>
      <c r="O88" s="22">
        <f t="shared" si="4"/>
        <v>0.12371700000000001</v>
      </c>
    </row>
    <row r="89" spans="1:15" customFormat="1">
      <c r="A89" s="4">
        <v>10300</v>
      </c>
      <c r="B89" s="4" t="s">
        <v>57</v>
      </c>
      <c r="C89" s="18">
        <f t="shared" ref="C89:N89" si="5">SUM(C62:C88)</f>
        <v>2.1418677199999996</v>
      </c>
      <c r="D89" s="18">
        <f t="shared" si="5"/>
        <v>2.1946882800000003</v>
      </c>
      <c r="E89" s="18">
        <f t="shared" si="5"/>
        <v>2.3239439999999996</v>
      </c>
      <c r="F89" s="18">
        <f t="shared" si="5"/>
        <v>2.0691696399999997</v>
      </c>
      <c r="G89" s="18">
        <f t="shared" si="5"/>
        <v>1.7378559999999998</v>
      </c>
      <c r="H89" s="18">
        <f t="shared" si="5"/>
        <v>2.0356311599999999</v>
      </c>
      <c r="I89" s="18">
        <f t="shared" si="5"/>
        <v>1.9222310599999999</v>
      </c>
      <c r="J89" s="18">
        <f t="shared" si="5"/>
        <v>1.4029614199999993</v>
      </c>
      <c r="K89" s="18">
        <f t="shared" si="5"/>
        <v>1.7513659999999993</v>
      </c>
      <c r="L89" s="18">
        <f t="shared" si="5"/>
        <v>1.8609728500000002</v>
      </c>
      <c r="M89" s="18">
        <f t="shared" si="5"/>
        <v>1.9791051499999994</v>
      </c>
      <c r="N89" s="18">
        <f t="shared" si="5"/>
        <v>1.9662837599999996</v>
      </c>
      <c r="O89" s="18">
        <f t="shared" si="4"/>
        <v>23.386077039999993</v>
      </c>
    </row>
    <row r="90" spans="1:15" customFormat="1">
      <c r="A90" s="32"/>
      <c r="B90" s="32"/>
      <c r="O90" s="32"/>
    </row>
    <row r="91" spans="1:15" customFormat="1">
      <c r="A91" s="3" t="s">
        <v>55</v>
      </c>
      <c r="B91" s="3" t="s">
        <v>41</v>
      </c>
      <c r="C91" s="3" t="s">
        <v>0</v>
      </c>
      <c r="D91" s="3" t="s">
        <v>1</v>
      </c>
      <c r="E91" s="3" t="s">
        <v>2</v>
      </c>
      <c r="F91" s="3" t="s">
        <v>3</v>
      </c>
      <c r="G91" s="3" t="s">
        <v>4</v>
      </c>
      <c r="H91" s="3" t="s">
        <v>5</v>
      </c>
      <c r="I91" s="3" t="s">
        <v>6</v>
      </c>
      <c r="J91" s="3" t="s">
        <v>7</v>
      </c>
      <c r="K91" s="3" t="s">
        <v>8</v>
      </c>
      <c r="L91" s="3" t="s">
        <v>9</v>
      </c>
      <c r="M91" s="3" t="s">
        <v>10</v>
      </c>
      <c r="N91" s="3" t="s">
        <v>11</v>
      </c>
      <c r="O91" s="3" t="s">
        <v>57</v>
      </c>
    </row>
    <row r="92" spans="1:15" customFormat="1">
      <c r="A92" s="7">
        <v>1004</v>
      </c>
      <c r="B92" s="7" t="s">
        <v>99</v>
      </c>
      <c r="C92" s="26">
        <f>+'[1]11'!$E$25</f>
        <v>26.06391378113393</v>
      </c>
      <c r="D92" s="26">
        <f>+'[1]11'!$F$25</f>
        <v>27.186063517538972</v>
      </c>
      <c r="E92" s="26">
        <f>+'[1]11'!$G$25</f>
        <v>29.182458651239202</v>
      </c>
      <c r="F92" s="26">
        <f>+'[1]11'!$I$25</f>
        <v>23.849775010768322</v>
      </c>
      <c r="G92" s="26">
        <f>+'[1]11'!$J$25</f>
        <v>21.730722772057121</v>
      </c>
      <c r="H92" s="26">
        <f>+'[1]11'!$K$25</f>
        <v>28.000384849805062</v>
      </c>
      <c r="I92" s="26">
        <f>+'[1]11'!$M$25</f>
        <v>26.280770689327237</v>
      </c>
      <c r="J92" s="26">
        <f>+'[1]11'!$N$25</f>
        <v>17.253610919830209</v>
      </c>
      <c r="K92" s="26">
        <f>+'[1]11'!$O$25</f>
        <v>24.38575423223007</v>
      </c>
      <c r="L92" s="26">
        <f>+'[1]11'!$Q$25</f>
        <v>27.225481232886395</v>
      </c>
      <c r="M92" s="26">
        <f>+'[1]11'!$R$25</f>
        <v>25.565038202953165</v>
      </c>
      <c r="N92" s="26">
        <f>+'[1]11'!$S$25</f>
        <v>26.039105641870584</v>
      </c>
      <c r="O92" s="27">
        <f>+'[1]11'!$T$25</f>
        <v>25.218902795983151</v>
      </c>
    </row>
    <row r="93" spans="1:15" customFormat="1">
      <c r="A93" s="10">
        <v>1005</v>
      </c>
      <c r="B93" s="10" t="s">
        <v>13</v>
      </c>
      <c r="C93" s="28">
        <f>+'[1]12'!$E$25</f>
        <v>24.012863213506375</v>
      </c>
      <c r="D93" s="28">
        <f>+'[1]12'!$F$25</f>
        <v>22.789590883290398</v>
      </c>
      <c r="E93" s="28">
        <f>+'[1]12'!$G$25</f>
        <v>23.270237788651386</v>
      </c>
      <c r="F93" s="28">
        <f>+'[1]12'!$I$25</f>
        <v>23.584204311890499</v>
      </c>
      <c r="G93" s="28">
        <f>+'[1]12'!$J$25</f>
        <v>29.8196523763812</v>
      </c>
      <c r="H93" s="28">
        <f>+'[1]12'!$K$25</f>
        <v>24.559120843925776</v>
      </c>
      <c r="I93" s="28">
        <f>+'[1]12'!$M$25</f>
        <v>26.047854633733653</v>
      </c>
      <c r="J93" s="28">
        <f>+'[1]12'!$N$25</f>
        <v>18.350787284610814</v>
      </c>
      <c r="K93" s="28">
        <f>+'[1]12'!$O$25</f>
        <v>25.656324582338904</v>
      </c>
      <c r="L93" s="28">
        <f>+'[1]12'!$Q$25</f>
        <v>22.128263818243472</v>
      </c>
      <c r="M93" s="28">
        <f>+'[1]12'!$R$25</f>
        <v>26.975513157393657</v>
      </c>
      <c r="N93" s="28">
        <f>+'[1]12'!$S$25</f>
        <v>7.8680944268678514</v>
      </c>
      <c r="O93" s="29">
        <f>+'[1]12'!$T$25</f>
        <v>23.145782249993982</v>
      </c>
    </row>
    <row r="94" spans="1:15" customFormat="1">
      <c r="A94" s="10">
        <v>1006</v>
      </c>
      <c r="B94" s="10" t="s">
        <v>14</v>
      </c>
      <c r="C94" s="28">
        <f>+'[1]13'!$E$25</f>
        <v>32.549893977094456</v>
      </c>
      <c r="D94" s="28">
        <f>+'[1]13'!$F$25</f>
        <v>37.523911155511911</v>
      </c>
      <c r="E94" s="28">
        <f>+'[1]13'!$G$25</f>
        <v>35.545577316474159</v>
      </c>
      <c r="F94" s="28">
        <f>+'[1]13'!$I$25</f>
        <v>35.267294937452775</v>
      </c>
      <c r="G94" s="28">
        <f>+'[1]13'!$J$25</f>
        <v>41.294235998366517</v>
      </c>
      <c r="H94" s="28">
        <f>+'[1]13'!$K$25</f>
        <v>31.87053238913655</v>
      </c>
      <c r="I94" s="28">
        <f>+'[1]13'!$M$25</f>
        <v>32.306606152294506</v>
      </c>
      <c r="J94" s="28">
        <f>+'[1]13'!$N$25</f>
        <v>32.86228801687205</v>
      </c>
      <c r="K94" s="28">
        <f>+'[1]13'!$O$25</f>
        <v>39.915781598329787</v>
      </c>
      <c r="L94" s="28">
        <f>+'[1]13'!$Q$25</f>
        <v>34.461738997086336</v>
      </c>
      <c r="M94" s="28">
        <f>+'[1]13'!$R$25</f>
        <v>32.605075254491332</v>
      </c>
      <c r="N94" s="28">
        <f>+'[1]13'!$S$25</f>
        <v>35.108402492464073</v>
      </c>
      <c r="O94" s="29">
        <f>+'[1]13'!$T$25</f>
        <v>35.153935712658082</v>
      </c>
    </row>
    <row r="95" spans="1:15" customFormat="1">
      <c r="A95" s="10">
        <v>1007</v>
      </c>
      <c r="B95" s="10" t="s">
        <v>15</v>
      </c>
      <c r="C95" s="28">
        <f>+'[1]14'!$E$25</f>
        <v>25.081959518050859</v>
      </c>
      <c r="D95" s="28">
        <f>+'[1]14'!$F$25</f>
        <v>28.251095702770435</v>
      </c>
      <c r="E95" s="28">
        <f>+'[1]14'!$G$25</f>
        <v>27.297414264584887</v>
      </c>
      <c r="F95" s="28">
        <f>+'[1]14'!$I$25</f>
        <v>26.36596708944727</v>
      </c>
      <c r="G95" s="28">
        <f>+'[1]14'!$J$25</f>
        <v>18.585489907387863</v>
      </c>
      <c r="H95" s="28">
        <f>+'[1]14'!$K$25</f>
        <v>22.940144516825537</v>
      </c>
      <c r="I95" s="28">
        <f>+'[1]14'!$M$25</f>
        <v>18.108086525120036</v>
      </c>
      <c r="J95" s="28">
        <f>+'[1]14'!$N$25</f>
        <v>6.1090918954106543</v>
      </c>
      <c r="K95" s="28">
        <f>+'[1]14'!$O$25</f>
        <v>21.308043368024535</v>
      </c>
      <c r="L95" s="28">
        <f>+'[1]14'!$Q$25</f>
        <v>10.042965702254095</v>
      </c>
      <c r="M95" s="28">
        <f>+'[1]14'!$R$25</f>
        <v>20.065293018423365</v>
      </c>
      <c r="N95" s="28">
        <f>+'[1]14'!$S$25</f>
        <v>14.928379298471798</v>
      </c>
      <c r="O95" s="29">
        <f>+'[1]14'!$T$25</f>
        <v>20.188666140410565</v>
      </c>
    </row>
    <row r="96" spans="1:15" customFormat="1">
      <c r="A96" s="10">
        <v>1008</v>
      </c>
      <c r="B96" s="10" t="s">
        <v>16</v>
      </c>
      <c r="C96" s="28">
        <f>+'[1]15'!$E$25</f>
        <v>30.795351370982385</v>
      </c>
      <c r="D96" s="28">
        <f>+'[1]15'!$F$25</f>
        <v>21.687619047619048</v>
      </c>
      <c r="E96" s="28">
        <f>+'[1]15'!$G$25</f>
        <v>24.04646840148699</v>
      </c>
      <c r="F96" s="28">
        <f>+'[1]15'!$I$25</f>
        <v>25.238960566963474</v>
      </c>
      <c r="G96" s="28">
        <f>+'[1]15'!$J$25</f>
        <v>24.280491857760055</v>
      </c>
      <c r="H96" s="28">
        <f>+'[1]15'!$K$25</f>
        <v>27.856890459363957</v>
      </c>
      <c r="I96" s="28">
        <f>+'[1]15'!$M$25</f>
        <v>29.09780253791396</v>
      </c>
      <c r="J96" s="28">
        <f>+'[1]15'!$N$25</f>
        <v>17.028321025724257</v>
      </c>
      <c r="K96" s="28">
        <f>+'[1]15'!$O$25</f>
        <v>19.079654610396364</v>
      </c>
      <c r="L96" s="28">
        <f>+'[1]15'!$Q$25</f>
        <v>24.607607919268879</v>
      </c>
      <c r="M96" s="28">
        <f>+'[1]15'!$R$25</f>
        <v>23.778990194424132</v>
      </c>
      <c r="N96" s="28">
        <f>+'[1]15'!$S$25</f>
        <v>21.124110764889178</v>
      </c>
      <c r="O96" s="29">
        <f>+'[1]15'!$T$25</f>
        <v>24.073077002724634</v>
      </c>
    </row>
    <row r="97" spans="1:15" customFormat="1">
      <c r="A97" s="10">
        <v>1009</v>
      </c>
      <c r="B97" s="10" t="s">
        <v>17</v>
      </c>
      <c r="C97" s="28">
        <f>+'[1]16'!$E$25</f>
        <v>18.479182998464363</v>
      </c>
      <c r="D97" s="28">
        <f>+'[1]16'!$F$25</f>
        <v>27.993400466518747</v>
      </c>
      <c r="E97" s="28">
        <f>+'[1]16'!$G$25</f>
        <v>23.955900722315754</v>
      </c>
      <c r="F97" s="28">
        <f>+'[1]16'!$I$25</f>
        <v>24.966501018158031</v>
      </c>
      <c r="G97" s="28">
        <f>+'[1]16'!$J$25</f>
        <v>20.123203285420946</v>
      </c>
      <c r="H97" s="28">
        <f>+'[1]16'!$K$25</f>
        <v>23.327312784073992</v>
      </c>
      <c r="I97" s="28">
        <f>+'[1]16'!$M$25</f>
        <v>26.776672603918588</v>
      </c>
      <c r="J97" s="28">
        <f>+'[1]16'!$N$25</f>
        <v>11.831237094049184</v>
      </c>
      <c r="K97" s="28">
        <f>+'[1]16'!$O$25</f>
        <v>23.334772963740946</v>
      </c>
      <c r="L97" s="28">
        <f>+'[1]16'!$Q$25</f>
        <v>27.189994066872092</v>
      </c>
      <c r="M97" s="28">
        <f>+'[1]16'!$R$25</f>
        <v>25.505331770767757</v>
      </c>
      <c r="N97" s="28">
        <f>+'[1]16'!$S$25</f>
        <v>24.064556321302028</v>
      </c>
      <c r="O97" s="29">
        <f>+'[1]16'!$T$25</f>
        <v>23.085557315206191</v>
      </c>
    </row>
    <row r="98" spans="1:15" customFormat="1">
      <c r="A98" s="10">
        <v>1010</v>
      </c>
      <c r="B98" s="10" t="s">
        <v>19</v>
      </c>
      <c r="C98" s="30">
        <f>+'[1]17'!$E$25</f>
        <v>27.313238689761192</v>
      </c>
      <c r="D98" s="30">
        <f>+'[1]17'!$F$25</f>
        <v>27.221864664912157</v>
      </c>
      <c r="E98" s="30">
        <f>+'[1]17'!$G$25</f>
        <v>30.57619283473667</v>
      </c>
      <c r="F98" s="30">
        <f>+'[1]17'!$I$25</f>
        <v>31.104835258878904</v>
      </c>
      <c r="G98" s="30">
        <f>+'[1]17'!$J$25</f>
        <v>29.979364737754935</v>
      </c>
      <c r="H98" s="30">
        <f>+'[1]17'!$K$25</f>
        <v>39.372412022723978</v>
      </c>
      <c r="I98" s="30">
        <f>+'[1]17'!$M$25</f>
        <v>34.872499062493105</v>
      </c>
      <c r="J98" s="30">
        <f>+'[1]17'!$N$25</f>
        <v>37.278097406393258</v>
      </c>
      <c r="K98" s="30">
        <f>+'[1]17'!$O$25</f>
        <v>30.604123313238794</v>
      </c>
      <c r="L98" s="30">
        <f>+'[1]17'!$Q$25</f>
        <v>42.139013862684706</v>
      </c>
      <c r="M98" s="30">
        <f>+'[1]17'!$R$25</f>
        <v>35.186662818532163</v>
      </c>
      <c r="N98" s="30">
        <f>+'[1]17'!$S$25</f>
        <v>36.814443442992342</v>
      </c>
      <c r="O98" s="31">
        <f>+'[1]17'!$T$25</f>
        <v>33.766243676853968</v>
      </c>
    </row>
    <row r="99" spans="1:15" customFormat="1">
      <c r="A99" s="42">
        <v>1011</v>
      </c>
      <c r="B99" s="10" t="s">
        <v>20</v>
      </c>
      <c r="C99" s="28">
        <f>+'[1]18'!$E$25</f>
        <v>10.203777187695795</v>
      </c>
      <c r="D99" s="28">
        <f>+'[1]18'!$F$25</f>
        <v>10.121217258625075</v>
      </c>
      <c r="E99" s="28">
        <f>+'[1]18'!$G$25</f>
        <v>11.026062388283457</v>
      </c>
      <c r="F99" s="28">
        <f>+'[1]18'!$I$25</f>
        <v>10.481228479395757</v>
      </c>
      <c r="G99" s="28">
        <f>+'[1]18'!$J$25</f>
        <v>13.517276807440654</v>
      </c>
      <c r="H99" s="28">
        <f>+'[1]18'!$K$25</f>
        <v>12.177068783206924</v>
      </c>
      <c r="I99" s="28">
        <f>+'[1]18'!$M$25</f>
        <v>6.5748084917413987</v>
      </c>
      <c r="J99" s="28">
        <f>+'[1]18'!$N$25</f>
        <v>8.6505430445192406</v>
      </c>
      <c r="K99" s="28">
        <f>+'[1]18'!$O$25</f>
        <v>9.8242859730692587</v>
      </c>
      <c r="L99" s="28">
        <f>+'[1]18'!$Q$25</f>
        <v>19.274950592885375</v>
      </c>
      <c r="M99" s="28">
        <f>+'[1]18'!$R$25</f>
        <v>23.764207656923116</v>
      </c>
      <c r="N99" s="28">
        <f>+'[1]18'!$S$25</f>
        <v>20.341620570178105</v>
      </c>
      <c r="O99" s="29">
        <f>+'[1]18'!$T$25</f>
        <v>13.110464016942101</v>
      </c>
    </row>
    <row r="100" spans="1:15" customFormat="1">
      <c r="A100" s="10">
        <v>1012</v>
      </c>
      <c r="B100" s="10" t="s">
        <v>21</v>
      </c>
      <c r="C100" s="28">
        <f>+'[1]19'!$E$25</f>
        <v>49.853788425115106</v>
      </c>
      <c r="D100" s="28">
        <f>+'[1]19'!$F$25</f>
        <v>49.960644044088994</v>
      </c>
      <c r="E100" s="28">
        <f>+'[1]19'!$G$25</f>
        <v>51.27614289537744</v>
      </c>
      <c r="F100" s="28">
        <f>+'[1]19'!$I$25</f>
        <v>47.857249191376489</v>
      </c>
      <c r="G100" s="28">
        <f>+'[1]19'!$J$25</f>
        <v>30.334288395325068</v>
      </c>
      <c r="H100" s="28">
        <f>+'[1]19'!$K$25</f>
        <v>26.713337124112837</v>
      </c>
      <c r="I100" s="28">
        <f>+'[1]19'!$M$25</f>
        <v>21.9142605674941</v>
      </c>
      <c r="J100" s="28">
        <f>+'[1]19'!$N$25</f>
        <v>16.649522622893819</v>
      </c>
      <c r="K100" s="28">
        <f>+'[1]19'!$O$25</f>
        <v>20.375196010728608</v>
      </c>
      <c r="L100" s="28">
        <f>+'[1]19'!$Q$25</f>
        <v>19.547652892832051</v>
      </c>
      <c r="M100" s="28">
        <f>+'[1]19'!$R$25</f>
        <v>23.538729725632862</v>
      </c>
      <c r="N100" s="28">
        <f>+'[1]19'!$S$25</f>
        <v>23.440284189130146</v>
      </c>
      <c r="O100" s="29">
        <f>+'[1]19'!$T$25</f>
        <v>34.210979368253433</v>
      </c>
    </row>
    <row r="101" spans="1:15" customFormat="1">
      <c r="A101" s="10">
        <v>1013</v>
      </c>
      <c r="B101" s="10" t="s">
        <v>22</v>
      </c>
      <c r="C101" s="28">
        <f>+'[1]20'!$E$25</f>
        <v>32.586822460240185</v>
      </c>
      <c r="D101" s="28">
        <f>+'[1]20'!$F$25</f>
        <v>26.94094632595672</v>
      </c>
      <c r="E101" s="28">
        <f>+'[1]20'!$G$25</f>
        <v>29.114144641301191</v>
      </c>
      <c r="F101" s="28">
        <f>+'[1]20'!$I$25</f>
        <v>22.52585329261105</v>
      </c>
      <c r="G101" s="28">
        <f>+'[1]20'!$J$25</f>
        <v>24.649776453055143</v>
      </c>
      <c r="H101" s="28">
        <f>+'[1]20'!$K$25</f>
        <v>25.99695585996956</v>
      </c>
      <c r="I101" s="28">
        <f>+'[1]20'!$M$25</f>
        <v>27.291513592946362</v>
      </c>
      <c r="J101" s="28">
        <f>+'[1]20'!$N$25</f>
        <v>25.837180025178348</v>
      </c>
      <c r="K101" s="28">
        <f>+'[1]20'!$O$25</f>
        <v>25.924841386041972</v>
      </c>
      <c r="L101" s="28">
        <f>+'[1]20'!$Q$25</f>
        <v>26.126786368633198</v>
      </c>
      <c r="M101" s="28">
        <f>+'[1]20'!$R$25</f>
        <v>24.34969582546675</v>
      </c>
      <c r="N101" s="28">
        <f>+'[1]20'!$S$25</f>
        <v>24.519545752347675</v>
      </c>
      <c r="O101" s="29">
        <f>+'[1]20'!$T$25</f>
        <v>26.303581530963054</v>
      </c>
    </row>
    <row r="102" spans="1:15" customFormat="1">
      <c r="A102" s="10">
        <v>1014</v>
      </c>
      <c r="B102" s="10" t="s">
        <v>23</v>
      </c>
      <c r="C102" s="28">
        <f>+'[1]21'!$E$25</f>
        <v>31.612927066806058</v>
      </c>
      <c r="D102" s="28">
        <f>+'[1]21'!$F$25</f>
        <v>30.723550573602019</v>
      </c>
      <c r="E102" s="28">
        <f>+'[1]21'!$G$25</f>
        <v>34.127368858789282</v>
      </c>
      <c r="F102" s="28">
        <f>+'[1]21'!$I$25</f>
        <v>27.660422146278041</v>
      </c>
      <c r="G102" s="28">
        <f>+'[1]21'!$J$25</f>
        <v>28.134536563143769</v>
      </c>
      <c r="H102" s="28">
        <f>+'[1]21'!$K$25</f>
        <v>28.194449095980595</v>
      </c>
      <c r="I102" s="28">
        <f>+'[1]21'!$M$25</f>
        <v>21.703860243777676</v>
      </c>
      <c r="J102" s="28">
        <f>+'[1]21'!$N$25</f>
        <v>14.037100338268512</v>
      </c>
      <c r="K102" s="28">
        <f>+'[1]21'!$O$25</f>
        <v>19.817828294032442</v>
      </c>
      <c r="L102" s="28">
        <f>+'[1]21'!$Q$25</f>
        <v>18.534259005823429</v>
      </c>
      <c r="M102" s="28">
        <f>+'[1]21'!$R$25</f>
        <v>28.245150785272013</v>
      </c>
      <c r="N102" s="28">
        <f>+'[1]21'!$S$25</f>
        <v>24.170092976907625</v>
      </c>
      <c r="O102" s="29">
        <f>+'[1]21'!$T$25</f>
        <v>25.732672019072702</v>
      </c>
    </row>
    <row r="103" spans="1:15" customFormat="1">
      <c r="A103" s="10">
        <v>1015</v>
      </c>
      <c r="B103" s="10" t="s">
        <v>24</v>
      </c>
      <c r="C103" s="28">
        <f>+'[1]22'!$E$25</f>
        <v>12.808003078106964</v>
      </c>
      <c r="D103" s="28">
        <f>+'[1]22'!$F$25</f>
        <v>14.055632533261818</v>
      </c>
      <c r="E103" s="28">
        <f>+'[1]22'!$G$25</f>
        <v>16.915770167802687</v>
      </c>
      <c r="F103" s="28">
        <f>+'[1]22'!$I$25</f>
        <v>19.192051935763661</v>
      </c>
      <c r="G103" s="28">
        <f>+'[1]22'!$J$25</f>
        <v>13.194359787069772</v>
      </c>
      <c r="H103" s="28">
        <f>+'[1]22'!$K$25</f>
        <v>12.22812766067236</v>
      </c>
      <c r="I103" s="28">
        <f>+'[1]22'!$M$25</f>
        <v>11.206436575023169</v>
      </c>
      <c r="J103" s="28">
        <f>+'[1]22'!$N$25</f>
        <v>3.6836769178776612</v>
      </c>
      <c r="K103" s="28">
        <f>+'[1]22'!$O$25</f>
        <v>8.5494310250010574</v>
      </c>
      <c r="L103" s="28">
        <f>+'[1]22'!$Q$25</f>
        <v>13.588825618763037</v>
      </c>
      <c r="M103" s="28">
        <f>+'[1]22'!$R$25</f>
        <v>16.057014132854192</v>
      </c>
      <c r="N103" s="28">
        <f>+'[1]22'!$S$25</f>
        <v>7.7637987012987013</v>
      </c>
      <c r="O103" s="29">
        <f>+'[1]22'!$T$25</f>
        <v>12.358784440177509</v>
      </c>
    </row>
    <row r="104" spans="1:15" customFormat="1">
      <c r="A104" s="10">
        <v>1016</v>
      </c>
      <c r="B104" s="10" t="s">
        <v>25</v>
      </c>
      <c r="C104" s="28">
        <f>+'[1]23'!$E$25</f>
        <v>31.124188105211388</v>
      </c>
      <c r="D104" s="28">
        <f>+'[1]23'!$F$25</f>
        <v>28.750075410881575</v>
      </c>
      <c r="E104" s="28">
        <f>+'[1]23'!$G$25</f>
        <v>39.382894488782753</v>
      </c>
      <c r="F104" s="28">
        <f>+'[1]23'!$I$25</f>
        <v>30.45435230795864</v>
      </c>
      <c r="G104" s="28">
        <f>+'[1]23'!$J$25</f>
        <v>29.21207833976294</v>
      </c>
      <c r="H104" s="28">
        <f>+'[1]23'!$K$25</f>
        <v>34.839560888137271</v>
      </c>
      <c r="I104" s="28">
        <f>+'[1]23'!$M$25</f>
        <v>35.262640449438202</v>
      </c>
      <c r="J104" s="28">
        <f>+'[1]23'!$N$25</f>
        <v>19.431523031094546</v>
      </c>
      <c r="K104" s="28">
        <f>+'[1]23'!$O$25</f>
        <v>33.256760145273361</v>
      </c>
      <c r="L104" s="28">
        <f>+'[1]23'!$Q$25</f>
        <v>34.591135859903041</v>
      </c>
      <c r="M104" s="28">
        <f>+'[1]23'!$R$25</f>
        <v>34.819782322874772</v>
      </c>
      <c r="N104" s="28">
        <f>+'[1]23'!$S$25</f>
        <v>32.174478753451176</v>
      </c>
      <c r="O104" s="29">
        <f>+'[1]23'!$T$25</f>
        <v>31.958171938481385</v>
      </c>
    </row>
    <row r="105" spans="1:15" customFormat="1">
      <c r="A105" s="10">
        <v>1017</v>
      </c>
      <c r="B105" s="10" t="s">
        <v>26</v>
      </c>
      <c r="C105" s="28">
        <f>+'[1]24'!$E$25</f>
        <v>36.456965990453462</v>
      </c>
      <c r="D105" s="28">
        <f>+'[1]24'!$F$25</f>
        <v>34.006880004625216</v>
      </c>
      <c r="E105" s="28">
        <f>+'[1]24'!$G$25</f>
        <v>34.841718654159749</v>
      </c>
      <c r="F105" s="28">
        <f>+'[1]24'!$I$25</f>
        <v>33.658158925858345</v>
      </c>
      <c r="G105" s="28">
        <f>+'[1]24'!$J$25</f>
        <v>35.566237982269946</v>
      </c>
      <c r="H105" s="28">
        <f>+'[1]24'!$K$25</f>
        <v>36.400912798950642</v>
      </c>
      <c r="I105" s="28">
        <f>+'[1]24'!$M$25</f>
        <v>32.475862883462753</v>
      </c>
      <c r="J105" s="28">
        <f>+'[1]24'!$N$25</f>
        <v>16.869822394766608</v>
      </c>
      <c r="K105" s="28">
        <f>+'[1]24'!$O$25</f>
        <v>29.008699688667996</v>
      </c>
      <c r="L105" s="28">
        <f>+'[1]24'!$Q$25</f>
        <v>28.294920867605938</v>
      </c>
      <c r="M105" s="28">
        <f>+'[1]24'!$R$25</f>
        <v>27.227634645261521</v>
      </c>
      <c r="N105" s="28">
        <f>+'[1]24'!$S$25</f>
        <v>26.816166031234545</v>
      </c>
      <c r="O105" s="29">
        <f>+'[1]24'!$T$25</f>
        <v>31.079880364879521</v>
      </c>
    </row>
    <row r="106" spans="1:15" customFormat="1">
      <c r="A106" s="10">
        <v>1018</v>
      </c>
      <c r="B106" s="10" t="s">
        <v>27</v>
      </c>
      <c r="C106" s="28">
        <f>+'[1]25'!$E$25</f>
        <v>38.566027897275454</v>
      </c>
      <c r="D106" s="28">
        <f>+'[1]25'!$F$25</f>
        <v>30.624376982328954</v>
      </c>
      <c r="E106" s="28">
        <f>+'[1]25'!$G$25</f>
        <v>39.135982963044341</v>
      </c>
      <c r="F106" s="28">
        <f>+'[1]25'!$I$25</f>
        <v>35.627155578493777</v>
      </c>
      <c r="G106" s="28">
        <f>+'[1]25'!$J$25</f>
        <v>36.881443938253945</v>
      </c>
      <c r="H106" s="28">
        <f>+'[1]25'!$K$25</f>
        <v>41.655271786276153</v>
      </c>
      <c r="I106" s="28">
        <f>+'[1]25'!$M$25</f>
        <v>34.304619460954299</v>
      </c>
      <c r="J106" s="28">
        <f>+'[1]25'!$N$25</f>
        <v>30.23393325695702</v>
      </c>
      <c r="K106" s="28">
        <f>+'[1]25'!$O$25</f>
        <v>36.358292602404397</v>
      </c>
      <c r="L106" s="28">
        <f>+'[1]25'!$Q$25</f>
        <v>45.239081568206664</v>
      </c>
      <c r="M106" s="28">
        <f>+'[1]25'!$R$25</f>
        <v>44.721150726414074</v>
      </c>
      <c r="N106" s="28">
        <f>+'[1]25'!$S$25</f>
        <v>31.754362617071184</v>
      </c>
      <c r="O106" s="29">
        <f>+'[1]25'!$T$25</f>
        <v>37.30573342285836</v>
      </c>
    </row>
    <row r="107" spans="1:15" customFormat="1">
      <c r="A107" s="10">
        <v>1019</v>
      </c>
      <c r="B107" s="10" t="s">
        <v>28</v>
      </c>
      <c r="C107" s="28">
        <f>+'[1]26'!$E$25</f>
        <v>16.606319684813297</v>
      </c>
      <c r="D107" s="28">
        <f>+'[1]26'!$F$25</f>
        <v>15.895172124997819</v>
      </c>
      <c r="E107" s="28">
        <f>+'[1]26'!$G$25</f>
        <v>18.130924833918041</v>
      </c>
      <c r="F107" s="28">
        <f>+'[1]26'!$I$25</f>
        <v>16.953806866877724</v>
      </c>
      <c r="G107" s="28">
        <f>+'[1]26'!$J$25</f>
        <v>17.126618940925734</v>
      </c>
      <c r="H107" s="28">
        <f>+'[1]26'!$K$25</f>
        <v>16.25536835150314</v>
      </c>
      <c r="I107" s="28">
        <f>+'[1]26'!$M$25</f>
        <v>15.192824806834814</v>
      </c>
      <c r="J107" s="28">
        <f>+'[1]26'!$N$25</f>
        <v>15.55836207315296</v>
      </c>
      <c r="K107" s="28">
        <f>+'[1]26'!$O$25</f>
        <v>17.342504793906024</v>
      </c>
      <c r="L107" s="28">
        <f>+'[1]26'!$Q$25</f>
        <v>16.656668666266746</v>
      </c>
      <c r="M107" s="28">
        <f>+'[1]26'!$R$25</f>
        <v>16.739148972456725</v>
      </c>
      <c r="N107" s="28">
        <f>+'[1]26'!$S$25</f>
        <v>17.633703760604973</v>
      </c>
      <c r="O107" s="29">
        <f>+'[1]26'!$T$25</f>
        <v>16.65370256235876</v>
      </c>
    </row>
    <row r="108" spans="1:15" customFormat="1">
      <c r="A108" s="10">
        <v>1020</v>
      </c>
      <c r="B108" s="10" t="s">
        <v>29</v>
      </c>
      <c r="C108" s="28">
        <f>+'[1]27'!$E$25</f>
        <v>24.536479653262703</v>
      </c>
      <c r="D108" s="28">
        <f>+'[1]27'!$F$25</f>
        <v>17.815681042552722</v>
      </c>
      <c r="E108" s="28">
        <f>+'[1]27'!$G$25</f>
        <v>25.277033111845924</v>
      </c>
      <c r="F108" s="28">
        <f>+'[1]27'!$I$25</f>
        <v>22.87917089788187</v>
      </c>
      <c r="G108" s="28">
        <f>+'[1]27'!$J$25</f>
        <v>12.938008569519242</v>
      </c>
      <c r="H108" s="28">
        <f>+'[1]27'!$K$25</f>
        <v>25.175631309149647</v>
      </c>
      <c r="I108" s="28">
        <f>+'[1]27'!$M$25</f>
        <v>16.697564024240382</v>
      </c>
      <c r="J108" s="28">
        <f>+'[1]27'!$N$25</f>
        <v>20.406479878840329</v>
      </c>
      <c r="K108" s="28">
        <f>+'[1]27'!$O$25</f>
        <v>11.830623018543376</v>
      </c>
      <c r="L108" s="28">
        <f>+'[1]27'!$Q$25</f>
        <v>23.963161120405491</v>
      </c>
      <c r="M108" s="28">
        <f>+'[1]27'!$R$25</f>
        <v>22.096346059315092</v>
      </c>
      <c r="N108" s="28">
        <f>+'[1]27'!$S$25</f>
        <v>16.294191043948427</v>
      </c>
      <c r="O108" s="29">
        <f>+'[1]27'!$T$25</f>
        <v>20.100835829635209</v>
      </c>
    </row>
    <row r="109" spans="1:15" customFormat="1">
      <c r="A109" s="10">
        <v>1021</v>
      </c>
      <c r="B109" s="10" t="s">
        <v>30</v>
      </c>
      <c r="C109" s="28">
        <f>+'[1]28'!$E$25</f>
        <v>11.517569433788553</v>
      </c>
      <c r="D109" s="28">
        <f>+'[1]28'!$F$25</f>
        <v>15.096072877593203</v>
      </c>
      <c r="E109" s="28">
        <f>+'[1]28'!$G$25</f>
        <v>15.818565071434147</v>
      </c>
      <c r="F109" s="28">
        <f>+'[1]28'!$I$25</f>
        <v>14.893179649071287</v>
      </c>
      <c r="G109" s="28">
        <f>+'[1]28'!$J$25</f>
        <v>14.444027892329609</v>
      </c>
      <c r="H109" s="28">
        <f>+'[1]28'!$K$25</f>
        <v>15.310885024808963</v>
      </c>
      <c r="I109" s="28">
        <f>+'[1]28'!$M$25</f>
        <v>14.80323751046609</v>
      </c>
      <c r="J109" s="28">
        <f>+'[1]28'!$N$25</f>
        <v>12.980288621741471</v>
      </c>
      <c r="K109" s="28">
        <f>+'[1]28'!$O$25</f>
        <v>11.961405926946933</v>
      </c>
      <c r="L109" s="28">
        <f>+'[1]28'!$Q$25</f>
        <v>11.68467914360191</v>
      </c>
      <c r="M109" s="28">
        <f>+'[1]28'!$R$25</f>
        <v>11.39398227910411</v>
      </c>
      <c r="N109" s="28">
        <f>+'[1]28'!$S$25</f>
        <v>10.9368927685271</v>
      </c>
      <c r="O109" s="29">
        <f>+'[1]28'!$T$25</f>
        <v>13.394154483933187</v>
      </c>
    </row>
    <row r="110" spans="1:15" customFormat="1">
      <c r="A110" s="10">
        <v>1022</v>
      </c>
      <c r="B110" s="10" t="s">
        <v>31</v>
      </c>
      <c r="C110" s="28">
        <f>+'[1]29'!$E$25</f>
        <v>36.743378890217031</v>
      </c>
      <c r="D110" s="28">
        <f>+'[1]29'!$F$25</f>
        <v>44.416732406901716</v>
      </c>
      <c r="E110" s="28">
        <f>+'[1]29'!$G$25</f>
        <v>39.008365706194162</v>
      </c>
      <c r="F110" s="28">
        <f>+'[1]29'!$I$25</f>
        <v>33.60509653526298</v>
      </c>
      <c r="G110" s="28">
        <f>+'[1]29'!$J$25</f>
        <v>30.255740612989062</v>
      </c>
      <c r="H110" s="28">
        <f>+'[1]29'!$K$25</f>
        <v>24.117117822993979</v>
      </c>
      <c r="I110" s="28">
        <f>+'[1]29'!$M$25</f>
        <v>30.504645545816871</v>
      </c>
      <c r="J110" s="28">
        <f>+'[1]29'!$N$25</f>
        <v>19.387057811936586</v>
      </c>
      <c r="K110" s="28">
        <f>+'[1]29'!$O$25</f>
        <v>24.709533720378282</v>
      </c>
      <c r="L110" s="28">
        <f>+'[1]29'!$Q$25</f>
        <v>26.261032834948018</v>
      </c>
      <c r="M110" s="28">
        <f>+'[1]29'!$R$25</f>
        <v>28.706562168868377</v>
      </c>
      <c r="N110" s="28">
        <f>+'[1]29'!$S$25</f>
        <v>27.725523263258861</v>
      </c>
      <c r="O110" s="29">
        <f>+'[1]29'!$T$25</f>
        <v>30.822488743674544</v>
      </c>
    </row>
    <row r="111" spans="1:15" customFormat="1">
      <c r="A111" s="10">
        <v>1023</v>
      </c>
      <c r="B111" s="10" t="s">
        <v>32</v>
      </c>
      <c r="C111" s="28">
        <f>+'[1]30'!$E$25</f>
        <v>47.561389012479076</v>
      </c>
      <c r="D111" s="28">
        <f>+'[1]30'!$F$25</f>
        <v>33.429554665036562</v>
      </c>
      <c r="E111" s="28">
        <f>+'[1]30'!$G$25</f>
        <v>39.795886025799497</v>
      </c>
      <c r="F111" s="28">
        <f>+'[1]30'!$I$25</f>
        <v>35.515863127572835</v>
      </c>
      <c r="G111" s="28">
        <f>+'[1]30'!$J$25</f>
        <v>37.245511625084141</v>
      </c>
      <c r="H111" s="28">
        <f>+'[1]30'!$K$25</f>
        <v>38.63124286905915</v>
      </c>
      <c r="I111" s="28">
        <f>+'[1]30'!$M$25</f>
        <v>33.35635041200571</v>
      </c>
      <c r="J111" s="28">
        <f>+'[1]30'!$N$25</f>
        <v>25.196499924131302</v>
      </c>
      <c r="K111" s="28">
        <f>+'[1]30'!$O$25</f>
        <v>23.16026660208691</v>
      </c>
      <c r="L111" s="28">
        <f>+'[1]30'!$Q$25</f>
        <v>24.912451361867703</v>
      </c>
      <c r="M111" s="28">
        <f>+'[1]30'!$R$25</f>
        <v>23.092555828350584</v>
      </c>
      <c r="N111" s="28">
        <f>+'[1]30'!$S$25</f>
        <v>19.426258778716818</v>
      </c>
      <c r="O111" s="29">
        <f>+'[1]30'!$T$25</f>
        <v>32.015644765988291</v>
      </c>
    </row>
    <row r="112" spans="1:15" customFormat="1">
      <c r="A112" s="10">
        <v>1024</v>
      </c>
      <c r="B112" s="10" t="s">
        <v>33</v>
      </c>
      <c r="C112" s="28">
        <f>+'[1]31'!$E$25</f>
        <v>29.943685472546708</v>
      </c>
      <c r="D112" s="28">
        <f>+'[1]31'!$F$25</f>
        <v>29.739845865833477</v>
      </c>
      <c r="E112" s="28">
        <f>+'[1]31'!$G$25</f>
        <v>31.709603018720305</v>
      </c>
      <c r="F112" s="28">
        <f>+'[1]31'!$I$25</f>
        <v>27.495448997897277</v>
      </c>
      <c r="G112" s="28">
        <f>+'[1]31'!$J$25</f>
        <v>22.199135690680627</v>
      </c>
      <c r="H112" s="28">
        <f>+'[1]31'!$K$25</f>
        <v>28.591583688908447</v>
      </c>
      <c r="I112" s="28">
        <f>+'[1]31'!$M$25</f>
        <v>30.382454663982323</v>
      </c>
      <c r="J112" s="28">
        <f>+'[1]31'!$N$25</f>
        <v>27.270455537717393</v>
      </c>
      <c r="K112" s="28">
        <f>+'[1]31'!$O$25</f>
        <v>26.201559738496151</v>
      </c>
      <c r="L112" s="28">
        <f>+'[1]31'!$Q$25</f>
        <v>26.068128413278803</v>
      </c>
      <c r="M112" s="28">
        <f>+'[1]31'!$R$25</f>
        <v>26.250894002624868</v>
      </c>
      <c r="N112" s="28">
        <f>+'[1]31'!$S$25</f>
        <v>36.503348540982294</v>
      </c>
      <c r="O112" s="29">
        <f>+'[1]31'!$T$25</f>
        <v>28.71120389276112</v>
      </c>
    </row>
    <row r="113" spans="1:15" customFormat="1">
      <c r="A113" s="10">
        <v>1025</v>
      </c>
      <c r="B113" s="10" t="s">
        <v>34</v>
      </c>
      <c r="C113" s="28">
        <f>+'[1]32'!$E$25</f>
        <v>17.973584905660378</v>
      </c>
      <c r="D113" s="28">
        <f>+'[1]32'!$F$25</f>
        <v>19.259523809523809</v>
      </c>
      <c r="E113" s="28">
        <f>+'[1]32'!$G$25</f>
        <v>20.567216981132077</v>
      </c>
      <c r="F113" s="28">
        <f>+'[1]32'!$I$25</f>
        <v>24.039957939011568</v>
      </c>
      <c r="G113" s="28">
        <f>+'[1]32'!$J$25</f>
        <v>25.963043478260868</v>
      </c>
      <c r="H113" s="28">
        <f>+'[1]32'!$K$25</f>
        <v>25.84784889821616</v>
      </c>
      <c r="I113" s="28">
        <f>+'[1]32'!$M$25</f>
        <v>24.429013793750588</v>
      </c>
      <c r="J113" s="28">
        <f>+'[1]32'!$N$25</f>
        <v>20.458666666666666</v>
      </c>
      <c r="K113" s="28">
        <f>+'[1]32'!$O$25</f>
        <v>20.613878836742728</v>
      </c>
      <c r="L113" s="28">
        <f>+'[1]32'!$Q$25</f>
        <v>23.895413028204356</v>
      </c>
      <c r="M113" s="28">
        <f>+'[1]32'!$R$25</f>
        <v>24.380107213845445</v>
      </c>
      <c r="N113" s="28">
        <f>+'[1]32'!$S$25</f>
        <v>22.306836569579289</v>
      </c>
      <c r="O113" s="29">
        <f>+'[1]32'!$T$25</f>
        <v>22.560715770509979</v>
      </c>
    </row>
    <row r="114" spans="1:15" customFormat="1">
      <c r="A114" s="10">
        <v>1026</v>
      </c>
      <c r="B114" s="10" t="s">
        <v>35</v>
      </c>
      <c r="C114" s="28">
        <f>+'[1]33'!$E$25</f>
        <v>20.918731653135165</v>
      </c>
      <c r="D114" s="28">
        <f>+'[1]33'!$F$25</f>
        <v>19.939274074486754</v>
      </c>
      <c r="E114" s="28">
        <f>+'[1]33'!$G$25</f>
        <v>26.209937620993763</v>
      </c>
      <c r="F114" s="28">
        <f>+'[1]33'!$I$25</f>
        <v>25.599448430836802</v>
      </c>
      <c r="G114" s="28">
        <f>+'[1]33'!$J$25</f>
        <v>24.089529590288315</v>
      </c>
      <c r="H114" s="28">
        <f>+'[1]33'!$K$25</f>
        <v>26.975007942391191</v>
      </c>
      <c r="I114" s="28">
        <f>+'[1]33'!$M$25</f>
        <v>24.339902420357792</v>
      </c>
      <c r="J114" s="28">
        <f>+'[1]33'!$N$25</f>
        <v>19.364963503649633</v>
      </c>
      <c r="K114" s="28">
        <f>+'[1]33'!$O$25</f>
        <v>25.363923656903975</v>
      </c>
      <c r="L114" s="28">
        <f>+'[1]33'!$Q$25</f>
        <v>23.814854472890101</v>
      </c>
      <c r="M114" s="28">
        <f>+'[1]33'!$R$25</f>
        <v>26.850471932439145</v>
      </c>
      <c r="N114" s="28">
        <f>+'[1]33'!$S$25</f>
        <v>24.540018399264028</v>
      </c>
      <c r="O114" s="29">
        <f>+'[1]33'!$T$25</f>
        <v>24.010727615924019</v>
      </c>
    </row>
    <row r="115" spans="1:15" customFormat="1">
      <c r="A115" s="10">
        <v>1027</v>
      </c>
      <c r="B115" s="10" t="s">
        <v>36</v>
      </c>
      <c r="C115" s="28">
        <f>+'[1]34'!$E$25</f>
        <v>19.875360015890358</v>
      </c>
      <c r="D115" s="28">
        <f>+'[1]34'!$F$25</f>
        <v>22.625736293611237</v>
      </c>
      <c r="E115" s="28">
        <f>+'[1]34'!$G$25</f>
        <v>21.753239227684677</v>
      </c>
      <c r="F115" s="28">
        <f>+'[1]34'!$I$25</f>
        <v>21.092310624510283</v>
      </c>
      <c r="G115" s="28">
        <f>+'[1]34'!$J$25</f>
        <v>21.650537372951419</v>
      </c>
      <c r="H115" s="28">
        <f>+'[1]34'!$K$25</f>
        <v>22.176001286147788</v>
      </c>
      <c r="I115" s="28">
        <f>+'[1]34'!$M$25</f>
        <v>25.504823413996075</v>
      </c>
      <c r="J115" s="28">
        <f>+'[1]34'!$N$25</f>
        <v>13.690617812673487</v>
      </c>
      <c r="K115" s="28">
        <f>+'[1]34'!$O$25</f>
        <v>19.257883405800161</v>
      </c>
      <c r="L115" s="28">
        <f>+'[1]34'!$Q$25</f>
        <v>25.471677863873445</v>
      </c>
      <c r="M115" s="28">
        <f>+'[1]34'!$R$25</f>
        <v>18.053132522138551</v>
      </c>
      <c r="N115" s="28">
        <f>+'[1]34'!$S$25</f>
        <v>23.919687674288902</v>
      </c>
      <c r="O115" s="29">
        <f>+'[1]34'!$T$25</f>
        <v>21.225045801721343</v>
      </c>
    </row>
    <row r="116" spans="1:15" customFormat="1">
      <c r="A116" s="10">
        <v>1028</v>
      </c>
      <c r="B116" s="10" t="s">
        <v>37</v>
      </c>
      <c r="C116" s="28">
        <f>+'[1]35'!$E$25</f>
        <v>32.604823758939489</v>
      </c>
      <c r="D116" s="28">
        <f>+'[1]35'!$F$25</f>
        <v>29.005453369072928</v>
      </c>
      <c r="E116" s="28">
        <f>+'[1]35'!$G$25</f>
        <v>35.912820650184379</v>
      </c>
      <c r="F116" s="28">
        <f>+'[1]35'!$I$25</f>
        <v>26.369931800834951</v>
      </c>
      <c r="G116" s="28">
        <f>+'[1]35'!$J$25</f>
        <v>28.987221410515087</v>
      </c>
      <c r="H116" s="28">
        <f>+'[1]35'!$K$25</f>
        <v>29.484851351887514</v>
      </c>
      <c r="I116" s="28">
        <f>+'[1]35'!$M$25</f>
        <v>28.368462233285701</v>
      </c>
      <c r="J116" s="28">
        <f>+'[1]35'!$N$25</f>
        <v>24.024174323604971</v>
      </c>
      <c r="K116" s="28">
        <f>+'[1]35'!$O$25</f>
        <v>22.464060476079247</v>
      </c>
      <c r="L116" s="28">
        <f>+'[1]35'!$Q$25</f>
        <v>28.04384328077003</v>
      </c>
      <c r="M116" s="28">
        <f>+'[1]35'!$R$25</f>
        <v>33.909049837558165</v>
      </c>
      <c r="N116" s="28">
        <f>+'[1]35'!$S$25</f>
        <v>34.080909485259738</v>
      </c>
      <c r="O116" s="29">
        <f>+'[1]35'!$T$25</f>
        <v>29.483307089657984</v>
      </c>
    </row>
    <row r="117" spans="1:15" customFormat="1">
      <c r="A117" s="10">
        <v>1029</v>
      </c>
      <c r="B117" s="10" t="s">
        <v>38</v>
      </c>
      <c r="C117" s="28">
        <f>+'[1]36'!$E$25</f>
        <v>14.301494701232352</v>
      </c>
      <c r="D117" s="28">
        <f>+'[1]36'!$F$25</f>
        <v>14.072502210433244</v>
      </c>
      <c r="E117" s="28">
        <f>+'[1]36'!$G$25</f>
        <v>15.029458628228406</v>
      </c>
      <c r="F117" s="28">
        <f>+'[1]36'!$I$25</f>
        <v>29.953810623556581</v>
      </c>
      <c r="G117" s="28">
        <f>+'[1]36'!$J$25</f>
        <v>16.953000576056386</v>
      </c>
      <c r="H117" s="28">
        <f>+'[1]36'!$K$25</f>
        <v>16.414784824264423</v>
      </c>
      <c r="I117" s="28">
        <f>+'[1]36'!$M$25</f>
        <v>15.965493150268825</v>
      </c>
      <c r="J117" s="28">
        <f>+'[1]36'!$N$25</f>
        <v>15.998811902576012</v>
      </c>
      <c r="K117" s="28">
        <f>+'[1]36'!$O$25</f>
        <v>15.867928521754905</v>
      </c>
      <c r="L117" s="28">
        <f>+'[1]36'!$Q$25</f>
        <v>15.986123929855829</v>
      </c>
      <c r="M117" s="28">
        <f>+'[1]36'!$R$25</f>
        <v>15.017944234839423</v>
      </c>
      <c r="N117" s="28">
        <f>+'[1]36'!$S$25</f>
        <v>14.010337488598358</v>
      </c>
      <c r="O117" s="29">
        <f>+'[1]36'!$T$25</f>
        <v>16.769370750690367</v>
      </c>
    </row>
    <row r="118" spans="1:15" customFormat="1">
      <c r="A118" s="10">
        <v>1030</v>
      </c>
      <c r="B118" s="10" t="s">
        <v>18</v>
      </c>
      <c r="C118" s="28">
        <f>+'[1]37'!$E$25</f>
        <v>18.997198879551821</v>
      </c>
      <c r="D118" s="28">
        <f>+'[1]37'!$F$25</f>
        <v>18.846079380445303</v>
      </c>
      <c r="E118" s="28">
        <f>+'[1]37'!$G$25</f>
        <v>18.21676970633694</v>
      </c>
      <c r="F118" s="28">
        <f>+'[1]37'!$I$25</f>
        <v>18.24086603518268</v>
      </c>
      <c r="G118" s="28">
        <f>+'[1]37'!$J$25</f>
        <v>18.963302752293579</v>
      </c>
      <c r="H118" s="28">
        <f>+'[1]37'!$K$25</f>
        <v>20.439421338155515</v>
      </c>
      <c r="I118" s="28">
        <f>+'[1]37'!$M$25</f>
        <v>17.677570093457945</v>
      </c>
      <c r="J118" s="28">
        <f>+'[1]37'!$N$25</f>
        <v>17.599402092675636</v>
      </c>
      <c r="K118" s="28">
        <f>+'[1]37'!$O$25</f>
        <v>19.518382352941178</v>
      </c>
      <c r="L118" s="28">
        <f>+'[1]37'!$Q$25</f>
        <v>17.427782888684451</v>
      </c>
      <c r="M118" s="28">
        <f>+'[1]37'!$R$25</f>
        <v>17.295495495495494</v>
      </c>
      <c r="N118" s="28">
        <f>+'[1]37'!$S$25</f>
        <v>17.129213483146067</v>
      </c>
      <c r="O118" s="29">
        <f>+'[1]37'!$T$25</f>
        <v>18.338496657427033</v>
      </c>
    </row>
    <row r="119" spans="1:15" customFormat="1">
      <c r="A119" s="4">
        <v>10300</v>
      </c>
      <c r="B119" s="4" t="s">
        <v>57</v>
      </c>
      <c r="C119" s="25">
        <f>+[1]รวม!$E$25</f>
        <v>29.354204886365345</v>
      </c>
      <c r="D119" s="25">
        <f>+[1]รวม!$F$25</f>
        <v>29.777021600836537</v>
      </c>
      <c r="E119" s="25">
        <f>+[1]รวม!$G$25</f>
        <v>31.665594543357905</v>
      </c>
      <c r="F119" s="25">
        <f>+[1]รวม!$I$25</f>
        <v>27.411811680793164</v>
      </c>
      <c r="G119" s="25">
        <f>+[1]รวม!$J$25</f>
        <v>24.77562515165279</v>
      </c>
      <c r="H119" s="25">
        <f>+[1]รวม!$K$25</f>
        <v>27.909582344347093</v>
      </c>
      <c r="I119" s="25">
        <f>+[1]รวม!$M$25</f>
        <v>25.829991895839971</v>
      </c>
      <c r="J119" s="25">
        <f>+[1]รวม!$N$25</f>
        <v>18.630195716716564</v>
      </c>
      <c r="K119" s="25">
        <f>+[1]รวม!$O$25</f>
        <v>23.569317734809211</v>
      </c>
      <c r="L119" s="25">
        <f>+[1]รวม!$Q$25</f>
        <v>25.327825233550858</v>
      </c>
      <c r="M119" s="25">
        <f>+[1]รวม!$R$25</f>
        <v>26.434469972959207</v>
      </c>
      <c r="N119" s="25">
        <f>+[1]รวม!$S$25</f>
        <v>26.044028188658174</v>
      </c>
      <c r="O119" s="25">
        <f>+[1]รวม!$T$25</f>
        <v>26.380257056292244</v>
      </c>
    </row>
    <row r="120" spans="1:15" customFormat="1">
      <c r="A120" s="32"/>
      <c r="B120" s="32"/>
      <c r="O120" s="32"/>
    </row>
    <row r="121" spans="1:15" customFormat="1">
      <c r="A121" s="3" t="s">
        <v>55</v>
      </c>
      <c r="B121" s="3" t="s">
        <v>42</v>
      </c>
      <c r="C121" s="3" t="s">
        <v>0</v>
      </c>
      <c r="D121" s="3" t="s">
        <v>1</v>
      </c>
      <c r="E121" s="3" t="s">
        <v>2</v>
      </c>
      <c r="F121" s="3" t="s">
        <v>3</v>
      </c>
      <c r="G121" s="3" t="s">
        <v>4</v>
      </c>
      <c r="H121" s="3" t="s">
        <v>5</v>
      </c>
      <c r="I121" s="3" t="s">
        <v>6</v>
      </c>
      <c r="J121" s="3" t="s">
        <v>7</v>
      </c>
      <c r="K121" s="3" t="s">
        <v>8</v>
      </c>
      <c r="L121" s="3" t="s">
        <v>9</v>
      </c>
      <c r="M121" s="3" t="s">
        <v>10</v>
      </c>
      <c r="N121" s="3" t="s">
        <v>11</v>
      </c>
      <c r="O121" s="3" t="s">
        <v>57</v>
      </c>
    </row>
    <row r="122" spans="1:15" customFormat="1">
      <c r="A122" s="7">
        <v>1004</v>
      </c>
      <c r="B122" s="7" t="s">
        <v>99</v>
      </c>
      <c r="C122" s="19">
        <f>+'[1]11'!$E$27</f>
        <v>0.8535184692624207</v>
      </c>
      <c r="D122" s="19">
        <f>+'[1]11'!$F$27</f>
        <v>0.862888150354161</v>
      </c>
      <c r="E122" s="19">
        <f>+'[1]11'!$G$27</f>
        <v>0.81073141034384</v>
      </c>
      <c r="F122" s="19">
        <f>+'[1]11'!$I$27</f>
        <v>0.91628185441369314</v>
      </c>
      <c r="G122" s="19">
        <f>+'[1]11'!$J$27</f>
        <v>0.96980008657947214</v>
      </c>
      <c r="H122" s="19">
        <f>+'[1]11'!$K$27</f>
        <v>0.81343901783289463</v>
      </c>
      <c r="I122" s="19">
        <f>+'[1]11'!$M$27</f>
        <v>0.87493146939433664</v>
      </c>
      <c r="J122" s="19">
        <f>+'[1]11'!$N$27</f>
        <v>0.95583839617746258</v>
      </c>
      <c r="K122" s="19">
        <f>+'[1]11'!$O$27</f>
        <v>0.92694805044544715</v>
      </c>
      <c r="L122" s="19">
        <f>+'[1]11'!$Q$27</f>
        <v>0.85298300357601442</v>
      </c>
      <c r="M122" s="19">
        <f>+'[1]11'!$R$27</f>
        <v>0.86732648869908513</v>
      </c>
      <c r="N122" s="19">
        <f>+'[1]11'!$S$27</f>
        <v>0.88995159508433841</v>
      </c>
      <c r="O122" s="20">
        <f>+'[1]11'!$T$27</f>
        <v>0.88131963967326454</v>
      </c>
    </row>
    <row r="123" spans="1:15" customFormat="1">
      <c r="A123" s="10">
        <v>1005</v>
      </c>
      <c r="B123" s="10" t="s">
        <v>13</v>
      </c>
      <c r="C123" s="21">
        <f>+'[1]12'!$E$27</f>
        <v>0.44753492026933656</v>
      </c>
      <c r="D123" s="21">
        <f>+'[1]12'!$F$27</f>
        <v>0.49352337036260741</v>
      </c>
      <c r="E123" s="21">
        <f>+'[1]12'!$G$27</f>
        <v>0.48171052809246684</v>
      </c>
      <c r="F123" s="21">
        <f>+'[1]12'!$I$27</f>
        <v>0.47104742482459633</v>
      </c>
      <c r="G123" s="21">
        <f>+'[1]12'!$J$27</f>
        <v>0.5125478583393156</v>
      </c>
      <c r="H123" s="21">
        <f>+'[1]12'!$K$27</f>
        <v>0.50427390727406218</v>
      </c>
      <c r="I123" s="21">
        <f>+'[1]12'!$M$27</f>
        <v>0.55638408664861483</v>
      </c>
      <c r="J123" s="21">
        <f>+'[1]12'!$N$27</f>
        <v>0.58844130749825563</v>
      </c>
      <c r="K123" s="21">
        <f>+'[1]12'!$O$27</f>
        <v>0.53323643410852717</v>
      </c>
      <c r="L123" s="21">
        <f>+'[1]12'!$Q$27</f>
        <v>0.48985458799933146</v>
      </c>
      <c r="M123" s="21">
        <f>+'[1]12'!$R$27</f>
        <v>0.5091661896076578</v>
      </c>
      <c r="N123" s="21">
        <f>+'[1]12'!$S$27</f>
        <v>0.51866009042334571</v>
      </c>
      <c r="O123" s="22">
        <f>+'[1]12'!$T$27</f>
        <v>0.50751475029102122</v>
      </c>
    </row>
    <row r="124" spans="1:15" customFormat="1">
      <c r="A124" s="10">
        <v>1006</v>
      </c>
      <c r="B124" s="10" t="s">
        <v>14</v>
      </c>
      <c r="C124" s="21">
        <f>+'[1]13'!$E$27</f>
        <v>0.54422992652497204</v>
      </c>
      <c r="D124" s="21">
        <f>+'[1]13'!$F$27</f>
        <v>0.52292631929099243</v>
      </c>
      <c r="E124" s="21">
        <f>+'[1]13'!$G$27</f>
        <v>0.51516766903590305</v>
      </c>
      <c r="F124" s="21">
        <f>+'[1]13'!$I$27</f>
        <v>0.55769935610568377</v>
      </c>
      <c r="G124" s="21">
        <f>+'[1]13'!$J$27</f>
        <v>0.5856198429267323</v>
      </c>
      <c r="H124" s="21">
        <f>+'[1]13'!$K$27</f>
        <v>0.54351095521280635</v>
      </c>
      <c r="I124" s="21">
        <f>+'[1]13'!$M$27</f>
        <v>0.60911136875127869</v>
      </c>
      <c r="J124" s="21">
        <f>+'[1]13'!$N$27</f>
        <v>0.57503487328826186</v>
      </c>
      <c r="K124" s="21">
        <f>+'[1]13'!$O$27</f>
        <v>0.53171790396921292</v>
      </c>
      <c r="L124" s="21">
        <f>+'[1]13'!$Q$27</f>
        <v>0.51356607451037628</v>
      </c>
      <c r="M124" s="21">
        <f>+'[1]13'!$R$27</f>
        <v>0.55328724529592155</v>
      </c>
      <c r="N124" s="21">
        <f>+'[1]13'!$S$27</f>
        <v>0.52022023339475298</v>
      </c>
      <c r="O124" s="22">
        <f>+'[1]13'!$T$27</f>
        <v>0.54750675906880897</v>
      </c>
    </row>
    <row r="125" spans="1:15" customFormat="1">
      <c r="A125" s="10">
        <v>1007</v>
      </c>
      <c r="B125" s="10" t="s">
        <v>15</v>
      </c>
      <c r="C125" s="21">
        <f>+'[1]14'!$E$27</f>
        <v>0.80085253833517334</v>
      </c>
      <c r="D125" s="21">
        <f>+'[1]14'!$F$27</f>
        <v>0.82847536989396597</v>
      </c>
      <c r="E125" s="21">
        <f>+'[1]14'!$G$27</f>
        <v>0.79935577994028417</v>
      </c>
      <c r="F125" s="21">
        <f>+'[1]14'!$I$27</f>
        <v>0.78930389126366796</v>
      </c>
      <c r="G125" s="21">
        <f>+'[1]14'!$J$27</f>
        <v>0.90657246044485207</v>
      </c>
      <c r="H125" s="21">
        <f>+'[1]14'!$K$27</f>
        <v>0.81121599613579976</v>
      </c>
      <c r="I125" s="21">
        <f>+'[1]14'!$M$27</f>
        <v>0.87371756467095363</v>
      </c>
      <c r="J125" s="21">
        <f>+'[1]14'!$N$27</f>
        <v>0.88981868898186889</v>
      </c>
      <c r="K125" s="21">
        <f>+'[1]14'!$O$27</f>
        <v>0.8625297760838494</v>
      </c>
      <c r="L125" s="21">
        <f>+'[1]14'!$Q$27</f>
        <v>0.85881883265881909</v>
      </c>
      <c r="M125" s="21">
        <f>+'[1]14'!$R$27</f>
        <v>0.82638027907260925</v>
      </c>
      <c r="N125" s="21">
        <f>+'[1]14'!$S$27</f>
        <v>0.86058820448355333</v>
      </c>
      <c r="O125" s="22">
        <f>+'[1]14'!$T$27</f>
        <v>0.84206120692539721</v>
      </c>
    </row>
    <row r="126" spans="1:15" customFormat="1">
      <c r="A126" s="10">
        <v>1008</v>
      </c>
      <c r="B126" s="10" t="s">
        <v>16</v>
      </c>
      <c r="C126" s="21">
        <f>+'[1]15'!$E$27</f>
        <v>0.53861428117160726</v>
      </c>
      <c r="D126" s="21">
        <f>+'[1]15'!$F$27</f>
        <v>0.59937313215248922</v>
      </c>
      <c r="E126" s="21">
        <f>+'[1]15'!$G$27</f>
        <v>0.57574199184214048</v>
      </c>
      <c r="F126" s="21">
        <f>+'[1]15'!$I$27</f>
        <v>0.57902662838484487</v>
      </c>
      <c r="G126" s="21">
        <f>+'[1]15'!$J$27</f>
        <v>0.70865602936145067</v>
      </c>
      <c r="H126" s="21">
        <f>+'[1]15'!$K$27</f>
        <v>0.57046060995543391</v>
      </c>
      <c r="I126" s="21">
        <f>+'[1]15'!$M$27</f>
        <v>0.65574638614569913</v>
      </c>
      <c r="J126" s="21">
        <f>+'[1]15'!$N$27</f>
        <v>0.70400385581987812</v>
      </c>
      <c r="K126" s="21">
        <f>+'[1]15'!$O$27</f>
        <v>0.6624086296217444</v>
      </c>
      <c r="L126" s="21">
        <f>+'[1]15'!$Q$27</f>
        <v>0.56350656728472381</v>
      </c>
      <c r="M126" s="21">
        <f>+'[1]15'!$R$27</f>
        <v>0.55498068338498086</v>
      </c>
      <c r="N126" s="21">
        <f>+'[1]15'!$S$27</f>
        <v>0.56643445218492716</v>
      </c>
      <c r="O126" s="22">
        <f>+'[1]15'!$T$27</f>
        <v>0.60460900599535916</v>
      </c>
    </row>
    <row r="127" spans="1:15" customFormat="1">
      <c r="A127" s="10">
        <v>1009</v>
      </c>
      <c r="B127" s="10" t="s">
        <v>17</v>
      </c>
      <c r="C127" s="21">
        <f>+'[1]16'!$E$27</f>
        <v>0.74130546262606534</v>
      </c>
      <c r="D127" s="21">
        <f>+'[1]16'!$F$27</f>
        <v>0.63576059098447157</v>
      </c>
      <c r="E127" s="21">
        <f>+'[1]16'!$G$27</f>
        <v>0.67842242218959425</v>
      </c>
      <c r="F127" s="21">
        <f>+'[1]16'!$I$27</f>
        <v>0.6857782668288257</v>
      </c>
      <c r="G127" s="21">
        <f>+'[1]16'!$J$27</f>
        <v>0.7455170798194054</v>
      </c>
      <c r="H127" s="21">
        <f>+'[1]16'!$K$27</f>
        <v>0.73879150695551055</v>
      </c>
      <c r="I127" s="21">
        <f>+'[1]16'!$M$27</f>
        <v>0.71613569321533921</v>
      </c>
      <c r="J127" s="21">
        <f>+'[1]16'!$N$27</f>
        <v>0.88566313492269688</v>
      </c>
      <c r="K127" s="21">
        <f>+'[1]16'!$O$27</f>
        <v>0.7565187878787879</v>
      </c>
      <c r="L127" s="21">
        <f>+'[1]16'!$Q$27</f>
        <v>0.71095876317586215</v>
      </c>
      <c r="M127" s="21">
        <f>+'[1]16'!$R$27</f>
        <v>0.71731969729487621</v>
      </c>
      <c r="N127" s="21">
        <f>+'[1]16'!$S$27</f>
        <v>0.74889817081953047</v>
      </c>
      <c r="O127" s="22">
        <f>+'[1]16'!$T$27</f>
        <v>0.7304425913528535</v>
      </c>
    </row>
    <row r="128" spans="1:15" customFormat="1">
      <c r="A128" s="10">
        <v>1010</v>
      </c>
      <c r="B128" s="10" t="s">
        <v>19</v>
      </c>
      <c r="C128" s="23">
        <f>+'[1]17'!$E$27</f>
        <v>0.75399910735654641</v>
      </c>
      <c r="D128" s="23">
        <f>+'[1]17'!$F$27</f>
        <v>0.75984658996164745</v>
      </c>
      <c r="E128" s="23">
        <f>+'[1]17'!$G$27</f>
        <v>0.73027617543746581</v>
      </c>
      <c r="F128" s="23">
        <f>+'[1]17'!$I$27</f>
        <v>0.77570634925744009</v>
      </c>
      <c r="G128" s="23">
        <f>+'[1]17'!$J$27</f>
        <v>0.78488991855821022</v>
      </c>
      <c r="H128" s="23">
        <f>+'[1]17'!$K$27</f>
        <v>0.69169342855773375</v>
      </c>
      <c r="I128" s="23">
        <f>+'[1]17'!$M$27</f>
        <v>0.77369131049912809</v>
      </c>
      <c r="J128" s="23">
        <f>+'[1]17'!$N$27</f>
        <v>0.77477191187265837</v>
      </c>
      <c r="K128" s="23">
        <f>+'[1]17'!$O$27</f>
        <v>0.84643885833987953</v>
      </c>
      <c r="L128" s="23">
        <f>+'[1]17'!$Q$27</f>
        <v>0.67908890929806121</v>
      </c>
      <c r="M128" s="23">
        <f>+'[1]17'!$R$27</f>
        <v>0.72055177274615179</v>
      </c>
      <c r="N128" s="23">
        <f>+'[1]17'!$S$27</f>
        <v>0.72577419667993404</v>
      </c>
      <c r="O128" s="24">
        <f>+'[1]17'!$T$27</f>
        <v>0.7484358019307954</v>
      </c>
    </row>
    <row r="129" spans="1:15" customFormat="1">
      <c r="A129" s="42">
        <v>1011</v>
      </c>
      <c r="B129" s="10" t="s">
        <v>20</v>
      </c>
      <c r="C129" s="21">
        <f>+'[1]18'!$E$27</f>
        <v>0.48941195601357806</v>
      </c>
      <c r="D129" s="21">
        <f>+'[1]18'!$F$27</f>
        <v>0.53301495538519539</v>
      </c>
      <c r="E129" s="21">
        <f>+'[1]18'!$G$27</f>
        <v>0.49878572611961708</v>
      </c>
      <c r="F129" s="21">
        <f>+'[1]18'!$I$27</f>
        <v>0.52002468050441786</v>
      </c>
      <c r="G129" s="21">
        <f>+'[1]18'!$J$27</f>
        <v>0.5684282687274087</v>
      </c>
      <c r="H129" s="21">
        <f>+'[1]18'!$K$27</f>
        <v>0.53679147894142976</v>
      </c>
      <c r="I129" s="21">
        <f>+'[1]18'!$M$27</f>
        <v>0.62052231133045443</v>
      </c>
      <c r="J129" s="21">
        <f>+'[1]18'!$N$27</f>
        <v>0.62674625349250701</v>
      </c>
      <c r="K129" s="21">
        <f>+'[1]18'!$O$27</f>
        <v>0.610858802831308</v>
      </c>
      <c r="L129" s="21">
        <f>+'[1]18'!$Q$27</f>
        <v>0.51583699692968266</v>
      </c>
      <c r="M129" s="21">
        <f>+'[1]18'!$R$27</f>
        <v>0.49265431831680639</v>
      </c>
      <c r="N129" s="21">
        <f>+'[1]18'!$S$27</f>
        <v>0.53090024330900243</v>
      </c>
      <c r="O129" s="22">
        <f>+'[1]18'!$T$27</f>
        <v>0.54483860029838604</v>
      </c>
    </row>
    <row r="130" spans="1:15" customFormat="1">
      <c r="A130" s="10">
        <v>1012</v>
      </c>
      <c r="B130" s="10" t="s">
        <v>21</v>
      </c>
      <c r="C130" s="21">
        <f>+'[1]19'!$E$27</f>
        <v>0.59360967616855742</v>
      </c>
      <c r="D130" s="21">
        <f>+'[1]19'!$F$27</f>
        <v>0.62567602452404003</v>
      </c>
      <c r="E130" s="21">
        <f>+'[1]19'!$G$27</f>
        <v>0.59585367032329772</v>
      </c>
      <c r="F130" s="21">
        <f>+'[1]19'!$I$27</f>
        <v>0.59813490357044719</v>
      </c>
      <c r="G130" s="21">
        <f>+'[1]19'!$J$27</f>
        <v>0.62779578938728609</v>
      </c>
      <c r="H130" s="21">
        <f>+'[1]19'!$K$27</f>
        <v>0.56103321759508429</v>
      </c>
      <c r="I130" s="21">
        <f>+'[1]19'!$M$27</f>
        <v>0.6344756660970825</v>
      </c>
      <c r="J130" s="21">
        <f>+'[1]19'!$N$27</f>
        <v>0.70150773376579834</v>
      </c>
      <c r="K130" s="21">
        <f>+'[1]19'!$O$27</f>
        <v>0.654498972694051</v>
      </c>
      <c r="L130" s="21">
        <f>+'[1]19'!$Q$27</f>
        <v>0.59564265011103645</v>
      </c>
      <c r="M130" s="21">
        <f>+'[1]19'!$R$27</f>
        <v>0.60859139231953718</v>
      </c>
      <c r="N130" s="21">
        <f>+'[1]19'!$S$27</f>
        <v>0.62463074037910138</v>
      </c>
      <c r="O130" s="22">
        <f>+'[1]19'!$T$27</f>
        <v>0.61590042975712855</v>
      </c>
    </row>
    <row r="131" spans="1:15" customFormat="1">
      <c r="A131" s="10">
        <v>1013</v>
      </c>
      <c r="B131" s="10" t="s">
        <v>22</v>
      </c>
      <c r="C131" s="21">
        <f>+'[1]20'!$E$27</f>
        <v>0.47183098591549294</v>
      </c>
      <c r="D131" s="21">
        <f>+'[1]20'!$F$27</f>
        <v>0.46756651017214396</v>
      </c>
      <c r="E131" s="21">
        <f>+'[1]20'!$G$27</f>
        <v>0.46202483719521431</v>
      </c>
      <c r="F131" s="21">
        <f>+'[1]20'!$I$27</f>
        <v>0.54744055732242924</v>
      </c>
      <c r="G131" s="21">
        <f>+'[1]20'!$J$27</f>
        <v>0.5292245854965667</v>
      </c>
      <c r="H131" s="21">
        <f>+'[1]20'!$K$27</f>
        <v>0.55031126202603287</v>
      </c>
      <c r="I131" s="21">
        <f>+'[1]20'!$M$27</f>
        <v>0.61618992021794128</v>
      </c>
      <c r="J131" s="21">
        <f>+'[1]20'!$N$27</f>
        <v>0.66600090443171545</v>
      </c>
      <c r="K131" s="21">
        <f>+'[1]20'!$O$27</f>
        <v>0.59069857949017324</v>
      </c>
      <c r="L131" s="21">
        <f>+'[1]20'!$Q$27</f>
        <v>0.53025720029308432</v>
      </c>
      <c r="M131" s="21">
        <f>+'[1]20'!$R$27</f>
        <v>0.54233401007594551</v>
      </c>
      <c r="N131" s="21">
        <f>+'[1]20'!$S$27</f>
        <v>0.53772851030727342</v>
      </c>
      <c r="O131" s="22">
        <f>+'[1]20'!$T$27</f>
        <v>0.54296592575967684</v>
      </c>
    </row>
    <row r="132" spans="1:15" customFormat="1">
      <c r="A132" s="10">
        <v>1014</v>
      </c>
      <c r="B132" s="10" t="s">
        <v>23</v>
      </c>
      <c r="C132" s="21">
        <f>+'[1]21'!$E$27</f>
        <v>0.6152317024699232</v>
      </c>
      <c r="D132" s="21">
        <f>+'[1]21'!$F$27</f>
        <v>0.63514755764747477</v>
      </c>
      <c r="E132" s="21">
        <f>+'[1]21'!$G$27</f>
        <v>0.59134769301694223</v>
      </c>
      <c r="F132" s="21">
        <f>+'[1]21'!$I$27</f>
        <v>0.64562673777255175</v>
      </c>
      <c r="G132" s="21">
        <f>+'[1]21'!$J$27</f>
        <v>0.67081287070755036</v>
      </c>
      <c r="H132" s="21">
        <f>+'[1]21'!$K$27</f>
        <v>0.63365403063282</v>
      </c>
      <c r="I132" s="21">
        <f>+'[1]21'!$M$27</f>
        <v>0.65917363288052944</v>
      </c>
      <c r="J132" s="21">
        <f>+'[1]21'!$N$27</f>
        <v>0.73604339119281115</v>
      </c>
      <c r="K132" s="21">
        <f>+'[1]21'!$O$27</f>
        <v>0.66550312012480495</v>
      </c>
      <c r="L132" s="21">
        <f>+'[1]21'!$Q$27</f>
        <v>0.63147313622656287</v>
      </c>
      <c r="M132" s="21">
        <f>+'[1]21'!$R$27</f>
        <v>0.6187947717351755</v>
      </c>
      <c r="N132" s="21">
        <f>+'[1]21'!$S$27</f>
        <v>0.66754592456440187</v>
      </c>
      <c r="O132" s="22">
        <f>+'[1]21'!$T$27</f>
        <v>0.64769959034230873</v>
      </c>
    </row>
    <row r="133" spans="1:15" customFormat="1">
      <c r="A133" s="10">
        <v>1015</v>
      </c>
      <c r="B133" s="10" t="s">
        <v>24</v>
      </c>
      <c r="C133" s="21">
        <f>+'[1]22'!$E$27</f>
        <v>0.48903294863052127</v>
      </c>
      <c r="D133" s="21">
        <f>+'[1]22'!$F$27</f>
        <v>0.51296073985149615</v>
      </c>
      <c r="E133" s="21">
        <f>+'[1]22'!$G$27</f>
        <v>0.52170736529056327</v>
      </c>
      <c r="F133" s="21">
        <f>+'[1]22'!$I$27</f>
        <v>0.52767980502707479</v>
      </c>
      <c r="G133" s="21">
        <f>+'[1]22'!$J$27</f>
        <v>0.60668285372839881</v>
      </c>
      <c r="H133" s="21">
        <f>+'[1]22'!$K$27</f>
        <v>0.58219430156026675</v>
      </c>
      <c r="I133" s="21">
        <f>+'[1]22'!$M$27</f>
        <v>0.55648307136881958</v>
      </c>
      <c r="J133" s="21">
        <f>+'[1]22'!$N$27</f>
        <v>0.67552630575918893</v>
      </c>
      <c r="K133" s="21">
        <f>+'[1]22'!$O$27</f>
        <v>0.56514577068897898</v>
      </c>
      <c r="L133" s="21">
        <f>+'[1]22'!$Q$27</f>
        <v>0.51521301583699952</v>
      </c>
      <c r="M133" s="21">
        <f>+'[1]22'!$R$27</f>
        <v>0.52453288646837037</v>
      </c>
      <c r="N133" s="21">
        <f>+'[1]22'!$S$27</f>
        <v>0.58885866044824464</v>
      </c>
      <c r="O133" s="22">
        <f>+'[1]22'!$T$27</f>
        <v>0.55480300434839902</v>
      </c>
    </row>
    <row r="134" spans="1:15" customFormat="1">
      <c r="A134" s="10">
        <v>1016</v>
      </c>
      <c r="B134" s="10" t="s">
        <v>25</v>
      </c>
      <c r="C134" s="21">
        <f>+'[1]23'!$E$27</f>
        <v>0.41713891021509658</v>
      </c>
      <c r="D134" s="21">
        <f>+'[1]23'!$F$27</f>
        <v>0.43797414706505616</v>
      </c>
      <c r="E134" s="21">
        <f>+'[1]23'!$G$27</f>
        <v>0.39493738260838412</v>
      </c>
      <c r="F134" s="21">
        <f>+'[1]23'!$I$27</f>
        <v>0.45103112512822086</v>
      </c>
      <c r="G134" s="21">
        <f>+'[1]23'!$J$27</f>
        <v>0.48478481297881931</v>
      </c>
      <c r="H134" s="21">
        <f>+'[1]23'!$K$27</f>
        <v>0.45323569534106528</v>
      </c>
      <c r="I134" s="21">
        <f>+'[1]23'!$M$27</f>
        <v>0.48157145469268342</v>
      </c>
      <c r="J134" s="21">
        <f>+'[1]23'!$N$27</f>
        <v>0.55464778274737792</v>
      </c>
      <c r="K134" s="21">
        <f>+'[1]23'!$O$27</f>
        <v>0.43050033912453695</v>
      </c>
      <c r="L134" s="21">
        <f>+'[1]23'!$Q$27</f>
        <v>0.42121083741854787</v>
      </c>
      <c r="M134" s="21">
        <f>+'[1]23'!$R$27</f>
        <v>0.42202454111341703</v>
      </c>
      <c r="N134" s="21">
        <f>+'[1]23'!$S$27</f>
        <v>0.44449643841314407</v>
      </c>
      <c r="O134" s="22">
        <f>+'[1]23'!$T$27</f>
        <v>0.44996745617377432</v>
      </c>
    </row>
    <row r="135" spans="1:15" customFormat="1">
      <c r="A135" s="10">
        <v>1017</v>
      </c>
      <c r="B135" s="10" t="s">
        <v>26</v>
      </c>
      <c r="C135" s="21">
        <f>+'[1]24'!$E$27</f>
        <v>0.56071380387175751</v>
      </c>
      <c r="D135" s="21">
        <f>+'[1]24'!$F$27</f>
        <v>0.61949051931752652</v>
      </c>
      <c r="E135" s="21">
        <f>+'[1]24'!$G$27</f>
        <v>0.57071582306056867</v>
      </c>
      <c r="F135" s="21">
        <f>+'[1]24'!$I$27</f>
        <v>0.59650212183257045</v>
      </c>
      <c r="G135" s="21">
        <f>+'[1]24'!$J$27</f>
        <v>0.59627078007423773</v>
      </c>
      <c r="H135" s="21">
        <f>+'[1]24'!$K$27</f>
        <v>0.57691260771839925</v>
      </c>
      <c r="I135" s="21">
        <f>+'[1]24'!$M$27</f>
        <v>0.61547318452681543</v>
      </c>
      <c r="J135" s="21">
        <f>+'[1]24'!$N$27</f>
        <v>0.70721767889650056</v>
      </c>
      <c r="K135" s="21">
        <f>+'[1]24'!$O$27</f>
        <v>0.59518225890325938</v>
      </c>
      <c r="L135" s="21">
        <f>+'[1]24'!$Q$27</f>
        <v>0.59902095138126199</v>
      </c>
      <c r="M135" s="21">
        <f>+'[1]24'!$R$27</f>
        <v>0.58185500045288097</v>
      </c>
      <c r="N135" s="21">
        <f>+'[1]24'!$S$27</f>
        <v>0.61199599799899951</v>
      </c>
      <c r="O135" s="22">
        <f>+'[1]24'!$T$27</f>
        <v>0.60266500622665009</v>
      </c>
    </row>
    <row r="136" spans="1:15" customFormat="1">
      <c r="A136" s="10">
        <v>1018</v>
      </c>
      <c r="B136" s="10" t="s">
        <v>27</v>
      </c>
      <c r="C136" s="21">
        <f>+'[1]25'!$E$27</f>
        <v>0.44101306730802226</v>
      </c>
      <c r="D136" s="21">
        <f>+'[1]25'!$F$27</f>
        <v>0.49224537037037036</v>
      </c>
      <c r="E136" s="21">
        <f>+'[1]25'!$G$27</f>
        <v>0.44676799007444168</v>
      </c>
      <c r="F136" s="21">
        <f>+'[1]25'!$I$27</f>
        <v>0.48488183377900057</v>
      </c>
      <c r="G136" s="21">
        <f>+'[1]25'!$J$27</f>
        <v>0.52033891361935714</v>
      </c>
      <c r="H136" s="21">
        <f>+'[1]25'!$K$27</f>
        <v>0.48659271310343555</v>
      </c>
      <c r="I136" s="21">
        <f>+'[1]25'!$M$27</f>
        <v>0.57296201248297052</v>
      </c>
      <c r="J136" s="21">
        <f>+'[1]25'!$N$27</f>
        <v>0.57648874558762853</v>
      </c>
      <c r="K136" s="21">
        <f>+'[1]25'!$O$27</f>
        <v>0.49731294443395635</v>
      </c>
      <c r="L136" s="21">
        <f>+'[1]25'!$Q$27</f>
        <v>0.48985480833485207</v>
      </c>
      <c r="M136" s="21">
        <f>+'[1]25'!$R$27</f>
        <v>0.46508637032318728</v>
      </c>
      <c r="N136" s="21">
        <f>+'[1]25'!$S$27</f>
        <v>0.51225572828869326</v>
      </c>
      <c r="O136" s="22">
        <f>+'[1]25'!$T$27</f>
        <v>0.49791252769800004</v>
      </c>
    </row>
    <row r="137" spans="1:15" customFormat="1">
      <c r="A137" s="10">
        <v>1019</v>
      </c>
      <c r="B137" s="10" t="s">
        <v>28</v>
      </c>
      <c r="C137" s="21">
        <f>+'[1]26'!$E$27</f>
        <v>0.5543191878495507</v>
      </c>
      <c r="D137" s="21">
        <f>+'[1]26'!$F$27</f>
        <v>0.52646352118829187</v>
      </c>
      <c r="E137" s="21">
        <f>+'[1]26'!$G$27</f>
        <v>0.46332486706551412</v>
      </c>
      <c r="F137" s="21">
        <f>+'[1]26'!$I$27</f>
        <v>0.50083084957666235</v>
      </c>
      <c r="G137" s="21">
        <f>+'[1]26'!$J$27</f>
        <v>0.53046732894920945</v>
      </c>
      <c r="H137" s="21">
        <f>+'[1]26'!$K$27</f>
        <v>0.53246023535836751</v>
      </c>
      <c r="I137" s="21">
        <f>+'[1]26'!$M$27</f>
        <v>0.53947168994262207</v>
      </c>
      <c r="J137" s="21">
        <f>+'[1]26'!$N$27</f>
        <v>0.54257469175453166</v>
      </c>
      <c r="K137" s="21">
        <f>+'[1]26'!$O$27</f>
        <v>0.50472660865828767</v>
      </c>
      <c r="L137" s="21">
        <f>+'[1]26'!$Q$27</f>
        <v>0.56156496955564195</v>
      </c>
      <c r="M137" s="21">
        <f>+'[1]26'!$R$27</f>
        <v>0.50499878456867708</v>
      </c>
      <c r="N137" s="21">
        <f>+'[1]26'!$S$27</f>
        <v>0.51434815051700244</v>
      </c>
      <c r="O137" s="22">
        <f>+'[1]26'!$T$27</f>
        <v>0.5224804582943684</v>
      </c>
    </row>
    <row r="138" spans="1:15" customFormat="1">
      <c r="A138" s="10">
        <v>1020</v>
      </c>
      <c r="B138" s="10" t="s">
        <v>29</v>
      </c>
      <c r="C138" s="21">
        <f>+'[1]27'!$E$27</f>
        <v>0.6215355821880284</v>
      </c>
      <c r="D138" s="21">
        <f>+'[1]27'!$F$27</f>
        <v>0.67873274206820888</v>
      </c>
      <c r="E138" s="21">
        <f>+'[1]27'!$G$27</f>
        <v>0.6307855095892424</v>
      </c>
      <c r="F138" s="21">
        <f>+'[1]27'!$I$27</f>
        <v>0.626980218337027</v>
      </c>
      <c r="G138" s="21">
        <f>+'[1]27'!$J$27</f>
        <v>0.71466058259706178</v>
      </c>
      <c r="H138" s="21">
        <f>+'[1]27'!$K$27</f>
        <v>0.61859019020413852</v>
      </c>
      <c r="I138" s="21">
        <f>+'[1]27'!$M$27</f>
        <v>0.70599048087969807</v>
      </c>
      <c r="J138" s="21">
        <f>+'[1]27'!$N$27</f>
        <v>0.67429871898760363</v>
      </c>
      <c r="K138" s="21">
        <f>+'[1]27'!$O$27</f>
        <v>0.72130277015665101</v>
      </c>
      <c r="L138" s="21">
        <f>+'[1]27'!$Q$27</f>
        <v>0.65137995198931831</v>
      </c>
      <c r="M138" s="21">
        <f>+'[1]27'!$R$27</f>
        <v>0.67164757350466753</v>
      </c>
      <c r="N138" s="21">
        <f>+'[1]27'!$S$27</f>
        <v>0.70025970257526293</v>
      </c>
      <c r="O138" s="22">
        <f>+'[1]27'!$T$27</f>
        <v>0.66507017467694818</v>
      </c>
    </row>
    <row r="139" spans="1:15" customFormat="1">
      <c r="A139" s="10">
        <v>1021</v>
      </c>
      <c r="B139" s="10" t="s">
        <v>30</v>
      </c>
      <c r="C139" s="21">
        <f>+'[1]28'!$E$27</f>
        <v>0.51265152930085289</v>
      </c>
      <c r="D139" s="21">
        <f>+'[1]28'!$F$27</f>
        <v>0.50794131132508025</v>
      </c>
      <c r="E139" s="21">
        <f>+'[1]28'!$G$27</f>
        <v>0.47654180101997939</v>
      </c>
      <c r="F139" s="21">
        <f>+'[1]28'!$I$27</f>
        <v>0.51156425345559053</v>
      </c>
      <c r="G139" s="21">
        <f>+'[1]28'!$J$27</f>
        <v>0.55679532985806046</v>
      </c>
      <c r="H139" s="21">
        <f>+'[1]28'!$K$27</f>
        <v>0.5049588919502046</v>
      </c>
      <c r="I139" s="21">
        <f>+'[1]28'!$M$27</f>
        <v>0.55110629459044524</v>
      </c>
      <c r="J139" s="21">
        <f>+'[1]28'!$N$27</f>
        <v>0.58979342490293019</v>
      </c>
      <c r="K139" s="21">
        <f>+'[1]28'!$O$27</f>
        <v>0.57125324733494576</v>
      </c>
      <c r="L139" s="21">
        <f>+'[1]28'!$Q$27</f>
        <v>0.5209409610035074</v>
      </c>
      <c r="M139" s="21">
        <f>+'[1]28'!$R$27</f>
        <v>0.49452611285158538</v>
      </c>
      <c r="N139" s="21">
        <f>+'[1]28'!$S$27</f>
        <v>0.52797801126036259</v>
      </c>
      <c r="O139" s="22">
        <f>+'[1]28'!$T$27</f>
        <v>0.52574942181106565</v>
      </c>
    </row>
    <row r="140" spans="1:15" customFormat="1">
      <c r="A140" s="10">
        <v>1022</v>
      </c>
      <c r="B140" s="10" t="s">
        <v>31</v>
      </c>
      <c r="C140" s="21">
        <f>+'[1]29'!$E$27</f>
        <v>0.55091369613459584</v>
      </c>
      <c r="D140" s="21">
        <f>+'[1]29'!$F$27</f>
        <v>0.59147401954453482</v>
      </c>
      <c r="E140" s="21">
        <f>+'[1]29'!$G$27</f>
        <v>0.54373727632017421</v>
      </c>
      <c r="F140" s="21">
        <f>+'[1]29'!$I$27</f>
        <v>0.56408062910837997</v>
      </c>
      <c r="G140" s="21">
        <f>+'[1]29'!$J$27</f>
        <v>0.64726326524079336</v>
      </c>
      <c r="H140" s="21">
        <f>+'[1]29'!$K$27</f>
        <v>0.57470999801681699</v>
      </c>
      <c r="I140" s="21">
        <f>+'[1]29'!$M$27</f>
        <v>0.68334441805225654</v>
      </c>
      <c r="J140" s="21">
        <f>+'[1]29'!$N$27</f>
        <v>0.64917815177547111</v>
      </c>
      <c r="K140" s="21">
        <f>+'[1]29'!$O$27</f>
        <v>0.64841924182348376</v>
      </c>
      <c r="L140" s="21">
        <f>+'[1]29'!$Q$27</f>
        <v>0.58204645323289395</v>
      </c>
      <c r="M140" s="21">
        <f>+'[1]29'!$R$27</f>
        <v>0.59710471893213013</v>
      </c>
      <c r="N140" s="21">
        <f>+'[1]29'!$S$27</f>
        <v>0.62303102252491482</v>
      </c>
      <c r="O140" s="22">
        <f>+'[1]29'!$T$27</f>
        <v>0.60466127344571563</v>
      </c>
    </row>
    <row r="141" spans="1:15" customFormat="1">
      <c r="A141" s="10">
        <v>1023</v>
      </c>
      <c r="B141" s="10" t="s">
        <v>32</v>
      </c>
      <c r="C141" s="21">
        <f>+'[1]30'!$E$27</f>
        <v>0.37495265079773937</v>
      </c>
      <c r="D141" s="21">
        <f>+'[1]30'!$F$27</f>
        <v>0.4593937973595813</v>
      </c>
      <c r="E141" s="21">
        <f>+'[1]30'!$G$27</f>
        <v>0.43005468811920428</v>
      </c>
      <c r="F141" s="21">
        <f>+'[1]30'!$I$27</f>
        <v>0.48730700544792821</v>
      </c>
      <c r="G141" s="21">
        <f>+'[1]30'!$J$27</f>
        <v>0.47263445427139028</v>
      </c>
      <c r="H141" s="21">
        <f>+'[1]30'!$K$27</f>
        <v>0.46430650984045652</v>
      </c>
      <c r="I141" s="21">
        <f>+'[1]30'!$M$27</f>
        <v>0.52556330862043898</v>
      </c>
      <c r="J141" s="21">
        <f>+'[1]30'!$N$27</f>
        <v>0.51742397463312884</v>
      </c>
      <c r="K141" s="21">
        <f>+'[1]30'!$O$27</f>
        <v>0.5253923686105112</v>
      </c>
      <c r="L141" s="21">
        <f>+'[1]30'!$Q$27</f>
        <v>0.48198731046349069</v>
      </c>
      <c r="M141" s="21">
        <f>+'[1]30'!$R$27</f>
        <v>0.45295511545446682</v>
      </c>
      <c r="N141" s="21">
        <f>+'[1]30'!$S$27</f>
        <v>0.48243175824959017</v>
      </c>
      <c r="O141" s="22">
        <f>+'[1]30'!$T$27</f>
        <v>0.47352717117233112</v>
      </c>
    </row>
    <row r="142" spans="1:15" customFormat="1">
      <c r="A142" s="10">
        <v>1024</v>
      </c>
      <c r="B142" s="10" t="s">
        <v>33</v>
      </c>
      <c r="C142" s="21">
        <f>+'[1]31'!$E$27</f>
        <v>0.79408024140422462</v>
      </c>
      <c r="D142" s="21">
        <f>+'[1]31'!$F$27</f>
        <v>0.82255666633889446</v>
      </c>
      <c r="E142" s="21">
        <f>+'[1]31'!$G$27</f>
        <v>0.70602063471333421</v>
      </c>
      <c r="F142" s="21">
        <f>+'[1]31'!$I$27</f>
        <v>0.82419127095395195</v>
      </c>
      <c r="G142" s="21">
        <f>+'[1]31'!$J$27</f>
        <v>0.84805140677026802</v>
      </c>
      <c r="H142" s="21">
        <f>+'[1]31'!$K$27</f>
        <v>0.79629119092075917</v>
      </c>
      <c r="I142" s="21">
        <f>+'[1]31'!$M$27</f>
        <v>0.77837374377164092</v>
      </c>
      <c r="J142" s="21">
        <f>+'[1]31'!$N$27</f>
        <v>0.85919274625077424</v>
      </c>
      <c r="K142" s="21">
        <f>+'[1]31'!$O$27</f>
        <v>0.84118829619907709</v>
      </c>
      <c r="L142" s="21">
        <f>+'[1]31'!$Q$27</f>
        <v>0.81972593501962543</v>
      </c>
      <c r="M142" s="21">
        <f>+'[1]31'!$R$27</f>
        <v>0.79513222497473546</v>
      </c>
      <c r="N142" s="21">
        <f>+'[1]31'!$S$27</f>
        <v>0.8754769563179029</v>
      </c>
      <c r="O142" s="22">
        <f>+'[1]31'!$T$27</f>
        <v>0.81130809155109329</v>
      </c>
    </row>
    <row r="143" spans="1:15" customFormat="1">
      <c r="A143" s="10">
        <v>1025</v>
      </c>
      <c r="B143" s="10" t="s">
        <v>34</v>
      </c>
      <c r="C143" s="21">
        <f>+'[1]32'!$E$27</f>
        <v>0.45925649352936621</v>
      </c>
      <c r="D143" s="21">
        <f>+'[1]32'!$F$27</f>
        <v>0.49205036101737964</v>
      </c>
      <c r="E143" s="21">
        <f>+'[1]32'!$G$27</f>
        <v>0.47087896147836938</v>
      </c>
      <c r="F143" s="21">
        <f>+'[1]32'!$I$27</f>
        <v>0.50057888424394947</v>
      </c>
      <c r="G143" s="21">
        <f>+'[1]32'!$J$27</f>
        <v>0.51600461613216719</v>
      </c>
      <c r="H143" s="21">
        <f>+'[1]32'!$K$27</f>
        <v>0.4685775482779555</v>
      </c>
      <c r="I143" s="21">
        <f>+'[1]32'!$M$27</f>
        <v>0.5587529469720961</v>
      </c>
      <c r="J143" s="21">
        <f>+'[1]32'!$N$27</f>
        <v>0.60749348827890204</v>
      </c>
      <c r="K143" s="21">
        <f>+'[1]32'!$O$27</f>
        <v>0.59208897282551676</v>
      </c>
      <c r="L143" s="21">
        <f>+'[1]32'!$Q$27</f>
        <v>0.51132083742164769</v>
      </c>
      <c r="M143" s="21">
        <f>+'[1]32'!$R$27</f>
        <v>0.50613111515746045</v>
      </c>
      <c r="N143" s="21">
        <f>+'[1]32'!$S$27</f>
        <v>0.53149993081499936</v>
      </c>
      <c r="O143" s="22">
        <f>+'[1]32'!$T$27</f>
        <v>0.51919615272515307</v>
      </c>
    </row>
    <row r="144" spans="1:15" customFormat="1">
      <c r="A144" s="10">
        <v>1026</v>
      </c>
      <c r="B144" s="10" t="s">
        <v>35</v>
      </c>
      <c r="C144" s="21">
        <f>+'[1]33'!$E$27</f>
        <v>0.61225826926423765</v>
      </c>
      <c r="D144" s="21">
        <f>+'[1]33'!$F$27</f>
        <v>0.60711871567384879</v>
      </c>
      <c r="E144" s="21">
        <f>+'[1]33'!$G$27</f>
        <v>0.56031033074724379</v>
      </c>
      <c r="F144" s="21">
        <f>+'[1]33'!$I$27</f>
        <v>0.5935402385487436</v>
      </c>
      <c r="G144" s="21">
        <f>+'[1]33'!$J$27</f>
        <v>0.62687969924812026</v>
      </c>
      <c r="H144" s="21">
        <f>+'[1]33'!$K$27</f>
        <v>0.54916415947717623</v>
      </c>
      <c r="I144" s="21">
        <f>+'[1]33'!$M$27</f>
        <v>0.64534883720930236</v>
      </c>
      <c r="J144" s="21">
        <f>+'[1]33'!$N$27</f>
        <v>0.65186860739575136</v>
      </c>
      <c r="K144" s="21">
        <f>+'[1]33'!$O$27</f>
        <v>0.60796594709638185</v>
      </c>
      <c r="L144" s="21">
        <f>+'[1]33'!$Q$27</f>
        <v>0.61313825724190607</v>
      </c>
      <c r="M144" s="21">
        <f>+'[1]33'!$R$27</f>
        <v>0.57460776460014462</v>
      </c>
      <c r="N144" s="21">
        <f>+'[1]33'!$S$27</f>
        <v>0.5951027811366385</v>
      </c>
      <c r="O144" s="22">
        <f>+'[1]33'!$T$27</f>
        <v>0.60417114160911145</v>
      </c>
    </row>
    <row r="145" spans="1:15" customFormat="1">
      <c r="A145" s="10">
        <v>1027</v>
      </c>
      <c r="B145" s="10" t="s">
        <v>36</v>
      </c>
      <c r="C145" s="21">
        <f>+'[1]34'!$E$27</f>
        <v>0.47253744893327282</v>
      </c>
      <c r="D145" s="21">
        <f>+'[1]34'!$F$27</f>
        <v>0.51629629629629625</v>
      </c>
      <c r="E145" s="21">
        <f>+'[1]34'!$G$27</f>
        <v>0.4935271887312413</v>
      </c>
      <c r="F145" s="21">
        <f>+'[1]34'!$I$27</f>
        <v>0.54339512479929941</v>
      </c>
      <c r="G145" s="21">
        <f>+'[1]34'!$J$27</f>
        <v>0.52001161965011944</v>
      </c>
      <c r="H145" s="21">
        <f>+'[1]34'!$K$27</f>
        <v>0.5622576287926101</v>
      </c>
      <c r="I145" s="21">
        <f>+'[1]34'!$M$27</f>
        <v>0.54452914798206276</v>
      </c>
      <c r="J145" s="21">
        <f>+'[1]34'!$N$27</f>
        <v>0.62743882215524827</v>
      </c>
      <c r="K145" s="21">
        <f>+'[1]34'!$O$27</f>
        <v>0.56743081830996367</v>
      </c>
      <c r="L145" s="21">
        <f>+'[1]34'!$Q$27</f>
        <v>0.4982988070114992</v>
      </c>
      <c r="M145" s="21">
        <f>+'[1]34'!$R$27</f>
        <v>0.53299806020547458</v>
      </c>
      <c r="N145" s="21">
        <f>+'[1]34'!$S$27</f>
        <v>0.50527018012008007</v>
      </c>
      <c r="O145" s="22">
        <f>+'[1]34'!$T$27</f>
        <v>0.53232673587280677</v>
      </c>
    </row>
    <row r="146" spans="1:15" customFormat="1">
      <c r="A146" s="10">
        <v>1028</v>
      </c>
      <c r="B146" s="10" t="s">
        <v>37</v>
      </c>
      <c r="C146" s="21">
        <f>+'[1]35'!$E$27</f>
        <v>0.63012303511195711</v>
      </c>
      <c r="D146" s="21">
        <f>+'[1]35'!$F$27</f>
        <v>0.67267154179620792</v>
      </c>
      <c r="E146" s="21">
        <f>+'[1]35'!$G$27</f>
        <v>0.60572819906547315</v>
      </c>
      <c r="F146" s="21">
        <f>+'[1]35'!$I$27</f>
        <v>0.6671307846067861</v>
      </c>
      <c r="G146" s="21">
        <f>+'[1]35'!$J$27</f>
        <v>0.66190579150579154</v>
      </c>
      <c r="H146" s="21">
        <f>+'[1]35'!$K$27</f>
        <v>0.64191881303659248</v>
      </c>
      <c r="I146" s="21">
        <f>+'[1]35'!$M$27</f>
        <v>0.67667936806952944</v>
      </c>
      <c r="J146" s="21">
        <f>+'[1]35'!$N$27</f>
        <v>0.7200392752186261</v>
      </c>
      <c r="K146" s="21">
        <f>+'[1]35'!$O$27</f>
        <v>0.721186213512789</v>
      </c>
      <c r="L146" s="21">
        <f>+'[1]35'!$Q$27</f>
        <v>0.64909904765012705</v>
      </c>
      <c r="M146" s="21">
        <f>+'[1]35'!$R$27</f>
        <v>0.62146325492164467</v>
      </c>
      <c r="N146" s="21">
        <f>+'[1]35'!$S$27</f>
        <v>0.65079325352132256</v>
      </c>
      <c r="O146" s="22">
        <f>+'[1]35'!$T$27</f>
        <v>0.65856050081769746</v>
      </c>
    </row>
    <row r="147" spans="1:15" customFormat="1">
      <c r="A147" s="10">
        <v>1029</v>
      </c>
      <c r="B147" s="10" t="s">
        <v>38</v>
      </c>
      <c r="C147" s="21">
        <f>+'[1]36'!$E$27</f>
        <v>0.5315889211267304</v>
      </c>
      <c r="D147" s="21">
        <f>+'[1]36'!$F$27</f>
        <v>0.5352720863626349</v>
      </c>
      <c r="E147" s="21">
        <f>+'[1]36'!$G$27</f>
        <v>0.48601161459878767</v>
      </c>
      <c r="F147" s="21">
        <f>+'[1]36'!$I$27</f>
        <v>0.5092405913978495</v>
      </c>
      <c r="G147" s="21">
        <f>+'[1]36'!$J$27</f>
        <v>0.56162060589394569</v>
      </c>
      <c r="H147" s="21">
        <f>+'[1]36'!$K$27</f>
        <v>0.48597386688444261</v>
      </c>
      <c r="I147" s="21">
        <f>+'[1]36'!$M$27</f>
        <v>0.57525299947835162</v>
      </c>
      <c r="J147" s="21">
        <f>+'[1]36'!$N$27</f>
        <v>0.62157151589854598</v>
      </c>
      <c r="K147" s="21">
        <f>+'[1]36'!$O$27</f>
        <v>0.5709886048660302</v>
      </c>
      <c r="L147" s="21">
        <f>+'[1]36'!$Q$27</f>
        <v>0.52002954937207579</v>
      </c>
      <c r="M147" s="21">
        <f>+'[1]36'!$R$27</f>
        <v>0.54180641250036665</v>
      </c>
      <c r="N147" s="21">
        <f>+'[1]36'!$S$27</f>
        <v>0.56637628917592875</v>
      </c>
      <c r="O147" s="22">
        <f>+'[1]36'!$T$27</f>
        <v>0.54</v>
      </c>
    </row>
    <row r="148" spans="1:15" customFormat="1">
      <c r="A148" s="10">
        <v>1030</v>
      </c>
      <c r="B148" s="15" t="s">
        <v>18</v>
      </c>
      <c r="C148" s="21">
        <f>+'[1]37'!$E$27</f>
        <v>0.51552274469944182</v>
      </c>
      <c r="D148" s="21">
        <f>+'[1]37'!$F$27</f>
        <v>0.51263988259035043</v>
      </c>
      <c r="E148" s="21">
        <f>+'[1]37'!$G$27</f>
        <v>0.49891450551006444</v>
      </c>
      <c r="F148" s="21">
        <f>+'[1]37'!$I$27</f>
        <v>0.56845721277146422</v>
      </c>
      <c r="G148" s="21">
        <f>+'[1]37'!$J$27</f>
        <v>0.57193368734619865</v>
      </c>
      <c r="H148" s="21">
        <f>+'[1]37'!$K$27</f>
        <v>0.50217897576610016</v>
      </c>
      <c r="I148" s="21">
        <f>+'[1]37'!$M$27</f>
        <v>0.61085898563471119</v>
      </c>
      <c r="J148" s="21">
        <f>+'[1]37'!$N$27</f>
        <v>0.61397510972706448</v>
      </c>
      <c r="K148" s="21">
        <f>+'[1]37'!$O$27</f>
        <v>0.49906520350693839</v>
      </c>
      <c r="L148" s="21">
        <f>+'[1]37'!$Q$27</f>
        <v>0.49163576062476888</v>
      </c>
      <c r="M148" s="21">
        <f>+'[1]37'!$R$27</f>
        <v>0.50156736308622452</v>
      </c>
      <c r="N148" s="21">
        <f>+'[1]37'!$S$27</f>
        <v>0.49658855961405929</v>
      </c>
      <c r="O148" s="22">
        <f>+'[1]37'!$T$27</f>
        <v>0.53125831493691611</v>
      </c>
    </row>
    <row r="149" spans="1:15" customFormat="1">
      <c r="A149" s="4">
        <v>10300</v>
      </c>
      <c r="B149" s="4" t="s">
        <v>57</v>
      </c>
      <c r="C149" s="18">
        <f>+[1]รวม!$E$27</f>
        <v>0.67069949255251782</v>
      </c>
      <c r="D149" s="18">
        <f>+[1]รวม!$F$27</f>
        <v>0.69330684866169878</v>
      </c>
      <c r="E149" s="18">
        <f>+[1]รวม!$G$27</f>
        <v>0.64756659120637339</v>
      </c>
      <c r="F149" s="18">
        <f>+[1]รวม!$I$27</f>
        <v>0.70471243016893648</v>
      </c>
      <c r="G149" s="18">
        <f>+[1]รวม!$J$27</f>
        <v>0.74828472805044899</v>
      </c>
      <c r="H149" s="18">
        <f>+[1]รวม!$K$27</f>
        <v>0.66900717307394841</v>
      </c>
      <c r="I149" s="18">
        <f>+[1]รวม!$M$27</f>
        <v>0.72182249737137416</v>
      </c>
      <c r="J149" s="18">
        <f>+[1]รวม!$N$27</f>
        <v>0.7728133895632322</v>
      </c>
      <c r="K149" s="18">
        <f>+[1]รวม!$O$27</f>
        <v>0.7370914822648349</v>
      </c>
      <c r="L149" s="18">
        <f>+[1]รวม!$Q$27</f>
        <v>0.68618998099199213</v>
      </c>
      <c r="M149" s="18">
        <f>+[1]รวม!$R$27</f>
        <v>0.68624614676989304</v>
      </c>
      <c r="N149" s="18">
        <f>+[1]รวม!$S$27</f>
        <v>0.71574037611967101</v>
      </c>
      <c r="O149" s="18">
        <f>+[1]รวม!$T$27</f>
        <v>0.70354214307583973</v>
      </c>
    </row>
    <row r="150" spans="1:15" customFormat="1">
      <c r="A150" s="32"/>
      <c r="B150" s="32"/>
      <c r="O150" s="32"/>
    </row>
    <row r="151" spans="1:15" customFormat="1">
      <c r="A151" s="3" t="s">
        <v>55</v>
      </c>
      <c r="B151" s="3" t="s">
        <v>43</v>
      </c>
      <c r="C151" s="3" t="s">
        <v>0</v>
      </c>
      <c r="D151" s="3" t="s">
        <v>1</v>
      </c>
      <c r="E151" s="3" t="s">
        <v>2</v>
      </c>
      <c r="F151" s="3" t="s">
        <v>3</v>
      </c>
      <c r="G151" s="3" t="s">
        <v>4</v>
      </c>
      <c r="H151" s="3" t="s">
        <v>5</v>
      </c>
      <c r="I151" s="3" t="s">
        <v>6</v>
      </c>
      <c r="J151" s="3" t="s">
        <v>7</v>
      </c>
      <c r="K151" s="3" t="s">
        <v>8</v>
      </c>
      <c r="L151" s="3" t="s">
        <v>9</v>
      </c>
      <c r="M151" s="3" t="s">
        <v>10</v>
      </c>
      <c r="N151" s="3" t="s">
        <v>11</v>
      </c>
      <c r="O151" s="3" t="s">
        <v>57</v>
      </c>
    </row>
    <row r="152" spans="1:15" customFormat="1">
      <c r="A152" s="34"/>
      <c r="B152" s="34" t="s">
        <v>46</v>
      </c>
      <c r="C152" s="35">
        <f>+[1]เขต!$E$43/10^6</f>
        <v>3.2175000000000002E-2</v>
      </c>
      <c r="D152" s="35">
        <f>+[1]เขต!$F$43/10^6</f>
        <v>8.8299999999999993E-3</v>
      </c>
      <c r="E152" s="35">
        <f>+[1]เขต!$G$43/10^6</f>
        <v>9.0650000000000001E-3</v>
      </c>
      <c r="F152" s="35">
        <f>+[1]เขต!$I$43/10^6</f>
        <v>6.9100000000000003E-3</v>
      </c>
      <c r="G152" s="35">
        <f>+[1]เขต!$J$43/10^6</f>
        <v>1.338E-2</v>
      </c>
      <c r="H152" s="35">
        <f>+[1]เขต!$K$43/10^6</f>
        <v>3.4499999999999999E-3</v>
      </c>
      <c r="I152" s="35">
        <f>+[1]เขต!$M$43/10^6</f>
        <v>0</v>
      </c>
      <c r="J152" s="35">
        <f>+[1]เขต!$N$43/10^6</f>
        <v>3.0000000000000001E-3</v>
      </c>
      <c r="K152" s="35">
        <f>+[1]เขต!$O$43/10^6</f>
        <v>1.8E-3</v>
      </c>
      <c r="L152" s="35">
        <f>+[1]เขต!$Q$43/10^6</f>
        <v>0</v>
      </c>
      <c r="M152" s="35">
        <f>+[1]เขต!$R$43/10^6</f>
        <v>0</v>
      </c>
      <c r="N152" s="35">
        <f>+[1]เขต!$S$43/10^6</f>
        <v>1.2914999999999999E-2</v>
      </c>
      <c r="O152" s="36">
        <f>SUM(C152:N152)</f>
        <v>9.1524999999999995E-2</v>
      </c>
    </row>
    <row r="153" spans="1:15" customFormat="1">
      <c r="A153" s="7">
        <v>1004</v>
      </c>
      <c r="B153" s="10" t="s">
        <v>99</v>
      </c>
      <c r="C153" s="28">
        <f>+'[1]11'!$E$43/10^6</f>
        <v>31.818383519999998</v>
      </c>
      <c r="D153" s="28">
        <f>+'[1]11'!$F$43/10^6</f>
        <v>31.285464059999999</v>
      </c>
      <c r="E153" s="28">
        <f>+'[1]11'!$G$43/10^6</f>
        <v>31.131753439999997</v>
      </c>
      <c r="F153" s="28">
        <f>+'[1]11'!$I$43/10^6</f>
        <v>36.191742390000002</v>
      </c>
      <c r="G153" s="28">
        <f>+'[1]11'!$J$43/10^6</f>
        <v>33.573670039999989</v>
      </c>
      <c r="H153" s="28">
        <f>+'[1]11'!$K$43/10^6</f>
        <v>31.901211460000006</v>
      </c>
      <c r="I153" s="28">
        <f>+'[1]11'!$M$43/10^6</f>
        <v>32.285175579999994</v>
      </c>
      <c r="J153" s="28">
        <f>+'[1]11'!$N$43/10^6</f>
        <v>35.304718880000003</v>
      </c>
      <c r="K153" s="28">
        <f>+'[1]11'!$O$43/10^6</f>
        <v>35.398747490000005</v>
      </c>
      <c r="L153" s="28">
        <f>+'[1]11'!$Q$43/10^6</f>
        <v>32.078804920000003</v>
      </c>
      <c r="M153" s="28">
        <f>+'[1]11'!$R$43/10^6</f>
        <v>33.704712119999996</v>
      </c>
      <c r="N153" s="28">
        <f>+'[1]11'!$S$43/10^6</f>
        <v>34.600138860000008</v>
      </c>
      <c r="O153" s="29">
        <f>SUM(C153:N153)</f>
        <v>399.27452276000002</v>
      </c>
    </row>
    <row r="154" spans="1:15" customFormat="1">
      <c r="A154" s="10">
        <v>1005</v>
      </c>
      <c r="B154" s="10" t="s">
        <v>13</v>
      </c>
      <c r="C154" s="28">
        <f>+'[1]12'!$E$43/10^6</f>
        <v>0.55901395999999992</v>
      </c>
      <c r="D154" s="28">
        <f>+'[1]12'!$F$43/10^6</f>
        <v>0.56082938999999998</v>
      </c>
      <c r="E154" s="28">
        <f>+'[1]12'!$G$43/10^6</f>
        <v>0.55532429999999988</v>
      </c>
      <c r="F154" s="28">
        <f>+'[1]12'!$I$43/10^6</f>
        <v>0.54422298000000002</v>
      </c>
      <c r="G154" s="28">
        <f>+'[1]12'!$J$43/10^6</f>
        <v>0.54508922999999998</v>
      </c>
      <c r="H154" s="28">
        <f>+'[1]12'!$K$43/10^6</f>
        <v>0.5900633099999999</v>
      </c>
      <c r="I154" s="28">
        <f>+'[1]12'!$M$43/10^6</f>
        <v>0.61768894000000008</v>
      </c>
      <c r="J154" s="28">
        <f>+'[1]12'!$N$43/10^6</f>
        <v>0.66770929999999995</v>
      </c>
      <c r="K154" s="28">
        <f>+'[1]12'!$O$43/10^6</f>
        <v>0.61026480999999999</v>
      </c>
      <c r="L154" s="28">
        <f>+'[1]12'!$Q$43/10^6</f>
        <v>0.59418077000000014</v>
      </c>
      <c r="M154" s="28">
        <f>+'[1]12'!$R$43/10^6</f>
        <v>0.68836675999999997</v>
      </c>
      <c r="N154" s="28">
        <f>+'[1]12'!$S$43/10^6</f>
        <v>0.59611232000000003</v>
      </c>
      <c r="O154" s="29">
        <f t="shared" ref="O154:O179" si="6">SUM(C154:N154)</f>
        <v>7.1288660700000008</v>
      </c>
    </row>
    <row r="155" spans="1:15" customFormat="1">
      <c r="A155" s="10">
        <v>1006</v>
      </c>
      <c r="B155" s="10" t="s">
        <v>14</v>
      </c>
      <c r="C155" s="28">
        <f>+'[1]13'!$E$43/10^6</f>
        <v>1.9257465999999999</v>
      </c>
      <c r="D155" s="28">
        <f>+'[1]13'!$F$43/10^6</f>
        <v>1.9453660000000002</v>
      </c>
      <c r="E155" s="28">
        <f>+'[1]13'!$G$43/10^6</f>
        <v>2.3186332599999999</v>
      </c>
      <c r="F155" s="28">
        <f>+'[1]13'!$I$43/10^6</f>
        <v>1.9490338600000001</v>
      </c>
      <c r="G155" s="28">
        <f>+'[1]13'!$J$43/10^6</f>
        <v>1.90901868</v>
      </c>
      <c r="H155" s="28">
        <f>+'[1]13'!$K$43/10^6</f>
        <v>1.9651078400000002</v>
      </c>
      <c r="I155" s="28">
        <f>+'[1]13'!$M$43/10^6</f>
        <v>2.2229736399999998</v>
      </c>
      <c r="J155" s="28">
        <f>+'[1]13'!$N$43/10^6</f>
        <v>2.05514435</v>
      </c>
      <c r="K155" s="28">
        <f>+'[1]13'!$O$43/10^6</f>
        <v>1.9244816200000001</v>
      </c>
      <c r="L155" s="28">
        <f>+'[1]13'!$Q$43/10^6</f>
        <v>1.9250053999999999</v>
      </c>
      <c r="M155" s="28">
        <f>+'[1]13'!$R$43/10^6</f>
        <v>2.8704229499999996</v>
      </c>
      <c r="N155" s="28">
        <f>+'[1]13'!$S$43/10^6</f>
        <v>2.1483430700000001</v>
      </c>
      <c r="O155" s="29">
        <f t="shared" si="6"/>
        <v>25.15927727</v>
      </c>
    </row>
    <row r="156" spans="1:15" customFormat="1">
      <c r="A156" s="10">
        <v>1007</v>
      </c>
      <c r="B156" s="10" t="s">
        <v>15</v>
      </c>
      <c r="C156" s="28">
        <f>+'[1]14'!$E$43/10^6</f>
        <v>5.0165748699999995</v>
      </c>
      <c r="D156" s="28">
        <f>+'[1]14'!$F$43/10^6</f>
        <v>5.3965931099999995</v>
      </c>
      <c r="E156" s="28">
        <f>+'[1]14'!$G$43/10^6</f>
        <v>5.1348347100000007</v>
      </c>
      <c r="F156" s="28">
        <f>+'[1]14'!$I$43/10^6</f>
        <v>5.00758042</v>
      </c>
      <c r="G156" s="28">
        <f>+'[1]14'!$J$43/10^6</f>
        <v>5.2303058600000005</v>
      </c>
      <c r="H156" s="28">
        <f>+'[1]14'!$K$43/10^6</f>
        <v>4.9933419400000005</v>
      </c>
      <c r="I156" s="28">
        <f>+'[1]14'!$M$43/10^6</f>
        <v>5.4361041400000003</v>
      </c>
      <c r="J156" s="28">
        <f>+'[1]14'!$N$43/10^6</f>
        <v>5.5136644399999994</v>
      </c>
      <c r="K156" s="28">
        <f>+'[1]14'!$O$43/10^6</f>
        <v>5.4702959600000005</v>
      </c>
      <c r="L156" s="28">
        <f>+'[1]14'!$Q$43/10^6</f>
        <v>5.5023864000000007</v>
      </c>
      <c r="M156" s="28">
        <f>+'[1]14'!$R$43/10^6</f>
        <v>5.5144210300000003</v>
      </c>
      <c r="N156" s="28">
        <f>+'[1]14'!$S$43/10^6</f>
        <v>5.8132634300000001</v>
      </c>
      <c r="O156" s="29">
        <f t="shared" si="6"/>
        <v>64.02936631</v>
      </c>
    </row>
    <row r="157" spans="1:15" customFormat="1">
      <c r="A157" s="10">
        <v>1008</v>
      </c>
      <c r="B157" s="10" t="s">
        <v>16</v>
      </c>
      <c r="C157" s="28">
        <f>+'[1]15'!$E$43/10^6</f>
        <v>0.62402865000000007</v>
      </c>
      <c r="D157" s="28">
        <f>+'[1]15'!$F$43/10^6</f>
        <v>0.67931105999999997</v>
      </c>
      <c r="E157" s="28">
        <f>+'[1]15'!$G$43/10^6</f>
        <v>0.66869779000000007</v>
      </c>
      <c r="F157" s="28">
        <f>+'[1]15'!$I$43/10^6</f>
        <v>0.66738442000000009</v>
      </c>
      <c r="G157" s="28">
        <f>+'[1]15'!$J$43/10^6</f>
        <v>0.74748493999999999</v>
      </c>
      <c r="H157" s="28">
        <f>+'[1]15'!$K$43/10^6</f>
        <v>0.68358493000000009</v>
      </c>
      <c r="I157" s="28">
        <f>+'[1]15'!$M$43/10^6</f>
        <v>0.78110041999999991</v>
      </c>
      <c r="J157" s="28">
        <f>+'[1]15'!$N$43/10^6</f>
        <v>0.82413152000000001</v>
      </c>
      <c r="K157" s="28">
        <f>+'[1]15'!$O$43/10^6</f>
        <v>0.74912518000000006</v>
      </c>
      <c r="L157" s="28">
        <f>+'[1]15'!$Q$43/10^6</f>
        <v>0.69043526999999993</v>
      </c>
      <c r="M157" s="28">
        <f>+'[1]15'!$R$43/10^6</f>
        <v>0.6684838500000001</v>
      </c>
      <c r="N157" s="28">
        <f>+'[1]15'!$S$43/10^6</f>
        <v>0.66826297999999995</v>
      </c>
      <c r="O157" s="29">
        <f t="shared" si="6"/>
        <v>8.4520310100000007</v>
      </c>
    </row>
    <row r="158" spans="1:15" customFormat="1">
      <c r="A158" s="10">
        <v>1009</v>
      </c>
      <c r="B158" s="10" t="s">
        <v>17</v>
      </c>
      <c r="C158" s="28">
        <f>+'[1]16'!$E$43/10^6</f>
        <v>1.3153405300000001</v>
      </c>
      <c r="D158" s="28">
        <f>+'[1]16'!$F$43/10^6</f>
        <v>1.09435624</v>
      </c>
      <c r="E158" s="28">
        <f>+'[1]16'!$G$43/10^6</f>
        <v>1.1947758500000001</v>
      </c>
      <c r="F158" s="28">
        <f>+'[1]16'!$I$43/10^6</f>
        <v>1.21859213</v>
      </c>
      <c r="G158" s="28">
        <f>+'[1]16'!$J$43/10^6</f>
        <v>1.2329549499999999</v>
      </c>
      <c r="H158" s="28">
        <f>+'[1]16'!$K$43/10^6</f>
        <v>1.30372149</v>
      </c>
      <c r="I158" s="28">
        <f>+'[1]16'!$M$43/10^6</f>
        <v>1.2357155499999999</v>
      </c>
      <c r="J158" s="28">
        <f>+'[1]16'!$N$43/10^6</f>
        <v>1.60425587</v>
      </c>
      <c r="K158" s="28">
        <f>+'[1]16'!$O$43/10^6</f>
        <v>1.3413981000000001</v>
      </c>
      <c r="L158" s="28">
        <f>+'[1]16'!$Q$43/10^6</f>
        <v>1.2916484000000001</v>
      </c>
      <c r="M158" s="28">
        <f>+'[1]16'!$R$43/10^6</f>
        <v>1.29449481</v>
      </c>
      <c r="N158" s="28">
        <f>+'[1]16'!$S$43/10^6</f>
        <v>1.36946623</v>
      </c>
      <c r="O158" s="29">
        <f t="shared" si="6"/>
        <v>15.496720149999998</v>
      </c>
    </row>
    <row r="159" spans="1:15" customFormat="1">
      <c r="A159" s="10">
        <v>1010</v>
      </c>
      <c r="B159" s="15" t="s">
        <v>19</v>
      </c>
      <c r="C159" s="30">
        <f>+'[1]17'!$E$43/10^6</f>
        <v>1.9282979499999999</v>
      </c>
      <c r="D159" s="30">
        <f>+'[1]17'!$F$43/10^6</f>
        <v>1.69820718</v>
      </c>
      <c r="E159" s="30">
        <f>+'[1]17'!$G$43/10^6</f>
        <v>1.8709951299999998</v>
      </c>
      <c r="F159" s="30">
        <f>+'[1]17'!$I$43/10^6</f>
        <v>2.0074076999999999</v>
      </c>
      <c r="G159" s="30">
        <f>+'[1]17'!$J$43/10^6</f>
        <v>1.8909729700000002</v>
      </c>
      <c r="H159" s="30">
        <f>+'[1]17'!$K$43/10^6</f>
        <v>1.7992387800000003</v>
      </c>
      <c r="I159" s="30">
        <f>+'[1]17'!$M$43/10^6</f>
        <v>1.8981383099999998</v>
      </c>
      <c r="J159" s="30">
        <f>+'[1]17'!$N$43/10^6</f>
        <v>1.97750457</v>
      </c>
      <c r="K159" s="30">
        <f>+'[1]17'!$O$43/10^6</f>
        <v>2.1002942299999998</v>
      </c>
      <c r="L159" s="30">
        <f>+'[1]17'!$Q$43/10^6</f>
        <v>1.7548537</v>
      </c>
      <c r="M159" s="30">
        <f>+'[1]17'!$R$43/10^6</f>
        <v>1.8925787000000003</v>
      </c>
      <c r="N159" s="30">
        <f>+'[1]17'!$S$43/10^6</f>
        <v>1.81954664</v>
      </c>
      <c r="O159" s="31">
        <f>SUM(C159:N159)</f>
        <v>22.638035860000002</v>
      </c>
    </row>
    <row r="160" spans="1:15" customFormat="1">
      <c r="A160" s="42">
        <v>1011</v>
      </c>
      <c r="B160" s="10" t="s">
        <v>20</v>
      </c>
      <c r="C160" s="28">
        <f>+'[1]18'!$E$43/10^6</f>
        <v>0.95470975000000002</v>
      </c>
      <c r="D160" s="28">
        <f>+'[1]18'!$F$43/10^6</f>
        <v>1.0089301500000001</v>
      </c>
      <c r="E160" s="28">
        <f>+'[1]18'!$G$43/10^6</f>
        <v>0.9755509</v>
      </c>
      <c r="F160" s="28">
        <f>+'[1]18'!$I$43/10^6</f>
        <v>1.0169733700000001</v>
      </c>
      <c r="G160" s="28">
        <f>+'[1]18'!$J$43/10^6</f>
        <v>1.01144952</v>
      </c>
      <c r="H160" s="28">
        <f>+'[1]18'!$K$43/10^6</f>
        <v>1.06273149</v>
      </c>
      <c r="I160" s="28">
        <f>+'[1]18'!$M$43/10^6</f>
        <v>1.1722903200000001</v>
      </c>
      <c r="J160" s="28">
        <f>+'[1]18'!$N$43/10^6</f>
        <v>1.20495028</v>
      </c>
      <c r="K160" s="28">
        <f>+'[1]18'!$O$43/10^6</f>
        <v>1.20928122</v>
      </c>
      <c r="L160" s="28">
        <f>+'[1]18'!$Q$43/10^6</f>
        <v>1.023989</v>
      </c>
      <c r="M160" s="28">
        <f>+'[1]18'!$R$43/10^6</f>
        <v>1.0156831899999998</v>
      </c>
      <c r="N160" s="28">
        <f>+'[1]18'!$S$43/10^6</f>
        <v>1.0273495800000001</v>
      </c>
      <c r="O160" s="29">
        <f t="shared" si="6"/>
        <v>12.683888769999999</v>
      </c>
    </row>
    <row r="161" spans="1:15" customFormat="1">
      <c r="A161" s="10">
        <v>1012</v>
      </c>
      <c r="B161" s="10" t="s">
        <v>21</v>
      </c>
      <c r="C161" s="28">
        <f>+'[1]19'!$E$43/10^6</f>
        <v>3.1710776700000003</v>
      </c>
      <c r="D161" s="28">
        <f>+'[1]19'!$F$43/10^6</f>
        <v>3.1549671700000004</v>
      </c>
      <c r="E161" s="28">
        <f>+'[1]19'!$G$43/10^6</f>
        <v>3.1373137</v>
      </c>
      <c r="F161" s="28">
        <f>+'[1]19'!$I$43/10^6</f>
        <v>3.1528956399999997</v>
      </c>
      <c r="G161" s="28">
        <f>+'[1]19'!$J$43/10^6</f>
        <v>4.61569977</v>
      </c>
      <c r="H161" s="28">
        <f>+'[1]19'!$K$43/10^6</f>
        <v>3.5857904500000002</v>
      </c>
      <c r="I161" s="28">
        <f>+'[1]19'!$M$43/10^6</f>
        <v>3.1946276499999997</v>
      </c>
      <c r="J161" s="28">
        <f>+'[1]19'!$N$43/10^6</f>
        <v>3.61838346</v>
      </c>
      <c r="K161" s="28">
        <f>+'[1]19'!$O$43/10^6</f>
        <v>3.3135149799999999</v>
      </c>
      <c r="L161" s="28">
        <f>+'[1]19'!$Q$43/10^6</f>
        <v>3.1381322200000001</v>
      </c>
      <c r="M161" s="28">
        <f>+'[1]19'!$R$43/10^6</f>
        <v>3.21031391</v>
      </c>
      <c r="N161" s="28">
        <f>+'[1]19'!$S$43/10^6</f>
        <v>3.2724165400000005</v>
      </c>
      <c r="O161" s="29">
        <f t="shared" si="6"/>
        <v>40.565133160000009</v>
      </c>
    </row>
    <row r="162" spans="1:15" customFormat="1">
      <c r="A162" s="10">
        <v>1013</v>
      </c>
      <c r="B162" s="10" t="s">
        <v>22</v>
      </c>
      <c r="C162" s="28">
        <f>+'[1]20'!$E$43/10^6</f>
        <v>0.20579612999999999</v>
      </c>
      <c r="D162" s="28">
        <f>+'[1]20'!$F$43/10^6</f>
        <v>0.2009396</v>
      </c>
      <c r="E162" s="28">
        <f>+'[1]20'!$G$43/10^6</f>
        <v>0.20283520000000002</v>
      </c>
      <c r="F162" s="28">
        <f>+'[1]20'!$I$43/10^6</f>
        <v>0.23986644000000001</v>
      </c>
      <c r="G162" s="28">
        <f>+'[1]20'!$J$43/10^6</f>
        <v>0.21210282999999999</v>
      </c>
      <c r="H162" s="28">
        <f>+'[1]20'!$K$43/10^6</f>
        <v>0.24101431000000001</v>
      </c>
      <c r="I162" s="28">
        <f>+'[1]20'!$M$43/10^6</f>
        <v>0.25408876000000002</v>
      </c>
      <c r="J162" s="28">
        <f>+'[1]20'!$N$43/10^6</f>
        <v>0.27879670000000001</v>
      </c>
      <c r="K162" s="28">
        <f>+'[1]20'!$O$43/10^6</f>
        <v>0.25442261999999999</v>
      </c>
      <c r="L162" s="28">
        <f>+'[1]20'!$Q$43/10^6</f>
        <v>0.23549871</v>
      </c>
      <c r="M162" s="28">
        <f>+'[1]20'!$R$43/10^6</f>
        <v>0.2349155</v>
      </c>
      <c r="N162" s="28">
        <f>+'[1]20'!$S$43/10^6</f>
        <v>0.22904351000000001</v>
      </c>
      <c r="O162" s="29">
        <f t="shared" si="6"/>
        <v>2.7893203099999999</v>
      </c>
    </row>
    <row r="163" spans="1:15" customFormat="1">
      <c r="A163" s="10">
        <v>1014</v>
      </c>
      <c r="B163" s="10" t="s">
        <v>23</v>
      </c>
      <c r="C163" s="28">
        <f>+'[1]21'!$E$43/10^6</f>
        <v>9.3223099599999983</v>
      </c>
      <c r="D163" s="28">
        <f>+'[1]21'!$F$43/10^6</f>
        <v>9.2408339300000009</v>
      </c>
      <c r="E163" s="28">
        <f>+'[1]21'!$G$43/10^6</f>
        <v>8.9444798100000007</v>
      </c>
      <c r="F163" s="28">
        <f>+'[1]21'!$I$43/10^6</f>
        <v>9.8193837300000002</v>
      </c>
      <c r="G163" s="28">
        <f>+'[1]21'!$J$43/10^6</f>
        <v>9.2523461200000003</v>
      </c>
      <c r="H163" s="28">
        <f>+'[1]21'!$K$43/10^6</f>
        <v>9.6285518900000007</v>
      </c>
      <c r="I163" s="28">
        <f>+'[1]21'!$M$43/10^6</f>
        <v>9.6056138999999998</v>
      </c>
      <c r="J163" s="28">
        <f>+'[1]21'!$N$43/10^6</f>
        <v>10.934348460000001</v>
      </c>
      <c r="K163" s="28">
        <f>+'[1]21'!$O$43/10^6</f>
        <v>9.7596304200000024</v>
      </c>
      <c r="L163" s="28">
        <f>+'[1]21'!$Q$43/10^6</f>
        <v>10.313009019999999</v>
      </c>
      <c r="M163" s="28">
        <f>+'[1]21'!$R$43/10^6</f>
        <v>9.5477278499999993</v>
      </c>
      <c r="N163" s="28">
        <f>+'[1]21'!$S$43/10^6</f>
        <v>9.9493203500000007</v>
      </c>
      <c r="O163" s="29">
        <f t="shared" si="6"/>
        <v>116.31755544000001</v>
      </c>
    </row>
    <row r="164" spans="1:15" customFormat="1">
      <c r="A164" s="10">
        <v>1015</v>
      </c>
      <c r="B164" s="10" t="s">
        <v>24</v>
      </c>
      <c r="C164" s="28">
        <f>+'[1]22'!$E$43/10^6</f>
        <v>0.93787416999999995</v>
      </c>
      <c r="D164" s="28">
        <f>+'[1]22'!$F$43/10^6</f>
        <v>0.96125698000000015</v>
      </c>
      <c r="E164" s="28">
        <f>+'[1]22'!$G$43/10^6</f>
        <v>0.94757651000000009</v>
      </c>
      <c r="F164" s="28">
        <f>+'[1]22'!$I$43/10^6</f>
        <v>0.95682633000000006</v>
      </c>
      <c r="G164" s="28">
        <f>+'[1]22'!$J$43/10^6</f>
        <v>0.98208498999999994</v>
      </c>
      <c r="H164" s="28">
        <f>+'[1]22'!$K$43/10^6</f>
        <v>1.0128112600000001</v>
      </c>
      <c r="I164" s="28">
        <f>+'[1]22'!$M$43/10^6</f>
        <v>0.96327624999999995</v>
      </c>
      <c r="J164" s="28">
        <f>+'[1]22'!$N$43/10^6</f>
        <v>1.20585377</v>
      </c>
      <c r="K164" s="28">
        <f>+'[1]22'!$O$43/10^6</f>
        <v>0.98113308999999982</v>
      </c>
      <c r="L164" s="28">
        <f>+'[1]22'!$Q$43/10^6</f>
        <v>0.94183463000000001</v>
      </c>
      <c r="M164" s="28">
        <f>+'[1]22'!$R$43/10^6</f>
        <v>0.95732525000000002</v>
      </c>
      <c r="N164" s="28">
        <f>+'[1]22'!$S$43/10^6</f>
        <v>1.02008787</v>
      </c>
      <c r="O164" s="29">
        <f t="shared" si="6"/>
        <v>11.867941100000001</v>
      </c>
    </row>
    <row r="165" spans="1:15" customFormat="1">
      <c r="A165" s="10">
        <v>1016</v>
      </c>
      <c r="B165" s="10" t="s">
        <v>25</v>
      </c>
      <c r="C165" s="28">
        <f>+'[1]23'!$E$43/10^6</f>
        <v>1.2922793299999999</v>
      </c>
      <c r="D165" s="28">
        <f>+'[1]23'!$F$43/10^6</f>
        <v>1.4267425300000003</v>
      </c>
      <c r="E165" s="28">
        <f>+'[1]23'!$G$43/10^6</f>
        <v>1.29249225</v>
      </c>
      <c r="F165" s="28">
        <f>+'[1]23'!$I$43/10^6</f>
        <v>1.4075152799999999</v>
      </c>
      <c r="G165" s="28">
        <f>+'[1]23'!$J$43/10^6</f>
        <v>1.3645377400000003</v>
      </c>
      <c r="H165" s="28">
        <f>+'[1]23'!$K$43/10^6</f>
        <v>1.39110208</v>
      </c>
      <c r="I165" s="28">
        <f>+'[1]23'!$M$43/10^6</f>
        <v>1.42064626</v>
      </c>
      <c r="J165" s="28">
        <f>+'[1]23'!$N$43/10^6</f>
        <v>1.65998497</v>
      </c>
      <c r="K165" s="28">
        <f>+'[1]23'!$O$43/10^6</f>
        <v>1.29788982</v>
      </c>
      <c r="L165" s="28">
        <f>+'[1]23'!$Q$43/10^6</f>
        <v>1.3367826999999999</v>
      </c>
      <c r="M165" s="28">
        <f>+'[1]23'!$R$43/10^6</f>
        <v>1.3085219600000002</v>
      </c>
      <c r="N165" s="28">
        <f>+'[1]23'!$S$43/10^6</f>
        <v>1.7325805600000002</v>
      </c>
      <c r="O165" s="29">
        <f t="shared" si="6"/>
        <v>16.931075480000001</v>
      </c>
    </row>
    <row r="166" spans="1:15" customFormat="1">
      <c r="A166" s="10">
        <v>1017</v>
      </c>
      <c r="B166" s="10" t="s">
        <v>26</v>
      </c>
      <c r="C166" s="28">
        <f>+'[1]24'!$E$43/10^6</f>
        <v>2.8780114899999996</v>
      </c>
      <c r="D166" s="28">
        <f>+'[1]24'!$F$43/10^6</f>
        <v>3.0600425800000002</v>
      </c>
      <c r="E166" s="28">
        <f>+'[1]24'!$G$43/10^6</f>
        <v>2.90451119</v>
      </c>
      <c r="F166" s="28">
        <f>+'[1]24'!$I$43/10^6</f>
        <v>3.0474100200000001</v>
      </c>
      <c r="G166" s="28">
        <f>+'[1]24'!$J$43/10^6</f>
        <v>2.7521858999999997</v>
      </c>
      <c r="H166" s="28">
        <f>+'[1]24'!$K$43/10^6</f>
        <v>2.9602854500000002</v>
      </c>
      <c r="I166" s="28">
        <f>+'[1]24'!$M$43/10^6</f>
        <v>3.0677836899999997</v>
      </c>
      <c r="J166" s="28">
        <f>+'[1]24'!$N$43/10^6</f>
        <v>3.5043544</v>
      </c>
      <c r="K166" s="28">
        <f>+'[1]24'!$O$43/10^6</f>
        <v>2.9974710299999998</v>
      </c>
      <c r="L166" s="28">
        <f>+'[1]24'!$Q$43/10^6</f>
        <v>3.0344412599999999</v>
      </c>
      <c r="M166" s="28">
        <f>+'[1]24'!$R$43/10^6</f>
        <v>2.9639141900000001</v>
      </c>
      <c r="N166" s="28">
        <f>+'[1]24'!$S$43/10^6</f>
        <v>3.16312368</v>
      </c>
      <c r="O166" s="29">
        <f t="shared" si="6"/>
        <v>36.333534880000002</v>
      </c>
    </row>
    <row r="167" spans="1:15" customFormat="1">
      <c r="A167" s="10">
        <v>1018</v>
      </c>
      <c r="B167" s="10" t="s">
        <v>27</v>
      </c>
      <c r="C167" s="28">
        <f>+'[1]25'!$E$43/10^6</f>
        <v>1.1544569899999999</v>
      </c>
      <c r="D167" s="28">
        <f>+'[1]25'!$F$43/10^6</f>
        <v>1.2328056600000001</v>
      </c>
      <c r="E167" s="28">
        <f>+'[1]25'!$G$43/10^6</f>
        <v>1.1537911199999999</v>
      </c>
      <c r="F167" s="28">
        <f>+'[1]25'!$I$43/10^6</f>
        <v>1.2840004199999999</v>
      </c>
      <c r="G167" s="28">
        <f>+'[1]25'!$J$43/10^6</f>
        <v>1.2232508700000002</v>
      </c>
      <c r="H167" s="28">
        <f>+'[1]25'!$K$43/10^6</f>
        <v>1.2733223900000001</v>
      </c>
      <c r="I167" s="28">
        <f>+'[1]25'!$M$43/10^6</f>
        <v>1.5012595900000001</v>
      </c>
      <c r="J167" s="28">
        <f>+'[1]25'!$N$43/10^6</f>
        <v>1.4676589499999999</v>
      </c>
      <c r="K167" s="28">
        <f>+'[1]25'!$O$43/10^6</f>
        <v>1.1877475100000001</v>
      </c>
      <c r="L167" s="28">
        <f>+'[1]25'!$Q$43/10^6</f>
        <v>1.2711181300000001</v>
      </c>
      <c r="M167" s="28">
        <f>+'[1]25'!$R$43/10^6</f>
        <v>1.19656907</v>
      </c>
      <c r="N167" s="28">
        <f>+'[1]25'!$S$43/10^6</f>
        <v>1.27083244</v>
      </c>
      <c r="O167" s="29">
        <f t="shared" si="6"/>
        <v>15.216813140000001</v>
      </c>
    </row>
    <row r="168" spans="1:15" customFormat="1">
      <c r="A168" s="10">
        <v>1019</v>
      </c>
      <c r="B168" s="10" t="s">
        <v>28</v>
      </c>
      <c r="C168" s="28">
        <f>+'[1]26'!$E$43/10^6</f>
        <v>0.85024478000000014</v>
      </c>
      <c r="D168" s="28">
        <f>+'[1]26'!$F$43/10^6</f>
        <v>0.76705049000000003</v>
      </c>
      <c r="E168" s="28">
        <f>+'[1]26'!$G$43/10^6</f>
        <v>0.71651741000000002</v>
      </c>
      <c r="F168" s="28">
        <f>+'[1]26'!$I$43/10^6</f>
        <v>0.76723054000000002</v>
      </c>
      <c r="G168" s="28">
        <f>+'[1]26'!$J$43/10^6</f>
        <v>0.76520180999999998</v>
      </c>
      <c r="H168" s="28">
        <f>+'[1]26'!$K$43/10^6</f>
        <v>0.82448031000000011</v>
      </c>
      <c r="I168" s="28">
        <f>+'[1]26'!$M$43/10^6</f>
        <v>0.78696502000000013</v>
      </c>
      <c r="J168" s="28">
        <f>+'[1]26'!$N$43/10^6</f>
        <v>0.8594926799999999</v>
      </c>
      <c r="K168" s="28">
        <f>+'[1]26'!$O$43/10^6</f>
        <v>0.78568681000000007</v>
      </c>
      <c r="L168" s="28">
        <f>+'[1]26'!$Q$43/10^6</f>
        <v>0.87721293999999994</v>
      </c>
      <c r="M168" s="28">
        <f>+'[1]26'!$R$43/10^6</f>
        <v>0.81281400999999998</v>
      </c>
      <c r="N168" s="28">
        <f>+'[1]26'!$S$43/10^6</f>
        <v>0.81889721999999998</v>
      </c>
      <c r="O168" s="29">
        <f t="shared" si="6"/>
        <v>9.631794020000001</v>
      </c>
    </row>
    <row r="169" spans="1:15" customFormat="1">
      <c r="A169" s="10">
        <v>1020</v>
      </c>
      <c r="B169" s="10" t="s">
        <v>29</v>
      </c>
      <c r="C169" s="28">
        <f>+'[1]27'!$E$43/10^6</f>
        <v>3.4318849300000003</v>
      </c>
      <c r="D169" s="28">
        <f>+'[1]27'!$F$43/10^6</f>
        <v>3.7321459700000004</v>
      </c>
      <c r="E169" s="28">
        <f>+'[1]27'!$G$43/10^6</f>
        <v>3.42153565</v>
      </c>
      <c r="F169" s="28">
        <f>+'[1]27'!$I$43/10^6</f>
        <v>3.5461702699999997</v>
      </c>
      <c r="G169" s="28">
        <f>+'[1]27'!$J$43/10^6</f>
        <v>3.5636200200000001</v>
      </c>
      <c r="H169" s="28">
        <f>+'[1]27'!$K$43/10^6</f>
        <v>3.4997668000000002</v>
      </c>
      <c r="I169" s="28">
        <f>+'[1]27'!$M$43/10^6</f>
        <v>3.7772008000000001</v>
      </c>
      <c r="J169" s="28">
        <f>+'[1]27'!$N$43/10^6</f>
        <v>3.7882407499999999</v>
      </c>
      <c r="K169" s="28">
        <f>+'[1]27'!$O$43/10^6</f>
        <v>3.9636976600000002</v>
      </c>
      <c r="L169" s="28">
        <f>+'[1]27'!$Q$43/10^6</f>
        <v>3.7505424299999999</v>
      </c>
      <c r="M169" s="28">
        <f>+'[1]27'!$R$43/10^6</f>
        <v>4.00239864</v>
      </c>
      <c r="N169" s="28">
        <f>+'[1]27'!$S$43/10^6</f>
        <v>3.9310138200000004</v>
      </c>
      <c r="O169" s="29">
        <f t="shared" si="6"/>
        <v>44.408217739999998</v>
      </c>
    </row>
    <row r="170" spans="1:15" customFormat="1">
      <c r="A170" s="10">
        <v>1021</v>
      </c>
      <c r="B170" s="10" t="s">
        <v>30</v>
      </c>
      <c r="C170" s="28">
        <f>+'[1]28'!$E$43/10^6</f>
        <v>0.93609305999999992</v>
      </c>
      <c r="D170" s="28">
        <f>+'[1]28'!$F$43/10^6</f>
        <v>0.93018908999999994</v>
      </c>
      <c r="E170" s="28">
        <f>+'[1]28'!$G$43/10^6</f>
        <v>0.89459887999999999</v>
      </c>
      <c r="F170" s="28">
        <f>+'[1]28'!$I$43/10^6</f>
        <v>0.95666898999999994</v>
      </c>
      <c r="G170" s="28">
        <f>+'[1]28'!$J$43/10^6</f>
        <v>0.93192856999999996</v>
      </c>
      <c r="H170" s="28">
        <f>+'[1]28'!$K$43/10^6</f>
        <v>0.95942981999999999</v>
      </c>
      <c r="I170" s="28">
        <f>+'[1]28'!$M$43/10^6</f>
        <v>1.00168561</v>
      </c>
      <c r="J170" s="28">
        <f>+'[1]28'!$N$43/10^6</f>
        <v>1.08015291</v>
      </c>
      <c r="K170" s="28">
        <f>+'[1]28'!$O$43/10^6</f>
        <v>1.0287032199999999</v>
      </c>
      <c r="L170" s="28">
        <f>+'[1]28'!$Q$43/10^6</f>
        <v>1.0325404300000001</v>
      </c>
      <c r="M170" s="28">
        <f>+'[1]28'!$R$43/10^6</f>
        <v>0.9499878100000001</v>
      </c>
      <c r="N170" s="28">
        <f>+'[1]28'!$S$43/10^6</f>
        <v>1.09003366</v>
      </c>
      <c r="O170" s="29">
        <f t="shared" si="6"/>
        <v>11.79201205</v>
      </c>
    </row>
    <row r="171" spans="1:15" customFormat="1">
      <c r="A171" s="10">
        <v>1022</v>
      </c>
      <c r="B171" s="10" t="s">
        <v>31</v>
      </c>
      <c r="C171" s="28">
        <f>+'[1]29'!$E$43/10^6</f>
        <v>4.4465341799999987</v>
      </c>
      <c r="D171" s="28">
        <f>+'[1]29'!$F$43/10^6</f>
        <v>4.5102018299999997</v>
      </c>
      <c r="E171" s="28">
        <f>+'[1]29'!$G$43/10^6</f>
        <v>4.3135856100000005</v>
      </c>
      <c r="F171" s="28">
        <f>+'[1]29'!$I$43/10^6</f>
        <v>4.4136306800000007</v>
      </c>
      <c r="G171" s="28">
        <f>+'[1]29'!$J$43/10^6</f>
        <v>4.64781259</v>
      </c>
      <c r="H171" s="28">
        <f>+'[1]29'!$K$43/10^6</f>
        <v>4.5237536400000007</v>
      </c>
      <c r="I171" s="28">
        <f>+'[1]29'!$M$43/10^6</f>
        <v>5.1519556299999998</v>
      </c>
      <c r="J171" s="28">
        <f>+'[1]29'!$N$43/10^6</f>
        <v>5.0344532800000001</v>
      </c>
      <c r="K171" s="28">
        <f>+'[1]29'!$O$43/10^6</f>
        <v>5.00670825</v>
      </c>
      <c r="L171" s="28">
        <f>+'[1]29'!$Q$43/10^6</f>
        <v>4.6859606399999993</v>
      </c>
      <c r="M171" s="28">
        <f>+'[1]29'!$R$43/10^6</f>
        <v>4.8484076199999997</v>
      </c>
      <c r="N171" s="28">
        <f>+'[1]29'!$S$43/10^6</f>
        <v>4.84188755</v>
      </c>
      <c r="O171" s="29">
        <f t="shared" si="6"/>
        <v>56.424891500000008</v>
      </c>
    </row>
    <row r="172" spans="1:15" customFormat="1">
      <c r="A172" s="10">
        <v>1023</v>
      </c>
      <c r="B172" s="10" t="s">
        <v>32</v>
      </c>
      <c r="C172" s="28">
        <f>+'[1]30'!$E$43/10^6</f>
        <v>0.85893476000000002</v>
      </c>
      <c r="D172" s="28">
        <f>+'[1]30'!$F$43/10^6</f>
        <v>0.96037174999999997</v>
      </c>
      <c r="E172" s="28">
        <f>+'[1]30'!$G$43/10^6</f>
        <v>0.93310194999999996</v>
      </c>
      <c r="F172" s="28">
        <f>+'[1]30'!$I$43/10^6</f>
        <v>1.05719707</v>
      </c>
      <c r="G172" s="28">
        <f>+'[1]30'!$J$43/10^6</f>
        <v>2.6999887299999998</v>
      </c>
      <c r="H172" s="28">
        <f>+'[1]30'!$K$43/10^6</f>
        <v>1.0297733100000002</v>
      </c>
      <c r="I172" s="28">
        <f>+'[1]30'!$M$43/10^6</f>
        <v>1.1702392900000003</v>
      </c>
      <c r="J172" s="28">
        <f>+'[1]30'!$N$43/10^6</f>
        <v>1.1952285999999999</v>
      </c>
      <c r="K172" s="28">
        <f>+'[1]30'!$O$43/10^6</f>
        <v>1.2287468299999997</v>
      </c>
      <c r="L172" s="28">
        <f>+'[1]30'!$Q$43/10^6</f>
        <v>1.10749699</v>
      </c>
      <c r="M172" s="28">
        <f>+'[1]30'!$R$43/10^6</f>
        <v>1.0781746400000001</v>
      </c>
      <c r="N172" s="28">
        <f>+'[1]30'!$S$43/10^6</f>
        <v>1.1183602099999999</v>
      </c>
      <c r="O172" s="29">
        <f t="shared" si="6"/>
        <v>14.437614130000002</v>
      </c>
    </row>
    <row r="173" spans="1:15" customFormat="1">
      <c r="A173" s="10">
        <v>1024</v>
      </c>
      <c r="B173" s="10" t="s">
        <v>33</v>
      </c>
      <c r="C173" s="28">
        <f>+'[1]31'!$E$43/10^6</f>
        <v>6.3194945700000016</v>
      </c>
      <c r="D173" s="28">
        <f>+'[1]31'!$F$43/10^6</f>
        <v>6.7772281200000002</v>
      </c>
      <c r="E173" s="28">
        <f>+'[1]31'!$G$43/10^6</f>
        <v>5.8190565100000011</v>
      </c>
      <c r="F173" s="28">
        <f>+'[1]31'!$I$43/10^6</f>
        <v>6.7672607500000002</v>
      </c>
      <c r="G173" s="28">
        <f>+'[1]31'!$J$43/10^6</f>
        <v>6.3060545100000009</v>
      </c>
      <c r="H173" s="28">
        <f>+'[1]31'!$K$43/10^6</f>
        <v>6.1272609700000009</v>
      </c>
      <c r="I173" s="28">
        <f>+'[1]31'!$M$43/10^6</f>
        <v>7.0893820500000011</v>
      </c>
      <c r="J173" s="28">
        <f>+'[1]31'!$N$43/10^6</f>
        <v>7.4787987699999992</v>
      </c>
      <c r="K173" s="28">
        <f>+'[1]31'!$O$43/10^6</f>
        <v>7.3036847299999987</v>
      </c>
      <c r="L173" s="28">
        <f>+'[1]31'!$Q$43/10^6</f>
        <v>6.7708904200000006</v>
      </c>
      <c r="M173" s="28">
        <f>+'[1]31'!$R$43/10^6</f>
        <v>6.8713937400000011</v>
      </c>
      <c r="N173" s="28">
        <f>+'[1]31'!$S$43/10^6</f>
        <v>7.0882312700000005</v>
      </c>
      <c r="O173" s="29">
        <f t="shared" si="6"/>
        <v>80.718736410000005</v>
      </c>
    </row>
    <row r="174" spans="1:15" customFormat="1">
      <c r="A174" s="10">
        <v>1025</v>
      </c>
      <c r="B174" s="10" t="s">
        <v>34</v>
      </c>
      <c r="C174" s="28">
        <f>+'[1]32'!$E$43/10^6</f>
        <v>1.02325957</v>
      </c>
      <c r="D174" s="28">
        <f>+'[1]32'!$F$43/10^6</f>
        <v>1.0569416200000001</v>
      </c>
      <c r="E174" s="28">
        <f>+'[1]32'!$G$43/10^6</f>
        <v>1.07668728</v>
      </c>
      <c r="F174" s="28">
        <f>+'[1]32'!$I$43/10^6</f>
        <v>1.1178495800000001</v>
      </c>
      <c r="G174" s="28">
        <f>+'[1]32'!$J$43/10^6</f>
        <v>1.0591655600000001</v>
      </c>
      <c r="H174" s="28">
        <f>+'[1]32'!$K$43/10^6</f>
        <v>1.0726816400000001</v>
      </c>
      <c r="I174" s="28">
        <f>+'[1]32'!$M$43/10^6</f>
        <v>1.2167003499999998</v>
      </c>
      <c r="J174" s="28">
        <f>+'[1]32'!$N$43/10^6</f>
        <v>1.37158629</v>
      </c>
      <c r="K174" s="28">
        <f>+'[1]32'!$O$43/10^6</f>
        <v>1.33206376</v>
      </c>
      <c r="L174" s="28">
        <f>+'[1]32'!$Q$43/10^6</f>
        <v>1.1746314099999999</v>
      </c>
      <c r="M174" s="28">
        <f>+'[1]32'!$R$43/10^6</f>
        <v>1.16861565</v>
      </c>
      <c r="N174" s="28">
        <f>+'[1]32'!$S$43/10^6</f>
        <v>1.1962353100000001</v>
      </c>
      <c r="O174" s="29">
        <f t="shared" si="6"/>
        <v>13.866418020000001</v>
      </c>
    </row>
    <row r="175" spans="1:15" customFormat="1">
      <c r="A175" s="10">
        <v>1026</v>
      </c>
      <c r="B175" s="10" t="s">
        <v>35</v>
      </c>
      <c r="C175" s="28">
        <f>+'[1]33'!$E$43/10^6</f>
        <v>0.47617080999999994</v>
      </c>
      <c r="D175" s="28">
        <f>+'[1]33'!$F$43/10^6</f>
        <v>0.44789884999999996</v>
      </c>
      <c r="E175" s="28">
        <f>+'[1]33'!$G$43/10^6</f>
        <v>0.43133194000000002</v>
      </c>
      <c r="F175" s="28">
        <f>+'[1]33'!$I$43/10^6</f>
        <v>0.45457261999999998</v>
      </c>
      <c r="G175" s="28">
        <f>+'[1]33'!$J$43/10^6</f>
        <v>0.45698699999999998</v>
      </c>
      <c r="H175" s="28">
        <f>+'[1]33'!$K$43/10^6</f>
        <v>0.45177756000000002</v>
      </c>
      <c r="I175" s="28">
        <f>+'[1]33'!$M$43/10^6</f>
        <v>0.50183308999999998</v>
      </c>
      <c r="J175" s="28">
        <f>+'[1]33'!$N$43/10^6</f>
        <v>0.51227551000000004</v>
      </c>
      <c r="K175" s="28">
        <f>+'[1]33'!$O$43/10^6</f>
        <v>0.47514833000000001</v>
      </c>
      <c r="L175" s="28">
        <f>+'[1]33'!$Q$43/10^6</f>
        <v>0.48247309999999999</v>
      </c>
      <c r="M175" s="28">
        <f>+'[1]33'!$R$43/10^6</f>
        <v>0.47189903999999999</v>
      </c>
      <c r="N175" s="28">
        <f>+'[1]33'!$S$43/10^6</f>
        <v>0.46099200000000001</v>
      </c>
      <c r="O175" s="29">
        <f t="shared" si="6"/>
        <v>5.6233598499999999</v>
      </c>
    </row>
    <row r="176" spans="1:15" customFormat="1">
      <c r="A176" s="10">
        <v>1027</v>
      </c>
      <c r="B176" s="10" t="s">
        <v>36</v>
      </c>
      <c r="C176" s="28">
        <f>+'[1]34'!$E$43/10^6</f>
        <v>0.51461623999999995</v>
      </c>
      <c r="D176" s="28">
        <f>+'[1]34'!$F$43/10^6</f>
        <v>0.53658441999999995</v>
      </c>
      <c r="E176" s="28">
        <f>+'[1]34'!$G$43/10^6</f>
        <v>0.54329410000000011</v>
      </c>
      <c r="F176" s="28">
        <f>+'[1]34'!$I$43/10^6</f>
        <v>0.58835981000000004</v>
      </c>
      <c r="G176" s="28">
        <f>+'[1]34'!$J$43/10^6</f>
        <v>0.51372432999999995</v>
      </c>
      <c r="H176" s="28">
        <f>+'[1]34'!$K$43/10^6</f>
        <v>0.63034360999999994</v>
      </c>
      <c r="I176" s="28">
        <f>+'[1]34'!$M$43/10^6</f>
        <v>0.56428401999999989</v>
      </c>
      <c r="J176" s="28">
        <f>+'[1]34'!$N$43/10^6</f>
        <v>0.63236946999999999</v>
      </c>
      <c r="K176" s="28">
        <f>+'[1]34'!$O$43/10^6</f>
        <v>0.60438405999999989</v>
      </c>
      <c r="L176" s="28">
        <f>+'[1]34'!$Q$43/10^6</f>
        <v>0.58089199999999996</v>
      </c>
      <c r="M176" s="28">
        <f>+'[1]34'!$R$43/10^6</f>
        <v>0.5778643</v>
      </c>
      <c r="N176" s="28">
        <f>+'[1]34'!$S$43/10^6</f>
        <v>0.53991434999999999</v>
      </c>
      <c r="O176" s="29">
        <f t="shared" si="6"/>
        <v>6.8266307099999999</v>
      </c>
    </row>
    <row r="177" spans="1:15" customFormat="1">
      <c r="A177" s="10">
        <v>1028</v>
      </c>
      <c r="B177" s="10" t="s">
        <v>37</v>
      </c>
      <c r="C177" s="28">
        <f>+'[1]35'!$E$43/10^6</f>
        <v>3.6864477399999998</v>
      </c>
      <c r="D177" s="28">
        <f>+'[1]35'!$F$43/10^6</f>
        <v>3.7420139000000003</v>
      </c>
      <c r="E177" s="28">
        <f>+'[1]35'!$G$43/10^6</f>
        <v>3.5642627500000001</v>
      </c>
      <c r="F177" s="28">
        <f>+'[1]35'!$I$43/10^6</f>
        <v>3.9249637700000002</v>
      </c>
      <c r="G177" s="28">
        <f>+'[1]35'!$J$43/10^6</f>
        <v>3.5366209199999998</v>
      </c>
      <c r="H177" s="28">
        <f>+'[1]35'!$K$43/10^6</f>
        <v>3.7966932799999999</v>
      </c>
      <c r="I177" s="28">
        <f>+'[1]35'!$M$43/10^6</f>
        <v>3.9347588500000001</v>
      </c>
      <c r="J177" s="28">
        <f>+'[1]35'!$N$43/10^6</f>
        <v>4.2779246900000008</v>
      </c>
      <c r="K177" s="28">
        <f>+'[1]35'!$O$43/10^6</f>
        <v>4.1351729000000006</v>
      </c>
      <c r="L177" s="28">
        <f>+'[1]35'!$Q$43/10^6</f>
        <v>3.9648962799999996</v>
      </c>
      <c r="M177" s="28">
        <f>+'[1]35'!$R$43/10^6</f>
        <v>3.7713234499999997</v>
      </c>
      <c r="N177" s="28">
        <f>+'[1]35'!$S$43/10^6</f>
        <v>3.9179553400000002</v>
      </c>
      <c r="O177" s="29">
        <f t="shared" si="6"/>
        <v>46.253033869999996</v>
      </c>
    </row>
    <row r="178" spans="1:15" customFormat="1">
      <c r="A178" s="10">
        <v>1029</v>
      </c>
      <c r="B178" s="10" t="s">
        <v>38</v>
      </c>
      <c r="C178" s="28">
        <f>+'[1]36'!$E$43/10^6</f>
        <v>0.38721870000000003</v>
      </c>
      <c r="D178" s="28">
        <f>+'[1]36'!$F$43/10^6</f>
        <v>0.38372743999999998</v>
      </c>
      <c r="E178" s="28">
        <f>+'[1]36'!$G$43/10^6</f>
        <v>0.35537373</v>
      </c>
      <c r="F178" s="28">
        <f>+'[1]36'!$I$43/10^6</f>
        <v>0.48913925999999996</v>
      </c>
      <c r="G178" s="28">
        <f>+'[1]36'!$J$43/10^6</f>
        <v>0.40542655999999999</v>
      </c>
      <c r="H178" s="28">
        <f>+'[1]36'!$K$43/10^6</f>
        <v>0.38215174000000002</v>
      </c>
      <c r="I178" s="28">
        <f>+'[1]36'!$M$43/10^6</f>
        <v>0.44188388999999995</v>
      </c>
      <c r="J178" s="28">
        <f>+'[1]36'!$N$43/10^6</f>
        <v>0.49607503999999997</v>
      </c>
      <c r="K178" s="28">
        <f>+'[1]36'!$O$43/10^6</f>
        <v>0.43932387000000001</v>
      </c>
      <c r="L178" s="28">
        <f>+'[1]36'!$Q$43/10^6</f>
        <v>0.41487810999999997</v>
      </c>
      <c r="M178" s="28">
        <f>+'[1]36'!$R$43/10^6</f>
        <v>0.43614856000000002</v>
      </c>
      <c r="N178" s="28">
        <f>+'[1]36'!$S$43/10^6</f>
        <v>0.44573728000000001</v>
      </c>
      <c r="O178" s="29">
        <f t="shared" si="6"/>
        <v>5.0770841800000008</v>
      </c>
    </row>
    <row r="179" spans="1:15" customFormat="1">
      <c r="A179" s="10">
        <v>1030</v>
      </c>
      <c r="B179" s="15" t="s">
        <v>18</v>
      </c>
      <c r="C179" s="28">
        <f>+'[1]37'!$E$43/10^6</f>
        <v>0.67909143000000005</v>
      </c>
      <c r="D179" s="28">
        <f>+'[1]37'!$F$43/10^6</f>
        <v>0.65873485999999992</v>
      </c>
      <c r="E179" s="28">
        <f>+'[1]37'!$G$43/10^6</f>
        <v>0.65985247999999996</v>
      </c>
      <c r="F179" s="28">
        <f>+'[1]37'!$I$43/10^6</f>
        <v>0.76690272999999998</v>
      </c>
      <c r="G179" s="28">
        <f>+'[1]37'!$J$43/10^6</f>
        <v>0.68560834000000004</v>
      </c>
      <c r="H179" s="28">
        <f>+'[1]37'!$K$43/10^6</f>
        <v>0.72922934000000006</v>
      </c>
      <c r="I179" s="28">
        <f>+'[1]37'!$M$43/10^6</f>
        <v>0.81890457000000005</v>
      </c>
      <c r="J179" s="28">
        <f>+'[1]37'!$N$43/10^6</f>
        <v>0.80471144000000006</v>
      </c>
      <c r="K179" s="28">
        <f>+'[1]37'!$O$43/10^6</f>
        <v>0.66377103000000004</v>
      </c>
      <c r="L179" s="28">
        <f>+'[1]37'!$Q$43/10^6</f>
        <v>0.66772721999999995</v>
      </c>
      <c r="M179" s="28">
        <f>+'[1]37'!$R$43/10^6</f>
        <v>0.68435657000000005</v>
      </c>
      <c r="N179" s="28">
        <f>+'[1]37'!$S$43/10^6</f>
        <v>0.67974203</v>
      </c>
      <c r="O179" s="29">
        <f t="shared" si="6"/>
        <v>8.4986320400000004</v>
      </c>
    </row>
    <row r="180" spans="1:15" customFormat="1">
      <c r="A180" s="4">
        <v>10300</v>
      </c>
      <c r="B180" s="4" t="s">
        <v>57</v>
      </c>
      <c r="C180" s="25">
        <f t="shared" ref="C180:O180" si="7">SUM(C152:C179)</f>
        <v>86.746067339999996</v>
      </c>
      <c r="D180" s="25">
        <f t="shared" si="7"/>
        <v>87.458563979999994</v>
      </c>
      <c r="E180" s="25">
        <f t="shared" si="7"/>
        <v>85.171828450000007</v>
      </c>
      <c r="F180" s="25">
        <f t="shared" si="7"/>
        <v>93.367691199999996</v>
      </c>
      <c r="G180" s="25">
        <f t="shared" si="7"/>
        <v>92.128673349999971</v>
      </c>
      <c r="H180" s="25">
        <f t="shared" si="7"/>
        <v>88.422671089999994</v>
      </c>
      <c r="I180" s="25">
        <f t="shared" si="7"/>
        <v>92.112276170000001</v>
      </c>
      <c r="J180" s="25">
        <f t="shared" si="7"/>
        <v>99.355769349999974</v>
      </c>
      <c r="K180" s="25">
        <f t="shared" si="7"/>
        <v>95.564589530000006</v>
      </c>
      <c r="L180" s="25">
        <f t="shared" si="7"/>
        <v>90.642262500000044</v>
      </c>
      <c r="M180" s="25">
        <f t="shared" si="7"/>
        <v>92.741835170000002</v>
      </c>
      <c r="N180" s="25">
        <f t="shared" si="7"/>
        <v>94.821803100000039</v>
      </c>
      <c r="O180" s="25">
        <f t="shared" si="7"/>
        <v>1098.5340312300002</v>
      </c>
    </row>
    <row r="181" spans="1:15" customFormat="1">
      <c r="A181" s="32"/>
      <c r="B181" s="32"/>
      <c r="O181" s="32"/>
    </row>
    <row r="182" spans="1:15" customFormat="1">
      <c r="A182" s="3" t="s">
        <v>55</v>
      </c>
      <c r="B182" s="3" t="s">
        <v>44</v>
      </c>
      <c r="C182" s="3" t="s">
        <v>0</v>
      </c>
      <c r="D182" s="3" t="s">
        <v>1</v>
      </c>
      <c r="E182" s="3" t="s">
        <v>2</v>
      </c>
      <c r="F182" s="3" t="s">
        <v>3</v>
      </c>
      <c r="G182" s="3" t="s">
        <v>4</v>
      </c>
      <c r="H182" s="3" t="s">
        <v>5</v>
      </c>
      <c r="I182" s="3" t="s">
        <v>6</v>
      </c>
      <c r="J182" s="3" t="s">
        <v>7</v>
      </c>
      <c r="K182" s="3" t="s">
        <v>8</v>
      </c>
      <c r="L182" s="3" t="s">
        <v>9</v>
      </c>
      <c r="M182" s="3" t="s">
        <v>10</v>
      </c>
      <c r="N182" s="3" t="s">
        <v>11</v>
      </c>
      <c r="O182" s="3" t="s">
        <v>57</v>
      </c>
    </row>
    <row r="183" spans="1:15" customFormat="1">
      <c r="A183" s="34"/>
      <c r="B183" s="34" t="s">
        <v>46</v>
      </c>
      <c r="C183" s="35">
        <f>+[1]เขต!$E$119/10^6</f>
        <v>3.6707104000000004</v>
      </c>
      <c r="D183" s="35">
        <f>+[1]เขต!$F$119/10^6</f>
        <v>3.8722348700000002</v>
      </c>
      <c r="E183" s="35">
        <f>+[1]เขต!$G$119/10^6</f>
        <v>4.2230018200000012</v>
      </c>
      <c r="F183" s="35">
        <f>+[1]เขต!$I$119/10^6</f>
        <v>3.9028208900000005</v>
      </c>
      <c r="G183" s="35">
        <f>+[1]เขต!$J$119/10^6</f>
        <v>3.8704654000000001</v>
      </c>
      <c r="H183" s="35">
        <f>+[1]เขต!$K$119/10^6</f>
        <v>4.0157489599999998</v>
      </c>
      <c r="I183" s="35">
        <f>+[1]เขต!$M$119/10^6</f>
        <v>3.7081130800000004</v>
      </c>
      <c r="J183" s="35">
        <f>+[1]เขต!$N$119/10^6</f>
        <v>4.1462052100000006</v>
      </c>
      <c r="K183" s="35">
        <f>+[1]เขต!$O$119/10^6</f>
        <v>3.9084195999999998</v>
      </c>
      <c r="L183" s="35">
        <f>+[1]เขต!$Q$119/10^6</f>
        <v>4.2083801800000016</v>
      </c>
      <c r="M183" s="35">
        <f>+[1]เขต!$R$119/10^6</f>
        <v>4.6020129799999996</v>
      </c>
      <c r="N183" s="35">
        <f>+[1]เขต!$S$119/10^6</f>
        <v>4.4823801000000003</v>
      </c>
      <c r="O183" s="36">
        <f>SUM(C183:N183)</f>
        <v>48.610493490000003</v>
      </c>
    </row>
    <row r="184" spans="1:15" customFormat="1">
      <c r="A184" s="7">
        <v>1004</v>
      </c>
      <c r="B184" s="10" t="s">
        <v>99</v>
      </c>
      <c r="C184" s="28">
        <f>+'[1]11'!$E$119/10^6</f>
        <v>9.6550916200000003</v>
      </c>
      <c r="D184" s="28">
        <f>+'[1]11'!$F$119/10^6</f>
        <v>8.4873067799999991</v>
      </c>
      <c r="E184" s="28">
        <f>+'[1]11'!$G$119/10^6</f>
        <v>8.7838722300000001</v>
      </c>
      <c r="F184" s="28">
        <f>+'[1]11'!$I$119/10^6</f>
        <v>9.0954132200000046</v>
      </c>
      <c r="G184" s="28">
        <f>+'[1]11'!$J$119/10^6</f>
        <v>8.5288222800000018</v>
      </c>
      <c r="H184" s="28">
        <f>+'[1]11'!$K$119/10^6</f>
        <v>8.9735773200000022</v>
      </c>
      <c r="I184" s="28">
        <f>+'[1]11'!$M$119/10^6</f>
        <v>9.1860508300000028</v>
      </c>
      <c r="J184" s="28">
        <f>+'[1]11'!$N$119/10^6</f>
        <v>9.3726727400000005</v>
      </c>
      <c r="K184" s="28">
        <f>+'[1]11'!$O$119/10^6</f>
        <v>18.835635489999998</v>
      </c>
      <c r="L184" s="28">
        <f>+'[1]11'!$Q$119/10^6</f>
        <v>9.0473930400000029</v>
      </c>
      <c r="M184" s="28">
        <f>+'[1]11'!$R$119/10^6</f>
        <v>16.770576289999997</v>
      </c>
      <c r="N184" s="28">
        <f>+'[1]11'!$S$119/10^6</f>
        <v>12.795623689999998</v>
      </c>
      <c r="O184" s="29">
        <f>SUM(C184:N184)</f>
        <v>129.53203553</v>
      </c>
    </row>
    <row r="185" spans="1:15" customFormat="1">
      <c r="A185" s="10">
        <v>1005</v>
      </c>
      <c r="B185" s="10" t="s">
        <v>13</v>
      </c>
      <c r="C185" s="28">
        <f>+'[1]12'!$E$119/10^6</f>
        <v>0.43562483000000002</v>
      </c>
      <c r="D185" s="28">
        <f>+'[1]12'!$F$119/10^6</f>
        <v>0.54580988000000008</v>
      </c>
      <c r="E185" s="28">
        <f>+'[1]12'!$G$119/10^6</f>
        <v>0.46489665999999996</v>
      </c>
      <c r="F185" s="28">
        <f>+'[1]12'!$I$119/10^6</f>
        <v>0.47498767000000008</v>
      </c>
      <c r="G185" s="28">
        <f>+'[1]12'!$J$119/10^6</f>
        <v>0.46194247000000005</v>
      </c>
      <c r="H185" s="28">
        <f>+'[1]12'!$K$119/10^6</f>
        <v>0.44427164999999996</v>
      </c>
      <c r="I185" s="28">
        <f>+'[1]12'!$M$119/10^6</f>
        <v>0.43921734999999995</v>
      </c>
      <c r="J185" s="28">
        <f>+'[1]12'!$N$119/10^6</f>
        <v>0.51422813000000012</v>
      </c>
      <c r="K185" s="28">
        <f>+'[1]12'!$O$119/10^6</f>
        <v>0.47923959999999999</v>
      </c>
      <c r="L185" s="28">
        <f>+'[1]12'!$Q$119/10^6</f>
        <v>0.48241328999999999</v>
      </c>
      <c r="M185" s="28">
        <f>+'[1]12'!$R$119/10^6</f>
        <v>0.49267766999999996</v>
      </c>
      <c r="N185" s="28">
        <f>+'[1]12'!$S$119/10^6</f>
        <v>0.48370776999999998</v>
      </c>
      <c r="O185" s="29">
        <f t="shared" ref="O185:O210" si="8">SUM(C185:N185)</f>
        <v>5.7190169700000002</v>
      </c>
    </row>
    <row r="186" spans="1:15" customFormat="1">
      <c r="A186" s="10">
        <v>1006</v>
      </c>
      <c r="B186" s="10" t="s">
        <v>14</v>
      </c>
      <c r="C186" s="28">
        <f>+'[1]13'!$E$119/10^6</f>
        <v>0.83659403999999993</v>
      </c>
      <c r="D186" s="28">
        <f>+'[1]13'!$F$119/10^6</f>
        <v>0.8214937000000001</v>
      </c>
      <c r="E186" s="28">
        <f>+'[1]13'!$G$119/10^6</f>
        <v>0.88988674000000001</v>
      </c>
      <c r="F186" s="28">
        <f>+'[1]13'!$I$119/10^6</f>
        <v>0.9905567999999999</v>
      </c>
      <c r="G186" s="28">
        <f>+'[1]13'!$J$119/10^6</f>
        <v>0.9824204900000002</v>
      </c>
      <c r="H186" s="28">
        <f>+'[1]13'!$K$119/10^6</f>
        <v>0.99123464999999988</v>
      </c>
      <c r="I186" s="28">
        <f>+'[1]13'!$M$119/10^6</f>
        <v>1.0156164799999998</v>
      </c>
      <c r="J186" s="28">
        <f>+'[1]13'!$N$119/10^6</f>
        <v>1.1293786500000005</v>
      </c>
      <c r="K186" s="28">
        <f>+'[1]13'!$O$119/10^6</f>
        <v>1.02263327</v>
      </c>
      <c r="L186" s="28">
        <f>+'[1]13'!$Q$119/10^6</f>
        <v>1.1277606500000004</v>
      </c>
      <c r="M186" s="28">
        <f>+'[1]13'!$R$119/10^6</f>
        <v>1.0651747499999997</v>
      </c>
      <c r="N186" s="28">
        <f>+'[1]13'!$S$119/10^6</f>
        <v>1.6500117700000001</v>
      </c>
      <c r="O186" s="29">
        <f t="shared" si="8"/>
        <v>12.522761990000001</v>
      </c>
    </row>
    <row r="187" spans="1:15" customFormat="1">
      <c r="A187" s="10">
        <v>1007</v>
      </c>
      <c r="B187" s="10" t="s">
        <v>15</v>
      </c>
      <c r="C187" s="28">
        <f>+'[1]14'!$E$119/10^6</f>
        <v>2.0955086300000003</v>
      </c>
      <c r="D187" s="28">
        <f>+'[1]14'!$F$119/10^6</f>
        <v>2.0070119899999996</v>
      </c>
      <c r="E187" s="28">
        <f>+'[1]14'!$G$119/10^6</f>
        <v>2.1427152299999994</v>
      </c>
      <c r="F187" s="28">
        <f>+'[1]14'!$I$119/10^6</f>
        <v>1.9563350100000001</v>
      </c>
      <c r="G187" s="28">
        <f>+'[1]14'!$J$119/10^6</f>
        <v>1.8682883499999998</v>
      </c>
      <c r="H187" s="28">
        <f>+'[1]14'!$K$119/10^6</f>
        <v>2.0659076399999998</v>
      </c>
      <c r="I187" s="28">
        <f>+'[1]14'!$M$119/10^6</f>
        <v>1.8641150900000001</v>
      </c>
      <c r="J187" s="28">
        <f>+'[1]14'!$N$119/10^6</f>
        <v>2.23411078</v>
      </c>
      <c r="K187" s="28">
        <f>+'[1]14'!$O$119/10^6</f>
        <v>2.2656970799999998</v>
      </c>
      <c r="L187" s="28">
        <f>+'[1]14'!$Q$119/10^6</f>
        <v>2.5946006700000006</v>
      </c>
      <c r="M187" s="28">
        <f>+'[1]14'!$R$119/10^6</f>
        <v>2.0436238900000001</v>
      </c>
      <c r="N187" s="28">
        <f>+'[1]14'!$S$119/10^6</f>
        <v>2.79746418</v>
      </c>
      <c r="O187" s="29">
        <f t="shared" si="8"/>
        <v>25.935378539999999</v>
      </c>
    </row>
    <row r="188" spans="1:15" customFormat="1">
      <c r="A188" s="10">
        <v>1008</v>
      </c>
      <c r="B188" s="10" t="s">
        <v>16</v>
      </c>
      <c r="C188" s="28">
        <f>+'[1]15'!$E$119/10^6</f>
        <v>0.46799948000000002</v>
      </c>
      <c r="D188" s="28">
        <f>+'[1]15'!$F$119/10^6</f>
        <v>0.46598535000000008</v>
      </c>
      <c r="E188" s="28">
        <f>+'[1]15'!$G$119/10^6</f>
        <v>0.45614340000000009</v>
      </c>
      <c r="F188" s="28">
        <f>+'[1]15'!$I$119/10^6</f>
        <v>0.47271489000000005</v>
      </c>
      <c r="G188" s="28">
        <f>+'[1]15'!$J$119/10^6</f>
        <v>0.48021795</v>
      </c>
      <c r="H188" s="28">
        <f>+'[1]15'!$K$119/10^6</f>
        <v>0.47876943999999999</v>
      </c>
      <c r="I188" s="28">
        <f>+'[1]15'!$M$119/10^6</f>
        <v>0.45368246999999989</v>
      </c>
      <c r="J188" s="28">
        <f>+'[1]15'!$N$119/10^6</f>
        <v>0.51706949000000002</v>
      </c>
      <c r="K188" s="28">
        <f>+'[1]15'!$O$119/10^6</f>
        <v>0.47242164999999992</v>
      </c>
      <c r="L188" s="28">
        <f>+'[1]15'!$Q$119/10^6</f>
        <v>0.48838999999999994</v>
      </c>
      <c r="M188" s="28">
        <f>+'[1]15'!$R$119/10^6</f>
        <v>0.51472622999999995</v>
      </c>
      <c r="N188" s="28">
        <f>+'[1]15'!$S$119/10^6</f>
        <v>0.56752566999999987</v>
      </c>
      <c r="O188" s="29">
        <f t="shared" si="8"/>
        <v>5.8356460199999995</v>
      </c>
    </row>
    <row r="189" spans="1:15" customFormat="1">
      <c r="A189" s="10">
        <v>1009</v>
      </c>
      <c r="B189" s="10" t="s">
        <v>17</v>
      </c>
      <c r="C189" s="28">
        <f>+'[1]16'!$E$119/10^6</f>
        <v>0.42683522000000002</v>
      </c>
      <c r="D189" s="28">
        <f>+'[1]16'!$F$119/10^6</f>
        <v>0.45973434999999996</v>
      </c>
      <c r="E189" s="28">
        <f>+'[1]16'!$G$119/10^6</f>
        <v>0.45370707000000005</v>
      </c>
      <c r="F189" s="28">
        <f>+'[1]16'!$I$119/10^6</f>
        <v>0.45901317999999991</v>
      </c>
      <c r="G189" s="28">
        <f>+'[1]16'!$J$119/10^6</f>
        <v>0.6491364500000002</v>
      </c>
      <c r="H189" s="28">
        <f>+'[1]16'!$K$119/10^6</f>
        <v>0.60531475000000001</v>
      </c>
      <c r="I189" s="28">
        <f>+'[1]16'!$M$119/10^6</f>
        <v>0.59319036999999997</v>
      </c>
      <c r="J189" s="28">
        <f>+'[1]16'!$N$119/10^6</f>
        <v>0.75229107000000006</v>
      </c>
      <c r="K189" s="28">
        <f>+'[1]16'!$O$119/10^6</f>
        <v>0.59275612000000022</v>
      </c>
      <c r="L189" s="28">
        <f>+'[1]16'!$Q$119/10^6</f>
        <v>0.67318731000000021</v>
      </c>
      <c r="M189" s="28">
        <f>+'[1]16'!$R$119/10^6</f>
        <v>0.73181764000000005</v>
      </c>
      <c r="N189" s="28">
        <f>+'[1]16'!$S$119/10^6</f>
        <v>0.60628623999999998</v>
      </c>
      <c r="O189" s="29">
        <f t="shared" si="8"/>
        <v>7.0032697700000019</v>
      </c>
    </row>
    <row r="190" spans="1:15" customFormat="1">
      <c r="A190" s="10">
        <v>1010</v>
      </c>
      <c r="B190" s="15" t="s">
        <v>19</v>
      </c>
      <c r="C190" s="30">
        <f>+'[1]17'!$E$119/10^6</f>
        <v>0.8452353199999999</v>
      </c>
      <c r="D190" s="30">
        <f>+'[1]17'!$F$119/10^6</f>
        <v>0.7943125900000001</v>
      </c>
      <c r="E190" s="30">
        <f>+'[1]17'!$G$119/10^6</f>
        <v>0.87143720999999985</v>
      </c>
      <c r="F190" s="30">
        <f>+'[1]17'!$I$119/10^6</f>
        <v>0.80973692000000008</v>
      </c>
      <c r="G190" s="30">
        <f>+'[1]17'!$J$119/10^6</f>
        <v>0.80448129999999995</v>
      </c>
      <c r="H190" s="30">
        <f>+'[1]17'!$K$119/10^6</f>
        <v>0.85082100000000005</v>
      </c>
      <c r="I190" s="30">
        <f>+'[1]17'!$M$119/10^6</f>
        <v>0.86529296999999983</v>
      </c>
      <c r="J190" s="30">
        <f>+'[1]17'!$N$119/10^6</f>
        <v>0.90400670000000016</v>
      </c>
      <c r="K190" s="30">
        <f>+'[1]17'!$O$119/10^6</f>
        <v>0.91045931999999974</v>
      </c>
      <c r="L190" s="30">
        <f>+'[1]17'!$Q$119/10^6</f>
        <v>0.90021178000000013</v>
      </c>
      <c r="M190" s="30">
        <f>+'[1]17'!$R$119/10^6</f>
        <v>1.0859656499999999</v>
      </c>
      <c r="N190" s="30">
        <f>+'[1]17'!$S$119/10^6</f>
        <v>1.5824658299999999</v>
      </c>
      <c r="O190" s="31">
        <f>SUM(C190:N190)</f>
        <v>11.22442659</v>
      </c>
    </row>
    <row r="191" spans="1:15" customFormat="1">
      <c r="A191" s="42">
        <v>1011</v>
      </c>
      <c r="B191" s="10" t="s">
        <v>20</v>
      </c>
      <c r="C191" s="28">
        <f>+'[1]18'!$E$119/10^6</f>
        <v>0.68072235999999997</v>
      </c>
      <c r="D191" s="28">
        <f>+'[1]18'!$F$119/10^6</f>
        <v>0.62217193999999998</v>
      </c>
      <c r="E191" s="28">
        <f>+'[1]18'!$G$119/10^6</f>
        <v>0.5886818399999999</v>
      </c>
      <c r="F191" s="28">
        <f>+'[1]18'!$I$119/10^6</f>
        <v>0.65458570999999999</v>
      </c>
      <c r="G191" s="28">
        <f>+'[1]18'!$J$119/10^6</f>
        <v>0.67918975999999998</v>
      </c>
      <c r="H191" s="28">
        <f>+'[1]18'!$K$119/10^6</f>
        <v>0.74730134999999998</v>
      </c>
      <c r="I191" s="28">
        <f>+'[1]18'!$M$119/10^6</f>
        <v>0.71196087000000008</v>
      </c>
      <c r="J191" s="28">
        <f>+'[1]18'!$N$119/10^6</f>
        <v>0.71424352999999996</v>
      </c>
      <c r="K191" s="28">
        <f>+'[1]18'!$O$119/10^6</f>
        <v>0.73308877000000017</v>
      </c>
      <c r="L191" s="28">
        <f>+'[1]18'!$Q$119/10^6</f>
        <v>0.85034178999999976</v>
      </c>
      <c r="M191" s="28">
        <f>+'[1]18'!$R$119/10^6</f>
        <v>0.90515828999999981</v>
      </c>
      <c r="N191" s="28">
        <f>+'[1]18'!$S$119/10^6</f>
        <v>0.93788549999999982</v>
      </c>
      <c r="O191" s="29">
        <f t="shared" si="8"/>
        <v>8.8253317100000004</v>
      </c>
    </row>
    <row r="192" spans="1:15" customFormat="1">
      <c r="A192" s="10">
        <v>1012</v>
      </c>
      <c r="B192" s="10" t="s">
        <v>21</v>
      </c>
      <c r="C192" s="28">
        <f>+'[1]19'!$E$119/10^6</f>
        <v>1.37381128</v>
      </c>
      <c r="D192" s="28">
        <f>+'[1]19'!$F$119/10^6</f>
        <v>1.4581891900000001</v>
      </c>
      <c r="E192" s="28">
        <f>+'[1]19'!$G$119/10^6</f>
        <v>1.4942432800000001</v>
      </c>
      <c r="F192" s="28">
        <f>+'[1]19'!$I$119/10^6</f>
        <v>1.4756012000000001</v>
      </c>
      <c r="G192" s="28">
        <f>+'[1]19'!$J$119/10^6</f>
        <v>1.3853019799999999</v>
      </c>
      <c r="H192" s="28">
        <f>+'[1]19'!$K$119/10^6</f>
        <v>1.4380914100000002</v>
      </c>
      <c r="I192" s="28">
        <f>+'[1]19'!$M$119/10^6</f>
        <v>1.3552312799999995</v>
      </c>
      <c r="J192" s="28">
        <f>+'[1]19'!$N$119/10^6</f>
        <v>1.4472822599999999</v>
      </c>
      <c r="K192" s="28">
        <f>+'[1]19'!$O$119/10^6</f>
        <v>1.5189968600000003</v>
      </c>
      <c r="L192" s="28">
        <f>+'[1]19'!$Q$119/10^6</f>
        <v>1.4715060100000001</v>
      </c>
      <c r="M192" s="28">
        <f>+'[1]19'!$R$119/10^6</f>
        <v>2.0817866900000004</v>
      </c>
      <c r="N192" s="28">
        <f>+'[1]19'!$S$119/10^6</f>
        <v>2.8855517599999998</v>
      </c>
      <c r="O192" s="29">
        <f t="shared" si="8"/>
        <v>19.385593199999999</v>
      </c>
    </row>
    <row r="193" spans="1:15" customFormat="1">
      <c r="A193" s="10">
        <v>1013</v>
      </c>
      <c r="B193" s="10" t="s">
        <v>22</v>
      </c>
      <c r="C193" s="28">
        <f>+'[1]20'!$E$119/10^6</f>
        <v>0.29146584000000009</v>
      </c>
      <c r="D193" s="28">
        <f>+'[1]20'!$F$119/10^6</f>
        <v>0.29895065000000004</v>
      </c>
      <c r="E193" s="28">
        <f>+'[1]20'!$G$119/10^6</f>
        <v>0.31725224999999996</v>
      </c>
      <c r="F193" s="28">
        <f>+'[1]20'!$I$119/10^6</f>
        <v>0.26876412</v>
      </c>
      <c r="G193" s="28">
        <f>+'[1]20'!$J$119/10^6</f>
        <v>0.22378544</v>
      </c>
      <c r="H193" s="28">
        <f>+'[1]20'!$K$119/10^6</f>
        <v>0.24662249</v>
      </c>
      <c r="I193" s="28">
        <f>+'[1]20'!$M$119/10^6</f>
        <v>0.30160548000000004</v>
      </c>
      <c r="J193" s="28">
        <f>+'[1]20'!$N$119/10^6</f>
        <v>0.27770574999999997</v>
      </c>
      <c r="K193" s="28">
        <f>+'[1]20'!$O$119/10^6</f>
        <v>0.28346310000000002</v>
      </c>
      <c r="L193" s="28">
        <f>+'[1]20'!$Q$119/10^6</f>
        <v>0.24305477</v>
      </c>
      <c r="M193" s="28">
        <f>+'[1]20'!$R$119/10^6</f>
        <v>0.25535456000000001</v>
      </c>
      <c r="N193" s="28">
        <f>+'[1]20'!$S$119/10^6</f>
        <v>0.23827587</v>
      </c>
      <c r="O193" s="29">
        <f t="shared" si="8"/>
        <v>3.2463003200000005</v>
      </c>
    </row>
    <row r="194" spans="1:15" customFormat="1">
      <c r="A194" s="10">
        <v>1014</v>
      </c>
      <c r="B194" s="10" t="s">
        <v>23</v>
      </c>
      <c r="C194" s="28">
        <f>+'[1]21'!$E$119/10^6</f>
        <v>3.58493437</v>
      </c>
      <c r="D194" s="28">
        <f>+'[1]21'!$F$119/10^6</f>
        <v>3.6856280499999996</v>
      </c>
      <c r="E194" s="28">
        <f>+'[1]21'!$G$119/10^6</f>
        <v>3.6041356499999995</v>
      </c>
      <c r="F194" s="28">
        <f>+'[1]21'!$I$119/10^6</f>
        <v>3.7773104000000002</v>
      </c>
      <c r="G194" s="28">
        <f>+'[1]21'!$J$119/10^6</f>
        <v>3.5497948900000011</v>
      </c>
      <c r="H194" s="28">
        <f>+'[1]21'!$K$119/10^6</f>
        <v>3.6012482999999986</v>
      </c>
      <c r="I194" s="28">
        <f>+'[1]21'!$M$119/10^6</f>
        <v>3.4138312899999992</v>
      </c>
      <c r="J194" s="28">
        <f>+'[1]21'!$N$119/10^6</f>
        <v>3.8752247399999988</v>
      </c>
      <c r="K194" s="28">
        <f>+'[1]21'!$O$119/10^6</f>
        <v>3.6122087500000002</v>
      </c>
      <c r="L194" s="28">
        <f>+'[1]21'!$Q$119/10^6</f>
        <v>3.6930360800000002</v>
      </c>
      <c r="M194" s="28">
        <f>+'[1]21'!$R$119/10^6</f>
        <v>3.8397974899999996</v>
      </c>
      <c r="N194" s="28">
        <f>+'[1]21'!$S$119/10^6</f>
        <v>4.0666943800000004</v>
      </c>
      <c r="O194" s="29">
        <f t="shared" si="8"/>
        <v>44.303844390000002</v>
      </c>
    </row>
    <row r="195" spans="1:15" customFormat="1">
      <c r="A195" s="10">
        <v>1015</v>
      </c>
      <c r="B195" s="10" t="s">
        <v>24</v>
      </c>
      <c r="C195" s="28">
        <f>+'[1]22'!$E$119/10^6</f>
        <v>0.60182184999999999</v>
      </c>
      <c r="D195" s="28">
        <f>+'[1]22'!$F$119/10^6</f>
        <v>0.46587617999999997</v>
      </c>
      <c r="E195" s="28">
        <f>+'[1]22'!$G$119/10^6</f>
        <v>0.59098077999999987</v>
      </c>
      <c r="F195" s="28">
        <f>+'[1]22'!$I$119/10^6</f>
        <v>0.53317084000000003</v>
      </c>
      <c r="G195" s="28">
        <f>+'[1]22'!$J$119/10^6</f>
        <v>0.46455218999999992</v>
      </c>
      <c r="H195" s="28">
        <f>+'[1]22'!$K$119/10^6</f>
        <v>0.42081426</v>
      </c>
      <c r="I195" s="28">
        <f>+'[1]22'!$M$119/10^6</f>
        <v>0.47515795999999999</v>
      </c>
      <c r="J195" s="28">
        <f>+'[1]22'!$N$119/10^6</f>
        <v>0.4707730200000001</v>
      </c>
      <c r="K195" s="28">
        <f>+'[1]22'!$O$119/10^6</f>
        <v>0.50918136000000003</v>
      </c>
      <c r="L195" s="28">
        <f>+'[1]22'!$Q$119/10^6</f>
        <v>0.46306541000000001</v>
      </c>
      <c r="M195" s="28">
        <f>+'[1]22'!$R$119/10^6</f>
        <v>0.53135312000000001</v>
      </c>
      <c r="N195" s="28">
        <f>+'[1]22'!$S$119/10^6</f>
        <v>0.60561762000000008</v>
      </c>
      <c r="O195" s="29">
        <f t="shared" si="8"/>
        <v>6.1323645899999999</v>
      </c>
    </row>
    <row r="196" spans="1:15" customFormat="1">
      <c r="A196" s="10">
        <v>1016</v>
      </c>
      <c r="B196" s="10" t="s">
        <v>25</v>
      </c>
      <c r="C196" s="28">
        <f>+'[1]23'!$E$119/10^6</f>
        <v>0.83977245000000011</v>
      </c>
      <c r="D196" s="28">
        <f>+'[1]23'!$F$119/10^6</f>
        <v>0.83889278999999983</v>
      </c>
      <c r="E196" s="28">
        <f>+'[1]23'!$G$119/10^6</f>
        <v>0.88565211999999971</v>
      </c>
      <c r="F196" s="28">
        <f>+'[1]23'!$I$119/10^6</f>
        <v>0.91356857000000002</v>
      </c>
      <c r="G196" s="28">
        <f>+'[1]23'!$J$119/10^6</f>
        <v>0.85015583000000006</v>
      </c>
      <c r="H196" s="28">
        <f>+'[1]23'!$K$119/10^6</f>
        <v>0.88781226000000002</v>
      </c>
      <c r="I196" s="28">
        <f>+'[1]23'!$M$119/10^6</f>
        <v>0.81891294999999997</v>
      </c>
      <c r="J196" s="28">
        <f>+'[1]23'!$N$119/10^6</f>
        <v>0.89422102000000014</v>
      </c>
      <c r="K196" s="28">
        <f>+'[1]23'!$O$119/10^6</f>
        <v>0.85010027999999993</v>
      </c>
      <c r="L196" s="28">
        <f>+'[1]23'!$Q$119/10^6</f>
        <v>0.91135084</v>
      </c>
      <c r="M196" s="28">
        <f>+'[1]23'!$R$119/10^6</f>
        <v>1.08645294</v>
      </c>
      <c r="N196" s="28">
        <f>+'[1]23'!$S$119/10^6</f>
        <v>1.6082798399999998</v>
      </c>
      <c r="O196" s="29">
        <f t="shared" si="8"/>
        <v>11.385171890000001</v>
      </c>
    </row>
    <row r="197" spans="1:15" customFormat="1">
      <c r="A197" s="10">
        <v>1017</v>
      </c>
      <c r="B197" s="10" t="s">
        <v>26</v>
      </c>
      <c r="C197" s="28">
        <f>+'[1]24'!$E$119/10^6</f>
        <v>1.5886700799999998</v>
      </c>
      <c r="D197" s="28">
        <f>+'[1]24'!$F$119/10^6</f>
        <v>1.2762548499999999</v>
      </c>
      <c r="E197" s="28">
        <f>+'[1]24'!$G$119/10^6</f>
        <v>1.9793876500000003</v>
      </c>
      <c r="F197" s="28">
        <f>+'[1]24'!$I$119/10^6</f>
        <v>1.56490536</v>
      </c>
      <c r="G197" s="28">
        <f>+'[1]24'!$J$119/10^6</f>
        <v>1.4849628599999998</v>
      </c>
      <c r="H197" s="28">
        <f>+'[1]24'!$K$119/10^6</f>
        <v>1.6421024199999998</v>
      </c>
      <c r="I197" s="28">
        <f>+'[1]24'!$M$119/10^6</f>
        <v>1.49721405</v>
      </c>
      <c r="J197" s="28">
        <f>+'[1]24'!$N$119/10^6</f>
        <v>1.6255292899999998</v>
      </c>
      <c r="K197" s="28">
        <f>+'[1]24'!$O$119/10^6</f>
        <v>1.5245612500000003</v>
      </c>
      <c r="L197" s="28">
        <f>+'[1]24'!$Q$119/10^6</f>
        <v>1.7097223400000001</v>
      </c>
      <c r="M197" s="28">
        <f>+'[1]24'!$R$119/10^6</f>
        <v>1.8683154300000002</v>
      </c>
      <c r="N197" s="28">
        <f>+'[1]24'!$S$119/10^6</f>
        <v>2.4897293399999998</v>
      </c>
      <c r="O197" s="29">
        <f t="shared" si="8"/>
        <v>20.251354920000001</v>
      </c>
    </row>
    <row r="198" spans="1:15" customFormat="1">
      <c r="A198" s="10">
        <v>1018</v>
      </c>
      <c r="B198" s="10" t="s">
        <v>27</v>
      </c>
      <c r="C198" s="28">
        <f>+'[1]25'!$E$119/10^6</f>
        <v>0.68974970999999985</v>
      </c>
      <c r="D198" s="28">
        <f>+'[1]25'!$F$119/10^6</f>
        <v>0.67140553999999997</v>
      </c>
      <c r="E198" s="28">
        <f>+'[1]25'!$G$119/10^6</f>
        <v>0.67630115999999985</v>
      </c>
      <c r="F198" s="28">
        <f>+'[1]25'!$I$119/10^6</f>
        <v>0.72625066999999988</v>
      </c>
      <c r="G198" s="28">
        <f>+'[1]25'!$J$119/10^6</f>
        <v>0.87027747000000022</v>
      </c>
      <c r="H198" s="28">
        <f>+'[1]25'!$K$119/10^6</f>
        <v>0.85707584999999997</v>
      </c>
      <c r="I198" s="28">
        <f>+'[1]25'!$M$119/10^6</f>
        <v>0.84309623999999994</v>
      </c>
      <c r="J198" s="28">
        <f>+'[1]25'!$N$119/10^6</f>
        <v>0.87630920999999984</v>
      </c>
      <c r="K198" s="28">
        <f>+'[1]25'!$O$119/10^6</f>
        <v>0.83280453000000021</v>
      </c>
      <c r="L198" s="28">
        <f>+'[1]25'!$Q$119/10^6</f>
        <v>0.88694173000000009</v>
      </c>
      <c r="M198" s="28">
        <f>+'[1]25'!$R$119/10^6</f>
        <v>0.99355374000000007</v>
      </c>
      <c r="N198" s="28">
        <f>+'[1]25'!$S$119/10^6</f>
        <v>1.3407537500000002</v>
      </c>
      <c r="O198" s="29">
        <f t="shared" si="8"/>
        <v>10.2645196</v>
      </c>
    </row>
    <row r="199" spans="1:15" customFormat="1">
      <c r="A199" s="10">
        <v>1019</v>
      </c>
      <c r="B199" s="10" t="s">
        <v>28</v>
      </c>
      <c r="C199" s="28">
        <f>+'[1]26'!$E$119/10^6</f>
        <v>0.65534558999999981</v>
      </c>
      <c r="D199" s="28">
        <f>+'[1]26'!$F$119/10^6</f>
        <v>0.72594793999999996</v>
      </c>
      <c r="E199" s="28">
        <f>+'[1]26'!$G$119/10^6</f>
        <v>0.69138250999999973</v>
      </c>
      <c r="F199" s="28">
        <f>+'[1]26'!$I$119/10^6</f>
        <v>0.67891159999999995</v>
      </c>
      <c r="G199" s="28">
        <f>+'[1]26'!$J$119/10^6</f>
        <v>0.64665435999999998</v>
      </c>
      <c r="H199" s="28">
        <f>+'[1]26'!$K$119/10^6</f>
        <v>0.70148366000000006</v>
      </c>
      <c r="I199" s="28">
        <f>+'[1]26'!$M$119/10^6</f>
        <v>0.6370207699999999</v>
      </c>
      <c r="J199" s="28">
        <f>+'[1]26'!$N$119/10^6</f>
        <v>0.67497278000000005</v>
      </c>
      <c r="K199" s="28">
        <f>+'[1]26'!$O$119/10^6</f>
        <v>0.67156814999999992</v>
      </c>
      <c r="L199" s="28">
        <f>+'[1]26'!$Q$119/10^6</f>
        <v>0.77721228999999992</v>
      </c>
      <c r="M199" s="28">
        <f>+'[1]26'!$R$119/10^6</f>
        <v>0.90108051999999994</v>
      </c>
      <c r="N199" s="28">
        <f>+'[1]26'!$S$119/10^6</f>
        <v>1.4236522</v>
      </c>
      <c r="O199" s="29">
        <f t="shared" si="8"/>
        <v>9.1852323699999978</v>
      </c>
    </row>
    <row r="200" spans="1:15" customFormat="1">
      <c r="A200" s="10">
        <v>1020</v>
      </c>
      <c r="B200" s="10" t="s">
        <v>29</v>
      </c>
      <c r="C200" s="28">
        <f>+'[1]27'!$E$119/10^6</f>
        <v>1.1548431800000001</v>
      </c>
      <c r="D200" s="28">
        <f>+'[1]27'!$F$119/10^6</f>
        <v>1.2410798000000003</v>
      </c>
      <c r="E200" s="28">
        <f>+'[1]27'!$G$119/10^6</f>
        <v>1.1832673599999999</v>
      </c>
      <c r="F200" s="28">
        <f>+'[1]27'!$I$119/10^6</f>
        <v>1.2631782699999998</v>
      </c>
      <c r="G200" s="28">
        <f>+'[1]27'!$J$119/10^6</f>
        <v>1.1470458600000004</v>
      </c>
      <c r="H200" s="28">
        <f>+'[1]27'!$K$119/10^6</f>
        <v>1.1594125900000001</v>
      </c>
      <c r="I200" s="28">
        <f>+'[1]27'!$M$119/10^6</f>
        <v>1.1371970400000002</v>
      </c>
      <c r="J200" s="28">
        <f>+'[1]27'!$N$119/10^6</f>
        <v>1.6127746800000002</v>
      </c>
      <c r="K200" s="28">
        <f>+'[1]27'!$O$119/10^6</f>
        <v>1.1665508400000004</v>
      </c>
      <c r="L200" s="28">
        <f>+'[1]27'!$Q$119/10^6</f>
        <v>1.3235863299999999</v>
      </c>
      <c r="M200" s="28">
        <f>+'[1]27'!$R$119/10^6</f>
        <v>1.2682495400000002</v>
      </c>
      <c r="N200" s="28">
        <f>+'[1]27'!$S$119/10^6</f>
        <v>1.3323431199999998</v>
      </c>
      <c r="O200" s="29">
        <f t="shared" si="8"/>
        <v>14.989528609999999</v>
      </c>
    </row>
    <row r="201" spans="1:15" customFormat="1">
      <c r="A201" s="10">
        <v>1021</v>
      </c>
      <c r="B201" s="10" t="s">
        <v>30</v>
      </c>
      <c r="C201" s="28">
        <f>+'[1]28'!$E$119/10^6</f>
        <v>0.52563249999999995</v>
      </c>
      <c r="D201" s="28">
        <f>+'[1]28'!$F$119/10^6</f>
        <v>0.57642084999999987</v>
      </c>
      <c r="E201" s="28">
        <f>+'[1]28'!$G$119/10^6</f>
        <v>0.55062618000000008</v>
      </c>
      <c r="F201" s="28">
        <f>+'[1]28'!$I$119/10^6</f>
        <v>0.56759264999999992</v>
      </c>
      <c r="G201" s="28">
        <f>+'[1]28'!$J$119/10^6</f>
        <v>0.50955094000000001</v>
      </c>
      <c r="H201" s="28">
        <f>+'[1]28'!$K$119/10^6</f>
        <v>0.60072215999999978</v>
      </c>
      <c r="I201" s="28">
        <f>+'[1]28'!$M$119/10^6</f>
        <v>0.60592379000000007</v>
      </c>
      <c r="J201" s="28">
        <f>+'[1]28'!$N$119/10^6</f>
        <v>0.61053809999999997</v>
      </c>
      <c r="K201" s="28">
        <f>+'[1]28'!$O$119/10^6</f>
        <v>0.57581024000000003</v>
      </c>
      <c r="L201" s="28">
        <f>+'[1]28'!$Q$119/10^6</f>
        <v>0.61347568999999991</v>
      </c>
      <c r="M201" s="28">
        <f>+'[1]28'!$R$119/10^6</f>
        <v>0.59355749999999996</v>
      </c>
      <c r="N201" s="28">
        <f>+'[1]28'!$S$119/10^6</f>
        <v>0.64921404999999988</v>
      </c>
      <c r="O201" s="29">
        <f t="shared" si="8"/>
        <v>6.9790646499999998</v>
      </c>
    </row>
    <row r="202" spans="1:15" customFormat="1">
      <c r="A202" s="10">
        <v>1022</v>
      </c>
      <c r="B202" s="10" t="s">
        <v>31</v>
      </c>
      <c r="C202" s="28">
        <f>+'[1]29'!$E$119/10^6</f>
        <v>2.4287482500000004</v>
      </c>
      <c r="D202" s="28">
        <f>+'[1]29'!$F$119/10^6</f>
        <v>2.0337614599999996</v>
      </c>
      <c r="E202" s="28">
        <f>+'[1]29'!$G$119/10^6</f>
        <v>2.3614067299999997</v>
      </c>
      <c r="F202" s="28">
        <f>+'[1]29'!$I$119/10^6</f>
        <v>2.2208382699999993</v>
      </c>
      <c r="G202" s="28">
        <f>+'[1]29'!$J$119/10^6</f>
        <v>2.1931370699999997</v>
      </c>
      <c r="H202" s="28">
        <f>+'[1]29'!$K$119/10^6</f>
        <v>2.0348580999999997</v>
      </c>
      <c r="I202" s="28">
        <f>+'[1]29'!$M$119/10^6</f>
        <v>2.0434427100000003</v>
      </c>
      <c r="J202" s="28">
        <f>+'[1]29'!$N$119/10^6</f>
        <v>2.0878132500000004</v>
      </c>
      <c r="K202" s="28">
        <f>+'[1]29'!$O$119/10^6</f>
        <v>2.1194157800000002</v>
      </c>
      <c r="L202" s="28">
        <f>+'[1]29'!$Q$119/10^6</f>
        <v>2.0245336100000002</v>
      </c>
      <c r="M202" s="28">
        <f>+'[1]29'!$R$119/10^6</f>
        <v>2.3605321099999994</v>
      </c>
      <c r="N202" s="28">
        <f>+'[1]29'!$S$119/10^6</f>
        <v>3.3609522999999997</v>
      </c>
      <c r="O202" s="29">
        <f t="shared" si="8"/>
        <v>27.269439640000002</v>
      </c>
    </row>
    <row r="203" spans="1:15" customFormat="1">
      <c r="A203" s="10">
        <v>1023</v>
      </c>
      <c r="B203" s="10" t="s">
        <v>32</v>
      </c>
      <c r="C203" s="28">
        <f>+'[1]30'!$E$119/10^6</f>
        <v>0.62520015999999989</v>
      </c>
      <c r="D203" s="28">
        <f>+'[1]30'!$F$119/10^6</f>
        <v>0.62402687000000001</v>
      </c>
      <c r="E203" s="28">
        <f>+'[1]30'!$G$119/10^6</f>
        <v>0.59230471000000007</v>
      </c>
      <c r="F203" s="28">
        <f>+'[1]30'!$I$119/10^6</f>
        <v>0.69133208999999995</v>
      </c>
      <c r="G203" s="28">
        <f>+'[1]30'!$J$119/10^6</f>
        <v>0.59792301999999997</v>
      </c>
      <c r="H203" s="28">
        <f>+'[1]30'!$K$119/10^6</f>
        <v>0.63230906999999992</v>
      </c>
      <c r="I203" s="28">
        <f>+'[1]30'!$M$119/10^6</f>
        <v>0.60083872999999999</v>
      </c>
      <c r="J203" s="28">
        <f>+'[1]30'!$N$119/10^6</f>
        <v>0.65707372000000019</v>
      </c>
      <c r="K203" s="28">
        <f>+'[1]30'!$O$119/10^6</f>
        <v>0.82620106000000004</v>
      </c>
      <c r="L203" s="28">
        <f>+'[1]30'!$Q$119/10^6</f>
        <v>0.66164273000000007</v>
      </c>
      <c r="M203" s="28">
        <f>+'[1]30'!$R$119/10^6</f>
        <v>0.61404693999999993</v>
      </c>
      <c r="N203" s="28">
        <f>+'[1]30'!$S$119/10^6</f>
        <v>0.66644130000000024</v>
      </c>
      <c r="O203" s="29">
        <f t="shared" si="8"/>
        <v>7.7893404000000004</v>
      </c>
    </row>
    <row r="204" spans="1:15" customFormat="1">
      <c r="A204" s="10">
        <v>1024</v>
      </c>
      <c r="B204" s="10" t="s">
        <v>33</v>
      </c>
      <c r="C204" s="28">
        <f>+'[1]31'!$E$119/10^6</f>
        <v>1.7973506500000003</v>
      </c>
      <c r="D204" s="28">
        <f>+'[1]31'!$F$119/10^6</f>
        <v>1.8819760499999998</v>
      </c>
      <c r="E204" s="28">
        <f>+'[1]31'!$G$119/10^6</f>
        <v>1.7842193099999999</v>
      </c>
      <c r="F204" s="28">
        <f>+'[1]31'!$I$119/10^6</f>
        <v>1.7372304699999996</v>
      </c>
      <c r="G204" s="28">
        <f>+'[1]31'!$J$119/10^6</f>
        <v>1.8553161799999998</v>
      </c>
      <c r="H204" s="28">
        <f>+'[1]31'!$K$119/10^6</f>
        <v>1.9638614999999997</v>
      </c>
      <c r="I204" s="28">
        <f>+'[1]31'!$M$119/10^6</f>
        <v>1.8528600499999996</v>
      </c>
      <c r="J204" s="28">
        <f>+'[1]31'!$N$119/10^6</f>
        <v>2.0195587499999998</v>
      </c>
      <c r="K204" s="28">
        <f>+'[1]31'!$O$119/10^6</f>
        <v>1.9497378999999999</v>
      </c>
      <c r="L204" s="28">
        <f>+'[1]31'!$Q$119/10^6</f>
        <v>2.2360067600000004</v>
      </c>
      <c r="M204" s="28">
        <f>+'[1]31'!$R$119/10^6</f>
        <v>2.3620367800000004</v>
      </c>
      <c r="N204" s="28">
        <f>+'[1]31'!$S$119/10^6</f>
        <v>2.2215131199999996</v>
      </c>
      <c r="O204" s="29">
        <f t="shared" si="8"/>
        <v>23.661667520000002</v>
      </c>
    </row>
    <row r="205" spans="1:15" customFormat="1">
      <c r="A205" s="10">
        <v>1025</v>
      </c>
      <c r="B205" s="10" t="s">
        <v>34</v>
      </c>
      <c r="C205" s="28">
        <f>+'[1]32'!$E$119/10^6</f>
        <v>0.53176911000000016</v>
      </c>
      <c r="D205" s="28">
        <f>+'[1]32'!$F$119/10^6</f>
        <v>0.52634243999999997</v>
      </c>
      <c r="E205" s="28">
        <f>+'[1]32'!$G$119/10^6</f>
        <v>0.51723359999999996</v>
      </c>
      <c r="F205" s="28">
        <f>+'[1]32'!$I$119/10^6</f>
        <v>0.44290725999999997</v>
      </c>
      <c r="G205" s="28">
        <f>+'[1]32'!$J$119/10^6</f>
        <v>0.56976382000000003</v>
      </c>
      <c r="H205" s="28">
        <f>+'[1]32'!$K$119/10^6</f>
        <v>0.56895359000000001</v>
      </c>
      <c r="I205" s="28">
        <f>+'[1]32'!$M$119/10^6</f>
        <v>0.53585452000000011</v>
      </c>
      <c r="J205" s="28">
        <f>+'[1]32'!$N$119/10^6</f>
        <v>0.57013848999999983</v>
      </c>
      <c r="K205" s="28">
        <f>+'[1]32'!$O$119/10^6</f>
        <v>0.56958691000000006</v>
      </c>
      <c r="L205" s="28">
        <f>+'[1]32'!$Q$119/10^6</f>
        <v>0.54816251999999999</v>
      </c>
      <c r="M205" s="28">
        <f>+'[1]32'!$R$119/10^6</f>
        <v>0.64642715000000017</v>
      </c>
      <c r="N205" s="28">
        <f>+'[1]32'!$S$119/10^6</f>
        <v>0.65750426000000006</v>
      </c>
      <c r="O205" s="29">
        <f t="shared" si="8"/>
        <v>6.6846436699999998</v>
      </c>
    </row>
    <row r="206" spans="1:15" customFormat="1">
      <c r="A206" s="10">
        <v>1026</v>
      </c>
      <c r="B206" s="10" t="s">
        <v>35</v>
      </c>
      <c r="C206" s="28">
        <f>+'[1]33'!$E$119/10^6</f>
        <v>0.27162871999999999</v>
      </c>
      <c r="D206" s="28">
        <f>+'[1]33'!$F$119/10^6</f>
        <v>0.27066734000000003</v>
      </c>
      <c r="E206" s="28">
        <f>+'[1]33'!$G$119/10^6</f>
        <v>0.27647881000000002</v>
      </c>
      <c r="F206" s="28">
        <f>+'[1]33'!$I$119/10^6</f>
        <v>0.32001444999999995</v>
      </c>
      <c r="G206" s="28">
        <f>+'[1]33'!$J$119/10^6</f>
        <v>0.29755786000000001</v>
      </c>
      <c r="H206" s="28">
        <f>+'[1]33'!$K$119/10^6</f>
        <v>0.28264640999999996</v>
      </c>
      <c r="I206" s="28">
        <f>+'[1]33'!$M$119/10^6</f>
        <v>0.26534849000000005</v>
      </c>
      <c r="J206" s="28">
        <f>+'[1]33'!$N$119/10^6</f>
        <v>0.29615321</v>
      </c>
      <c r="K206" s="28">
        <f>+'[1]33'!$O$119/10^6</f>
        <v>0.26208390999999998</v>
      </c>
      <c r="L206" s="28">
        <f>+'[1]33'!$Q$119/10^6</f>
        <v>0.29390121999999996</v>
      </c>
      <c r="M206" s="28">
        <f>+'[1]33'!$R$119/10^6</f>
        <v>0.32465180999999999</v>
      </c>
      <c r="N206" s="28">
        <f>+'[1]33'!$S$119/10^6</f>
        <v>0.33138513999999997</v>
      </c>
      <c r="O206" s="29">
        <f t="shared" si="8"/>
        <v>3.4925173699999998</v>
      </c>
    </row>
    <row r="207" spans="1:15" customFormat="1">
      <c r="A207" s="10">
        <v>1027</v>
      </c>
      <c r="B207" s="10" t="s">
        <v>36</v>
      </c>
      <c r="C207" s="28">
        <f>+'[1]34'!$E$119/10^6</f>
        <v>0.33744263000000002</v>
      </c>
      <c r="D207" s="28">
        <f>+'[1]34'!$F$119/10^6</f>
        <v>0.34798522000000004</v>
      </c>
      <c r="E207" s="28">
        <f>+'[1]34'!$G$119/10^6</f>
        <v>0.34818516000000005</v>
      </c>
      <c r="F207" s="28">
        <f>+'[1]34'!$I$119/10^6</f>
        <v>0.3361382</v>
      </c>
      <c r="G207" s="28">
        <f>+'[1]34'!$J$119/10^6</f>
        <v>0.33199361000000005</v>
      </c>
      <c r="H207" s="28">
        <f>+'[1]34'!$K$119/10^6</f>
        <v>0.31389118999999999</v>
      </c>
      <c r="I207" s="28">
        <f>+'[1]34'!$M$119/10^6</f>
        <v>0.28986084000000001</v>
      </c>
      <c r="J207" s="28">
        <f>+'[1]34'!$N$119/10^6</f>
        <v>0.34760569000000008</v>
      </c>
      <c r="K207" s="28">
        <f>+'[1]34'!$O$119/10^6</f>
        <v>0.33900425000000006</v>
      </c>
      <c r="L207" s="28">
        <f>+'[1]34'!$Q$119/10^6</f>
        <v>0.3500593500000001</v>
      </c>
      <c r="M207" s="28">
        <f>+'[1]34'!$R$119/10^6</f>
        <v>0.35529050000000001</v>
      </c>
      <c r="N207" s="28">
        <f>+'[1]34'!$S$119/10^6</f>
        <v>0.53607712000000007</v>
      </c>
      <c r="O207" s="29">
        <f t="shared" si="8"/>
        <v>4.2335337600000003</v>
      </c>
    </row>
    <row r="208" spans="1:15" customFormat="1">
      <c r="A208" s="10">
        <v>1028</v>
      </c>
      <c r="B208" s="10" t="s">
        <v>37</v>
      </c>
      <c r="C208" s="28">
        <f>+'[1]35'!$E$119/10^6</f>
        <v>1.3108894200000001</v>
      </c>
      <c r="D208" s="28">
        <f>+'[1]35'!$F$119/10^6</f>
        <v>1.4489633400000002</v>
      </c>
      <c r="E208" s="28">
        <f>+'[1]35'!$G$119/10^6</f>
        <v>1.4151398400000001</v>
      </c>
      <c r="F208" s="28">
        <f>+'[1]35'!$I$119/10^6</f>
        <v>1.4728462100000002</v>
      </c>
      <c r="G208" s="28">
        <f>+'[1]35'!$J$119/10^6</f>
        <v>1.33912714</v>
      </c>
      <c r="H208" s="28">
        <f>+'[1]35'!$K$119/10^6</f>
        <v>1.4263519800000002</v>
      </c>
      <c r="I208" s="28">
        <f>+'[1]35'!$M$119/10^6</f>
        <v>1.3506278599999999</v>
      </c>
      <c r="J208" s="28">
        <f>+'[1]35'!$N$119/10^6</f>
        <v>1.4589059400000004</v>
      </c>
      <c r="K208" s="28">
        <f>+'[1]35'!$O$119/10^6</f>
        <v>1.5338332400000003</v>
      </c>
      <c r="L208" s="28">
        <f>+'[1]35'!$Q$119/10^6</f>
        <v>1.4807150000000004</v>
      </c>
      <c r="M208" s="28">
        <f>+'[1]35'!$R$119/10^6</f>
        <v>1.7309806000000001</v>
      </c>
      <c r="N208" s="28">
        <f>+'[1]35'!$S$119/10^6</f>
        <v>1.7492061000000001</v>
      </c>
      <c r="O208" s="29">
        <f t="shared" si="8"/>
        <v>17.717586669999999</v>
      </c>
    </row>
    <row r="209" spans="1:15" customFormat="1">
      <c r="A209" s="10">
        <v>1029</v>
      </c>
      <c r="B209" s="10" t="s">
        <v>38</v>
      </c>
      <c r="C209" s="28">
        <f>+'[1]36'!$E$119/10^6</f>
        <v>0.19059271999999997</v>
      </c>
      <c r="D209" s="28">
        <f>+'[1]36'!$F$119/10^6</f>
        <v>0.27449031999999995</v>
      </c>
      <c r="E209" s="28">
        <f>+'[1]36'!$G$119/10^6</f>
        <v>0.25915104</v>
      </c>
      <c r="F209" s="28">
        <f>+'[1]36'!$I$119/10^6</f>
        <v>0.28769662000000001</v>
      </c>
      <c r="G209" s="28">
        <f>+'[1]36'!$J$119/10^6</f>
        <v>0.18708648999999997</v>
      </c>
      <c r="H209" s="28">
        <f>+'[1]36'!$K$119/10^6</f>
        <v>0.21687534</v>
      </c>
      <c r="I209" s="28">
        <f>+'[1]36'!$M$119/10^6</f>
        <v>0.2124354</v>
      </c>
      <c r="J209" s="28">
        <f>+'[1]36'!$N$119/10^6</f>
        <v>0.22752325999999998</v>
      </c>
      <c r="K209" s="28">
        <f>+'[1]36'!$O$119/10^6</f>
        <v>0.21808123999999998</v>
      </c>
      <c r="L209" s="28">
        <f>+'[1]36'!$Q$119/10^6</f>
        <v>0.24211780999999999</v>
      </c>
      <c r="M209" s="28">
        <f>+'[1]36'!$R$119/10^6</f>
        <v>0.22771367999999997</v>
      </c>
      <c r="N209" s="28">
        <f>+'[1]36'!$S$119/10^6</f>
        <v>0.29363377000000002</v>
      </c>
      <c r="O209" s="29">
        <f t="shared" si="8"/>
        <v>2.8373976899999995</v>
      </c>
    </row>
    <row r="210" spans="1:15" customFormat="1">
      <c r="A210" s="10">
        <v>1030</v>
      </c>
      <c r="B210" s="15" t="s">
        <v>18</v>
      </c>
      <c r="C210" s="28">
        <f>+'[1]37'!$E$119/10^6</f>
        <v>0.42373768000000006</v>
      </c>
      <c r="D210" s="28">
        <f>+'[1]37'!$F$119/10^6</f>
        <v>0.38735467000000007</v>
      </c>
      <c r="E210" s="28">
        <f>+'[1]37'!$G$119/10^6</f>
        <v>0.34792450000000003</v>
      </c>
      <c r="F210" s="28">
        <f>+'[1]37'!$I$119/10^6</f>
        <v>0.39784689999999995</v>
      </c>
      <c r="G210" s="28">
        <f>+'[1]37'!$J$119/10^6</f>
        <v>0.27690283999999998</v>
      </c>
      <c r="H210" s="28">
        <f>+'[1]37'!$K$119/10^6</f>
        <v>0.36874672000000003</v>
      </c>
      <c r="I210" s="28">
        <f>+'[1]37'!$M$119/10^6</f>
        <v>0.40701761000000003</v>
      </c>
      <c r="J210" s="28">
        <f>+'[1]37'!$N$119/10^6</f>
        <v>0.33737652000000007</v>
      </c>
      <c r="K210" s="28">
        <f>+'[1]37'!$O$119/10^6</f>
        <v>0.36711871999999995</v>
      </c>
      <c r="L210" s="28">
        <f>+'[1]37'!$Q$119/10^6</f>
        <v>0.39552755000000006</v>
      </c>
      <c r="M210" s="28">
        <f>+'[1]37'!$R$119/10^6</f>
        <v>0.33169133999999995</v>
      </c>
      <c r="N210" s="28">
        <f>+'[1]37'!$S$119/10^6</f>
        <v>0.35420505000000002</v>
      </c>
      <c r="O210" s="29">
        <f t="shared" si="8"/>
        <v>4.3954501000000006</v>
      </c>
    </row>
    <row r="211" spans="1:15" customFormat="1">
      <c r="A211" s="4">
        <v>10300</v>
      </c>
      <c r="B211" s="4" t="s">
        <v>57</v>
      </c>
      <c r="C211" s="25">
        <f t="shared" ref="C211:O211" si="9">SUM(C183:C210)</f>
        <v>38.337728090000006</v>
      </c>
      <c r="D211" s="25">
        <f t="shared" si="9"/>
        <v>37.110274999999994</v>
      </c>
      <c r="E211" s="25">
        <f t="shared" si="9"/>
        <v>38.749614839999985</v>
      </c>
      <c r="F211" s="25">
        <f t="shared" si="9"/>
        <v>38.492268440000004</v>
      </c>
      <c r="G211" s="25">
        <f t="shared" si="9"/>
        <v>37.105854299999997</v>
      </c>
      <c r="H211" s="25">
        <f t="shared" si="9"/>
        <v>38.536826059999996</v>
      </c>
      <c r="I211" s="25">
        <f t="shared" si="9"/>
        <v>37.480716569999998</v>
      </c>
      <c r="J211" s="25">
        <f t="shared" si="9"/>
        <v>40.651685980000003</v>
      </c>
      <c r="K211" s="25">
        <f t="shared" si="9"/>
        <v>48.950659269999996</v>
      </c>
      <c r="L211" s="25">
        <f t="shared" si="9"/>
        <v>40.698296750000004</v>
      </c>
      <c r="M211" s="25">
        <f t="shared" si="9"/>
        <v>50.584605830000015</v>
      </c>
      <c r="N211" s="25">
        <f t="shared" si="9"/>
        <v>52.714380839999983</v>
      </c>
      <c r="O211" s="25">
        <f t="shared" si="9"/>
        <v>499.41291196999993</v>
      </c>
    </row>
    <row r="212" spans="1:15" customFormat="1">
      <c r="A212" s="32"/>
      <c r="B212" s="32"/>
      <c r="O212" s="32"/>
    </row>
    <row r="213" spans="1:15" customFormat="1">
      <c r="A213" s="3" t="s">
        <v>55</v>
      </c>
      <c r="B213" s="3" t="s">
        <v>45</v>
      </c>
      <c r="C213" s="3" t="s">
        <v>0</v>
      </c>
      <c r="D213" s="3" t="s">
        <v>1</v>
      </c>
      <c r="E213" s="3" t="s">
        <v>2</v>
      </c>
      <c r="F213" s="3" t="s">
        <v>3</v>
      </c>
      <c r="G213" s="3" t="s">
        <v>4</v>
      </c>
      <c r="H213" s="3" t="s">
        <v>5</v>
      </c>
      <c r="I213" s="3" t="s">
        <v>6</v>
      </c>
      <c r="J213" s="3" t="s">
        <v>7</v>
      </c>
      <c r="K213" s="3" t="s">
        <v>8</v>
      </c>
      <c r="L213" s="3" t="s">
        <v>9</v>
      </c>
      <c r="M213" s="3" t="s">
        <v>10</v>
      </c>
      <c r="N213" s="3" t="s">
        <v>11</v>
      </c>
      <c r="O213" s="3" t="s">
        <v>57</v>
      </c>
    </row>
    <row r="214" spans="1:15" customFormat="1">
      <c r="A214" s="34"/>
      <c r="B214" s="34" t="s">
        <v>46</v>
      </c>
      <c r="C214" s="37">
        <f t="shared" ref="C214:N214" si="10">+C152-C183</f>
        <v>-3.6385354000000003</v>
      </c>
      <c r="D214" s="37">
        <f t="shared" si="10"/>
        <v>-3.8634048700000001</v>
      </c>
      <c r="E214" s="37">
        <f t="shared" si="10"/>
        <v>-4.2139368200000016</v>
      </c>
      <c r="F214" s="37">
        <f t="shared" si="10"/>
        <v>-3.8959108900000006</v>
      </c>
      <c r="G214" s="37">
        <f t="shared" si="10"/>
        <v>-3.8570853999999999</v>
      </c>
      <c r="H214" s="37">
        <f t="shared" si="10"/>
        <v>-4.0122989599999999</v>
      </c>
      <c r="I214" s="37">
        <f t="shared" si="10"/>
        <v>-3.7081130800000004</v>
      </c>
      <c r="J214" s="37">
        <f t="shared" si="10"/>
        <v>-4.1432052100000005</v>
      </c>
      <c r="K214" s="37">
        <f t="shared" si="10"/>
        <v>-3.9066196</v>
      </c>
      <c r="L214" s="37">
        <f t="shared" si="10"/>
        <v>-4.2083801800000016</v>
      </c>
      <c r="M214" s="37">
        <f t="shared" si="10"/>
        <v>-4.6020129799999996</v>
      </c>
      <c r="N214" s="37">
        <f t="shared" si="10"/>
        <v>-4.4694651000000007</v>
      </c>
      <c r="O214" s="38">
        <f>SUM(C214:N214)</f>
        <v>-48.518968489999999</v>
      </c>
    </row>
    <row r="215" spans="1:15" customFormat="1">
      <c r="A215" s="7">
        <v>1004</v>
      </c>
      <c r="B215" s="10" t="s">
        <v>99</v>
      </c>
      <c r="C215" s="28">
        <f t="shared" ref="C215:N215" si="11">+C153-C184</f>
        <v>22.163291899999997</v>
      </c>
      <c r="D215" s="28">
        <f t="shared" si="11"/>
        <v>22.798157279999998</v>
      </c>
      <c r="E215" s="28">
        <f t="shared" si="11"/>
        <v>22.347881209999997</v>
      </c>
      <c r="F215" s="28">
        <f t="shared" si="11"/>
        <v>27.096329169999997</v>
      </c>
      <c r="G215" s="28">
        <f t="shared" si="11"/>
        <v>25.044847759999989</v>
      </c>
      <c r="H215" s="28">
        <f t="shared" si="11"/>
        <v>22.927634140000002</v>
      </c>
      <c r="I215" s="28">
        <f t="shared" si="11"/>
        <v>23.099124749999991</v>
      </c>
      <c r="J215" s="28">
        <f t="shared" si="11"/>
        <v>25.932046140000004</v>
      </c>
      <c r="K215" s="28">
        <f t="shared" si="11"/>
        <v>16.563112000000007</v>
      </c>
      <c r="L215" s="28">
        <f t="shared" si="11"/>
        <v>23.03141188</v>
      </c>
      <c r="M215" s="28">
        <f t="shared" si="11"/>
        <v>16.934135829999999</v>
      </c>
      <c r="N215" s="28">
        <f t="shared" si="11"/>
        <v>21.804515170000009</v>
      </c>
      <c r="O215" s="39">
        <f t="shared" ref="O215:O241" si="12">SUM(C215:N215)</f>
        <v>269.74248722999999</v>
      </c>
    </row>
    <row r="216" spans="1:15" customFormat="1">
      <c r="A216" s="10">
        <v>1005</v>
      </c>
      <c r="B216" s="10" t="s">
        <v>13</v>
      </c>
      <c r="C216" s="28">
        <f t="shared" ref="C216:N216" si="13">+C154-C185</f>
        <v>0.1233891299999999</v>
      </c>
      <c r="D216" s="28">
        <f t="shared" si="13"/>
        <v>1.5019509999999903E-2</v>
      </c>
      <c r="E216" s="28">
        <f t="shared" si="13"/>
        <v>9.042763999999992E-2</v>
      </c>
      <c r="F216" s="28">
        <f t="shared" si="13"/>
        <v>6.9235309999999939E-2</v>
      </c>
      <c r="G216" s="28">
        <f t="shared" si="13"/>
        <v>8.3146759999999931E-2</v>
      </c>
      <c r="H216" s="28">
        <f t="shared" si="13"/>
        <v>0.14579165999999993</v>
      </c>
      <c r="I216" s="28">
        <f t="shared" si="13"/>
        <v>0.17847159000000012</v>
      </c>
      <c r="J216" s="28">
        <f t="shared" si="13"/>
        <v>0.15348116999999983</v>
      </c>
      <c r="K216" s="28">
        <f t="shared" si="13"/>
        <v>0.13102521</v>
      </c>
      <c r="L216" s="28">
        <f t="shared" si="13"/>
        <v>0.11176748000000014</v>
      </c>
      <c r="M216" s="28">
        <f t="shared" si="13"/>
        <v>0.19568909000000001</v>
      </c>
      <c r="N216" s="28">
        <f t="shared" si="13"/>
        <v>0.11240455000000005</v>
      </c>
      <c r="O216" s="39">
        <f t="shared" si="12"/>
        <v>1.4098490999999997</v>
      </c>
    </row>
    <row r="217" spans="1:15" customFormat="1">
      <c r="A217" s="10">
        <v>1006</v>
      </c>
      <c r="B217" s="10" t="s">
        <v>14</v>
      </c>
      <c r="C217" s="28">
        <f t="shared" ref="C217:N217" si="14">+C155-C186</f>
        <v>1.08915256</v>
      </c>
      <c r="D217" s="28">
        <f t="shared" si="14"/>
        <v>1.1238722999999999</v>
      </c>
      <c r="E217" s="28">
        <f t="shared" si="14"/>
        <v>1.4287465199999998</v>
      </c>
      <c r="F217" s="28">
        <f t="shared" si="14"/>
        <v>0.95847706000000021</v>
      </c>
      <c r="G217" s="28">
        <f t="shared" si="14"/>
        <v>0.92659818999999977</v>
      </c>
      <c r="H217" s="28">
        <f t="shared" si="14"/>
        <v>0.97387319000000028</v>
      </c>
      <c r="I217" s="28">
        <f t="shared" si="14"/>
        <v>1.2073571599999999</v>
      </c>
      <c r="J217" s="28">
        <f t="shared" si="14"/>
        <v>0.92576569999999947</v>
      </c>
      <c r="K217" s="28">
        <f t="shared" si="14"/>
        <v>0.90184835000000008</v>
      </c>
      <c r="L217" s="28">
        <f t="shared" si="14"/>
        <v>0.7972447499999995</v>
      </c>
      <c r="M217" s="28">
        <f t="shared" si="14"/>
        <v>1.8052481999999999</v>
      </c>
      <c r="N217" s="28">
        <f t="shared" si="14"/>
        <v>0.49833130000000003</v>
      </c>
      <c r="O217" s="39">
        <f t="shared" si="12"/>
        <v>12.636515279999998</v>
      </c>
    </row>
    <row r="218" spans="1:15" customFormat="1">
      <c r="A218" s="10">
        <v>1007</v>
      </c>
      <c r="B218" s="10" t="s">
        <v>15</v>
      </c>
      <c r="C218" s="28">
        <f t="shared" ref="C218:N218" si="15">+C156-C187</f>
        <v>2.9210662399999991</v>
      </c>
      <c r="D218" s="28">
        <f t="shared" si="15"/>
        <v>3.3895811199999999</v>
      </c>
      <c r="E218" s="28">
        <f t="shared" si="15"/>
        <v>2.9921194800000013</v>
      </c>
      <c r="F218" s="28">
        <f t="shared" si="15"/>
        <v>3.0512454099999999</v>
      </c>
      <c r="G218" s="28">
        <f t="shared" si="15"/>
        <v>3.3620175100000007</v>
      </c>
      <c r="H218" s="28">
        <f t="shared" si="15"/>
        <v>2.9274343000000007</v>
      </c>
      <c r="I218" s="28">
        <f t="shared" si="15"/>
        <v>3.57198905</v>
      </c>
      <c r="J218" s="28">
        <f t="shared" si="15"/>
        <v>3.2795536599999995</v>
      </c>
      <c r="K218" s="28">
        <f t="shared" si="15"/>
        <v>3.2045988800000007</v>
      </c>
      <c r="L218" s="28">
        <f t="shared" si="15"/>
        <v>2.9077857300000001</v>
      </c>
      <c r="M218" s="28">
        <f t="shared" si="15"/>
        <v>3.4707971400000002</v>
      </c>
      <c r="N218" s="28">
        <f t="shared" si="15"/>
        <v>3.0157992500000002</v>
      </c>
      <c r="O218" s="39">
        <f t="shared" si="12"/>
        <v>38.093987770000005</v>
      </c>
    </row>
    <row r="219" spans="1:15" customFormat="1">
      <c r="A219" s="10">
        <v>1008</v>
      </c>
      <c r="B219" s="10" t="s">
        <v>16</v>
      </c>
      <c r="C219" s="28">
        <f t="shared" ref="C219:N219" si="16">+C157-C188</f>
        <v>0.15602917000000005</v>
      </c>
      <c r="D219" s="28">
        <f t="shared" si="16"/>
        <v>0.21332570999999989</v>
      </c>
      <c r="E219" s="28">
        <f t="shared" si="16"/>
        <v>0.21255438999999998</v>
      </c>
      <c r="F219" s="28">
        <f t="shared" si="16"/>
        <v>0.19466953000000004</v>
      </c>
      <c r="G219" s="28">
        <f t="shared" si="16"/>
        <v>0.26726698999999998</v>
      </c>
      <c r="H219" s="28">
        <f t="shared" si="16"/>
        <v>0.2048154900000001</v>
      </c>
      <c r="I219" s="28">
        <f t="shared" si="16"/>
        <v>0.32741795000000001</v>
      </c>
      <c r="J219" s="28">
        <f t="shared" si="16"/>
        <v>0.30706202999999999</v>
      </c>
      <c r="K219" s="28">
        <f t="shared" si="16"/>
        <v>0.27670353000000014</v>
      </c>
      <c r="L219" s="28">
        <f t="shared" si="16"/>
        <v>0.20204527</v>
      </c>
      <c r="M219" s="28">
        <f t="shared" si="16"/>
        <v>0.15375762000000015</v>
      </c>
      <c r="N219" s="28">
        <f t="shared" si="16"/>
        <v>0.10073731000000008</v>
      </c>
      <c r="O219" s="39">
        <f t="shared" si="12"/>
        <v>2.6163849900000007</v>
      </c>
    </row>
    <row r="220" spans="1:15" customFormat="1">
      <c r="A220" s="10">
        <v>1009</v>
      </c>
      <c r="B220" s="10" t="s">
        <v>17</v>
      </c>
      <c r="C220" s="28">
        <f t="shared" ref="C220:N220" si="17">+C158-C189</f>
        <v>0.88850530999999999</v>
      </c>
      <c r="D220" s="28">
        <f t="shared" si="17"/>
        <v>0.63462189000000002</v>
      </c>
      <c r="E220" s="28">
        <f t="shared" si="17"/>
        <v>0.74106877999999998</v>
      </c>
      <c r="F220" s="28">
        <f t="shared" si="17"/>
        <v>0.75957895000000009</v>
      </c>
      <c r="G220" s="28">
        <f t="shared" si="17"/>
        <v>0.58381849999999968</v>
      </c>
      <c r="H220" s="28">
        <f t="shared" si="17"/>
        <v>0.69840674000000003</v>
      </c>
      <c r="I220" s="28">
        <f t="shared" si="17"/>
        <v>0.64252517999999992</v>
      </c>
      <c r="J220" s="28">
        <f t="shared" si="17"/>
        <v>0.85196479999999997</v>
      </c>
      <c r="K220" s="28">
        <f t="shared" si="17"/>
        <v>0.74864197999999993</v>
      </c>
      <c r="L220" s="28">
        <f t="shared" si="17"/>
        <v>0.61846108999999994</v>
      </c>
      <c r="M220" s="28">
        <f t="shared" si="17"/>
        <v>0.56267716999999995</v>
      </c>
      <c r="N220" s="28">
        <f t="shared" si="17"/>
        <v>0.76317999000000003</v>
      </c>
      <c r="O220" s="39">
        <f t="shared" si="12"/>
        <v>8.4934503800000005</v>
      </c>
    </row>
    <row r="221" spans="1:15" customFormat="1">
      <c r="A221" s="10">
        <v>1010</v>
      </c>
      <c r="B221" s="10" t="s">
        <v>19</v>
      </c>
      <c r="C221" s="28">
        <f t="shared" ref="C221:N221" si="18">+C160-C191</f>
        <v>0.27398739000000005</v>
      </c>
      <c r="D221" s="28">
        <f t="shared" si="18"/>
        <v>0.3867582100000001</v>
      </c>
      <c r="E221" s="28">
        <f t="shared" si="18"/>
        <v>0.3868690600000001</v>
      </c>
      <c r="F221" s="28">
        <f t="shared" si="18"/>
        <v>0.36238766000000011</v>
      </c>
      <c r="G221" s="28">
        <f t="shared" si="18"/>
        <v>0.33225976000000002</v>
      </c>
      <c r="H221" s="28">
        <f t="shared" si="18"/>
        <v>0.31543014000000003</v>
      </c>
      <c r="I221" s="28">
        <f t="shared" si="18"/>
        <v>0.46032945000000003</v>
      </c>
      <c r="J221" s="28">
        <f t="shared" si="18"/>
        <v>0.49070675000000008</v>
      </c>
      <c r="K221" s="28">
        <f t="shared" si="18"/>
        <v>0.47619244999999988</v>
      </c>
      <c r="L221" s="28">
        <f t="shared" si="18"/>
        <v>0.17364721000000027</v>
      </c>
      <c r="M221" s="28">
        <f t="shared" si="18"/>
        <v>0.11052490000000004</v>
      </c>
      <c r="N221" s="28">
        <f t="shared" si="18"/>
        <v>8.9464080000000279E-2</v>
      </c>
      <c r="O221" s="39">
        <f t="shared" si="12"/>
        <v>3.8585570600000016</v>
      </c>
    </row>
    <row r="222" spans="1:15" customFormat="1">
      <c r="A222" s="42">
        <v>1011</v>
      </c>
      <c r="B222" s="10" t="s">
        <v>20</v>
      </c>
      <c r="C222" s="28">
        <f t="shared" ref="C222:N222" si="19">+C161-C192</f>
        <v>1.7972663900000003</v>
      </c>
      <c r="D222" s="28">
        <f t="shared" si="19"/>
        <v>1.6967779800000002</v>
      </c>
      <c r="E222" s="28">
        <f t="shared" si="19"/>
        <v>1.6430704199999999</v>
      </c>
      <c r="F222" s="28">
        <f t="shared" si="19"/>
        <v>1.6772944399999996</v>
      </c>
      <c r="G222" s="28">
        <f t="shared" si="19"/>
        <v>3.23039779</v>
      </c>
      <c r="H222" s="28">
        <f t="shared" si="19"/>
        <v>2.14769904</v>
      </c>
      <c r="I222" s="28">
        <f t="shared" si="19"/>
        <v>1.8393963700000002</v>
      </c>
      <c r="J222" s="28">
        <f t="shared" si="19"/>
        <v>2.1711011999999998</v>
      </c>
      <c r="K222" s="28">
        <f t="shared" si="19"/>
        <v>1.7945181199999996</v>
      </c>
      <c r="L222" s="28">
        <f t="shared" si="19"/>
        <v>1.66662621</v>
      </c>
      <c r="M222" s="28">
        <f t="shared" si="19"/>
        <v>1.1285272199999996</v>
      </c>
      <c r="N222" s="28">
        <f t="shared" si="19"/>
        <v>0.38686478000000069</v>
      </c>
      <c r="O222" s="39">
        <f t="shared" si="12"/>
        <v>21.179539959999996</v>
      </c>
    </row>
    <row r="223" spans="1:15" customFormat="1">
      <c r="A223" s="10">
        <v>1012</v>
      </c>
      <c r="B223" s="10" t="s">
        <v>21</v>
      </c>
      <c r="C223" s="28">
        <f t="shared" ref="C223:N223" si="20">+C162-C193</f>
        <v>-8.5669710000000093E-2</v>
      </c>
      <c r="D223" s="28">
        <f t="shared" si="20"/>
        <v>-9.8011050000000044E-2</v>
      </c>
      <c r="E223" s="28">
        <f t="shared" si="20"/>
        <v>-0.11441704999999994</v>
      </c>
      <c r="F223" s="28">
        <f t="shared" si="20"/>
        <v>-2.8897679999999981E-2</v>
      </c>
      <c r="G223" s="28">
        <f t="shared" si="20"/>
        <v>-1.168261000000001E-2</v>
      </c>
      <c r="H223" s="28">
        <f t="shared" si="20"/>
        <v>-5.6081799999999904E-3</v>
      </c>
      <c r="I223" s="28">
        <f t="shared" si="20"/>
        <v>-4.7516720000000012E-2</v>
      </c>
      <c r="J223" s="28">
        <f t="shared" si="20"/>
        <v>1.0909500000000349E-3</v>
      </c>
      <c r="K223" s="28">
        <f t="shared" si="20"/>
        <v>-2.9040480000000035E-2</v>
      </c>
      <c r="L223" s="28">
        <f t="shared" si="20"/>
        <v>-7.5560600000000033E-3</v>
      </c>
      <c r="M223" s="28">
        <f t="shared" si="20"/>
        <v>-2.0439060000000009E-2</v>
      </c>
      <c r="N223" s="28">
        <f t="shared" si="20"/>
        <v>-9.232359999999995E-3</v>
      </c>
      <c r="O223" s="39">
        <f t="shared" si="12"/>
        <v>-0.4569800100000001</v>
      </c>
    </row>
    <row r="224" spans="1:15" customFormat="1">
      <c r="A224" s="10">
        <v>1013</v>
      </c>
      <c r="B224" s="10" t="s">
        <v>22</v>
      </c>
      <c r="C224" s="28">
        <f t="shared" ref="C224:N224" si="21">+C163-C194</f>
        <v>5.7373755899999983</v>
      </c>
      <c r="D224" s="28">
        <f t="shared" si="21"/>
        <v>5.5552058800000008</v>
      </c>
      <c r="E224" s="28">
        <f t="shared" si="21"/>
        <v>5.3403441600000008</v>
      </c>
      <c r="F224" s="28">
        <f t="shared" si="21"/>
        <v>6.04207333</v>
      </c>
      <c r="G224" s="28">
        <f t="shared" si="21"/>
        <v>5.7025512299999992</v>
      </c>
      <c r="H224" s="28">
        <f t="shared" si="21"/>
        <v>6.0273035900000025</v>
      </c>
      <c r="I224" s="28">
        <f t="shared" si="21"/>
        <v>6.1917826100000006</v>
      </c>
      <c r="J224" s="28">
        <f t="shared" si="21"/>
        <v>7.0591237200000023</v>
      </c>
      <c r="K224" s="28">
        <f t="shared" si="21"/>
        <v>6.1474216700000017</v>
      </c>
      <c r="L224" s="28">
        <f t="shared" si="21"/>
        <v>6.6199729399999985</v>
      </c>
      <c r="M224" s="28">
        <f t="shared" si="21"/>
        <v>5.7079303599999998</v>
      </c>
      <c r="N224" s="28">
        <f t="shared" si="21"/>
        <v>5.8826259700000003</v>
      </c>
      <c r="O224" s="39">
        <f t="shared" si="12"/>
        <v>72.013711050000012</v>
      </c>
    </row>
    <row r="225" spans="1:15" customFormat="1">
      <c r="A225" s="10">
        <v>1014</v>
      </c>
      <c r="B225" s="10" t="s">
        <v>23</v>
      </c>
      <c r="C225" s="28">
        <f t="shared" ref="C225:N225" si="22">+C164-C195</f>
        <v>0.33605231999999996</v>
      </c>
      <c r="D225" s="28">
        <f t="shared" si="22"/>
        <v>0.49538080000000018</v>
      </c>
      <c r="E225" s="28">
        <f t="shared" si="22"/>
        <v>0.35659573000000022</v>
      </c>
      <c r="F225" s="28">
        <f t="shared" si="22"/>
        <v>0.42365549000000002</v>
      </c>
      <c r="G225" s="28">
        <f t="shared" si="22"/>
        <v>0.51753280000000002</v>
      </c>
      <c r="H225" s="28">
        <f t="shared" si="22"/>
        <v>0.59199700000000011</v>
      </c>
      <c r="I225" s="28">
        <f t="shared" si="22"/>
        <v>0.48811828999999995</v>
      </c>
      <c r="J225" s="28">
        <f t="shared" si="22"/>
        <v>0.73508074999999995</v>
      </c>
      <c r="K225" s="28">
        <f t="shared" si="22"/>
        <v>0.47195172999999979</v>
      </c>
      <c r="L225" s="28">
        <f t="shared" si="22"/>
        <v>0.47876922</v>
      </c>
      <c r="M225" s="28">
        <f t="shared" si="22"/>
        <v>0.42597213</v>
      </c>
      <c r="N225" s="28">
        <f t="shared" si="22"/>
        <v>0.41447024999999993</v>
      </c>
      <c r="O225" s="39">
        <f t="shared" si="12"/>
        <v>5.7355765100000005</v>
      </c>
    </row>
    <row r="226" spans="1:15" customFormat="1">
      <c r="A226" s="10">
        <v>1015</v>
      </c>
      <c r="B226" s="10" t="s">
        <v>24</v>
      </c>
      <c r="C226" s="28">
        <f t="shared" ref="C226:N226" si="23">+C165-C196</f>
        <v>0.45250687999999983</v>
      </c>
      <c r="D226" s="28">
        <f t="shared" si="23"/>
        <v>0.58784974000000045</v>
      </c>
      <c r="E226" s="28">
        <f t="shared" si="23"/>
        <v>0.4068401300000003</v>
      </c>
      <c r="F226" s="28">
        <f t="shared" si="23"/>
        <v>0.4939467099999999</v>
      </c>
      <c r="G226" s="28">
        <f t="shared" si="23"/>
        <v>0.51438191000000022</v>
      </c>
      <c r="H226" s="28">
        <f t="shared" si="23"/>
        <v>0.50328982</v>
      </c>
      <c r="I226" s="28">
        <f t="shared" si="23"/>
        <v>0.60173331000000008</v>
      </c>
      <c r="J226" s="28">
        <f t="shared" si="23"/>
        <v>0.76576394999999986</v>
      </c>
      <c r="K226" s="28">
        <f t="shared" si="23"/>
        <v>0.44778954000000004</v>
      </c>
      <c r="L226" s="28">
        <f t="shared" si="23"/>
        <v>0.42543185999999988</v>
      </c>
      <c r="M226" s="28">
        <f t="shared" si="23"/>
        <v>0.22206902000000017</v>
      </c>
      <c r="N226" s="28">
        <f t="shared" si="23"/>
        <v>0.12430072000000036</v>
      </c>
      <c r="O226" s="39">
        <f t="shared" si="12"/>
        <v>5.5459035900000018</v>
      </c>
    </row>
    <row r="227" spans="1:15" customFormat="1">
      <c r="A227" s="10">
        <v>1016</v>
      </c>
      <c r="B227" s="10" t="s">
        <v>25</v>
      </c>
      <c r="C227" s="28">
        <f t="shared" ref="C227:N227" si="24">+C166-C197</f>
        <v>1.2893414099999998</v>
      </c>
      <c r="D227" s="28">
        <f t="shared" si="24"/>
        <v>1.7837877300000002</v>
      </c>
      <c r="E227" s="28">
        <f t="shared" si="24"/>
        <v>0.92512353999999974</v>
      </c>
      <c r="F227" s="28">
        <f t="shared" si="24"/>
        <v>1.48250466</v>
      </c>
      <c r="G227" s="28">
        <f t="shared" si="24"/>
        <v>1.26722304</v>
      </c>
      <c r="H227" s="28">
        <f t="shared" si="24"/>
        <v>1.3181830300000004</v>
      </c>
      <c r="I227" s="28">
        <f t="shared" si="24"/>
        <v>1.5705696399999998</v>
      </c>
      <c r="J227" s="28">
        <f t="shared" si="24"/>
        <v>1.8788251100000002</v>
      </c>
      <c r="K227" s="28">
        <f t="shared" si="24"/>
        <v>1.4729097799999995</v>
      </c>
      <c r="L227" s="28">
        <f t="shared" si="24"/>
        <v>1.3247189199999998</v>
      </c>
      <c r="M227" s="28">
        <f t="shared" si="24"/>
        <v>1.0955987599999999</v>
      </c>
      <c r="N227" s="28">
        <f t="shared" si="24"/>
        <v>0.6733943400000002</v>
      </c>
      <c r="O227" s="39">
        <f t="shared" si="12"/>
        <v>16.082179960000001</v>
      </c>
    </row>
    <row r="228" spans="1:15" customFormat="1">
      <c r="A228" s="10">
        <v>1017</v>
      </c>
      <c r="B228" s="10" t="s">
        <v>26</v>
      </c>
      <c r="C228" s="28">
        <f t="shared" ref="C228:N228" si="25">+C167-C198</f>
        <v>0.46470728000000006</v>
      </c>
      <c r="D228" s="28">
        <f t="shared" si="25"/>
        <v>0.56140012000000017</v>
      </c>
      <c r="E228" s="28">
        <f t="shared" si="25"/>
        <v>0.4774899600000001</v>
      </c>
      <c r="F228" s="28">
        <f t="shared" si="25"/>
        <v>0.55774975000000004</v>
      </c>
      <c r="G228" s="28">
        <f t="shared" si="25"/>
        <v>0.35297339999999999</v>
      </c>
      <c r="H228" s="28">
        <f t="shared" si="25"/>
        <v>0.41624654000000016</v>
      </c>
      <c r="I228" s="28">
        <f t="shared" si="25"/>
        <v>0.65816335000000015</v>
      </c>
      <c r="J228" s="28">
        <f t="shared" si="25"/>
        <v>0.59134974000000007</v>
      </c>
      <c r="K228" s="28">
        <f t="shared" si="25"/>
        <v>0.35494297999999991</v>
      </c>
      <c r="L228" s="28">
        <f t="shared" si="25"/>
        <v>0.38417639999999997</v>
      </c>
      <c r="M228" s="28">
        <f t="shared" si="25"/>
        <v>0.20301532999999994</v>
      </c>
      <c r="N228" s="28">
        <f t="shared" si="25"/>
        <v>-6.9921310000000236E-2</v>
      </c>
      <c r="O228" s="39">
        <f t="shared" si="12"/>
        <v>4.9522935400000012</v>
      </c>
    </row>
    <row r="229" spans="1:15" customFormat="1">
      <c r="A229" s="10">
        <v>1018</v>
      </c>
      <c r="B229" s="10" t="s">
        <v>27</v>
      </c>
      <c r="C229" s="28">
        <f t="shared" ref="C229:N229" si="26">+C168-C199</f>
        <v>0.19489919000000033</v>
      </c>
      <c r="D229" s="28">
        <f t="shared" si="26"/>
        <v>4.1102550000000071E-2</v>
      </c>
      <c r="E229" s="28">
        <f t="shared" si="26"/>
        <v>2.5134900000000293E-2</v>
      </c>
      <c r="F229" s="28">
        <f t="shared" si="26"/>
        <v>8.8318940000000068E-2</v>
      </c>
      <c r="G229" s="28">
        <f t="shared" si="26"/>
        <v>0.11854745</v>
      </c>
      <c r="H229" s="28">
        <f t="shared" si="26"/>
        <v>0.12299665000000004</v>
      </c>
      <c r="I229" s="28">
        <f t="shared" si="26"/>
        <v>0.14994425000000022</v>
      </c>
      <c r="J229" s="28">
        <f t="shared" si="26"/>
        <v>0.18451989999999985</v>
      </c>
      <c r="K229" s="28">
        <f t="shared" si="26"/>
        <v>0.11411866000000015</v>
      </c>
      <c r="L229" s="28">
        <f t="shared" si="26"/>
        <v>0.10000065000000002</v>
      </c>
      <c r="M229" s="28">
        <f t="shared" si="26"/>
        <v>-8.8266509999999965E-2</v>
      </c>
      <c r="N229" s="28">
        <f t="shared" si="26"/>
        <v>-0.60475498000000005</v>
      </c>
      <c r="O229" s="39">
        <f t="shared" si="12"/>
        <v>0.44656165000000092</v>
      </c>
    </row>
    <row r="230" spans="1:15" customFormat="1">
      <c r="A230" s="10">
        <v>1019</v>
      </c>
      <c r="B230" s="10" t="s">
        <v>28</v>
      </c>
      <c r="C230" s="28">
        <f t="shared" ref="C230:N230" si="27">+C169-C200</f>
        <v>2.2770417500000004</v>
      </c>
      <c r="D230" s="28">
        <f t="shared" si="27"/>
        <v>2.4910661699999999</v>
      </c>
      <c r="E230" s="28">
        <f t="shared" si="27"/>
        <v>2.2382682900000002</v>
      </c>
      <c r="F230" s="28">
        <f t="shared" si="27"/>
        <v>2.2829920000000001</v>
      </c>
      <c r="G230" s="28">
        <f t="shared" si="27"/>
        <v>2.4165741599999997</v>
      </c>
      <c r="H230" s="28">
        <f t="shared" si="27"/>
        <v>2.3403542100000001</v>
      </c>
      <c r="I230" s="28">
        <f t="shared" si="27"/>
        <v>2.6400037599999999</v>
      </c>
      <c r="J230" s="28">
        <f t="shared" si="27"/>
        <v>2.1754660699999997</v>
      </c>
      <c r="K230" s="28">
        <f t="shared" si="27"/>
        <v>2.79714682</v>
      </c>
      <c r="L230" s="28">
        <f t="shared" si="27"/>
        <v>2.4269560999999999</v>
      </c>
      <c r="M230" s="28">
        <f t="shared" si="27"/>
        <v>2.7341490999999998</v>
      </c>
      <c r="N230" s="28">
        <f t="shared" si="27"/>
        <v>2.5986707000000004</v>
      </c>
      <c r="O230" s="39">
        <f t="shared" si="12"/>
        <v>29.418689129999994</v>
      </c>
    </row>
    <row r="231" spans="1:15" customFormat="1">
      <c r="A231" s="10">
        <v>1020</v>
      </c>
      <c r="B231" s="10" t="s">
        <v>29</v>
      </c>
      <c r="C231" s="28">
        <f t="shared" ref="C231:N231" si="28">+C170-C201</f>
        <v>0.41046055999999997</v>
      </c>
      <c r="D231" s="28">
        <f t="shared" si="28"/>
        <v>0.35376824000000007</v>
      </c>
      <c r="E231" s="28">
        <f t="shared" si="28"/>
        <v>0.34397269999999991</v>
      </c>
      <c r="F231" s="28">
        <f t="shared" si="28"/>
        <v>0.38907634000000002</v>
      </c>
      <c r="G231" s="28">
        <f t="shared" si="28"/>
        <v>0.42237762999999995</v>
      </c>
      <c r="H231" s="28">
        <f t="shared" si="28"/>
        <v>0.35870766000000021</v>
      </c>
      <c r="I231" s="28">
        <f t="shared" si="28"/>
        <v>0.39576181999999993</v>
      </c>
      <c r="J231" s="28">
        <f t="shared" si="28"/>
        <v>0.46961481000000005</v>
      </c>
      <c r="K231" s="28">
        <f t="shared" si="28"/>
        <v>0.45289297999999989</v>
      </c>
      <c r="L231" s="28">
        <f t="shared" si="28"/>
        <v>0.41906474000000016</v>
      </c>
      <c r="M231" s="28">
        <f t="shared" si="28"/>
        <v>0.35643031000000014</v>
      </c>
      <c r="N231" s="28">
        <f t="shared" si="28"/>
        <v>0.44081961000000014</v>
      </c>
      <c r="O231" s="39">
        <f t="shared" si="12"/>
        <v>4.8129474000000005</v>
      </c>
    </row>
    <row r="232" spans="1:15" customFormat="1">
      <c r="A232" s="10">
        <v>1021</v>
      </c>
      <c r="B232" s="10" t="s">
        <v>30</v>
      </c>
      <c r="C232" s="28">
        <f t="shared" ref="C232:N232" si="29">+C171-C202</f>
        <v>2.0177859299999983</v>
      </c>
      <c r="D232" s="28">
        <f t="shared" si="29"/>
        <v>2.4764403700000002</v>
      </c>
      <c r="E232" s="28">
        <f t="shared" si="29"/>
        <v>1.9521788800000008</v>
      </c>
      <c r="F232" s="28">
        <f t="shared" si="29"/>
        <v>2.1927924100000014</v>
      </c>
      <c r="G232" s="28">
        <f t="shared" si="29"/>
        <v>2.4546755200000003</v>
      </c>
      <c r="H232" s="28">
        <f t="shared" si="29"/>
        <v>2.488895540000001</v>
      </c>
      <c r="I232" s="28">
        <f t="shared" si="29"/>
        <v>3.1085129199999995</v>
      </c>
      <c r="J232" s="28">
        <f t="shared" si="29"/>
        <v>2.9466400299999997</v>
      </c>
      <c r="K232" s="28">
        <f t="shared" si="29"/>
        <v>2.8872924699999998</v>
      </c>
      <c r="L232" s="28">
        <f t="shared" si="29"/>
        <v>2.6614270299999991</v>
      </c>
      <c r="M232" s="28">
        <f t="shared" si="29"/>
        <v>2.4878755100000003</v>
      </c>
      <c r="N232" s="28">
        <f t="shared" si="29"/>
        <v>1.4809352500000004</v>
      </c>
      <c r="O232" s="39">
        <f t="shared" si="12"/>
        <v>29.155451859999999</v>
      </c>
    </row>
    <row r="233" spans="1:15" customFormat="1">
      <c r="A233" s="10">
        <v>1022</v>
      </c>
      <c r="B233" s="10" t="s">
        <v>31</v>
      </c>
      <c r="C233" s="28">
        <f t="shared" ref="C233:N233" si="30">+C172-C203</f>
        <v>0.23373460000000013</v>
      </c>
      <c r="D233" s="28">
        <f t="shared" si="30"/>
        <v>0.33634487999999996</v>
      </c>
      <c r="E233" s="28">
        <f t="shared" si="30"/>
        <v>0.34079723999999989</v>
      </c>
      <c r="F233" s="28">
        <f t="shared" si="30"/>
        <v>0.36586498000000001</v>
      </c>
      <c r="G233" s="28">
        <f t="shared" si="30"/>
        <v>2.1020657099999998</v>
      </c>
      <c r="H233" s="28">
        <f t="shared" si="30"/>
        <v>0.39746424000000025</v>
      </c>
      <c r="I233" s="28">
        <f t="shared" si="30"/>
        <v>0.56940056000000028</v>
      </c>
      <c r="J233" s="28">
        <f t="shared" si="30"/>
        <v>0.53815487999999967</v>
      </c>
      <c r="K233" s="28">
        <f t="shared" si="30"/>
        <v>0.40254576999999969</v>
      </c>
      <c r="L233" s="28">
        <f t="shared" si="30"/>
        <v>0.44585425999999995</v>
      </c>
      <c r="M233" s="28">
        <f t="shared" si="30"/>
        <v>0.46412770000000014</v>
      </c>
      <c r="N233" s="28">
        <f t="shared" si="30"/>
        <v>0.45191890999999962</v>
      </c>
      <c r="O233" s="39">
        <f t="shared" si="12"/>
        <v>6.6482737299999997</v>
      </c>
    </row>
    <row r="234" spans="1:15" customFormat="1">
      <c r="A234" s="10">
        <v>1023</v>
      </c>
      <c r="B234" s="10" t="s">
        <v>32</v>
      </c>
      <c r="C234" s="28">
        <f t="shared" ref="C234:N234" si="31">+C173-C204</f>
        <v>4.5221439200000013</v>
      </c>
      <c r="D234" s="28">
        <f t="shared" si="31"/>
        <v>4.8952520700000006</v>
      </c>
      <c r="E234" s="28">
        <f t="shared" si="31"/>
        <v>4.034837200000001</v>
      </c>
      <c r="F234" s="28">
        <f t="shared" si="31"/>
        <v>5.0300302800000001</v>
      </c>
      <c r="G234" s="28">
        <f t="shared" si="31"/>
        <v>4.450738330000001</v>
      </c>
      <c r="H234" s="28">
        <f t="shared" si="31"/>
        <v>4.1633994700000017</v>
      </c>
      <c r="I234" s="28">
        <f t="shared" si="31"/>
        <v>5.2365220000000017</v>
      </c>
      <c r="J234" s="28">
        <f t="shared" si="31"/>
        <v>5.4592400199999993</v>
      </c>
      <c r="K234" s="28">
        <f t="shared" si="31"/>
        <v>5.353946829999999</v>
      </c>
      <c r="L234" s="28">
        <f t="shared" si="31"/>
        <v>4.5348836600000002</v>
      </c>
      <c r="M234" s="28">
        <f t="shared" si="31"/>
        <v>4.5093569600000007</v>
      </c>
      <c r="N234" s="28">
        <f t="shared" si="31"/>
        <v>4.8667181500000005</v>
      </c>
      <c r="O234" s="39">
        <f t="shared" si="12"/>
        <v>57.057068889999996</v>
      </c>
    </row>
    <row r="235" spans="1:15" customFormat="1">
      <c r="A235" s="10">
        <v>1024</v>
      </c>
      <c r="B235" s="10" t="s">
        <v>33</v>
      </c>
      <c r="C235" s="28">
        <f t="shared" ref="C235:N235" si="32">+C174-C205</f>
        <v>0.49149045999999985</v>
      </c>
      <c r="D235" s="28">
        <f t="shared" si="32"/>
        <v>0.53059918000000017</v>
      </c>
      <c r="E235" s="28">
        <f t="shared" si="32"/>
        <v>0.55945368000000006</v>
      </c>
      <c r="F235" s="28">
        <f t="shared" si="32"/>
        <v>0.67494232000000021</v>
      </c>
      <c r="G235" s="28">
        <f t="shared" si="32"/>
        <v>0.48940174000000003</v>
      </c>
      <c r="H235" s="28">
        <f t="shared" si="32"/>
        <v>0.50372805000000009</v>
      </c>
      <c r="I235" s="28">
        <f t="shared" si="32"/>
        <v>0.68084582999999965</v>
      </c>
      <c r="J235" s="28">
        <f t="shared" si="32"/>
        <v>0.80144780000000015</v>
      </c>
      <c r="K235" s="28">
        <f t="shared" si="32"/>
        <v>0.76247684999999998</v>
      </c>
      <c r="L235" s="28">
        <f t="shared" si="32"/>
        <v>0.62646888999999994</v>
      </c>
      <c r="M235" s="28">
        <f t="shared" si="32"/>
        <v>0.52218849999999983</v>
      </c>
      <c r="N235" s="28">
        <f t="shared" si="32"/>
        <v>0.53873104999999999</v>
      </c>
      <c r="O235" s="39">
        <f t="shared" si="12"/>
        <v>7.1817743499999995</v>
      </c>
    </row>
    <row r="236" spans="1:15" customFormat="1">
      <c r="A236" s="10">
        <v>1025</v>
      </c>
      <c r="B236" s="10" t="s">
        <v>34</v>
      </c>
      <c r="C236" s="28">
        <f t="shared" ref="C236:N236" si="33">+C175-C206</f>
        <v>0.20454208999999995</v>
      </c>
      <c r="D236" s="28">
        <f t="shared" si="33"/>
        <v>0.17723150999999993</v>
      </c>
      <c r="E236" s="28">
        <f t="shared" si="33"/>
        <v>0.15485313000000001</v>
      </c>
      <c r="F236" s="28">
        <f t="shared" si="33"/>
        <v>0.13455817000000003</v>
      </c>
      <c r="G236" s="28">
        <f t="shared" si="33"/>
        <v>0.15942913999999997</v>
      </c>
      <c r="H236" s="28">
        <f t="shared" si="33"/>
        <v>0.16913115000000006</v>
      </c>
      <c r="I236" s="28">
        <f t="shared" si="33"/>
        <v>0.23648459999999993</v>
      </c>
      <c r="J236" s="28">
        <f t="shared" si="33"/>
        <v>0.21612230000000004</v>
      </c>
      <c r="K236" s="28">
        <f t="shared" si="33"/>
        <v>0.21306442000000003</v>
      </c>
      <c r="L236" s="28">
        <f t="shared" si="33"/>
        <v>0.18857188000000003</v>
      </c>
      <c r="M236" s="28">
        <f t="shared" si="33"/>
        <v>0.14724723000000001</v>
      </c>
      <c r="N236" s="28">
        <f t="shared" si="33"/>
        <v>0.12960686000000005</v>
      </c>
      <c r="O236" s="39">
        <f t="shared" si="12"/>
        <v>2.1308424800000001</v>
      </c>
    </row>
    <row r="237" spans="1:15" customFormat="1">
      <c r="A237" s="10">
        <v>1026</v>
      </c>
      <c r="B237" s="10" t="s">
        <v>35</v>
      </c>
      <c r="C237" s="28">
        <f t="shared" ref="C237:N237" si="34">+C176-C207</f>
        <v>0.17717360999999993</v>
      </c>
      <c r="D237" s="28">
        <f t="shared" si="34"/>
        <v>0.18859919999999991</v>
      </c>
      <c r="E237" s="28">
        <f t="shared" si="34"/>
        <v>0.19510894000000006</v>
      </c>
      <c r="F237" s="28">
        <f t="shared" si="34"/>
        <v>0.25222161000000004</v>
      </c>
      <c r="G237" s="28">
        <f t="shared" si="34"/>
        <v>0.1817307199999999</v>
      </c>
      <c r="H237" s="28">
        <f t="shared" si="34"/>
        <v>0.31645241999999996</v>
      </c>
      <c r="I237" s="28">
        <f t="shared" si="34"/>
        <v>0.27442317999999988</v>
      </c>
      <c r="J237" s="28">
        <f t="shared" si="34"/>
        <v>0.28476377999999991</v>
      </c>
      <c r="K237" s="28">
        <f t="shared" si="34"/>
        <v>0.26537980999999983</v>
      </c>
      <c r="L237" s="28">
        <f t="shared" si="34"/>
        <v>0.23083264999999986</v>
      </c>
      <c r="M237" s="28">
        <f t="shared" si="34"/>
        <v>0.22257379999999999</v>
      </c>
      <c r="N237" s="28">
        <f t="shared" si="34"/>
        <v>3.8372299999999138E-3</v>
      </c>
      <c r="O237" s="39">
        <f t="shared" si="12"/>
        <v>2.5930969499999992</v>
      </c>
    </row>
    <row r="238" spans="1:15" customFormat="1">
      <c r="A238" s="10">
        <v>1027</v>
      </c>
      <c r="B238" s="10" t="s">
        <v>36</v>
      </c>
      <c r="C238" s="28">
        <f t="shared" ref="C238:N238" si="35">+C177-C208</f>
        <v>2.3755583199999997</v>
      </c>
      <c r="D238" s="28">
        <f t="shared" si="35"/>
        <v>2.2930505600000002</v>
      </c>
      <c r="E238" s="28">
        <f t="shared" si="35"/>
        <v>2.14912291</v>
      </c>
      <c r="F238" s="28">
        <f t="shared" si="35"/>
        <v>2.45211756</v>
      </c>
      <c r="G238" s="28">
        <f t="shared" si="35"/>
        <v>2.1974937799999998</v>
      </c>
      <c r="H238" s="28">
        <f t="shared" si="35"/>
        <v>2.3703412999999998</v>
      </c>
      <c r="I238" s="28">
        <f t="shared" si="35"/>
        <v>2.5841309900000002</v>
      </c>
      <c r="J238" s="28">
        <f t="shared" si="35"/>
        <v>2.8190187500000006</v>
      </c>
      <c r="K238" s="28">
        <f t="shared" si="35"/>
        <v>2.6013396600000003</v>
      </c>
      <c r="L238" s="28">
        <f t="shared" si="35"/>
        <v>2.4841812799999992</v>
      </c>
      <c r="M238" s="28">
        <f t="shared" si="35"/>
        <v>2.0403428499999996</v>
      </c>
      <c r="N238" s="28">
        <f t="shared" si="35"/>
        <v>2.1687492400000004</v>
      </c>
      <c r="O238" s="39">
        <f t="shared" si="12"/>
        <v>28.5354472</v>
      </c>
    </row>
    <row r="239" spans="1:15" customFormat="1">
      <c r="A239" s="10">
        <v>1028</v>
      </c>
      <c r="B239" s="10" t="s">
        <v>37</v>
      </c>
      <c r="C239" s="28">
        <f t="shared" ref="C239:N239" si="36">+C178-C209</f>
        <v>0.19662598000000006</v>
      </c>
      <c r="D239" s="28">
        <f t="shared" si="36"/>
        <v>0.10923712000000002</v>
      </c>
      <c r="E239" s="28">
        <f t="shared" si="36"/>
        <v>9.622269E-2</v>
      </c>
      <c r="F239" s="28">
        <f t="shared" si="36"/>
        <v>0.20144263999999995</v>
      </c>
      <c r="G239" s="28">
        <f t="shared" si="36"/>
        <v>0.21834007000000002</v>
      </c>
      <c r="H239" s="28">
        <f t="shared" si="36"/>
        <v>0.16527640000000002</v>
      </c>
      <c r="I239" s="28">
        <f t="shared" si="36"/>
        <v>0.22944848999999995</v>
      </c>
      <c r="J239" s="28">
        <f t="shared" si="36"/>
        <v>0.26855178000000002</v>
      </c>
      <c r="K239" s="28">
        <f t="shared" si="36"/>
        <v>0.22124263000000002</v>
      </c>
      <c r="L239" s="28">
        <f t="shared" si="36"/>
        <v>0.17276029999999998</v>
      </c>
      <c r="M239" s="28">
        <f t="shared" si="36"/>
        <v>0.20843488000000004</v>
      </c>
      <c r="N239" s="28">
        <f t="shared" si="36"/>
        <v>0.15210351</v>
      </c>
      <c r="O239" s="39">
        <f t="shared" si="12"/>
        <v>2.23968649</v>
      </c>
    </row>
    <row r="240" spans="1:15" customFormat="1">
      <c r="A240" s="10">
        <v>1029</v>
      </c>
      <c r="B240" s="10" t="s">
        <v>38</v>
      </c>
      <c r="C240" s="28">
        <f t="shared" ref="C240:N240" si="37">+C179-C210</f>
        <v>0.25535374999999999</v>
      </c>
      <c r="D240" s="28">
        <f t="shared" si="37"/>
        <v>0.27138018999999985</v>
      </c>
      <c r="E240" s="28">
        <f t="shared" si="37"/>
        <v>0.31192797999999994</v>
      </c>
      <c r="F240" s="28">
        <f t="shared" si="37"/>
        <v>0.36905583000000003</v>
      </c>
      <c r="G240" s="28">
        <f t="shared" si="37"/>
        <v>0.40870550000000005</v>
      </c>
      <c r="H240" s="28">
        <f t="shared" si="37"/>
        <v>0.36048262000000003</v>
      </c>
      <c r="I240" s="28">
        <f t="shared" si="37"/>
        <v>0.41188696000000002</v>
      </c>
      <c r="J240" s="28">
        <f t="shared" si="37"/>
        <v>0.46733491999999999</v>
      </c>
      <c r="K240" s="28">
        <f t="shared" si="37"/>
        <v>0.29665231000000009</v>
      </c>
      <c r="L240" s="28">
        <f t="shared" si="37"/>
        <v>0.27219966999999989</v>
      </c>
      <c r="M240" s="28">
        <f t="shared" si="37"/>
        <v>0.35266523000000011</v>
      </c>
      <c r="N240" s="28">
        <f t="shared" si="37"/>
        <v>0.32553697999999998</v>
      </c>
      <c r="O240" s="39">
        <f t="shared" si="12"/>
        <v>4.1031819399999998</v>
      </c>
    </row>
    <row r="241" spans="1:15" customFormat="1">
      <c r="A241" s="10">
        <v>1030</v>
      </c>
      <c r="B241" s="15" t="s">
        <v>18</v>
      </c>
      <c r="C241" s="30">
        <f t="shared" ref="C241:N241" si="38">+C159-C190</f>
        <v>1.0830626300000001</v>
      </c>
      <c r="D241" s="30">
        <f t="shared" si="38"/>
        <v>0.90389458999999994</v>
      </c>
      <c r="E241" s="30">
        <f t="shared" si="38"/>
        <v>0.99955791999999999</v>
      </c>
      <c r="F241" s="30">
        <f t="shared" si="38"/>
        <v>1.1976707799999997</v>
      </c>
      <c r="G241" s="30">
        <f t="shared" si="38"/>
        <v>1.0864916700000002</v>
      </c>
      <c r="H241" s="30">
        <f t="shared" si="38"/>
        <v>0.94841778000000021</v>
      </c>
      <c r="I241" s="30">
        <f t="shared" si="38"/>
        <v>1.0328453399999999</v>
      </c>
      <c r="J241" s="30">
        <f t="shared" si="38"/>
        <v>1.0734978699999997</v>
      </c>
      <c r="K241" s="30">
        <f t="shared" si="38"/>
        <v>1.1898349100000001</v>
      </c>
      <c r="L241" s="30">
        <f t="shared" si="38"/>
        <v>0.85464191999999983</v>
      </c>
      <c r="M241" s="30">
        <f t="shared" si="38"/>
        <v>0.80661305000000039</v>
      </c>
      <c r="N241" s="30">
        <f t="shared" si="38"/>
        <v>0.23708081000000014</v>
      </c>
      <c r="O241" s="40">
        <f t="shared" si="12"/>
        <v>11.413609270000002</v>
      </c>
    </row>
    <row r="242" spans="1:15" customFormat="1">
      <c r="A242" s="4">
        <v>10300</v>
      </c>
      <c r="B242" s="4" t="s">
        <v>57</v>
      </c>
      <c r="C242" s="25">
        <f>SUM(C214:C241)</f>
        <v>48.408339249999976</v>
      </c>
      <c r="D242" s="25">
        <f t="shared" ref="D242:O242" si="39">SUM(D214:D241)</f>
        <v>50.348288979999992</v>
      </c>
      <c r="E242" s="25">
        <f t="shared" si="39"/>
        <v>46.422213609999993</v>
      </c>
      <c r="F242" s="25">
        <f t="shared" si="39"/>
        <v>54.875422760000006</v>
      </c>
      <c r="G242" s="25">
        <f t="shared" si="39"/>
        <v>55.022819049999988</v>
      </c>
      <c r="H242" s="25">
        <f t="shared" si="39"/>
        <v>49.885845030000006</v>
      </c>
      <c r="I242" s="25">
        <f t="shared" si="39"/>
        <v>54.631559599999996</v>
      </c>
      <c r="J242" s="25">
        <f t="shared" si="39"/>
        <v>58.704083370000006</v>
      </c>
      <c r="K242" s="25">
        <f t="shared" si="39"/>
        <v>46.613930260000011</v>
      </c>
      <c r="L242" s="25">
        <f t="shared" si="39"/>
        <v>49.94396574999999</v>
      </c>
      <c r="M242" s="25">
        <f t="shared" si="39"/>
        <v>42.157229339999994</v>
      </c>
      <c r="N242" s="25">
        <f t="shared" si="39"/>
        <v>42.107422260000021</v>
      </c>
      <c r="O242" s="25">
        <f t="shared" si="39"/>
        <v>599.12111926000011</v>
      </c>
    </row>
    <row r="243" spans="1:15" customFormat="1">
      <c r="A243" s="32"/>
      <c r="B243" s="32"/>
      <c r="O243" s="32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272"/>
  <sheetViews>
    <sheetView topLeftCell="L115" zoomScale="70" zoomScaleNormal="70" workbookViewId="0">
      <selection activeCell="Y149" sqref="Y149"/>
    </sheetView>
  </sheetViews>
  <sheetFormatPr defaultRowHeight="15"/>
  <cols>
    <col min="1" max="1" width="6.42578125" style="41" bestFit="1" customWidth="1"/>
    <col min="2" max="2" width="16" style="41" bestFit="1" customWidth="1"/>
    <col min="3" max="14" width="13.85546875" style="41" bestFit="1" customWidth="1"/>
    <col min="15" max="15" width="17.42578125" style="41" bestFit="1" customWidth="1"/>
    <col min="16" max="16" width="14.85546875" bestFit="1" customWidth="1"/>
    <col min="18" max="18" width="15.140625" bestFit="1" customWidth="1"/>
    <col min="31" max="31" width="11.28515625" bestFit="1" customWidth="1"/>
    <col min="34" max="34" width="14.28515625" bestFit="1" customWidth="1"/>
    <col min="35" max="35" width="11" bestFit="1" customWidth="1"/>
    <col min="47" max="47" width="11.28515625" bestFit="1" customWidth="1"/>
    <col min="50" max="50" width="13.85546875" bestFit="1" customWidth="1"/>
  </cols>
  <sheetData>
    <row r="1" spans="1:15">
      <c r="A1" s="3" t="s">
        <v>55</v>
      </c>
      <c r="B1" s="3" t="s">
        <v>12</v>
      </c>
      <c r="C1" s="3" t="s">
        <v>0</v>
      </c>
      <c r="D1" s="3" t="s">
        <v>1</v>
      </c>
      <c r="E1" s="3" t="s">
        <v>2</v>
      </c>
      <c r="F1" s="3" t="s">
        <v>3</v>
      </c>
      <c r="G1" s="3" t="s">
        <v>4</v>
      </c>
      <c r="H1" s="3" t="s">
        <v>5</v>
      </c>
      <c r="I1" s="3" t="s">
        <v>6</v>
      </c>
      <c r="J1" s="3" t="s">
        <v>7</v>
      </c>
      <c r="K1" s="3" t="s">
        <v>8</v>
      </c>
      <c r="L1" s="3" t="s">
        <v>9</v>
      </c>
      <c r="M1" s="3" t="s">
        <v>10</v>
      </c>
      <c r="N1" s="3" t="s">
        <v>11</v>
      </c>
      <c r="O1" s="3" t="s">
        <v>58</v>
      </c>
    </row>
    <row r="2" spans="1:15">
      <c r="A2" s="7">
        <v>1004</v>
      </c>
      <c r="B2" s="7" t="s">
        <v>99</v>
      </c>
      <c r="C2" s="8">
        <f>+'[10]ผู้ใช้น้ำเพิ่มปกติ-กศผ.'!R5</f>
        <v>502.73918882621535</v>
      </c>
      <c r="D2" s="8">
        <f>+'[10]ผู้ใช้น้ำเพิ่มปกติ-กศผ.'!S5</f>
        <v>417.70615095353207</v>
      </c>
      <c r="E2" s="8">
        <f>+'[10]ผู้ใช้น้ำเพิ่มปกติ-กศผ.'!T5</f>
        <v>447.24394305667471</v>
      </c>
      <c r="F2" s="8">
        <f>+'[10]ผู้ใช้น้ำเพิ่มปกติ-กศผ.'!U5</f>
        <v>309.69927477840452</v>
      </c>
      <c r="G2" s="8">
        <f>+'[10]ผู้ใช้น้ำเพิ่มปกติ-กศผ.'!V5</f>
        <v>376.23389739457423</v>
      </c>
      <c r="H2" s="8">
        <f>+'[10]ผู้ใช้น้ำเพิ่มปกติ-กศผ.'!W5</f>
        <v>431.43078162771957</v>
      </c>
      <c r="I2" s="8">
        <f>+'[10]ผู้ใช้น้ำเพิ่มปกติ-กศผ.'!X5</f>
        <v>357.13875906526999</v>
      </c>
      <c r="J2" s="8">
        <f>+'[10]ผู้ใช้น้ำเพิ่มปกติ-กศผ.'!Y5</f>
        <v>459.77512758528064</v>
      </c>
      <c r="K2" s="8">
        <f>+'[10]ผู้ใช้น้ำเพิ่มปกติ-กศผ.'!Z5</f>
        <v>509.00478109051835</v>
      </c>
      <c r="L2" s="8">
        <f>+'[10]ผู้ใช้น้ำเพิ่มปกติ-กศผ.'!AA5</f>
        <v>421.28648939027664</v>
      </c>
      <c r="M2" s="8">
        <f>+'[10]ผู้ใช้น้ำเพิ่มปกติ-กศผ.'!AB5</f>
        <v>526.60811173784577</v>
      </c>
      <c r="N2" s="8">
        <f>+'[10]ผู้ใช้น้ำเพิ่มปกติ-กศผ.'!AC5</f>
        <v>795.13349449368786</v>
      </c>
      <c r="O2" s="9">
        <f>SUM(C2:N2)</f>
        <v>5554</v>
      </c>
    </row>
    <row r="3" spans="1:15">
      <c r="A3" s="10">
        <v>1005</v>
      </c>
      <c r="B3" s="10" t="s">
        <v>13</v>
      </c>
      <c r="C3" s="11">
        <f>+'[10]ผู้ใช้น้ำเพิ่มปกติ-กศผ.'!R6</f>
        <v>4.8175355450236967</v>
      </c>
      <c r="D3" s="11">
        <f>+'[10]ผู้ใช้น้ำเพิ่มปกติ-กศผ.'!S6</f>
        <v>5.5781990521327023</v>
      </c>
      <c r="E3" s="11">
        <f>+'[10]ผู้ใช้น้ำเพิ่มปกติ-กศผ.'!T6</f>
        <v>7.0995260663507116</v>
      </c>
      <c r="F3" s="11">
        <f>+'[10]ผู้ใช้น้ำเพิ่มปกติ-กศผ.'!U6</f>
        <v>4.8175355450236967</v>
      </c>
      <c r="G3" s="11">
        <f>+'[10]ผู้ใช้น้ำเพิ่มปกติ-กศผ.'!V6</f>
        <v>19.777251184834125</v>
      </c>
      <c r="H3" s="11">
        <f>+'[10]ผู้ใช้น้ำเพิ่มปกติ-กศผ.'!W6</f>
        <v>21.045023696682467</v>
      </c>
      <c r="I3" s="11">
        <f>+'[10]ผู้ใช้น้ำเพิ่มปกติ-กศผ.'!X6</f>
        <v>10.395734597156398</v>
      </c>
      <c r="J3" s="11">
        <f>+'[10]ผู้ใช้น้ำเพิ่มปกติ-กศผ.'!Y6</f>
        <v>11.156398104265405</v>
      </c>
      <c r="K3" s="11">
        <f>+'[10]ผู้ใช้น้ำเพิ่มปกติ-กศผ.'!Z6</f>
        <v>5.5781990521327023</v>
      </c>
      <c r="L3" s="11">
        <f>+'[10]ผู้ใช้น้ำเพิ่มปกติ-กศผ.'!AA6</f>
        <v>6.3388625592417069</v>
      </c>
      <c r="M3" s="11">
        <f>+'[10]ผู้ใช้น้ำเพิ่มปกติ-กศผ.'!AB6</f>
        <v>5.0710900473933656</v>
      </c>
      <c r="N3" s="11">
        <f>+'[10]ผู้ใช้น้ำเพิ่มปกติ-กศผ.'!AC6</f>
        <v>5.3246445497630335</v>
      </c>
      <c r="O3" s="12">
        <f t="shared" ref="O3:O28" si="0">SUM(C3:N3)</f>
        <v>107</v>
      </c>
    </row>
    <row r="4" spans="1:15">
      <c r="A4" s="10">
        <v>1006</v>
      </c>
      <c r="B4" s="10" t="s">
        <v>14</v>
      </c>
      <c r="C4" s="11">
        <f>+'[10]ผู้ใช้น้ำเพิ่มปกติ-กศผ.'!R7</f>
        <v>94.123249299719888</v>
      </c>
      <c r="D4" s="11">
        <f>+'[10]ผู้ใช้น้ำเพิ่มปกติ-กศผ.'!S7</f>
        <v>75.417366946778728</v>
      </c>
      <c r="E4" s="11">
        <f>+'[10]ผู้ใช้น้ำเพิ่มปกติ-กศผ.'!T7</f>
        <v>71.854341736694693</v>
      </c>
      <c r="F4" s="11">
        <f>+'[10]ผู้ใช้น้ำเพิ่มปกติ-กศผ.'!U7</f>
        <v>69.182072829131656</v>
      </c>
      <c r="G4" s="11">
        <f>+'[10]ผู้ใช้น้ำเพิ่มปกติ-กศผ.'!V7</f>
        <v>102.43697478991596</v>
      </c>
      <c r="H4" s="11">
        <f>+'[10]ผู้ใช้น้ำเพิ่มปกติ-กศผ.'!W7</f>
        <v>90.857142857142861</v>
      </c>
      <c r="I4" s="11">
        <f>+'[10]ผู้ใช้น้ำเพิ่มปกติ-กศผ.'!X7</f>
        <v>50.17927170868348</v>
      </c>
      <c r="J4" s="11">
        <f>+'[10]ผู้ใช้น้ำเพิ่มปกติ-กศผ.'!Y7</f>
        <v>114.31372549019608</v>
      </c>
      <c r="K4" s="11">
        <f>+'[10]ผู้ใช้น้ำเพิ่มปกติ-กศผ.'!Z7</f>
        <v>131.53501400560222</v>
      </c>
      <c r="L4" s="11">
        <f>+'[10]ผู้ใช้น้ำเพิ่มปกติ-กศผ.'!AA7</f>
        <v>100.06162464985994</v>
      </c>
      <c r="M4" s="11">
        <f>+'[10]ผู้ใช้น้ำเพิ่มปกติ-กศผ.'!AB7</f>
        <v>84.918767507002798</v>
      </c>
      <c r="N4" s="11">
        <f>+'[10]ผู้ใช้น้ำเพิ่มปกติ-กศผ.'!AC7</f>
        <v>75.120448179271705</v>
      </c>
      <c r="O4" s="12">
        <f t="shared" si="0"/>
        <v>1060</v>
      </c>
    </row>
    <row r="5" spans="1:15">
      <c r="A5" s="10">
        <v>1007</v>
      </c>
      <c r="B5" s="10" t="s">
        <v>15</v>
      </c>
      <c r="C5" s="11">
        <f>+'[10]ผู้ใช้น้ำเพิ่มปกติ-กศผ.'!R8</f>
        <v>77.327630453378944</v>
      </c>
      <c r="D5" s="11">
        <f>+'[10]ผู้ใช้น้ำเพิ่มปกติ-กศผ.'!S8</f>
        <v>149.66638152266896</v>
      </c>
      <c r="E5" s="11">
        <f>+'[10]ผู้ใช้น้ำเพิ่มปกติ-กศผ.'!T8</f>
        <v>72.061591103507268</v>
      </c>
      <c r="F5" s="11">
        <f>+'[10]ผู้ใช้น้ำเพิ่มปกติ-กศผ.'!U8</f>
        <v>42.405474764756207</v>
      </c>
      <c r="G5" s="11">
        <f>+'[10]ผู้ใช้น้ำเพิ่มปกติ-กศผ.'!V8</f>
        <v>69.844311377245504</v>
      </c>
      <c r="H5" s="11">
        <f>+'[10]ผู้ใช้น้ำเพิ่มปกติ-กศผ.'!W8</f>
        <v>132.20530367835758</v>
      </c>
      <c r="I5" s="11">
        <f>+'[10]ผู้ใช้น้ำเพิ่มปกติ-กศผ.'!X8</f>
        <v>55.98631308810949</v>
      </c>
      <c r="J5" s="11">
        <f>+'[10]ผู้ใช้น้ำเพิ่มปกติ-กศผ.'!Y8</f>
        <v>90.908468776732235</v>
      </c>
      <c r="K5" s="11">
        <f>+'[10]ผู้ใช้น้ำเพิ่มปกติ-กศผ.'!Z8</f>
        <v>104.48930710008554</v>
      </c>
      <c r="L5" s="11">
        <f>+'[10]ผู้ใช้น้ำเพิ่มปกติ-กศผ.'!AA8</f>
        <v>67.904191616766468</v>
      </c>
      <c r="M5" s="11">
        <f>+'[10]ผู้ใช้น้ำเพิ่มปกติ-กศผ.'!AB8</f>
        <v>72.615911035072713</v>
      </c>
      <c r="N5" s="11">
        <f>+'[10]ผู้ใช้น้ำเพิ่มปกติ-กศผ.'!AC8</f>
        <v>36.585115483319072</v>
      </c>
      <c r="O5" s="12">
        <f t="shared" si="0"/>
        <v>971.99999999999989</v>
      </c>
    </row>
    <row r="6" spans="1:15">
      <c r="A6" s="10">
        <v>1008</v>
      </c>
      <c r="B6" s="10" t="s">
        <v>16</v>
      </c>
      <c r="C6" s="11">
        <f>+'[10]ผู้ใช้น้ำเพิ่มปกติ-กศผ.'!R9</f>
        <v>16.399239543726235</v>
      </c>
      <c r="D6" s="11">
        <f>+'[10]ผู้ใช้น้ำเพิ่มปกติ-กศผ.'!S9</f>
        <v>21.865652724968314</v>
      </c>
      <c r="E6" s="11">
        <f>+'[10]ผู้ใช้น้ำเพิ่มปกติ-กศผ.'!T9</f>
        <v>14.960709759188845</v>
      </c>
      <c r="F6" s="11">
        <f>+'[10]ผู้ใช้น้ำเพิ่มปกติ-กศผ.'!U9</f>
        <v>19.564005069708493</v>
      </c>
      <c r="G6" s="11">
        <f>+'[10]ผู้ใช้น้ำเพิ่มปกติ-กศผ.'!V9</f>
        <v>23.304182509505704</v>
      </c>
      <c r="H6" s="11">
        <f>+'[10]ผู้ใช้น้ำเพิ่มปกติ-กศผ.'!W9</f>
        <v>29.63371356147022</v>
      </c>
      <c r="I6" s="11">
        <f>+'[10]ผู้ใช้น้ำเพิ่มปกติ-กศผ.'!X9</f>
        <v>31.072243346007607</v>
      </c>
      <c r="J6" s="11">
        <f>+'[10]ผู้ใช้น้ำเพิ่มปกติ-กศผ.'!Y9</f>
        <v>19.564005069708493</v>
      </c>
      <c r="K6" s="11">
        <f>+'[10]ผู้ใช้น้ำเพิ่มปกติ-กศผ.'!Z9</f>
        <v>15.536121673003803</v>
      </c>
      <c r="L6" s="11">
        <f>+'[10]ผู้ใช้น้ำเพิ่มปกติ-กศผ.'!AA9</f>
        <v>8.9188846641318129</v>
      </c>
      <c r="M6" s="11">
        <f>+'[10]ผู้ใช้น้ำเพิ่มปกติ-กศผ.'!AB9</f>
        <v>14.673003802281368</v>
      </c>
      <c r="N6" s="11">
        <f>+'[10]ผู้ใช้น้ำเพิ่มปกติ-กศผ.'!AC9</f>
        <v>11.508238276299114</v>
      </c>
      <c r="O6" s="12">
        <f t="shared" si="0"/>
        <v>227</v>
      </c>
    </row>
    <row r="7" spans="1:15">
      <c r="A7" s="10">
        <v>1009</v>
      </c>
      <c r="B7" s="10" t="s">
        <v>17</v>
      </c>
      <c r="C7" s="11">
        <f>+'[10]ผู้ใช้น้ำเพิ่มปกติ-กศผ.'!R10</f>
        <v>30.439024390243908</v>
      </c>
      <c r="D7" s="11">
        <f>+'[10]ผู้ใช้น้ำเพิ่มปกติ-กศผ.'!S10</f>
        <v>35.512195121951223</v>
      </c>
      <c r="E7" s="11">
        <f>+'[10]ผู้ใช้น้ำเพิ่มปกติ-กศผ.'!T10</f>
        <v>16.780487804878053</v>
      </c>
      <c r="F7" s="11">
        <f>+'[10]ผู้ใช้น้ำเพิ่มปกติ-กศผ.'!U10</f>
        <v>28.487804878048784</v>
      </c>
      <c r="G7" s="11">
        <f>+'[10]ผู้ใช้น้ำเพิ่มปกติ-กศผ.'!V10</f>
        <v>19.512195121951226</v>
      </c>
      <c r="H7" s="11">
        <f>+'[10]ผู้ใช้น้ำเพิ่มปกติ-กศผ.'!W10</f>
        <v>35.902439024390254</v>
      </c>
      <c r="I7" s="11">
        <f>+'[10]ผู้ใช้น้ำเพิ่มปกติ-กศผ.'!X10</f>
        <v>32.390243902439032</v>
      </c>
      <c r="J7" s="11">
        <f>+'[10]ผู้ใช้น้ำเพิ่มปกติ-กศผ.'!Y10</f>
        <v>26.14634146341464</v>
      </c>
      <c r="K7" s="11">
        <f>+'[10]ผู้ใช้น้ำเพิ่มปกติ-กศผ.'!Z10</f>
        <v>39.804878048780495</v>
      </c>
      <c r="L7" s="11">
        <f>+'[10]ผู้ใช้น้ำเพิ่มปกติ-กศผ.'!AA10</f>
        <v>21.463414634146343</v>
      </c>
      <c r="M7" s="11">
        <f>+'[10]ผู้ใช้น้ำเพิ่มปกติ-กศผ.'!AB10</f>
        <v>30.439024390243908</v>
      </c>
      <c r="N7" s="11">
        <f>+'[10]ผู้ใช้น้ำเพิ่มปกติ-กศผ.'!AC10</f>
        <v>19.121951219512198</v>
      </c>
      <c r="O7" s="12">
        <f t="shared" si="0"/>
        <v>336.00000000000006</v>
      </c>
    </row>
    <row r="8" spans="1:15">
      <c r="A8" s="10">
        <v>1010</v>
      </c>
      <c r="B8" s="10" t="s">
        <v>19</v>
      </c>
      <c r="C8" s="11">
        <f>+'[10]ผู้ใช้น้ำเพิ่มปกติ-กศผ.'!R11</f>
        <v>26.384236453201972</v>
      </c>
      <c r="D8" s="11">
        <f>+'[10]ผู้ใช้น้ำเพิ่มปกติ-กศผ.'!S11</f>
        <v>9.640394088669952</v>
      </c>
      <c r="E8" s="11">
        <f>+'[10]ผู้ใช้น้ำเพิ่มปกติ-กศผ.'!T11</f>
        <v>18.012315270935964</v>
      </c>
      <c r="F8" s="11">
        <f>+'[10]ผู้ใช้น้ำเพิ่มปกติ-กศผ.'!U11</f>
        <v>12.938423645320199</v>
      </c>
      <c r="G8" s="11">
        <f>+'[10]ผู้ใช้น้ำเพิ่มปกติ-กศผ.'!V11</f>
        <v>11.16256157635468</v>
      </c>
      <c r="H8" s="11">
        <f>+'[10]ผู้ใช้น้ำเพิ่มปกติ-กศผ.'!W11</f>
        <v>16.997536945812811</v>
      </c>
      <c r="I8" s="11">
        <f>+'[10]ผู้ใช้น้ำเพิ่มปกติ-กศผ.'!X11</f>
        <v>18.519704433497541</v>
      </c>
      <c r="J8" s="11">
        <f>+'[10]ผู้ใช้น้ำเพิ่มปกติ-กศผ.'!Y11</f>
        <v>21.05665024630542</v>
      </c>
      <c r="K8" s="11">
        <f>+'[10]ผู้ใช้น้ำเพิ่มปกติ-กศผ.'!Z11</f>
        <v>27.399014778325128</v>
      </c>
      <c r="L8" s="11">
        <f>+'[10]ผู้ใช้น้ำเพิ่มปกติ-กศผ.'!AA11</f>
        <v>10.401477832512317</v>
      </c>
      <c r="M8" s="11">
        <f>+'[10]ผู้ใช้น้ำเพิ่มปกติ-กศผ.'!AB11</f>
        <v>18.773399014778327</v>
      </c>
      <c r="N8" s="11">
        <f>+'[10]ผู้ใช้น้ำเพิ่มปกติ-กศผ.'!AC11</f>
        <v>14.714285714285717</v>
      </c>
      <c r="O8" s="12">
        <f t="shared" si="0"/>
        <v>206.00000000000003</v>
      </c>
    </row>
    <row r="9" spans="1:15">
      <c r="A9" s="10">
        <v>1011</v>
      </c>
      <c r="B9" s="10" t="s">
        <v>20</v>
      </c>
      <c r="C9" s="11">
        <f>+'[10]ผู้ใช้น้ำเพิ่มปกติ-กศผ.'!R12</f>
        <v>5.8377253814147014</v>
      </c>
      <c r="D9" s="11">
        <f>+'[10]ผู้ใช้น้ำเพิ่มปกติ-กศผ.'!S12</f>
        <v>11.929264909847435</v>
      </c>
      <c r="E9" s="11">
        <f>+'[10]ผู้ใช้น้ำเพิ่มปกติ-กศผ.'!T12</f>
        <v>9.137309292649098</v>
      </c>
      <c r="F9" s="11">
        <f>+'[10]ผู้ใช้น้ำเพิ่มปกติ-กศผ.'!U12</f>
        <v>14.721220527045768</v>
      </c>
      <c r="G9" s="11">
        <f>+'[10]ผู้ใช้น้ำเพิ่มปกติ-กศผ.'!V12</f>
        <v>17.005547850208043</v>
      </c>
      <c r="H9" s="11">
        <f>+'[10]ผู้ใช้น้ำเพิ่มปกติ-กศผ.'!W12</f>
        <v>26.650485436893202</v>
      </c>
      <c r="I9" s="11">
        <f>+'[10]ผู้ใช้น้ำเพิ่มปกติ-กศผ.'!X12</f>
        <v>25.381414701803049</v>
      </c>
      <c r="J9" s="11">
        <f>+'[10]ผู้ใช้น้ำเพิ่มปกติ-กศผ.'!Y12</f>
        <v>21.320388349514563</v>
      </c>
      <c r="K9" s="11">
        <f>+'[10]ผู้ใช้น้ำเพิ่มปกติ-กศผ.'!Z12</f>
        <v>12.436893203883495</v>
      </c>
      <c r="L9" s="11">
        <f>+'[10]ผู้ใช้น้ำเพิ่มปกติ-กศผ.'!AA12</f>
        <v>10.914008321775313</v>
      </c>
      <c r="M9" s="11">
        <f>+'[10]ผู้ใช้น้ำเพิ่มปกติ-กศผ.'!AB12</f>
        <v>15.482662968099859</v>
      </c>
      <c r="N9" s="11">
        <f>+'[10]ผู้ใช้น้ำเพิ่มปกติ-กศผ.'!AC12</f>
        <v>12.183079056865465</v>
      </c>
      <c r="O9" s="12">
        <f t="shared" si="0"/>
        <v>183.00000000000003</v>
      </c>
    </row>
    <row r="10" spans="1:15">
      <c r="A10" s="10">
        <v>1012</v>
      </c>
      <c r="B10" s="10" t="s">
        <v>21</v>
      </c>
      <c r="C10" s="11">
        <f>+'[10]ผู้ใช้น้ำเพิ่มปกติ-กศผ.'!R13</f>
        <v>50.925252525252517</v>
      </c>
      <c r="D10" s="11">
        <f>+'[10]ผู้ใช้น้ำเพิ่มปกติ-กศผ.'!S13</f>
        <v>32.1050505050505</v>
      </c>
      <c r="E10" s="11">
        <f>+'[10]ผู้ใช้น้ำเพิ่มปกติ-กศผ.'!T13</f>
        <v>61.165656565656562</v>
      </c>
      <c r="F10" s="11">
        <f>+'[10]ผู้ใช้น้ำเพิ่มปกติ-กศผ.'!U13</f>
        <v>42.898989898989889</v>
      </c>
      <c r="G10" s="11">
        <f>+'[10]ผู้ใช้น้ำเพิ่มปกติ-กศผ.'!V13</f>
        <v>61.719191919191907</v>
      </c>
      <c r="H10" s="11">
        <f>+'[10]ผู้ใช้น้ำเพิ่มปกติ-กศผ.'!W13</f>
        <v>74.450505050505043</v>
      </c>
      <c r="I10" s="11">
        <f>+'[10]ผู้ใช้น้ำเพิ่มปกติ-กศผ.'!X13</f>
        <v>59.781818181818174</v>
      </c>
      <c r="J10" s="11">
        <f>+'[10]ผู้ใช้น้ำเพิ่มปกติ-กศผ.'!Y13</f>
        <v>89.119191919191906</v>
      </c>
      <c r="K10" s="11">
        <f>+'[10]ผู้ใช้น้ำเพิ่มปกติ-กศผ.'!Z13</f>
        <v>59.505050505050498</v>
      </c>
      <c r="L10" s="11">
        <f>+'[10]ผู้ใช้น้ำเพิ่มปกติ-กศผ.'!AA13</f>
        <v>28.230303030303027</v>
      </c>
      <c r="M10" s="11">
        <f>+'[10]ผู้ใช้น้ำเพิ่มปกติ-กศผ.'!AB13</f>
        <v>76.664646464646452</v>
      </c>
      <c r="N10" s="11">
        <f>+'[10]ผู้ใช้น้ำเพิ่มปกติ-กศผ.'!AC13</f>
        <v>48.434343434343432</v>
      </c>
      <c r="O10" s="12">
        <f t="shared" si="0"/>
        <v>684.99999999999989</v>
      </c>
    </row>
    <row r="11" spans="1:15">
      <c r="A11" s="10">
        <v>1013</v>
      </c>
      <c r="B11" s="10" t="s">
        <v>22</v>
      </c>
      <c r="C11" s="11">
        <f>+'[10]ผู้ใช้น้ำเพิ่มปกติ-กศผ.'!R14</f>
        <v>2.9520295202952034</v>
      </c>
      <c r="D11" s="11">
        <f>+'[10]ผู้ใช้น้ำเพิ่มปกติ-กศผ.'!S14</f>
        <v>3.8376383763837643</v>
      </c>
      <c r="E11" s="11">
        <f>+'[10]ผู้ใช้น้ำเพิ่มปกติ-กศผ.'!T14</f>
        <v>4.7232472324723247</v>
      </c>
      <c r="F11" s="11">
        <f>+'[10]ผู้ใช้น้ำเพิ่มปกติ-กศผ.'!U14</f>
        <v>9.1512915129151313</v>
      </c>
      <c r="G11" s="11">
        <f>+'[10]ผู้ใช้น้ำเพิ่มปกติ-กศผ.'!V14</f>
        <v>11.21771217712177</v>
      </c>
      <c r="H11" s="11">
        <f>+'[10]ผู้ใช้น้ำเพิ่มปกติ-กศผ.'!W14</f>
        <v>12.103321033210332</v>
      </c>
      <c r="I11" s="11">
        <f>+'[10]ผู้ใช้น้ำเพิ่มปกติ-กศผ.'!X14</f>
        <v>9.1512915129151313</v>
      </c>
      <c r="J11" s="11">
        <f>+'[10]ผู้ใช้น้ำเพิ่มปกติ-กศผ.'!Y14</f>
        <v>7.3800738007380087</v>
      </c>
      <c r="K11" s="11">
        <f>+'[10]ผู้ใช้น้ำเพิ่มปกติ-กศผ.'!Z14</f>
        <v>4.4280442804428048</v>
      </c>
      <c r="L11" s="11">
        <f>+'[10]ผู้ใช้น้ำเพิ่มปกติ-กศผ.'!AA14</f>
        <v>3.2472324723247232</v>
      </c>
      <c r="M11" s="11">
        <f>+'[10]ผู้ใช้น้ำเพิ่มปกติ-กศผ.'!AB14</f>
        <v>4.4280442804428048</v>
      </c>
      <c r="N11" s="11">
        <f>+'[10]ผู้ใช้น้ำเพิ่มปกติ-กศผ.'!AC14</f>
        <v>7.3800738007380087</v>
      </c>
      <c r="O11" s="12">
        <f t="shared" si="0"/>
        <v>80</v>
      </c>
    </row>
    <row r="12" spans="1:15">
      <c r="A12" s="10">
        <v>1014</v>
      </c>
      <c r="B12" s="10" t="s">
        <v>23</v>
      </c>
      <c r="C12" s="11">
        <f>+'[10]ผู้ใช้น้ำเพิ่มปกติ-กศผ.'!R15</f>
        <v>118.70530258229846</v>
      </c>
      <c r="D12" s="11">
        <f>+'[10]ผู้ใช้น้ำเพิ่มปกติ-กศผ.'!S15</f>
        <v>116.75931401537554</v>
      </c>
      <c r="E12" s="11">
        <f>+'[10]ผู้ใช้น้ำเพิ่มปกติ-กศผ.'!T15</f>
        <v>70.298836980090684</v>
      </c>
      <c r="F12" s="11">
        <f>+'[10]ผู้ใช้น้ำเพิ่มปกติ-กศผ.'!U15</f>
        <v>81.974768381628223</v>
      </c>
      <c r="G12" s="11">
        <f>+'[10]ผู้ใช้น้ำเพิ่มปกติ-กศผ.'!V15</f>
        <v>75.650305539128738</v>
      </c>
      <c r="H12" s="11">
        <f>+'[10]ผู้ใช้น้ำเพิ่มปกติ-กศผ.'!W15</f>
        <v>96.083185491819449</v>
      </c>
      <c r="I12" s="11">
        <f>+'[10]ผู้ใช้น้ำเพิ่มปกติ-กศผ.'!X15</f>
        <v>95.110191208358003</v>
      </c>
      <c r="J12" s="11">
        <f>+'[10]ผู้ใช้น้ำเพิ่มปกติ-กศผ.'!Y15</f>
        <v>108.00236546422238</v>
      </c>
      <c r="K12" s="11">
        <f>+'[10]ผู้ใช้น้ำเพิ่มปกติ-กศผ.'!Z15</f>
        <v>109.70510546027992</v>
      </c>
      <c r="L12" s="11">
        <f>+'[10]ผู้ใช้น้ำเพิ่มปกติ-กศผ.'!AA15</f>
        <v>100.94815690912677</v>
      </c>
      <c r="M12" s="11">
        <f>+'[10]ผู้ใช้น้ำเพิ่มปกติ-กศผ.'!AB15</f>
        <v>137.92193968066235</v>
      </c>
      <c r="N12" s="11">
        <f>+'[10]ผู้ใช้น้ำเพิ่มปกติ-กศผ.'!AC15</f>
        <v>122.84052828700968</v>
      </c>
      <c r="O12" s="12">
        <f t="shared" si="0"/>
        <v>1234</v>
      </c>
    </row>
    <row r="13" spans="1:15">
      <c r="A13" s="10">
        <v>1015</v>
      </c>
      <c r="B13" s="10" t="s">
        <v>24</v>
      </c>
      <c r="C13" s="11">
        <f>+'[10]ผู้ใช้น้ำเพิ่มปกติ-กศผ.'!R16</f>
        <v>14.308943089430896</v>
      </c>
      <c r="D13" s="11">
        <f>+'[10]ผู้ใช้น้ำเพิ่มปกติ-กศผ.'!S16</f>
        <v>9.4308943089430901</v>
      </c>
      <c r="E13" s="11">
        <f>+'[10]ผู้ใช้น้ำเพิ่มปกติ-กศผ.'!T16</f>
        <v>18.536585365853661</v>
      </c>
      <c r="F13" s="11">
        <f>+'[10]ผู้ใช้น้ำเพิ่มปกติ-กศผ.'!U16</f>
        <v>18.536585365853661</v>
      </c>
      <c r="G13" s="11">
        <f>+'[10]ผู้ใช้น้ำเพิ่มปกติ-กศผ.'!V16</f>
        <v>13.983739837398376</v>
      </c>
      <c r="H13" s="11">
        <f>+'[10]ผู้ใช้น้ำเพิ่มปกติ-กศผ.'!W16</f>
        <v>23.739837398373986</v>
      </c>
      <c r="I13" s="11">
        <f>+'[10]ผู้ใช้น้ำเพิ่มปกติ-กศผ.'!X16</f>
        <v>10.406504065040652</v>
      </c>
      <c r="J13" s="11">
        <f>+'[10]ผู้ใช้น้ำเพิ่มปกติ-กศผ.'!Y16</f>
        <v>20.487804878048781</v>
      </c>
      <c r="K13" s="11">
        <f>+'[10]ผู้ใช้น้ำเพิ่มปกติ-กศผ.'!Z16</f>
        <v>10.081300813008131</v>
      </c>
      <c r="L13" s="11">
        <f>+'[10]ผู้ใช้น้ำเพิ่มปกติ-กศผ.'!AA16</f>
        <v>16.260162601626018</v>
      </c>
      <c r="M13" s="11">
        <f>+'[10]ผู้ใช้น้ำเพิ่มปกติ-กศผ.'!AB16</f>
        <v>26.016260162601629</v>
      </c>
      <c r="N13" s="11">
        <f>+'[10]ผู้ใช้น้ำเพิ่มปกติ-กศผ.'!AC16</f>
        <v>18.211382113821141</v>
      </c>
      <c r="O13" s="12">
        <f t="shared" si="0"/>
        <v>200.00000000000006</v>
      </c>
    </row>
    <row r="14" spans="1:15">
      <c r="A14" s="10">
        <v>1016</v>
      </c>
      <c r="B14" s="10" t="s">
        <v>25</v>
      </c>
      <c r="C14" s="11">
        <f>+'[10]ผู้ใช้น้ำเพิ่มปกติ-กศผ.'!R17</f>
        <v>14.146788990825691</v>
      </c>
      <c r="D14" s="11">
        <f>+'[10]ผู้ใช้น้ำเพิ่มปกติ-กศผ.'!S17</f>
        <v>14.44151376146789</v>
      </c>
      <c r="E14" s="11">
        <f>+'[10]ผู้ใช้น้ำเพิ่มปกติ-กศผ.'!T17</f>
        <v>15.325688073394497</v>
      </c>
      <c r="F14" s="11">
        <f>+'[10]ผู้ใช้น้ำเพิ่มปกติ-กศผ.'!U17</f>
        <v>15.325688073394497</v>
      </c>
      <c r="G14" s="11">
        <f>+'[10]ผู้ใช้น้ำเพิ่มปกติ-กศผ.'!V17</f>
        <v>21.220183486238533</v>
      </c>
      <c r="H14" s="11">
        <f>+'[10]ผู้ใช้น้ำเพิ่มปกติ-กศผ.'!W17</f>
        <v>27.998853211009177</v>
      </c>
      <c r="I14" s="11">
        <f>+'[10]ผู้ใช้น้ำเพิ่มปกติ-กศผ.'!X17</f>
        <v>20.336009174311929</v>
      </c>
      <c r="J14" s="11">
        <f>+'[10]ผู้ใช้น้ำเพิ่มปกติ-กศผ.'!Y17</f>
        <v>33.893348623853214</v>
      </c>
      <c r="K14" s="11">
        <f>+'[10]ผู้ใช้น้ำเพิ่มปกติ-กศผ.'!Z17</f>
        <v>38.019495412844044</v>
      </c>
      <c r="L14" s="11">
        <f>+'[10]ผู้ใช้น้ำเพิ่มปกติ-กศผ.'!AA17</f>
        <v>15.915137614678901</v>
      </c>
      <c r="M14" s="11">
        <f>+'[10]ผู้ใช้น้ำเพิ่มปกติ-กศผ.'!AB17</f>
        <v>25.051605504587158</v>
      </c>
      <c r="N14" s="11">
        <f>+'[10]ผู้ใช้น้ำเพิ่มปกติ-กศผ.'!AC17</f>
        <v>15.325688073394497</v>
      </c>
      <c r="O14" s="12">
        <f t="shared" si="0"/>
        <v>257</v>
      </c>
    </row>
    <row r="15" spans="1:15">
      <c r="A15" s="10">
        <v>1017</v>
      </c>
      <c r="B15" s="10" t="s">
        <v>26</v>
      </c>
      <c r="C15" s="11">
        <f>+'[10]ผู้ใช้น้ำเพิ่มปกติ-กศผ.'!R18</f>
        <v>27.737571312143441</v>
      </c>
      <c r="D15" s="11">
        <f>+'[10]ผู้ใช้น้ำเพิ่มปกติ-กศผ.'!S18</f>
        <v>33.224123879380613</v>
      </c>
      <c r="E15" s="11">
        <f>+'[10]ผู้ใช้น้ำเพิ่มปกติ-กศผ.'!T18</f>
        <v>26.823145884270584</v>
      </c>
      <c r="F15" s="11">
        <f>+'[10]ผู้ใช้น้ำเพิ่มปกติ-กศผ.'!U18</f>
        <v>30.176039119804404</v>
      </c>
      <c r="G15" s="11">
        <f>+'[10]ผู้ใช้น้ำเพิ่มปกติ-กศผ.'!V18</f>
        <v>26.518337408312963</v>
      </c>
      <c r="H15" s="11">
        <f>+'[10]ผู้ใช้น้ำเพิ่มปกติ-กศผ.'!W18</f>
        <v>32.614506927465371</v>
      </c>
      <c r="I15" s="11">
        <f>+'[10]ผู้ใช้น้ำเพิ่มปกติ-กศผ.'!X18</f>
        <v>39.320293398533011</v>
      </c>
      <c r="J15" s="11">
        <f>+'[10]ผู้ใช้น้ำเพิ่มปกติ-กศผ.'!Y18</f>
        <v>32.004889975550121</v>
      </c>
      <c r="K15" s="11">
        <f>+'[10]ผู้ใช้น้ำเพิ่มปกติ-กศผ.'!Z18</f>
        <v>33.528932355338227</v>
      </c>
      <c r="L15" s="11">
        <f>+'[10]ผู้ใช้น้ำเพิ่มปกติ-กศผ.'!AA18</f>
        <v>30.480847595762025</v>
      </c>
      <c r="M15" s="11">
        <f>+'[10]ผู้ใช้น้ำเพิ่มปกติ-กศผ.'!AB18</f>
        <v>34.748166259168705</v>
      </c>
      <c r="N15" s="11">
        <f>+'[10]ผู้ใช้น้ำเพิ่มปกติ-กศผ.'!AC18</f>
        <v>26.823145884270584</v>
      </c>
      <c r="O15" s="12">
        <f t="shared" si="0"/>
        <v>374.00000000000011</v>
      </c>
    </row>
    <row r="16" spans="1:15">
      <c r="A16" s="10">
        <v>1018</v>
      </c>
      <c r="B16" s="10" t="s">
        <v>27</v>
      </c>
      <c r="C16" s="11">
        <f>+'[10]ผู้ใช้น้ำเพิ่มปกติ-กศผ.'!R19</f>
        <v>5.6272965879265087</v>
      </c>
      <c r="D16" s="11">
        <f>+'[10]ผู้ใช้น้ำเพิ่มปกติ-กศผ.'!S19</f>
        <v>10.199475065616797</v>
      </c>
      <c r="E16" s="11">
        <f>+'[10]ผู้ใช้น้ำเพิ่มปกติ-กศผ.'!T19</f>
        <v>13.36482939632546</v>
      </c>
      <c r="F16" s="11">
        <f>+'[10]ผู้ใช้น้ำเพิ่มปกติ-กศผ.'!U19</f>
        <v>8.7926509186351698</v>
      </c>
      <c r="G16" s="11">
        <f>+'[10]ผู้ใช้น้ำเพิ่มปกติ-กศผ.'!V19</f>
        <v>14.41994750656168</v>
      </c>
      <c r="H16" s="11">
        <f>+'[10]ผู้ใช้น้ำเพิ่มปกติ-กศผ.'!W19</f>
        <v>22.509186351706035</v>
      </c>
      <c r="I16" s="11">
        <f>+'[10]ผู้ใช้น้ำเพิ่มปกติ-กศผ.'!X19</f>
        <v>6.6824146981627299</v>
      </c>
      <c r="J16" s="11">
        <f>+'[10]ผู้ใช้น้ำเพิ่มปกติ-กศผ.'!Y19</f>
        <v>16.881889763779526</v>
      </c>
      <c r="K16" s="11">
        <f>+'[10]ผู้ใช้น้ำเพิ่มปกติ-กศผ.'!Z19</f>
        <v>9.1443569553805766</v>
      </c>
      <c r="L16" s="11">
        <f>+'[10]ผู้ใช้น้ำเพิ่มปกติ-กศผ.'!AA19</f>
        <v>6.3307086614173231</v>
      </c>
      <c r="M16" s="11">
        <f>+'[10]ผู้ใช้น้ำเพิ่มปกติ-กศผ.'!AB19</f>
        <v>11.254593175853017</v>
      </c>
      <c r="N16" s="11">
        <f>+'[10]ผู้ใช้น้ำเพิ่มปกติ-กศผ.'!AC19</f>
        <v>8.7926509186351698</v>
      </c>
      <c r="O16" s="12">
        <f t="shared" si="0"/>
        <v>133.99999999999997</v>
      </c>
    </row>
    <row r="17" spans="1:15">
      <c r="A17" s="10">
        <v>1019</v>
      </c>
      <c r="B17" s="10" t="s">
        <v>28</v>
      </c>
      <c r="C17" s="11">
        <f>+'[10]ผู้ใช้น้ำเพิ่มปกติ-กศผ.'!R20</f>
        <v>4.9846153846153856</v>
      </c>
      <c r="D17" s="11">
        <f>+'[10]ผู้ใช้น้ำเพิ่มปกติ-กศผ.'!S20</f>
        <v>3.8769230769230778</v>
      </c>
      <c r="E17" s="11">
        <f>+'[10]ผู้ใช้น้ำเพิ่มปกติ-กศผ.'!T20</f>
        <v>4.430769230769231</v>
      </c>
      <c r="F17" s="11">
        <f>+'[10]ผู้ใช้น้ำเพิ่มปกติ-กศผ.'!U20</f>
        <v>4.430769230769231</v>
      </c>
      <c r="G17" s="11">
        <f>+'[10]ผู้ใช้น้ำเพิ่มปกติ-กศผ.'!V20</f>
        <v>10.246153846153849</v>
      </c>
      <c r="H17" s="11">
        <f>+'[10]ผู้ใช้น้ำเพิ่มปกติ-กศผ.'!W20</f>
        <v>16.338461538461544</v>
      </c>
      <c r="I17" s="11">
        <f>+'[10]ผู้ใช้น้ำเพิ่มปกติ-กศผ.'!X20</f>
        <v>15.230769230769232</v>
      </c>
      <c r="J17" s="11">
        <f>+'[10]ผู้ใช้น้ำเพิ่มปกติ-กศผ.'!Y20</f>
        <v>11.907692307692312</v>
      </c>
      <c r="K17" s="11">
        <f>+'[10]ผู้ใช้น้ำเพิ่มปกติ-กศผ.'!Z20</f>
        <v>7.4769230769230779</v>
      </c>
      <c r="L17" s="11">
        <f>+'[10]ผู้ใช้น้ำเพิ่มปกติ-กศผ.'!AA20</f>
        <v>4.7076923076923087</v>
      </c>
      <c r="M17" s="11">
        <f>+'[10]ผู้ใช้น้ำเพิ่มปกติ-กศผ.'!AB20</f>
        <v>2.7692307692307696</v>
      </c>
      <c r="N17" s="11">
        <f>+'[10]ผู้ใช้น้ำเพิ่มปกติ-กศผ.'!AC20</f>
        <v>3.6</v>
      </c>
      <c r="O17" s="12">
        <f t="shared" si="0"/>
        <v>90.000000000000014</v>
      </c>
    </row>
    <row r="18" spans="1:15">
      <c r="A18" s="10">
        <v>1020</v>
      </c>
      <c r="B18" s="10" t="s">
        <v>29</v>
      </c>
      <c r="C18" s="11">
        <f>+'[10]ผู้ใช้น้ำเพิ่มปกติ-กศผ.'!R21</f>
        <v>23.119412941961304</v>
      </c>
      <c r="D18" s="11">
        <f>+'[10]ผู้ใช้น้ำเพิ่มปกติ-กศผ.'!S21</f>
        <v>40.458972648432294</v>
      </c>
      <c r="E18" s="11">
        <f>+'[10]ผู้ใช้น้ำเพิ่มปกติ-กศผ.'!T21</f>
        <v>27.074049366244164</v>
      </c>
      <c r="F18" s="11">
        <f>+'[10]ผู้ใช้น้ำเพิ่มปกติ-กศผ.'!U21</f>
        <v>45.934623082054699</v>
      </c>
      <c r="G18" s="11">
        <f>+'[10]ผู้ใช้น้ำเพิ่มปกติ-กศผ.'!V21</f>
        <v>41.67578385590393</v>
      </c>
      <c r="H18" s="11">
        <f>+'[10]ผู้ใช้น้ำเพิ่มปกติ-กศผ.'!W21</f>
        <v>43.196797865243497</v>
      </c>
      <c r="I18" s="11">
        <f>+'[10]ผู้ใช้น้ำเพิ่มปกติ-กศผ.'!X21</f>
        <v>27.986657771847899</v>
      </c>
      <c r="J18" s="11">
        <f>+'[10]ผู้ใช้น้ำเพิ่มปกติ-กศผ.'!Y21</f>
        <v>45.022014676450972</v>
      </c>
      <c r="K18" s="11">
        <f>+'[10]ผู้ใช้น้ำเพิ่มปกติ-กศผ.'!Z21</f>
        <v>49.889259506337552</v>
      </c>
      <c r="L18" s="11">
        <f>+'[10]ผู้ใช้น้ำเพิ่มปกติ-กศผ.'!AA21</f>
        <v>25.857238158772514</v>
      </c>
      <c r="M18" s="11">
        <f>+'[10]ผู้ใช้น้ำเพิ่มปกติ-กศผ.'!AB21</f>
        <v>36.200133422281517</v>
      </c>
      <c r="N18" s="11">
        <f>+'[10]ผู้ใช้น้ำเพิ่มปกติ-กศผ.'!AC21</f>
        <v>49.58505670446965</v>
      </c>
      <c r="O18" s="12">
        <f t="shared" si="0"/>
        <v>456.00000000000006</v>
      </c>
    </row>
    <row r="19" spans="1:15">
      <c r="A19" s="10">
        <v>1021</v>
      </c>
      <c r="B19" s="10" t="s">
        <v>30</v>
      </c>
      <c r="C19" s="11">
        <f>+'[10]ผู้ใช้น้ำเพิ่มปกติ-กศผ.'!R22</f>
        <v>5.4838709677419368</v>
      </c>
      <c r="D19" s="11">
        <f>+'[10]ผู้ใช้น้ำเพิ่มปกติ-กศผ.'!S22</f>
        <v>10.145161290322584</v>
      </c>
      <c r="E19" s="11">
        <f>+'[10]ผู้ใช้น้ำเพิ่มปกติ-กศผ.'!T22</f>
        <v>13.435483870967744</v>
      </c>
      <c r="F19" s="11">
        <f>+'[10]ผู้ใช้น้ำเพิ่มปกติ-กศผ.'!U22</f>
        <v>12.06451612903226</v>
      </c>
      <c r="G19" s="11">
        <f>+'[10]ผู้ใช้น้ำเพิ่มปกติ-กศผ.'!V22</f>
        <v>15.080645161290324</v>
      </c>
      <c r="H19" s="11">
        <f>+'[10]ผู้ใช้น้ำเพิ่มปกติ-กศผ.'!W22</f>
        <v>14.532258064516133</v>
      </c>
      <c r="I19" s="11">
        <f>+'[10]ผู้ใช้น้ำเพิ่มปกติ-กศผ.'!X22</f>
        <v>9.3225806451612936</v>
      </c>
      <c r="J19" s="11">
        <f>+'[10]ผู้ใช้น้ำเพิ่มปกติ-กศผ.'!Y22</f>
        <v>13.435483870967744</v>
      </c>
      <c r="K19" s="11">
        <f>+'[10]ผู้ใช้น้ำเพิ่มปกติ-กศผ.'!Z22</f>
        <v>18.91935483870968</v>
      </c>
      <c r="L19" s="11">
        <f>+'[10]ผู้ใช้น้ำเพิ่มปกติ-กศผ.'!AA22</f>
        <v>16.177419354838712</v>
      </c>
      <c r="M19" s="11">
        <f>+'[10]ผู้ใช้น้ำเพิ่มปกติ-กศผ.'!AB22</f>
        <v>14.532258064516133</v>
      </c>
      <c r="N19" s="11">
        <f>+'[10]ผู้ใช้น้ำเพิ่มปกติ-กศผ.'!AC22</f>
        <v>26.870967741935488</v>
      </c>
      <c r="O19" s="12">
        <f t="shared" si="0"/>
        <v>170.00000000000003</v>
      </c>
    </row>
    <row r="20" spans="1:15">
      <c r="A20" s="10">
        <v>1022</v>
      </c>
      <c r="B20" s="10" t="s">
        <v>31</v>
      </c>
      <c r="C20" s="11">
        <f>+'[10]ผู้ใช้น้ำเพิ่มปกติ-กศผ.'!R23</f>
        <v>50.676532137518677</v>
      </c>
      <c r="D20" s="11">
        <f>+'[10]ผู้ใช้น้ำเพิ่มปกติ-กศผ.'!S23</f>
        <v>68.512406576980567</v>
      </c>
      <c r="E20" s="11">
        <f>+'[10]ผู้ใช้น้ำเพิ่มปกติ-กศผ.'!T23</f>
        <v>87.763826606875938</v>
      </c>
      <c r="F20" s="11">
        <f>+'[10]ผู้ใช้น้ำเพิ่มปกติ-กศผ.'!U23</f>
        <v>104.18415545590435</v>
      </c>
      <c r="G20" s="11">
        <f>+'[10]ผู้ใช้น้ำเพิ่มปกติ-กศผ.'!V23</f>
        <v>90.594917787742901</v>
      </c>
      <c r="H20" s="11">
        <f>+'[10]ผู้ใช้น้ำเพิ่มปกติ-กศผ.'!W23</f>
        <v>109.28011958146486</v>
      </c>
      <c r="I20" s="11">
        <f>+'[10]ผู้ใช้น้ำเพิ่มปกติ-กศผ.'!X23</f>
        <v>70.777279521674132</v>
      </c>
      <c r="J20" s="11">
        <f>+'[10]ผู้ใช้น้ำเพิ่มปกติ-กศผ.'!Y23</f>
        <v>72.759043348281011</v>
      </c>
      <c r="K20" s="11">
        <f>+'[10]ผู้ใช้น้ำเพิ่มปกติ-กศผ.'!Z23</f>
        <v>73.891479820627808</v>
      </c>
      <c r="L20" s="11">
        <f>+'[10]ผู้ใช้น้ำเพิ่มปกติ-กศผ.'!AA23</f>
        <v>54.073841554559046</v>
      </c>
      <c r="M20" s="11">
        <f>+'[10]ผู้ใช้น้ำเพิ่มปกติ-กศผ.'!AB23</f>
        <v>78.704334828101651</v>
      </c>
      <c r="N20" s="11">
        <f>+'[10]ผู้ใช้น้ำเพิ่มปกติ-กศผ.'!AC23</f>
        <v>85.782062780269058</v>
      </c>
      <c r="O20" s="12">
        <f t="shared" si="0"/>
        <v>947</v>
      </c>
    </row>
    <row r="21" spans="1:15">
      <c r="A21" s="10">
        <v>1023</v>
      </c>
      <c r="B21" s="10" t="s">
        <v>32</v>
      </c>
      <c r="C21" s="11">
        <f>+'[10]ผู้ใช้น้ำเพิ่มปกติ-กศผ.'!R24</f>
        <v>12.043080939947782</v>
      </c>
      <c r="D21" s="11">
        <f>+'[10]ผู้ใช้น้ำเพิ่มปกติ-กศผ.'!S24</f>
        <v>12.924281984334204</v>
      </c>
      <c r="E21" s="11">
        <f>+'[10]ผู้ใช้น้ำเพิ่มปกติ-กศผ.'!T24</f>
        <v>23.204960835509137</v>
      </c>
      <c r="F21" s="11">
        <f>+'[10]ผู้ใช้น้ำเพิ่มปกติ-กศผ.'!U24</f>
        <v>36.716710182767628</v>
      </c>
      <c r="G21" s="11">
        <f>+'[10]ผู้ใช้น้ำเพิ่มปกติ-กศผ.'!V24</f>
        <v>11.455613577023501</v>
      </c>
      <c r="H21" s="11">
        <f>+'[10]ผู้ใช้น้ำเพิ่มปกติ-กศผ.'!W24</f>
        <v>28.785900783289819</v>
      </c>
      <c r="I21" s="11">
        <f>+'[10]ผู้ใช้น้ำเพิ่มปกติ-กศผ.'!X24</f>
        <v>12.630548302872064</v>
      </c>
      <c r="J21" s="11">
        <f>+'[10]ผู้ใช้น้ำเพิ่มปกติ-กศผ.'!Y24</f>
        <v>22.030026109660575</v>
      </c>
      <c r="K21" s="11">
        <f>+'[10]ผู้ใช้น้ำเพิ่มปกติ-กศผ.'!Z24</f>
        <v>19.973890339425591</v>
      </c>
      <c r="L21" s="11">
        <f>+'[10]ผู้ใช้น้ำเพิ่มปกติ-กศผ.'!AA24</f>
        <v>7.9308093994778073</v>
      </c>
      <c r="M21" s="11">
        <f>+'[10]ผู้ใช้น้ำเพิ่มปกติ-กศผ.'!AB24</f>
        <v>23.49869451697128</v>
      </c>
      <c r="N21" s="11">
        <f>+'[10]ผู้ใช้น้ำเพิ่มปกติ-กศผ.'!AC24</f>
        <v>13.805483028720626</v>
      </c>
      <c r="O21" s="12">
        <f t="shared" si="0"/>
        <v>225.00000000000003</v>
      </c>
    </row>
    <row r="22" spans="1:15">
      <c r="A22" s="10">
        <v>1024</v>
      </c>
      <c r="B22" s="10" t="s">
        <v>33</v>
      </c>
      <c r="C22" s="11">
        <f>+'[10]ผู้ใช้น้ำเพิ่มปกติ-กศผ.'!R25</f>
        <v>70.209595484477902</v>
      </c>
      <c r="D22" s="11">
        <f>+'[10]ผู้ใช้น้ำเพิ่มปกติ-กศผ.'!S25</f>
        <v>110.82671683913453</v>
      </c>
      <c r="E22" s="11">
        <f>+'[10]ผู้ใช้น้ำเพิ่มปกติ-กศผ.'!T25</f>
        <v>127.94393226716841</v>
      </c>
      <c r="F22" s="11">
        <f>+'[10]ผู้ใช้น้ำเพิ่มปกติ-กศผ.'!U25</f>
        <v>89.357666980244602</v>
      </c>
      <c r="G22" s="11">
        <f>+'[10]ผู้ใช้น้ำเพิ่มปกติ-กศผ.'!V25</f>
        <v>134.90686735653813</v>
      </c>
      <c r="H22" s="11">
        <f>+'[10]ผู้ใช้น้ำเพิ่มปกติ-กศผ.'!W25</f>
        <v>100.67243650047037</v>
      </c>
      <c r="I22" s="11">
        <f>+'[10]ผู้ใช้น้ำเพิ่มปกติ-กศผ.'!X25</f>
        <v>136.93772342427096</v>
      </c>
      <c r="J22" s="11">
        <f>+'[10]ผู้ใช้น้ำเพิ่มปกติ-กศผ.'!Y25</f>
        <v>150.86359360301037</v>
      </c>
      <c r="K22" s="11">
        <f>+'[10]ผู้ใช้น้ำเพิ่มปกติ-กศผ.'!Z25</f>
        <v>172.62276575729072</v>
      </c>
      <c r="L22" s="11">
        <f>+'[10]ผู้ใช้น้ำเพิ่มปกติ-กศผ.'!AA25</f>
        <v>127.36368767638761</v>
      </c>
      <c r="M22" s="11">
        <f>+'[10]ผู้ใช้น้ำเพิ่มปกติ-กศผ.'!AB25</f>
        <v>132.00564440263406</v>
      </c>
      <c r="N22" s="11">
        <f>+'[10]ผู้ใช้น้ำเพิ่มปกติ-กศผ.'!AC25</f>
        <v>188.28936970837256</v>
      </c>
      <c r="O22" s="12">
        <f t="shared" si="0"/>
        <v>1542.0000000000002</v>
      </c>
    </row>
    <row r="23" spans="1:15">
      <c r="A23" s="10">
        <v>1025</v>
      </c>
      <c r="B23" s="10" t="s">
        <v>34</v>
      </c>
      <c r="C23" s="11">
        <f>+'[10]ผู้ใช้น้ำเพิ่มปกติ-กศผ.'!R26</f>
        <v>45.719130895601481</v>
      </c>
      <c r="D23" s="11">
        <f>+'[10]ผู้ใช้น้ำเพิ่มปกติ-กศผ.'!S26</f>
        <v>48.21939586645469</v>
      </c>
      <c r="E23" s="11">
        <f>+'[10]ผู้ใช้น้ำเพิ่มปกติ-กศผ.'!T26</f>
        <v>42.147323794382622</v>
      </c>
      <c r="F23" s="11">
        <f>+'[10]ผู้ใช้น้ำเพิ่มปกติ-กศผ.'!U26</f>
        <v>27.50291467938527</v>
      </c>
      <c r="G23" s="11">
        <f>+'[10]ผู้ใช้น้ำเพิ่มปกติ-กศผ.'!V26</f>
        <v>55.720190779014303</v>
      </c>
      <c r="H23" s="11">
        <f>+'[10]ผู้ใช้น้ำเพิ่มปกติ-กศผ.'!W26</f>
        <v>67.149973502914676</v>
      </c>
      <c r="I23" s="11">
        <f>+'[10]ผู้ใช้น้ำเพิ่มปกติ-กศผ.'!X26</f>
        <v>40.004239533651301</v>
      </c>
      <c r="J23" s="11">
        <f>+'[10]ผู้ใช้น้ำเพิ่มปกติ-กศผ.'!Y26</f>
        <v>41.075781664016958</v>
      </c>
      <c r="K23" s="11">
        <f>+'[10]ผู้ใช้น้ำเพิ่มปกติ-กศผ.'!Z26</f>
        <v>146.4440911499735</v>
      </c>
      <c r="L23" s="11">
        <f>+'[10]ผู้ใช้น้ำเพิ่มปกติ-กศผ.'!AA26</f>
        <v>78.57975622681505</v>
      </c>
      <c r="M23" s="11">
        <f>+'[10]ผู้ใช้น้ำเพิ่มปกติ-กศผ.'!AB26</f>
        <v>42.861685214626391</v>
      </c>
      <c r="N23" s="11">
        <f>+'[10]ผู้ใช้น้ำเพิ่มปกติ-กศผ.'!AC26</f>
        <v>38.575516693163756</v>
      </c>
      <c r="O23" s="12">
        <f t="shared" si="0"/>
        <v>674.00000000000011</v>
      </c>
    </row>
    <row r="24" spans="1:15">
      <c r="A24" s="10">
        <v>1026</v>
      </c>
      <c r="B24" s="10" t="s">
        <v>35</v>
      </c>
      <c r="C24" s="11">
        <f>+'[10]ผู้ใช้น้ำเพิ่มปกติ-กศผ.'!R27</f>
        <v>6.0710382513661196</v>
      </c>
      <c r="D24" s="11">
        <f>+'[10]ผู้ใช้น้ำเพิ่มปกติ-กศผ.'!S27</f>
        <v>8.278688524590164</v>
      </c>
      <c r="E24" s="11">
        <f>+'[10]ผู้ใช้น้ำเพิ่มปกติ-กศผ.'!T27</f>
        <v>10.486338797814208</v>
      </c>
      <c r="F24" s="11">
        <f>+'[10]ผู้ใช้น้ำเพิ่มปกติ-กศผ.'!U27</f>
        <v>5.2431693989071038</v>
      </c>
      <c r="G24" s="11">
        <f>+'[10]ผู้ใช้น้ำเพิ่มปกติ-กศผ.'!V27</f>
        <v>6.8989071038251373</v>
      </c>
      <c r="H24" s="11">
        <f>+'[10]ผู้ใช้น้ำเพิ่มปกติ-กศผ.'!W27</f>
        <v>8.830601092896174</v>
      </c>
      <c r="I24" s="11">
        <f>+'[10]ผู้ใช้น้ำเพิ่มปกติ-กศผ.'!X27</f>
        <v>9.9344262295081958</v>
      </c>
      <c r="J24" s="11">
        <f>+'[10]ผู้ใช้น้ำเพิ่มปกติ-กศผ.'!Y27</f>
        <v>10.762295081967212</v>
      </c>
      <c r="K24" s="11">
        <f>+'[10]ผู้ใช้น้ำเพิ่มปกติ-กศผ.'!Z27</f>
        <v>10.210382513661202</v>
      </c>
      <c r="L24" s="11">
        <f>+'[10]ผู้ใช้น้ำเพิ่มปกติ-กศผ.'!AA27</f>
        <v>6.8989071038251373</v>
      </c>
      <c r="M24" s="11">
        <f>+'[10]ผู้ใช้น้ำเพิ่มปกติ-กศผ.'!AB27</f>
        <v>3.8633879781420766</v>
      </c>
      <c r="N24" s="11">
        <f>+'[10]ผู้ใช้น้ำเพิ่มปกติ-กศผ.'!AC27</f>
        <v>13.521857923497265</v>
      </c>
      <c r="O24" s="12">
        <f t="shared" si="0"/>
        <v>100.99999999999999</v>
      </c>
    </row>
    <row r="25" spans="1:15">
      <c r="A25" s="10">
        <v>1027</v>
      </c>
      <c r="B25" s="10" t="s">
        <v>36</v>
      </c>
      <c r="C25" s="11">
        <f>+'[10]ผู้ใช้น้ำเพิ่มปกติ-กศผ.'!R28</f>
        <v>13.78217821782178</v>
      </c>
      <c r="D25" s="11">
        <f>+'[10]ผู้ใช้น้ำเพิ่มปกติ-กศผ.'!S28</f>
        <v>6.0297029702970288</v>
      </c>
      <c r="E25" s="11">
        <f>+'[10]ผู้ใช้น้ำเพิ่มปกติ-กศผ.'!T28</f>
        <v>16.079207920792079</v>
      </c>
      <c r="F25" s="11">
        <f>+'[10]ผู้ใช้น้ำเพิ่มปกติ-กศผ.'!U28</f>
        <v>8.9009900990099009</v>
      </c>
      <c r="G25" s="11">
        <f>+'[10]ผู้ใช้น้ำเพิ่มปกติ-กศผ.'!V28</f>
        <v>8.9009900990099009</v>
      </c>
      <c r="H25" s="11">
        <f>+'[10]ผู้ใช้น้ำเพิ่มปกติ-กศผ.'!W28</f>
        <v>9.1881188118811856</v>
      </c>
      <c r="I25" s="11">
        <f>+'[10]ผู้ใช้น้ำเพิ่มปกติ-กศผ.'!X28</f>
        <v>26.990099009900984</v>
      </c>
      <c r="J25" s="11">
        <f>+'[10]ผู้ใช้น้ำเพิ่มปกติ-กศผ.'!Y28</f>
        <v>21.821782178217816</v>
      </c>
      <c r="K25" s="11">
        <f>+'[10]ผู้ใช้น้ำเพิ่มปกติ-กศผ.'!Z28</f>
        <v>11.485148514851485</v>
      </c>
      <c r="L25" s="11">
        <f>+'[10]ผู้ใช้น้ำเพิ่มปกติ-กศผ.'!AA28</f>
        <v>13.495049504950492</v>
      </c>
      <c r="M25" s="11">
        <f>+'[10]ผู้ใช้น้ำเพิ่มปกติ-กศผ.'!AB28</f>
        <v>16.366336633663362</v>
      </c>
      <c r="N25" s="11">
        <f>+'[10]ผู้ใช้น้ำเพิ่มปกติ-กศผ.'!AC28</f>
        <v>20.960396039603957</v>
      </c>
      <c r="O25" s="12">
        <f t="shared" si="0"/>
        <v>173.99999999999997</v>
      </c>
    </row>
    <row r="26" spans="1:15">
      <c r="A26" s="10">
        <v>1028</v>
      </c>
      <c r="B26" s="10" t="s">
        <v>37</v>
      </c>
      <c r="C26" s="11">
        <f>+'[10]ผู้ใช้น้ำเพิ่มปกติ-กศผ.'!R29</f>
        <v>53.599109131403118</v>
      </c>
      <c r="D26" s="11">
        <f>+'[10]ผู้ใช้น้ำเพิ่มปกติ-กศผ.'!S29</f>
        <v>45.180400890868597</v>
      </c>
      <c r="E26" s="11">
        <f>+'[10]ผู้ใช้น้ำเพิ่มปกติ-กศผ.'!T29</f>
        <v>74.92650334075725</v>
      </c>
      <c r="F26" s="11">
        <f>+'[10]ผู้ใช้น้ำเพิ่มปกติ-กศผ.'!U29</f>
        <v>48.26726057906459</v>
      </c>
      <c r="G26" s="11">
        <f>+'[10]ผู้ใช้น้ำเพิ่มปกติ-กศผ.'!V29</f>
        <v>41.812917594654785</v>
      </c>
      <c r="H26" s="11">
        <f>+'[10]ผู้ใช้น้ำเพิ่มปกติ-กศผ.'!W29</f>
        <v>64.543429844098</v>
      </c>
      <c r="I26" s="11">
        <f>+'[10]ผู้ใช้น้ำเพิ่มปกติ-กศผ.'!X29</f>
        <v>46.8641425389755</v>
      </c>
      <c r="J26" s="11">
        <f>+'[10]ผู้ใช้น้ำเพิ่มปกติ-กศผ.'!Y29</f>
        <v>47.144766146993327</v>
      </c>
      <c r="K26" s="11">
        <f>+'[10]ผู้ใช้น้ำเพิ่มปกติ-กศผ.'!Z29</f>
        <v>30.587973273942101</v>
      </c>
      <c r="L26" s="11">
        <f>+'[10]ผู้ใช้น้ำเพิ่มปกติ-กศผ.'!AA29</f>
        <v>57.24721603563475</v>
      </c>
      <c r="M26" s="11">
        <f>+'[10]ผู้ใช้น้ำเพิ่มปกติ-กศผ.'!AB29</f>
        <v>61.175946547884202</v>
      </c>
      <c r="N26" s="11">
        <f>+'[10]ผู้ใช้น้ำเพิ่มปกติ-กศผ.'!AC29</f>
        <v>58.650334075723833</v>
      </c>
      <c r="O26" s="12">
        <f t="shared" si="0"/>
        <v>630</v>
      </c>
    </row>
    <row r="27" spans="1:15">
      <c r="A27" s="10">
        <v>1029</v>
      </c>
      <c r="B27" s="10" t="s">
        <v>38</v>
      </c>
      <c r="C27" s="11">
        <f>+'[10]ผู้ใช้น้ำเพิ่มปกติ-กศผ.'!R30</f>
        <v>13.933649289099524</v>
      </c>
      <c r="D27" s="11">
        <f>+'[10]ผู้ใช้น้ำเพิ่มปกติ-กศผ.'!S30</f>
        <v>18.5781990521327</v>
      </c>
      <c r="E27" s="11">
        <f>+'[10]ผู้ใช้น้ำเพิ่มปกติ-กศผ.'!T30</f>
        <v>15.791469194312796</v>
      </c>
      <c r="F27" s="11">
        <f>+'[10]ผู้ใช้น้ำเพิ่มปกติ-กศผ.'!U30</f>
        <v>14.630331753554501</v>
      </c>
      <c r="G27" s="11">
        <f>+'[10]ผู้ใช้น้ำเพิ่มปกติ-กศผ.'!V30</f>
        <v>26.473933649289094</v>
      </c>
      <c r="H27" s="11">
        <f>+'[10]ผู้ใช้น้ำเพิ่มปกติ-กศผ.'!W30</f>
        <v>19.042654028436015</v>
      </c>
      <c r="I27" s="11">
        <f>+'[10]ผู้ใช้น้ำเพิ่มปกติ-กศผ.'!X30</f>
        <v>19.042654028436015</v>
      </c>
      <c r="J27" s="11">
        <f>+'[10]ผู้ใช้น้ำเพิ่มปกติ-กศผ.'!Y30</f>
        <v>17.184834123222746</v>
      </c>
      <c r="K27" s="11">
        <f>+'[10]ผู้ใช้น้ำเพิ่มปกติ-กศผ.'!Z30</f>
        <v>21.829383886255922</v>
      </c>
      <c r="L27" s="11">
        <f>+'[10]ผู้ใช้น้ำเพิ่มปกติ-กศผ.'!AA30</f>
        <v>12.308056872037914</v>
      </c>
      <c r="M27" s="11">
        <f>+'[10]ผู้ใช้น้ำเพิ่มปกติ-กศผ.'!AB30</f>
        <v>1.85781990521327</v>
      </c>
      <c r="N27" s="11">
        <f>+'[10]ผู้ใช้น้ำเพิ่มปกติ-กศผ.'!AC30</f>
        <v>15.327014218009477</v>
      </c>
      <c r="O27" s="12">
        <f t="shared" si="0"/>
        <v>196</v>
      </c>
    </row>
    <row r="28" spans="1:15">
      <c r="A28" s="15">
        <v>1030</v>
      </c>
      <c r="B28" s="15" t="s">
        <v>18</v>
      </c>
      <c r="C28" s="16">
        <f>+'[10]ผู้ใช้น้ำเพิ่มปกติ-กศผ.'!R31</f>
        <v>17.111111111111114</v>
      </c>
      <c r="D28" s="16">
        <f>+'[10]ผู้ใช้น้ำเพิ่มปกติ-กศผ.'!S31</f>
        <v>20.961111111111109</v>
      </c>
      <c r="E28" s="16">
        <f>+'[10]ผู้ใช้น้ำเพิ่มปกติ-กศผ.'!T31</f>
        <v>11.122222222222222</v>
      </c>
      <c r="F28" s="16">
        <f>+'[10]ผู้ใช้น้ำเพิ่มปกติ-กศผ.'!U31</f>
        <v>22.244444444444444</v>
      </c>
      <c r="G28" s="16">
        <f>+'[10]ผู้ใช้น้ำเพิ่มปกติ-กศผ.'!V31</f>
        <v>14.972222222222221</v>
      </c>
      <c r="H28" s="16">
        <f>+'[10]ผู้ใช้น้ำเพิ่มปกติ-กศผ.'!W31</f>
        <v>32.083333333333336</v>
      </c>
      <c r="I28" s="16">
        <f>+'[10]ผู้ใช้น้ำเพิ่มปกติ-กศผ.'!X31</f>
        <v>20.961111111111109</v>
      </c>
      <c r="J28" s="16">
        <f>+'[10]ผู้ใช้น้ำเพิ่มปกติ-กศผ.'!Y31</f>
        <v>24.81111111111111</v>
      </c>
      <c r="K28" s="16">
        <f>+'[10]ผู้ใช้น้ำเพิ่มปกติ-กศผ.'!Z31</f>
        <v>26.95</v>
      </c>
      <c r="L28" s="16">
        <f>+'[10]ผู้ใช้น้ำเพิ่มปกติ-กศผ.'!AA31</f>
        <v>11.97777777777778</v>
      </c>
      <c r="M28" s="16">
        <f>+'[10]ผู้ใช้น้ำเพิ่มปกติ-กศผ.'!AB31</f>
        <v>10.266666666666667</v>
      </c>
      <c r="N28" s="16">
        <f>+'[10]ผู้ใช้น้ำเพิ่มปกติ-กศผ.'!AC31</f>
        <v>17.538888888888888</v>
      </c>
      <c r="O28" s="17">
        <f t="shared" si="0"/>
        <v>231</v>
      </c>
    </row>
    <row r="29" spans="1:15">
      <c r="A29" s="4">
        <v>10300</v>
      </c>
      <c r="B29" s="4" t="s">
        <v>149</v>
      </c>
      <c r="C29" s="5">
        <f>SUM(C2:C28)</f>
        <v>1309.2043392537635</v>
      </c>
      <c r="D29" s="5">
        <f t="shared" ref="D29:N29" si="1">SUM(D2:D28)</f>
        <v>1341.3055760643492</v>
      </c>
      <c r="E29" s="5">
        <f t="shared" si="1"/>
        <v>1321.7943010367587</v>
      </c>
      <c r="F29" s="5">
        <f t="shared" si="1"/>
        <v>1128.1493773237992</v>
      </c>
      <c r="G29" s="5">
        <f t="shared" si="1"/>
        <v>1322.7454827112119</v>
      </c>
      <c r="H29" s="5">
        <f t="shared" si="1"/>
        <v>1587.8659072395642</v>
      </c>
      <c r="I29" s="5">
        <f t="shared" si="1"/>
        <v>1258.5344384302853</v>
      </c>
      <c r="J29" s="5">
        <f t="shared" si="1"/>
        <v>1550.8290937323936</v>
      </c>
      <c r="K29" s="5">
        <f t="shared" si="1"/>
        <v>1700.4771474126746</v>
      </c>
      <c r="L29" s="5">
        <f t="shared" si="1"/>
        <v>1265.3189545267187</v>
      </c>
      <c r="M29" s="5">
        <f t="shared" si="1"/>
        <v>1508.7693649806117</v>
      </c>
      <c r="N29" s="5">
        <f t="shared" si="1"/>
        <v>1750.0060172878709</v>
      </c>
      <c r="O29" s="6">
        <f>SUM(C29:N29)</f>
        <v>17045.000000000004</v>
      </c>
    </row>
    <row r="30" spans="1:15">
      <c r="A30" s="32"/>
      <c r="B30" s="32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33"/>
    </row>
    <row r="31" spans="1:15">
      <c r="A31" s="3" t="s">
        <v>55</v>
      </c>
      <c r="B31" s="3" t="s">
        <v>39</v>
      </c>
      <c r="C31" s="3" t="s">
        <v>0</v>
      </c>
      <c r="D31" s="3" t="s">
        <v>1</v>
      </c>
      <c r="E31" s="3" t="s">
        <v>2</v>
      </c>
      <c r="F31" s="3" t="s">
        <v>3</v>
      </c>
      <c r="G31" s="3" t="s">
        <v>4</v>
      </c>
      <c r="H31" s="3" t="s">
        <v>5</v>
      </c>
      <c r="I31" s="3" t="s">
        <v>6</v>
      </c>
      <c r="J31" s="3" t="s">
        <v>7</v>
      </c>
      <c r="K31" s="3" t="s">
        <v>8</v>
      </c>
      <c r="L31" s="3" t="s">
        <v>9</v>
      </c>
      <c r="M31" s="3" t="s">
        <v>10</v>
      </c>
      <c r="N31" s="3" t="s">
        <v>11</v>
      </c>
      <c r="O31" s="3" t="s">
        <v>58</v>
      </c>
    </row>
    <row r="32" spans="1:15">
      <c r="A32" s="7">
        <v>1004</v>
      </c>
      <c r="B32" s="7" t="s">
        <v>99</v>
      </c>
      <c r="C32" s="19">
        <f>+'[10]น้ำจำหน่าย-กศผ'!R5/10^6</f>
        <v>2.8795000761681533</v>
      </c>
      <c r="D32" s="19">
        <f>+'[10]น้ำจำหน่าย-กศผ'!S5/10^6</f>
        <v>3.0530749274406741</v>
      </c>
      <c r="E32" s="19">
        <f>+'[10]น้ำจำหน่าย-กศผ'!T5/10^6</f>
        <v>2.9704676797799059</v>
      </c>
      <c r="F32" s="19">
        <f>+'[10]น้ำจำหน่าย-กศผ'!U5/10^6</f>
        <v>3.110130385998052</v>
      </c>
      <c r="G32" s="19">
        <f>+'[10]น้ำจำหน่าย-กศผ'!V5/10^6</f>
        <v>3.0411805522858835</v>
      </c>
      <c r="H32" s="19">
        <f>+'[10]น้ำจำหน่าย-กศผ'!W5/10^6</f>
        <v>2.9783620072536579</v>
      </c>
      <c r="I32" s="19">
        <f>+'[10]น้ำจำหน่าย-กศผ'!X5/10^6</f>
        <v>3.4194942397015855</v>
      </c>
      <c r="J32" s="19">
        <f>+'[10]น้ำจำหน่าย-กศผ'!Y5/10^6</f>
        <v>3.2563243495659893</v>
      </c>
      <c r="K32" s="19">
        <f>+'[10]น้ำจำหน่าย-กศผ'!Z5/10^6</f>
        <v>3.1593684063656831</v>
      </c>
      <c r="L32" s="19">
        <f>+'[10]น้ำจำหน่าย-กศผ'!AA5/10^6</f>
        <v>2.9608529094537199</v>
      </c>
      <c r="M32" s="19">
        <f>+'[10]น้ำจำหน่าย-กศผ'!AB5/10^6</f>
        <v>2.9860498527065134</v>
      </c>
      <c r="N32" s="19">
        <f>+'[10]น้ำจำหน่าย-กศผ'!AC5/10^6</f>
        <v>3.0828946132801822</v>
      </c>
      <c r="O32" s="20">
        <f>SUM(C32:N32)</f>
        <v>36.8977</v>
      </c>
    </row>
    <row r="33" spans="1:15">
      <c r="A33" s="10">
        <v>1005</v>
      </c>
      <c r="B33" s="10" t="s">
        <v>13</v>
      </c>
      <c r="C33" s="21">
        <f>+'[10]น้ำจำหน่าย-กศผ'!R6/10^6</f>
        <v>4.972167980092821E-2</v>
      </c>
      <c r="D33" s="21">
        <f>+'[10]น้ำจำหน่าย-กศผ'!S6/10^6</f>
        <v>5.0888868583373506E-2</v>
      </c>
      <c r="E33" s="21">
        <f>+'[10]น้ำจำหน่าย-กศผ'!T6/10^6</f>
        <v>4.9654200051988277E-2</v>
      </c>
      <c r="F33" s="21">
        <f>+'[10]น้ำจำหน่าย-กศผ'!U6/10^6</f>
        <v>5.4262153116318365E-2</v>
      </c>
      <c r="G33" s="21">
        <f>+'[10]น้ำจำหน่าย-กศผ'!V6/10^6</f>
        <v>5.1260358659568829E-2</v>
      </c>
      <c r="H33" s="21">
        <f>+'[10]น้ำจำหน่าย-กศผ'!W6/10^6</f>
        <v>5.0810845123661713E-2</v>
      </c>
      <c r="I33" s="21">
        <f>+'[10]น้ำจำหน่าย-กศผ'!X6/10^6</f>
        <v>6.2503468912632629E-2</v>
      </c>
      <c r="J33" s="21">
        <f>+'[10]น้ำจำหน่าย-กศผ'!Y6/10^6</f>
        <v>6.325312674851212E-2</v>
      </c>
      <c r="K33" s="21">
        <f>+'[10]น้ำจำหน่าย-กศผ'!Z6/10^6</f>
        <v>5.7675503750196318E-2</v>
      </c>
      <c r="L33" s="21">
        <f>+'[10]น้ำจำหน่าย-กศผ'!AA6/10^6</f>
        <v>5.1994903843341982E-2</v>
      </c>
      <c r="M33" s="21">
        <f>+'[10]น้ำจำหน่าย-กศผ'!AB6/10^6</f>
        <v>5.296984563271364E-2</v>
      </c>
      <c r="N33" s="21">
        <f>+'[10]น้ำจำหน่าย-กศผ'!AC6/10^6</f>
        <v>5.3995045776764498E-2</v>
      </c>
      <c r="O33" s="22">
        <f t="shared" ref="O33:O58" si="2">SUM(C33:N33)</f>
        <v>0.64899000000000018</v>
      </c>
    </row>
    <row r="34" spans="1:15">
      <c r="A34" s="10">
        <v>1006</v>
      </c>
      <c r="B34" s="10" t="s">
        <v>14</v>
      </c>
      <c r="C34" s="21">
        <f>+'[10]น้ำจำหน่าย-กศผ'!R7/10^6</f>
        <v>0.23293723867381649</v>
      </c>
      <c r="D34" s="21">
        <f>+'[10]น้ำจำหน่าย-กศผ'!S7/10^6</f>
        <v>0.24863864506407363</v>
      </c>
      <c r="E34" s="21">
        <f>+'[10]น้ำจำหน่าย-กศผ'!T7/10^6</f>
        <v>0.24913196062973533</v>
      </c>
      <c r="F34" s="21">
        <f>+'[10]น้ำจำหน่าย-กศผ'!U7/10^6</f>
        <v>0.26235060051650072</v>
      </c>
      <c r="G34" s="21">
        <f>+'[10]น้ำจำหน่าย-กศผ'!V7/10^6</f>
        <v>0.26194237879612176</v>
      </c>
      <c r="H34" s="21">
        <f>+'[10]น้ำจำหน่าย-กศผ'!W7/10^6</f>
        <v>0.25655941187141834</v>
      </c>
      <c r="I34" s="21">
        <f>+'[10]น้ำจำหน่าย-กศผ'!X7/10^6</f>
        <v>0.29831806630276592</v>
      </c>
      <c r="J34" s="21">
        <f>+'[10]น้ำจำหน่าย-กศผ'!Y7/10^6</f>
        <v>0.30703888496384957</v>
      </c>
      <c r="K34" s="21">
        <f>+'[10]น้ำจำหน่าย-กศผ'!Z7/10^6</f>
        <v>0.27386982795408776</v>
      </c>
      <c r="L34" s="21">
        <f>+'[10]น้ำจำหน่าย-กศผ'!AA7/10^6</f>
        <v>0.24873695031451395</v>
      </c>
      <c r="M34" s="21">
        <f>+'[10]น้ำจำหน่าย-กศผ'!AB7/10^6</f>
        <v>0.25057554921506808</v>
      </c>
      <c r="N34" s="21">
        <f>+'[10]น้ำจำหน่าย-กศผ'!AC7/10^6</f>
        <v>0.25369048569804803</v>
      </c>
      <c r="O34" s="22">
        <f t="shared" si="2"/>
        <v>3.1437899999999996</v>
      </c>
    </row>
    <row r="35" spans="1:15">
      <c r="A35" s="10">
        <v>1007</v>
      </c>
      <c r="B35" s="10" t="s">
        <v>15</v>
      </c>
      <c r="C35" s="21">
        <f>+'[10]น้ำจำหน่าย-กศผ'!R8/10^6</f>
        <v>0.4265779863102343</v>
      </c>
      <c r="D35" s="21">
        <f>+'[10]น้ำจำหน่าย-กศผ'!S8/10^6</f>
        <v>0.44923807887075268</v>
      </c>
      <c r="E35" s="21">
        <f>+'[10]น้ำจำหน่าย-กศผ'!T8/10^6</f>
        <v>0.45320760414554756</v>
      </c>
      <c r="F35" s="21">
        <f>+'[10]น้ำจำหน่าย-กศผ'!U8/10^6</f>
        <v>0.46928346239156915</v>
      </c>
      <c r="G35" s="21">
        <f>+'[10]น้ำจำหน่าย-กศผ'!V8/10^6</f>
        <v>0.46497127791506426</v>
      </c>
      <c r="H35" s="21">
        <f>+'[10]น้ำจำหน่าย-กศผ'!W8/10^6</f>
        <v>0.45171939172594827</v>
      </c>
      <c r="I35" s="21">
        <f>+'[10]น้ำจำหน่าย-กศผ'!X8/10^6</f>
        <v>0.50518968820602261</v>
      </c>
      <c r="J35" s="21">
        <f>+'[10]น้ำจำหน่าย-กศผ'!Y8/10^6</f>
        <v>0.52036557165468811</v>
      </c>
      <c r="K35" s="21">
        <f>+'[10]น้ำจำหน่าย-กศผ'!Z8/10^6</f>
        <v>0.48118340881318244</v>
      </c>
      <c r="L35" s="21">
        <f>+'[10]น้ำจำหน่าย-กศผ'!AA8/10^6</f>
        <v>0.45385948361322898</v>
      </c>
      <c r="M35" s="21">
        <f>+'[10]น้ำจำหน่าย-กศผ'!AB8/10^6</f>
        <v>0.45740652771067936</v>
      </c>
      <c r="N35" s="21">
        <f>+'[10]น้ำจำหน่าย-กศผ'!AC8/10^6</f>
        <v>0.45340751864308254</v>
      </c>
      <c r="O35" s="22">
        <f t="shared" si="2"/>
        <v>5.5864099999999999</v>
      </c>
    </row>
    <row r="36" spans="1:15">
      <c r="A36" s="10">
        <v>1008</v>
      </c>
      <c r="B36" s="10" t="s">
        <v>16</v>
      </c>
      <c r="C36" s="21">
        <f>+'[10]น้ำจำหน่าย-กศผ'!R9/10^6</f>
        <v>0.10579170802643781</v>
      </c>
      <c r="D36" s="21">
        <f>+'[10]น้ำจำหน่าย-กศผ'!S9/10^6</f>
        <v>0.11117159220371017</v>
      </c>
      <c r="E36" s="21">
        <f>+'[10]น้ำจำหน่าย-กศผ'!T9/10^6</f>
        <v>0.11151597257565954</v>
      </c>
      <c r="F36" s="21">
        <f>+'[10]น้ำจำหน่าย-กศผ'!U9/10^6</f>
        <v>0.12126780462014432</v>
      </c>
      <c r="G36" s="21">
        <f>+'[10]น้ำจำหน่าย-กศผ'!V9/10^6</f>
        <v>0.11718921537683083</v>
      </c>
      <c r="H36" s="21">
        <f>+'[10]น้ำจำหน่าย-กศผ'!W9/10^6</f>
        <v>0.11583472682077717</v>
      </c>
      <c r="I36" s="21">
        <f>+'[10]น้ำจำหน่าย-กศผ'!X9/10^6</f>
        <v>0.12904649601217069</v>
      </c>
      <c r="J36" s="21">
        <f>+'[10]น้ำจำหน่าย-กศผ'!Y9/10^6</f>
        <v>0.13243036569155625</v>
      </c>
      <c r="K36" s="21">
        <f>+'[10]น้ำจำหน่าย-กศผ'!Z9/10^6</f>
        <v>0.12098531574166144</v>
      </c>
      <c r="L36" s="21">
        <f>+'[10]น้ำจำหน่าย-กศผ'!AA9/10^6</f>
        <v>0.11547902711165101</v>
      </c>
      <c r="M36" s="21">
        <f>+'[10]น้ำจำหน่าย-กศผ'!AB9/10^6</f>
        <v>0.11913524564611511</v>
      </c>
      <c r="N36" s="21">
        <f>+'[10]น้ำจำหน่าย-กศผ'!AC9/10^6</f>
        <v>0.12011253017328545</v>
      </c>
      <c r="O36" s="22">
        <f t="shared" si="2"/>
        <v>1.4199599999999997</v>
      </c>
    </row>
    <row r="37" spans="1:15">
      <c r="A37" s="10">
        <v>1009</v>
      </c>
      <c r="B37" s="10" t="s">
        <v>17</v>
      </c>
      <c r="C37" s="21">
        <f>+'[10]น้ำจำหน่าย-กศผ'!R10/10^6</f>
        <v>0.10626430699659573</v>
      </c>
      <c r="D37" s="21">
        <f>+'[10]น้ำจำหน่าย-กศผ'!S10/10^6</f>
        <v>0.10871219961654641</v>
      </c>
      <c r="E37" s="21">
        <f>+'[10]น้ำจำหน่าย-กศผ'!T10/10^6</f>
        <v>0.10455736164618266</v>
      </c>
      <c r="F37" s="21">
        <f>+'[10]น้ำจำหน่าย-กศผ'!U10/10^6</f>
        <v>0.10641520448686667</v>
      </c>
      <c r="G37" s="21">
        <f>+'[10]น้ำจำหน่าย-กศผ'!V10/10^6</f>
        <v>0.1057251352623528</v>
      </c>
      <c r="H37" s="21">
        <f>+'[10]น้ำจำหน่าย-กศผ'!W10/10^6</f>
        <v>0.10117014891568323</v>
      </c>
      <c r="I37" s="21">
        <f>+'[10]น้ำจำหน่าย-กศผ'!X10/10^6</f>
        <v>0.11378659100867487</v>
      </c>
      <c r="J37" s="21">
        <f>+'[10]น้ำจำหน่าย-กศผ'!Y10/10^6</f>
        <v>0.11865660895783992</v>
      </c>
      <c r="K37" s="21">
        <f>+'[10]น้ำจำหน่าย-กศผ'!Z10/10^6</f>
        <v>0.11614376864617028</v>
      </c>
      <c r="L37" s="21">
        <f>+'[10]น้ำจำหน่าย-กศผ'!AA10/10^6</f>
        <v>0.11075416916325363</v>
      </c>
      <c r="M37" s="21">
        <f>+'[10]น้ำจำหน่าย-กศผ'!AB10/10^6</f>
        <v>0.10923036924395631</v>
      </c>
      <c r="N37" s="21">
        <f>+'[10]น้ำจำหน่าย-กศผ'!AC10/10^6</f>
        <v>0.11042413605587745</v>
      </c>
      <c r="O37" s="22">
        <f t="shared" si="2"/>
        <v>1.3118399999999999</v>
      </c>
    </row>
    <row r="38" spans="1:15">
      <c r="A38" s="10">
        <v>1010</v>
      </c>
      <c r="B38" s="10" t="s">
        <v>19</v>
      </c>
      <c r="C38" s="21">
        <f>+'[10]น้ำจำหน่าย-กศผ'!R11/10^6</f>
        <v>0.13297096138798856</v>
      </c>
      <c r="D38" s="21">
        <f>+'[10]น้ำจำหน่าย-กศผ'!S11/10^6</f>
        <v>0.13617442565313742</v>
      </c>
      <c r="E38" s="21">
        <f>+'[10]น้ำจำหน่าย-กศผ'!T11/10^6</f>
        <v>0.13440456723264835</v>
      </c>
      <c r="F38" s="21">
        <f>+'[10]น้ำจำหน่าย-กศผ'!U11/10^6</f>
        <v>0.13938370506964848</v>
      </c>
      <c r="G38" s="21">
        <f>+'[10]น้ำจำหน่าย-กศผ'!V11/10^6</f>
        <v>0.13921677601877902</v>
      </c>
      <c r="H38" s="21">
        <f>+'[10]น้ำจำหน่าย-กศผ'!W11/10^6</f>
        <v>0.13902077121109827</v>
      </c>
      <c r="I38" s="21">
        <f>+'[10]น้ำจำหน่าย-กศผ'!X11/10^6</f>
        <v>0.15815296126064871</v>
      </c>
      <c r="J38" s="21">
        <f>+'[10]น้ำจำหน่าย-กศผ'!Y11/10^6</f>
        <v>0.15693862082911872</v>
      </c>
      <c r="K38" s="21">
        <f>+'[10]น้ำจำหน่าย-กศผ'!Z11/10^6</f>
        <v>0.15352136423447516</v>
      </c>
      <c r="L38" s="21">
        <f>+'[10]น้ำจำหน่าย-กศผ'!AA11/10^6</f>
        <v>0.1368818217129695</v>
      </c>
      <c r="M38" s="21">
        <f>+'[10]น้ำจำหน่าย-กศผ'!AB11/10^6</f>
        <v>0.13793675858362825</v>
      </c>
      <c r="N38" s="21">
        <f>+'[10]น้ำจำหน่าย-กศผ'!AC11/10^6</f>
        <v>0.14385726680585956</v>
      </c>
      <c r="O38" s="22">
        <f t="shared" si="2"/>
        <v>1.7084599999999999</v>
      </c>
    </row>
    <row r="39" spans="1:15">
      <c r="A39" s="10">
        <v>1011</v>
      </c>
      <c r="B39" s="10" t="s">
        <v>20</v>
      </c>
      <c r="C39" s="21">
        <f>+'[10]น้ำจำหน่าย-กศผ'!R12/10^6</f>
        <v>8.8672437874315849E-2</v>
      </c>
      <c r="D39" s="21">
        <f>+'[10]น้ำจำหน่าย-กศผ'!S12/10^6</f>
        <v>9.2120102218553254E-2</v>
      </c>
      <c r="E39" s="21">
        <f>+'[10]น้ำจำหน่าย-กศผ'!T12/10^6</f>
        <v>9.200807156501227E-2</v>
      </c>
      <c r="F39" s="21">
        <f>+'[10]น้ำจำหน่าย-กศผ'!U12/10^6</f>
        <v>9.4533853572117868E-2</v>
      </c>
      <c r="G39" s="21">
        <f>+'[10]น้ำจำหน่าย-กศผ'!V12/10^6</f>
        <v>9.3580363840570058E-2</v>
      </c>
      <c r="H39" s="21">
        <f>+'[10]น้ำจำหน่าย-กศผ'!W12/10^6</f>
        <v>9.2816518475517987E-2</v>
      </c>
      <c r="I39" s="21">
        <f>+'[10]น้ำจำหน่าย-กศผ'!X12/10^6</f>
        <v>0.1093668525782512</v>
      </c>
      <c r="J39" s="21">
        <f>+'[10]น้ำจำหน่าย-กศผ'!Y12/10^6</f>
        <v>0.11749451845567672</v>
      </c>
      <c r="K39" s="21">
        <f>+'[10]น้ำจำหน่าย-กศผ'!Z12/10^6</f>
        <v>0.1071725970192418</v>
      </c>
      <c r="L39" s="21">
        <f>+'[10]น้ำจำหน่าย-กศผ'!AA12/10^6</f>
        <v>9.3395636179872427E-2</v>
      </c>
      <c r="M39" s="21">
        <f>+'[10]น้ำจำหน่าย-กศผ'!AB12/10^6</f>
        <v>9.4445001674481915E-2</v>
      </c>
      <c r="N39" s="21">
        <f>+'[10]น้ำจำหน่าย-กศผ'!AC12/10^6</f>
        <v>9.2604046546388555E-2</v>
      </c>
      <c r="O39" s="22">
        <f t="shared" si="2"/>
        <v>1.16821</v>
      </c>
    </row>
    <row r="40" spans="1:15">
      <c r="A40" s="10">
        <v>1012</v>
      </c>
      <c r="B40" s="10" t="s">
        <v>21</v>
      </c>
      <c r="C40" s="21">
        <f>+'[10]น้ำจำหน่าย-กศผ'!R13/10^6</f>
        <v>0.28573522175955107</v>
      </c>
      <c r="D40" s="21">
        <f>+'[10]น้ำจำหน่าย-กศผ'!S13/10^6</f>
        <v>0.29172235441588085</v>
      </c>
      <c r="E40" s="21">
        <f>+'[10]น้ำจำหน่าย-กศผ'!T13/10^6</f>
        <v>0.29111634233655354</v>
      </c>
      <c r="F40" s="21">
        <f>+'[10]น้ำจำหน่าย-กศผ'!U13/10^6</f>
        <v>0.2977351031010414</v>
      </c>
      <c r="G40" s="21">
        <f>+'[10]น้ำจำหน่าย-กศผ'!V13/10^6</f>
        <v>0.29845270281280989</v>
      </c>
      <c r="H40" s="21">
        <f>+'[10]น้ำจำหน่าย-กศผ'!W13/10^6</f>
        <v>0.2820854640079109</v>
      </c>
      <c r="I40" s="21">
        <f>+'[10]น้ำจำหน่าย-กศผ'!X13/10^6</f>
        <v>0.32337394072469211</v>
      </c>
      <c r="J40" s="21">
        <f>+'[10]น้ำจำหน่าย-กศผ'!Y13/10^6</f>
        <v>0.34277088902172281</v>
      </c>
      <c r="K40" s="21">
        <f>+'[10]น้ำจำหน่าย-กศผ'!Z13/10^6</f>
        <v>0.31782298236749607</v>
      </c>
      <c r="L40" s="21">
        <f>+'[10]น้ำจำหน่าย-กศผ'!AA13/10^6</f>
        <v>0.30148978129953674</v>
      </c>
      <c r="M40" s="21">
        <f>+'[10]น้ำจำหน่าย-กศผ'!AB13/10^6</f>
        <v>0.30331623924562723</v>
      </c>
      <c r="N40" s="21">
        <f>+'[10]น้ำจำหน่าย-กศผ'!AC13/10^6</f>
        <v>0.30695897890717677</v>
      </c>
      <c r="O40" s="22">
        <f t="shared" si="2"/>
        <v>3.6425799999999993</v>
      </c>
    </row>
    <row r="41" spans="1:15">
      <c r="A41" s="10">
        <v>1013</v>
      </c>
      <c r="B41" s="10" t="s">
        <v>22</v>
      </c>
      <c r="C41" s="21">
        <f>+'[10]น้ำจำหน่าย-กศผ'!R14/10^6</f>
        <v>1.5528771460587228E-2</v>
      </c>
      <c r="D41" s="21">
        <f>+'[10]น้ำจำหน่าย-กศผ'!S14/10^6</f>
        <v>1.617334985259395E-2</v>
      </c>
      <c r="E41" s="21">
        <f>+'[10]น้ำจำหน่าย-กศผ'!T14/10^6</f>
        <v>1.6212252978135885E-2</v>
      </c>
      <c r="F41" s="21">
        <f>+'[10]น้ำจำหน่าย-กศผ'!U14/10^6</f>
        <v>1.7074546109413984E-2</v>
      </c>
      <c r="G41" s="21">
        <f>+'[10]น้ำจำหน่าย-กศผ'!V14/10^6</f>
        <v>1.63857109507357E-2</v>
      </c>
      <c r="H41" s="21">
        <f>+'[10]น้ำจำหน่าย-กศผ'!W14/10^6</f>
        <v>1.6857902098368533E-2</v>
      </c>
      <c r="I41" s="21">
        <f>+'[10]น้ำจำหน่าย-กศผ'!X14/10^6</f>
        <v>2.1880331296773081E-2</v>
      </c>
      <c r="J41" s="21">
        <f>+'[10]น้ำจำหน่าย-กศผ'!Y14/10^6</f>
        <v>2.1490229313127815E-2</v>
      </c>
      <c r="K41" s="21">
        <f>+'[10]น้ำจำหน่าย-กศผ'!Z14/10^6</f>
        <v>1.9885564611875198E-2</v>
      </c>
      <c r="L41" s="21">
        <f>+'[10]น้ำจำหน่าย-กศผ'!AA14/10^6</f>
        <v>1.7546737257046814E-2</v>
      </c>
      <c r="M41" s="21">
        <f>+'[10]น้ำจำหน่าย-กศผ'!AB14/10^6</f>
        <v>1.7321884329602608E-2</v>
      </c>
      <c r="N41" s="21">
        <f>+'[10]น้ำจำหน่าย-กศผ'!AC14/10^6</f>
        <v>1.7682719741739263E-2</v>
      </c>
      <c r="O41" s="22">
        <f t="shared" si="2"/>
        <v>0.21404000000000006</v>
      </c>
    </row>
    <row r="42" spans="1:15">
      <c r="A42" s="10">
        <v>1014</v>
      </c>
      <c r="B42" s="10" t="s">
        <v>23</v>
      </c>
      <c r="C42" s="21">
        <f>+'[10]น้ำจำหน่าย-กศผ'!R15/10^6</f>
        <v>0.73137850158240869</v>
      </c>
      <c r="D42" s="21">
        <f>+'[10]น้ำจำหน่าย-กศผ'!S15/10^6</f>
        <v>0.75037198519642545</v>
      </c>
      <c r="E42" s="21">
        <f>+'[10]น้ำจำหน่าย-กศผ'!T15/10^6</f>
        <v>0.7435905119838776</v>
      </c>
      <c r="F42" s="21">
        <f>+'[10]น้ำจำหน่าย-กศผ'!U15/10^6</f>
        <v>0.76560844240026749</v>
      </c>
      <c r="G42" s="21">
        <f>+'[10]น้ำจำหน่าย-กศผ'!V15/10^6</f>
        <v>0.7508193593650011</v>
      </c>
      <c r="H42" s="21">
        <f>+'[10]น้ำจำหน่าย-กศผ'!W15/10^6</f>
        <v>0.73612228945660518</v>
      </c>
      <c r="I42" s="21">
        <f>+'[10]น้ำจำหน่าย-กศผ'!X15/10^6</f>
        <v>0.83541150416386001</v>
      </c>
      <c r="J42" s="21">
        <f>+'[10]น้ำจำหน่าย-กศผ'!Y15/10^6</f>
        <v>0.86055400294596052</v>
      </c>
      <c r="K42" s="21">
        <f>+'[10]น้ำจำหน่าย-กศผ'!Z15/10^6</f>
        <v>0.81741218536890059</v>
      </c>
      <c r="L42" s="21">
        <f>+'[10]น้ำจำหน่าย-กศผ'!AA15/10^6</f>
        <v>0.78584040154951385</v>
      </c>
      <c r="M42" s="21">
        <f>+'[10]น้ำจำหน่าย-กศผ'!AB15/10^6</f>
        <v>0.7600467600650026</v>
      </c>
      <c r="N42" s="21">
        <f>+'[10]น้ำจำหน่าย-กศผ'!AC15/10^6</f>
        <v>0.78148405592217707</v>
      </c>
      <c r="O42" s="22">
        <f t="shared" si="2"/>
        <v>9.3186400000000003</v>
      </c>
    </row>
    <row r="43" spans="1:15">
      <c r="A43" s="10">
        <v>1015</v>
      </c>
      <c r="B43" s="10" t="s">
        <v>24</v>
      </c>
      <c r="C43" s="21">
        <f>+'[10]น้ำจำหน่าย-กศผ'!R16/10^6</f>
        <v>8.3568282626308985E-2</v>
      </c>
      <c r="D43" s="21">
        <f>+'[10]น้ำจำหน่าย-กศผ'!S16/10^6</f>
        <v>9.0256452304686222E-2</v>
      </c>
      <c r="E43" s="21">
        <f>+'[10]น้ำจำหน่าย-กศผ'!T16/10^6</f>
        <v>8.6079519688124245E-2</v>
      </c>
      <c r="F43" s="21">
        <f>+'[10]น้ำจำหน่าย-กศผ'!U16/10^6</f>
        <v>9.0502432442040551E-2</v>
      </c>
      <c r="G43" s="21">
        <f>+'[10]น้ำจำหน่าย-กศผ'!V16/10^6</f>
        <v>8.5791945850179518E-2</v>
      </c>
      <c r="H43" s="21">
        <f>+'[10]น้ำจำหน่าย-กศผ'!W16/10^6</f>
        <v>8.6559620889336816E-2</v>
      </c>
      <c r="I43" s="21">
        <f>+'[10]น้ำจำหน่าย-กศผ'!X16/10^6</f>
        <v>9.7761993843411124E-2</v>
      </c>
      <c r="J43" s="21">
        <f>+'[10]น้ำจำหน่าย-กศผ'!Y16/10^6</f>
        <v>0.11157384984940763</v>
      </c>
      <c r="K43" s="21">
        <f>+'[10]น้ำจำหน่าย-กศผ'!Z16/10^6</f>
        <v>9.4947637471942195E-2</v>
      </c>
      <c r="L43" s="21">
        <f>+'[10]น้ำจำหน่าย-กศผ'!AA16/10^6</f>
        <v>9.3110872173713805E-2</v>
      </c>
      <c r="M43" s="21">
        <f>+'[10]น้ำจำหน่าย-กศผ'!AB16/10^6</f>
        <v>8.8654573171831952E-2</v>
      </c>
      <c r="N43" s="21">
        <f>+'[10]น้ำจำหน่าย-กศผ'!AC16/10^6</f>
        <v>8.9782819689016954E-2</v>
      </c>
      <c r="O43" s="22">
        <f t="shared" si="2"/>
        <v>1.09859</v>
      </c>
    </row>
    <row r="44" spans="1:15">
      <c r="A44" s="10">
        <v>1016</v>
      </c>
      <c r="B44" s="10" t="s">
        <v>25</v>
      </c>
      <c r="C44" s="21">
        <f>+'[10]น้ำจำหน่าย-กศผ'!R17/10^6</f>
        <v>0.10784578005640191</v>
      </c>
      <c r="D44" s="21">
        <f>+'[10]น้ำจำหน่าย-กศผ'!S17/10^6</f>
        <v>0.11337964546540841</v>
      </c>
      <c r="E44" s="21">
        <f>+'[10]น้ำจำหน่าย-กศผ'!T17/10^6</f>
        <v>0.11164622209011948</v>
      </c>
      <c r="F44" s="21">
        <f>+'[10]น้ำจำหน่าย-กศผ'!U17/10^6</f>
        <v>0.12196738140132775</v>
      </c>
      <c r="G44" s="21">
        <f>+'[10]น้ำจำหน่าย-กศผ'!V17/10^6</f>
        <v>0.1154098115421832</v>
      </c>
      <c r="H44" s="21">
        <f>+'[10]น้ำจำหน่าย-กศผ'!W17/10^6</f>
        <v>0.11727440689065084</v>
      </c>
      <c r="I44" s="21">
        <f>+'[10]น้ำจำหน่าย-กศผ'!X17/10^6</f>
        <v>0.13619190095764183</v>
      </c>
      <c r="J44" s="21">
        <f>+'[10]น้ำจำหน่าย-กศผ'!Y17/10^6</f>
        <v>0.14900208147882782</v>
      </c>
      <c r="K44" s="21">
        <f>+'[10]น้ำจำหน่าย-กศผ'!Z17/10^6</f>
        <v>0.12460531095383046</v>
      </c>
      <c r="L44" s="21">
        <f>+'[10]น้ำจำหน่าย-กศผ'!AA17/10^6</f>
        <v>0.11222568662028241</v>
      </c>
      <c r="M44" s="21">
        <f>+'[10]น้ำจำหน่าย-กศผ'!AB17/10^6</f>
        <v>0.11534903241407045</v>
      </c>
      <c r="N44" s="21">
        <f>+'[10]น้ำจำหน่าย-กศผ'!AC17/10^6</f>
        <v>0.11436274012925553</v>
      </c>
      <c r="O44" s="22">
        <f t="shared" si="2"/>
        <v>1.43926</v>
      </c>
    </row>
    <row r="45" spans="1:15">
      <c r="A45" s="10">
        <v>1017</v>
      </c>
      <c r="B45" s="10" t="s">
        <v>26</v>
      </c>
      <c r="C45" s="21">
        <f>+'[10]น้ำจำหน่าย-กศผ'!R18/10^6</f>
        <v>0.20853896889973011</v>
      </c>
      <c r="D45" s="21">
        <f>+'[10]น้ำจำหน่าย-กศผ'!S18/10^6</f>
        <v>0.21447722723175372</v>
      </c>
      <c r="E45" s="21">
        <f>+'[10]น้ำจำหน่าย-กศผ'!T18/10^6</f>
        <v>0.21511212459232457</v>
      </c>
      <c r="F45" s="21">
        <f>+'[10]น้ำจำหน่าย-กศผ'!U18/10^6</f>
        <v>0.22006808889478574</v>
      </c>
      <c r="G45" s="21">
        <f>+'[10]น้ำจำหน่าย-กศผ'!V18/10^6</f>
        <v>0.21482462390074533</v>
      </c>
      <c r="H45" s="21">
        <f>+'[10]น้ำจำหน่าย-กศผ'!W18/10^6</f>
        <v>0.2045389443967699</v>
      </c>
      <c r="I45" s="21">
        <f>+'[10]น้ำจำหน่าย-กศผ'!X18/10^6</f>
        <v>0.23862831211259411</v>
      </c>
      <c r="J45" s="21">
        <f>+'[10]น้ำจำหน่าย-กศผ'!Y18/10^6</f>
        <v>0.2427392297394492</v>
      </c>
      <c r="K45" s="21">
        <f>+'[10]น้ำจำหน่าย-กศผ'!Z18/10^6</f>
        <v>0.23416315256218606</v>
      </c>
      <c r="L45" s="21">
        <f>+'[10]น้ำจำหน่าย-กศผ'!AA18/10^6</f>
        <v>0.21998149642458389</v>
      </c>
      <c r="M45" s="21">
        <f>+'[10]น้ำจำหน่าย-กศผ'!AB18/10^6</f>
        <v>0.21314822105865588</v>
      </c>
      <c r="N45" s="21">
        <f>+'[10]น้ำจำหน่าย-กศผ'!AC18/10^6</f>
        <v>0.21530961018642125</v>
      </c>
      <c r="O45" s="22">
        <f t="shared" si="2"/>
        <v>2.6415299999999999</v>
      </c>
    </row>
    <row r="46" spans="1:15">
      <c r="A46" s="10">
        <v>1018</v>
      </c>
      <c r="B46" s="10" t="s">
        <v>27</v>
      </c>
      <c r="C46" s="21">
        <f>+'[10]น้ำจำหน่าย-กศผ'!R19/10^6</f>
        <v>8.9354976256696167E-2</v>
      </c>
      <c r="D46" s="21">
        <f>+'[10]น้ำจำหน่าย-กศผ'!S19/10^6</f>
        <v>9.0232477210111323E-2</v>
      </c>
      <c r="E46" s="21">
        <f>+'[10]น้ำจำหน่าย-กศผ'!T19/10^6</f>
        <v>9.0303835170266286E-2</v>
      </c>
      <c r="F46" s="21">
        <f>+'[10]น้ำจำหน่าย-กศผ'!U19/10^6</f>
        <v>9.2824925366307445E-2</v>
      </c>
      <c r="G46" s="21">
        <f>+'[10]น้ำจำหน่าย-กศผ'!V19/10^6</f>
        <v>8.7110566453331387E-2</v>
      </c>
      <c r="H46" s="21">
        <f>+'[10]น้ำจำหน่าย-กศผ'!W19/10^6</f>
        <v>9.0092790637166437E-2</v>
      </c>
      <c r="I46" s="21">
        <f>+'[10]น้ำจำหน่าย-กศผ'!X19/10^6</f>
        <v>0.10610995993874384</v>
      </c>
      <c r="J46" s="21">
        <f>+'[10]น้ำจำหน่าย-กศผ'!Y19/10^6</f>
        <v>0.10937525980413706</v>
      </c>
      <c r="K46" s="21">
        <f>+'[10]น้ำจำหน่าย-กศผ'!Z19/10^6</f>
        <v>0.10048681804087151</v>
      </c>
      <c r="L46" s="21">
        <f>+'[10]น้ำจำหน่าย-กศผ'!AA19/10^6</f>
        <v>9.4667105158421375E-2</v>
      </c>
      <c r="M46" s="21">
        <f>+'[10]น้ำจำหน่าย-กศผ'!AB19/10^6</f>
        <v>9.1676129526642766E-2</v>
      </c>
      <c r="N46" s="21">
        <f>+'[10]น้ำจำหน่าย-กศผ'!AC19/10^6</f>
        <v>9.102515643730448E-2</v>
      </c>
      <c r="O46" s="22">
        <f t="shared" si="2"/>
        <v>1.1332600000000002</v>
      </c>
    </row>
    <row r="47" spans="1:15">
      <c r="A47" s="10">
        <v>1019</v>
      </c>
      <c r="B47" s="10" t="s">
        <v>28</v>
      </c>
      <c r="C47" s="21">
        <f>+'[10]น้ำจำหน่าย-กศผ'!R20/10^6</f>
        <v>5.6541617523416465E-2</v>
      </c>
      <c r="D47" s="21">
        <f>+'[10]น้ำจำหน่าย-กศผ'!S20/10^6</f>
        <v>5.7208230923973133E-2</v>
      </c>
      <c r="E47" s="21">
        <f>+'[10]น้ำจำหน่าย-กศผ'!T20/10^6</f>
        <v>5.8766499327623727E-2</v>
      </c>
      <c r="F47" s="21">
        <f>+'[10]น้ำจำหน่าย-กศผ'!U20/10^6</f>
        <v>5.8627933620766445E-2</v>
      </c>
      <c r="G47" s="21">
        <f>+'[10]น้ำจำหน่าย-กศผ'!V20/10^6</f>
        <v>5.728040765580051E-2</v>
      </c>
      <c r="H47" s="21">
        <f>+'[10]น้ำจำหน่าย-กศผ'!W20/10^6</f>
        <v>5.708362392468623E-2</v>
      </c>
      <c r="I47" s="21">
        <f>+'[10]น้ำจำหน่าย-กศผ'!X20/10^6</f>
        <v>6.5488808619754188E-2</v>
      </c>
      <c r="J47" s="21">
        <f>+'[10]น้ำจำหน่าย-กศผ'!Y20/10^6</f>
        <v>6.8283273784089812E-2</v>
      </c>
      <c r="K47" s="21">
        <f>+'[10]น้ำจำหน่าย-กศผ'!Z20/10^6</f>
        <v>6.1685231034964039E-2</v>
      </c>
      <c r="L47" s="21">
        <f>+'[10]น้ำจำหน่าย-กศผ'!AA20/10^6</f>
        <v>5.9028650664921294E-2</v>
      </c>
      <c r="M47" s="21">
        <f>+'[10]น้ำจำหน่าย-กศผ'!AB20/10^6</f>
        <v>5.6186181164794818E-2</v>
      </c>
      <c r="N47" s="21">
        <f>+'[10]น้ำจำหน่าย-กศผ'!AC20/10^6</f>
        <v>5.8529541755209316E-2</v>
      </c>
      <c r="O47" s="22">
        <f t="shared" si="2"/>
        <v>0.71470999999999996</v>
      </c>
    </row>
    <row r="48" spans="1:15">
      <c r="A48" s="10">
        <v>1020</v>
      </c>
      <c r="B48" s="10" t="s">
        <v>29</v>
      </c>
      <c r="C48" s="21">
        <f>+'[10]น้ำจำหน่าย-กศผ'!R21/10^6</f>
        <v>0.2840568607068647</v>
      </c>
      <c r="D48" s="21">
        <f>+'[10]น้ำจำหน่าย-กศผ'!S21/10^6</f>
        <v>0.29734683184542188</v>
      </c>
      <c r="E48" s="21">
        <f>+'[10]น้ำจำหน่าย-กศผ'!T21/10^6</f>
        <v>0.29618899605978233</v>
      </c>
      <c r="F48" s="21">
        <f>+'[10]น้ำจำหน่าย-กศผ'!U21/10^6</f>
        <v>0.30682200613759919</v>
      </c>
      <c r="G48" s="21">
        <f>+'[10]น้ำจำหน่าย-กศผ'!V21/10^6</f>
        <v>0.29129006267170315</v>
      </c>
      <c r="H48" s="21">
        <f>+'[10]น้ำจำหน่าย-กศผ'!W21/10^6</f>
        <v>0.28303299223848088</v>
      </c>
      <c r="I48" s="21">
        <f>+'[10]น้ำจำหน่าย-กศผ'!X21/10^6</f>
        <v>0.32734758996392754</v>
      </c>
      <c r="J48" s="21">
        <f>+'[10]น้ำจำหน่าย-กศผ'!Y21/10^6</f>
        <v>0.31165998267438211</v>
      </c>
      <c r="K48" s="21">
        <f>+'[10]น้ำจำหน่าย-กศผ'!Z21/10^6</f>
        <v>0.31681410830432893</v>
      </c>
      <c r="L48" s="21">
        <f>+'[10]น้ำจำหน่าย-กศผ'!AA21/10^6</f>
        <v>0.30751181728531962</v>
      </c>
      <c r="M48" s="21">
        <f>+'[10]น้ำจำหน่าย-กศผ'!AB21/10^6</f>
        <v>0.29244824284633308</v>
      </c>
      <c r="N48" s="21">
        <f>+'[10]น้ำจำหน่าย-กศผ'!AC21/10^6</f>
        <v>0.30556050926585693</v>
      </c>
      <c r="O48" s="22">
        <f t="shared" si="2"/>
        <v>3.6200800000000002</v>
      </c>
    </row>
    <row r="49" spans="1:19">
      <c r="A49" s="10">
        <v>1021</v>
      </c>
      <c r="B49" s="10" t="s">
        <v>30</v>
      </c>
      <c r="C49" s="21">
        <f>+'[10]น้ำจำหน่าย-กศผ'!R22/10^6</f>
        <v>7.8118666437581266E-2</v>
      </c>
      <c r="D49" s="21">
        <f>+'[10]น้ำจำหน่าย-กศผ'!S22/10^6</f>
        <v>7.9104095190264206E-2</v>
      </c>
      <c r="E49" s="21">
        <f>+'[10]น้ำจำหน่าย-กศผ'!T22/10^6</f>
        <v>7.8996802207678227E-2</v>
      </c>
      <c r="F49" s="21">
        <f>+'[10]น้ำจำหน่าย-กศผ'!U22/10^6</f>
        <v>8.6938219051445512E-2</v>
      </c>
      <c r="G49" s="21">
        <f>+'[10]น้ำจำหน่าย-กศผ'!V22/10^6</f>
        <v>7.6288088430483153E-2</v>
      </c>
      <c r="H49" s="21">
        <f>+'[10]น้ำจำหน่าย-กศผ'!W22/10^6</f>
        <v>7.7426644061225708E-2</v>
      </c>
      <c r="I49" s="21">
        <f>+'[10]น้ำจำหน่าย-กศผ'!X22/10^6</f>
        <v>8.6424323859771529E-2</v>
      </c>
      <c r="J49" s="21">
        <f>+'[10]น้ำจำหน่าย-กศผ'!Y22/10^6</f>
        <v>8.6327447671611365E-2</v>
      </c>
      <c r="K49" s="21">
        <f>+'[10]น้ำจำหน่าย-กศผ'!Z22/10^6</f>
        <v>8.9757698076035189E-2</v>
      </c>
      <c r="L49" s="21">
        <f>+'[10]น้ำจำหน่าย-กศผ'!AA22/10^6</f>
        <v>8.4817012479866907E-2</v>
      </c>
      <c r="M49" s="21">
        <f>+'[10]น้ำจำหน่าย-กศผ'!AB22/10^6</f>
        <v>7.7563104068204006E-2</v>
      </c>
      <c r="N49" s="21">
        <f>+'[10]น้ำจำหน่าย-กศผ'!AC22/10^6</f>
        <v>8.3447898465832782E-2</v>
      </c>
      <c r="O49" s="22">
        <f t="shared" si="2"/>
        <v>0.98520999999999981</v>
      </c>
    </row>
    <row r="50" spans="1:19">
      <c r="A50" s="10">
        <v>1022</v>
      </c>
      <c r="B50" s="10" t="s">
        <v>31</v>
      </c>
      <c r="C50" s="21">
        <f>+'[10]น้ำจำหน่าย-กศผ'!R23/10^6</f>
        <v>0.3953686883710163</v>
      </c>
      <c r="D50" s="21">
        <f>+'[10]น้ำจำหน่าย-กศผ'!S23/10^6</f>
        <v>0.40534699041745054</v>
      </c>
      <c r="E50" s="21">
        <f>+'[10]น้ำจำหน่าย-กศผ'!T23/10^6</f>
        <v>0.39743949590323535</v>
      </c>
      <c r="F50" s="21">
        <f>+'[10]น้ำจำหน่าย-กศผ'!U23/10^6</f>
        <v>0.40400634585663303</v>
      </c>
      <c r="G50" s="21">
        <f>+'[10]น้ำจำหน่าย-กศผ'!V23/10^6</f>
        <v>0.39952983600521458</v>
      </c>
      <c r="H50" s="21">
        <f>+'[10]น้ำจำหน่าย-กศผ'!W23/10^6</f>
        <v>0.3905611902465696</v>
      </c>
      <c r="I50" s="21">
        <f>+'[10]น้ำจำหน่าย-กศผ'!X23/10^6</f>
        <v>0.46002469051614819</v>
      </c>
      <c r="J50" s="21">
        <f>+'[10]น้ำจำหน่าย-กศผ'!Y23/10^6</f>
        <v>0.44627447168019274</v>
      </c>
      <c r="K50" s="21">
        <f>+'[10]น้ำจำหน่าย-กศผ'!Z23/10^6</f>
        <v>0.44179725155351024</v>
      </c>
      <c r="L50" s="21">
        <f>+'[10]น้ำจำหน่าย-กศผ'!AA23/10^6</f>
        <v>0.42625216712540343</v>
      </c>
      <c r="M50" s="21">
        <f>+'[10]น้ำจำหน่าย-กศผ'!AB23/10^6</f>
        <v>0.40961858585520222</v>
      </c>
      <c r="N50" s="21">
        <f>+'[10]น้ำจำหน่าย-กศผ'!AC23/10^6</f>
        <v>0.42785028646942425</v>
      </c>
      <c r="O50" s="22">
        <f t="shared" si="2"/>
        <v>5.0040700000000014</v>
      </c>
    </row>
    <row r="51" spans="1:19">
      <c r="A51" s="10">
        <v>1023</v>
      </c>
      <c r="B51" s="10" t="s">
        <v>32</v>
      </c>
      <c r="C51" s="21">
        <f>+'[10]น้ำจำหน่าย-กศผ'!R24/10^6</f>
        <v>8.2359687207982507E-2</v>
      </c>
      <c r="D51" s="21">
        <f>+'[10]น้ำจำหน่าย-กศผ'!S24/10^6</f>
        <v>8.7367302621163809E-2</v>
      </c>
      <c r="E51" s="21">
        <f>+'[10]น้ำจำหน่าย-กศผ'!T24/10^6</f>
        <v>8.1967661857381233E-2</v>
      </c>
      <c r="F51" s="21">
        <f>+'[10]น้ำจำหน่าย-กศผ'!U24/10^6</f>
        <v>9.1268270443560132E-2</v>
      </c>
      <c r="G51" s="21">
        <f>+'[10]น้ำจำหน่าย-กศผ'!V24/10^6</f>
        <v>8.4466735805266063E-2</v>
      </c>
      <c r="H51" s="21">
        <f>+'[10]น้ำจำหน่าย-กศผ'!W24/10^6</f>
        <v>8.3470893233076798E-2</v>
      </c>
      <c r="I51" s="21">
        <f>+'[10]น้ำจำหน่าย-กศผ'!X24/10^6</f>
        <v>9.6245028762955293E-2</v>
      </c>
      <c r="J51" s="21">
        <f>+'[10]น้ำจำหน่าย-กศผ'!Y24/10^6</f>
        <v>9.9459426248609872E-2</v>
      </c>
      <c r="K51" s="21">
        <f>+'[10]น้ำจำหน่าย-กศผ'!Z24/10^6</f>
        <v>9.4613459929012808E-2</v>
      </c>
      <c r="L51" s="21">
        <f>+'[10]น้ำจำหน่าย-กศผ'!AA24/10^6</f>
        <v>9.1453763655070047E-2</v>
      </c>
      <c r="M51" s="21">
        <f>+'[10]น้ำจำหน่าย-กศผ'!AB24/10^6</f>
        <v>8.7352926020649799E-2</v>
      </c>
      <c r="N51" s="21">
        <f>+'[10]น้ำจำหน่าย-กศผ'!AC24/10^6</f>
        <v>8.979484421527166E-2</v>
      </c>
      <c r="O51" s="22">
        <f t="shared" si="2"/>
        <v>1.06982</v>
      </c>
    </row>
    <row r="52" spans="1:19">
      <c r="A52" s="10">
        <v>1024</v>
      </c>
      <c r="B52" s="10" t="s">
        <v>33</v>
      </c>
      <c r="C52" s="21">
        <f>+'[10]น้ำจำหน่าย-กศผ'!R25/10^6</f>
        <v>0.62578270182687723</v>
      </c>
      <c r="D52" s="21">
        <f>+'[10]น้ำจำหน่าย-กศผ'!S25/10^6</f>
        <v>0.64593735484085169</v>
      </c>
      <c r="E52" s="21">
        <f>+'[10]น้ำจำหน่าย-กศผ'!T25/10^6</f>
        <v>0.6388940936957429</v>
      </c>
      <c r="F52" s="21">
        <f>+'[10]น้ำจำหน่าย-กศผ'!U25/10^6</f>
        <v>0.66490067009791065</v>
      </c>
      <c r="G52" s="21">
        <f>+'[10]น้ำจำหน่าย-กศผ'!V25/10^6</f>
        <v>0.65400979375669077</v>
      </c>
      <c r="H52" s="21">
        <f>+'[10]น้ำจำหน่าย-กศผ'!W25/10^6</f>
        <v>0.62620069071693196</v>
      </c>
      <c r="I52" s="21">
        <f>+'[10]น้ำจำหน่าย-กศผ'!X25/10^6</f>
        <v>0.69790095557153264</v>
      </c>
      <c r="J52" s="21">
        <f>+'[10]น้ำจำหน่าย-กศผ'!Y25/10^6</f>
        <v>0.67192751792583383</v>
      </c>
      <c r="K52" s="21">
        <f>+'[10]น้ำจำหน่าย-กศผ'!Z25/10^6</f>
        <v>0.68689955571937455</v>
      </c>
      <c r="L52" s="21">
        <f>+'[10]น้ำจำหน่าย-กศผ'!AA25/10^6</f>
        <v>0.67834535814015218</v>
      </c>
      <c r="M52" s="21">
        <f>+'[10]น้ำจำหน่าย-กศผ'!AB25/10^6</f>
        <v>0.66045227367864467</v>
      </c>
      <c r="N52" s="21">
        <f>+'[10]น้ำจำหน่าย-กศผ'!AC25/10^6</f>
        <v>0.69823903402945697</v>
      </c>
      <c r="O52" s="22">
        <f t="shared" si="2"/>
        <v>7.9494899999999999</v>
      </c>
    </row>
    <row r="53" spans="1:19">
      <c r="A53" s="10">
        <v>1025</v>
      </c>
      <c r="B53" s="10" t="s">
        <v>34</v>
      </c>
      <c r="C53" s="21">
        <f>+'[10]น้ำจำหน่าย-กศผ'!R26/10^6</f>
        <v>0.10689191247020849</v>
      </c>
      <c r="D53" s="21">
        <f>+'[10]น้ำจำหน่าย-กศผ'!S26/10^6</f>
        <v>0.11051915343501607</v>
      </c>
      <c r="E53" s="21">
        <f>+'[10]น้ำจำหน่าย-กศผ'!T26/10^6</f>
        <v>0.10810828565724291</v>
      </c>
      <c r="F53" s="21">
        <f>+'[10]น้ำจำหน่าย-กศผ'!U26/10^6</f>
        <v>0.11211936164478144</v>
      </c>
      <c r="G53" s="21">
        <f>+'[10]น้ำจำหน่าย-กศผ'!V26/10^6</f>
        <v>0.10913082215779821</v>
      </c>
      <c r="H53" s="21">
        <f>+'[10]น้ำจำหน่าย-กศผ'!W26/10^6</f>
        <v>0.10958374748462073</v>
      </c>
      <c r="I53" s="21">
        <f>+'[10]น้ำจำหน่าย-กศผ'!X26/10^6</f>
        <v>0.12386586484541701</v>
      </c>
      <c r="J53" s="21">
        <f>+'[10]น้ำจำหน่าย-กศผ'!Y26/10^6</f>
        <v>0.1285014404149388</v>
      </c>
      <c r="K53" s="21">
        <f>+'[10]น้ำจำหน่าย-กศผ'!Z26/10^6</f>
        <v>0.12375340118375684</v>
      </c>
      <c r="L53" s="21">
        <f>+'[10]น้ำจำหน่าย-กศผ'!AA26/10^6</f>
        <v>0.1177686455093357</v>
      </c>
      <c r="M53" s="21">
        <f>+'[10]น้ำจำหน่าย-กศผ'!AB26/10^6</f>
        <v>0.11868601121366268</v>
      </c>
      <c r="N53" s="21">
        <f>+'[10]น้ำจำหน่าย-กศผ'!AC26/10^6</f>
        <v>0.1153013539832211</v>
      </c>
      <c r="O53" s="22">
        <f t="shared" si="2"/>
        <v>1.3842299999999998</v>
      </c>
    </row>
    <row r="54" spans="1:19">
      <c r="A54" s="10">
        <v>1026</v>
      </c>
      <c r="B54" s="10" t="s">
        <v>35</v>
      </c>
      <c r="C54" s="21">
        <f>+'[10]น้ำจำหน่าย-กศผ'!R27/10^6</f>
        <v>4.2713978171591692E-2</v>
      </c>
      <c r="D54" s="21">
        <f>+'[10]น้ำจำหน่าย-กศผ'!S27/10^6</f>
        <v>4.2517060017980918E-2</v>
      </c>
      <c r="E54" s="21">
        <f>+'[10]น้ำจำหน่าย-กศผ'!T27/10^6</f>
        <v>4.4319618501033324E-2</v>
      </c>
      <c r="F54" s="21">
        <f>+'[10]น้ำจำหน่าย-กศผ'!U27/10^6</f>
        <v>4.4072678204644868E-2</v>
      </c>
      <c r="G54" s="21">
        <f>+'[10]น้ำจำหน่าย-กศผ'!V27/10^6</f>
        <v>4.24557652796477E-2</v>
      </c>
      <c r="H54" s="21">
        <f>+'[10]น้ำจำหน่าย-กศผ'!W27/10^6</f>
        <v>4.0799750538817271E-2</v>
      </c>
      <c r="I54" s="21">
        <f>+'[10]น้ำจำหน่าย-กศผ'!X27/10^6</f>
        <v>4.7322042623075267E-2</v>
      </c>
      <c r="J54" s="21">
        <f>+'[10]น้ำจำหน่าย-กศผ'!Y27/10^6</f>
        <v>4.6846793517139988E-2</v>
      </c>
      <c r="K54" s="21">
        <f>+'[10]น้ำจำหน่าย-กศผ'!Z27/10^6</f>
        <v>4.6597387340473757E-2</v>
      </c>
      <c r="L54" s="21">
        <f>+'[10]น้ำจำหน่าย-กศผ'!AA27/10^6</f>
        <v>4.5906236325474969E-2</v>
      </c>
      <c r="M54" s="21">
        <f>+'[10]น้ำจำหน่าย-กศผ'!AB27/10^6</f>
        <v>4.3527718663256935E-2</v>
      </c>
      <c r="N54" s="21">
        <f>+'[10]น้ำจำหน่าย-กศผ'!AC27/10^6</f>
        <v>4.6260970816863242E-2</v>
      </c>
      <c r="O54" s="22">
        <f t="shared" si="2"/>
        <v>0.53333999999999993</v>
      </c>
    </row>
    <row r="55" spans="1:19">
      <c r="A55" s="10">
        <v>1027</v>
      </c>
      <c r="B55" s="10" t="s">
        <v>36</v>
      </c>
      <c r="C55" s="21">
        <f>+'[10]น้ำจำหน่าย-กศผ'!R28/10^6</f>
        <v>6.0619949227760761E-2</v>
      </c>
      <c r="D55" s="21">
        <f>+'[10]น้ำจำหน่าย-กศผ'!S28/10^6</f>
        <v>6.3614060148834792E-2</v>
      </c>
      <c r="E55" s="21">
        <f>+'[10]น้ำจำหน่าย-กศผ'!T28/10^6</f>
        <v>6.0619949227760761E-2</v>
      </c>
      <c r="F55" s="21">
        <f>+'[10]น้ำจำหน่าย-กศผ'!U28/10^6</f>
        <v>6.4391820993298418E-2</v>
      </c>
      <c r="G55" s="21">
        <f>+'[10]น้ำจำหน่าย-กศผ'!V28/10^6</f>
        <v>6.2967660699570049E-2</v>
      </c>
      <c r="H55" s="21">
        <f>+'[10]น้ำจำหน่าย-กศผ'!W28/10^6</f>
        <v>6.1611871484500501E-2</v>
      </c>
      <c r="I55" s="21">
        <f>+'[10]น้ำจำหน่าย-กศผ'!X28/10^6</f>
        <v>7.0931896630324773E-2</v>
      </c>
      <c r="J55" s="21">
        <f>+'[10]น้ำจำหน่าย-กศผ'!Y28/10^6</f>
        <v>7.4186549717148442E-2</v>
      </c>
      <c r="K55" s="21">
        <f>+'[10]น้ำจำหน่าย-กศผ'!Z28/10^6</f>
        <v>6.8934996688757189E-2</v>
      </c>
      <c r="L55" s="21">
        <f>+'[10]น้ำจำหน่าย-กศผ'!AA28/10^6</f>
        <v>6.5969205568308126E-2</v>
      </c>
      <c r="M55" s="21">
        <f>+'[10]น้ำจำหน่าย-กศผ'!AB28/10^6</f>
        <v>6.559998616766019E-2</v>
      </c>
      <c r="N55" s="21">
        <f>+'[10]น้ำจำหน่าย-กศผ'!AC28/10^6</f>
        <v>6.4282053446076057E-2</v>
      </c>
      <c r="O55" s="22">
        <f t="shared" si="2"/>
        <v>0.78372999999999993</v>
      </c>
    </row>
    <row r="56" spans="1:19">
      <c r="A56" s="10">
        <v>1028</v>
      </c>
      <c r="B56" s="10" t="s">
        <v>37</v>
      </c>
      <c r="C56" s="21">
        <f>+'[10]น้ำจำหน่าย-กศผ'!R29/10^6</f>
        <v>0.31987770748971694</v>
      </c>
      <c r="D56" s="21">
        <f>+'[10]น้ำจำหน่าย-กศผ'!S29/10^6</f>
        <v>0.32207304157776384</v>
      </c>
      <c r="E56" s="21">
        <f>+'[10]น้ำจำหน่าย-กศผ'!T29/10^6</f>
        <v>0.31884971438154819</v>
      </c>
      <c r="F56" s="21">
        <f>+'[10]น้ำจำหน่าย-กศผ'!U29/10^6</f>
        <v>0.3340351746343056</v>
      </c>
      <c r="G56" s="21">
        <f>+'[10]น้ำจำหน่าย-กศผ'!V29/10^6</f>
        <v>0.32617014562710522</v>
      </c>
      <c r="H56" s="21">
        <f>+'[10]น้ำจำหน่าย-กศผ'!W29/10^6</f>
        <v>0.31099298400690611</v>
      </c>
      <c r="I56" s="21">
        <f>+'[10]น้ำจำหน่าย-กศผ'!X29/10^6</f>
        <v>0.35597433868415435</v>
      </c>
      <c r="J56" s="21">
        <f>+'[10]น้ำจำหน่าย-กศผ'!Y29/10^6</f>
        <v>0.35089246357121906</v>
      </c>
      <c r="K56" s="21">
        <f>+'[10]น้ำจำหน่าย-กศผ'!Z29/10^6</f>
        <v>0.35598402042213911</v>
      </c>
      <c r="L56" s="21">
        <f>+'[10]น้ำจำหน่าย-กศผ'!AA29/10^6</f>
        <v>0.3417625846515796</v>
      </c>
      <c r="M56" s="21">
        <f>+'[10]น้ำจำหน่าย-กศผ'!AB29/10^6</f>
        <v>0.33112166305360258</v>
      </c>
      <c r="N56" s="21">
        <f>+'[10]น้ำจำหน่าย-กศผ'!AC29/10^6</f>
        <v>0.33929616189995904</v>
      </c>
      <c r="O56" s="22">
        <f t="shared" si="2"/>
        <v>4.0070300000000003</v>
      </c>
    </row>
    <row r="57" spans="1:19">
      <c r="A57" s="10">
        <v>1029</v>
      </c>
      <c r="B57" s="10" t="s">
        <v>38</v>
      </c>
      <c r="C57" s="21">
        <f>+'[10]น้ำจำหน่าย-กศผ'!R30/10^6</f>
        <v>5.0485098025103141E-2</v>
      </c>
      <c r="D57" s="21">
        <f>+'[10]น้ำจำหน่าย-กศผ'!S30/10^6</f>
        <v>5.2560514068089571E-2</v>
      </c>
      <c r="E57" s="21">
        <f>+'[10]น้ำจำหน่าย-กศผ'!T30/10^6</f>
        <v>5.1872047191274064E-2</v>
      </c>
      <c r="F57" s="21">
        <f>+'[10]น้ำจำหน่าย-กศผ'!U30/10^6</f>
        <v>5.4918587309423741E-2</v>
      </c>
      <c r="G57" s="21">
        <f>+'[10]น้ำจำหน่าย-กศผ'!V30/10^6</f>
        <v>5.3545733909049702E-2</v>
      </c>
      <c r="H57" s="21">
        <f>+'[10]น้ำจำหน่าย-กศผ'!W30/10^6</f>
        <v>5.326789894636931E-2</v>
      </c>
      <c r="I57" s="21">
        <f>+'[10]น้ำจำหน่าย-กศผ'!X30/10^6</f>
        <v>5.9098723750605875E-2</v>
      </c>
      <c r="J57" s="21">
        <f>+'[10]น้ำจำหน่าย-กศผ'!Y30/10^6</f>
        <v>6.2622294258618025E-2</v>
      </c>
      <c r="K57" s="21">
        <f>+'[10]น้ำจำหน่าย-กศผ'!Z30/10^6</f>
        <v>5.8488154526878326E-2</v>
      </c>
      <c r="L57" s="21">
        <f>+'[10]น้ำจำหน่าย-กศผ'!AA30/10^6</f>
        <v>5.4926377074732538E-2</v>
      </c>
      <c r="M57" s="21">
        <f>+'[10]น้ำจำหน่าย-กศผ'!AB30/10^6</f>
        <v>5.355278179194814E-2</v>
      </c>
      <c r="N57" s="21">
        <f>+'[10]น้ำจำหน่าย-กศผ'!AC30/10^6</f>
        <v>5.4351789147907524E-2</v>
      </c>
      <c r="O57" s="22">
        <f t="shared" si="2"/>
        <v>0.65968999999999989</v>
      </c>
    </row>
    <row r="58" spans="1:19">
      <c r="A58" s="15">
        <v>1030</v>
      </c>
      <c r="B58" s="15" t="s">
        <v>18</v>
      </c>
      <c r="C58" s="23">
        <f>+'[10]น้ำจำหน่าย-กศผ'!R31/10^6</f>
        <v>7.0010703380779471E-2</v>
      </c>
      <c r="D58" s="23">
        <f>+'[10]น้ำจำหน่าย-กศผ'!S31/10^6</f>
        <v>7.2480665638775088E-2</v>
      </c>
      <c r="E58" s="23">
        <f>+'[10]น้ำจำหน่าย-กศผ'!T31/10^6</f>
        <v>7.2112730846457071E-2</v>
      </c>
      <c r="F58" s="23">
        <f>+'[10]น้ำจำหน่าย-กศผ'!U31/10^6</f>
        <v>7.655532128085131E-2</v>
      </c>
      <c r="G58" s="23">
        <f>+'[10]น้ำจำหน่าย-กศผ'!V31/10^6</f>
        <v>7.5489910099617433E-2</v>
      </c>
      <c r="H58" s="23">
        <f>+'[10]น้ำจำหน่าย-กศผ'!W31/10^6</f>
        <v>7.3211913820222532E-2</v>
      </c>
      <c r="I58" s="23">
        <f>+'[10]น้ำจำหน่าย-กศผ'!X31/10^6</f>
        <v>8.5332787906091612E-2</v>
      </c>
      <c r="J58" s="23">
        <f>+'[10]น้ำจำหน่าย-กศผ'!Y31/10^6</f>
        <v>8.6252802633163095E-2</v>
      </c>
      <c r="K58" s="23">
        <f>+'[10]น้ำจำหน่าย-กศผ'!Z31/10^6</f>
        <v>8.0707474299473766E-2</v>
      </c>
      <c r="L58" s="23">
        <f>+'[10]น้ำจำหน่าย-กศผ'!AA31/10^6</f>
        <v>7.366516682525194E-2</v>
      </c>
      <c r="M58" s="23">
        <f>+'[10]น้ำจำหน่าย-กศผ'!AB31/10^6</f>
        <v>7.4428409336466203E-2</v>
      </c>
      <c r="N58" s="23">
        <f>+'[10]น้ำจำหน่าย-กศผ'!AC31/10^6</f>
        <v>7.5092113932850452E-2</v>
      </c>
      <c r="O58" s="24">
        <f t="shared" si="2"/>
        <v>0.91533999999999982</v>
      </c>
    </row>
    <row r="59" spans="1:19">
      <c r="A59" s="4">
        <v>10300</v>
      </c>
      <c r="B59" s="4" t="s">
        <v>149</v>
      </c>
      <c r="C59" s="18">
        <f>SUM(C32:C58)</f>
        <v>7.7172144687190531</v>
      </c>
      <c r="D59" s="18">
        <f t="shared" ref="D59:N59" si="3">SUM(D32:D58)</f>
        <v>8.0527076320532682</v>
      </c>
      <c r="E59" s="18">
        <f t="shared" si="3"/>
        <v>7.92714412132284</v>
      </c>
      <c r="F59" s="18">
        <f t="shared" si="3"/>
        <v>8.2620644787616229</v>
      </c>
      <c r="G59" s="18">
        <f t="shared" si="3"/>
        <v>8.0764857411281046</v>
      </c>
      <c r="H59" s="18">
        <f t="shared" si="3"/>
        <v>7.8870694404769797</v>
      </c>
      <c r="I59" s="18">
        <f t="shared" si="3"/>
        <v>9.0311733587542289</v>
      </c>
      <c r="J59" s="18">
        <f t="shared" si="3"/>
        <v>8.943242053116812</v>
      </c>
      <c r="K59" s="18">
        <f t="shared" si="3"/>
        <v>8.6052765829805065</v>
      </c>
      <c r="L59" s="18">
        <f t="shared" si="3"/>
        <v>8.1442239671810679</v>
      </c>
      <c r="M59" s="18">
        <f t="shared" si="3"/>
        <v>8.067799874085015</v>
      </c>
      <c r="N59" s="18">
        <f t="shared" si="3"/>
        <v>8.2855982814205085</v>
      </c>
      <c r="O59" s="18">
        <f>SUM(C59:N59)</f>
        <v>99</v>
      </c>
    </row>
    <row r="60" spans="1:19">
      <c r="A60" s="32"/>
      <c r="B60" s="32"/>
      <c r="C60"/>
      <c r="D60"/>
      <c r="E60"/>
      <c r="F60"/>
      <c r="G60"/>
      <c r="H60"/>
      <c r="I60"/>
      <c r="J60"/>
      <c r="K60"/>
      <c r="L60"/>
      <c r="M60"/>
      <c r="N60"/>
      <c r="O60" s="32"/>
    </row>
    <row r="61" spans="1:19">
      <c r="A61" s="3" t="s">
        <v>55</v>
      </c>
      <c r="B61" s="3" t="s">
        <v>40</v>
      </c>
      <c r="C61" s="3" t="s">
        <v>0</v>
      </c>
      <c r="D61" s="3" t="s">
        <v>1</v>
      </c>
      <c r="E61" s="3" t="s">
        <v>2</v>
      </c>
      <c r="F61" s="3" t="s">
        <v>3</v>
      </c>
      <c r="G61" s="3" t="s">
        <v>4</v>
      </c>
      <c r="H61" s="3" t="s">
        <v>5</v>
      </c>
      <c r="I61" s="3" t="s">
        <v>6</v>
      </c>
      <c r="J61" s="3" t="s">
        <v>7</v>
      </c>
      <c r="K61" s="3" t="s">
        <v>8</v>
      </c>
      <c r="L61" s="3" t="s">
        <v>9</v>
      </c>
      <c r="M61" s="3" t="s">
        <v>10</v>
      </c>
      <c r="N61" s="3" t="s">
        <v>11</v>
      </c>
      <c r="O61" s="3" t="s">
        <v>58</v>
      </c>
    </row>
    <row r="62" spans="1:19">
      <c r="A62" s="7">
        <v>1004</v>
      </c>
      <c r="B62" s="7" t="s">
        <v>99</v>
      </c>
      <c r="C62" s="368">
        <f>+'[10]ปริมาณน้ำสูญเสีย-กศผ'!R5/10^6</f>
        <v>0.99534139547578337</v>
      </c>
      <c r="D62" s="368">
        <f>+'[10]ปริมาณน้ำสูญเสีย-กศผ'!S5/10^6</f>
        <v>0.9330123530002925</v>
      </c>
      <c r="E62" s="368">
        <f>+'[10]ปริมาณน้ำสูญเสีย-กศผ'!T5/10^6</f>
        <v>1.1263793280476482</v>
      </c>
      <c r="F62" s="368">
        <f>+'[10]ปริมาณน้ำสูญเสีย-กศผ'!U5/10^6</f>
        <v>1.0693003672549277</v>
      </c>
      <c r="G62" s="368">
        <f>+'[10]ปริมาณน้ำสูญเสีย-กศผ'!V5/10^6</f>
        <v>0.87931040241441272</v>
      </c>
      <c r="H62" s="368">
        <f>+'[10]ปริมาณน้ำสูญเสีย-กศผ'!W5/10^6</f>
        <v>1.336446765464534</v>
      </c>
      <c r="I62" s="368">
        <f>+'[10]ปริมาณน้ำสูญเสีย-กศผ'!X5/10^6</f>
        <v>0.67840955166082595</v>
      </c>
      <c r="J62" s="368">
        <f>+'[10]ปริมาณน้ำสูญเสีย-กศผ'!Y5/10^6</f>
        <v>0.98865522916249282</v>
      </c>
      <c r="K62" s="368">
        <f>+'[10]ปริมาณน้ำสูญเสีย-กศผ'!Z5/10^6</f>
        <v>0.78966278708763282</v>
      </c>
      <c r="L62" s="368">
        <f>+'[10]ปริมาณน้ำสูญเสีย-กศผ'!AA5/10^6</f>
        <v>1.0810052738327445</v>
      </c>
      <c r="M62" s="368">
        <f>+'[10]ปริมาณน้ำสูญเสีย-กศผ'!AB5/10^6</f>
        <v>1.0457655296411179</v>
      </c>
      <c r="N62" s="368">
        <f>+'[10]ปริมาณน้ำสูญเสีย-กศผ'!AC5/10^6</f>
        <v>0.73210101695758667</v>
      </c>
      <c r="O62" s="20">
        <f>SUM(C62:N62)</f>
        <v>11.655389999999999</v>
      </c>
      <c r="R62" s="366"/>
      <c r="S62" s="367"/>
    </row>
    <row r="63" spans="1:19">
      <c r="A63" s="10">
        <v>1005</v>
      </c>
      <c r="B63" s="10" t="s">
        <v>13</v>
      </c>
      <c r="C63" s="369">
        <f>+'[10]ปริมาณน้ำสูญเสีย-กศผ'!R6/10^6</f>
        <v>1.0266707449642956E-2</v>
      </c>
      <c r="D63" s="369">
        <f>+'[10]ปริมาณน้ำสูญเสีย-กศผ'!S6/10^6</f>
        <v>1.0125536330901465E-2</v>
      </c>
      <c r="E63" s="369">
        <f>+'[10]ปริมาณน้ำสูญเสีย-กศผ'!T6/10^6</f>
        <v>1.0227093807945122E-2</v>
      </c>
      <c r="F63" s="369">
        <f>+'[10]ปริมาณน้ำสูญเสีย-กศผ'!U6/10^6</f>
        <v>1.0216593054687473E-2</v>
      </c>
      <c r="G63" s="369">
        <f>+'[10]ปริมาณน้ำสูญเสีย-กศผ'!V6/10^6</f>
        <v>8.8943359300832671E-3</v>
      </c>
      <c r="H63" s="369">
        <f>+'[10]ปริมาณน้ำสูญเสีย-กศผ'!W6/10^6</f>
        <v>9.9195930563311194E-3</v>
      </c>
      <c r="I63" s="369">
        <f>+'[10]ปริมาณน้ำสูญเสีย-กศผ'!X6/10^6</f>
        <v>1.150507704275017E-2</v>
      </c>
      <c r="J63" s="369">
        <f>+'[10]ปริมาณน้ำสูญเสีย-กศผ'!Y6/10^6</f>
        <v>1.1749131204388955E-2</v>
      </c>
      <c r="K63" s="369">
        <f>+'[10]ปริมาณน้ำสูญเสีย-กศผ'!Z6/10^6</f>
        <v>1.0833551211561404E-2</v>
      </c>
      <c r="L63" s="369">
        <f>+'[10]ปริมาณน้ำสูญเสีย-กศผ'!AA6/10^6</f>
        <v>1.0096836775068906E-2</v>
      </c>
      <c r="M63" s="369">
        <f>+'[10]ปริมาณน้ำสูญเสีย-กศผ'!AB6/10^6</f>
        <v>1.0285553088414737E-2</v>
      </c>
      <c r="N63" s="369">
        <f>+'[10]ปริมาณน้ำสูญเสีย-กศผ'!AC6/10^6</f>
        <v>9.5399910482243944E-3</v>
      </c>
      <c r="O63" s="22">
        <f t="shared" ref="O63:O89" si="4">SUM(C63:N63)</f>
        <v>0.12365999999999998</v>
      </c>
      <c r="R63" s="366"/>
      <c r="S63" s="367"/>
    </row>
    <row r="64" spans="1:19">
      <c r="A64" s="10">
        <v>1006</v>
      </c>
      <c r="B64" s="10" t="s">
        <v>14</v>
      </c>
      <c r="C64" s="369">
        <f>+'[10]ปริมาณน้ำสูญเสีย-กศผ'!R7/10^6</f>
        <v>0.13745909837377809</v>
      </c>
      <c r="D64" s="369">
        <f>+'[10]ปริมาณน้ำสูญเสีย-กศผ'!S7/10^6</f>
        <v>0.1461228157866061</v>
      </c>
      <c r="E64" s="369">
        <f>+'[10]ปริมาณน้ำสูญเสีย-กศผ'!T7/10^6</f>
        <v>0.14555210734199858</v>
      </c>
      <c r="F64" s="369">
        <f>+'[10]ปริมาณน้ำสูญเสีย-กศผ'!U7/10^6</f>
        <v>0.15324244233289849</v>
      </c>
      <c r="G64" s="369">
        <f>+'[10]ปริมาณน้ำสูญเสีย-กศผ'!V7/10^6</f>
        <v>0.15934661332984792</v>
      </c>
      <c r="H64" s="369">
        <f>+'[10]ปริมาณน้ำสูญเสีย-กศผ'!W7/10^6</f>
        <v>0.13812249837604312</v>
      </c>
      <c r="I64" s="369">
        <f>+'[10]ปริมาณน้ำสูญเสีย-กศผ'!X7/10^6</f>
        <v>0.15139932962606475</v>
      </c>
      <c r="J64" s="369">
        <f>+'[10]ปริมาณน้ำสูญเสีย-กศผ'!Y7/10^6</f>
        <v>0.12677437566084868</v>
      </c>
      <c r="K64" s="369">
        <f>+'[10]ปริมาณน้ำสูญเสีย-กศผ'!Z7/10^6</f>
        <v>0.13508998396788927</v>
      </c>
      <c r="L64" s="369">
        <f>+'[10]ปริมาณน้ำสูญเสีย-กศผ'!AA7/10^6</f>
        <v>0.13459352902946503</v>
      </c>
      <c r="M64" s="369">
        <f>+'[10]ปริมาณน้ำสูญเสีย-กศผ'!AB7/10^6</f>
        <v>0.13592047299676088</v>
      </c>
      <c r="N64" s="369">
        <f>+'[10]ปริมาณน้ำสูญเสีย-กศผ'!AC7/10^6</f>
        <v>0.12951673317779994</v>
      </c>
      <c r="O64" s="22">
        <f t="shared" si="4"/>
        <v>1.6931400000000008</v>
      </c>
      <c r="R64" s="366"/>
      <c r="S64" s="367"/>
    </row>
    <row r="65" spans="1:19">
      <c r="A65" s="10">
        <v>1007</v>
      </c>
      <c r="B65" s="10" t="s">
        <v>15</v>
      </c>
      <c r="C65" s="369">
        <f>+'[10]ปริมาณน้ำสูญเสีย-กศผ'!R8/10^6</f>
        <v>0.1330360979762614</v>
      </c>
      <c r="D65" s="369">
        <f>+'[10]ปริมาณน้ำสูญเสีย-กศผ'!S8/10^6</f>
        <v>0.12111152762403835</v>
      </c>
      <c r="E65" s="369">
        <f>+'[10]ปริมาณน้ำสูญเสีย-กศผ'!T8/10^6</f>
        <v>0.12428967647016345</v>
      </c>
      <c r="F65" s="369">
        <f>+'[10]ปริมาณน้ำสูญเสีย-กศผ'!U8/10^6</f>
        <v>0.15771067552707693</v>
      </c>
      <c r="G65" s="369">
        <f>+'[10]ปริมาณน้ำสูญเสีย-กศผ'!V8/10^6</f>
        <v>0.13639122405791293</v>
      </c>
      <c r="H65" s="369">
        <f>+'[10]ปริมาณน้ำสูญเสีย-กศผ'!W8/10^6</f>
        <v>0.150161859975254</v>
      </c>
      <c r="I65" s="369">
        <f>+'[10]ปริมาณน้ำสูญเสีย-กศผ'!X8/10^6</f>
        <v>0.12103452669701667</v>
      </c>
      <c r="J65" s="369">
        <f>+'[10]ปริมาณน้ำสูญเสีย-กศผ'!Y8/10^6</f>
        <v>0.10507573440292046</v>
      </c>
      <c r="K65" s="369">
        <f>+'[10]ปริมาณน้ำสูญเสีย-กศผ'!Z8/10^6</f>
        <v>0.11868948178605741</v>
      </c>
      <c r="L65" s="369">
        <f>+'[10]ปริมาณน้ำสูญเสีย-กศผ'!AA8/10^6</f>
        <v>0.13014950719439908</v>
      </c>
      <c r="M65" s="369">
        <f>+'[10]ปริมาณน้ำสูญเสีย-กศผ'!AB8/10^6</f>
        <v>0.14674485208314447</v>
      </c>
      <c r="N65" s="369">
        <f>+'[10]ปริมาณน้ำสูญเสีย-กศผ'!AC8/10^6</f>
        <v>0.13171483620575589</v>
      </c>
      <c r="O65" s="22">
        <f t="shared" si="4"/>
        <v>1.5761100000000008</v>
      </c>
      <c r="R65" s="366"/>
      <c r="S65" s="367"/>
    </row>
    <row r="66" spans="1:19">
      <c r="A66" s="10">
        <v>1008</v>
      </c>
      <c r="B66" s="10" t="s">
        <v>16</v>
      </c>
      <c r="C66" s="369">
        <f>+'[10]ปริมาณน้ำสูญเสีย-กศผ'!R9/10^6</f>
        <v>2.7297095592125363E-2</v>
      </c>
      <c r="D66" s="369">
        <f>+'[10]ปริมาณน้ำสูญเสีย-กศผ'!S9/10^6</f>
        <v>2.5684520542186482E-2</v>
      </c>
      <c r="E66" s="369">
        <f>+'[10]ปริมาณน้ำสูญเสีย-กศผ'!T9/10^6</f>
        <v>3.8157770303654866E-2</v>
      </c>
      <c r="F66" s="369">
        <f>+'[10]ปริมาณน้ำสูญเสีย-กศผ'!U9/10^6</f>
        <v>3.1052645136011168E-2</v>
      </c>
      <c r="G66" s="369">
        <f>+'[10]ปริมาณน้ำสูญเสีย-กศผ'!V9/10^6</f>
        <v>2.8766403603199112E-2</v>
      </c>
      <c r="H66" s="369">
        <f>+'[10]ปริมาณน้ำสูญเสีย-กศผ'!W9/10^6</f>
        <v>3.9299307166872841E-2</v>
      </c>
      <c r="I66" s="369">
        <f>+'[10]ปริมาณน้ำสูญเสีย-กศผ'!X9/10^6</f>
        <v>2.4950755789522286E-2</v>
      </c>
      <c r="J66" s="369">
        <f>+'[10]ปริมาณน้ำสูญเสีย-กศผ'!Y9/10^6</f>
        <v>1.4163790446116211E-2</v>
      </c>
      <c r="K66" s="369">
        <f>+'[10]ปริมาณน้ำสูญเสีย-กศผ'!Z9/10^6</f>
        <v>1.6192766792206412E-2</v>
      </c>
      <c r="L66" s="369">
        <f>+'[10]ปริมาณน้ำสูญเสีย-กศผ'!AA9/10^6</f>
        <v>2.6715658414222403E-2</v>
      </c>
      <c r="M66" s="369">
        <f>+'[10]ปริมาณน้ำสูญเสีย-กศผ'!AB9/10^6</f>
        <v>2.2162071563693927E-2</v>
      </c>
      <c r="N66" s="369">
        <f>+'[10]ปริมาณน้ำสูญเสีย-กศผ'!AC9/10^6</f>
        <v>1.7357214650189738E-2</v>
      </c>
      <c r="O66" s="22">
        <f t="shared" si="4"/>
        <v>0.3118000000000008</v>
      </c>
      <c r="R66" s="366"/>
      <c r="S66" s="367"/>
    </row>
    <row r="67" spans="1:19">
      <c r="A67" s="10">
        <v>1009</v>
      </c>
      <c r="B67" s="10" t="s">
        <v>17</v>
      </c>
      <c r="C67" s="369">
        <f>+'[10]ปริมาณน้ำสูญเสีย-กศผ'!R10/10^6</f>
        <v>3.1460849183513578E-2</v>
      </c>
      <c r="D67" s="369">
        <f>+'[10]ปริมาณน้ำสูญเสีย-กศผ'!S10/10^6</f>
        <v>2.7383249304792887E-2</v>
      </c>
      <c r="E67" s="369">
        <f>+'[10]ปริมาณน้ำสูญเสีย-กศผ'!T10/10^6</f>
        <v>3.3112995885060954E-2</v>
      </c>
      <c r="F67" s="369">
        <f>+'[10]ปริมาณน้ำสูญเสีย-กศผ'!U10/10^6</f>
        <v>3.1562951681555672E-2</v>
      </c>
      <c r="G67" s="369">
        <f>+'[10]ปริมาณน้ำสูญเสีย-กศผ'!V10/10^6</f>
        <v>2.7220662202673308E-2</v>
      </c>
      <c r="H67" s="369">
        <f>+'[10]ปริมาณน้ำสูญเสีย-กศผ'!W10/10^6</f>
        <v>3.1370902441178086E-2</v>
      </c>
      <c r="I67" s="369">
        <f>+'[10]ปริมาณน้ำสูญเสีย-กศผ'!X10/10^6</f>
        <v>2.9769137266658335E-2</v>
      </c>
      <c r="J67" s="369">
        <f>+'[10]ปริมาณน้ำสูญเสีย-กศผ'!Y10/10^6</f>
        <v>2.7535905425744613E-2</v>
      </c>
      <c r="K67" s="369">
        <f>+'[10]ปริมาณน้ำสูญเสีย-กศผ'!Z10/10^6</f>
        <v>2.5164344767317888E-2</v>
      </c>
      <c r="L67" s="369">
        <f>+'[10]ปริมาณน้ำสูญเสีย-กศผ'!AA10/10^6</f>
        <v>2.8396784455804371E-2</v>
      </c>
      <c r="M67" s="369">
        <f>+'[10]ปริมาณน้ำสูญเสีย-กศผ'!AB10/10^6</f>
        <v>2.7535005937369031E-2</v>
      </c>
      <c r="N67" s="369">
        <f>+'[10]ปริมาณน้ำสูญเสีย-กศผ'!AC10/10^6</f>
        <v>2.8307211448331319E-2</v>
      </c>
      <c r="O67" s="22">
        <f t="shared" si="4"/>
        <v>0.34881999999999996</v>
      </c>
      <c r="R67" s="366"/>
      <c r="S67" s="367"/>
    </row>
    <row r="68" spans="1:19">
      <c r="A68" s="10">
        <v>1010</v>
      </c>
      <c r="B68" s="10" t="s">
        <v>19</v>
      </c>
      <c r="C68" s="369">
        <f>+'[10]ปริมาณน้ำสูญเสีย-กศผ'!R11/10^6</f>
        <v>5.2669158712461972E-2</v>
      </c>
      <c r="D68" s="369">
        <f>+'[10]ปริมาณน้ำสูญเสีย-กศผ'!S11/10^6</f>
        <v>5.172701554711643E-2</v>
      </c>
      <c r="E68" s="369">
        <f>+'[10]ปริมาณน้ำสูญเสีย-กศผ'!T11/10^6</f>
        <v>5.4389711925717767E-2</v>
      </c>
      <c r="F68" s="369">
        <f>+'[10]ปริมาณน้ำสูญเสีย-กศผ'!U11/10^6</f>
        <v>5.7957235010594625E-2</v>
      </c>
      <c r="G68" s="369">
        <f>+'[10]ปริมาณน้ำสูญเสีย-กศผ'!V11/10^6</f>
        <v>5.0273352390674757E-2</v>
      </c>
      <c r="H68" s="369">
        <f>+'[10]ปริมาณน้ำสูญเสีย-กศผ'!W11/10^6</f>
        <v>5.7025399736509629E-2</v>
      </c>
      <c r="I68" s="369">
        <f>+'[10]ปริมาณน้ำสูญเสีย-กศผ'!X11/10^6</f>
        <v>5.6219110158668047E-2</v>
      </c>
      <c r="J68" s="369">
        <f>+'[10]ปริมาณน้ำสูญเสีย-กศผ'!Y11/10^6</f>
        <v>5.695488158365461E-2</v>
      </c>
      <c r="K68" s="369">
        <f>+'[10]ปริมาณน้ำสูญเสีย-กศผ'!Z11/10^6</f>
        <v>4.9816134037025742E-2</v>
      </c>
      <c r="L68" s="369">
        <f>+'[10]ปริมาณน้ำสูญเสีย-กศผ'!AA11/10^6</f>
        <v>5.2504602028605414E-2</v>
      </c>
      <c r="M68" s="369">
        <f>+'[10]ปริมาณน้ำสูญเสีย-กศผ'!AB11/10^6</f>
        <v>4.6771754559493714E-2</v>
      </c>
      <c r="N68" s="369">
        <f>+'[10]ปริมาณน้ำสูญเสีย-กศผ'!AC11/10^6</f>
        <v>4.5741644309477386E-2</v>
      </c>
      <c r="O68" s="22">
        <f t="shared" si="4"/>
        <v>0.63205</v>
      </c>
      <c r="R68" s="366"/>
      <c r="S68" s="367"/>
    </row>
    <row r="69" spans="1:19">
      <c r="A69" s="10">
        <v>1011</v>
      </c>
      <c r="B69" s="10" t="s">
        <v>20</v>
      </c>
      <c r="C69" s="369">
        <f>+'[10]ปริมาณน้ำสูญเสีย-กศผ'!R12/10^6</f>
        <v>2.1616544295760921E-2</v>
      </c>
      <c r="D69" s="369">
        <f>+'[10]ปริมาณน้ำสูญเสีย-กศผ'!S12/10^6</f>
        <v>1.8175940739026772E-2</v>
      </c>
      <c r="E69" s="369">
        <f>+'[10]ปริมาณน้ำสูญเสีย-กศผ'!T12/10^6</f>
        <v>1.8005080533754211E-2</v>
      </c>
      <c r="F69" s="369">
        <f>+'[10]ปริมาณน้ำสูญเสีย-กศผ'!U12/10^6</f>
        <v>1.351448066688914E-2</v>
      </c>
      <c r="G69" s="369">
        <f>+'[10]ปริมาณน้ำสูญเสีย-กศผ'!V12/10^6</f>
        <v>1.1088331498564251E-2</v>
      </c>
      <c r="H69" s="369">
        <f>+'[10]ปริมาณน้ำสูญเสีย-กศผ'!W12/10^6</f>
        <v>3.2406358964934275E-2</v>
      </c>
      <c r="I69" s="369">
        <f>+'[10]ปริมาณน้ำสูญเสีย-กศผ'!X12/10^6</f>
        <v>1.8582622417143865E-2</v>
      </c>
      <c r="J69" s="369">
        <f>+'[10]ปริมาณน้ำสูญเสีย-กศผ'!Y12/10^6</f>
        <v>7.7522011822419301E-3</v>
      </c>
      <c r="K69" s="369">
        <f>+'[10]ปริมาณน้ำสูญเสีย-กศผ'!Z12/10^6</f>
        <v>8.4132056741059932E-3</v>
      </c>
      <c r="L69" s="369">
        <f>+'[10]ปริมาณน้ำสูญเสีย-กศผ'!AA12/10^6</f>
        <v>2.3215918157829467E-2</v>
      </c>
      <c r="M69" s="369">
        <f>+'[10]ปริมาณน้ำสูญเสีย-กศผ'!AB12/10^6</f>
        <v>1.8509550026755604E-2</v>
      </c>
      <c r="N69" s="369">
        <f>+'[10]ปริมาณน้ำสูญเสีย-กศผ'!AC12/10^6</f>
        <v>1.4949765842993816E-2</v>
      </c>
      <c r="O69" s="22">
        <f t="shared" si="4"/>
        <v>0.20623000000000027</v>
      </c>
      <c r="R69" s="366"/>
      <c r="S69" s="367"/>
    </row>
    <row r="70" spans="1:19">
      <c r="A70" s="10">
        <v>1012</v>
      </c>
      <c r="B70" s="10" t="s">
        <v>21</v>
      </c>
      <c r="C70" s="369">
        <f>+'[10]ปริมาณน้ำสูญเสีย-กศผ'!R13/10^6</f>
        <v>9.3791317018293546E-2</v>
      </c>
      <c r="D70" s="369">
        <f>+'[10]ปริมาณน้ำสูญเสีย-กศผ'!S13/10^6</f>
        <v>9.5459751931151263E-2</v>
      </c>
      <c r="E70" s="369">
        <f>+'[10]ปริมาณน้ำสูญเสีย-กศผ'!T13/10^6</f>
        <v>9.5277848905893386E-2</v>
      </c>
      <c r="F70" s="369">
        <f>+'[10]ปริมาณน้ำสูญเสีย-กศผ'!U13/10^6</f>
        <v>9.1971590006524703E-2</v>
      </c>
      <c r="G70" s="369">
        <f>+'[10]ปริมาณน้ำสูญเสีย-กศผ'!V13/10^6</f>
        <v>9.0112847961146672E-2</v>
      </c>
      <c r="H70" s="369">
        <f>+'[10]ปริมาณน้ำสูญเสีย-กศผ'!W13/10^6</f>
        <v>8.545977354913252E-2</v>
      </c>
      <c r="I70" s="369">
        <f>+'[10]ปริมาณน้ำสูญเสีย-กศผ'!X13/10^6</f>
        <v>8.1240397340106255E-2</v>
      </c>
      <c r="J70" s="369">
        <f>+'[10]ปริมาณน้ำสูญเสีย-กศผ'!Y13/10^6</f>
        <v>7.8949144892597564E-2</v>
      </c>
      <c r="K70" s="369">
        <f>+'[10]ปริมาณน้ำสูญเสีย-กศผ'!Z13/10^6</f>
        <v>8.6269660918419477E-2</v>
      </c>
      <c r="L70" s="369">
        <f>+'[10]ปริมาณน้ำสูญเสีย-กศผ'!AA13/10^6</f>
        <v>9.75613145683909E-2</v>
      </c>
      <c r="M70" s="369">
        <f>+'[10]ปริมาณน้ำสูญเสีย-กศผ'!AB13/10^6</f>
        <v>9.0939424349167561E-2</v>
      </c>
      <c r="N70" s="369">
        <f>+'[10]ปริมาณน้ำสูญเสีย-กศผ'!AC13/10^6</f>
        <v>0.10131692855917593</v>
      </c>
      <c r="O70" s="22">
        <f t="shared" si="4"/>
        <v>1.0883499999999997</v>
      </c>
      <c r="R70" s="366"/>
      <c r="S70" s="367"/>
    </row>
    <row r="71" spans="1:19">
      <c r="A71" s="10">
        <v>1013</v>
      </c>
      <c r="B71" s="10" t="s">
        <v>22</v>
      </c>
      <c r="C71" s="369">
        <f>+'[10]ปริมาณน้ำสูญเสีย-กศผ'!R14/10^6</f>
        <v>6.692419278820424E-3</v>
      </c>
      <c r="D71" s="369">
        <f>+'[10]ปริมาณน้ำสูญเสีย-กศผ'!S14/10^6</f>
        <v>6.8084636372250538E-3</v>
      </c>
      <c r="E71" s="369">
        <f>+'[10]ปริมาณน้ำสูญเสีย-กศผ'!T14/10^6</f>
        <v>7.3021929803174261E-3</v>
      </c>
      <c r="F71" s="369">
        <f>+'[10]ปริมาณน้ำสูญเสีย-กศผ'!U14/10^6</f>
        <v>7.3381029419023469E-3</v>
      </c>
      <c r="G71" s="369">
        <f>+'[10]ปริมาณน้ำสูญเสีย-กศผ'!V14/10^6</f>
        <v>7.1169424069360433E-3</v>
      </c>
      <c r="H71" s="369">
        <f>+'[10]ปริมาณน้ำสูญเสีย-กศผ'!W14/10^6</f>
        <v>7.2909857821333206E-3</v>
      </c>
      <c r="I71" s="369">
        <f>+'[10]ปริมาณน้ำสูญเสีย-กศผ'!X14/10^6</f>
        <v>8.6349886590064377E-3</v>
      </c>
      <c r="J71" s="369">
        <f>+'[10]ปริมาณน้ำสูญเสีย-กศผ'!Y14/10^6</f>
        <v>8.1091986486163219E-3</v>
      </c>
      <c r="K71" s="369">
        <f>+'[10]ปริมาณน้ำสูญเสีย-กศผ'!Z14/10^6</f>
        <v>7.2578576937603429E-3</v>
      </c>
      <c r="L71" s="369">
        <f>+'[10]ปริมาณน้ำสูญเสีย-กศผ'!AA14/10^6</f>
        <v>7.7106550969227462E-3</v>
      </c>
      <c r="M71" s="369">
        <f>+'[10]ปริมาณน้ำสูญเสีย-กศผ'!AB14/10^6</f>
        <v>7.6945458817301773E-3</v>
      </c>
      <c r="N71" s="369">
        <f>+'[10]ปริมาณน้ำสูญเสีย-กศผ'!AC14/10^6</f>
        <v>9.7936469926293099E-3</v>
      </c>
      <c r="O71" s="22">
        <f t="shared" si="4"/>
        <v>9.1749999999999957E-2</v>
      </c>
      <c r="R71" s="366"/>
      <c r="S71" s="367"/>
    </row>
    <row r="72" spans="1:19">
      <c r="A72" s="10">
        <v>1014</v>
      </c>
      <c r="B72" s="10" t="s">
        <v>23</v>
      </c>
      <c r="C72" s="369">
        <f>+'[10]ปริมาณน้ำสูญเสีย-กศผ'!R15/10^6</f>
        <v>0.30088289944944335</v>
      </c>
      <c r="D72" s="369">
        <f>+'[10]ปริมาณน้ำสูญเสีย-กศผ'!S15/10^6</f>
        <v>0.28910964311737031</v>
      </c>
      <c r="E72" s="369">
        <f>+'[10]ปริมาณน้ำสูญเสีย-กศผ'!T15/10^6</f>
        <v>0.35336665179094939</v>
      </c>
      <c r="F72" s="369">
        <f>+'[10]ปริมาณน้ำสูญเสีย-กศผ'!U15/10^6</f>
        <v>0.26850773493160235</v>
      </c>
      <c r="G72" s="369">
        <f>+'[10]ปริมาณน้ำสูญเสีย-กศผ'!V15/10^6</f>
        <v>0.2312870689070978</v>
      </c>
      <c r="H72" s="369">
        <f>+'[10]ปริมาณน้ำสูญเสีย-กศผ'!W15/10^6</f>
        <v>0.37989835656875326</v>
      </c>
      <c r="I72" s="369">
        <f>+'[10]ปริมาณน้ำสูญเสีย-กศผ'!X15/10^6</f>
        <v>0.25487336318982173</v>
      </c>
      <c r="J72" s="369">
        <f>+'[10]ปริมาณน้ำสูญเสีย-กศผ'!Y15/10^6</f>
        <v>0.21613695162079249</v>
      </c>
      <c r="K72" s="369">
        <f>+'[10]ปริมาณน้ำสูญเสีย-กศผ'!Z15/10^6</f>
        <v>0.20195060463363723</v>
      </c>
      <c r="L72" s="369">
        <f>+'[10]ปริมาณน้ำสูญเสีย-กศผ'!AA15/10^6</f>
        <v>0.24091833270554244</v>
      </c>
      <c r="M72" s="369">
        <f>+'[10]ปริมาณน้ำสูญเสีย-กศผ'!AB15/10^6</f>
        <v>0.27664006370894983</v>
      </c>
      <c r="N72" s="369">
        <f>+'[10]ปริมาณน้ำสูญเสีย-กศผ'!AC15/10^6</f>
        <v>0.26138832937603934</v>
      </c>
      <c r="O72" s="22">
        <f t="shared" si="4"/>
        <v>3.2749599999999996</v>
      </c>
      <c r="R72" s="366"/>
      <c r="S72" s="367"/>
    </row>
    <row r="73" spans="1:19">
      <c r="A73" s="10">
        <v>1015</v>
      </c>
      <c r="B73" s="10" t="s">
        <v>24</v>
      </c>
      <c r="C73" s="369">
        <f>+'[10]ปริมาณน้ำสูญเสีย-กศผ'!R16/10^6</f>
        <v>3.065717871396376E-2</v>
      </c>
      <c r="D73" s="369">
        <f>+'[10]ปริมาณน้ำสูญเสีย-กศผ'!S16/10^6</f>
        <v>3.0089488710935388E-2</v>
      </c>
      <c r="E73" s="369">
        <f>+'[10]ปริมาณน้ำสูญเสีย-กศผ'!T16/10^6</f>
        <v>2.2306196868086308E-2</v>
      </c>
      <c r="F73" s="369">
        <f>+'[10]ปริมาณน้ำสูญเสีย-กศผ'!U16/10^6</f>
        <v>2.1044883305861236E-2</v>
      </c>
      <c r="G73" s="369">
        <f>+'[10]ปริมาณน้ำสูญเสีย-กศผ'!V16/10^6</f>
        <v>1.9134907405961452E-2</v>
      </c>
      <c r="H73" s="369">
        <f>+'[10]ปริมาณน้ำสูญเสีย-กศผ'!W16/10^6</f>
        <v>1.908620848165157E-2</v>
      </c>
      <c r="I73" s="369">
        <f>+'[10]ปริมาณน้ำสูญเสีย-กศผ'!X16/10^6</f>
        <v>1.8076502473012922E-2</v>
      </c>
      <c r="J73" s="369">
        <f>+'[10]ปริมาณน้ำสูญเสีย-กศผ'!Y16/10^6</f>
        <v>1.2796132474170968E-2</v>
      </c>
      <c r="K73" s="369">
        <f>+'[10]ปริมาณน้ำสูญเสีย-กศผ'!Z16/10^6</f>
        <v>1.4558562039801604E-2</v>
      </c>
      <c r="L73" s="369">
        <f>+'[10]ปริมาณน้ำสูญเสีย-กศผ'!AA16/10^6</f>
        <v>1.7193603528453925E-2</v>
      </c>
      <c r="M73" s="369">
        <f>+'[10]ปริมาณน้ำสูญเสีย-กศผ'!AB16/10^6</f>
        <v>1.8201941556141393E-2</v>
      </c>
      <c r="N73" s="369">
        <f>+'[10]ปริมาณน้ำสูญเสีย-กศผ'!AC16/10^6</f>
        <v>1.8084394441959421E-2</v>
      </c>
      <c r="O73" s="22">
        <f t="shared" si="4"/>
        <v>0.24122999999999994</v>
      </c>
      <c r="R73" s="366"/>
      <c r="S73" s="367"/>
    </row>
    <row r="74" spans="1:19">
      <c r="A74" s="10">
        <v>1016</v>
      </c>
      <c r="B74" s="10" t="s">
        <v>25</v>
      </c>
      <c r="C74" s="369">
        <f>+'[10]ปริมาณน้ำสูญเสีย-กศผ'!R17/10^6</f>
        <v>5.084634238507011E-2</v>
      </c>
      <c r="D74" s="369">
        <f>+'[10]ปริมาณน้ำสูญเสีย-กศผ'!S17/10^6</f>
        <v>5.1029349351100955E-2</v>
      </c>
      <c r="E74" s="369">
        <f>+'[10]ปริมาณน้ำสูญเสีย-กศผ'!T17/10^6</f>
        <v>5.7869785850760309E-2</v>
      </c>
      <c r="F74" s="369">
        <f>+'[10]ปริมาณน้ำสูญเสีย-กศผ'!U17/10^6</f>
        <v>5.9597722280756063E-2</v>
      </c>
      <c r="G74" s="369">
        <f>+'[10]ปริมาณน้ำสูญเสีย-กศผ'!V17/10^6</f>
        <v>5.1661175635786712E-2</v>
      </c>
      <c r="H74" s="369">
        <f>+'[10]ปริมาณน้ำสูญเสีย-กศผ'!W17/10^6</f>
        <v>7.0105849972158477E-2</v>
      </c>
      <c r="I74" s="369">
        <f>+'[10]ปริมาณน้ำสูญเสีย-กศผ'!X17/10^6</f>
        <v>4.4710641905450148E-2</v>
      </c>
      <c r="J74" s="369">
        <f>+'[10]ปริมาณน้ำสูญเสีย-กศผ'!Y17/10^6</f>
        <v>3.4456340216374344E-2</v>
      </c>
      <c r="K74" s="369">
        <f>+'[10]ปริมาณน้ำสูญเสีย-กศผ'!Z17/10^6</f>
        <v>4.1729079971058583E-2</v>
      </c>
      <c r="L74" s="369">
        <f>+'[10]ปริมาณน้ำสูญเสีย-กศผ'!AA17/10^6</f>
        <v>5.059562099916462E-2</v>
      </c>
      <c r="M74" s="369">
        <f>+'[10]ปริมาณน้ำสูญเสีย-กศผ'!AB17/10^6</f>
        <v>5.5614398813817391E-2</v>
      </c>
      <c r="N74" s="369">
        <f>+'[10]ปริมาณน้ำสูญเสีย-กศผ'!AC17/10^6</f>
        <v>4.8743692618502144E-2</v>
      </c>
      <c r="O74" s="22">
        <f t="shared" si="4"/>
        <v>0.61695999999999973</v>
      </c>
      <c r="R74" s="366"/>
      <c r="S74" s="367"/>
    </row>
    <row r="75" spans="1:19">
      <c r="A75" s="10">
        <v>1017</v>
      </c>
      <c r="B75" s="10" t="s">
        <v>26</v>
      </c>
      <c r="C75" s="369">
        <f>+'[10]ปริมาณน้ำสูญเสีย-กศผ'!R18/10^6</f>
        <v>9.2718798027435836E-2</v>
      </c>
      <c r="D75" s="369">
        <f>+'[10]ปริมาณน้ำสูญเสีย-กศผ'!S18/10^6</f>
        <v>9.0820586196074818E-2</v>
      </c>
      <c r="E75" s="369">
        <f>+'[10]ปริมาณน้ำสูญเสีย-กศผ'!T18/10^6</f>
        <v>9.7703725190543655E-2</v>
      </c>
      <c r="F75" s="369">
        <f>+'[10]ปริมาณน้ำสูญเสีย-กศผ'!U18/10^6</f>
        <v>8.1237839912925852E-2</v>
      </c>
      <c r="G75" s="369">
        <f>+'[10]ปริมาณน้ำสูญเสีย-กศผ'!V18/10^6</f>
        <v>5.6057096385931628E-2</v>
      </c>
      <c r="H75" s="369">
        <f>+'[10]ปริมาณน้ำสูญเสีย-กศผ'!W18/10^6</f>
        <v>9.7482920540257326E-2</v>
      </c>
      <c r="I75" s="369">
        <f>+'[10]ปริมาณน้ำสูญเสีย-กศผ'!X18/10^6</f>
        <v>6.7582557492657708E-2</v>
      </c>
      <c r="J75" s="369">
        <f>+'[10]ปริมาณน้ำสูญเสีย-กศผ'!Y18/10^6</f>
        <v>6.351691535332854E-2</v>
      </c>
      <c r="K75" s="369">
        <f>+'[10]ปริมาณน้ำสูญเสีย-กศผ'!Z18/10^6</f>
        <v>6.9972926098983965E-2</v>
      </c>
      <c r="L75" s="369">
        <f>+'[10]ปริมาณน้ำสูญเสีย-กศผ'!AA18/10^6</f>
        <v>8.0272331368801297E-2</v>
      </c>
      <c r="M75" s="369">
        <f>+'[10]ปริมาณน้ำสูญเสีย-กศผ'!AB18/10^6</f>
        <v>9.1078949584138466E-2</v>
      </c>
      <c r="N75" s="369">
        <f>+'[10]ปริมาณน้ำสูญเสีย-กศผ'!AC18/10^6</f>
        <v>8.8805353848921187E-2</v>
      </c>
      <c r="O75" s="22">
        <f t="shared" si="4"/>
        <v>0.97725000000000029</v>
      </c>
      <c r="R75" s="366"/>
      <c r="S75" s="367"/>
    </row>
    <row r="76" spans="1:19">
      <c r="A76" s="10">
        <v>1018</v>
      </c>
      <c r="B76" s="10" t="s">
        <v>27</v>
      </c>
      <c r="C76" s="369">
        <f>+'[10]ปริมาณน้ำสูญเสีย-กศผ'!R19/10^6</f>
        <v>3.4543467205633248E-2</v>
      </c>
      <c r="D76" s="369">
        <f>+'[10]ปริมาณน้ำสูญเสีย-กศผ'!S19/10^6</f>
        <v>3.1991297401232278E-2</v>
      </c>
      <c r="E76" s="369">
        <f>+'[10]ปริมาณน้ำสูญเสีย-กศผ'!T19/10^6</f>
        <v>3.429181589252743E-2</v>
      </c>
      <c r="F76" s="369">
        <f>+'[10]ปริมาณน้ำสูญเสีย-กศผ'!U19/10^6</f>
        <v>3.4002294979503599E-2</v>
      </c>
      <c r="G76" s="369">
        <f>+'[10]ปริมาณน้ำสูญเสีย-กศผ'!V19/10^6</f>
        <v>3.1782986856880975E-2</v>
      </c>
      <c r="H76" s="369">
        <f>+'[10]ปริมาณน้ำสูญเสีย-กศผ'!W19/10^6</f>
        <v>3.416922512794001E-2</v>
      </c>
      <c r="I76" s="369">
        <f>+'[10]ปริมาณน้ำสูญเสีย-กศผ'!X19/10^6</f>
        <v>4.2743321730167094E-2</v>
      </c>
      <c r="J76" s="369">
        <f>+'[10]ปริมาณน้ำสูญเสีย-กศผ'!Y19/10^6</f>
        <v>3.8999390470145778E-2</v>
      </c>
      <c r="K76" s="369">
        <f>+'[10]ปริมาณน้ำสูญเสีย-กศผ'!Z19/10^6</f>
        <v>3.4430246728536687E-2</v>
      </c>
      <c r="L76" s="369">
        <f>+'[10]ปริมาณน้ำสูญเสีย-กศผ'!AA19/10^6</f>
        <v>3.4001060657006671E-2</v>
      </c>
      <c r="M76" s="369">
        <f>+'[10]ปริมาณน้ำสูญเสีย-กศผ'!AB19/10^6</f>
        <v>3.3925116357720761E-2</v>
      </c>
      <c r="N76" s="369">
        <f>+'[10]ปริมาณน้ำสูญเสีย-กศผ'!AC19/10^6</f>
        <v>3.4369776592705382E-2</v>
      </c>
      <c r="O76" s="22">
        <f t="shared" si="4"/>
        <v>0.41924999999999996</v>
      </c>
      <c r="R76" s="366"/>
      <c r="S76" s="367"/>
    </row>
    <row r="77" spans="1:19">
      <c r="A77" s="10">
        <v>1019</v>
      </c>
      <c r="B77" s="10" t="s">
        <v>28</v>
      </c>
      <c r="C77" s="369">
        <f>+'[10]ปริมาณน้ำสูญเสีย-กศผ'!R20/10^6</f>
        <v>1.5325807813919302E-2</v>
      </c>
      <c r="D77" s="369">
        <f>+'[10]ปริมาณน้ำสูญเสีย-กศผ'!S20/10^6</f>
        <v>1.504057598828055E-2</v>
      </c>
      <c r="E77" s="369">
        <f>+'[10]ปริมาณน้ำสูญเสีย-กศผ'!T20/10^6</f>
        <v>1.5003611493044874E-2</v>
      </c>
      <c r="F77" s="369">
        <f>+'[10]ปริมาณน้ำสูญเสีย-กศผ'!U20/10^6</f>
        <v>1.3051486996476524E-2</v>
      </c>
      <c r="G77" s="369">
        <f>+'[10]ปริมาณน้ำสูญเสีย-กศผ'!V20/10^6</f>
        <v>1.2248776043750543E-2</v>
      </c>
      <c r="H77" s="369">
        <f>+'[10]ปริมาณน้ำสูญเสีย-กศผ'!W20/10^6</f>
        <v>1.7844658491138331E-2</v>
      </c>
      <c r="I77" s="369">
        <f>+'[10]ปริมาณน้ำสูญเสีย-กศผ'!X20/10^6</f>
        <v>1.4665307836867163E-2</v>
      </c>
      <c r="J77" s="369">
        <f>+'[10]ปริมาณน้ำสูญเสีย-กศผ'!Y20/10^6</f>
        <v>1.4636892193519569E-2</v>
      </c>
      <c r="K77" s="369">
        <f>+'[10]ปริมาณน้ำสูญเสีย-กศผ'!Z20/10^6</f>
        <v>1.2656515578819694E-2</v>
      </c>
      <c r="L77" s="369">
        <f>+'[10]ปริมาณน้ำสูญเสีย-กศผ'!AA20/10^6</f>
        <v>1.6311873107224019E-2</v>
      </c>
      <c r="M77" s="369">
        <f>+'[10]ปริมาณน้ำสูญเสีย-กศผ'!AB20/10^6</f>
        <v>1.5824085635876589E-2</v>
      </c>
      <c r="N77" s="369">
        <f>+'[10]ปริมาณน้ำสูญเสีย-กศผ'!AC20/10^6</f>
        <v>1.612040882108276E-2</v>
      </c>
      <c r="O77" s="22">
        <f t="shared" si="4"/>
        <v>0.17872999999999992</v>
      </c>
      <c r="R77" s="366"/>
      <c r="S77" s="367"/>
    </row>
    <row r="78" spans="1:19">
      <c r="A78" s="10">
        <v>1020</v>
      </c>
      <c r="B78" s="10" t="s">
        <v>29</v>
      </c>
      <c r="C78" s="369">
        <f>+'[10]ปริมาณน้ำสูญเสีย-กศผ'!R21/10^6</f>
        <v>0.14464560220628378</v>
      </c>
      <c r="D78" s="369">
        <f>+'[10]ปริมาณน้ำสูญเสีย-กศผ'!S21/10^6</f>
        <v>0.1544096351053369</v>
      </c>
      <c r="E78" s="369">
        <f>+'[10]ปริมาณน้ำสูญเสีย-กศผ'!T21/10^6</f>
        <v>0.15138009566599003</v>
      </c>
      <c r="F78" s="369">
        <f>+'[10]ปริมาณน้ำสูญเสีย-กศผ'!U21/10^6</f>
        <v>0.15126521708703075</v>
      </c>
      <c r="G78" s="369">
        <f>+'[10]ปริมาณน้ำสูญเสีย-กศผ'!V21/10^6</f>
        <v>0.13588671798302659</v>
      </c>
      <c r="H78" s="369">
        <f>+'[10]ปริมาณน้ำสูญเสีย-กศผ'!W21/10^6</f>
        <v>0.1449032541422316</v>
      </c>
      <c r="I78" s="369">
        <f>+'[10]ปริมาณน้ำสูญเสีย-กศผ'!X21/10^6</f>
        <v>0.15094479697507074</v>
      </c>
      <c r="J78" s="369">
        <f>+'[10]ปริมาณน้ำสูญเสีย-กศผ'!Y21/10^6</f>
        <v>0.15062586711932299</v>
      </c>
      <c r="K78" s="369">
        <f>+'[10]ปริมาณน้ำสูญเสีย-กศผ'!Z21/10^6</f>
        <v>0.13638590609300155</v>
      </c>
      <c r="L78" s="369">
        <f>+'[10]ปริมาณน้ำสูญเสีย-กศผ'!AA21/10^6</f>
        <v>0.14886632677224693</v>
      </c>
      <c r="M78" s="369">
        <f>+'[10]ปริมาณน้ำสูญเสีย-กศผ'!AB21/10^6</f>
        <v>0.16043185833407728</v>
      </c>
      <c r="N78" s="369">
        <f>+'[10]ปริมาณน้ำสูญเสีย-กศผ'!AC21/10^6</f>
        <v>0.15364472251638031</v>
      </c>
      <c r="O78" s="22">
        <f t="shared" si="4"/>
        <v>1.7833899999999996</v>
      </c>
      <c r="R78" s="366"/>
      <c r="S78" s="367"/>
    </row>
    <row r="79" spans="1:19">
      <c r="A79" s="10">
        <v>1021</v>
      </c>
      <c r="B79" s="10" t="s">
        <v>30</v>
      </c>
      <c r="C79" s="369">
        <f>+'[10]ปริมาณน้ำสูญเสีย-กศผ'!R22/10^6</f>
        <v>3.3790235536142674E-2</v>
      </c>
      <c r="D79" s="369">
        <f>+'[10]ปริมาณน้ำสูญเสีย-กศผ'!S22/10^6</f>
        <v>3.8916229228532627E-2</v>
      </c>
      <c r="E79" s="369">
        <f>+'[10]ปริมาณน้ำสูญเสีย-กศผ'!T22/10^6</f>
        <v>3.9422485000189085E-2</v>
      </c>
      <c r="F79" s="369">
        <f>+'[10]ปริมาณน้ำสูญเสีย-กศผ'!U22/10^6</f>
        <v>3.325297381296495E-2</v>
      </c>
      <c r="G79" s="369">
        <f>+'[10]ปริมาณน้ำสูญเสีย-กศผ'!V22/10^6</f>
        <v>3.3422127887906536E-2</v>
      </c>
      <c r="H79" s="369">
        <f>+'[10]ปริมาณน้ำสูญเสีย-กศผ'!W22/10^6</f>
        <v>3.8537252326122123E-2</v>
      </c>
      <c r="I79" s="369">
        <f>+'[10]ปริมาณน้ำสูญเสีย-กศผ'!X22/10^6</f>
        <v>3.54995789796912E-2</v>
      </c>
      <c r="J79" s="369">
        <f>+'[10]ปริมาณน้ำสูญเสีย-กศผ'!Y22/10^6</f>
        <v>3.7405468255194009E-2</v>
      </c>
      <c r="K79" s="369">
        <f>+'[10]ปริมาณน้ำสูญเสีย-กศผ'!Z22/10^6</f>
        <v>3.4632728169543686E-2</v>
      </c>
      <c r="L79" s="369">
        <f>+'[10]ปริมาณน้ำสูญเสีย-กศผ'!AA22/10^6</f>
        <v>3.1409440450883105E-2</v>
      </c>
      <c r="M79" s="369">
        <f>+'[10]ปริมาณน้ำสูญเสีย-กศผ'!AB22/10^6</f>
        <v>2.9212806434947169E-2</v>
      </c>
      <c r="N79" s="369">
        <f>+'[10]ปริมาณน้ำสูญเสีย-กศผ'!AC22/10^6</f>
        <v>3.6828673917882929E-2</v>
      </c>
      <c r="O79" s="22">
        <f t="shared" si="4"/>
        <v>0.42233000000000009</v>
      </c>
      <c r="R79" s="366"/>
      <c r="S79" s="367"/>
    </row>
    <row r="80" spans="1:19">
      <c r="A80" s="10">
        <v>1022</v>
      </c>
      <c r="B80" s="10" t="s">
        <v>31</v>
      </c>
      <c r="C80" s="369">
        <f>+'[10]ปริมาณน้ำสูญเสีย-กศผ'!R23/10^6</f>
        <v>0.17549416805669782</v>
      </c>
      <c r="D80" s="369">
        <f>+'[10]ปริมาณน้ำสูญเสีย-กศผ'!S23/10^6</f>
        <v>0.11184337202104991</v>
      </c>
      <c r="E80" s="369">
        <f>+'[10]ปริมาณน้ำสูญเสีย-กศผ'!T23/10^6</f>
        <v>0.16049383319464275</v>
      </c>
      <c r="F80" s="369">
        <f>+'[10]ปริมาณน้ำสูญเสีย-กศผ'!U23/10^6</f>
        <v>0.17263089373377316</v>
      </c>
      <c r="G80" s="369">
        <f>+'[10]ปริมาณน้ำสูญเสีย-กศผ'!V23/10^6</f>
        <v>0.14247607800490455</v>
      </c>
      <c r="H80" s="369">
        <f>+'[10]ปริมาณน้ำสูญเสีย-กศผ'!W23/10^6</f>
        <v>0.20739673901856889</v>
      </c>
      <c r="I80" s="369">
        <f>+'[10]ปริมาณน้ำสูญเสีย-กศผ'!X23/10^6</f>
        <v>0.11768457291634084</v>
      </c>
      <c r="J80" s="369">
        <f>+'[10]ปริมาณน้ำสูญเสีย-กศผ'!Y23/10^6</f>
        <v>0.14087836992088007</v>
      </c>
      <c r="K80" s="369">
        <f>+'[10]ปริมาณน้ำสูญเสีย-กศผ'!Z23/10^6</f>
        <v>0.11657779272239929</v>
      </c>
      <c r="L80" s="369">
        <f>+'[10]ปริมาณน้ำสูญเสีย-กศผ'!AA23/10^6</f>
        <v>0.13072821227846493</v>
      </c>
      <c r="M80" s="369">
        <f>+'[10]ปริมาณน้ำสูญเสีย-กศผ'!AB23/10^6</f>
        <v>0.15100710242305806</v>
      </c>
      <c r="N80" s="369">
        <f>+'[10]ปริมาณน้ำสูญเสีย-กศผ'!AC23/10^6</f>
        <v>0.13142886570921961</v>
      </c>
      <c r="O80" s="22">
        <f t="shared" si="4"/>
        <v>1.7586399999999998</v>
      </c>
      <c r="R80" s="366"/>
      <c r="S80" s="367"/>
    </row>
    <row r="81" spans="1:19">
      <c r="A81" s="10">
        <v>1023</v>
      </c>
      <c r="B81" s="10" t="s">
        <v>32</v>
      </c>
      <c r="C81" s="369">
        <f>+'[10]ปริมาณน้ำสูญเสีย-กศผ'!R24/10^6</f>
        <v>3.3764352385115867E-2</v>
      </c>
      <c r="D81" s="369">
        <f>+'[10]ปริมาณน้ำสูญเสีย-กศผ'!S24/10^6</f>
        <v>2.964249338938181E-2</v>
      </c>
      <c r="E81" s="369">
        <f>+'[10]ปริมาณน้ำสูญเสีย-กศผ'!T24/10^6</f>
        <v>3.3183762258729523E-2</v>
      </c>
      <c r="F81" s="369">
        <f>+'[10]ปริมาณน้ำสูญเสีย-กศผ'!U24/10^6</f>
        <v>2.8560840179418387E-2</v>
      </c>
      <c r="G81" s="369">
        <f>+'[10]ปริมาณน้ำสูญเสีย-กศผ'!V24/10^6</f>
        <v>2.5861435633047616E-2</v>
      </c>
      <c r="H81" s="369">
        <f>+'[10]ปริมาณน้ำสูญเสีย-กศผ'!W24/10^6</f>
        <v>2.8317059711820476E-2</v>
      </c>
      <c r="I81" s="369">
        <f>+'[10]ปริมาณน้ำสูญเสีย-กศผ'!X24/10^6</f>
        <v>2.5707837363251412E-2</v>
      </c>
      <c r="J81" s="369">
        <f>+'[10]ปริมาณน้ำสูญเสีย-กศผ'!Y24/10^6</f>
        <v>2.4988663769847451E-2</v>
      </c>
      <c r="K81" s="369">
        <f>+'[10]ปริมาณน้ำสูญเสีย-กศผ'!Z24/10^6</f>
        <v>2.1443632958115719E-2</v>
      </c>
      <c r="L81" s="369">
        <f>+'[10]ปริมาณน้ำสูญเสีย-กศผ'!AA24/10^6</f>
        <v>2.1249127604748546E-2</v>
      </c>
      <c r="M81" s="369">
        <f>+'[10]ปริมาณน้ำสูญเสีย-กศผ'!AB24/10^6</f>
        <v>2.5004932216093411E-2</v>
      </c>
      <c r="N81" s="369">
        <f>+'[10]ปริมาณน้ำสูญเสีย-กศผ'!AC24/10^6</f>
        <v>2.191586253042966E-2</v>
      </c>
      <c r="O81" s="22">
        <f t="shared" si="4"/>
        <v>0.31963999999999987</v>
      </c>
      <c r="R81" s="366"/>
      <c r="S81" s="367"/>
    </row>
    <row r="82" spans="1:19">
      <c r="A82" s="10">
        <v>1024</v>
      </c>
      <c r="B82" s="10" t="s">
        <v>33</v>
      </c>
      <c r="C82" s="369">
        <f>+'[10]ปริมาณน้ำสูญเสีย-กศผ'!R25/10^6</f>
        <v>0.1801861265204501</v>
      </c>
      <c r="D82" s="369">
        <f>+'[10]ปริมาณน้ำสูญเสีย-กศผ'!S25/10^6</f>
        <v>0.18498472522140622</v>
      </c>
      <c r="E82" s="369">
        <f>+'[10]ปริมาณน้ำสูญเสีย-กศผ'!T25/10^6</f>
        <v>0.22100360939789238</v>
      </c>
      <c r="F82" s="369">
        <f>+'[10]ปริมาณน้ำสูญเสีย-กศผ'!U25/10^6</f>
        <v>0.18125733732916147</v>
      </c>
      <c r="G82" s="369">
        <f>+'[10]ปริมาณน้ำสูญเสีย-กศผ'!V25/10^6</f>
        <v>0.13100373899468082</v>
      </c>
      <c r="H82" s="369">
        <f>+'[10]ปริมาณน้ำสูญเสีย-กศผ'!W25/10^6</f>
        <v>0.23045817121103407</v>
      </c>
      <c r="I82" s="369">
        <f>+'[10]ปริมาณน้ำสูญเสีย-กศผ'!X25/10^6</f>
        <v>0.12641065566356283</v>
      </c>
      <c r="J82" s="369">
        <f>+'[10]ปริมาณน้ำสูญเสีย-กศผ'!Y25/10^6</f>
        <v>0.17425004186091572</v>
      </c>
      <c r="K82" s="369">
        <f>+'[10]ปริมาณน้ำสูญเสีย-กศผ'!Z25/10^6</f>
        <v>0.12745514261062746</v>
      </c>
      <c r="L82" s="369">
        <f>+'[10]ปริมาณน้ำสูญเสีย-กศผ'!AA25/10^6</f>
        <v>0.17590914073892241</v>
      </c>
      <c r="M82" s="369">
        <f>+'[10]ปริมาณน้ำสูญเสีย-กศผ'!AB25/10^6</f>
        <v>0.21567958410515786</v>
      </c>
      <c r="N82" s="369">
        <f>+'[10]ปริมาณน้ำสูญเสีย-กศผ'!AC25/10^6</f>
        <v>0.16519172634618892</v>
      </c>
      <c r="O82" s="22">
        <f t="shared" si="4"/>
        <v>2.1137900000000003</v>
      </c>
      <c r="R82" s="366"/>
      <c r="S82" s="367"/>
    </row>
    <row r="83" spans="1:19">
      <c r="A83" s="10">
        <v>1025</v>
      </c>
      <c r="B83" s="10" t="s">
        <v>34</v>
      </c>
      <c r="C83" s="369">
        <f>+'[10]ปริมาณน้ำสูญเสีย-กศผ'!R26/10^6</f>
        <v>4.4304879061285683E-2</v>
      </c>
      <c r="D83" s="369">
        <f>+'[10]ปริมาณน้ำสูญเสีย-กศผ'!S26/10^6</f>
        <v>3.7921800194744983E-2</v>
      </c>
      <c r="E83" s="369">
        <f>+'[10]ปริมาณน้ำสูญเสีย-กศผ'!T26/10^6</f>
        <v>4.2706933654330974E-2</v>
      </c>
      <c r="F83" s="369">
        <f>+'[10]ปริมาณน้ำสูญเสีย-กศผ'!U26/10^6</f>
        <v>4.2170867213964271E-2</v>
      </c>
      <c r="G83" s="369">
        <f>+'[10]ปริมาณน้ำสูญเสีย-กศผ'!V26/10^6</f>
        <v>4.2987133520467659E-2</v>
      </c>
      <c r="H83" s="369">
        <f>+'[10]ปริมาณน้ำสูญเสีย-กศผ'!W26/10^6</f>
        <v>4.9988068112998427E-2</v>
      </c>
      <c r="I83" s="369">
        <f>+'[10]ปริมาณน้ำสูญเสีย-กศผ'!X26/10^6</f>
        <v>4.5689174605275502E-2</v>
      </c>
      <c r="J83" s="369">
        <f>+'[10]ปริมาณน้ำสูญเสีย-กศผ'!Y26/10^6</f>
        <v>4.4206852746593604E-2</v>
      </c>
      <c r="K83" s="369">
        <f>+'[10]ปริมาณน้ำสูญเสีย-กศผ'!Z26/10^6</f>
        <v>4.3549278048456368E-2</v>
      </c>
      <c r="L83" s="369">
        <f>+'[10]ปริมาณน้ำสูญเสีย-กศผ'!AA26/10^6</f>
        <v>4.6658701782278836E-2</v>
      </c>
      <c r="M83" s="369">
        <f>+'[10]ปริมาณน้ำสูญเสีย-กศผ'!AB26/10^6</f>
        <v>5.0491083354422622E-2</v>
      </c>
      <c r="N83" s="369">
        <f>+'[10]ปริมาณน้ำสูญเสีย-กศผ'!AC26/10^6</f>
        <v>4.7765227705180748E-2</v>
      </c>
      <c r="O83" s="22">
        <f t="shared" si="4"/>
        <v>0.5384399999999997</v>
      </c>
      <c r="R83" s="366"/>
      <c r="S83" s="367"/>
    </row>
    <row r="84" spans="1:19">
      <c r="A84" s="10">
        <v>1026</v>
      </c>
      <c r="B84" s="10" t="s">
        <v>35</v>
      </c>
      <c r="C84" s="369">
        <f>+'[10]ปริมาณน้ำสูญเสีย-กศผ'!R27/10^6</f>
        <v>9.6498062077391075E-3</v>
      </c>
      <c r="D84" s="369">
        <f>+'[10]ปริมาณน้ำสูญเสีย-กศผ'!S27/10^6</f>
        <v>9.120509084197358E-3</v>
      </c>
      <c r="E84" s="369">
        <f>+'[10]ปริมาณน้ำสูญเสีย-กศผ'!T27/10^6</f>
        <v>1.0145714853542013E-2</v>
      </c>
      <c r="F84" s="369">
        <f>+'[10]ปริมาณน้ำสูญเสีย-กศผ'!U27/10^6</f>
        <v>9.1238415160997764E-3</v>
      </c>
      <c r="G84" s="369">
        <f>+'[10]ปริมาณน้ำสูญเสีย-กศผ'!V27/10^6</f>
        <v>6.0874118750125347E-3</v>
      </c>
      <c r="H84" s="369">
        <f>+'[10]ปริมาณน้ำสูญเสีย-กศผ'!W27/10^6</f>
        <v>1.4472759489882199E-2</v>
      </c>
      <c r="I84" s="369">
        <f>+'[10]ปริมาณน้ำสูญเสีย-กศผ'!X27/10^6</f>
        <v>7.2721124163890056E-3</v>
      </c>
      <c r="J84" s="369">
        <f>+'[10]ปริมาณน้ำสูญเสีย-กศผ'!Y27/10^6</f>
        <v>9.3270620898500498E-3</v>
      </c>
      <c r="K84" s="369">
        <f>+'[10]ปริมาณน้ำสูญเสีย-กศผ'!Z27/10^6</f>
        <v>7.7204530347521434E-3</v>
      </c>
      <c r="L84" s="369">
        <f>+'[10]ปริมาณน้ำสูญเสีย-กศผ'!AA27/10^6</f>
        <v>9.2039117569223377E-3</v>
      </c>
      <c r="M84" s="369">
        <f>+'[10]ปริมาณน้ำสูญเสีย-กศผ'!AB27/10^6</f>
        <v>1.099557914309408E-2</v>
      </c>
      <c r="N84" s="369">
        <f>+'[10]ปริมาณน้ำสูญเสีย-กศผ'!AC27/10^6</f>
        <v>6.150838532519483E-3</v>
      </c>
      <c r="O84" s="22">
        <f t="shared" si="4"/>
        <v>0.1092700000000001</v>
      </c>
      <c r="R84" s="366"/>
      <c r="S84" s="367"/>
    </row>
    <row r="85" spans="1:19">
      <c r="A85" s="10">
        <v>1027</v>
      </c>
      <c r="B85" s="10" t="s">
        <v>36</v>
      </c>
      <c r="C85" s="369">
        <f>+'[10]ปริมาณน้ำสูญเสีย-กศผ'!R28/10^6</f>
        <v>2.1410310065781799E-2</v>
      </c>
      <c r="D85" s="369">
        <f>+'[10]ปริมาณน้ำสูญเสีย-กศผ'!S28/10^6</f>
        <v>1.6986579256724012E-2</v>
      </c>
      <c r="E85" s="369">
        <f>+'[10]ปริมาณน้ำสูญเสีย-กศผ'!T28/10^6</f>
        <v>1.9766431900012364E-2</v>
      </c>
      <c r="F85" s="369">
        <f>+'[10]ปริมาณน้ำสูญเสีย-กศผ'!U28/10^6</f>
        <v>1.7379850723606257E-2</v>
      </c>
      <c r="G85" s="369">
        <f>+'[10]ปริมาณน้ำสูญเสีย-กศผ'!V28/10^6</f>
        <v>1.5989469951043087E-2</v>
      </c>
      <c r="H85" s="369">
        <f>+'[10]ปริมาณน้ำสูญเสีย-กศผ'!W28/10^6</f>
        <v>1.9013149035427022E-2</v>
      </c>
      <c r="I85" s="369">
        <f>+'[10]ปริมาณน้ำสูญเสีย-กศผ'!X28/10^6</f>
        <v>1.9287831215339755E-2</v>
      </c>
      <c r="J85" s="369">
        <f>+'[10]ปริมาณน้ำสูญเสีย-กศผ'!Y28/10^6</f>
        <v>1.5934545438569911E-2</v>
      </c>
      <c r="K85" s="369">
        <f>+'[10]ปริมาณน้ำสูญเสีย-กศผ'!Z28/10^6</f>
        <v>1.4095996526374001E-2</v>
      </c>
      <c r="L85" s="369">
        <f>+'[10]ปริมาณน้ำสูญเสีย-กศผ'!AA28/10^6</f>
        <v>1.4035204767688469E-2</v>
      </c>
      <c r="M85" s="369">
        <f>+'[10]ปริมาณน้ำสูญเสีย-กศผ'!AB28/10^6</f>
        <v>1.7016528103202859E-2</v>
      </c>
      <c r="N85" s="369">
        <f>+'[10]ปริมาณน้ำสูญเสีย-กศผ'!AC28/10^6</f>
        <v>1.7474103016230366E-2</v>
      </c>
      <c r="O85" s="22">
        <f t="shared" si="4"/>
        <v>0.20838999999999988</v>
      </c>
      <c r="R85" s="366"/>
      <c r="S85" s="367"/>
    </row>
    <row r="86" spans="1:19">
      <c r="A86" s="10">
        <v>1028</v>
      </c>
      <c r="B86" s="10" t="s">
        <v>37</v>
      </c>
      <c r="C86" s="369">
        <f>+'[10]ปริมาณน้ำสูญเสีย-กศผ'!R29/10^6</f>
        <v>0.13901565910963343</v>
      </c>
      <c r="D86" s="369">
        <f>+'[10]ปริมาณน้ำสูญเสีย-กศผ'!S29/10^6</f>
        <v>0.15942952283425257</v>
      </c>
      <c r="E86" s="369">
        <f>+'[10]ปริมาณน้ำสูญเสีย-กศผ'!T29/10^6</f>
        <v>0.1800693464368435</v>
      </c>
      <c r="F86" s="369">
        <f>+'[10]ปริมาณน้ำสูญเสีย-กศผ'!U29/10^6</f>
        <v>0.15572254451240924</v>
      </c>
      <c r="G86" s="369">
        <f>+'[10]ปริมาณน้ำสูญเสีย-กศผ'!V29/10^6</f>
        <v>0.12821303357222269</v>
      </c>
      <c r="H86" s="369">
        <f>+'[10]ปริมาณน้ำสูญเสีย-กศผ'!W29/10^6</f>
        <v>0.13959806451345455</v>
      </c>
      <c r="I86" s="369">
        <f>+'[10]ปริมาณน้ำสูญเสีย-กศผ'!X29/10^6</f>
        <v>0.13949023828750517</v>
      </c>
      <c r="J86" s="369">
        <f>+'[10]ปริมาณน้ำสูญเสีย-กศผ'!Y29/10^6</f>
        <v>0.14118481277374445</v>
      </c>
      <c r="K86" s="369">
        <f>+'[10]ปริมาณน้ำสูญเสีย-กศผ'!Z29/10^6</f>
        <v>0.1265772252622912</v>
      </c>
      <c r="L86" s="369">
        <f>+'[10]ปริมาณน้ำสูญเสีย-กศผ'!AA29/10^6</f>
        <v>0.14348745540243724</v>
      </c>
      <c r="M86" s="369">
        <f>+'[10]ปริมาณน้ำสูญเสีย-กศผ'!AB29/10^6</f>
        <v>0.14199542930832365</v>
      </c>
      <c r="N86" s="369">
        <f>+'[10]ปริมาณน้ำสูญเสีย-กศผ'!AC29/10^6</f>
        <v>0.12289666798688267</v>
      </c>
      <c r="O86" s="22">
        <f t="shared" si="4"/>
        <v>1.7176800000000005</v>
      </c>
      <c r="R86" s="366"/>
      <c r="S86" s="367"/>
    </row>
    <row r="87" spans="1:19">
      <c r="A87" s="10">
        <v>1029</v>
      </c>
      <c r="B87" s="10" t="s">
        <v>38</v>
      </c>
      <c r="C87" s="369">
        <f>+'[10]ปริมาณน้ำสูญเสีย-กศผ'!R30/10^6</f>
        <v>1.3563142712204615E-2</v>
      </c>
      <c r="D87" s="369">
        <f>+'[10]ปริมาณน้ำสูญเสีย-กศผ'!S30/10^6</f>
        <v>1.16279983732662E-2</v>
      </c>
      <c r="E87" s="369">
        <f>+'[10]ปริมาณน้ำสูญเสีย-กศผ'!T30/10^6</f>
        <v>1.4562876223364874E-2</v>
      </c>
      <c r="F87" s="369">
        <f>+'[10]ปริมาณน้ำสูญเสีย-กศผ'!U30/10^6</f>
        <v>1.5086801295507692E-2</v>
      </c>
      <c r="G87" s="369">
        <f>+'[10]ปริมาณน้ำสูญเสีย-กศผ'!V30/10^6</f>
        <v>1.1706918866997941E-2</v>
      </c>
      <c r="H87" s="369">
        <f>+'[10]ปริมาณน้ำสูญเสีย-กศผ'!W30/10^6</f>
        <v>1.4797728384058843E-2</v>
      </c>
      <c r="I87" s="369">
        <f>+'[10]ปริมาณน้ำสูญเสีย-กศผ'!X30/10^6</f>
        <v>1.0963757010222442E-2</v>
      </c>
      <c r="J87" s="369">
        <f>+'[10]ปริมาณน้ำสูญเสีย-กศผ'!Y30/10^6</f>
        <v>1.1714406533619258E-2</v>
      </c>
      <c r="K87" s="369">
        <f>+'[10]ปริมาณน้ำสูญเสีย-กศผ'!Z30/10^6</f>
        <v>8.0701869722691194E-3</v>
      </c>
      <c r="L87" s="369">
        <f>+'[10]ปริมาณน้ำสูญเสีย-กศผ'!AA30/10^6</f>
        <v>1.1384334521353645E-2</v>
      </c>
      <c r="M87" s="369">
        <f>+'[10]ปริมาณน้ำสูญเสีย-กศผ'!AB30/10^6</f>
        <v>1.0269467744218906E-2</v>
      </c>
      <c r="N87" s="369">
        <f>+'[10]ปริมาณน้ำสูญเสีย-กศผ'!AC30/10^6</f>
        <v>1.1102381362916566E-2</v>
      </c>
      <c r="O87" s="22">
        <f t="shared" si="4"/>
        <v>0.14485000000000009</v>
      </c>
      <c r="R87" s="366"/>
      <c r="S87" s="367"/>
    </row>
    <row r="88" spans="1:19">
      <c r="A88" s="15">
        <v>1030</v>
      </c>
      <c r="B88" s="15" t="s">
        <v>18</v>
      </c>
      <c r="C88" s="370">
        <f>+'[10]ปริมาณน้ำสูญเสีย-กศผ'!R31/10^6</f>
        <v>1.7734547105612116E-2</v>
      </c>
      <c r="D88" s="370">
        <f>+'[10]ปริมาณน้ำสูญเสีย-กศผ'!S31/10^6</f>
        <v>1.8400331798811283E-2</v>
      </c>
      <c r="E88" s="370">
        <f>+'[10]ปริมาณน้ำสูญเสีย-กศผ'!T31/10^6</f>
        <v>2.0028502880627217E-2</v>
      </c>
      <c r="F88" s="370">
        <f>+'[10]ปริมาณน้ำสูญเสีย-กศผ'!U31/10^6</f>
        <v>1.9640488918274902E-2</v>
      </c>
      <c r="G88" s="370">
        <f>+'[10]ปริมาณน้ำสูญเสีย-กศผ'!V31/10^6</f>
        <v>1.9628242212376266E-2</v>
      </c>
      <c r="H88" s="370">
        <f>+'[10]ปริมาณน้ำสูญเสีย-กศผ'!W31/10^6</f>
        <v>2.0371392410097614E-2</v>
      </c>
      <c r="I88" s="370">
        <f>+'[10]ปริมาณน้ำสูญเสีย-กศผ'!X31/10^6</f>
        <v>2.0811318656067741E-2</v>
      </c>
      <c r="J88" s="370">
        <f>+'[10]ปริมาณน้ำสูญเสีย-กศผ'!Y31/10^6</f>
        <v>1.8467415047134186E-2</v>
      </c>
      <c r="K88" s="370">
        <f>+'[10]ปริมาณน้ำสูญเสีย-กศผ'!Z31/10^6</f>
        <v>1.6193415095779113E-2</v>
      </c>
      <c r="L88" s="370">
        <f>+'[10]ปริมาณน้ำสูญเสีย-กศผ'!AA31/10^6</f>
        <v>1.7625518734715368E-2</v>
      </c>
      <c r="M88" s="370">
        <f>+'[10]ปริมาณน้ำสูญเสีย-กศผ'!AB31/10^6</f>
        <v>2.0590660793756033E-2</v>
      </c>
      <c r="N88" s="370">
        <f>+'[10]ปริมาณน้ำสูญเสีย-กศผ'!AC31/10^6</f>
        <v>1.9408166346748083E-2</v>
      </c>
      <c r="O88" s="24">
        <f t="shared" si="4"/>
        <v>0.22889999999999994</v>
      </c>
      <c r="R88" s="366"/>
      <c r="S88" s="367"/>
    </row>
    <row r="89" spans="1:19">
      <c r="A89" s="4">
        <v>10300</v>
      </c>
      <c r="B89" s="4" t="s">
        <v>149</v>
      </c>
      <c r="C89" s="18">
        <f>SUM(C62:C88)</f>
        <v>2.8481640059188549</v>
      </c>
      <c r="D89" s="18">
        <f t="shared" ref="D89:M89" si="5">SUM(D62:D88)</f>
        <v>2.7169753117160349</v>
      </c>
      <c r="E89" s="18">
        <f t="shared" si="5"/>
        <v>3.1259991847542303</v>
      </c>
      <c r="F89" s="18">
        <f t="shared" si="5"/>
        <v>2.9274007023424042</v>
      </c>
      <c r="G89" s="18">
        <f t="shared" si="5"/>
        <v>2.4939554355325466</v>
      </c>
      <c r="H89" s="18">
        <f t="shared" si="5"/>
        <v>3.4139443020505165</v>
      </c>
      <c r="I89" s="18">
        <f t="shared" si="5"/>
        <v>2.3241590653744568</v>
      </c>
      <c r="J89" s="18">
        <f t="shared" si="5"/>
        <v>2.5752457204936263</v>
      </c>
      <c r="K89" s="18">
        <f t="shared" si="5"/>
        <v>2.2753894664804242</v>
      </c>
      <c r="L89" s="18">
        <f t="shared" si="5"/>
        <v>2.7818002767303072</v>
      </c>
      <c r="M89" s="18">
        <f t="shared" si="5"/>
        <v>2.8763083477446436</v>
      </c>
      <c r="N89" s="18">
        <f>SUM(N62:N88)</f>
        <v>2.4216581808619537</v>
      </c>
      <c r="O89" s="18">
        <f t="shared" si="4"/>
        <v>32.780999999999992</v>
      </c>
    </row>
    <row r="90" spans="1:19">
      <c r="A90" s="32"/>
      <c r="B90" s="32"/>
      <c r="C90" s="371"/>
      <c r="D90" s="371"/>
      <c r="E90" s="371"/>
      <c r="F90" s="371"/>
      <c r="G90" s="371"/>
      <c r="H90" s="371"/>
      <c r="I90" s="371"/>
      <c r="J90" s="371"/>
      <c r="K90" s="371"/>
      <c r="L90" s="371"/>
      <c r="M90" s="371"/>
      <c r="N90" s="371"/>
      <c r="O90" s="372"/>
      <c r="P90" s="371"/>
    </row>
    <row r="91" spans="1:19">
      <c r="A91" s="3" t="s">
        <v>55</v>
      </c>
      <c r="B91" s="3" t="s">
        <v>41</v>
      </c>
      <c r="C91" s="3" t="s">
        <v>0</v>
      </c>
      <c r="D91" s="3" t="s">
        <v>1</v>
      </c>
      <c r="E91" s="3" t="s">
        <v>2</v>
      </c>
      <c r="F91" s="3" t="s">
        <v>3</v>
      </c>
      <c r="G91" s="3" t="s">
        <v>4</v>
      </c>
      <c r="H91" s="3" t="s">
        <v>5</v>
      </c>
      <c r="I91" s="3" t="s">
        <v>6</v>
      </c>
      <c r="J91" s="3" t="s">
        <v>7</v>
      </c>
      <c r="K91" s="3" t="s">
        <v>8</v>
      </c>
      <c r="L91" s="3" t="s">
        <v>9</v>
      </c>
      <c r="M91" s="3" t="s">
        <v>10</v>
      </c>
      <c r="N91" s="3" t="s">
        <v>11</v>
      </c>
      <c r="O91" s="3" t="s">
        <v>58</v>
      </c>
    </row>
    <row r="92" spans="1:19">
      <c r="A92" s="7">
        <v>1004</v>
      </c>
      <c r="B92" s="7" t="s">
        <v>99</v>
      </c>
      <c r="C92" s="26">
        <f>+'[10]ปริมาณน้ำสูญเสีย-กศผ'!AD38</f>
        <v>24.005454647685657</v>
      </c>
      <c r="D92" s="26">
        <f>+C92</f>
        <v>24.005454647685657</v>
      </c>
      <c r="E92" s="26">
        <f>+C92</f>
        <v>24.005454647685657</v>
      </c>
      <c r="F92" s="26">
        <f>+C92</f>
        <v>24.005454647685657</v>
      </c>
      <c r="G92" s="26">
        <f>+C92</f>
        <v>24.005454647685657</v>
      </c>
      <c r="H92" s="26">
        <f>+C92</f>
        <v>24.005454647685657</v>
      </c>
      <c r="I92" s="26">
        <f>+C92</f>
        <v>24.005454647685657</v>
      </c>
      <c r="J92" s="26">
        <f>+C92</f>
        <v>24.005454647685657</v>
      </c>
      <c r="K92" s="26">
        <f>+C92</f>
        <v>24.005454647685657</v>
      </c>
      <c r="L92" s="26">
        <f>+C92</f>
        <v>24.005454647685657</v>
      </c>
      <c r="M92" s="26">
        <f>+C92</f>
        <v>24.005454647685657</v>
      </c>
      <c r="N92" s="26">
        <f>+C92</f>
        <v>24.005454647685657</v>
      </c>
      <c r="O92" s="27">
        <f>+C92</f>
        <v>24.005454647685657</v>
      </c>
    </row>
    <row r="93" spans="1:19">
      <c r="A93" s="10">
        <v>1005</v>
      </c>
      <c r="B93" s="10" t="s">
        <v>13</v>
      </c>
      <c r="C93" s="28">
        <f>+'[10]ปริมาณน้ำสูญเสีย-กศผ'!AD39</f>
        <v>16.004659289458349</v>
      </c>
      <c r="D93" s="28">
        <f t="shared" ref="D93:D119" si="6">+C93</f>
        <v>16.004659289458349</v>
      </c>
      <c r="E93" s="28">
        <f t="shared" ref="E93:E119" si="7">+C93</f>
        <v>16.004659289458349</v>
      </c>
      <c r="F93" s="28">
        <f t="shared" ref="F93:F119" si="8">+C93</f>
        <v>16.004659289458349</v>
      </c>
      <c r="G93" s="28">
        <f t="shared" ref="G93:G119" si="9">+C93</f>
        <v>16.004659289458349</v>
      </c>
      <c r="H93" s="28">
        <f t="shared" ref="H93:H119" si="10">+C93</f>
        <v>16.004659289458349</v>
      </c>
      <c r="I93" s="28">
        <f t="shared" ref="I93:I119" si="11">+C93</f>
        <v>16.004659289458349</v>
      </c>
      <c r="J93" s="28">
        <f t="shared" ref="J93:J119" si="12">+C93</f>
        <v>16.004659289458349</v>
      </c>
      <c r="K93" s="28">
        <f t="shared" ref="K93:K119" si="13">+C93</f>
        <v>16.004659289458349</v>
      </c>
      <c r="L93" s="28">
        <f t="shared" ref="L93:L119" si="14">+C93</f>
        <v>16.004659289458349</v>
      </c>
      <c r="M93" s="28">
        <f t="shared" ref="M93:M119" si="15">+C93</f>
        <v>16.004659289458349</v>
      </c>
      <c r="N93" s="28">
        <f t="shared" ref="N93:N119" si="16">+C93</f>
        <v>16.004659289458349</v>
      </c>
      <c r="O93" s="29">
        <f t="shared" ref="O93:O119" si="17">+C93</f>
        <v>16.004659289458349</v>
      </c>
    </row>
    <row r="94" spans="1:19">
      <c r="A94" s="10">
        <v>1006</v>
      </c>
      <c r="B94" s="10" t="s">
        <v>14</v>
      </c>
      <c r="C94" s="28">
        <f>+'[10]ปริมาณน้ำสูญเสีย-กศผ'!AD40</f>
        <v>35.004434631057315</v>
      </c>
      <c r="D94" s="28">
        <f t="shared" si="6"/>
        <v>35.004434631057315</v>
      </c>
      <c r="E94" s="28">
        <f t="shared" si="7"/>
        <v>35.004434631057315</v>
      </c>
      <c r="F94" s="28">
        <f t="shared" si="8"/>
        <v>35.004434631057315</v>
      </c>
      <c r="G94" s="28">
        <f t="shared" si="9"/>
        <v>35.004434631057315</v>
      </c>
      <c r="H94" s="28">
        <f t="shared" si="10"/>
        <v>35.004434631057315</v>
      </c>
      <c r="I94" s="28">
        <f t="shared" si="11"/>
        <v>35.004434631057315</v>
      </c>
      <c r="J94" s="28">
        <f t="shared" si="12"/>
        <v>35.004434631057315</v>
      </c>
      <c r="K94" s="28">
        <f t="shared" si="13"/>
        <v>35.004434631057315</v>
      </c>
      <c r="L94" s="28">
        <f t="shared" si="14"/>
        <v>35.004434631057315</v>
      </c>
      <c r="M94" s="28">
        <f t="shared" si="15"/>
        <v>35.004434631057315</v>
      </c>
      <c r="N94" s="28">
        <f t="shared" si="16"/>
        <v>35.004434631057315</v>
      </c>
      <c r="O94" s="29">
        <f t="shared" si="17"/>
        <v>35.004434631057315</v>
      </c>
    </row>
    <row r="95" spans="1:19">
      <c r="A95" s="10">
        <v>1007</v>
      </c>
      <c r="B95" s="10" t="s">
        <v>15</v>
      </c>
      <c r="C95" s="28">
        <f>+'[10]ปริมาณน้ำสูญเสีย-กศผ'!AD41</f>
        <v>22.00496473308278</v>
      </c>
      <c r="D95" s="28">
        <f t="shared" si="6"/>
        <v>22.00496473308278</v>
      </c>
      <c r="E95" s="28">
        <f t="shared" si="7"/>
        <v>22.00496473308278</v>
      </c>
      <c r="F95" s="28">
        <f t="shared" si="8"/>
        <v>22.00496473308278</v>
      </c>
      <c r="G95" s="28">
        <f t="shared" si="9"/>
        <v>22.00496473308278</v>
      </c>
      <c r="H95" s="28">
        <f t="shared" si="10"/>
        <v>22.00496473308278</v>
      </c>
      <c r="I95" s="28">
        <f t="shared" si="11"/>
        <v>22.00496473308278</v>
      </c>
      <c r="J95" s="28">
        <f t="shared" si="12"/>
        <v>22.00496473308278</v>
      </c>
      <c r="K95" s="28">
        <f t="shared" si="13"/>
        <v>22.00496473308278</v>
      </c>
      <c r="L95" s="28">
        <f t="shared" si="14"/>
        <v>22.00496473308278</v>
      </c>
      <c r="M95" s="28">
        <f t="shared" si="15"/>
        <v>22.00496473308278</v>
      </c>
      <c r="N95" s="28">
        <f t="shared" si="16"/>
        <v>22.00496473308278</v>
      </c>
      <c r="O95" s="29">
        <f t="shared" si="17"/>
        <v>22.00496473308278</v>
      </c>
    </row>
    <row r="96" spans="1:19">
      <c r="A96" s="10">
        <v>1008</v>
      </c>
      <c r="B96" s="10" t="s">
        <v>16</v>
      </c>
      <c r="C96" s="28">
        <f>+'[10]ปริมาณน้ำสูญเสีย-กศผ'!AD42</f>
        <v>18.004804360881458</v>
      </c>
      <c r="D96" s="28">
        <f t="shared" si="6"/>
        <v>18.004804360881458</v>
      </c>
      <c r="E96" s="28">
        <f t="shared" si="7"/>
        <v>18.004804360881458</v>
      </c>
      <c r="F96" s="28">
        <f t="shared" si="8"/>
        <v>18.004804360881458</v>
      </c>
      <c r="G96" s="28">
        <f t="shared" si="9"/>
        <v>18.004804360881458</v>
      </c>
      <c r="H96" s="28">
        <f t="shared" si="10"/>
        <v>18.004804360881458</v>
      </c>
      <c r="I96" s="28">
        <f t="shared" si="11"/>
        <v>18.004804360881458</v>
      </c>
      <c r="J96" s="28">
        <f t="shared" si="12"/>
        <v>18.004804360881458</v>
      </c>
      <c r="K96" s="28">
        <f t="shared" si="13"/>
        <v>18.004804360881458</v>
      </c>
      <c r="L96" s="28">
        <f t="shared" si="14"/>
        <v>18.004804360881458</v>
      </c>
      <c r="M96" s="28">
        <f t="shared" si="15"/>
        <v>18.004804360881458</v>
      </c>
      <c r="N96" s="28">
        <f t="shared" si="16"/>
        <v>18.004804360881458</v>
      </c>
      <c r="O96" s="29">
        <f t="shared" si="17"/>
        <v>18.004804360881458</v>
      </c>
    </row>
    <row r="97" spans="1:15">
      <c r="A97" s="10">
        <v>1009</v>
      </c>
      <c r="B97" s="10" t="s">
        <v>17</v>
      </c>
      <c r="C97" s="28">
        <f>+'[10]ปริมาณน้ำสูญเสีย-กศผ'!AD43</f>
        <v>21.004901665602834</v>
      </c>
      <c r="D97" s="28">
        <f t="shared" si="6"/>
        <v>21.004901665602834</v>
      </c>
      <c r="E97" s="28">
        <f t="shared" si="7"/>
        <v>21.004901665602834</v>
      </c>
      <c r="F97" s="28">
        <f t="shared" si="8"/>
        <v>21.004901665602834</v>
      </c>
      <c r="G97" s="28">
        <f t="shared" si="9"/>
        <v>21.004901665602834</v>
      </c>
      <c r="H97" s="28">
        <f t="shared" si="10"/>
        <v>21.004901665602834</v>
      </c>
      <c r="I97" s="28">
        <f t="shared" si="11"/>
        <v>21.004901665602834</v>
      </c>
      <c r="J97" s="28">
        <f t="shared" si="12"/>
        <v>21.004901665602834</v>
      </c>
      <c r="K97" s="28">
        <f t="shared" si="13"/>
        <v>21.004901665602834</v>
      </c>
      <c r="L97" s="28">
        <f t="shared" si="14"/>
        <v>21.004901665602834</v>
      </c>
      <c r="M97" s="28">
        <f t="shared" si="15"/>
        <v>21.004901665602834</v>
      </c>
      <c r="N97" s="28">
        <f t="shared" si="16"/>
        <v>21.004901665602834</v>
      </c>
      <c r="O97" s="29">
        <f t="shared" si="17"/>
        <v>21.004901665602834</v>
      </c>
    </row>
    <row r="98" spans="1:15">
      <c r="A98" s="10">
        <v>1010</v>
      </c>
      <c r="B98" s="10" t="s">
        <v>19</v>
      </c>
      <c r="C98" s="28">
        <f>+'[10]ปริมาณน้ำสูญเสีย-กศผ'!AD44</f>
        <v>27.004798099559501</v>
      </c>
      <c r="D98" s="28">
        <f t="shared" si="6"/>
        <v>27.004798099559501</v>
      </c>
      <c r="E98" s="28">
        <f t="shared" si="7"/>
        <v>27.004798099559501</v>
      </c>
      <c r="F98" s="28">
        <f t="shared" si="8"/>
        <v>27.004798099559501</v>
      </c>
      <c r="G98" s="28">
        <f t="shared" si="9"/>
        <v>27.004798099559501</v>
      </c>
      <c r="H98" s="28">
        <f t="shared" si="10"/>
        <v>27.004798099559501</v>
      </c>
      <c r="I98" s="28">
        <f t="shared" si="11"/>
        <v>27.004798099559501</v>
      </c>
      <c r="J98" s="28">
        <f t="shared" si="12"/>
        <v>27.004798099559501</v>
      </c>
      <c r="K98" s="28">
        <f t="shared" si="13"/>
        <v>27.004798099559501</v>
      </c>
      <c r="L98" s="28">
        <f t="shared" si="14"/>
        <v>27.004798099559501</v>
      </c>
      <c r="M98" s="28">
        <f t="shared" si="15"/>
        <v>27.004798099559501</v>
      </c>
      <c r="N98" s="28">
        <f t="shared" si="16"/>
        <v>27.004798099559501</v>
      </c>
      <c r="O98" s="29">
        <f t="shared" si="17"/>
        <v>27.004798099559501</v>
      </c>
    </row>
    <row r="99" spans="1:15">
      <c r="A99" s="10">
        <v>1011</v>
      </c>
      <c r="B99" s="10" t="s">
        <v>20</v>
      </c>
      <c r="C99" s="28">
        <f>+'[10]ปริมาณน้ำสูญเสีย-กศผ'!AD45</f>
        <v>15.004656441896353</v>
      </c>
      <c r="D99" s="28">
        <f t="shared" si="6"/>
        <v>15.004656441896353</v>
      </c>
      <c r="E99" s="28">
        <f t="shared" si="7"/>
        <v>15.004656441896353</v>
      </c>
      <c r="F99" s="28">
        <f t="shared" si="8"/>
        <v>15.004656441896353</v>
      </c>
      <c r="G99" s="28">
        <f t="shared" si="9"/>
        <v>15.004656441896353</v>
      </c>
      <c r="H99" s="28">
        <f t="shared" si="10"/>
        <v>15.004656441896353</v>
      </c>
      <c r="I99" s="28">
        <f t="shared" si="11"/>
        <v>15.004656441896353</v>
      </c>
      <c r="J99" s="28">
        <f t="shared" si="12"/>
        <v>15.004656441896353</v>
      </c>
      <c r="K99" s="28">
        <f t="shared" si="13"/>
        <v>15.004656441896353</v>
      </c>
      <c r="L99" s="28">
        <f t="shared" si="14"/>
        <v>15.004656441896353</v>
      </c>
      <c r="M99" s="28">
        <f t="shared" si="15"/>
        <v>15.004656441896353</v>
      </c>
      <c r="N99" s="28">
        <f t="shared" si="16"/>
        <v>15.004656441896353</v>
      </c>
      <c r="O99" s="29">
        <f t="shared" si="17"/>
        <v>15.004656441896353</v>
      </c>
    </row>
    <row r="100" spans="1:15">
      <c r="A100" s="10">
        <v>1012</v>
      </c>
      <c r="B100" s="10" t="s">
        <v>21</v>
      </c>
      <c r="C100" s="28">
        <f>+'[10]ปริมาณน้ำสูญเสีย-กศผ'!AD46</f>
        <v>23.004990562109352</v>
      </c>
      <c r="D100" s="28">
        <f t="shared" si="6"/>
        <v>23.004990562109352</v>
      </c>
      <c r="E100" s="28">
        <f t="shared" si="7"/>
        <v>23.004990562109352</v>
      </c>
      <c r="F100" s="28">
        <f t="shared" si="8"/>
        <v>23.004990562109352</v>
      </c>
      <c r="G100" s="28">
        <f t="shared" si="9"/>
        <v>23.004990562109352</v>
      </c>
      <c r="H100" s="28">
        <f t="shared" si="10"/>
        <v>23.004990562109352</v>
      </c>
      <c r="I100" s="28">
        <f t="shared" si="11"/>
        <v>23.004990562109352</v>
      </c>
      <c r="J100" s="28">
        <f t="shared" si="12"/>
        <v>23.004990562109352</v>
      </c>
      <c r="K100" s="28">
        <f t="shared" si="13"/>
        <v>23.004990562109352</v>
      </c>
      <c r="L100" s="28">
        <f t="shared" si="14"/>
        <v>23.004990562109352</v>
      </c>
      <c r="M100" s="28">
        <f t="shared" si="15"/>
        <v>23.004990562109352</v>
      </c>
      <c r="N100" s="28">
        <f t="shared" si="16"/>
        <v>23.004990562109352</v>
      </c>
      <c r="O100" s="29">
        <f t="shared" si="17"/>
        <v>23.004990562109352</v>
      </c>
    </row>
    <row r="101" spans="1:15">
      <c r="A101" s="10">
        <v>1013</v>
      </c>
      <c r="B101" s="10" t="s">
        <v>22</v>
      </c>
      <c r="C101" s="28">
        <f>+'[10]ปริมาณน้ำสูญเสีย-กศผ'!AD47</f>
        <v>30.004251283560595</v>
      </c>
      <c r="D101" s="28">
        <f t="shared" si="6"/>
        <v>30.004251283560595</v>
      </c>
      <c r="E101" s="28">
        <f t="shared" si="7"/>
        <v>30.004251283560595</v>
      </c>
      <c r="F101" s="28">
        <f t="shared" si="8"/>
        <v>30.004251283560595</v>
      </c>
      <c r="G101" s="28">
        <f t="shared" si="9"/>
        <v>30.004251283560595</v>
      </c>
      <c r="H101" s="28">
        <f t="shared" si="10"/>
        <v>30.004251283560595</v>
      </c>
      <c r="I101" s="28">
        <f t="shared" si="11"/>
        <v>30.004251283560595</v>
      </c>
      <c r="J101" s="28">
        <f t="shared" si="12"/>
        <v>30.004251283560595</v>
      </c>
      <c r="K101" s="28">
        <f t="shared" si="13"/>
        <v>30.004251283560595</v>
      </c>
      <c r="L101" s="28">
        <f t="shared" si="14"/>
        <v>30.004251283560595</v>
      </c>
      <c r="M101" s="28">
        <f t="shared" si="15"/>
        <v>30.004251283560595</v>
      </c>
      <c r="N101" s="28">
        <f t="shared" si="16"/>
        <v>30.004251283560595</v>
      </c>
      <c r="O101" s="29">
        <f t="shared" si="17"/>
        <v>30.004251283560595</v>
      </c>
    </row>
    <row r="102" spans="1:15">
      <c r="A102" s="10">
        <v>1014</v>
      </c>
      <c r="B102" s="10" t="s">
        <v>23</v>
      </c>
      <c r="C102" s="28">
        <f>+'[10]ปริมาณน้ำสูญเสีย-กศผ'!AD48</f>
        <v>26.004954897725824</v>
      </c>
      <c r="D102" s="28">
        <f t="shared" si="6"/>
        <v>26.004954897725824</v>
      </c>
      <c r="E102" s="28">
        <f t="shared" si="7"/>
        <v>26.004954897725824</v>
      </c>
      <c r="F102" s="28">
        <f t="shared" si="8"/>
        <v>26.004954897725824</v>
      </c>
      <c r="G102" s="28">
        <f t="shared" si="9"/>
        <v>26.004954897725824</v>
      </c>
      <c r="H102" s="28">
        <f t="shared" si="10"/>
        <v>26.004954897725824</v>
      </c>
      <c r="I102" s="28">
        <f t="shared" si="11"/>
        <v>26.004954897725824</v>
      </c>
      <c r="J102" s="28">
        <f t="shared" si="12"/>
        <v>26.004954897725824</v>
      </c>
      <c r="K102" s="28">
        <f t="shared" si="13"/>
        <v>26.004954897725824</v>
      </c>
      <c r="L102" s="28">
        <f t="shared" si="14"/>
        <v>26.004954897725824</v>
      </c>
      <c r="M102" s="28">
        <f t="shared" si="15"/>
        <v>26.004954897725824</v>
      </c>
      <c r="N102" s="28">
        <f t="shared" si="16"/>
        <v>26.004954897725824</v>
      </c>
      <c r="O102" s="29">
        <f t="shared" si="17"/>
        <v>26.004954897725824</v>
      </c>
    </row>
    <row r="103" spans="1:15">
      <c r="A103" s="10">
        <v>1015</v>
      </c>
      <c r="B103" s="10" t="s">
        <v>24</v>
      </c>
      <c r="C103" s="28">
        <f>+'[10]ปริมาณน้ำสูญเสีย-กศผ'!AD49</f>
        <v>18.004657342031013</v>
      </c>
      <c r="D103" s="28">
        <f t="shared" si="6"/>
        <v>18.004657342031013</v>
      </c>
      <c r="E103" s="28">
        <f t="shared" si="7"/>
        <v>18.004657342031013</v>
      </c>
      <c r="F103" s="28">
        <f t="shared" si="8"/>
        <v>18.004657342031013</v>
      </c>
      <c r="G103" s="28">
        <f t="shared" si="9"/>
        <v>18.004657342031013</v>
      </c>
      <c r="H103" s="28">
        <f t="shared" si="10"/>
        <v>18.004657342031013</v>
      </c>
      <c r="I103" s="28">
        <f t="shared" si="11"/>
        <v>18.004657342031013</v>
      </c>
      <c r="J103" s="28">
        <f t="shared" si="12"/>
        <v>18.004657342031013</v>
      </c>
      <c r="K103" s="28">
        <f t="shared" si="13"/>
        <v>18.004657342031013</v>
      </c>
      <c r="L103" s="28">
        <f t="shared" si="14"/>
        <v>18.004657342031013</v>
      </c>
      <c r="M103" s="28">
        <f t="shared" si="15"/>
        <v>18.004657342031013</v>
      </c>
      <c r="N103" s="28">
        <f t="shared" si="16"/>
        <v>18.004657342031013</v>
      </c>
      <c r="O103" s="29">
        <f t="shared" si="17"/>
        <v>18.004657342031013</v>
      </c>
    </row>
    <row r="104" spans="1:15">
      <c r="A104" s="10">
        <v>1016</v>
      </c>
      <c r="B104" s="10" t="s">
        <v>25</v>
      </c>
      <c r="C104" s="28">
        <f>+'[10]ปริมาณน้ำสูญเสีย-กศผ'!AD50</f>
        <v>30.004571495268014</v>
      </c>
      <c r="D104" s="28">
        <f t="shared" si="6"/>
        <v>30.004571495268014</v>
      </c>
      <c r="E104" s="28">
        <f t="shared" si="7"/>
        <v>30.004571495268014</v>
      </c>
      <c r="F104" s="28">
        <f t="shared" si="8"/>
        <v>30.004571495268014</v>
      </c>
      <c r="G104" s="28">
        <f t="shared" si="9"/>
        <v>30.004571495268014</v>
      </c>
      <c r="H104" s="28">
        <f t="shared" si="10"/>
        <v>30.004571495268014</v>
      </c>
      <c r="I104" s="28">
        <f t="shared" si="11"/>
        <v>30.004571495268014</v>
      </c>
      <c r="J104" s="28">
        <f t="shared" si="12"/>
        <v>30.004571495268014</v>
      </c>
      <c r="K104" s="28">
        <f t="shared" si="13"/>
        <v>30.004571495268014</v>
      </c>
      <c r="L104" s="28">
        <f t="shared" si="14"/>
        <v>30.004571495268014</v>
      </c>
      <c r="M104" s="28">
        <f t="shared" si="15"/>
        <v>30.004571495268014</v>
      </c>
      <c r="N104" s="28">
        <f t="shared" si="16"/>
        <v>30.004571495268014</v>
      </c>
      <c r="O104" s="29">
        <f t="shared" si="17"/>
        <v>30.004571495268014</v>
      </c>
    </row>
    <row r="105" spans="1:15">
      <c r="A105" s="10">
        <v>1017</v>
      </c>
      <c r="B105" s="10" t="s">
        <v>26</v>
      </c>
      <c r="C105" s="28">
        <f>+'[10]ปริมาณน้ำสูญเสีย-กศผ'!AD51</f>
        <v>27.004957471855164</v>
      </c>
      <c r="D105" s="28">
        <f t="shared" si="6"/>
        <v>27.004957471855164</v>
      </c>
      <c r="E105" s="28">
        <f t="shared" si="7"/>
        <v>27.004957471855164</v>
      </c>
      <c r="F105" s="28">
        <f t="shared" si="8"/>
        <v>27.004957471855164</v>
      </c>
      <c r="G105" s="28">
        <f t="shared" si="9"/>
        <v>27.004957471855164</v>
      </c>
      <c r="H105" s="28">
        <f t="shared" si="10"/>
        <v>27.004957471855164</v>
      </c>
      <c r="I105" s="28">
        <f t="shared" si="11"/>
        <v>27.004957471855164</v>
      </c>
      <c r="J105" s="28">
        <f t="shared" si="12"/>
        <v>27.004957471855164</v>
      </c>
      <c r="K105" s="28">
        <f t="shared" si="13"/>
        <v>27.004957471855164</v>
      </c>
      <c r="L105" s="28">
        <f t="shared" si="14"/>
        <v>27.004957471855164</v>
      </c>
      <c r="M105" s="28">
        <f t="shared" si="15"/>
        <v>27.004957471855164</v>
      </c>
      <c r="N105" s="28">
        <f t="shared" si="16"/>
        <v>27.004957471855164</v>
      </c>
      <c r="O105" s="29">
        <f t="shared" si="17"/>
        <v>27.004957471855164</v>
      </c>
    </row>
    <row r="106" spans="1:15">
      <c r="A106" s="10">
        <v>1018</v>
      </c>
      <c r="B106" s="10" t="s">
        <v>27</v>
      </c>
      <c r="C106" s="28">
        <f>+'[10]ปริมาณน้ำสูญเสีย-กศผ'!AD52</f>
        <v>27.00465697483429</v>
      </c>
      <c r="D106" s="28">
        <f t="shared" si="6"/>
        <v>27.00465697483429</v>
      </c>
      <c r="E106" s="28">
        <f t="shared" si="7"/>
        <v>27.00465697483429</v>
      </c>
      <c r="F106" s="28">
        <f t="shared" si="8"/>
        <v>27.00465697483429</v>
      </c>
      <c r="G106" s="28">
        <f t="shared" si="9"/>
        <v>27.00465697483429</v>
      </c>
      <c r="H106" s="28">
        <f t="shared" si="10"/>
        <v>27.00465697483429</v>
      </c>
      <c r="I106" s="28">
        <f t="shared" si="11"/>
        <v>27.00465697483429</v>
      </c>
      <c r="J106" s="28">
        <f t="shared" si="12"/>
        <v>27.00465697483429</v>
      </c>
      <c r="K106" s="28">
        <f t="shared" si="13"/>
        <v>27.00465697483429</v>
      </c>
      <c r="L106" s="28">
        <f t="shared" si="14"/>
        <v>27.00465697483429</v>
      </c>
      <c r="M106" s="28">
        <f t="shared" si="15"/>
        <v>27.00465697483429</v>
      </c>
      <c r="N106" s="28">
        <f t="shared" si="16"/>
        <v>27.00465697483429</v>
      </c>
      <c r="O106" s="29">
        <f t="shared" si="17"/>
        <v>27.00465697483429</v>
      </c>
    </row>
    <row r="107" spans="1:15">
      <c r="A107" s="10">
        <v>1019</v>
      </c>
      <c r="B107" s="10" t="s">
        <v>28</v>
      </c>
      <c r="C107" s="28">
        <f>+'[10]ปริมาณน้ำสูญเสีย-กศผ'!AD53</f>
        <v>20.004700931232087</v>
      </c>
      <c r="D107" s="28">
        <f t="shared" si="6"/>
        <v>20.004700931232087</v>
      </c>
      <c r="E107" s="28">
        <f t="shared" si="7"/>
        <v>20.004700931232087</v>
      </c>
      <c r="F107" s="28">
        <f t="shared" si="8"/>
        <v>20.004700931232087</v>
      </c>
      <c r="G107" s="28">
        <f t="shared" si="9"/>
        <v>20.004700931232087</v>
      </c>
      <c r="H107" s="28">
        <f t="shared" si="10"/>
        <v>20.004700931232087</v>
      </c>
      <c r="I107" s="28">
        <f t="shared" si="11"/>
        <v>20.004700931232087</v>
      </c>
      <c r="J107" s="28">
        <f t="shared" si="12"/>
        <v>20.004700931232087</v>
      </c>
      <c r="K107" s="28">
        <f t="shared" si="13"/>
        <v>20.004700931232087</v>
      </c>
      <c r="L107" s="28">
        <f t="shared" si="14"/>
        <v>20.004700931232087</v>
      </c>
      <c r="M107" s="28">
        <f t="shared" si="15"/>
        <v>20.004700931232087</v>
      </c>
      <c r="N107" s="28">
        <f t="shared" si="16"/>
        <v>20.004700931232087</v>
      </c>
      <c r="O107" s="29">
        <f t="shared" si="17"/>
        <v>20.004700931232087</v>
      </c>
    </row>
    <row r="108" spans="1:15">
      <c r="A108" s="10">
        <v>1020</v>
      </c>
      <c r="B108" s="10" t="s">
        <v>29</v>
      </c>
      <c r="C108" s="28">
        <f>+'[10]ปริมาณน้ำสูญเสีย-กศผ'!AD54</f>
        <v>33.004532272780267</v>
      </c>
      <c r="D108" s="28">
        <f t="shared" si="6"/>
        <v>33.004532272780267</v>
      </c>
      <c r="E108" s="28">
        <f t="shared" si="7"/>
        <v>33.004532272780267</v>
      </c>
      <c r="F108" s="28">
        <f t="shared" si="8"/>
        <v>33.004532272780267</v>
      </c>
      <c r="G108" s="28">
        <f t="shared" si="9"/>
        <v>33.004532272780267</v>
      </c>
      <c r="H108" s="28">
        <f t="shared" si="10"/>
        <v>33.004532272780267</v>
      </c>
      <c r="I108" s="28">
        <f t="shared" si="11"/>
        <v>33.004532272780267</v>
      </c>
      <c r="J108" s="28">
        <f t="shared" si="12"/>
        <v>33.004532272780267</v>
      </c>
      <c r="K108" s="28">
        <f t="shared" si="13"/>
        <v>33.004532272780267</v>
      </c>
      <c r="L108" s="28">
        <f t="shared" si="14"/>
        <v>33.004532272780267</v>
      </c>
      <c r="M108" s="28">
        <f t="shared" si="15"/>
        <v>33.004532272780267</v>
      </c>
      <c r="N108" s="28">
        <f t="shared" si="16"/>
        <v>33.004532272780267</v>
      </c>
      <c r="O108" s="29">
        <f t="shared" si="17"/>
        <v>33.004532272780267</v>
      </c>
    </row>
    <row r="109" spans="1:15">
      <c r="A109" s="10">
        <v>1021</v>
      </c>
      <c r="B109" s="10" t="s">
        <v>30</v>
      </c>
      <c r="C109" s="28">
        <f>+'[10]ปริมาณน้ำสูญเสีย-กศผ'!AD55</f>
        <v>30.00483112380466</v>
      </c>
      <c r="D109" s="28">
        <f t="shared" si="6"/>
        <v>30.00483112380466</v>
      </c>
      <c r="E109" s="28">
        <f t="shared" si="7"/>
        <v>30.00483112380466</v>
      </c>
      <c r="F109" s="28">
        <f t="shared" si="8"/>
        <v>30.00483112380466</v>
      </c>
      <c r="G109" s="28">
        <f t="shared" si="9"/>
        <v>30.00483112380466</v>
      </c>
      <c r="H109" s="28">
        <f t="shared" si="10"/>
        <v>30.00483112380466</v>
      </c>
      <c r="I109" s="28">
        <f t="shared" si="11"/>
        <v>30.00483112380466</v>
      </c>
      <c r="J109" s="28">
        <f t="shared" si="12"/>
        <v>30.00483112380466</v>
      </c>
      <c r="K109" s="28">
        <f t="shared" si="13"/>
        <v>30.00483112380466</v>
      </c>
      <c r="L109" s="28">
        <f t="shared" si="14"/>
        <v>30.00483112380466</v>
      </c>
      <c r="M109" s="28">
        <f t="shared" si="15"/>
        <v>30.00483112380466</v>
      </c>
      <c r="N109" s="28">
        <f t="shared" si="16"/>
        <v>30.00483112380466</v>
      </c>
      <c r="O109" s="29">
        <f t="shared" si="17"/>
        <v>30.00483112380466</v>
      </c>
    </row>
    <row r="110" spans="1:15">
      <c r="A110" s="10">
        <v>1022</v>
      </c>
      <c r="B110" s="10" t="s">
        <v>31</v>
      </c>
      <c r="C110" s="28">
        <f>+'[10]ปริมาณน้ำสูญเสีย-กศผ'!AD56</f>
        <v>26.004959550239469</v>
      </c>
      <c r="D110" s="28">
        <f t="shared" si="6"/>
        <v>26.004959550239469</v>
      </c>
      <c r="E110" s="28">
        <f t="shared" si="7"/>
        <v>26.004959550239469</v>
      </c>
      <c r="F110" s="28">
        <f t="shared" si="8"/>
        <v>26.004959550239469</v>
      </c>
      <c r="G110" s="28">
        <f t="shared" si="9"/>
        <v>26.004959550239469</v>
      </c>
      <c r="H110" s="28">
        <f t="shared" si="10"/>
        <v>26.004959550239469</v>
      </c>
      <c r="I110" s="28">
        <f t="shared" si="11"/>
        <v>26.004959550239469</v>
      </c>
      <c r="J110" s="28">
        <f t="shared" si="12"/>
        <v>26.004959550239469</v>
      </c>
      <c r="K110" s="28">
        <f t="shared" si="13"/>
        <v>26.004959550239469</v>
      </c>
      <c r="L110" s="28">
        <f t="shared" si="14"/>
        <v>26.004959550239469</v>
      </c>
      <c r="M110" s="28">
        <f t="shared" si="15"/>
        <v>26.004959550239469</v>
      </c>
      <c r="N110" s="28">
        <f t="shared" si="16"/>
        <v>26.004959550239469</v>
      </c>
      <c r="O110" s="29">
        <f t="shared" si="17"/>
        <v>26.004959550239469</v>
      </c>
    </row>
    <row r="111" spans="1:15">
      <c r="A111" s="10">
        <v>1023</v>
      </c>
      <c r="B111" s="10" t="s">
        <v>32</v>
      </c>
      <c r="C111" s="28">
        <f>+'[10]ปริมาณน้ำสูญเสีย-กศผ'!AD57</f>
        <v>23.004620500050375</v>
      </c>
      <c r="D111" s="28">
        <f t="shared" si="6"/>
        <v>23.004620500050375</v>
      </c>
      <c r="E111" s="28">
        <f t="shared" si="7"/>
        <v>23.004620500050375</v>
      </c>
      <c r="F111" s="28">
        <f t="shared" si="8"/>
        <v>23.004620500050375</v>
      </c>
      <c r="G111" s="28">
        <f t="shared" si="9"/>
        <v>23.004620500050375</v>
      </c>
      <c r="H111" s="28">
        <f t="shared" si="10"/>
        <v>23.004620500050375</v>
      </c>
      <c r="I111" s="28">
        <f t="shared" si="11"/>
        <v>23.004620500050375</v>
      </c>
      <c r="J111" s="28">
        <f t="shared" si="12"/>
        <v>23.004620500050375</v>
      </c>
      <c r="K111" s="28">
        <f t="shared" si="13"/>
        <v>23.004620500050375</v>
      </c>
      <c r="L111" s="28">
        <f t="shared" si="14"/>
        <v>23.004620500050375</v>
      </c>
      <c r="M111" s="28">
        <f t="shared" si="15"/>
        <v>23.004620500050375</v>
      </c>
      <c r="N111" s="28">
        <f t="shared" si="16"/>
        <v>23.004620500050375</v>
      </c>
      <c r="O111" s="29">
        <f t="shared" si="17"/>
        <v>23.004620500050375</v>
      </c>
    </row>
    <row r="112" spans="1:15">
      <c r="A112" s="10">
        <v>1024</v>
      </c>
      <c r="B112" s="10" t="s">
        <v>33</v>
      </c>
      <c r="C112" s="28">
        <f>+'[10]ปริมาณน้ำสูญเสีย-กศผ'!AD58</f>
        <v>21.004980483500411</v>
      </c>
      <c r="D112" s="28">
        <f t="shared" si="6"/>
        <v>21.004980483500411</v>
      </c>
      <c r="E112" s="28">
        <f t="shared" si="7"/>
        <v>21.004980483500411</v>
      </c>
      <c r="F112" s="28">
        <f t="shared" si="8"/>
        <v>21.004980483500411</v>
      </c>
      <c r="G112" s="28">
        <f t="shared" si="9"/>
        <v>21.004980483500411</v>
      </c>
      <c r="H112" s="28">
        <f t="shared" si="10"/>
        <v>21.004980483500411</v>
      </c>
      <c r="I112" s="28">
        <f t="shared" si="11"/>
        <v>21.004980483500411</v>
      </c>
      <c r="J112" s="28">
        <f t="shared" si="12"/>
        <v>21.004980483500411</v>
      </c>
      <c r="K112" s="28">
        <f t="shared" si="13"/>
        <v>21.004980483500411</v>
      </c>
      <c r="L112" s="28">
        <f t="shared" si="14"/>
        <v>21.004980483500411</v>
      </c>
      <c r="M112" s="28">
        <f t="shared" si="15"/>
        <v>21.004980483500411</v>
      </c>
      <c r="N112" s="28">
        <f t="shared" si="16"/>
        <v>21.004980483500411</v>
      </c>
      <c r="O112" s="29">
        <f t="shared" si="17"/>
        <v>21.004980483500411</v>
      </c>
    </row>
    <row r="113" spans="1:34">
      <c r="A113" s="10">
        <v>1025</v>
      </c>
      <c r="B113" s="10" t="s">
        <v>34</v>
      </c>
      <c r="C113" s="28">
        <f>+'[10]ปริมาณน้ำสูญเสีย-กศผ'!AD59</f>
        <v>28.004805816910842</v>
      </c>
      <c r="D113" s="28">
        <f t="shared" si="6"/>
        <v>28.004805816910842</v>
      </c>
      <c r="E113" s="28">
        <f t="shared" si="7"/>
        <v>28.004805816910842</v>
      </c>
      <c r="F113" s="28">
        <f t="shared" si="8"/>
        <v>28.004805816910842</v>
      </c>
      <c r="G113" s="28">
        <f t="shared" si="9"/>
        <v>28.004805816910842</v>
      </c>
      <c r="H113" s="28">
        <f t="shared" si="10"/>
        <v>28.004805816910842</v>
      </c>
      <c r="I113" s="28">
        <f t="shared" si="11"/>
        <v>28.004805816910842</v>
      </c>
      <c r="J113" s="28">
        <f t="shared" si="12"/>
        <v>28.004805816910842</v>
      </c>
      <c r="K113" s="28">
        <f t="shared" si="13"/>
        <v>28.004805816910842</v>
      </c>
      <c r="L113" s="28">
        <f t="shared" si="14"/>
        <v>28.004805816910842</v>
      </c>
      <c r="M113" s="28">
        <f t="shared" si="15"/>
        <v>28.004805816910842</v>
      </c>
      <c r="N113" s="28">
        <f t="shared" si="16"/>
        <v>28.004805816910842</v>
      </c>
      <c r="O113" s="29">
        <f t="shared" si="17"/>
        <v>28.004805816910842</v>
      </c>
    </row>
    <row r="114" spans="1:34">
      <c r="A114" s="10">
        <v>1026</v>
      </c>
      <c r="B114" s="10" t="s">
        <v>35</v>
      </c>
      <c r="C114" s="28">
        <f>+'[10]ปริมาณน้ำสูญเสีย-กศผ'!AD60</f>
        <v>17.004092684520948</v>
      </c>
      <c r="D114" s="28">
        <f t="shared" si="6"/>
        <v>17.004092684520948</v>
      </c>
      <c r="E114" s="28">
        <f t="shared" si="7"/>
        <v>17.004092684520948</v>
      </c>
      <c r="F114" s="28">
        <f t="shared" si="8"/>
        <v>17.004092684520948</v>
      </c>
      <c r="G114" s="28">
        <f t="shared" si="9"/>
        <v>17.004092684520948</v>
      </c>
      <c r="H114" s="28">
        <f t="shared" si="10"/>
        <v>17.004092684520948</v>
      </c>
      <c r="I114" s="28">
        <f t="shared" si="11"/>
        <v>17.004092684520948</v>
      </c>
      <c r="J114" s="28">
        <f t="shared" si="12"/>
        <v>17.004092684520948</v>
      </c>
      <c r="K114" s="28">
        <f t="shared" si="13"/>
        <v>17.004092684520948</v>
      </c>
      <c r="L114" s="28">
        <f t="shared" si="14"/>
        <v>17.004092684520948</v>
      </c>
      <c r="M114" s="28">
        <f t="shared" si="15"/>
        <v>17.004092684520948</v>
      </c>
      <c r="N114" s="28">
        <f t="shared" si="16"/>
        <v>17.004092684520948</v>
      </c>
      <c r="O114" s="29">
        <f t="shared" si="17"/>
        <v>17.004092684520948</v>
      </c>
    </row>
    <row r="115" spans="1:34">
      <c r="A115" s="10">
        <v>1027</v>
      </c>
      <c r="B115" s="10" t="s">
        <v>36</v>
      </c>
      <c r="C115" s="28">
        <f>+'[10]ปริมาณน้ำสูญเสีย-กศผ'!AD61</f>
        <v>21.004515582792397</v>
      </c>
      <c r="D115" s="28">
        <f t="shared" si="6"/>
        <v>21.004515582792397</v>
      </c>
      <c r="E115" s="28">
        <f t="shared" si="7"/>
        <v>21.004515582792397</v>
      </c>
      <c r="F115" s="28">
        <f t="shared" si="8"/>
        <v>21.004515582792397</v>
      </c>
      <c r="G115" s="28">
        <f t="shared" si="9"/>
        <v>21.004515582792397</v>
      </c>
      <c r="H115" s="28">
        <f t="shared" si="10"/>
        <v>21.004515582792397</v>
      </c>
      <c r="I115" s="28">
        <f t="shared" si="11"/>
        <v>21.004515582792397</v>
      </c>
      <c r="J115" s="28">
        <f t="shared" si="12"/>
        <v>21.004515582792397</v>
      </c>
      <c r="K115" s="28">
        <f t="shared" si="13"/>
        <v>21.004515582792397</v>
      </c>
      <c r="L115" s="28">
        <f t="shared" si="14"/>
        <v>21.004515582792397</v>
      </c>
      <c r="M115" s="28">
        <f t="shared" si="15"/>
        <v>21.004515582792397</v>
      </c>
      <c r="N115" s="28">
        <f t="shared" si="16"/>
        <v>21.004515582792397</v>
      </c>
      <c r="O115" s="29">
        <f t="shared" si="17"/>
        <v>21.004515582792397</v>
      </c>
    </row>
    <row r="116" spans="1:34">
      <c r="A116" s="10">
        <v>1028</v>
      </c>
      <c r="B116" s="10" t="s">
        <v>37</v>
      </c>
      <c r="C116" s="28">
        <f>+'[10]ปริมาณน้ำสูญเสีย-กศผ'!AD62</f>
        <v>30.004663991713127</v>
      </c>
      <c r="D116" s="28">
        <f t="shared" si="6"/>
        <v>30.004663991713127</v>
      </c>
      <c r="E116" s="28">
        <f t="shared" si="7"/>
        <v>30.004663991713127</v>
      </c>
      <c r="F116" s="28">
        <f t="shared" si="8"/>
        <v>30.004663991713127</v>
      </c>
      <c r="G116" s="28">
        <f t="shared" si="9"/>
        <v>30.004663991713127</v>
      </c>
      <c r="H116" s="28">
        <f t="shared" si="10"/>
        <v>30.004663991713127</v>
      </c>
      <c r="I116" s="28">
        <f t="shared" si="11"/>
        <v>30.004663991713127</v>
      </c>
      <c r="J116" s="28">
        <f t="shared" si="12"/>
        <v>30.004663991713127</v>
      </c>
      <c r="K116" s="28">
        <f t="shared" si="13"/>
        <v>30.004663991713127</v>
      </c>
      <c r="L116" s="28">
        <f t="shared" si="14"/>
        <v>30.004663991713127</v>
      </c>
      <c r="M116" s="28">
        <f t="shared" si="15"/>
        <v>30.004663991713127</v>
      </c>
      <c r="N116" s="28">
        <f t="shared" si="16"/>
        <v>30.004663991713127</v>
      </c>
      <c r="O116" s="29">
        <f t="shared" si="17"/>
        <v>30.004663991713127</v>
      </c>
    </row>
    <row r="117" spans="1:34">
      <c r="A117" s="10">
        <v>1029</v>
      </c>
      <c r="B117" s="10" t="s">
        <v>38</v>
      </c>
      <c r="C117" s="28">
        <f>+'[10]ปริมาณน้ำสูญเสีย-กศผ'!AD63</f>
        <v>18.004076863797959</v>
      </c>
      <c r="D117" s="28">
        <f t="shared" si="6"/>
        <v>18.004076863797959</v>
      </c>
      <c r="E117" s="28">
        <f t="shared" si="7"/>
        <v>18.004076863797959</v>
      </c>
      <c r="F117" s="28">
        <f t="shared" si="8"/>
        <v>18.004076863797959</v>
      </c>
      <c r="G117" s="28">
        <f t="shared" si="9"/>
        <v>18.004076863797959</v>
      </c>
      <c r="H117" s="28">
        <f t="shared" si="10"/>
        <v>18.004076863797959</v>
      </c>
      <c r="I117" s="28">
        <f t="shared" si="11"/>
        <v>18.004076863797959</v>
      </c>
      <c r="J117" s="28">
        <f t="shared" si="12"/>
        <v>18.004076863797959</v>
      </c>
      <c r="K117" s="28">
        <f t="shared" si="13"/>
        <v>18.004076863797959</v>
      </c>
      <c r="L117" s="28">
        <f t="shared" si="14"/>
        <v>18.004076863797959</v>
      </c>
      <c r="M117" s="28">
        <f t="shared" si="15"/>
        <v>18.004076863797959</v>
      </c>
      <c r="N117" s="28">
        <f t="shared" si="16"/>
        <v>18.004076863797959</v>
      </c>
      <c r="O117" s="29">
        <f t="shared" si="17"/>
        <v>18.004076863797959</v>
      </c>
    </row>
    <row r="118" spans="1:34">
      <c r="A118" s="15">
        <v>1030</v>
      </c>
      <c r="B118" s="15" t="s">
        <v>18</v>
      </c>
      <c r="C118" s="30">
        <f>+'[10]ปริมาณน้ำสูญเสีย-กศผ'!AD64</f>
        <v>20.0045445011536</v>
      </c>
      <c r="D118" s="30">
        <f t="shared" si="6"/>
        <v>20.0045445011536</v>
      </c>
      <c r="E118" s="30">
        <f t="shared" si="7"/>
        <v>20.0045445011536</v>
      </c>
      <c r="F118" s="30">
        <f t="shared" si="8"/>
        <v>20.0045445011536</v>
      </c>
      <c r="G118" s="30">
        <f t="shared" si="9"/>
        <v>20.0045445011536</v>
      </c>
      <c r="H118" s="30">
        <f t="shared" si="10"/>
        <v>20.0045445011536</v>
      </c>
      <c r="I118" s="30">
        <f t="shared" si="11"/>
        <v>20.0045445011536</v>
      </c>
      <c r="J118" s="30">
        <f t="shared" si="12"/>
        <v>20.0045445011536</v>
      </c>
      <c r="K118" s="30">
        <f t="shared" si="13"/>
        <v>20.0045445011536</v>
      </c>
      <c r="L118" s="30">
        <f t="shared" si="14"/>
        <v>20.0045445011536</v>
      </c>
      <c r="M118" s="30">
        <f t="shared" si="15"/>
        <v>20.0045445011536</v>
      </c>
      <c r="N118" s="30">
        <f t="shared" si="16"/>
        <v>20.0045445011536</v>
      </c>
      <c r="O118" s="31">
        <f t="shared" si="17"/>
        <v>20.0045445011536</v>
      </c>
    </row>
    <row r="119" spans="1:34">
      <c r="A119" s="4">
        <v>10300</v>
      </c>
      <c r="B119" s="4" t="s">
        <v>149</v>
      </c>
      <c r="C119" s="25">
        <f>+'[10]ปริมาณน้ำสูญเสีย-กศผ'!AD36</f>
        <v>24.875361395041772</v>
      </c>
      <c r="D119" s="25">
        <f t="shared" si="6"/>
        <v>24.875361395041772</v>
      </c>
      <c r="E119" s="25">
        <f t="shared" si="7"/>
        <v>24.875361395041772</v>
      </c>
      <c r="F119" s="25">
        <f t="shared" si="8"/>
        <v>24.875361395041772</v>
      </c>
      <c r="G119" s="25">
        <f t="shared" si="9"/>
        <v>24.875361395041772</v>
      </c>
      <c r="H119" s="25">
        <f t="shared" si="10"/>
        <v>24.875361395041772</v>
      </c>
      <c r="I119" s="25">
        <f t="shared" si="11"/>
        <v>24.875361395041772</v>
      </c>
      <c r="J119" s="25">
        <f t="shared" si="12"/>
        <v>24.875361395041772</v>
      </c>
      <c r="K119" s="25">
        <f t="shared" si="13"/>
        <v>24.875361395041772</v>
      </c>
      <c r="L119" s="25">
        <f t="shared" si="14"/>
        <v>24.875361395041772</v>
      </c>
      <c r="M119" s="25">
        <f t="shared" si="15"/>
        <v>24.875361395041772</v>
      </c>
      <c r="N119" s="25">
        <f t="shared" si="16"/>
        <v>24.875361395041772</v>
      </c>
      <c r="O119" s="25">
        <f t="shared" si="17"/>
        <v>24.875361395041772</v>
      </c>
    </row>
    <row r="120" spans="1:34">
      <c r="A120" s="32" t="s">
        <v>156</v>
      </c>
      <c r="B120" s="32"/>
      <c r="C120"/>
      <c r="D120"/>
      <c r="E120"/>
      <c r="F120"/>
      <c r="G120"/>
      <c r="H120"/>
      <c r="I120"/>
      <c r="J120"/>
      <c r="K120"/>
      <c r="L120"/>
      <c r="M120"/>
      <c r="N120"/>
      <c r="O120" s="32"/>
      <c r="Q120" t="s">
        <v>76</v>
      </c>
    </row>
    <row r="121" spans="1:34">
      <c r="A121" s="3" t="s">
        <v>55</v>
      </c>
      <c r="B121" s="3" t="s">
        <v>42</v>
      </c>
      <c r="C121" s="3" t="s">
        <v>0</v>
      </c>
      <c r="D121" s="3" t="s">
        <v>1</v>
      </c>
      <c r="E121" s="3" t="s">
        <v>2</v>
      </c>
      <c r="F121" s="3" t="s">
        <v>3</v>
      </c>
      <c r="G121" s="3" t="s">
        <v>4</v>
      </c>
      <c r="H121" s="3" t="s">
        <v>5</v>
      </c>
      <c r="I121" s="3" t="s">
        <v>6</v>
      </c>
      <c r="J121" s="3" t="s">
        <v>7</v>
      </c>
      <c r="K121" s="3" t="s">
        <v>8</v>
      </c>
      <c r="L121" s="3" t="s">
        <v>9</v>
      </c>
      <c r="M121" s="3" t="s">
        <v>10</v>
      </c>
      <c r="N121" s="3" t="s">
        <v>11</v>
      </c>
      <c r="O121" s="3" t="s">
        <v>58</v>
      </c>
      <c r="Q121" s="3" t="s">
        <v>55</v>
      </c>
      <c r="R121" s="3" t="s">
        <v>42</v>
      </c>
      <c r="S121" s="3" t="s">
        <v>77</v>
      </c>
      <c r="T121" s="3" t="s">
        <v>78</v>
      </c>
      <c r="U121" s="3" t="s">
        <v>79</v>
      </c>
      <c r="V121" s="3" t="s">
        <v>80</v>
      </c>
      <c r="W121" s="3" t="s">
        <v>81</v>
      </c>
      <c r="X121" s="3" t="s">
        <v>82</v>
      </c>
      <c r="Y121" s="3" t="s">
        <v>83</v>
      </c>
      <c r="Z121" s="3" t="s">
        <v>84</v>
      </c>
      <c r="AA121" s="3" t="s">
        <v>85</v>
      </c>
      <c r="AB121" s="3" t="s">
        <v>86</v>
      </c>
      <c r="AC121" s="3" t="s">
        <v>87</v>
      </c>
      <c r="AD121" s="3" t="s">
        <v>88</v>
      </c>
    </row>
    <row r="122" spans="1:34">
      <c r="A122" s="7">
        <v>1004</v>
      </c>
      <c r="B122" s="7" t="s">
        <v>99</v>
      </c>
      <c r="C122" s="19">
        <f>+'[10]อัตราการใช้น้ำรายเดือน-กศผ'!AC35</f>
        <v>0.79108482460545981</v>
      </c>
      <c r="D122" s="19">
        <f>+'[10]อัตราการใช้น้ำรายเดือน-กศผ'!AD35</f>
        <v>0.86376381490026055</v>
      </c>
      <c r="E122" s="19">
        <f>+'[10]อัตราการใช้น้ำรายเดือน-กศผ'!AE35</f>
        <v>0.81073075040141629</v>
      </c>
      <c r="F122" s="19">
        <f>+'[10]อัตราการใช้น้ำรายเดือน-กศผ'!AF35</f>
        <v>0.8467678946059396</v>
      </c>
      <c r="G122" s="19">
        <f>+'[10]อัตราการใช้น้ำรายเดือน-กศผ'!AG35</f>
        <v>0.91470619889768479</v>
      </c>
      <c r="H122" s="19">
        <f>+'[10]อัตราการใช้น้ำรายเดือน-กศผ'!AH35</f>
        <v>0.80685555000943543</v>
      </c>
      <c r="I122" s="19">
        <f>+'[10]อัตราการใช้น้ำรายเดือน-กศผ'!AI35</f>
        <v>0.95455974238898877</v>
      </c>
      <c r="J122" s="19">
        <f>+'[10]อัตราการใช้น้ำรายเดือน-กศผ'!AJ35</f>
        <v>0.87720120390034662</v>
      </c>
      <c r="K122" s="19">
        <f>+'[10]อัตราการใช้น้ำรายเดือน-กศผ'!AK35</f>
        <v>0.87663095849855799</v>
      </c>
      <c r="L122" s="19">
        <f>+'[10]อัตราการใช้น้ำรายเดือน-กศผ'!AL35</f>
        <v>0.79259852709404277</v>
      </c>
      <c r="M122" s="19">
        <f>+'[10]อัตราการใช้น้ำรายเดือน-กศผ'!AM35</f>
        <v>0.79676855280951486</v>
      </c>
      <c r="N122" s="19">
        <f>+'[10]อัตราการใช้น้ำรายเดือน-กศผ'!AN35</f>
        <v>0.84595135883014594</v>
      </c>
      <c r="O122" s="20">
        <f>+'[10]อัตราการใช้น้ำรายเดือน-กศผ'!AO35</f>
        <v>0.84582119658035415</v>
      </c>
      <c r="Q122" s="7">
        <v>1004</v>
      </c>
      <c r="R122" s="7" t="s">
        <v>99</v>
      </c>
      <c r="S122" s="19">
        <f>+'[10]อัตราการใช้น้ำสะสม-กศผ'!AC35</f>
        <v>0.79108482460545981</v>
      </c>
      <c r="T122" s="19">
        <f>+'[10]อัตราการใช้น้ำสะสม-กศผ'!AD35</f>
        <v>0.82700655429514869</v>
      </c>
      <c r="U122" s="19">
        <f>+'[10]อัตราการใช้น้ำสะสม-กศผ'!AE35</f>
        <v>0.82157707008206016</v>
      </c>
      <c r="V122" s="19">
        <f>+'[10]อัตราการใช้น้ำสะสม-กศผ'!AF35</f>
        <v>0.82846998910581893</v>
      </c>
      <c r="W122" s="19">
        <f>+'[10]อัตราการใช้น้ำสะสม-กศผ'!AG35</f>
        <v>0.84455361829329123</v>
      </c>
      <c r="X122" s="19">
        <f>+'[10]อัตราการใช้น้ำสะสม-กศผ'!AH35</f>
        <v>0.83808423737849314</v>
      </c>
      <c r="Y122" s="19">
        <f>+'[10]อัตราการใช้น้ำสะสม-กศผ'!AI35</f>
        <v>0.85477173164325304</v>
      </c>
      <c r="Z122" s="19">
        <f>+'[10]อัตราการใช้น้ำสะสม-กศผ'!AJ35</f>
        <v>0.85762431204391298</v>
      </c>
      <c r="AA122" s="19">
        <f>+'[10]อัตราการใช้น้ำสะสม-กศผ'!AK35</f>
        <v>0.85949642341578603</v>
      </c>
      <c r="AB122" s="19">
        <f>+'[10]อัตราการใช้น้ำสะสม-กศผ'!AL35</f>
        <v>0.85267079968625725</v>
      </c>
      <c r="AC122" s="19">
        <f>+'[10]อัตราการใช้น้ำสะสม-กศผ'!AM35</f>
        <v>0.84711577259366655</v>
      </c>
      <c r="AD122" s="19">
        <f>+'[10]อัตราการใช้น้ำสะสม-กศผ'!AO35</f>
        <v>0.84582119658035415</v>
      </c>
      <c r="AE122" s="373"/>
      <c r="AF122" s="373"/>
      <c r="AH122" s="374"/>
    </row>
    <row r="123" spans="1:34">
      <c r="A123" s="10">
        <v>1005</v>
      </c>
      <c r="B123" s="10" t="s">
        <v>13</v>
      </c>
      <c r="C123" s="21">
        <f>+'[10]อัตราการใช้น้ำรายเดือน-กศผ'!AC36</f>
        <v>0.50178974949639576</v>
      </c>
      <c r="D123" s="21">
        <f>+'[10]อัตราการใช้น้ำรายเดือน-กศผ'!AD36</f>
        <v>0.53007471715332399</v>
      </c>
      <c r="E123" s="21">
        <f>+'[10]อัตราการใช้น้ำรายเดือน-กศผ'!AE36</f>
        <v>0.49977398678327423</v>
      </c>
      <c r="F123" s="21">
        <f>+'[10]อัตราการใช้น้ำรายเดือน-กศผ'!AF36</f>
        <v>0.54556471706698451</v>
      </c>
      <c r="G123" s="21">
        <f>+'[10]อัตราการใช้น้ำรายเดือน-กศผ'!AG36</f>
        <v>0.56868982555320213</v>
      </c>
      <c r="H123" s="21">
        <f>+'[10]อัตราการใช้น้ำรายเดือน-กศผ'!AH36</f>
        <v>0.50617743828582384</v>
      </c>
      <c r="I123" s="21">
        <f>+'[10]อัตราการใช้น้ำรายเดือน-กศผ'!AI36</f>
        <v>0.640601378525124</v>
      </c>
      <c r="J123" s="21">
        <f>+'[10]อัตราการใช้น้ำรายเดือน-กศผ'!AJ36</f>
        <v>0.62558799676341303</v>
      </c>
      <c r="K123" s="21">
        <f>+'[10]อัตราการใช้น้ำรายเดือน-กศผ'!AK36</f>
        <v>0.58828969773175488</v>
      </c>
      <c r="L123" s="21">
        <f>+'[10]อัตราการใช้น้ำรายเดือน-กศผ'!AL36</f>
        <v>0.51261869435669971</v>
      </c>
      <c r="M123" s="21">
        <f>+'[10]อัตราการใช้น้ำรายเดือน-กศผ'!AM36</f>
        <v>0.52171962014865492</v>
      </c>
      <c r="N123" s="21">
        <f>+'[10]อัตราการใช้น้ำรายเดือน-กศผ'!AN36</f>
        <v>0.54892466054441036</v>
      </c>
      <c r="O123" s="22">
        <f>+'[10]อัตราการใช้น้ำรายเดือน-กศผ'!AO36</f>
        <v>0.54920611413762099</v>
      </c>
      <c r="Q123" s="10">
        <v>1005</v>
      </c>
      <c r="R123" s="10" t="s">
        <v>13</v>
      </c>
      <c r="S123" s="21">
        <f>+'[10]อัตราการใช้น้ำสะสม-กศผ'!AC36</f>
        <v>0.50178974949639576</v>
      </c>
      <c r="T123" s="21">
        <f>+'[10]อัตราการใช้น้ำสะสม-กศผ'!AD36</f>
        <v>0.51563271075508266</v>
      </c>
      <c r="U123" s="21">
        <f>+'[10]อัตราการใช้น้ำสะสม-กศผ'!AE36</f>
        <v>0.510211227500038</v>
      </c>
      <c r="V123" s="21">
        <f>+'[10]อัตราการใช้น้ำสะสม-กศผ'!AF36</f>
        <v>0.51928142510793784</v>
      </c>
      <c r="W123" s="21">
        <f>+'[10]อัตราการใช้น้ำสะสม-กศผ'!AG36</f>
        <v>0.52737597173965389</v>
      </c>
      <c r="X123" s="21">
        <f>+'[10]อัตราการใช้น้ำสะสม-กศผ'!AH36</f>
        <v>0.5229958564304662</v>
      </c>
      <c r="Y123" s="21">
        <f>+'[10]อัตราการใช้น้ำสะสม-กศผ'!AI36</f>
        <v>0.53964722183576463</v>
      </c>
      <c r="Z123" s="21">
        <f>+'[10]อัตราการใช้น้ำสะสม-กศผ'!AJ36</f>
        <v>0.55078891657789419</v>
      </c>
      <c r="AA123" s="21">
        <f>+'[10]อัตราการใช้น้ำสะสม-กศผ'!AK36</f>
        <v>0.55526952820277797</v>
      </c>
      <c r="AB123" s="21">
        <f>+'[10]อัตราการใช้น้ำสะสม-กศผ'!AL36</f>
        <v>0.55127111127390516</v>
      </c>
      <c r="AC123" s="21">
        <f>+'[10]อัตราการใช้น้ำสะสม-กศผ'!AM36</f>
        <v>0.5488854874245519</v>
      </c>
      <c r="AD123" s="21">
        <f>+'[10]อัตราการใช้น้ำสะสม-กศผ'!AO36</f>
        <v>0.54920611413762099</v>
      </c>
      <c r="AE123" s="373"/>
      <c r="AF123" s="373"/>
      <c r="AH123" s="374"/>
    </row>
    <row r="124" spans="1:34">
      <c r="A124" s="10">
        <v>1006</v>
      </c>
      <c r="B124" s="10" t="s">
        <v>14</v>
      </c>
      <c r="C124" s="21">
        <f>+'[10]อัตราการใช้น้ำรายเดือน-กศผ'!AC37</f>
        <v>0.43518244319249594</v>
      </c>
      <c r="D124" s="21">
        <f>+'[10]อัตราการใช้น้ำรายเดือน-กศผ'!AD37</f>
        <v>0.47795825752360271</v>
      </c>
      <c r="E124" s="21">
        <f>+'[10]อัตราการใช้น้ำรายเดือน-กศผ'!AE37</f>
        <v>0.4618164426769194</v>
      </c>
      <c r="F124" s="21">
        <f>+'[10]อัตราการใช้น้ำรายเดือน-กศผ'!AF37</f>
        <v>0.48489826325552499</v>
      </c>
      <c r="G124" s="21">
        <f>+'[10]อัตราการใช้น้ำรายเดือน-กศผ'!AG37</f>
        <v>0.53394179204264547</v>
      </c>
      <c r="H124" s="21">
        <f>+'[10]อัตราการใช้น้ำรายเดือน-กศผ'!AH37</f>
        <v>0.47004810881617565</v>
      </c>
      <c r="I124" s="21">
        <f>+'[10]อัตราการใช้น้ำรายเดือน-กศผ'!AI37</f>
        <v>0.56307800820589193</v>
      </c>
      <c r="J124" s="21">
        <f>+'[10]อัตราการใช้น้ำรายเดือน-กศผ'!AJ37</f>
        <v>0.55882666092509659</v>
      </c>
      <c r="K124" s="21">
        <f>+'[10]อัตราการใช้น้ำรายเดือน-กศผ'!AK37</f>
        <v>0.51194071706923228</v>
      </c>
      <c r="L124" s="21">
        <f>+'[10]อัตราการใช้น้ำรายเดือน-กศผ'!AL37</f>
        <v>0.44750719067648281</v>
      </c>
      <c r="M124" s="21">
        <f>+'[10]อัตราการใช้น้ำรายเดือน-กศผ'!AM37</f>
        <v>0.44901222521152701</v>
      </c>
      <c r="N124" s="21">
        <f>+'[10]อัตราการใช้น้ำรายเดือน-กศผ'!AN37</f>
        <v>0.46810837058780741</v>
      </c>
      <c r="O124" s="22">
        <f>+'[10]อัตราการใช้น้ำรายเดือน-กศผ'!AO37</f>
        <v>0.48774694420245951</v>
      </c>
      <c r="Q124" s="10">
        <v>1006</v>
      </c>
      <c r="R124" s="10" t="s">
        <v>14</v>
      </c>
      <c r="S124" s="21">
        <f>+'[10]อัตราการใช้น้ำสะสม-กศผ'!AC37</f>
        <v>0.43518244319249594</v>
      </c>
      <c r="T124" s="21">
        <f>+'[10]อัตราการใช้น้ำสะสม-กศผ'!AD37</f>
        <v>0.45639908947955526</v>
      </c>
      <c r="U124" s="21">
        <f>+'[10]อัตราการใช้น้ำสะสม-กศผ'!AE37</f>
        <v>0.45835561251207108</v>
      </c>
      <c r="V124" s="21">
        <f>+'[10]อัตราการใช้น้ำสะสม-กศผ'!AF37</f>
        <v>0.4653723161243955</v>
      </c>
      <c r="W124" s="21">
        <f>+'[10]อัตราการใช้น้ำสะสม-กศผ'!AG37</f>
        <v>0.47776847477949896</v>
      </c>
      <c r="X124" s="21">
        <f>+'[10]อัตราการใช้น้ำสะสม-กศผ'!AH37</f>
        <v>0.47635828559014293</v>
      </c>
      <c r="Y124" s="21">
        <f>+'[10]อัตราการใช้น้ำสะสม-กศผ'!AI37</f>
        <v>0.48926296445869122</v>
      </c>
      <c r="Z124" s="21">
        <f>+'[10]อัตราการใช้น้ำสะสม-กศผ'!AJ37</f>
        <v>0.49784282754179116</v>
      </c>
      <c r="AA124" s="21">
        <f>+'[10]อัตราการใช้น้ำสะสม-กศผ'!AK37</f>
        <v>0.49878893587325984</v>
      </c>
      <c r="AB124" s="21">
        <f>+'[10]อัตราการใช้น้ำสะสม-กศผ'!AL37</f>
        <v>0.49343075595198976</v>
      </c>
      <c r="AC124" s="21">
        <f>+'[10]อัตราการใช้น้ำสะสม-กศผ'!AM37</f>
        <v>0.48936113903336204</v>
      </c>
      <c r="AD124" s="21">
        <f>+'[10]อัตราการใช้น้ำสะสม-กศผ'!AO37</f>
        <v>0.48774694420245951</v>
      </c>
      <c r="AE124" s="373"/>
      <c r="AF124" s="373"/>
      <c r="AH124" s="374"/>
    </row>
    <row r="125" spans="1:34">
      <c r="A125" s="10">
        <v>1007</v>
      </c>
      <c r="B125" s="10" t="s">
        <v>15</v>
      </c>
      <c r="C125" s="21">
        <f>+'[10]อัตราการใช้น้ำรายเดือน-กศผ'!AC38</f>
        <v>0.6562449722506164</v>
      </c>
      <c r="D125" s="21">
        <f>+'[10]อัตราการใช้น้ำรายเดือน-กศผ'!AD38</f>
        <v>0.7109211810865802</v>
      </c>
      <c r="E125" s="21">
        <f>+'[10]อัตราการใช้น้ำรายเดือน-กศผ'!AE38</f>
        <v>0.6910698648070176</v>
      </c>
      <c r="F125" s="21">
        <f>+'[10]อัตราการใช้น้ำรายเดือน-กศผ'!AF38</f>
        <v>0.71414042763588592</v>
      </c>
      <c r="G125" s="21">
        <f>+'[10]อัตราการใช้น้ำรายเดือน-กศผ'!AG38</f>
        <v>0.78192858723643466</v>
      </c>
      <c r="H125" s="21">
        <f>+'[10]อัตราการใช้น้ำรายเดือน-กศผ'!AH38</f>
        <v>0.68348958157832607</v>
      </c>
      <c r="I125" s="21">
        <f>+'[10]อัตราการใช้น้ำรายเดือน-กศผ'!AI38</f>
        <v>0.78697323320519319</v>
      </c>
      <c r="J125" s="21">
        <f>+'[10]อัตราการใช้น้ำรายเดือน-กศผ'!AJ38</f>
        <v>0.78225525199249479</v>
      </c>
      <c r="K125" s="21">
        <f>+'[10]อัตราการใช้น้ำรายเดือน-กศผ'!AK38</f>
        <v>0.74449197879285467</v>
      </c>
      <c r="L125" s="21">
        <f>+'[10]อัตราการใช้น้ำรายเดือน-กศผ'!AL38</f>
        <v>0.67723163970381794</v>
      </c>
      <c r="M125" s="21">
        <f>+'[10]อัตราการใช้น้ำรายเดือน-กศผ'!AM38</f>
        <v>0.68076850083488105</v>
      </c>
      <c r="N125" s="21">
        <f>+'[10]อัตราการใช้น้ำรายเดือน-กศผ'!AN38</f>
        <v>0.69603884988134146</v>
      </c>
      <c r="O125" s="22">
        <f>+'[10]อัตราการใช้น้ำรายเดือน-กศผ'!AO38</f>
        <v>0.71751126889092542</v>
      </c>
      <c r="Q125" s="10">
        <v>1007</v>
      </c>
      <c r="R125" s="10" t="s">
        <v>15</v>
      </c>
      <c r="S125" s="21">
        <f>+'[10]อัตราการใช้น้ำสะสม-กศผ'!AC38</f>
        <v>0.6562449722506164</v>
      </c>
      <c r="T125" s="21">
        <f>+'[10]อัตราการใช้น้ำสะสม-กศผ'!AD38</f>
        <v>0.68265702057276345</v>
      </c>
      <c r="U125" s="21">
        <f>+'[10]อัตราการใช้น้ำสะสม-กศผ'!AE38</f>
        <v>0.68593971410357146</v>
      </c>
      <c r="V125" s="21">
        <f>+'[10]อัตราการใช้น้ำสะสม-กศผ'!AF38</f>
        <v>0.69373998199873421</v>
      </c>
      <c r="W125" s="21">
        <f>+'[10]อัตราการใช้น้ำสะสม-กศผ'!AG38</f>
        <v>0.71037182252392506</v>
      </c>
      <c r="X125" s="21">
        <f>+'[10]อัตราการใช้น้ำสะสม-กศผ'!AH38</f>
        <v>0.70509726528747352</v>
      </c>
      <c r="Y125" s="21">
        <f>+'[10]อัตราการใช้น้ำสะสม-กศผ'!AI38</f>
        <v>0.71722473309711421</v>
      </c>
      <c r="Z125" s="21">
        <f>+'[10]อัตราการใช้น้ำสะสม-กศผ'!AJ38</f>
        <v>0.72550668741240332</v>
      </c>
      <c r="AA125" s="21">
        <f>+'[10]อัตราการใช้น้ำสะสม-กศผ'!AK38</f>
        <v>0.72725143030411543</v>
      </c>
      <c r="AB125" s="21">
        <f>+'[10]อัตราการใช้น้ำสะสม-กศผ'!AL38</f>
        <v>0.72236913581460704</v>
      </c>
      <c r="AC125" s="21">
        <f>+'[10]อัตราการใช้น้ำสะสม-กศผ'!AM38</f>
        <v>0.71869632865440525</v>
      </c>
      <c r="AD125" s="21">
        <f>+'[10]อัตราการใช้น้ำสะสม-กศผ'!AO38</f>
        <v>0.71751126889092542</v>
      </c>
      <c r="AE125" s="373"/>
      <c r="AF125" s="373"/>
      <c r="AH125" s="374"/>
    </row>
    <row r="126" spans="1:34">
      <c r="A126" s="10">
        <v>1008</v>
      </c>
      <c r="B126" s="10" t="s">
        <v>16</v>
      </c>
      <c r="C126" s="21">
        <f>+'[10]อัตราการใช้น้ำรายเดือน-กศผ'!AC39</f>
        <v>0.63007938819877918</v>
      </c>
      <c r="D126" s="21">
        <f>+'[10]อัตราการใช้น้ำรายเดือน-กศผ'!AD39</f>
        <v>0.68304017064892675</v>
      </c>
      <c r="E126" s="21">
        <f>+'[10]อัตราการใช้น้ำรายเดือน-กศผ'!AE39</f>
        <v>0.66251532515522771</v>
      </c>
      <c r="F126" s="21">
        <f>+'[10]อัตราการใช้น้ำรายเดือน-กศผ'!AF39</f>
        <v>0.72061512115741866</v>
      </c>
      <c r="G126" s="21">
        <f>+'[10]อัตราการใช้น้ำรายเดือน-กศผ'!AG39</f>
        <v>0.77335074061779274</v>
      </c>
      <c r="H126" s="21">
        <f>+'[10]อัตราการใช้น้ำรายเดือน-กศผ'!AH39</f>
        <v>0.69203924941189143</v>
      </c>
      <c r="I126" s="21">
        <f>+'[10]อัตราการใช้น้ำรายเดือน-กศผ'!AI39</f>
        <v>0.79558681783474461</v>
      </c>
      <c r="J126" s="21">
        <f>+'[10]อัตราการใช้น้ำรายเดือน-กศผ'!AJ39</f>
        <v>0.79035757065544343</v>
      </c>
      <c r="K126" s="21">
        <f>+'[10]อัตราการใช้น้ำรายเดือน-กศผ'!AK39</f>
        <v>0.74694302679882008</v>
      </c>
      <c r="L126" s="21">
        <f>+'[10]อัตราการใช้น้ำรายเดือน-กศผ'!AL39</f>
        <v>0.69030427534097927</v>
      </c>
      <c r="M126" s="21">
        <f>+'[10]อัตราการใช้น้ำรายเดือน-กศผ'!AM39</f>
        <v>0.71271546441408018</v>
      </c>
      <c r="N126" s="21">
        <f>+'[10]อัตราการใช้น้ำรายเดือน-กศผ'!AN39</f>
        <v>0.74395021511773929</v>
      </c>
      <c r="O126" s="22">
        <f>+'[10]อัตราการใช้น้ำรายเดือน-กศผ'!AO39</f>
        <v>0.72149506117637485</v>
      </c>
      <c r="Q126" s="10">
        <v>1008</v>
      </c>
      <c r="R126" s="10" t="s">
        <v>16</v>
      </c>
      <c r="S126" s="21">
        <f>+'[10]อัตราการใช้น้ำสะสม-กศผ'!AC39</f>
        <v>0.63007938819877918</v>
      </c>
      <c r="T126" s="21">
        <f>+'[10]อัตราการใช้น้ำสะสม-กศผ'!AD39</f>
        <v>0.65609454278233259</v>
      </c>
      <c r="U126" s="21">
        <f>+'[10]อัตราการใช้น้ำสะสม-กศผ'!AE39</f>
        <v>0.65867587473802514</v>
      </c>
      <c r="V126" s="21">
        <f>+'[10]อัตราการใช้น้ำสะสม-กศผ'!AF39</f>
        <v>0.67464045646824544</v>
      </c>
      <c r="W126" s="21">
        <f>+'[10]อัตราการใช้น้ำสะสม-กศผ'!AG39</f>
        <v>0.69476543385646916</v>
      </c>
      <c r="X126" s="21">
        <f>+'[10]อัตราการใช้น้ำสะสม-กศผ'!AH39</f>
        <v>0.69377413674299859</v>
      </c>
      <c r="Y126" s="21">
        <f>+'[10]อัตราการใช้น้ำสะสม-กศผ'!AI39</f>
        <v>0.70764090505792465</v>
      </c>
      <c r="Z126" s="21">
        <f>+'[10]อัตราการใช้น้ำสะสม-กศผ'!AJ39</f>
        <v>0.7188350775356408</v>
      </c>
      <c r="AA126" s="21">
        <f>+'[10]อัตราการใช้น้ำสะสม-กศผ'!AK39</f>
        <v>0.72185537717703696</v>
      </c>
      <c r="AB126" s="21">
        <f>+'[10]อัตราการใช้น้ำสะสม-กศผ'!AL39</f>
        <v>0.71885747430671554</v>
      </c>
      <c r="AC126" s="21">
        <f>+'[10]อัตราการใช้น้ำสะสม-กศผ'!AM39</f>
        <v>0.71837901598290721</v>
      </c>
      <c r="AD126" s="21">
        <f>+'[10]อัตราการใช้น้ำสะสม-กศผ'!AO39</f>
        <v>0.72149506117637485</v>
      </c>
      <c r="AE126" s="373"/>
      <c r="AF126" s="373"/>
      <c r="AH126" s="374"/>
    </row>
    <row r="127" spans="1:34">
      <c r="A127" s="10">
        <v>1009</v>
      </c>
      <c r="B127" s="10" t="s">
        <v>17</v>
      </c>
      <c r="C127" s="21">
        <f>+'[10]อัตราการใช้น้ำรายเดือน-กศผ'!AC40</f>
        <v>0.61828014986021473</v>
      </c>
      <c r="D127" s="21">
        <f>+'[10]อัตราการใช้น้ำรายเดือน-กศผ'!AD40</f>
        <v>0.65044212379857524</v>
      </c>
      <c r="E127" s="21">
        <f>+'[10]อัตราการใช้น้ำรายเดือน-กศผ'!AE40</f>
        <v>0.60316769344873356</v>
      </c>
      <c r="F127" s="21">
        <f>+'[10]อัตราการใช้น้ำรายเดือน-กศผ'!AF40</f>
        <v>0.61239202002054072</v>
      </c>
      <c r="G127" s="21">
        <f>+'[10]อัตราการใช้น้ำรายเดือน-กศผ'!AG40</f>
        <v>0.67205020546580008</v>
      </c>
      <c r="H127" s="21">
        <f>+'[10]อัตราการใช้น้ำรายเดือน-กศผ'!AH40</f>
        <v>0.57883066817482764</v>
      </c>
      <c r="I127" s="21">
        <f>+'[10]อัตราการใช้น้ำรายเดือน-กศผ'!AI40</f>
        <v>0.66931368272871217</v>
      </c>
      <c r="J127" s="21">
        <f>+'[10]อัตราการใช้น้ำรายเดือน-กศผ'!AJ40</f>
        <v>0.67297879394450855</v>
      </c>
      <c r="K127" s="21">
        <f>+'[10]อัตราการใช้น้ำรายเดือน-กศผ'!AK40</f>
        <v>0.67770842301114165</v>
      </c>
      <c r="L127" s="21">
        <f>+'[10]อัตราการใช้น้ำรายเดือน-กศผ'!AL40</f>
        <v>0.62245597849061174</v>
      </c>
      <c r="M127" s="21">
        <f>+'[10]อัตราการใช้น้ำรายเดือน-กศผ'!AM40</f>
        <v>0.6116062031302042</v>
      </c>
      <c r="N127" s="21">
        <f>+'[10]อัตราการใช้น้ำรายเดือน-กศผ'!AN40</f>
        <v>0.63698942217086452</v>
      </c>
      <c r="O127" s="22">
        <f>+'[10]อัตราการใช้น้ำรายเดือน-กศผ'!AO40</f>
        <v>0.63522131349961508</v>
      </c>
      <c r="Q127" s="10">
        <v>1009</v>
      </c>
      <c r="R127" s="10" t="s">
        <v>17</v>
      </c>
      <c r="S127" s="21">
        <f>+'[10]อัตราการใช้น้ำสะสม-กศผ'!AC40</f>
        <v>0.61828014986021473</v>
      </c>
      <c r="T127" s="21">
        <f>+'[10]อัตราการใช้น้ำสะสม-กศผ'!AD40</f>
        <v>0.63396662871841225</v>
      </c>
      <c r="U127" s="21">
        <f>+'[10]อัตราการใช้น้ำสะสม-กศผ'!AE40</f>
        <v>0.62412901075174221</v>
      </c>
      <c r="V127" s="21">
        <f>+'[10]อัตราการใช้น้ำสะสม-กศผ'!AF40</f>
        <v>0.62143246037338762</v>
      </c>
      <c r="W127" s="21">
        <f>+'[10]อัตราการใช้น้ำสะสม-กศผ'!AG40</f>
        <v>0.63124882122797021</v>
      </c>
      <c r="X127" s="21">
        <f>+'[10]อัตราการใช้น้ำสะสม-กศผ'!AH40</f>
        <v>0.62177568810766304</v>
      </c>
      <c r="Y127" s="21">
        <f>+'[10]อัตราการใช้น้ำสะสม-กศผ'!AI40</f>
        <v>0.62817023694113594</v>
      </c>
      <c r="Z127" s="21">
        <f>+'[10]อัตราการใช้น้ำสะสม-กศผ'!AJ40</f>
        <v>0.63438446264245529</v>
      </c>
      <c r="AA127" s="21">
        <f>+'[10]อัตราการใช้น้ำสะสม-กศผ'!AK40</f>
        <v>0.63837242749850942</v>
      </c>
      <c r="AB127" s="21">
        <f>+'[10]อัตราการใช้น้ำสะสม-กศผ'!AL40</f>
        <v>0.63698149253315162</v>
      </c>
      <c r="AC127" s="21">
        <f>+'[10]อัตราการใช้น้ำสะสม-กศผ'!AM40</f>
        <v>0.63441618533296318</v>
      </c>
      <c r="AD127" s="21">
        <f>+'[10]อัตราการใช้น้ำสะสม-กศผ'!AO40</f>
        <v>0.63522131349961508</v>
      </c>
      <c r="AE127" s="373"/>
      <c r="AF127" s="373"/>
      <c r="AH127" s="374"/>
    </row>
    <row r="128" spans="1:34">
      <c r="A128" s="10">
        <v>1010</v>
      </c>
      <c r="B128" s="10" t="s">
        <v>19</v>
      </c>
      <c r="C128" s="21">
        <f>+'[10]อัตราการใช้น้ำรายเดือน-กศผ'!AC42</f>
        <v>0.49565784753009923</v>
      </c>
      <c r="D128" s="21">
        <f>+'[10]อัตราการใช้น้ำรายเดือน-กศผ'!AD42</f>
        <v>0.53132192846566617</v>
      </c>
      <c r="E128" s="21">
        <f>+'[10]อัตราการใช้น้ำรายเดือน-กศผ'!AE42</f>
        <v>0.51284433643398808</v>
      </c>
      <c r="F128" s="21">
        <f>+'[10]อัตราการใช้น้ำรายเดือน-กศผ'!AF42</f>
        <v>0.52602032077363281</v>
      </c>
      <c r="G128" s="21">
        <f>+'[10]อัตราการใช้น้ำรายเดือน-กศผ'!AG42</f>
        <v>0.57503132800395729</v>
      </c>
      <c r="H128" s="21">
        <f>+'[10]อัตราการใช้น้ำรายเดือน-กศผ'!AH42</f>
        <v>0.5133922618149438</v>
      </c>
      <c r="I128" s="21">
        <f>+'[10]อัตราการใช้น้ำรายเดือน-กศผ'!AI42</f>
        <v>0.62253740118333789</v>
      </c>
      <c r="J128" s="21">
        <f>+'[10]อัตราการใช้น้ำรายเดือน-กศผ'!AJ42</f>
        <v>0.64493105407101625</v>
      </c>
      <c r="K128" s="21">
        <f>+'[10]อัตราการใช้น้ำรายเดือน-กศผ'!AK42</f>
        <v>0.60660510882653895</v>
      </c>
      <c r="L128" s="21">
        <f>+'[10]อัตราการใช้น้ำรายเดือน-กศผ'!AL42</f>
        <v>0.51082149182858827</v>
      </c>
      <c r="M128" s="21">
        <f>+'[10]อัตราการใช้น้ำรายเดือน-กศผ'!AM42</f>
        <v>0.5155383683856416</v>
      </c>
      <c r="N128" s="21">
        <f>+'[10]อัตราการใช้น้ำรายเดือน-กศผ'!AN42</f>
        <v>0.52138320728303567</v>
      </c>
      <c r="O128" s="22">
        <f>+'[10]อัตราการใช้น้ำรายเดือน-กศผ'!AO42</f>
        <v>0.54752807158767491</v>
      </c>
      <c r="Q128" s="10">
        <v>1010</v>
      </c>
      <c r="R128" s="10" t="s">
        <v>19</v>
      </c>
      <c r="S128" s="21">
        <f>+'[10]อัตราการใช้น้ำสะสม-กศผ'!AC42</f>
        <v>0.49565784753009923</v>
      </c>
      <c r="T128" s="21">
        <f>+'[10]อัตราการใช้น้ำสะสม-กศผ'!AD42</f>
        <v>0.51309130274344139</v>
      </c>
      <c r="U128" s="21">
        <f>+'[10]อัตราการใช้น้ำสะสม-กศผ'!AE42</f>
        <v>0.51310756048850981</v>
      </c>
      <c r="V128" s="21">
        <f>+'[10]อัตราการใช้น้ำสะสม-กศผ'!AF42</f>
        <v>0.51612472238398832</v>
      </c>
      <c r="W128" s="21">
        <f>+'[10]อัตราการใช้น้ำสะสม-กศผ'!AG42</f>
        <v>0.52684039881106282</v>
      </c>
      <c r="X128" s="21">
        <f>+'[10]อัตราการใช้น้ำสะสม-กศผ'!AH42</f>
        <v>0.52401070669555005</v>
      </c>
      <c r="Y128" s="21">
        <f>+'[10]อัตราการใช้น้ำสะสม-กศผ'!AI42</f>
        <v>0.53762672694712677</v>
      </c>
      <c r="Z128" s="21">
        <f>+'[10]อัตราการใช้น้ำสะสม-กศผ'!AJ42</f>
        <v>0.55128201509629537</v>
      </c>
      <c r="AA128" s="21">
        <f>+'[10]อัตราการใช้น้ำสะสม-กศผ'!AK42</f>
        <v>0.55776507763935534</v>
      </c>
      <c r="AB128" s="21">
        <f>+'[10]อัตราการใช้น้ำสะสม-กศผ'!AL42</f>
        <v>0.55306498117763059</v>
      </c>
      <c r="AC128" s="21">
        <f>+'[10]อัตราการใช้น้ำสะสม-กศผ'!AM42</f>
        <v>0.54960875574911983</v>
      </c>
      <c r="AD128" s="21">
        <f>+'[10]อัตราการใช้น้ำสะสม-กศผ'!AO42</f>
        <v>0.54752807158767491</v>
      </c>
      <c r="AE128" s="373"/>
      <c r="AF128" s="373"/>
      <c r="AH128" s="374"/>
    </row>
    <row r="129" spans="1:34">
      <c r="A129" s="10">
        <v>1011</v>
      </c>
      <c r="B129" s="10" t="s">
        <v>20</v>
      </c>
      <c r="C129" s="21">
        <f>+'[10]อัตราการใช้น้ำรายเดือน-กศผ'!AC43</f>
        <v>0.55198286359329374</v>
      </c>
      <c r="D129" s="21">
        <f>+'[10]อัตราการใช้น้ำรายเดือน-กศผ'!AD43</f>
        <v>0.58137578620060248</v>
      </c>
      <c r="E129" s="21">
        <f>+'[10]อัตราการใช้น้ำรายเดือน-กศผ'!AE43</f>
        <v>0.56032616500236998</v>
      </c>
      <c r="F129" s="21">
        <f>+'[10]อัตราการใช้น้ำรายเดือน-กศผ'!AF43</f>
        <v>0.57180216076720369</v>
      </c>
      <c r="G129" s="21">
        <f>+'[10]อัตราการใช้น้ำรายเดือน-กศผ'!AG43</f>
        <v>0.63316723875294978</v>
      </c>
      <c r="H129" s="21">
        <f>+'[10]อัตราการใช้น้ำรายเดือน-กศผ'!AH43</f>
        <v>0.5387991752735487</v>
      </c>
      <c r="I129" s="21">
        <f>+'[10]อัตราการใช้น้ำรายเดือน-กศผ'!AI43</f>
        <v>0.63656955858727926</v>
      </c>
      <c r="J129" s="21">
        <f>+'[10]อัตราการใช้น้ำรายเดือน-กศผ'!AJ43</f>
        <v>0.65093199976871263</v>
      </c>
      <c r="K129" s="21">
        <f>+'[10]อัตราการใช้น้ำรายเดือน-กศผ'!AK43</f>
        <v>0.62186841350039868</v>
      </c>
      <c r="L129" s="21">
        <f>+'[10]อัตราการใช้น้ำรายเดือน-กศผ'!AL43</f>
        <v>0.57024913105068442</v>
      </c>
      <c r="M129" s="21">
        <f>+'[10]อัตราการใช้น้ำรายเดือน-กศผ'!AM43</f>
        <v>0.57232963474561316</v>
      </c>
      <c r="N129" s="21">
        <f>+'[10]อัตราการใช้น้ำรายเดือน-กศผ'!AN43</f>
        <v>0.59683245326069145</v>
      </c>
      <c r="O129" s="22">
        <f>+'[10]อัตราการใช้น้ำรายเดือน-กศผ'!AO43</f>
        <v>0.58983251472423615</v>
      </c>
      <c r="Q129" s="10">
        <v>1011</v>
      </c>
      <c r="R129" s="10" t="s">
        <v>20</v>
      </c>
      <c r="S129" s="21">
        <f>+'[10]อัตราการใช้น้ำสะสม-กศผ'!AC43</f>
        <v>0.55198286359329374</v>
      </c>
      <c r="T129" s="21">
        <f>+'[10]อัตราการใช้น้ำสะสม-กศผ'!AD43</f>
        <v>0.56656845664479993</v>
      </c>
      <c r="U129" s="21">
        <f>+'[10]อัตราการใช้น้ำสะสม-กศผ'!AE43</f>
        <v>0.56424608944975441</v>
      </c>
      <c r="V129" s="21">
        <f>+'[10]อัตราการใช้น้ำสะสม-กศผ'!AF43</f>
        <v>0.56625124869072563</v>
      </c>
      <c r="W129" s="21">
        <f>+'[10]อัตราการใช้น้ำสะสม-กศผ'!AG43</f>
        <v>0.57844141473963662</v>
      </c>
      <c r="X129" s="21">
        <f>+'[10]อัตราการใช้น้ำสะสม-กศผ'!AH43</f>
        <v>0.57132568679122098</v>
      </c>
      <c r="Y129" s="21">
        <f>+'[10]อัตราการใช้น้ำสะสม-กศผ'!AI43</f>
        <v>0.5807594940719053</v>
      </c>
      <c r="Z129" s="21">
        <f>+'[10]อัตราการใช้น้ำสะสม-กศผ'!AJ43</f>
        <v>0.5892102000830155</v>
      </c>
      <c r="AA129" s="21">
        <f>+'[10]อัตราการใช้น้ำสะสม-กศผ'!AK43</f>
        <v>0.59316194331169081</v>
      </c>
      <c r="AB129" s="21">
        <f>+'[10]อัตราการใช้น้ำสะสม-กศผ'!AL43</f>
        <v>0.59119938618870627</v>
      </c>
      <c r="AC129" s="21">
        <f>+'[10]อัตราการใช้น้ำสะสม-กศผ'!AM43</f>
        <v>0.5890094996219114</v>
      </c>
      <c r="AD129" s="21">
        <f>+'[10]อัตราการใช้น้ำสะสม-กศผ'!AO43</f>
        <v>0.58983251472423615</v>
      </c>
      <c r="AE129" s="373"/>
      <c r="AF129" s="373"/>
      <c r="AH129" s="374"/>
    </row>
    <row r="130" spans="1:34">
      <c r="A130" s="10">
        <v>1012</v>
      </c>
      <c r="B130" s="10" t="s">
        <v>21</v>
      </c>
      <c r="C130" s="21">
        <f>+'[10]อัตราการใช้น้ำรายเดือน-กศผ'!AC44</f>
        <v>0.4034939907627817</v>
      </c>
      <c r="D130" s="21">
        <f>+'[10]อัตราการใช้น้ำรายเดือน-กศผ'!AD44</f>
        <v>0.43306633962265451</v>
      </c>
      <c r="E130" s="21">
        <f>+'[10]อัตราการใช้น้ำรายเดือน-กศผ'!AE44</f>
        <v>0.41883262851300479</v>
      </c>
      <c r="F130" s="21">
        <f>+'[10]อัตราการใช้น้ำรายเดือน-กศผ'!AF44</f>
        <v>0.43884696837046261</v>
      </c>
      <c r="G130" s="21">
        <f>+'[10]อัตราการใช้น้ำรายเดือน-กศผ'!AG44</f>
        <v>0.46269483417272328</v>
      </c>
      <c r="H130" s="21">
        <f>+'[10]อัตราการใช้น้ำรายเดือน-กศผ'!AH44</f>
        <v>0.42670195003742567</v>
      </c>
      <c r="I130" s="21">
        <f>+'[10]อัตราการใช้น้ำรายเดือน-กศผ'!AI44</f>
        <v>0.5686625755882686</v>
      </c>
      <c r="J130" s="21">
        <f>+'[10]อัตราการใช้น้ำรายเดือน-กศผ'!AJ44</f>
        <v>0.53808810648258232</v>
      </c>
      <c r="K130" s="21">
        <f>+'[10]อัตราการใช้น้ำรายเดือน-กศผ'!AK44</f>
        <v>0.51354801668612415</v>
      </c>
      <c r="L130" s="21">
        <f>+'[10]อัตราการใช้น้ำรายเดือน-กศผ'!AL44</f>
        <v>0.43790629672193093</v>
      </c>
      <c r="M130" s="21">
        <f>+'[10]อัตราการใช้น้ำรายเดือน-กศผ'!AM44</f>
        <v>0.43234904799670398</v>
      </c>
      <c r="N130" s="21">
        <f>+'[10]อัตราการใช้น้ำรายเดือน-กศผ'!AN44</f>
        <v>0.45539631788026141</v>
      </c>
      <c r="O130" s="22">
        <f>+'[10]อัตราการใช้น้ำรายเดือน-กศผ'!AO44</f>
        <v>0.46246921049219997</v>
      </c>
      <c r="Q130" s="10">
        <v>1012</v>
      </c>
      <c r="R130" s="10" t="s">
        <v>21</v>
      </c>
      <c r="S130" s="21">
        <f>+'[10]อัตราการใช้น้ำสะสม-กศผ'!AC44</f>
        <v>0.4034939907627817</v>
      </c>
      <c r="T130" s="21">
        <f>+'[10]อัตราการใช้น้ำสะสม-กศผ'!AD44</f>
        <v>0.4179741563853519</v>
      </c>
      <c r="U130" s="21">
        <f>+'[10]อัตราการใช้น้ำสะสม-กศผ'!AE44</f>
        <v>0.4182338610221264</v>
      </c>
      <c r="V130" s="21">
        <f>+'[10]อัตราการใช้น้ำสะสม-กศผ'!AF44</f>
        <v>0.42274894772349442</v>
      </c>
      <c r="W130" s="21">
        <f>+'[10]อัตราการใช้น้ำสะสม-กศผ'!AG44</f>
        <v>0.42942645177565397</v>
      </c>
      <c r="X130" s="21">
        <f>+'[10]อัตราการใช้น้ำสะสม-กศผ'!AH44</f>
        <v>0.42853700469554246</v>
      </c>
      <c r="Y130" s="21">
        <f>+'[10]อัตราการใช้น้ำสะสม-กศผ'!AI44</f>
        <v>0.44856650437897572</v>
      </c>
      <c r="Z130" s="21">
        <f>+'[10]อัตราการใช้น้ำสะสม-กศผ'!AJ44</f>
        <v>0.46056112095782398</v>
      </c>
      <c r="AA130" s="21">
        <f>+'[10]อัตราการใช้น้ำสะสม-กศผ'!AK44</f>
        <v>0.46744092043026403</v>
      </c>
      <c r="AB130" s="21">
        <f>+'[10]อัตราการใช้น้ำสะสม-กศผ'!AL44</f>
        <v>0.4647889748613751</v>
      </c>
      <c r="AC130" s="21">
        <f>+'[10]อัตราการใช้น้ำสะสม-กศผ'!AM44</f>
        <v>0.46323916841958274</v>
      </c>
      <c r="AD130" s="21">
        <f>+'[10]อัตราการใช้น้ำสะสม-กศผ'!AO44</f>
        <v>0.46246921049219997</v>
      </c>
      <c r="AE130" s="373"/>
      <c r="AF130" s="373"/>
      <c r="AH130" s="374"/>
    </row>
    <row r="131" spans="1:34">
      <c r="A131" s="10">
        <v>1013</v>
      </c>
      <c r="B131" s="10" t="s">
        <v>22</v>
      </c>
      <c r="C131" s="21">
        <f>+'[10]อัตราการใช้น้ำรายเดือน-กศผ'!AC45</f>
        <v>0.56470806143657937</v>
      </c>
      <c r="D131" s="21">
        <f>+'[10]อัตราการใช้น้ำรายเดือน-กศผ'!AD45</f>
        <v>0.59730268916086837</v>
      </c>
      <c r="E131" s="21">
        <f>+'[10]อัตราการใช้น้ำรายเดือน-กศผ'!AE45</f>
        <v>0.5719227355395865</v>
      </c>
      <c r="F131" s="21">
        <f>+'[10]อัตราการใช้น้ำรายเดือน-กศผ'!AF45</f>
        <v>0.58820346739218465</v>
      </c>
      <c r="G131" s="21">
        <f>+'[10]อัตราการใช้น้ำรายเดือน-กศผ'!AG45</f>
        <v>0.63779030528835334</v>
      </c>
      <c r="H131" s="21">
        <f>+'[10]อัตราการใช้น้ำรายเดือน-กศผ'!AH45</f>
        <v>0.5639959080575726</v>
      </c>
      <c r="I131" s="21">
        <f>+'[10]อัตราการใช้น้ำรายเดือน-กศผ'!AI45</f>
        <v>0.66035172956351829</v>
      </c>
      <c r="J131" s="21">
        <f>+'[10]อัตราการใช้น้ำรายเดือน-กศผ'!AJ45</f>
        <v>0.65704332488977646</v>
      </c>
      <c r="K131" s="21">
        <f>+'[10]อัตราการใช้น้ำรายเดือน-กศผ'!AK45</f>
        <v>0.64356165865925474</v>
      </c>
      <c r="L131" s="21">
        <f>+'[10]อัตราการใช้น้ำรายเดือน-กศผ'!AL45</f>
        <v>0.59759150708858833</v>
      </c>
      <c r="M131" s="21">
        <f>+'[10]อัตราการใช้น้ำรายเดือน-กศผ'!AM45</f>
        <v>0.57672005413626615</v>
      </c>
      <c r="N131" s="21">
        <f>+'[10]อัตราการใช้น้ำรายเดือน-กศผ'!AN45</f>
        <v>0.6112448035434519</v>
      </c>
      <c r="O131" s="22">
        <f>+'[10]อัตราการใช้น้ำรายเดือน-กศผ'!AO45</f>
        <v>0.60501731238317469</v>
      </c>
      <c r="Q131" s="10">
        <v>1013</v>
      </c>
      <c r="R131" s="10" t="s">
        <v>22</v>
      </c>
      <c r="S131" s="21">
        <f>+'[10]อัตราการใช้น้ำสะสม-กศผ'!AC45</f>
        <v>0.56470806143657937</v>
      </c>
      <c r="T131" s="21">
        <f>+'[10]อัตราการใช้น้ำสะสม-กศผ'!AD45</f>
        <v>0.58076667749624977</v>
      </c>
      <c r="U131" s="21">
        <f>+'[10]อัตราการใช้น้ำสะสม-กศผ'!AE45</f>
        <v>0.57806513446624819</v>
      </c>
      <c r="V131" s="21">
        <f>+'[10]อัตราการใช้น้ำสะสม-กศผ'!AF45</f>
        <v>0.58073289473606549</v>
      </c>
      <c r="W131" s="21">
        <f>+'[10]อัตราการใช้น้ำสะสม-กศผ'!AG45</f>
        <v>0.59140360245894963</v>
      </c>
      <c r="X131" s="21">
        <f>+'[10]อัตราการใช้น้ำสะสม-กศผ'!AH45</f>
        <v>0.58675837513429363</v>
      </c>
      <c r="Y131" s="21">
        <f>+'[10]อัตราการใช้น้ำสะสม-กศผ'!AI45</f>
        <v>0.59719718659496068</v>
      </c>
      <c r="Z131" s="21">
        <f>+'[10]อัตราการใช้น้ำสะสม-กศผ'!AJ45</f>
        <v>0.60476162433786973</v>
      </c>
      <c r="AA131" s="21">
        <f>+'[10]อัตราการใช้น้ำสะสม-กศผ'!AK45</f>
        <v>0.60893236447711363</v>
      </c>
      <c r="AB131" s="21">
        <f>+'[10]อัตราการใช้น้ำสะสม-กศผ'!AL45</f>
        <v>0.6077619513595236</v>
      </c>
      <c r="AC131" s="21">
        <f>+'[10]อัตราการใช้น้ำสะสม-กศผ'!AM45</f>
        <v>0.60463128460351179</v>
      </c>
      <c r="AD131" s="21">
        <f>+'[10]อัตราการใช้น้ำสะสม-กศผ'!AO45</f>
        <v>0.60501731238317469</v>
      </c>
      <c r="AE131" s="373"/>
      <c r="AF131" s="373"/>
      <c r="AH131" s="374"/>
    </row>
    <row r="132" spans="1:34">
      <c r="A132" s="10">
        <v>1014</v>
      </c>
      <c r="B132" s="10" t="s">
        <v>23</v>
      </c>
      <c r="C132" s="21">
        <f>+'[10]อัตราการใช้น้ำรายเดือน-กศผ'!AC46</f>
        <v>0.46775616821858845</v>
      </c>
      <c r="D132" s="21">
        <f>+'[10]อัตราการใช้น้ำรายเดือน-กศผ'!AD46</f>
        <v>0.52113904372905318</v>
      </c>
      <c r="E132" s="21">
        <f>+'[10]อัตราการใช้น้ำรายเดือน-กศผ'!AE46</f>
        <v>0.47990922881366471</v>
      </c>
      <c r="F132" s="21">
        <f>+'[10]อัตราการใช้น้ำรายเดือน-กศผ'!AF46</f>
        <v>0.5029997954378328</v>
      </c>
      <c r="G132" s="21">
        <f>+'[10]อัตราการใช้น้ำรายเดือน-กศผ'!AG46</f>
        <v>0.52652303501671871</v>
      </c>
      <c r="H132" s="21">
        <f>+'[10]อัตราการใช้น้ำรายเดือน-กศผ'!AH46</f>
        <v>0.47876646788898874</v>
      </c>
      <c r="I132" s="21">
        <f>+'[10]อัตราการใช้น้ำรายเดือน-กศผ'!AI46</f>
        <v>0.55764514143129418</v>
      </c>
      <c r="J132" s="21">
        <f>+'[10]อัตราการใช้น้ำรายเดือน-กศผ'!AJ46</f>
        <v>0.61495795892634331</v>
      </c>
      <c r="K132" s="21">
        <f>+'[10]อัตราการใช้น้ำรายเดือน-กศผ'!AK46</f>
        <v>0.54009157295633681</v>
      </c>
      <c r="L132" s="21">
        <f>+'[10]อัตราการใช้น้ำรายเดือน-กศผ'!AL46</f>
        <v>0.51162656150851571</v>
      </c>
      <c r="M132" s="21">
        <f>+'[10]อัตราการใช้น้ำรายเดือน-กศผ'!AM46</f>
        <v>0.48551591846054931</v>
      </c>
      <c r="N132" s="21">
        <f>+'[10]อัตราการใช้น้ำรายเดือน-กศผ'!AN46</f>
        <v>0.50631266604996905</v>
      </c>
      <c r="O132" s="22">
        <f>+'[10]อัตราการใช้น้ำรายเดือน-กศผ'!AO46</f>
        <v>0.51551522076532608</v>
      </c>
      <c r="Q132" s="10">
        <v>1014</v>
      </c>
      <c r="R132" s="10" t="s">
        <v>23</v>
      </c>
      <c r="S132" s="21">
        <f>+'[10]อัตราการใช้น้ำสะสม-กศผ'!AC46</f>
        <v>0.46775616821858845</v>
      </c>
      <c r="T132" s="21">
        <f>+'[10]อัตราการใช้น้ำสะสม-กศผ'!AD46</f>
        <v>0.49413041367572175</v>
      </c>
      <c r="U132" s="21">
        <f>+'[10]อัตราการใช้น้ำสะสม-กศผ'!AE46</f>
        <v>0.48908910113908394</v>
      </c>
      <c r="V132" s="21">
        <f>+'[10]อัตราการใช้น้ำสะสม-กศผ'!AF46</f>
        <v>0.49245996493701372</v>
      </c>
      <c r="W132" s="21">
        <f>+'[10]อัตราการใช้น้ำสะสม-กศผ'!AG46</f>
        <v>0.49879709212611784</v>
      </c>
      <c r="X132" s="21">
        <f>+'[10]อัตราการใช้น้ำสะสม-กศผ'!AH46</f>
        <v>0.49541443410749914</v>
      </c>
      <c r="Y132" s="21">
        <f>+'[10]อัตราการใช้น้ำสะสม-กศผ'!AI46</f>
        <v>0.50439370202899836</v>
      </c>
      <c r="Z132" s="21">
        <f>+'[10]อัตราการใช้น้ำสะสม-กศผ'!AJ46</f>
        <v>0.51883598204768711</v>
      </c>
      <c r="AA132" s="21">
        <f>+'[10]อัตราการใช้น้ำสะสม-กศผ'!AK46</f>
        <v>0.52139817140022526</v>
      </c>
      <c r="AB132" s="21">
        <f>+'[10]อัตราการใช้น้ำสะสม-กศผ'!AL46</f>
        <v>0.52030545911500103</v>
      </c>
      <c r="AC132" s="21">
        <f>+'[10]อัตราการใช้น้ำสะสม-กศผ'!AM46</f>
        <v>0.51653847527334551</v>
      </c>
      <c r="AD132" s="21">
        <f>+'[10]อัตราการใช้น้ำสะสม-กศผ'!AO46</f>
        <v>0.51551522076532608</v>
      </c>
      <c r="AE132" s="373"/>
      <c r="AF132" s="373"/>
      <c r="AH132" s="374"/>
    </row>
    <row r="133" spans="1:34">
      <c r="A133" s="10">
        <v>1015</v>
      </c>
      <c r="B133" s="10" t="s">
        <v>24</v>
      </c>
      <c r="C133" s="21">
        <f>+'[10]อัตราการใช้น้ำรายเดือน-กศผ'!AC47</f>
        <v>0.41094630791503911</v>
      </c>
      <c r="D133" s="21">
        <f>+'[10]อัตราการใช้น้ำรายเดือน-กศผ'!AD47</f>
        <v>0.44586569601436687</v>
      </c>
      <c r="E133" s="21">
        <f>+'[10]อัตราการใช้น้ำรายเดือน-กศผ'!AE47</f>
        <v>0.42429129073631933</v>
      </c>
      <c r="F133" s="21">
        <f>+'[10]อัตราการใช้น้ำรายเดือน-กศผ'!AF47</f>
        <v>0.46284290284531499</v>
      </c>
      <c r="G133" s="21">
        <f>+'[10]อัตราการใช้น้ำรายเดือน-กศผ'!AG47</f>
        <v>0.48406948973552222</v>
      </c>
      <c r="H133" s="21">
        <f>+'[10]อัตราการใช้น้ำรายเดือน-กศผ'!AH47</f>
        <v>0.44318924862358811</v>
      </c>
      <c r="I133" s="21">
        <f>+'[10]อัตราการใช้น้ำรายเดือน-กศผ'!AI47</f>
        <v>0.53058237452378898</v>
      </c>
      <c r="J133" s="21">
        <f>+'[10]อัตราการใช้น้ำรายเดือน-กศผ'!AJ47</f>
        <v>0.56041316086499715</v>
      </c>
      <c r="K133" s="21">
        <f>+'[10]อัตราการใช้น้ำรายเดือน-กศผ'!AK47</f>
        <v>0.48247835519873228</v>
      </c>
      <c r="L133" s="21">
        <f>+'[10]อัตราการใช้น้ำรายเดือน-กศผ'!AL47</f>
        <v>0.41928586975857635</v>
      </c>
      <c r="M133" s="21">
        <f>+'[10]อัตราการใช้น้ำรายเดือน-กศผ'!AM47</f>
        <v>0.43013382471151862</v>
      </c>
      <c r="N133" s="21">
        <f>+'[10]อัตราการใช้น้ำรายเดือน-กศผ'!AN47</f>
        <v>0.43984804018371371</v>
      </c>
      <c r="O133" s="22">
        <f>+'[10]อัตราการใช้น้ำรายเดือน-กศผ'!AO47</f>
        <v>0.46027525180247236</v>
      </c>
      <c r="Q133" s="10">
        <v>1015</v>
      </c>
      <c r="R133" s="10" t="s">
        <v>24</v>
      </c>
      <c r="S133" s="21">
        <f>+'[10]อัตราการใช้น้ำสะสม-กศผ'!AC47</f>
        <v>0.41094630791503911</v>
      </c>
      <c r="T133" s="21">
        <f>+'[10]อัตราการใช้น้ำสะสม-กศผ'!AD47</f>
        <v>0.42808480178198965</v>
      </c>
      <c r="U133" s="21">
        <f>+'[10]อัตราการใช้น้ำสะสม-กศผ'!AE47</f>
        <v>0.42679898992069926</v>
      </c>
      <c r="V133" s="21">
        <f>+'[10]อัตราการใช้น้ำสะสม-กศผ'!AF47</f>
        <v>0.43585879910208258</v>
      </c>
      <c r="W133" s="21">
        <f>+'[10]อัตราการใช้น้ำสะสม-กศผ'!AG47</f>
        <v>0.44472474023369812</v>
      </c>
      <c r="X133" s="21">
        <f>+'[10]อัตราการใช้น้ำสะสม-กศผ'!AH47</f>
        <v>0.44415031056502358</v>
      </c>
      <c r="Y133" s="21">
        <f>+'[10]อัตราการใช้น้ำสะสม-กศผ'!AI47</f>
        <v>0.45647270494534303</v>
      </c>
      <c r="Z133" s="21">
        <f>+'[10]อัตราการใช้น้ำสะสม-กศผ'!AJ47</f>
        <v>0.46950795089296404</v>
      </c>
      <c r="AA133" s="21">
        <f>+'[10]อัตราการใช้น้ำสะสม-กศผ'!AK47</f>
        <v>0.47045473717230002</v>
      </c>
      <c r="AB133" s="21">
        <f>+'[10]อัตราการใช้น้ำสะสม-กศผ'!AL47</f>
        <v>0.46528268000769152</v>
      </c>
      <c r="AC133" s="21">
        <f>+'[10]อัตราการใช้น้ำสะสม-กศผ'!AM47</f>
        <v>0.46200483948099408</v>
      </c>
      <c r="AD133" s="21">
        <f>+'[10]อัตราการใช้น้ำสะสม-กศผ'!AO47</f>
        <v>0.46027525180247236</v>
      </c>
      <c r="AE133" s="373"/>
      <c r="AF133" s="373"/>
      <c r="AH133" s="374"/>
    </row>
    <row r="134" spans="1:34">
      <c r="A134" s="10">
        <v>1016</v>
      </c>
      <c r="B134" s="10" t="s">
        <v>25</v>
      </c>
      <c r="C134" s="21">
        <f>+'[10]อัตราการใช้น้ำรายเดือน-กศผ'!AC48</f>
        <v>0.52911223375878069</v>
      </c>
      <c r="D134" s="21">
        <f>+'[10]อัตราการใช้น้ำรายเดือน-กศผ'!AD48</f>
        <v>0.561612361001538</v>
      </c>
      <c r="E134" s="21">
        <f>+'[10]อัตราการใช้น้ำรายเดือน-กศผ'!AE48</f>
        <v>0.54446212585344478</v>
      </c>
      <c r="F134" s="21">
        <f>+'[10]อัตราการใช้น้ำรายเดือน-กศผ'!AF48</f>
        <v>0.55630760427116843</v>
      </c>
      <c r="G134" s="21">
        <f>+'[10]อัตราการใช้น้ำรายเดือน-กศผ'!AG48</f>
        <v>0.60044420812896315</v>
      </c>
      <c r="H134" s="21">
        <f>+'[10]อัตราการใช้น้ำรายเดือน-กศผ'!AH48</f>
        <v>0.51564086969805534</v>
      </c>
      <c r="I134" s="21">
        <f>+'[10]อัตราการใช้น้ำรายเดือน-กศผ'!AI48</f>
        <v>0.62034936683533104</v>
      </c>
      <c r="J134" s="21">
        <f>+'[10]อัตราการใช้น้ำรายเดือน-กศผ'!AJ48</f>
        <v>0.60948423024440013</v>
      </c>
      <c r="K134" s="21">
        <f>+'[10]อัตราการใช้น้ำรายเดือน-กศผ'!AK48</f>
        <v>0.60661593076081599</v>
      </c>
      <c r="L134" s="21">
        <f>+'[10]อัตราการใช้น้ำรายเดือน-กศผ'!AL48</f>
        <v>0.55055269258549233</v>
      </c>
      <c r="M134" s="21">
        <f>+'[10]อัตราการใช้น้ำรายเดือน-กศผ'!AM48</f>
        <v>0.53251658101985666</v>
      </c>
      <c r="N134" s="21">
        <f>+'[10]อัตราการใช้น้ำรายเดือน-กศผ'!AN48</f>
        <v>0.55495363876253734</v>
      </c>
      <c r="O134" s="22">
        <f>+'[10]อัตราการใช้น้ำรายเดือน-กศผ'!AO48</f>
        <v>0.56435984662149064</v>
      </c>
      <c r="Q134" s="10">
        <v>1016</v>
      </c>
      <c r="R134" s="10" t="s">
        <v>25</v>
      </c>
      <c r="S134" s="21">
        <f>+'[10]อัตราการใช้น้ำสะสม-กศผ'!AC48</f>
        <v>0.52911223375878069</v>
      </c>
      <c r="T134" s="21">
        <f>+'[10]อัตราการใช้น้ำสะสม-กศผ'!AD48</f>
        <v>0.54509528216833714</v>
      </c>
      <c r="U134" s="21">
        <f>+'[10]อัตราการใช้น้ำสะสม-กศผ'!AE48</f>
        <v>0.54491602018573138</v>
      </c>
      <c r="V134" s="21">
        <f>+'[10]อัตราการใช้น้ำสะสม-กศผ'!AF48</f>
        <v>0.54774825688234641</v>
      </c>
      <c r="W134" s="21">
        <f>+'[10]อัตราการใช้น้ำสะสม-กศผ'!AG48</f>
        <v>0.55752743880185607</v>
      </c>
      <c r="X134" s="21">
        <f>+'[10]อัตราการใช้น้ำสะสม-กศผ'!AH48</f>
        <v>0.55029276656119064</v>
      </c>
      <c r="Y134" s="21">
        <f>+'[10]อัตราการใช้น้ำสะสม-กศผ'!AI48</f>
        <v>0.55995268098295126</v>
      </c>
      <c r="Z134" s="21">
        <f>+'[10]อัตราการใช้น้ำสะสม-กศผ'!AJ48</f>
        <v>0.56633019598739331</v>
      </c>
      <c r="AA134" s="21">
        <f>+'[10]อัตราการใช้น้ำสะสม-กศผ'!AK48</f>
        <v>0.5707249310409821</v>
      </c>
      <c r="AB134" s="21">
        <f>+'[10]อัตราการใช้น้ำสะสม-กศผ'!AL48</f>
        <v>0.56859492193305217</v>
      </c>
      <c r="AC134" s="21">
        <f>+'[10]อัตราการใช้น้ำสะสม-กศผ'!AM48</f>
        <v>0.56517218372181977</v>
      </c>
      <c r="AD134" s="21">
        <f>+'[10]อัตราการใช้น้ำสะสม-กศผ'!AO48</f>
        <v>0.56435984662149064</v>
      </c>
      <c r="AE134" s="373"/>
      <c r="AF134" s="373"/>
      <c r="AH134" s="374"/>
    </row>
    <row r="135" spans="1:34">
      <c r="A135" s="10">
        <v>1017</v>
      </c>
      <c r="B135" s="10" t="s">
        <v>26</v>
      </c>
      <c r="C135" s="21">
        <f>+'[10]อัตราการใช้น้ำรายเดือน-กศผ'!AC49</f>
        <v>0.45844994383377324</v>
      </c>
      <c r="D135" s="21">
        <f>+'[10]อัตราการใช้น้ำรายเดือน-กศผ'!AD49</f>
        <v>0.47797230422172732</v>
      </c>
      <c r="E135" s="21">
        <f>+'[10]อัตราการใช้น้ำรายเดือน-กศผ'!AE49</f>
        <v>0.46234786027875202</v>
      </c>
      <c r="F135" s="21">
        <f>+'[10]อัตราการใช้น้ำรายเดือน-กศผ'!AF49</f>
        <v>0.47472226563607728</v>
      </c>
      <c r="G135" s="21">
        <f>+'[10]อัตราการใช้น้ำรายเดือน-กศผ'!AG49</f>
        <v>0.49247997574304198</v>
      </c>
      <c r="H135" s="21">
        <f>+'[10]อัตราการใช้น้ำรายเดือน-กศผ'!AH49</f>
        <v>0.45888933910582447</v>
      </c>
      <c r="I135" s="21">
        <f>+'[10]อัตราการใช้น้ำรายเดือน-กศผ'!AI49</f>
        <v>0.55742423139786068</v>
      </c>
      <c r="J135" s="21">
        <f>+'[10]อัตราการใช้น้ำรายเดือน-กศผ'!AJ49</f>
        <v>0.55536184168635616</v>
      </c>
      <c r="K135" s="21">
        <f>+'[10]อัตราการใช้น้ำรายเดือน-กศผ'!AK49</f>
        <v>0.52644940636226556</v>
      </c>
      <c r="L135" s="21">
        <f>+'[10]อัตราการใช้น้ำรายเดือน-กศผ'!AL49</f>
        <v>0.47956651081038065</v>
      </c>
      <c r="M135" s="21">
        <f>+'[10]อัตราการใช้น้ำรายเดือน-กศผ'!AM49</f>
        <v>0.46424761957298655</v>
      </c>
      <c r="N135" s="21">
        <f>+'[10]อัตราการใช้น้ำรายเดือน-กศผ'!AN49</f>
        <v>0.47605280092382624</v>
      </c>
      <c r="O135" s="22">
        <f>+'[10]อัตราการใช้น้ำรายเดือน-กศผ'!AO49</f>
        <v>0.4903769908881338</v>
      </c>
      <c r="Q135" s="10">
        <v>1017</v>
      </c>
      <c r="R135" s="10" t="s">
        <v>26</v>
      </c>
      <c r="S135" s="21">
        <f>+'[10]อัตราการใช้น้ำสะสม-กศผ'!AC49</f>
        <v>0.45844994383377324</v>
      </c>
      <c r="T135" s="21">
        <f>+'[10]อัตราการใช้น้ำสะสม-กศผ'!AD49</f>
        <v>0.46794836607657952</v>
      </c>
      <c r="U135" s="21">
        <f>+'[10]อัตราการใช้น้ำสะสม-กศผ'!AE49</f>
        <v>0.46601371232536726</v>
      </c>
      <c r="V135" s="21">
        <f>+'[10]อัตราการใช้น้ำสะสม-กศผ'!AF49</f>
        <v>0.46819337866676436</v>
      </c>
      <c r="W135" s="21">
        <f>+'[10]อัตราการใช้น้ำสะสม-กศผ'!AG49</f>
        <v>0.47250215060309481</v>
      </c>
      <c r="X135" s="21">
        <f>+'[10]อัตราการใช้น้ำสะสม-กศผ'!AH49</f>
        <v>0.46980939045725445</v>
      </c>
      <c r="Y135" s="21">
        <f>+'[10]อัตราการใช้น้ำสะสม-กศผ'!AI49</f>
        <v>0.48241358307788029</v>
      </c>
      <c r="Z135" s="21">
        <f>+'[10]อัตราการใช้น้ำสะสม-กศผ'!AJ49</f>
        <v>0.49170266527873863</v>
      </c>
      <c r="AA135" s="21">
        <f>+'[10]อัตราการใช้น้ำสะสม-กศผ'!AK49</f>
        <v>0.49557065511740878</v>
      </c>
      <c r="AB135" s="21">
        <f>+'[10]อัตราการใช้น้ำสะสม-กศผ'!AL49</f>
        <v>0.49416824154628891</v>
      </c>
      <c r="AC135" s="21">
        <f>+'[10]อัตราการใช้น้ำสะสม-กศผ'!AM49</f>
        <v>0.49160114090729762</v>
      </c>
      <c r="AD135" s="21">
        <f>+'[10]อัตราการใช้น้ำสะสม-กศผ'!AO49</f>
        <v>0.4903769908881338</v>
      </c>
      <c r="AE135" s="373"/>
      <c r="AF135" s="373"/>
      <c r="AH135" s="374"/>
    </row>
    <row r="136" spans="1:34">
      <c r="A136" s="10">
        <v>1018</v>
      </c>
      <c r="B136" s="10" t="s">
        <v>27</v>
      </c>
      <c r="C136" s="21">
        <f>+'[10]อัตราการใช้น้ำรายเดือน-กศผ'!AC50</f>
        <v>0.46505015890504198</v>
      </c>
      <c r="D136" s="21">
        <f>+'[10]อัตราการใช้น้ำรายเดือน-กศผ'!AD50</f>
        <v>0.48616403518995038</v>
      </c>
      <c r="E136" s="21">
        <f>+'[10]อัตราการใช้น้ำรายเดือน-กศผ'!AE50</f>
        <v>0.48309285568517857</v>
      </c>
      <c r="F136" s="21">
        <f>+'[10]อัตราการใช้น้ำรายเดือน-กศผ'!AF50</f>
        <v>0.48177810704383528</v>
      </c>
      <c r="G136" s="21">
        <f>+'[10]อัตราการใช้น้ำรายเดือน-กศผ'!AG50</f>
        <v>0.52042963901000439</v>
      </c>
      <c r="H136" s="21">
        <f>+'[10]อัตราการใช้น้ำรายเดือน-กศผ'!AH50</f>
        <v>0.46728651748936961</v>
      </c>
      <c r="I136" s="21">
        <f>+'[10]อัตราการใช้น้ำรายเดือน-กศผ'!AI50</f>
        <v>0.55237924545453654</v>
      </c>
      <c r="J136" s="21">
        <f>+'[10]อัตราการใช้น้ำรายเดือน-กศผ'!AJ50</f>
        <v>0.55581391031826632</v>
      </c>
      <c r="K136" s="21">
        <f>+'[10]อัตราการใช้น้ำรายเดือน-กศผ'!AK50</f>
        <v>0.5179039684614114</v>
      </c>
      <c r="L136" s="21">
        <f>+'[10]อัตราการใช้น้ำรายเดือน-กศผ'!AL50</f>
        <v>0.47923919180908531</v>
      </c>
      <c r="M136" s="21">
        <f>+'[10]อัตราการใช้น้ำรายเดือน-กศผ'!AM50</f>
        <v>0.45596237537687795</v>
      </c>
      <c r="N136" s="21">
        <f>+'[10]อัตราการใช้น้ำรายเดือน-กศผ'!AN50</f>
        <v>0.49066564186249267</v>
      </c>
      <c r="O136" s="22">
        <f>+'[10]อัตราการใช้น้ำรายเดือน-กศผ'!AO50</f>
        <v>0.49578670440336647</v>
      </c>
      <c r="Q136" s="10">
        <v>1018</v>
      </c>
      <c r="R136" s="10" t="s">
        <v>27</v>
      </c>
      <c r="S136" s="21">
        <f>+'[10]อัตราการใช้น้ำสะสม-กศผ'!AC50</f>
        <v>0.46505015890504198</v>
      </c>
      <c r="T136" s="21">
        <f>+'[10]อัตราการใช้น้ำสะสม-กศผ'!AD50</f>
        <v>0.47528597382571813</v>
      </c>
      <c r="U136" s="21">
        <f>+'[10]อัตราการใช้น้ำสะสม-กศผ'!AE50</f>
        <v>0.47791712597949848</v>
      </c>
      <c r="V136" s="21">
        <f>+'[10]อัตราการใช้น้ำสะสม-กศผ'!AF50</f>
        <v>0.47879951472181204</v>
      </c>
      <c r="W136" s="21">
        <f>+'[10]อัตราการใช้น้ำสะสม-กศผ'!AG50</f>
        <v>0.48615544866426091</v>
      </c>
      <c r="X136" s="21">
        <f>+'[10]อัตราการใช้น้ำสะสม-กศผ'!AH50</f>
        <v>0.48248140707501325</v>
      </c>
      <c r="Y136" s="21">
        <f>+'[10]อัตราการใช้น้ำสะสม-กศผ'!AI50</f>
        <v>0.49201350323142418</v>
      </c>
      <c r="Z136" s="21">
        <f>+'[10]อัตราการใช้น้ำสะสม-กศผ'!AJ50</f>
        <v>0.49986967347669276</v>
      </c>
      <c r="AA136" s="21">
        <f>+'[10]อัตราการใช้น้ำสะสม-กศผ'!AK50</f>
        <v>0.50198312302993864</v>
      </c>
      <c r="AB136" s="21">
        <f>+'[10]อัตราการใช้น้ำสะสม-กศผ'!AL50</f>
        <v>0.499812017756257</v>
      </c>
      <c r="AC136" s="21">
        <f>+'[10]อัตราการใช้น้ำสะสม-กศผ'!AM50</f>
        <v>0.49598593045467793</v>
      </c>
      <c r="AD136" s="21">
        <f>+'[10]อัตราการใช้น้ำสะสม-กศผ'!AO50</f>
        <v>0.49578670440336647</v>
      </c>
      <c r="AE136" s="373"/>
      <c r="AF136" s="373"/>
      <c r="AH136" s="374"/>
    </row>
    <row r="137" spans="1:34">
      <c r="A137" s="10">
        <v>1019</v>
      </c>
      <c r="B137" s="10" t="s">
        <v>28</v>
      </c>
      <c r="C137" s="21">
        <f>+'[10]อัตราการใช้น้ำรายเดือน-กศผ'!AC51</f>
        <v>0.59216034529705619</v>
      </c>
      <c r="D137" s="21">
        <f>+'[10]อัตราการใช้น้ำรายเดือน-กศผ'!AD51</f>
        <v>0.63966813267752909</v>
      </c>
      <c r="E137" s="21">
        <f>+'[10]อัตราการใช้น้ำรายเดือน-กศผ'!AE51</f>
        <v>0.6156392082718215</v>
      </c>
      <c r="F137" s="21">
        <f>+'[10]อัตราการใช้น้ำรายเดือน-กศผ'!AF51</f>
        <v>0.63663254330154395</v>
      </c>
      <c r="G137" s="21">
        <f>+'[10]อัตราการใช้น้ำรายเดือน-กศผ'!AG51</f>
        <v>0.66768927758757168</v>
      </c>
      <c r="H137" s="21">
        <f>+'[10]อัตราการใช้น้ำรายเดือน-กศผ'!AH51</f>
        <v>0.58476175520411133</v>
      </c>
      <c r="I137" s="21">
        <f>+'[10]อัตราการใช้น้ำรายเดือน-กศผ'!AI51</f>
        <v>0.69769616328695439</v>
      </c>
      <c r="J137" s="21">
        <f>+'[10]อัตราการใช้น้ำรายเดือน-กศผ'!AJ51</f>
        <v>0.64176535881148733</v>
      </c>
      <c r="K137" s="21">
        <f>+'[10]อัตราการใช้น้ำรายเดือน-กศผ'!AK51</f>
        <v>0.67275227554098427</v>
      </c>
      <c r="L137" s="21">
        <f>+'[10]อัตราการใช้น้ำรายเดือน-กศผ'!AL51</f>
        <v>0.63095477327319094</v>
      </c>
      <c r="M137" s="21">
        <f>+'[10]อัตราการใช้น้ำรายเดือน-กศผ'!AM51</f>
        <v>0.59945513954240015</v>
      </c>
      <c r="N137" s="21">
        <f>+'[10]อัตราการใช้น้ำรายเดือน-กศผ'!AN51</f>
        <v>0.64602412007948817</v>
      </c>
      <c r="O137" s="22">
        <f>+'[10]อัตราการใช้น้ำรายเดือน-กศผ'!AO51</f>
        <v>0.63459129805235615</v>
      </c>
      <c r="Q137" s="10">
        <v>1019</v>
      </c>
      <c r="R137" s="10" t="s">
        <v>28</v>
      </c>
      <c r="S137" s="21">
        <f>+'[10]อัตราการใช้น้ำสะสม-กศผ'!AC51</f>
        <v>0.59216034529705619</v>
      </c>
      <c r="T137" s="21">
        <f>+'[10]อัตราการใช้น้ำสะสม-กศผ'!AD51</f>
        <v>0.61532200057705899</v>
      </c>
      <c r="U137" s="21">
        <f>+'[10]อัตราการใช้น้ำสะสม-กศผ'!AE51</f>
        <v>0.61546925098219973</v>
      </c>
      <c r="V137" s="21">
        <f>+'[10]อัตราการใช้น้ำสะสม-กศผ'!AF51</f>
        <v>0.62057845547687684</v>
      </c>
      <c r="W137" s="21">
        <f>+'[10]อัตราการใช้น้ำสะสม-กศผ'!AG51</f>
        <v>0.62916349082334577</v>
      </c>
      <c r="X137" s="21">
        <f>+'[10]อัตราการใช้น้ำสะสม-กศผ'!AH51</f>
        <v>0.62147092433771178</v>
      </c>
      <c r="Y137" s="21">
        <f>+'[10]อัตราการใช้น้ำสะสม-กศผ'!AI51</f>
        <v>0.63242393870320779</v>
      </c>
      <c r="Z137" s="21">
        <f>+'[10]อัตราการใช้น้ำสะสม-กศผ'!AJ51</f>
        <v>0.6335227195893175</v>
      </c>
      <c r="AA137" s="21">
        <f>+'[10]อัตราการใช้น้ำสะสม-กศผ'!AK51</f>
        <v>0.63776070265820806</v>
      </c>
      <c r="AB137" s="21">
        <f>+'[10]อัตราการใช้น้ำสะสม-กศผ'!AL51</f>
        <v>0.63726115559743501</v>
      </c>
      <c r="AC137" s="21">
        <f>+'[10]อัตราการใช้น้ำสะสม-กศผ'!AM51</f>
        <v>0.63396382933533613</v>
      </c>
      <c r="AD137" s="21">
        <f>+'[10]อัตราการใช้น้ำสะสม-กศผ'!AO51</f>
        <v>0.63459129805235615</v>
      </c>
      <c r="AE137" s="373"/>
      <c r="AF137" s="373"/>
      <c r="AH137" s="374"/>
    </row>
    <row r="138" spans="1:34">
      <c r="A138" s="10">
        <v>1020</v>
      </c>
      <c r="B138" s="10" t="s">
        <v>29</v>
      </c>
      <c r="C138" s="21">
        <f>+'[10]อัตราการใช้น้ำรายเดือน-กศผ'!AC52</f>
        <v>0.48772650411491153</v>
      </c>
      <c r="D138" s="21">
        <f>+'[10]อัตราการใช้น้ำรายเดือน-กศผ'!AD52</f>
        <v>0.50991575854608251</v>
      </c>
      <c r="E138" s="21">
        <f>+'[10]อัตราการใช้น้ำรายเดือน-กศผ'!AE52</f>
        <v>0.49248418271702188</v>
      </c>
      <c r="F138" s="21">
        <f>+'[10]อัตราการใช้น้ำรายเดือน-กศผ'!AF52</f>
        <v>0.54133892316208121</v>
      </c>
      <c r="G138" s="21">
        <f>+'[10]อัตราการใช้น้ำรายเดือน-กศผ'!AG52</f>
        <v>0.52530331131695907</v>
      </c>
      <c r="H138" s="21">
        <f>+'[10]อัตราการใช้น้ำรายเดือน-กศผ'!AH52</f>
        <v>0.48147379815980923</v>
      </c>
      <c r="I138" s="21">
        <f>+'[10]อัตราการใช้น้ำรายเดือน-กศผ'!AI52</f>
        <v>0.55486604238048853</v>
      </c>
      <c r="J138" s="21">
        <f>+'[10]อัตราการใช้น้ำรายเดือน-กศผ'!AJ52</f>
        <v>0.53529513362845627</v>
      </c>
      <c r="K138" s="21">
        <f>+'[10]อัตราการใช้น้ำรายเดือน-กศผ'!AK52</f>
        <v>0.57349940467264093</v>
      </c>
      <c r="L138" s="21">
        <f>+'[10]อัตราการใช้น้ำรายเดือน-กศผ'!AL52</f>
        <v>0.52304118573251579</v>
      </c>
      <c r="M138" s="21">
        <f>+'[10]อัตราการใช้น้ำรายเดือน-กศผ'!AM52</f>
        <v>0.47718146946572398</v>
      </c>
      <c r="N138" s="21">
        <f>+'[10]อัตราการใช้น้ำรายเดือน-กศผ'!AN52</f>
        <v>0.52866340553288482</v>
      </c>
      <c r="O138" s="22">
        <f>+'[10]อัตราการใช้น้ำรายเดือน-กศผ'!AO52</f>
        <v>0.51723780386165663</v>
      </c>
      <c r="Q138" s="10">
        <v>1020</v>
      </c>
      <c r="R138" s="10" t="s">
        <v>29</v>
      </c>
      <c r="S138" s="21">
        <f>+'[10]อัตราการใช้น้ำสะสม-กศผ'!AC52</f>
        <v>0.48772650411491153</v>
      </c>
      <c r="T138" s="21">
        <f>+'[10]อัตราการใช้น้ำสะสม-กศผ'!AD52</f>
        <v>0.49860040702224956</v>
      </c>
      <c r="U138" s="21">
        <f>+'[10]อัตราการใช้น้ำสะสม-กศผ'!AE52</f>
        <v>0.49663209561775085</v>
      </c>
      <c r="V138" s="21">
        <f>+'[10]อัตราการใช้น้ำสะสม-กศผ'!AF52</f>
        <v>0.50763526175238904</v>
      </c>
      <c r="W138" s="21">
        <f>+'[10]อัตราการใช้น้ำสะสม-กศผ'!AG52</f>
        <v>0.51106710133821587</v>
      </c>
      <c r="X138" s="21">
        <f>+'[10]อัตราการใช้น้ำสะสม-กศผ'!AH52</f>
        <v>0.50618061809232939</v>
      </c>
      <c r="Y138" s="21">
        <f>+'[10]อัตราการใช้น้ำสะสม-กศผ'!AI52</f>
        <v>0.51289335344052334</v>
      </c>
      <c r="Z138" s="21">
        <f>+'[10]อัตราการใช้น้ำสะสม-กศผ'!AJ52</f>
        <v>0.51541928470400966</v>
      </c>
      <c r="AA138" s="21">
        <f>+'[10]อัตราการใช้น้ำสะสม-กศผ'!AK52</f>
        <v>0.52131850060541296</v>
      </c>
      <c r="AB138" s="21">
        <f>+'[10]อัตราการใช้น้ำสะสม-กศผ'!AL52</f>
        <v>0.52130090630766335</v>
      </c>
      <c r="AC138" s="21">
        <f>+'[10]อัตราการใช้น้ำสะสม-กศผ'!AM52</f>
        <v>0.51690711856214078</v>
      </c>
      <c r="AD138" s="21">
        <f>+'[10]อัตราการใช้น้ำสะสม-กศผ'!AO52</f>
        <v>0.51723780386165663</v>
      </c>
      <c r="AE138" s="373"/>
      <c r="AF138" s="373"/>
      <c r="AH138" s="374"/>
    </row>
    <row r="139" spans="1:34">
      <c r="A139" s="10">
        <v>1021</v>
      </c>
      <c r="B139" s="10" t="s">
        <v>30</v>
      </c>
      <c r="C139" s="21">
        <f>+'[10]อัตราการใช้น้ำรายเดือน-กศผ'!AC53</f>
        <v>0.55100847963610555</v>
      </c>
      <c r="D139" s="21">
        <f>+'[10]อัตราการใช้น้ำรายเดือน-กศผ'!AD53</f>
        <v>0.58264793181601005</v>
      </c>
      <c r="E139" s="21">
        <f>+'[10]อัตราการใช้น้ำรายเดือน-กศผ'!AE53</f>
        <v>0.55139950248750269</v>
      </c>
      <c r="F139" s="21">
        <f>+'[10]อัตราการใช้น้ำรายเดือน-กศผ'!AF53</f>
        <v>0.55861284696379587</v>
      </c>
      <c r="G139" s="21">
        <f>+'[10]อัตราการใช้น้ำรายเดือน-กศผ'!AG53</f>
        <v>0.60952425081818595</v>
      </c>
      <c r="H139" s="21">
        <f>+'[10]อัตราการใช้น้ำรายเดือน-กศผ'!AH53</f>
        <v>0.53621113219261507</v>
      </c>
      <c r="I139" s="21">
        <f>+'[10]อัตราการใช้น้ำรายเดือน-กศผ'!AI53</f>
        <v>0.65047174890944859</v>
      </c>
      <c r="J139" s="21">
        <f>+'[10]อัตราการใช้น้ำรายเดือน-กศผ'!AJ53</f>
        <v>0.60921912348465768</v>
      </c>
      <c r="K139" s="21">
        <f>+'[10]อัตราการใช้น้ำรายเดือน-กศผ'!AK53</f>
        <v>0.62167628886724546</v>
      </c>
      <c r="L139" s="21">
        <f>+'[10]อัตราการใช้น้ำรายเดือน-กศผ'!AL53</f>
        <v>0.57919475202854565</v>
      </c>
      <c r="M139" s="21">
        <f>+'[10]อัตราการใช้น้ำรายเดือน-กศผ'!AM53</f>
        <v>0.55535566406175596</v>
      </c>
      <c r="N139" s="21">
        <f>+'[10]อัตราการใช้น้ำรายเดือน-กศผ'!AN53</f>
        <v>0.59770797276840715</v>
      </c>
      <c r="O139" s="22">
        <f>+'[10]อัตราการใช้น้ำรายเดือน-กศผ'!AO53</f>
        <v>0.58308477711505835</v>
      </c>
      <c r="Q139" s="10">
        <v>1021</v>
      </c>
      <c r="R139" s="10" t="s">
        <v>30</v>
      </c>
      <c r="S139" s="21">
        <f>+'[10]อัตราการใช้น้ำสะสม-กศผ'!AC53</f>
        <v>0.55100847963610555</v>
      </c>
      <c r="T139" s="21">
        <f>+'[10]อัตราการใช้น้ำสะสม-กศผ'!AD53</f>
        <v>0.56649043098327456</v>
      </c>
      <c r="U139" s="21">
        <f>+'[10]อัตราการใช้น้ำสะสม-กศผ'!AE53</f>
        <v>0.56117371820732287</v>
      </c>
      <c r="V139" s="21">
        <f>+'[10]อัตราการใช้น้ำสะสม-กศผ'!AF53</f>
        <v>0.56023161073604255</v>
      </c>
      <c r="W139" s="21">
        <f>+'[10]อัตราการใช้น้ำสะสม-กศผ'!AG53</f>
        <v>0.5692457530537951</v>
      </c>
      <c r="X139" s="21">
        <f>+'[10]อัตราการใช้น้ำสะสม-กศผ'!AH53</f>
        <v>0.56324819038569773</v>
      </c>
      <c r="Y139" s="21">
        <f>+'[10]อัตราการใช้น้ำสะสม-กศผ'!AI53</f>
        <v>0.57581470937470258</v>
      </c>
      <c r="Z139" s="21">
        <f>+'[10]อัตราการใช้น้ำสะสม-กศผ'!AJ53</f>
        <v>0.58027691742606136</v>
      </c>
      <c r="AA139" s="21">
        <f>+'[10]อัตราการใช้น้ำสะสม-กศผ'!AK53</f>
        <v>0.58491614540097026</v>
      </c>
      <c r="AB139" s="21">
        <f>+'[10]อัตราการใช้น้ำสะสม-กศผ'!AL53</f>
        <v>0.58461758367153493</v>
      </c>
      <c r="AC139" s="21">
        <f>+'[10]อัตราการใช้น้ำสะสม-กศผ'!AM53</f>
        <v>0.5818709751518043</v>
      </c>
      <c r="AD139" s="21">
        <f>+'[10]อัตราการใช้น้ำสะสม-กศผ'!AO53</f>
        <v>0.58308477711505835</v>
      </c>
      <c r="AE139" s="373"/>
      <c r="AF139" s="373"/>
      <c r="AH139" s="374"/>
    </row>
    <row r="140" spans="1:34">
      <c r="A140" s="10">
        <v>1022</v>
      </c>
      <c r="B140" s="10" t="s">
        <v>31</v>
      </c>
      <c r="C140" s="21">
        <f>+'[10]อัตราการใช้น้ำรายเดือน-กศผ'!AC54</f>
        <v>0.41521530976797594</v>
      </c>
      <c r="D140" s="21">
        <f>+'[10]อัตราการใช้น้ำรายเดือน-กศผ'!AD54</f>
        <v>0.45457598484984413</v>
      </c>
      <c r="E140" s="21">
        <f>+'[10]อัตราการใช้น้ำรายเดือน-กศผ'!AE54</f>
        <v>0.41178778442556896</v>
      </c>
      <c r="F140" s="21">
        <f>+'[10]อัตราการใช้น้ำรายเดือน-กศผ'!AF54</f>
        <v>0.45666569664416495</v>
      </c>
      <c r="G140" s="21">
        <f>+'[10]อัตราการใช้น้ำรายเดือน-กศผ'!AG54</f>
        <v>0.46653489415778787</v>
      </c>
      <c r="H140" s="21">
        <f>+'[10]อัตราการใช้น้ำรายเดือน-กศผ'!AH54</f>
        <v>0.4154788584557646</v>
      </c>
      <c r="I140" s="21">
        <f>+'[10]อัตราการใช้น้ำรายเดือน-กศผ'!AI54</f>
        <v>0.4938722879033694</v>
      </c>
      <c r="J140" s="21">
        <f>+'[10]อัตราการใช้น้ำรายเดือน-กศผ'!AJ54</f>
        <v>0.49292962833716952</v>
      </c>
      <c r="K140" s="21">
        <f>+'[10]อัตราการใช้น้ำรายเดือน-กศผ'!AK54</f>
        <v>0.48328060881418278</v>
      </c>
      <c r="L140" s="21">
        <f>+'[10]อัตราการใช้น้ำรายเดือน-กศผ'!AL54</f>
        <v>0.45141811682926003</v>
      </c>
      <c r="M140" s="21">
        <f>+'[10]อัตราการใช้น้ำรายเดือน-กศผ'!AM54</f>
        <v>0.43053627649724391</v>
      </c>
      <c r="N140" s="21">
        <f>+'[10]อัตราการใช้น้ำรายเดือน-กศผ'!AN54</f>
        <v>0.45644179656949629</v>
      </c>
      <c r="O140" s="22">
        <f>+'[10]อัตราการใช้น้ำรายเดือน-กศผ'!AO54</f>
        <v>0.45249150113934961</v>
      </c>
      <c r="Q140" s="10">
        <v>1022</v>
      </c>
      <c r="R140" s="10" t="s">
        <v>31</v>
      </c>
      <c r="S140" s="21">
        <f>+'[10]อัตราการใช้น้ำสะสม-กศผ'!AC54</f>
        <v>0.41521530976797594</v>
      </c>
      <c r="T140" s="21">
        <f>+'[10]อัตราการใช้น้ำสะสม-กศผ'!AD54</f>
        <v>0.43454892402519685</v>
      </c>
      <c r="U140" s="21">
        <f>+'[10]อัตราการใช้น้ำสะสม-กศผ'!AE54</f>
        <v>0.42659826522170713</v>
      </c>
      <c r="V140" s="21">
        <f>+'[10]อัตราการใช้น้ำสะสม-กศผ'!AF54</f>
        <v>0.43371294194892335</v>
      </c>
      <c r="W140" s="21">
        <f>+'[10]อัตราการใช้น้ำสะสม-กศผ'!AG54</f>
        <v>0.44007838158668039</v>
      </c>
      <c r="X140" s="21">
        <f>+'[10]อัตราการใช้น้ำสะสม-กศผ'!AH54</f>
        <v>0.43565103573976055</v>
      </c>
      <c r="Y140" s="21">
        <f>+'[10]อัตราการใช้น้ำสะสม-กศผ'!AI54</f>
        <v>0.44419500656173039</v>
      </c>
      <c r="Z140" s="21">
        <f>+'[10]อัตราการใช้น้ำสะสม-กศผ'!AJ54</f>
        <v>0.45038125436562271</v>
      </c>
      <c r="AA140" s="21">
        <f>+'[10]อัตราการใช้น้ำสะสม-กศผ'!AK54</f>
        <v>0.45400564914900859</v>
      </c>
      <c r="AB140" s="21">
        <f>+'[10]อัตราการใช้น้ำสะสม-กศผ'!AL54</f>
        <v>0.45414334651078497</v>
      </c>
      <c r="AC140" s="21">
        <f>+'[10]อัตราการใช้น้ำสะสม-กศผ'!AM54</f>
        <v>0.45186967532634253</v>
      </c>
      <c r="AD140" s="21">
        <f>+'[10]อัตราการใช้น้ำสะสม-กศผ'!AO54</f>
        <v>0.45249150113934961</v>
      </c>
      <c r="AE140" s="373"/>
      <c r="AF140" s="373"/>
      <c r="AH140" s="374"/>
    </row>
    <row r="141" spans="1:34">
      <c r="A141" s="10">
        <v>1023</v>
      </c>
      <c r="B141" s="10" t="s">
        <v>32</v>
      </c>
      <c r="C141" s="21">
        <f>+'[10]อัตราการใช้น้ำรายเดือน-กศผ'!AC55</f>
        <v>0.65434263192798914</v>
      </c>
      <c r="D141" s="21">
        <f>+'[10]อัตราการใช้น้ำรายเดือน-กศผ'!AD55</f>
        <v>0.69635056734608303</v>
      </c>
      <c r="E141" s="21">
        <f>+'[10]อัตราการใช้น้ำรายเดือน-กศผ'!AE55</f>
        <v>0.66446831179013055</v>
      </c>
      <c r="F141" s="21">
        <f>+'[10]อัตราการใช้น้ำรายเดือน-กศผ'!AF55</f>
        <v>0.68962265514484189</v>
      </c>
      <c r="G141" s="21">
        <f>+'[10]อัตราการใช้น้ำรายเดือน-กศผ'!AG55</f>
        <v>0.74889462462010403</v>
      </c>
      <c r="H141" s="21">
        <f>+'[10]อัตราการใช้น้ำรายเดือน-กศผ'!AH55</f>
        <v>0.64570684165005487</v>
      </c>
      <c r="I141" s="21">
        <f>+'[10]อัตราการใช้น้ำรายเดือน-กศผ'!AI55</f>
        <v>0.74138182660279062</v>
      </c>
      <c r="J141" s="21">
        <f>+'[10]อัตราการใช้น้ำรายเดือน-กศผ'!AJ55</f>
        <v>0.68816801552896767</v>
      </c>
      <c r="K141" s="21">
        <f>+'[10]อัตราการใช้น้ำรายเดือน-กศผ'!AK55</f>
        <v>0.72374093867401912</v>
      </c>
      <c r="L141" s="21">
        <f>+'[10]อัตราการใช้น้ำรายเดือน-กศผ'!AL55</f>
        <v>0.68879841311027645</v>
      </c>
      <c r="M141" s="21">
        <f>+'[10]อัตราการใช้น้ำรายเดือน-กศผ'!AM55</f>
        <v>0.66834310528109442</v>
      </c>
      <c r="N141" s="21">
        <f>+'[10]อัตราการใช้น้ำรายเดือน-กศผ'!AN55</f>
        <v>0.72694942206389412</v>
      </c>
      <c r="O141" s="22">
        <f>+'[10]อัตราการใช้น้ำรายเดือน-กศผ'!AO55</f>
        <v>0.69222339438496794</v>
      </c>
      <c r="Q141" s="10">
        <v>1023</v>
      </c>
      <c r="R141" s="10" t="s">
        <v>32</v>
      </c>
      <c r="S141" s="21">
        <f>+'[10]อัตราการใช้น้ำสะสม-กศผ'!AC55</f>
        <v>0.65434263192798914</v>
      </c>
      <c r="T141" s="21">
        <f>+'[10]อัตราการใช้น้ำสะสม-กศผ'!AD55</f>
        <v>0.67484082248143618</v>
      </c>
      <c r="U141" s="21">
        <f>+'[10]อัตราการใช้น้ำสะสม-กศผ'!AE55</f>
        <v>0.67107917668777761</v>
      </c>
      <c r="V141" s="21">
        <f>+'[10]อัตราการใช้น้ำสะสม-กศผ'!AF55</f>
        <v>0.67593229644030473</v>
      </c>
      <c r="W141" s="21">
        <f>+'[10]อัตราการใช้น้ำสะสม-กศผ'!AG55</f>
        <v>0.68916336535010037</v>
      </c>
      <c r="X141" s="21">
        <f>+'[10]อัตราการใช้น้ำสะสม-กศผ'!AH55</f>
        <v>0.68180326960061721</v>
      </c>
      <c r="Y141" s="21">
        <f>+'[10]อัตราการใช้น้ำสะสม-กศผ'!AI55</f>
        <v>0.69001314531087132</v>
      </c>
      <c r="Z141" s="21">
        <f>+'[10]อัตราการใช้น้ำสะสม-กศผ'!AJ55</f>
        <v>0.68944354348207559</v>
      </c>
      <c r="AA141" s="21">
        <f>+'[10]อัตราการใช้น้ำสะสม-กศผ'!AK55</f>
        <v>0.69262100916832736</v>
      </c>
      <c r="AB141" s="21">
        <f>+'[10]อัตราการใช้น้ำสะสม-กศผ'!AL55</f>
        <v>0.69215467719955737</v>
      </c>
      <c r="AC141" s="21">
        <f>+'[10]อัตราการใช้น้ำสะสม-กศผ'!AM55</f>
        <v>0.68984543324802094</v>
      </c>
      <c r="AD141" s="21">
        <f>+'[10]อัตราการใช้น้ำสะสม-กศผ'!AO55</f>
        <v>0.69222339438496794</v>
      </c>
      <c r="AE141" s="373"/>
      <c r="AF141" s="373"/>
      <c r="AH141" s="374"/>
    </row>
    <row r="142" spans="1:34">
      <c r="A142" s="10">
        <v>1024</v>
      </c>
      <c r="B142" s="10" t="s">
        <v>33</v>
      </c>
      <c r="C142" s="21">
        <f>+'[10]อัตราการใช้น้ำรายเดือน-กศผ'!AC56</f>
        <v>0.41730422517831256</v>
      </c>
      <c r="D142" s="21">
        <f>+'[10]อัตราการใช้น้ำรายเดือน-กศผ'!AD56</f>
        <v>0.44351383831340974</v>
      </c>
      <c r="E142" s="21">
        <f>+'[10]อัตราการใช้น้ำรายเดือน-กศผ'!AE56</f>
        <v>0.41767279029739884</v>
      </c>
      <c r="F142" s="21">
        <f>+'[10]อัตราการใช้น้ำรายเดือน-กศผ'!AF56</f>
        <v>0.43147316417791903</v>
      </c>
      <c r="G142" s="21">
        <f>+'[10]อัตราการใช้น้ำรายเดือน-กศผ'!AG56</f>
        <v>0.46319484821122997</v>
      </c>
      <c r="H142" s="21">
        <f>+'[10]อัตราการใช้น้ำรายเดือน-กศผ'!AH56</f>
        <v>0.41780027006520187</v>
      </c>
      <c r="I142" s="21">
        <f>+'[10]อัตราการใช้น้ำรายเดือน-กศผ'!AI56</f>
        <v>0.48540807294916682</v>
      </c>
      <c r="J142" s="21">
        <f>+'[10]อัตราการใช้น้ำรายเดือน-กศผ'!AJ56</f>
        <v>0.48521681388825399</v>
      </c>
      <c r="K142" s="21">
        <f>+'[10]อัตราการใช้น้ำรายเดือน-กศผ'!AK56</f>
        <v>0.47781636331444155</v>
      </c>
      <c r="L142" s="21">
        <f>+'[10]อัตราการใช้น้ำรายเดือน-กศผ'!AL56</f>
        <v>0.43452902180907749</v>
      </c>
      <c r="M142" s="21">
        <f>+'[10]อัตราการใช้น้ำรายเดือน-กศผ'!AM56</f>
        <v>0.43501690413538824</v>
      </c>
      <c r="N142" s="21">
        <f>+'[10]อัตราการใช้น้ำรายเดือน-กศผ'!AN56</f>
        <v>0.43481006689669083</v>
      </c>
      <c r="O142" s="22">
        <f>+'[10]อัตราการใช้น้ำรายเดือน-กศผ'!AO56</f>
        <v>0.4435568372987263</v>
      </c>
      <c r="Q142" s="10">
        <v>1024</v>
      </c>
      <c r="R142" s="10" t="s">
        <v>33</v>
      </c>
      <c r="S142" s="21">
        <f>+'[10]อัตราการใช้น้ำสะสม-กศผ'!AC56</f>
        <v>0.41730422517831256</v>
      </c>
      <c r="T142" s="21">
        <f>+'[10]อัตราการใช้น้ำสะสม-กศผ'!AD56</f>
        <v>0.430164631744404</v>
      </c>
      <c r="U142" s="21">
        <f>+'[10]อัตราการใช้น้ำสะสม-กศผ'!AE56</f>
        <v>0.42598549672347752</v>
      </c>
      <c r="V142" s="21">
        <f>+'[10]อัตราการใช้น้ำสะสม-กศผ'!AF56</f>
        <v>0.42773652327009198</v>
      </c>
      <c r="W142" s="21">
        <f>+'[10]อัตราการใช้น้ำสะสม-กศผ'!AG56</f>
        <v>0.43426759602276999</v>
      </c>
      <c r="X142" s="21">
        <f>+'[10]อัตราการใช้น้ำสะสม-กศผ'!AH56</f>
        <v>0.43113608564962436</v>
      </c>
      <c r="Y142" s="21">
        <f>+'[10]อัตราการใช้น้ำสะสม-กศผ'!AI56</f>
        <v>0.43900481114645717</v>
      </c>
      <c r="Z142" s="21">
        <f>+'[10]อัตราการใช้น้ำสะสม-กศผ'!AJ56</f>
        <v>0.44509563235938443</v>
      </c>
      <c r="AA142" s="21">
        <f>+'[10]อัตราการใช้น้ำสะสม-กศผ'!AK56</f>
        <v>0.44632793877190713</v>
      </c>
      <c r="AB142" s="21">
        <f>+'[10]อัตราการใช้น้ำสะสม-กศผ'!AL56</f>
        <v>0.44455032095001401</v>
      </c>
      <c r="AC142" s="21">
        <f>+'[10]อัตราการใช้น้ำสะสม-กศผ'!AM56</f>
        <v>0.44397262791338893</v>
      </c>
      <c r="AD142" s="21">
        <f>+'[10]อัตราการใช้น้ำสะสม-กศผ'!AO56</f>
        <v>0.4435568372987263</v>
      </c>
      <c r="AE142" s="373"/>
      <c r="AF142" s="373"/>
      <c r="AH142" s="374"/>
    </row>
    <row r="143" spans="1:34">
      <c r="A143" s="10">
        <v>1025</v>
      </c>
      <c r="B143" s="10" t="s">
        <v>34</v>
      </c>
      <c r="C143" s="21">
        <f>+'[10]อัตราการใช้น้ำรายเดือน-กศผ'!AC57</f>
        <v>0.56446137420124476</v>
      </c>
      <c r="D143" s="21">
        <f>+'[10]อัตราการใช้น้ำรายเดือน-กศผ'!AD57</f>
        <v>0.57924114928415904</v>
      </c>
      <c r="E143" s="21">
        <f>+'[10]อัตราการใช้น้ำรายเดือน-กศผ'!AE57</f>
        <v>0.58232627985850827</v>
      </c>
      <c r="F143" s="21">
        <f>+'[10]อัตราการใช้น้ำรายเดือน-กศผ'!AF57</f>
        <v>0.57758430122339</v>
      </c>
      <c r="G143" s="21">
        <f>+'[10]อัตราการใช้น้ำรายเดือน-กศผ'!AG57</f>
        <v>0.61486605507544556</v>
      </c>
      <c r="H143" s="21">
        <f>+'[10]อัตราการใช้น้ำรายเดือน-กศผ'!AH57</f>
        <v>0.53232667682813106</v>
      </c>
      <c r="I143" s="21">
        <f>+'[10]อัตราการใช้น้ำรายเดือน-กศผ'!AI57</f>
        <v>0.63610642597440525</v>
      </c>
      <c r="J143" s="21">
        <f>+'[10]อัตราการใช้น้ำรายเดือน-กศผ'!AJ57</f>
        <v>0.60748195672433303</v>
      </c>
      <c r="K143" s="21">
        <f>+'[10]อัตราการใช้น้ำรายเดือน-กศผ'!AK57</f>
        <v>0.62251597583884544</v>
      </c>
      <c r="L143" s="21">
        <f>+'[10]อัตราการใช้น้ำรายเดือน-กศผ'!AL57</f>
        <v>0.59229937026810875</v>
      </c>
      <c r="M143" s="21">
        <f>+'[10]อัตราการใช้น้ำรายเดือน-กศผ'!AM57</f>
        <v>0.56118860541240867</v>
      </c>
      <c r="N143" s="21">
        <f>+'[10]อัตราการใช้น้ำรายเดือน-กศผ'!AN57</f>
        <v>0.61466430621018409</v>
      </c>
      <c r="O143" s="22">
        <f>+'[10]อัตราการใช้น้ำรายเดือน-กศผ'!AO57</f>
        <v>0.58990935787325582</v>
      </c>
      <c r="Q143" s="10">
        <v>1025</v>
      </c>
      <c r="R143" s="10" t="s">
        <v>34</v>
      </c>
      <c r="S143" s="21">
        <f>+'[10]อัตราการใช้น้ำสะสม-กศผ'!AC57</f>
        <v>0.56446137420124476</v>
      </c>
      <c r="T143" s="21">
        <f>+'[10]อัตราการใช้น้ำสะสม-กศผ'!AD57</f>
        <v>0.57154027113402006</v>
      </c>
      <c r="U143" s="21">
        <f>+'[10]อัตราการใช้น้ำสะสม-กศผ'!AE57</f>
        <v>0.57489546210788878</v>
      </c>
      <c r="V143" s="21">
        <f>+'[10]อัตราการใช้น้ำสะสม-กศผ'!AF57</f>
        <v>0.57590738980559975</v>
      </c>
      <c r="W143" s="21">
        <f>+'[10]อัตราการใช้น้ำสะสม-กศผ'!AG57</f>
        <v>0.58312705433988699</v>
      </c>
      <c r="X143" s="21">
        <f>+'[10]อัตราการใช้น้ำสะสม-กศผ'!AH57</f>
        <v>0.57435490592807403</v>
      </c>
      <c r="Y143" s="21">
        <f>+'[10]อัตราการใช้น้ำสะสม-กศผ'!AI57</f>
        <v>0.58297165822094121</v>
      </c>
      <c r="Z143" s="21">
        <f>+'[10]อัตราการใช้น้ำสะสม-กศผ'!AJ57</f>
        <v>0.58600104879664527</v>
      </c>
      <c r="AA143" s="21">
        <f>+'[10]อัตราการใช้น้ำสะสม-กศผ'!AK57</f>
        <v>0.58997941902065887</v>
      </c>
      <c r="AB143" s="21">
        <f>+'[10]อัตราการใช้น้ำสะสม-กศผ'!AL57</f>
        <v>0.59063514812277895</v>
      </c>
      <c r="AC143" s="21">
        <f>+'[10]อัตราการใช้น้ำสะสม-กศผ'!AM57</f>
        <v>0.58847462621051305</v>
      </c>
      <c r="AD143" s="21">
        <f>+'[10]อัตราการใช้น้ำสะสม-กศผ'!AO57</f>
        <v>0.58990935787325582</v>
      </c>
      <c r="AE143" s="373"/>
      <c r="AF143" s="373"/>
      <c r="AH143" s="374"/>
    </row>
    <row r="144" spans="1:34">
      <c r="A144" s="10">
        <v>1026</v>
      </c>
      <c r="B144" s="10" t="s">
        <v>35</v>
      </c>
      <c r="C144" s="21">
        <f>+'[10]อัตราการใช้น้ำรายเดือน-กศผ'!AC58</f>
        <v>0.50839402126594402</v>
      </c>
      <c r="D144" s="21">
        <f>+'[10]อัตราการใช้น้ำรายเดือน-กศผ'!AD58</f>
        <v>0.55044267232719701</v>
      </c>
      <c r="E144" s="21">
        <f>+'[10]อัตราการใช้น้ำรายเดือน-กศผ'!AE58</f>
        <v>0.50662110723110698</v>
      </c>
      <c r="F144" s="21">
        <f>+'[10]อัตราการใช้น้ำรายเดือน-กศผ'!AF58</f>
        <v>0.53689340096479898</v>
      </c>
      <c r="G144" s="21">
        <f>+'[10]อัตราการใช้น้ำรายเดือน-กศผ'!AG58</f>
        <v>0.58053548522535348</v>
      </c>
      <c r="H144" s="21">
        <f>+'[10]อัตราการใช้น้ำรายเดือน-กศผ'!AH58</f>
        <v>0.51226514738343876</v>
      </c>
      <c r="I144" s="21">
        <f>+'[10]อัตราการใช้น้ำรายเดือน-กศผ'!AI58</f>
        <v>0.60720896352551557</v>
      </c>
      <c r="J144" s="21">
        <f>+'[10]อัตราการใช้น้ำรายเดือน-กศผ'!AJ58</f>
        <v>0.61122401862082365</v>
      </c>
      <c r="K144" s="21">
        <f>+'[10]อัตราการใช้น้ำรายเดือน-กศผ'!AK58</f>
        <v>0.58477436237490543</v>
      </c>
      <c r="L144" s="21">
        <f>+'[10]อัตราการใช้น้ำรายเดือน-กศผ'!AL58</f>
        <v>0.54019012626689944</v>
      </c>
      <c r="M144" s="21">
        <f>+'[10]อัตราการใช้น้ำรายเดือน-กศผ'!AM58</f>
        <v>0.53547709045481562</v>
      </c>
      <c r="N144" s="21">
        <f>+'[10]อัตราการใช้น้ำรายเดือน-กศผ'!AN58</f>
        <v>0.54034154962464653</v>
      </c>
      <c r="O144" s="22">
        <f>+'[10]อัตราการใช้น้ำรายเดือน-กศผ'!AO58</f>
        <v>0.54964942517651472</v>
      </c>
      <c r="Q144" s="10">
        <v>1026</v>
      </c>
      <c r="R144" s="10" t="s">
        <v>35</v>
      </c>
      <c r="S144" s="21">
        <f>+'[10]อัตราการใช้น้ำสะสม-กศผ'!AC58</f>
        <v>0.50839402126594402</v>
      </c>
      <c r="T144" s="21">
        <f>+'[10]อัตราการใช้น้ำสะสม-กศผ'!AD58</f>
        <v>0.52941848227769439</v>
      </c>
      <c r="U144" s="21">
        <f>+'[10]อัตราการใช้น้ำสะสม-กศผ'!AE58</f>
        <v>0.52135717422942762</v>
      </c>
      <c r="V144" s="21">
        <f>+'[10]อัตราการใช้น้ำสะสม-กศผ'!AF58</f>
        <v>0.525529846033293</v>
      </c>
      <c r="W144" s="21">
        <f>+'[10]อัตราการใช้น้ำสะสม-กศผ'!AG58</f>
        <v>0.53581780433534243</v>
      </c>
      <c r="X144" s="21">
        <f>+'[10]อัตราการใช้น้ำสะสม-กศผ'!AH58</f>
        <v>0.531853139514741</v>
      </c>
      <c r="Y144" s="21">
        <f>+'[10]อัตราการใช้น้ำสะสม-กศผ'!AI58</f>
        <v>0.54168505586202809</v>
      </c>
      <c r="Z144" s="21">
        <f>+'[10]อัตราการใช้น้ำสะสม-กศผ'!AJ58</f>
        <v>0.5499305823085352</v>
      </c>
      <c r="AA144" s="21">
        <f>+'[10]อัตราการใช้น้ำสะสม-กศผ'!AK58</f>
        <v>0.55398833727883268</v>
      </c>
      <c r="AB144" s="21">
        <f>+'[10]อัตราการใช้น้ำสะสม-กศผ'!AL58</f>
        <v>0.55243506060290748</v>
      </c>
      <c r="AC144" s="21">
        <f>+'[10]อัตราการใช้น้ำสะสม-กศผ'!AM58</f>
        <v>0.55073596741787589</v>
      </c>
      <c r="AD144" s="21">
        <f>+'[10]อัตราการใช้น้ำสะสม-กศผ'!AO58</f>
        <v>0.54964942517651472</v>
      </c>
      <c r="AE144" s="373"/>
      <c r="AF144" s="373"/>
      <c r="AH144" s="374"/>
    </row>
    <row r="145" spans="1:63">
      <c r="A145" s="10">
        <v>1027</v>
      </c>
      <c r="B145" s="10" t="s">
        <v>36</v>
      </c>
      <c r="C145" s="21">
        <f>+'[10]อัตราการใช้น้ำรายเดือน-กศผ'!AC59</f>
        <v>0.53163359638330987</v>
      </c>
      <c r="D145" s="21">
        <f>+'[10]อัตราการใช้น้ำรายเดือน-กศผ'!AD59</f>
        <v>0.55214665702893684</v>
      </c>
      <c r="E145" s="21">
        <f>+'[10]อัตราการใช้น้ำรายเดือน-กศผ'!AE59</f>
        <v>0.52784616851710076</v>
      </c>
      <c r="F145" s="21">
        <f>+'[10]อัตราการใช้น้ำรายเดือน-กศผ'!AF59</f>
        <v>0.55179315329498468</v>
      </c>
      <c r="G145" s="21">
        <f>+'[10]อัตราการใช้น้ำรายเดือน-กศผ'!AG59</f>
        <v>0.59565900905959002</v>
      </c>
      <c r="H145" s="21">
        <f>+'[10]อัตราการใช้น้ำรายเดือน-กศผ'!AH59</f>
        <v>0.5120850457684416</v>
      </c>
      <c r="I145" s="21">
        <f>+'[10]อัตราการใช้น้ำรายเดือน-กศผ'!AI59</f>
        <v>0.60469629480931431</v>
      </c>
      <c r="J145" s="21">
        <f>+'[10]อัตราการใช้น้ำรายเดือน-กศผ'!AJ59</f>
        <v>0.57594048965929812</v>
      </c>
      <c r="K145" s="21">
        <f>+'[10]อัตราการใช้น้ำรายเดือน-กศผ'!AK59</f>
        <v>0.6030265075841047</v>
      </c>
      <c r="L145" s="21">
        <f>+'[10]อัตราการใช้น้ำรายเดือน-กศผ'!AL59</f>
        <v>0.55943833104178098</v>
      </c>
      <c r="M145" s="21">
        <f>+'[10]อัตราการใช้น้ำรายเดือน-กศผ'!AM59</f>
        <v>0.54082037674700278</v>
      </c>
      <c r="N145" s="21">
        <f>+'[10]อัตราการใช้น้ำรายเดือน-กศผ'!AN59</f>
        <v>0.57144593162453772</v>
      </c>
      <c r="O145" s="22">
        <f>+'[10]อัตราการใช้น้ำรายเดือน-กศผ'!AO59</f>
        <v>0.560110427732737</v>
      </c>
      <c r="Q145" s="10">
        <v>1027</v>
      </c>
      <c r="R145" s="10" t="s">
        <v>36</v>
      </c>
      <c r="S145" s="21">
        <f>+'[10]อัตราการใช้น้ำสะสม-กศผ'!AC59</f>
        <v>0.53163359638330987</v>
      </c>
      <c r="T145" s="21">
        <f>+'[10]อัตราการใช้น้ำสะสม-กศผ'!AD59</f>
        <v>0.54183768858221082</v>
      </c>
      <c r="U145" s="21">
        <f>+'[10]อัตราการใช้น้ำสะสม-กศผ'!AE59</f>
        <v>0.53690266660482111</v>
      </c>
      <c r="V145" s="21">
        <f>+'[10]อัตราการใช้น้ำสะสม-กศผ'!AF59</f>
        <v>0.54083722859724848</v>
      </c>
      <c r="W145" s="21">
        <f>+'[10]อัตราการใช้น้ำสะสม-กศผ'!AG59</f>
        <v>0.55108811879457842</v>
      </c>
      <c r="X145" s="21">
        <f>+'[10]อัตราการใช้น้ำสะสม-กศผ'!AH59</f>
        <v>0.54441562782189923</v>
      </c>
      <c r="Y145" s="21">
        <f>+'[10]อัตราการใช้น้ำสะสม-กศผ'!AI59</f>
        <v>0.55310949094200768</v>
      </c>
      <c r="Z145" s="21">
        <f>+'[10]อัตราการใช้น้ำสะสม-กศผ'!AJ59</f>
        <v>0.55606712949033177</v>
      </c>
      <c r="AA145" s="21">
        <f>+'[10]อัตราการใช้น้ำสะสม-กศผ'!AK59</f>
        <v>0.56152154453152792</v>
      </c>
      <c r="AB145" s="21">
        <f>+'[10]อัตราการใช้น้ำสะสม-กศผ'!AL59</f>
        <v>0.56118464055163142</v>
      </c>
      <c r="AC145" s="21">
        <f>+'[10]อัตราการใช้น้ำสะสม-กศผ'!AM59</f>
        <v>0.5591604422131079</v>
      </c>
      <c r="AD145" s="21">
        <f>+'[10]อัตราการใช้น้ำสะสม-กศผ'!AO59</f>
        <v>0.560110427732737</v>
      </c>
      <c r="AE145" s="373"/>
      <c r="AF145" s="373"/>
      <c r="AH145" s="374"/>
    </row>
    <row r="146" spans="1:63">
      <c r="A146" s="10">
        <v>1028</v>
      </c>
      <c r="B146" s="10" t="s">
        <v>37</v>
      </c>
      <c r="C146" s="21">
        <f>+'[10]อัตราการใช้น้ำรายเดือน-กศผ'!AC60</f>
        <v>0.43364823209455883</v>
      </c>
      <c r="D146" s="21">
        <f>+'[10]อัตราการใช้น้ำรายเดือน-กศผ'!AD60</f>
        <v>0.46476020979358484</v>
      </c>
      <c r="E146" s="21">
        <f>+'[10]อัตราการใช้น้ำรายเดือน-กศผ'!AE60</f>
        <v>0.44197905210911204</v>
      </c>
      <c r="F146" s="21">
        <f>+'[10]อัตราการใช้น้ำรายเดือน-กศผ'!AF60</f>
        <v>0.46618739397074654</v>
      </c>
      <c r="G146" s="21">
        <f>+'[10]อัตราการใช้น้ำรายเดือน-กศผ'!AG60</f>
        <v>0.50059220694031403</v>
      </c>
      <c r="H146" s="21">
        <f>+'[10]อัตราการใช้น้ำรายเดือน-กศผ'!AH60</f>
        <v>0.4471961254507158</v>
      </c>
      <c r="I146" s="21">
        <f>+'[10]อัตราการใช้น้ำรายเดือน-กศผ'!AI60</f>
        <v>0.51028933271614252</v>
      </c>
      <c r="J146" s="21">
        <f>+'[10]อัตราการใช้น้ำรายเดือน-กศผ'!AJ60</f>
        <v>0.52102903285224411</v>
      </c>
      <c r="K146" s="21">
        <f>+'[10]อัตราการใช้น้ำรายเดือน-กศผ'!AK60</f>
        <v>0.50052859910489411</v>
      </c>
      <c r="L146" s="21">
        <f>+'[10]อัตราการใช้น้ำรายเดือน-กศผ'!AL60</f>
        <v>0.4529581047690604</v>
      </c>
      <c r="M146" s="21">
        <f>+'[10]อัตราการใช้น้ำรายเดือน-กศผ'!AM60</f>
        <v>0.44094485413704082</v>
      </c>
      <c r="N146" s="21">
        <f>+'[10]อัตราการใช้น้ำรายเดือน-กศผ'!AN60</f>
        <v>0.46160554922779767</v>
      </c>
      <c r="O146" s="22">
        <f>+'[10]อัตราการใช้น้ำรายเดือน-กศผ'!AO60</f>
        <v>0.47054669695748469</v>
      </c>
      <c r="Q146" s="10">
        <v>1028</v>
      </c>
      <c r="R146" s="10" t="s">
        <v>37</v>
      </c>
      <c r="S146" s="21">
        <f>+'[10]อัตราการใช้น้ำสะสม-กศผ'!AC60</f>
        <v>0.43364823209455883</v>
      </c>
      <c r="T146" s="21">
        <f>+'[10]อัตราการใช้น้ำสะสม-กศผ'!AD60</f>
        <v>0.4487665991437077</v>
      </c>
      <c r="U146" s="21">
        <f>+'[10]อัตราการใช้น้ำสะสม-กศผ'!AE60</f>
        <v>0.4464589398131894</v>
      </c>
      <c r="V146" s="21">
        <f>+'[10]อัตราการใช้น้ำสะสม-กศผ'!AF60</f>
        <v>0.45150211020478209</v>
      </c>
      <c r="W146" s="21">
        <f>+'[10]อัตราการใช้น้ำสะสม-กศผ'!AG60</f>
        <v>0.46001787651078146</v>
      </c>
      <c r="X146" s="21">
        <f>+'[10]อัตราการใช้น้ำสะสม-กศผ'!AH60</f>
        <v>0.45776383406621429</v>
      </c>
      <c r="Y146" s="21">
        <f>+'[10]อัตราการใช้น้ำสะสม-กศผ'!AI60</f>
        <v>0.46522756751760752</v>
      </c>
      <c r="Z146" s="21">
        <f>+'[10]อัตราการใช้น้ำสะสม-กศผ'!AJ60</f>
        <v>0.47257933543339509</v>
      </c>
      <c r="AA146" s="21">
        <f>+'[10]อัตราการใช้น้ำสะสม-กศผ'!AK60</f>
        <v>0.47547379984229432</v>
      </c>
      <c r="AB146" s="21">
        <f>+'[10]อัตราการใช้น้ำสะสม-กศผ'!AL60</f>
        <v>0.47342916044758693</v>
      </c>
      <c r="AC146" s="21">
        <f>+'[10]อัตราการใช้น้ำสะสม-กศผ'!AM60</f>
        <v>0.4713241519917421</v>
      </c>
      <c r="AD146" s="21">
        <f>+'[10]อัตราการใช้น้ำสะสม-กศผ'!AO60</f>
        <v>0.47054669695748469</v>
      </c>
      <c r="AE146" s="373"/>
      <c r="AF146" s="373"/>
      <c r="AH146" s="374"/>
    </row>
    <row r="147" spans="1:63">
      <c r="A147" s="10">
        <v>1029</v>
      </c>
      <c r="B147" s="10" t="s">
        <v>38</v>
      </c>
      <c r="C147" s="21">
        <f>+'[10]อัตราการใช้น้ำรายเดือน-กศผ'!AC61</f>
        <v>0.53288819763494299</v>
      </c>
      <c r="D147" s="21">
        <f>+'[10]อัตราการใช้น้ำรายเดือน-กศผ'!AD61</f>
        <v>0.56759547947223099</v>
      </c>
      <c r="E147" s="21">
        <f>+'[10]อัตราการใช้น้ำรายเดือน-กศผ'!AE61</f>
        <v>0.5445094856775522</v>
      </c>
      <c r="F147" s="21">
        <f>+'[10]อัตราการใช้น้ำรายเดือน-กศผ'!AF61</f>
        <v>0.57587316536730127</v>
      </c>
      <c r="G147" s="21">
        <f>+'[10]อัตราการใช้น้ำรายเดือน-กศผ'!AG61</f>
        <v>0.6260571629236501</v>
      </c>
      <c r="H147" s="21">
        <f>+'[10]อัตราการใช้น้ำรายเดือน-กศผ'!AH61</f>
        <v>0.54561635776340789</v>
      </c>
      <c r="I147" s="21">
        <f>+'[10]อัตราการใช้น้ำรายเดือน-กศผ'!AI61</f>
        <v>0.65389485308223316</v>
      </c>
      <c r="J147" s="21">
        <f>+'[10]อัตราการใช้น้ำรายเดือน-กศผ'!AJ61</f>
        <v>0.6369318838958844</v>
      </c>
      <c r="K147" s="21">
        <f>+'[10]อัตราการใช้น้ำรายเดือน-กศผ'!AK61</f>
        <v>0.61256998874382618</v>
      </c>
      <c r="L147" s="21">
        <f>+'[10]อัตราการใช้น้ำรายเดือน-กศผ'!AL61</f>
        <v>0.53900077337801267</v>
      </c>
      <c r="M147" s="21">
        <f>+'[10]อัตราการใช้น้ำรายเดือน-กศผ'!AM61</f>
        <v>0.5434608479500932</v>
      </c>
      <c r="N147" s="21">
        <f>+'[10]อัตราการใช้น้ำรายเดือน-กศผ'!AN61</f>
        <v>0.56506156142818154</v>
      </c>
      <c r="O147" s="22">
        <f>+'[10]อัตราการใช้น้ำรายเดือน-กศผ'!AO61</f>
        <v>0.57869639365819969</v>
      </c>
      <c r="Q147" s="10">
        <v>1029</v>
      </c>
      <c r="R147" s="10" t="s">
        <v>38</v>
      </c>
      <c r="S147" s="21">
        <f>+'[10]อัตราการใช้น้ำสะสม-กศผ'!AC61</f>
        <v>0.53288819763494299</v>
      </c>
      <c r="T147" s="21">
        <f>+'[10]อัตราการใช้น้ำสะสม-กศผ'!AD61</f>
        <v>0.54981857778698984</v>
      </c>
      <c r="U147" s="21">
        <f>+'[10]อัตราการใช้น้ำสะสม-กศผ'!AE61</f>
        <v>0.54839542569442268</v>
      </c>
      <c r="V147" s="21">
        <f>+'[10]อัตราการใช้น้ำสะสม-กศผ'!AF61</f>
        <v>0.55505404195000052</v>
      </c>
      <c r="W147" s="21">
        <f>+'[10]อัตราการใช้น้ำสะสม-กศผ'!AG61</f>
        <v>0.56842430615918016</v>
      </c>
      <c r="X147" s="21">
        <f>+'[10]อัตราการใช้น้ำสะสม-กศผ'!AH61</f>
        <v>0.56378878962360712</v>
      </c>
      <c r="Y147" s="21">
        <f>+'[10]อัตราการใช้น้ำสะสม-กศผ'!AI61</f>
        <v>0.57703212418270255</v>
      </c>
      <c r="Z147" s="21">
        <f>+'[10]อัตราการใช้น้ำสะสม-กศผ'!AJ61</f>
        <v>0.58447484131390814</v>
      </c>
      <c r="AA147" s="21">
        <f>+'[10]อัตราการใช้น้ำสะสม-กศผ'!AK61</f>
        <v>0.58735089606555324</v>
      </c>
      <c r="AB147" s="21">
        <f>+'[10]อัตราการใช้น้ำสะสม-กศผ'!AL61</f>
        <v>0.58285200124818837</v>
      </c>
      <c r="AC147" s="21">
        <f>+'[10]อัตราการใช้น้ำสะสม-กศผ'!AM61</f>
        <v>0.57983330509462028</v>
      </c>
      <c r="AD147" s="21">
        <f>+'[10]อัตราการใช้น้ำสะสม-กศผ'!AO61</f>
        <v>0.57869639365819969</v>
      </c>
      <c r="AE147" s="373"/>
      <c r="AF147" s="373"/>
      <c r="AH147" s="374"/>
    </row>
    <row r="148" spans="1:63">
      <c r="A148" s="15">
        <v>1030</v>
      </c>
      <c r="B148" s="15" t="s">
        <v>18</v>
      </c>
      <c r="C148" s="23">
        <f>+'[10]อัตราการใช้น้ำรายเดือน-กศผ'!AC41</f>
        <v>0.63268151066828004</v>
      </c>
      <c r="D148" s="23">
        <f>+'[10]อัตราการใช้น้ำรายเดือน-กศผ'!AD41</f>
        <v>0.66794363501107845</v>
      </c>
      <c r="E148" s="23">
        <f>+'[10]อัตราการใช้น้ำรายเดือน-กศผ'!AE41</f>
        <v>0.63679394805436884</v>
      </c>
      <c r="F148" s="23">
        <f>+'[10]อัตราการใช้น้ำรายเดือน-กศผ'!AF41</f>
        <v>0.65912841632504693</v>
      </c>
      <c r="G148" s="23">
        <f>+'[10]อัตราการใช้น้ำรายเดือน-กศผ'!AG41</f>
        <v>0.72892338678595425</v>
      </c>
      <c r="H148" s="23">
        <f>+'[10]อัตราการใช้น้ำรายเดือน-กศผ'!AH41</f>
        <v>0.65720688311752717</v>
      </c>
      <c r="I148" s="23">
        <f>+'[10]อัตราการใช้น้ำรายเดือน-กศผ'!AI41</f>
        <v>0.77073772748953218</v>
      </c>
      <c r="J148" s="23">
        <f>+'[10]อัตราการใช้น้ำรายเดือน-กศผ'!AJ41</f>
        <v>0.73822831829382607</v>
      </c>
      <c r="K148" s="23">
        <f>+'[10]อัตราการใช้น้ำรายเดือน-กศผ'!AK41</f>
        <v>0.74386870653643489</v>
      </c>
      <c r="L148" s="23">
        <f>+'[10]อัตราการใช้น้ำรายเดือน-กศผ'!AL41</f>
        <v>0.64032240252080985</v>
      </c>
      <c r="M148" s="23">
        <f>+'[10]อัตราการใช้น้ำรายเดือน-กศผ'!AM41</f>
        <v>0.64412824333668717</v>
      </c>
      <c r="N148" s="23">
        <f>+'[10]อัตราการใช้น้ำรายเดือน-กศผ'!AN41</f>
        <v>0.69479721366618497</v>
      </c>
      <c r="O148" s="24">
        <f>+'[10]อัตราการใช้น้ำรายเดือน-กศผ'!AO41</f>
        <v>0.68556753259130332</v>
      </c>
      <c r="Q148" s="15">
        <v>1030</v>
      </c>
      <c r="R148" s="15" t="s">
        <v>18</v>
      </c>
      <c r="S148" s="23">
        <f>+'[10]อัตราการใช้น้ำสะสม-กศผ'!AC41</f>
        <v>0.63268151066828004</v>
      </c>
      <c r="T148" s="23">
        <f>+'[10]อัตราการใช้น้ำสะสม-กศผ'!AD41</f>
        <v>0.6503849425153021</v>
      </c>
      <c r="U148" s="23">
        <f>+'[10]อัตราการใช้น้ำสะสม-กศผ'!AE41</f>
        <v>0.64577116189677386</v>
      </c>
      <c r="V148" s="23">
        <f>+'[10]อัตราการใช้น้ำสะสม-กศผ'!AF41</f>
        <v>0.64941927161751101</v>
      </c>
      <c r="W148" s="23">
        <f>+'[10]อัตราการใช้น้ำสะสม-กศผ'!AG41</f>
        <v>0.66512171401715636</v>
      </c>
      <c r="X148" s="23">
        <f>+'[10]อัตราการใช้น้ำสะสม-กศผ'!AH41</f>
        <v>0.66356125609164218</v>
      </c>
      <c r="Y148" s="23">
        <f>+'[10]อัตราการใช้น้ำสะสม-กศผ'!AI41</f>
        <v>0.67850049272259982</v>
      </c>
      <c r="Z148" s="23">
        <f>+'[10]อัตราการใช้น้ำสะสม-กศผ'!AJ41</f>
        <v>0.68589327225791419</v>
      </c>
      <c r="AA148" s="23">
        <f>+'[10]อัตราการใช้น้ำสะสม-กศผ'!AK41</f>
        <v>0.69171972801264936</v>
      </c>
      <c r="AB148" s="23">
        <f>+'[10]อัตราการใช้น้ำสะสม-กศผ'!AL41</f>
        <v>0.6867350943443159</v>
      </c>
      <c r="AC148" s="23">
        <f>+'[10]อัตราการใช้น้ำสะสม-กศผ'!AM41</f>
        <v>0.68260134544060058</v>
      </c>
      <c r="AD148" s="23">
        <f>+'[10]อัตราการใช้น้ำสะสม-กศผ'!AO41</f>
        <v>0.68556753259130332</v>
      </c>
      <c r="AE148" s="373"/>
      <c r="AF148" s="373"/>
      <c r="AH148" s="374"/>
    </row>
    <row r="149" spans="1:63">
      <c r="A149" s="4">
        <v>10300</v>
      </c>
      <c r="B149" s="4" t="s">
        <v>149</v>
      </c>
      <c r="C149" s="18">
        <f>+'[10]อัตราการใช้น้ำรายเดือน-กศผ'!AC62</f>
        <v>0.61892160619202741</v>
      </c>
      <c r="D149" s="18">
        <f>+'[10]อัตราการใช้น้ำรายเดือน-กศผ'!AD62</f>
        <v>0.66557652048211047</v>
      </c>
      <c r="E149" s="18">
        <f>+'[10]อัตราการใช้น้ำรายเดือน-กศผ'!AE62</f>
        <v>0.63240148252582296</v>
      </c>
      <c r="F149" s="18">
        <f>+'[10]อัตราการใช้น้ำรายเดือน-กศผ'!AF62</f>
        <v>0.65763710701196576</v>
      </c>
      <c r="G149" s="18">
        <f>+'[10]อัตราการใช้น้ำรายเดือน-กศผ'!AG62</f>
        <v>0.71018622832996403</v>
      </c>
      <c r="H149" s="18">
        <f>+'[10]อัตราการใช้น้ำรายเดือน-กศผ'!AH62</f>
        <v>0.62469756016630473</v>
      </c>
      <c r="I149" s="18">
        <f>+'[10]อัตราการใช้น้ำรายเดือน-กศผ'!AI62</f>
        <v>0.73714296542360491</v>
      </c>
      <c r="J149" s="18">
        <f>+'[10]อัตราการใช้น้ำรายเดือน-กศผ'!AJ62</f>
        <v>0.70452488813078018</v>
      </c>
      <c r="K149" s="18">
        <f>+'[10]อัตราการใช้น้ำรายเดือน-กศผ'!AK62</f>
        <v>0.69829064869341229</v>
      </c>
      <c r="L149" s="18">
        <f>+'[10]อัตราการใช้น้ำรายเดือน-กศผ'!AL62</f>
        <v>0.63772110200863186</v>
      </c>
      <c r="M149" s="18">
        <f>+'[10]อัตราการใช้น้ำรายเดือน-กศผ'!AM62</f>
        <v>0.6300727272106601</v>
      </c>
      <c r="N149" s="18">
        <f>+'[10]อัตราการใช้น้ำรายเดือน-กศผ'!AN62</f>
        <v>0.66654747241751644</v>
      </c>
      <c r="O149" s="18">
        <f>+'[10]อัตราการใช้น้ำรายเดือน-กศผ'!AO62</f>
        <v>0.66418251225559299</v>
      </c>
      <c r="Q149" s="4">
        <v>10300</v>
      </c>
      <c r="R149" s="4" t="s">
        <v>149</v>
      </c>
      <c r="S149" s="18">
        <f>+'[10]อัตราการใช้น้ำสะสม-กศผ'!AC62</f>
        <v>0.61892160619202741</v>
      </c>
      <c r="T149" s="18">
        <f>+'[10]อัตราการใช้น้ำสะสม-กศผ'!AD62</f>
        <v>0.64187890921509372</v>
      </c>
      <c r="U149" s="18">
        <f>+'[10]อัตราการใช้น้ำสะสม-กศผ'!AE62</f>
        <v>0.63870598173845172</v>
      </c>
      <c r="V149" s="18">
        <f>+'[10]อัตราการใช้น้ำสะสม-กศผ'!AF62</f>
        <v>0.64366660288482602</v>
      </c>
      <c r="W149" s="18">
        <f>+'[10]อัตราการใช้น้ำสะสม-กศผ'!AG62</f>
        <v>0.65600559032571704</v>
      </c>
      <c r="X149" s="18">
        <f>+'[10]อัตราการใช้น้ำสะสม-กศผ'!AH62</f>
        <v>0.65049140417032925</v>
      </c>
      <c r="Y149" s="18">
        <f>+'[10]อัตราการใช้น้ำสะสม-กศผ'!AI62</f>
        <v>0.6628711596723289</v>
      </c>
      <c r="Z149" s="18">
        <f>+'[10]อัตราการใช้น้ำสะสม-กศผ'!AJ62</f>
        <v>0.66812194472721931</v>
      </c>
      <c r="AA149" s="18">
        <f>+'[10]อัตราการใช้น้ำสะสม-กศผ'!AK62</f>
        <v>0.67121975598089023</v>
      </c>
      <c r="AB149" s="18">
        <f>+'[10]อัตราการใช้น้ำสะสม-กศผ'!AL62</f>
        <v>0.66785502948104469</v>
      </c>
      <c r="AC149" s="18">
        <f>+'[10]อัตราการใช้น้ำสะสม-กศผ'!AM62</f>
        <v>0.6642445656603011</v>
      </c>
      <c r="AD149" s="18">
        <f>+'[10]อัตราการใช้น้ำสะสม-กศผ'!AO62</f>
        <v>0.66418251225559299</v>
      </c>
      <c r="AE149" s="373"/>
      <c r="AF149" s="373"/>
      <c r="AH149" s="374"/>
    </row>
    <row r="150" spans="1:63">
      <c r="A150" s="32" t="s">
        <v>156</v>
      </c>
      <c r="B150" s="32"/>
      <c r="C150"/>
      <c r="D150"/>
      <c r="E150"/>
      <c r="F150"/>
      <c r="G150"/>
      <c r="H150"/>
      <c r="I150"/>
      <c r="J150"/>
      <c r="K150"/>
      <c r="L150"/>
      <c r="M150"/>
      <c r="N150"/>
      <c r="O150" s="32"/>
    </row>
    <row r="151" spans="1:63">
      <c r="A151" s="3" t="s">
        <v>55</v>
      </c>
      <c r="B151" s="3" t="s">
        <v>43</v>
      </c>
      <c r="C151" s="3" t="s">
        <v>0</v>
      </c>
      <c r="D151" s="3" t="s">
        <v>1</v>
      </c>
      <c r="E151" s="3" t="s">
        <v>2</v>
      </c>
      <c r="F151" s="3" t="s">
        <v>3</v>
      </c>
      <c r="G151" s="3" t="s">
        <v>4</v>
      </c>
      <c r="H151" s="3" t="s">
        <v>5</v>
      </c>
      <c r="I151" s="3" t="s">
        <v>6</v>
      </c>
      <c r="J151" s="3" t="s">
        <v>7</v>
      </c>
      <c r="K151" s="3" t="s">
        <v>8</v>
      </c>
      <c r="L151" s="3" t="s">
        <v>9</v>
      </c>
      <c r="M151" s="3" t="s">
        <v>10</v>
      </c>
      <c r="N151" s="3" t="s">
        <v>11</v>
      </c>
      <c r="O151" s="3" t="s">
        <v>58</v>
      </c>
      <c r="Q151" s="3" t="s">
        <v>55</v>
      </c>
      <c r="R151" s="3" t="s">
        <v>100</v>
      </c>
      <c r="S151" s="3" t="s">
        <v>0</v>
      </c>
      <c r="T151" s="3" t="s">
        <v>1</v>
      </c>
      <c r="U151" s="3" t="s">
        <v>2</v>
      </c>
      <c r="V151" s="3" t="s">
        <v>3</v>
      </c>
      <c r="W151" s="3" t="s">
        <v>4</v>
      </c>
      <c r="X151" s="3" t="s">
        <v>5</v>
      </c>
      <c r="Y151" s="3" t="s">
        <v>6</v>
      </c>
      <c r="Z151" s="3" t="s">
        <v>7</v>
      </c>
      <c r="AA151" s="3" t="s">
        <v>8</v>
      </c>
      <c r="AB151" s="3" t="s">
        <v>9</v>
      </c>
      <c r="AC151" s="3" t="s">
        <v>10</v>
      </c>
      <c r="AD151" s="3" t="s">
        <v>11</v>
      </c>
      <c r="AE151" s="3" t="s">
        <v>58</v>
      </c>
      <c r="AG151" s="3" t="s">
        <v>55</v>
      </c>
      <c r="AH151" s="3" t="s">
        <v>101</v>
      </c>
      <c r="AI151" s="3" t="s">
        <v>0</v>
      </c>
      <c r="AJ151" s="3" t="s">
        <v>1</v>
      </c>
      <c r="AK151" s="3" t="s">
        <v>2</v>
      </c>
      <c r="AL151" s="3" t="s">
        <v>3</v>
      </c>
      <c r="AM151" s="3" t="s">
        <v>4</v>
      </c>
      <c r="AN151" s="3" t="s">
        <v>5</v>
      </c>
      <c r="AO151" s="3" t="s">
        <v>6</v>
      </c>
      <c r="AP151" s="3" t="s">
        <v>7</v>
      </c>
      <c r="AQ151" s="3" t="s">
        <v>8</v>
      </c>
      <c r="AR151" s="3" t="s">
        <v>9</v>
      </c>
      <c r="AS151" s="3" t="s">
        <v>10</v>
      </c>
      <c r="AT151" s="3" t="s">
        <v>11</v>
      </c>
      <c r="AU151" s="3" t="s">
        <v>58</v>
      </c>
      <c r="AW151" s="3" t="s">
        <v>55</v>
      </c>
      <c r="AX151" s="3" t="s">
        <v>102</v>
      </c>
      <c r="AY151" s="3" t="s">
        <v>0</v>
      </c>
      <c r="AZ151" s="3" t="s">
        <v>1</v>
      </c>
      <c r="BA151" s="3" t="s">
        <v>2</v>
      </c>
      <c r="BB151" s="3" t="s">
        <v>3</v>
      </c>
      <c r="BC151" s="3" t="s">
        <v>4</v>
      </c>
      <c r="BD151" s="3" t="s">
        <v>5</v>
      </c>
      <c r="BE151" s="3" t="s">
        <v>6</v>
      </c>
      <c r="BF151" s="3" t="s">
        <v>7</v>
      </c>
      <c r="BG151" s="3" t="s">
        <v>8</v>
      </c>
      <c r="BH151" s="3" t="s">
        <v>9</v>
      </c>
      <c r="BI151" s="3" t="s">
        <v>10</v>
      </c>
      <c r="BJ151" s="3" t="s">
        <v>11</v>
      </c>
      <c r="BK151" s="3" t="s">
        <v>58</v>
      </c>
    </row>
    <row r="152" spans="1:63">
      <c r="A152" s="34"/>
      <c r="B152" s="34" t="s">
        <v>46</v>
      </c>
      <c r="C152" s="35">
        <f>+'[10]รายได้-กศผ.'!R4/10^6</f>
        <v>3.2322828841280814E-2</v>
      </c>
      <c r="D152" s="35">
        <f>+'[10]รายได้-กศผ.'!S4/10^6</f>
        <v>1.9709828764493589E-2</v>
      </c>
      <c r="E152" s="35">
        <f>+'[10]รายได้-กศผ.'!T4/10^6</f>
        <v>4.6387452967826155E-2</v>
      </c>
      <c r="F152" s="35">
        <f>+'[10]รายได้-กศผ.'!U4/10^6</f>
        <v>8.2694183367887586E-2</v>
      </c>
      <c r="G152" s="35">
        <f>+'[10]รายได้-กศผ.'!V4/10^6</f>
        <v>2.646794517392306E-2</v>
      </c>
      <c r="H152" s="35">
        <f>+'[10]รายได้-กศผ.'!W4/10^6</f>
        <v>5.2097174230208099E-2</v>
      </c>
      <c r="I152" s="35">
        <f>+'[10]รายได้-กศผ.'!X4/10^6</f>
        <v>3.1984116563003914E-2</v>
      </c>
      <c r="J152" s="35">
        <f>+'[10]รายได้-กศผ.'!Y4/10^6</f>
        <v>5.6984308531060436E-2</v>
      </c>
      <c r="K152" s="35">
        <f>+'[10]รายได้-กศผ.'!Z4/10^6</f>
        <v>4.5855190816248177E-2</v>
      </c>
      <c r="L152" s="35">
        <f>+'[10]รายได้-กศผ.'!AA4/10^6</f>
        <v>6.5758569454042848E-2</v>
      </c>
      <c r="M152" s="35">
        <f>+'[10]รายได้-กศผ.'!AB4/10^6</f>
        <v>9.2065223066881682E-2</v>
      </c>
      <c r="N152" s="35">
        <f>+'[10]รายได้-กศผ.'!AC4/10^6</f>
        <v>7.7823178223143663E-2</v>
      </c>
      <c r="O152" s="36">
        <f>SUM(C152:N152)</f>
        <v>0.63014999999999999</v>
      </c>
      <c r="Q152" s="34"/>
      <c r="R152" s="34" t="s">
        <v>46</v>
      </c>
      <c r="S152" s="35">
        <f>+'[10]รายได้ค่าน้ำ-กศผ.'!R4/10^6</f>
        <v>-1.7115871918940683E-7</v>
      </c>
      <c r="T152" s="35">
        <f>+'[10]รายได้ค่าน้ำ-กศผ.'!S4/10^6</f>
        <v>-1.7123550641190378E-7</v>
      </c>
      <c r="U152" s="35">
        <f>+'[10]รายได้ค่าน้ำ-กศผ.'!T4/10^6</f>
        <v>4.5296782615332632E-7</v>
      </c>
      <c r="V152" s="35">
        <f>+'[10]รายได้ค่าน้ำ-กศผ.'!U4/10^6</f>
        <v>1.8336788758460898E-7</v>
      </c>
      <c r="W152" s="35">
        <f>+'[10]รายได้ค่าน้ำ-กศผ.'!V4/10^6</f>
        <v>-5.4826076939207266E-8</v>
      </c>
      <c r="X152" s="35">
        <f>+'[10]รายได้ค่าน้ำ-กศผ.'!W4/10^6</f>
        <v>1.7423020809656009E-7</v>
      </c>
      <c r="Y152" s="35">
        <f>+'[10]รายได้ค่าน้ำ-กศผ.'!X4/10^6</f>
        <v>1.1656300391405238E-7</v>
      </c>
      <c r="Z152" s="35">
        <f>+'[10]รายได้ค่าน้ำ-กศผ.'!Y4/10^6</f>
        <v>3.0853106043650769E-7</v>
      </c>
      <c r="AA152" s="35">
        <f>+'[10]รายได้ค่าน้ำ-กศผ.'!Z4/10^6</f>
        <v>1.9081624817772536E-7</v>
      </c>
      <c r="AB152" s="35">
        <f>+'[10]รายได้ค่าน้ำ-กศผ.'!AA4/10^6</f>
        <v>-4.3054595714784229E-7</v>
      </c>
      <c r="AC152" s="35">
        <f>+'[10]รายได้ค่าน้ำ-กศผ.'!AB4/10^6</f>
        <v>2.2306688167736866E-7</v>
      </c>
      <c r="AD152" s="35">
        <f>+'[10]รายได้ค่าน้ำ-กศผ.'!AC4/10^6</f>
        <v>1.7822314366640059E-7</v>
      </c>
      <c r="AE152" s="36">
        <f>SUM(S152:AD152)</f>
        <v>1.00000000001819E-6</v>
      </c>
      <c r="AG152" s="34"/>
      <c r="AH152" s="34" t="s">
        <v>46</v>
      </c>
      <c r="AI152" s="35">
        <f>+([10]รายได้ค่าบริการ!AB36+[10]รายได้ค่าบริการอื่น!AB36)/10^6</f>
        <v>3.2322999999999998E-2</v>
      </c>
      <c r="AJ152" s="35">
        <f>+([10]รายได้ค่าบริการ!AC36+[10]รายได้ค่าบริการอื่น!AC36)/10^6</f>
        <v>1.9709999999999998E-2</v>
      </c>
      <c r="AK152" s="35">
        <f>+([10]รายได้ค่าบริการ!AD36+[10]รายได้ค่าบริการอื่น!AD36)/10^6</f>
        <v>4.6386999999999998E-2</v>
      </c>
      <c r="AL152" s="35">
        <f>+([10]รายได้ค่าบริการ!AE36+[10]รายได้ค่าบริการอื่น!AE36)/10^6</f>
        <v>8.2694000000000004E-2</v>
      </c>
      <c r="AM152" s="35">
        <f>+([10]รายได้ค่าบริการ!AF36+[10]รายได้ค่าบริการอื่น!AF36)/10^6</f>
        <v>2.6467999999999998E-2</v>
      </c>
      <c r="AN152" s="35">
        <f>+([10]รายได้ค่าบริการ!AG36+[10]รายได้ค่าบริการอื่น!AG36)/10^6</f>
        <v>5.2096999999999997E-2</v>
      </c>
      <c r="AO152" s="35">
        <f>+([10]รายได้ค่าบริการ!AH36+[10]รายได้ค่าบริการอื่น!AH36)/10^6</f>
        <v>3.1983999999999999E-2</v>
      </c>
      <c r="AP152" s="35">
        <f>+([10]รายได้ค่าบริการ!AI36+[10]รายได้ค่าบริการอื่น!AI36)/10^6</f>
        <v>5.6984E-2</v>
      </c>
      <c r="AQ152" s="35">
        <f>+([10]รายได้ค่าบริการ!AJ36+[10]รายได้ค่าบริการอื่น!AJ36)/10^6</f>
        <v>4.5855E-2</v>
      </c>
      <c r="AR152" s="35">
        <f>+([10]รายได้ค่าบริการ!AK36+[10]รายได้ค่าบริการอื่น!AK36)/10^6</f>
        <v>6.5758999999999998E-2</v>
      </c>
      <c r="AS152" s="35">
        <f>+([10]รายได้ค่าบริการ!AL36+[10]รายได้ค่าบริการอื่น!AL36)/10^6</f>
        <v>9.2064999999999994E-2</v>
      </c>
      <c r="AT152" s="35">
        <f>+([10]รายได้ค่าบริการ!AM36+[10]รายได้ค่าบริการอื่น!AM36)/10^6</f>
        <v>7.7823000000000003E-2</v>
      </c>
      <c r="AU152" s="36">
        <f>SUM(AI152:AT152)</f>
        <v>0.63014899999999996</v>
      </c>
      <c r="AW152" s="34"/>
      <c r="AX152" s="34" t="s">
        <v>46</v>
      </c>
      <c r="AY152" s="35">
        <f>+[10]รายได้ค่าติดตั้ง!AB36/10^6</f>
        <v>0</v>
      </c>
      <c r="AZ152" s="35">
        <f>+[10]รายได้ค่าติดตั้ง!AC36/10^6</f>
        <v>0</v>
      </c>
      <c r="BA152" s="35">
        <f>+[10]รายได้ค่าติดตั้ง!AD36/10^6</f>
        <v>0</v>
      </c>
      <c r="BB152" s="35">
        <f>+[10]รายได้ค่าติดตั้ง!AE36/10^6</f>
        <v>0</v>
      </c>
      <c r="BC152" s="35">
        <f>+[10]รายได้ค่าติดตั้ง!AF36/10^6</f>
        <v>0</v>
      </c>
      <c r="BD152" s="35">
        <f>+[10]รายได้ค่าติดตั้ง!AG36/10^6</f>
        <v>0</v>
      </c>
      <c r="BE152" s="35">
        <f>+[10]รายได้ค่าติดตั้ง!AH36/10^6</f>
        <v>0</v>
      </c>
      <c r="BF152" s="35">
        <f>+[10]รายได้ค่าติดตั้ง!AI36/10^6</f>
        <v>0</v>
      </c>
      <c r="BG152" s="35">
        <f>+[10]รายได้ค่าติดตั้ง!AJ36/10^6</f>
        <v>0</v>
      </c>
      <c r="BH152" s="35">
        <f>+[10]รายได้ค่าติดตั้ง!AK36/10^6</f>
        <v>0</v>
      </c>
      <c r="BI152" s="35">
        <f>+[10]รายได้ค่าติดตั้ง!AL36/10^6</f>
        <v>0</v>
      </c>
      <c r="BJ152" s="35">
        <f>+[10]รายได้ค่าติดตั้ง!AM36/10^6</f>
        <v>0</v>
      </c>
      <c r="BK152" s="36">
        <f>SUM(AY152:BJ152)</f>
        <v>0</v>
      </c>
    </row>
    <row r="153" spans="1:63">
      <c r="A153" s="10">
        <v>1004</v>
      </c>
      <c r="B153" s="10" t="s">
        <v>99</v>
      </c>
      <c r="C153" s="21">
        <f>+'[10]รายได้-กศผ.'!R5/10^6</f>
        <v>64.13939981724431</v>
      </c>
      <c r="D153" s="21">
        <f>+'[10]รายได้-กศผ.'!S5/10^6</f>
        <v>67.959758045386266</v>
      </c>
      <c r="E153" s="21">
        <f>+'[10]รายได้-กศผ.'!T5/10^6</f>
        <v>66.440396662928634</v>
      </c>
      <c r="F153" s="21">
        <f>+'[10]รายได้-กศผ.'!U5/10^6</f>
        <v>68.560364130745796</v>
      </c>
      <c r="G153" s="21">
        <f>+'[10]รายได้-กศผ.'!V5/10^6</f>
        <v>66.68544729195834</v>
      </c>
      <c r="H153" s="21">
        <f>+'[10]รายได้-กศผ.'!W5/10^6</f>
        <v>65.831461526727892</v>
      </c>
      <c r="I153" s="21">
        <f>+'[10]รายได้-กศผ.'!X5/10^6</f>
        <v>74.416664908595251</v>
      </c>
      <c r="J153" s="21">
        <f>+'[10]รายได้-กศผ.'!Y5/10^6</f>
        <v>71.20662811297565</v>
      </c>
      <c r="K153" s="21">
        <f>+'[10]รายได้-กศผ.'!Z5/10^6</f>
        <v>68.710917502747108</v>
      </c>
      <c r="L153" s="21">
        <f>+'[10]รายได้-กศผ.'!AA5/10^6</f>
        <v>64.439259402581271</v>
      </c>
      <c r="M153" s="21">
        <f>+'[10]รายได้-กศผ.'!AB5/10^6</f>
        <v>65.285465405969902</v>
      </c>
      <c r="N153" s="21">
        <f>+'[10]รายได้-กศผ.'!AC5/10^6</f>
        <v>68.00424719213953</v>
      </c>
      <c r="O153" s="29">
        <f>SUM(C153:N153)</f>
        <v>811.68000999999981</v>
      </c>
      <c r="Q153" s="10">
        <v>1004</v>
      </c>
      <c r="R153" s="10" t="s">
        <v>99</v>
      </c>
      <c r="S153" s="21">
        <f>+'[10]รายได้ค่าน้ำ-กศผ.'!R5/10^6</f>
        <v>58.912764817244309</v>
      </c>
      <c r="T153" s="21">
        <f>+'[10]รายได้ค่าน้ำ-กศผ.'!S5/10^6</f>
        <v>62.527256045386267</v>
      </c>
      <c r="U153" s="21">
        <f>+'[10]รายได้ค่าน้ำ-กศผ.'!T5/10^6</f>
        <v>60.81987866292863</v>
      </c>
      <c r="V153" s="21">
        <f>+'[10]รายได้ค่าน้ำ-กศผ.'!U5/10^6</f>
        <v>63.744011130745797</v>
      </c>
      <c r="W153" s="21">
        <f>+'[10]รายได้ค่าน้ำ-กศผ.'!V5/10^6</f>
        <v>62.136790291958349</v>
      </c>
      <c r="X153" s="21">
        <f>+'[10]รายได้ค่าน้ำ-กศผ.'!W5/10^6</f>
        <v>60.417168526727892</v>
      </c>
      <c r="Y153" s="21">
        <f>+'[10]รายได้ค่าน้ำ-กศผ.'!X5/10^6</f>
        <v>69.639853908595242</v>
      </c>
      <c r="Z153" s="21">
        <f>+'[10]รายได้ค่าน้ำ-กศผ.'!Y5/10^6</f>
        <v>66.121297112975654</v>
      </c>
      <c r="AA153" s="21">
        <f>+'[10]รายได้ค่าน้ำ-กศผ.'!Z5/10^6</f>
        <v>63.9804885027471</v>
      </c>
      <c r="AB153" s="21">
        <f>+'[10]รายได้ค่าน้ำ-กศผ.'!AA5/10^6</f>
        <v>59.856480402581276</v>
      </c>
      <c r="AC153" s="21">
        <f>+'[10]รายได้ค่าน้ำ-กศผ.'!AB5/10^6</f>
        <v>60.567062405969899</v>
      </c>
      <c r="AD153" s="21">
        <f>+'[10]รายได้ค่าน้ำ-กศผ.'!AC5/10^6</f>
        <v>62.870969192139533</v>
      </c>
      <c r="AE153" s="29">
        <f>SUM(S153:AD153)</f>
        <v>751.59402099999988</v>
      </c>
      <c r="AG153" s="10">
        <v>1004</v>
      </c>
      <c r="AH153" s="10" t="s">
        <v>99</v>
      </c>
      <c r="AI153" s="21">
        <f>+([10]รายได้ค่าบริการ!AB37+[10]รายได้ค่าบริการอื่น!AB37)/10^6</f>
        <v>3.9790410000000001</v>
      </c>
      <c r="AJ153" s="21">
        <f>+([10]รายได้ค่าบริการ!AC37+[10]รายได้ค่าบริการอื่น!AC37)/10^6</f>
        <v>3.9846599999999999</v>
      </c>
      <c r="AK153" s="21">
        <f>+([10]รายได้ค่าบริการ!AD37+[10]รายได้ค่าบริการอื่น!AD37)/10^6</f>
        <v>3.9767999999999999</v>
      </c>
      <c r="AL153" s="21">
        <f>+([10]รายได้ค่าบริการ!AE37+[10]รายได้ค่าบริการอื่น!AE37)/10^6</f>
        <v>3.9953400000000001</v>
      </c>
      <c r="AM153" s="21">
        <f>+([10]รายได้ค่าบริการ!AF37+[10]รายได้ค่าบริการอื่น!AF37)/10^6</f>
        <v>3.9687990000000002</v>
      </c>
      <c r="AN153" s="21">
        <f>+([10]รายได้ค่าบริการ!AG37+[10]รายได้ค่าบริการอื่น!AG37)/10^6</f>
        <v>4.0059420000000001</v>
      </c>
      <c r="AO153" s="21">
        <f>+([10]รายได้ค่าบริการ!AH37+[10]รายได้ค่าบริการอื่น!AH37)/10^6</f>
        <v>3.9405790000000001</v>
      </c>
      <c r="AP153" s="21">
        <f>+([10]รายได้ค่าบริการ!AI37+[10]รายได้ค่าบริการอื่น!AI37)/10^6</f>
        <v>4.0366070000000001</v>
      </c>
      <c r="AQ153" s="21">
        <f>+([10]รายได้ค่าบริการ!AJ37+[10]รายได้ค่าบริการอื่น!AJ37)/10^6</f>
        <v>4.0903679999999998</v>
      </c>
      <c r="AR153" s="21">
        <f>+([10]รายได้ค่าบริการ!AK37+[10]รายได้ค่าบริการอื่น!AK37)/10^6</f>
        <v>4.1048030000000004</v>
      </c>
      <c r="AS153" s="21">
        <f>+([10]รายได้ค่าบริการ!AL37+[10]รายได้ค่าบริการอื่น!AL37)/10^6</f>
        <v>4.1162330000000003</v>
      </c>
      <c r="AT153" s="21">
        <f>+([10]รายได้ค่าบริการ!AM37+[10]รายได้ค่าบริการอื่น!AM37)/10^6</f>
        <v>4.1146779999999996</v>
      </c>
      <c r="AU153" s="29">
        <f>SUM(AI153:AT153)</f>
        <v>48.313849999999995</v>
      </c>
      <c r="AW153" s="10">
        <v>1004</v>
      </c>
      <c r="AX153" s="10" t="s">
        <v>99</v>
      </c>
      <c r="AY153" s="21">
        <f>+[10]รายได้ค่าติดตั้ง!AB37/10^6</f>
        <v>7.0965879999999997</v>
      </c>
      <c r="AZ153" s="21">
        <f>+[10]รายได้ค่าติดตั้ง!AC37/10^6</f>
        <v>6.4887180000000004</v>
      </c>
      <c r="BA153" s="21">
        <f>+[10]รายได้ค่าติดตั้ง!AD37/10^6</f>
        <v>6.491053</v>
      </c>
      <c r="BB153" s="21">
        <f>+[10]รายได้ค่าติดตั้ง!AE37/10^6</f>
        <v>5.1676349999999998</v>
      </c>
      <c r="BC153" s="21">
        <f>+[10]รายได้ค่าติดตั้ง!AF37/10^6</f>
        <v>3.9024200000000002</v>
      </c>
      <c r="BD153" s="21">
        <f>+[10]รายได้ค่าติดตั้ง!AG37/10^6</f>
        <v>6.7033560000000003</v>
      </c>
      <c r="BE153" s="21">
        <f>+[10]รายได้ค่าติดตั้ง!AH37/10^6</f>
        <v>4.4110500000000004</v>
      </c>
      <c r="BF153" s="21">
        <f>+[10]รายได้ค่าติดตั้ง!AI37/10^6</f>
        <v>6.3372029999999997</v>
      </c>
      <c r="BG153" s="21">
        <f>+[10]รายได้ค่าติดตั้ง!AJ37/10^6</f>
        <v>5.0828800000000003</v>
      </c>
      <c r="BH153" s="21">
        <f>+[10]รายได้ค่าติดตั้ง!AK37/10^6</f>
        <v>4.5209039999999998</v>
      </c>
      <c r="BI153" s="21">
        <f>+[10]รายได้ค่าติดตั้ง!AL37/10^6</f>
        <v>5.4206630000000002</v>
      </c>
      <c r="BJ153" s="21">
        <f>+[10]รายได้ค่าติดตั้ง!AM37/10^6</f>
        <v>8.2951999999999995</v>
      </c>
      <c r="BK153" s="29">
        <f>SUM(AY153:BJ153)</f>
        <v>69.917670000000001</v>
      </c>
    </row>
    <row r="154" spans="1:63">
      <c r="A154" s="10">
        <v>1005</v>
      </c>
      <c r="B154" s="10" t="s">
        <v>13</v>
      </c>
      <c r="C154" s="21">
        <f>+'[10]รายได้-กศผ.'!R6/10^6</f>
        <v>0.92449654551231675</v>
      </c>
      <c r="D154" s="21">
        <f>+'[10]รายได้-กศผ.'!S6/10^6</f>
        <v>0.94745815648503906</v>
      </c>
      <c r="E154" s="21">
        <f>+'[10]รายได้-กศผ.'!T6/10^6</f>
        <v>0.92788370477875715</v>
      </c>
      <c r="F154" s="21">
        <f>+'[10]รายได้-กศผ.'!U6/10^6</f>
        <v>1.0072960385419143</v>
      </c>
      <c r="G154" s="21">
        <f>+'[10]รายได้-กศผ.'!V6/10^6</f>
        <v>0.96290957830706703</v>
      </c>
      <c r="H154" s="21">
        <f>+'[10]รายได้-กศผ.'!W6/10^6</f>
        <v>0.95671983423962714</v>
      </c>
      <c r="I154" s="21">
        <f>+'[10]รายได้-กศผ.'!X6/10^6</f>
        <v>1.1628713037779519</v>
      </c>
      <c r="J154" s="21">
        <f>+'[10]รายได้-กศผ.'!Y6/10^6</f>
        <v>1.178724011837214</v>
      </c>
      <c r="K154" s="21">
        <f>+'[10]รายได้-กศผ.'!Z6/10^6</f>
        <v>1.0708174612799781</v>
      </c>
      <c r="L154" s="21">
        <f>+'[10]รายได้-กศผ.'!AA6/10^6</f>
        <v>0.9718890060078611</v>
      </c>
      <c r="M154" s="21">
        <f>+'[10]รายได้-กศผ.'!AB6/10^6</f>
        <v>0.97501616444733252</v>
      </c>
      <c r="N154" s="21">
        <f>+'[10]รายได้-กศผ.'!AC6/10^6</f>
        <v>1.0000781947849422</v>
      </c>
      <c r="O154" s="29">
        <f t="shared" ref="O154:O179" si="18">SUM(C154:N154)</f>
        <v>12.086160000000001</v>
      </c>
      <c r="Q154" s="10">
        <v>1005</v>
      </c>
      <c r="R154" s="10" t="s">
        <v>13</v>
      </c>
      <c r="S154" s="21">
        <f>+'[10]รายได้ค่าน้ำ-กศผ.'!R6/10^6</f>
        <v>0.82203154551231672</v>
      </c>
      <c r="T154" s="21">
        <f>+'[10]รายได้ค่าน้ำ-กศผ.'!S6/10^6</f>
        <v>0.84040015648503907</v>
      </c>
      <c r="U154" s="21">
        <f>+'[10]รายได้ค่าน้ำ-กศผ.'!T6/10^6</f>
        <v>0.81765470477875712</v>
      </c>
      <c r="V154" s="21">
        <f>+'[10]รายได้ค่าน้ำ-กศผ.'!U6/10^6</f>
        <v>0.90783403854191436</v>
      </c>
      <c r="W154" s="21">
        <f>+'[10]รายได้ค่าน้ำ-กศผ.'!V6/10^6</f>
        <v>0.85531157830706706</v>
      </c>
      <c r="X154" s="21">
        <f>+'[10]รายได้ค่าน้ำ-กศผ.'!W6/10^6</f>
        <v>0.84804383423962715</v>
      </c>
      <c r="Y154" s="21">
        <f>+'[10]รายได้ค่าน้ำ-กศผ.'!X6/10^6</f>
        <v>1.058151303777952</v>
      </c>
      <c r="Z154" s="21">
        <f>+'[10]รายได้ค่าน้ำ-กศผ.'!Y6/10^6</f>
        <v>1.070410011837214</v>
      </c>
      <c r="AA154" s="21">
        <f>+'[10]รายได้ค่าน้ำ-กศผ.'!Z6/10^6</f>
        <v>0.963820461279978</v>
      </c>
      <c r="AB154" s="21">
        <f>+'[10]รายได้ค่าน้ำ-กศผ.'!AA6/10^6</f>
        <v>0.85769100600786108</v>
      </c>
      <c r="AC154" s="21">
        <f>+'[10]รายได้ค่าน้ำ-กศผ.'!AB6/10^6</f>
        <v>0.86879116444733251</v>
      </c>
      <c r="AD154" s="21">
        <f>+'[10]รายได้ค่าน้ำ-กศผ.'!AC6/10^6</f>
        <v>0.89183019478494219</v>
      </c>
      <c r="AE154" s="29">
        <f t="shared" ref="AE154:AE179" si="19">SUM(S154:AD154)</f>
        <v>10.801970000000001</v>
      </c>
      <c r="AG154" s="10">
        <v>1005</v>
      </c>
      <c r="AH154" s="10" t="s">
        <v>13</v>
      </c>
      <c r="AI154" s="21">
        <f>+([10]รายได้ค่าบริการ!AB38+[10]รายได้ค่าบริการอื่น!AB38)/10^6</f>
        <v>9.5200999999999994E-2</v>
      </c>
      <c r="AJ154" s="21">
        <f>+([10]รายได้ค่าบริการ!AC38+[10]รายได้ค่าบริการอื่น!AC38)/10^6</f>
        <v>9.5413999999999999E-2</v>
      </c>
      <c r="AK154" s="21">
        <f>+([10]รายได้ค่าบริการ!AD38+[10]รายได้ค่าบริการอื่น!AD38)/10^6</f>
        <v>9.5435000000000006E-2</v>
      </c>
      <c r="AL154" s="21">
        <f>+([10]รายได้ค่าบริการ!AE38+[10]รายได้ค่าบริการอื่น!AE38)/10^6</f>
        <v>9.5787999999999998E-2</v>
      </c>
      <c r="AM154" s="21">
        <f>+([10]รายได้ค่าบริการ!AF38+[10]รายได้ค่าบริการอื่น!AF38)/10^6</f>
        <v>9.5812999999999995E-2</v>
      </c>
      <c r="AN154" s="21">
        <f>+([10]รายได้ค่าบริการ!AG38+[10]รายได้ค่าบริการอื่น!AG38)/10^6</f>
        <v>9.6602999999999994E-2</v>
      </c>
      <c r="AO154" s="21">
        <f>+([10]รายได้ค่าบริการ!AH38+[10]รายได้ค่าบริการอื่น!AH38)/10^6</f>
        <v>9.7530000000000006E-2</v>
      </c>
      <c r="AP154" s="21">
        <f>+([10]รายได้ค่าบริการ!AI38+[10]รายได้ค่าบริการอื่น!AI38)/10^6</f>
        <v>9.8142999999999994E-2</v>
      </c>
      <c r="AQ154" s="21">
        <f>+([10]รายได้ค่าบริการ!AJ38+[10]รายได้ค่าบริการอื่น!AJ38)/10^6</f>
        <v>9.8340999999999998E-2</v>
      </c>
      <c r="AR154" s="21">
        <f>+([10]รายได้ค่าบริการ!AK38+[10]รายได้ค่าบริการอื่น!AK38)/10^6</f>
        <v>0.103341</v>
      </c>
      <c r="AS154" s="21">
        <f>+([10]รายได้ค่าบริการ!AL38+[10]รายได้ค่าบริการอื่น!AL38)/10^6</f>
        <v>9.9042000000000005E-2</v>
      </c>
      <c r="AT154" s="21">
        <f>+([10]รายได้ค่าบริการ!AM38+[10]รายได้ค่าบริการอื่น!AM38)/10^6</f>
        <v>9.8888000000000004E-2</v>
      </c>
      <c r="AU154" s="29">
        <f t="shared" ref="AU154:AU179" si="20">SUM(AI154:AT154)</f>
        <v>1.1695390000000001</v>
      </c>
      <c r="AW154" s="10">
        <v>1005</v>
      </c>
      <c r="AX154" s="10" t="s">
        <v>13</v>
      </c>
      <c r="AY154" s="21">
        <f>+[10]รายได้ค่าติดตั้ง!AB38/10^6</f>
        <v>2.3872000000000001E-2</v>
      </c>
      <c r="AZ154" s="21">
        <f>+[10]รายได้ค่าติดตั้ง!AC38/10^6</f>
        <v>3.7088999999999997E-2</v>
      </c>
      <c r="BA154" s="21">
        <f>+[10]รายได้ค่าติดตั้ง!AD38/10^6</f>
        <v>5.9947E-2</v>
      </c>
      <c r="BB154" s="21">
        <f>+[10]รายได้ค่าติดตั้ง!AE38/10^6</f>
        <v>2.3965E-2</v>
      </c>
      <c r="BC154" s="21">
        <f>+[10]รายได้ค่าติดตั้ง!AF38/10^6</f>
        <v>9.5616999999999994E-2</v>
      </c>
      <c r="BD154" s="21">
        <f>+[10]รายได้ค่าติดตั้ง!AG38/10^6</f>
        <v>0.22134899999999999</v>
      </c>
      <c r="BE154" s="21">
        <f>+[10]รายได้ค่าติดตั้ง!AH38/10^6</f>
        <v>5.6446999999999997E-2</v>
      </c>
      <c r="BF154" s="21">
        <f>+[10]รายได้ค่าติดตั้ง!AI38/10^6</f>
        <v>7.3330999999999993E-2</v>
      </c>
      <c r="BG154" s="21">
        <f>+[10]รายได้ค่าติดตั้ง!AJ38/10^6</f>
        <v>3.9014E-2</v>
      </c>
      <c r="BH154" s="21">
        <f>+[10]รายได้ค่าติดตั้ง!AK38/10^6</f>
        <v>4.24E-2</v>
      </c>
      <c r="BI154" s="21">
        <f>+[10]รายได้ค่าติดตั้ง!AL38/10^6</f>
        <v>2.3477999999999999E-2</v>
      </c>
      <c r="BJ154" s="21">
        <f>+[10]รายได้ค่าติดตั้ง!AM38/10^6</f>
        <v>3.6502E-2</v>
      </c>
      <c r="BK154" s="29">
        <f t="shared" ref="BK154:BK179" si="21">SUM(AY154:BJ154)</f>
        <v>0.73301100000000008</v>
      </c>
    </row>
    <row r="155" spans="1:63">
      <c r="A155" s="10">
        <v>1006</v>
      </c>
      <c r="B155" s="10" t="s">
        <v>14</v>
      </c>
      <c r="C155" s="21">
        <f>+'[10]รายได้-กศผ.'!R7/10^6</f>
        <v>4.5900055086083853</v>
      </c>
      <c r="D155" s="21">
        <f>+'[10]รายได้-กศผ.'!S7/10^6</f>
        <v>4.7250883752981814</v>
      </c>
      <c r="E155" s="21">
        <f>+'[10]รายได้-กศผ.'!T7/10^6</f>
        <v>4.8699674801993904</v>
      </c>
      <c r="F155" s="21">
        <f>+'[10]รายได้-กศผ.'!U7/10^6</f>
        <v>5.0115948087074607</v>
      </c>
      <c r="G155" s="21">
        <f>+'[10]รายได้-กศผ.'!V7/10^6</f>
        <v>5.0828567172139305</v>
      </c>
      <c r="H155" s="21">
        <f>+'[10]รายได้-กศผ.'!W7/10^6</f>
        <v>5.0336482723097449</v>
      </c>
      <c r="I155" s="21">
        <f>+'[10]รายได้-กศผ.'!X7/10^6</f>
        <v>5.7234041101517148</v>
      </c>
      <c r="J155" s="21">
        <f>+'[10]รายได้-กศผ.'!Y7/10^6</f>
        <v>6.0597812361200027</v>
      </c>
      <c r="K155" s="21">
        <f>+'[10]รายได้-กศผ.'!Z7/10^6</f>
        <v>5.3058011939221812</v>
      </c>
      <c r="L155" s="21">
        <f>+'[10]รายได้-กศผ.'!AA7/10^6</f>
        <v>4.8585973333083894</v>
      </c>
      <c r="M155" s="21">
        <f>+'[10]รายได้-กศผ.'!AB7/10^6</f>
        <v>4.849410956927426</v>
      </c>
      <c r="N155" s="21">
        <f>+'[10]รายได้-กศผ.'!AC7/10^6</f>
        <v>4.9239840072331944</v>
      </c>
      <c r="O155" s="29">
        <f t="shared" si="18"/>
        <v>61.034140000000001</v>
      </c>
      <c r="Q155" s="10">
        <v>1006</v>
      </c>
      <c r="R155" s="10" t="s">
        <v>14</v>
      </c>
      <c r="S155" s="21">
        <f>+'[10]รายได้ค่าน้ำ-กศผ.'!R7/10^6</f>
        <v>3.8163395086083849</v>
      </c>
      <c r="T155" s="21">
        <f>+'[10]รายได้ค่าน้ำ-กศผ.'!S7/10^6</f>
        <v>4.091476375298182</v>
      </c>
      <c r="U155" s="21">
        <f>+'[10]รายได้ค่าน้ำ-กศผ.'!T7/10^6</f>
        <v>4.0566344801993903</v>
      </c>
      <c r="V155" s="21">
        <f>+'[10]รายได้ค่าน้ำ-กศผ.'!U7/10^6</f>
        <v>4.3213418087074604</v>
      </c>
      <c r="W155" s="21">
        <f>+'[10]รายได้ค่าน้ำ-กศผ.'!V7/10^6</f>
        <v>4.2935707172139308</v>
      </c>
      <c r="X155" s="21">
        <f>+'[10]รายได้ค่าน้ำ-กศผ.'!W7/10^6</f>
        <v>4.1684642723097447</v>
      </c>
      <c r="Y155" s="21">
        <f>+'[10]รายได้ค่าน้ำ-กศผ.'!X7/10^6</f>
        <v>4.9394711101517146</v>
      </c>
      <c r="Z155" s="21">
        <f>+'[10]รายได้ค่าน้ำ-กศผ.'!Y7/10^6</f>
        <v>5.1329912361200023</v>
      </c>
      <c r="AA155" s="21">
        <f>+'[10]รายได้ค่าน้ำ-กศผ.'!Z7/10^6</f>
        <v>4.5205041939221813</v>
      </c>
      <c r="AB155" s="21">
        <f>+'[10]รายได้ค่าน้ำ-กศผ.'!AA7/10^6</f>
        <v>4.0591233333083894</v>
      </c>
      <c r="AC155" s="21">
        <f>+'[10]รายได้ค่าน้ำ-กศผ.'!AB7/10^6</f>
        <v>4.0526709569274262</v>
      </c>
      <c r="AD155" s="21">
        <f>+'[10]รายได้ค่าน้ำ-กศผ.'!AC7/10^6</f>
        <v>4.1098050072331942</v>
      </c>
      <c r="AE155" s="29">
        <f t="shared" si="19"/>
        <v>51.562393</v>
      </c>
      <c r="AG155" s="10">
        <v>1006</v>
      </c>
      <c r="AH155" s="10" t="s">
        <v>14</v>
      </c>
      <c r="AI155" s="21">
        <f>+([10]รายได้ค่าบริการ!AB39+[10]รายได้ค่าบริการอื่น!AB39)/10^6</f>
        <v>0.53660399999999997</v>
      </c>
      <c r="AJ155" s="21">
        <f>+([10]รายได้ค่าบริการ!AC39+[10]รายได้ค่าบริการอื่น!AC39)/10^6</f>
        <v>0.540354</v>
      </c>
      <c r="AK155" s="21">
        <f>+([10]รายได้ค่าบริการ!AD39+[10]รายได้ค่าบริการอื่น!AD39)/10^6</f>
        <v>0.53615199999999996</v>
      </c>
      <c r="AL155" s="21">
        <f>+([10]รายได้ค่าบริการ!AE39+[10]รายได้ค่าบริการอื่น!AE39)/10^6</f>
        <v>0.56804399999999999</v>
      </c>
      <c r="AM155" s="21">
        <f>+([10]รายได้ค่าบริการ!AF39+[10]รายได้ค่าบริการอื่น!AF39)/10^6</f>
        <v>0.555616</v>
      </c>
      <c r="AN155" s="21">
        <f>+([10]รายได้ค่าบริการ!AG39+[10]รายได้ค่าบริการอื่น!AG39)/10^6</f>
        <v>0.54735800000000001</v>
      </c>
      <c r="AO155" s="21">
        <f>+([10]รายได้ค่าบริการ!AH39+[10]รายได้ค่าบริการอื่น!AH39)/10^6</f>
        <v>0.54419600000000001</v>
      </c>
      <c r="AP155" s="21">
        <f>+([10]รายได้ค่าบริการ!AI39+[10]รายได้ค่าบริการอื่น!AI39)/10^6</f>
        <v>0.59188099999999999</v>
      </c>
      <c r="AQ155" s="21">
        <f>+([10]รายได้ค่าบริการ!AJ39+[10]รายได้ค่าบริการอื่น!AJ39)/10^6</f>
        <v>0.56184800000000001</v>
      </c>
      <c r="AR155" s="21">
        <f>+([10]รายได้ค่าบริการ!AK39+[10]รายได้ค่าบริการอื่น!AK39)/10^6</f>
        <v>0.58855500000000005</v>
      </c>
      <c r="AS155" s="21">
        <f>+([10]รายได้ค่าบริการ!AL39+[10]รายได้ค่าบริการอื่น!AL39)/10^6</f>
        <v>0.57900099999999999</v>
      </c>
      <c r="AT155" s="21">
        <f>+([10]รายได้ค่าบริการ!AM39+[10]รายได้ค่าบริการอื่น!AM39)/10^6</f>
        <v>0.57303800000000005</v>
      </c>
      <c r="AU155" s="29">
        <f t="shared" si="20"/>
        <v>6.7226470000000011</v>
      </c>
      <c r="AW155" s="10">
        <v>1006</v>
      </c>
      <c r="AX155" s="10" t="s">
        <v>14</v>
      </c>
      <c r="AY155" s="21">
        <f>+[10]รายได้ค่าติดตั้ง!AB39/10^6</f>
        <v>1.4064920000000001</v>
      </c>
      <c r="AZ155" s="21">
        <f>+[10]รายได้ค่าติดตั้ง!AC39/10^6</f>
        <v>1.4808079999999999</v>
      </c>
      <c r="BA155" s="21">
        <f>+[10]รายได้ค่าติดตั้ง!AD39/10^6</f>
        <v>0.90786800000000001</v>
      </c>
      <c r="BB155" s="21">
        <f>+[10]รายได้ค่าติดตั้ง!AE39/10^6</f>
        <v>1.0182059999999999</v>
      </c>
      <c r="BC155" s="21">
        <f>+[10]รายได้ค่าติดตั้ง!AF39/10^6</f>
        <v>0.79195300000000002</v>
      </c>
      <c r="BD155" s="21">
        <f>+[10]รายได้ค่าติดตั้ง!AG39/10^6</f>
        <v>1.7563610000000001</v>
      </c>
      <c r="BE155" s="21">
        <f>+[10]รายได้ค่าติดตั้ง!AH39/10^6</f>
        <v>0.76304300000000003</v>
      </c>
      <c r="BF155" s="21">
        <f>+[10]รายได้ค่าติดตั้ง!AI39/10^6</f>
        <v>1.0271030000000001</v>
      </c>
      <c r="BG155" s="21">
        <f>+[10]รายได้ค่าติดตั้ง!AJ39/10^6</f>
        <v>1.133637</v>
      </c>
      <c r="BH155" s="21">
        <f>+[10]รายได้ค่าติดตั้ง!AK39/10^6</f>
        <v>1.3406199999999999</v>
      </c>
      <c r="BI155" s="21">
        <f>+[10]รายได้ค่าติดตั้ง!AL39/10^6</f>
        <v>1.3204670000000001</v>
      </c>
      <c r="BJ155" s="21">
        <f>+[10]รายได้ค่าติดตั้ง!AM39/10^6</f>
        <v>1.2524519999999999</v>
      </c>
      <c r="BK155" s="29">
        <f t="shared" si="21"/>
        <v>14.199010000000001</v>
      </c>
    </row>
    <row r="156" spans="1:63">
      <c r="A156" s="10">
        <v>1007</v>
      </c>
      <c r="B156" s="10" t="s">
        <v>15</v>
      </c>
      <c r="C156" s="21">
        <f>+'[10]รายได้-กศผ.'!R8/10^6</f>
        <v>8.6850258110937553</v>
      </c>
      <c r="D156" s="21">
        <f>+'[10]รายได้-กศผ.'!S8/10^6</f>
        <v>9.3581290312157961</v>
      </c>
      <c r="E156" s="21">
        <f>+'[10]รายได้-กศผ.'!T8/10^6</f>
        <v>9.1053621078274212</v>
      </c>
      <c r="F156" s="21">
        <f>+'[10]รายได้-กศผ.'!U8/10^6</f>
        <v>9.4377028987229057</v>
      </c>
      <c r="G156" s="21">
        <f>+'[10]รายได้-กศผ.'!V8/10^6</f>
        <v>9.6545274992644607</v>
      </c>
      <c r="H156" s="21">
        <f>+'[10]รายได้-กศผ.'!W8/10^6</f>
        <v>9.1862345824617382</v>
      </c>
      <c r="I156" s="21">
        <f>+'[10]รายได้-กศผ.'!X8/10^6</f>
        <v>10.133521094741042</v>
      </c>
      <c r="J156" s="21">
        <f>+'[10]รายได้-กศผ.'!Y8/10^6</f>
        <v>10.478068400934308</v>
      </c>
      <c r="K156" s="21">
        <f>+'[10]รายได้-กศผ.'!Z8/10^6</f>
        <v>9.8277455460628556</v>
      </c>
      <c r="L156" s="21">
        <f>+'[10]รายได้-กศผ.'!AA8/10^6</f>
        <v>9.3426563856947453</v>
      </c>
      <c r="M156" s="21">
        <f>+'[10]รายได้-กศผ.'!AB8/10^6</f>
        <v>9.4454462870839393</v>
      </c>
      <c r="N156" s="21">
        <f>+'[10]รายได้-กศผ.'!AC8/10^6</f>
        <v>9.4374903548970295</v>
      </c>
      <c r="O156" s="29">
        <f t="shared" si="18"/>
        <v>114.09190999999998</v>
      </c>
      <c r="Q156" s="10">
        <v>1007</v>
      </c>
      <c r="R156" s="10" t="s">
        <v>15</v>
      </c>
      <c r="S156" s="21">
        <f>+'[10]รายได้ค่าน้ำ-กศผ.'!R8/10^6</f>
        <v>7.6996778110937552</v>
      </c>
      <c r="T156" s="21">
        <f>+'[10]รายได้ค่าน้ำ-กศผ.'!S8/10^6</f>
        <v>8.1856110312157959</v>
      </c>
      <c r="U156" s="21">
        <f>+'[10]รายได้ค่าน้ำ-กศผ.'!T8/10^6</f>
        <v>8.316206107827421</v>
      </c>
      <c r="V156" s="21">
        <f>+'[10]รายได้ค่าน้ำ-กศผ.'!U8/10^6</f>
        <v>8.665846898722906</v>
      </c>
      <c r="W156" s="21">
        <f>+'[10]รายได้ค่าน้ำ-กศผ.'!V8/10^6</f>
        <v>8.5091074992644593</v>
      </c>
      <c r="X156" s="21">
        <f>+'[10]รายได้ค่าน้ำ-กศผ.'!W8/10^6</f>
        <v>8.2282445824617394</v>
      </c>
      <c r="Y156" s="21">
        <f>+'[10]รายได้ค่าน้ำ-กศผ.'!X8/10^6</f>
        <v>9.3482380947410402</v>
      </c>
      <c r="Z156" s="21">
        <f>+'[10]รายได้ค่าน้ำ-กศผ.'!Y8/10^6</f>
        <v>9.6054974009343095</v>
      </c>
      <c r="AA156" s="21">
        <f>+'[10]รายได้ค่าน้ำ-กศผ.'!Z8/10^6</f>
        <v>8.8320125460628542</v>
      </c>
      <c r="AB156" s="21">
        <f>+'[10]รายได้ค่าน้ำ-กศผ.'!AA8/10^6</f>
        <v>8.2290893856947456</v>
      </c>
      <c r="AC156" s="21">
        <f>+'[10]รายได้ค่าน้ำ-กศผ.'!AB8/10^6</f>
        <v>8.2989972870839388</v>
      </c>
      <c r="AD156" s="21">
        <f>+'[10]รายได้ค่าน้ำ-กศผ.'!AC8/10^6</f>
        <v>8.1695343548970296</v>
      </c>
      <c r="AE156" s="29">
        <f t="shared" si="19"/>
        <v>102.08806299999999</v>
      </c>
      <c r="AG156" s="10">
        <v>1007</v>
      </c>
      <c r="AH156" s="10" t="s">
        <v>15</v>
      </c>
      <c r="AI156" s="21">
        <f>+([10]รายได้ค่าบริการ!AB40+[10]รายได้ค่าบริการอื่น!AB40)/10^6</f>
        <v>0.66299200000000003</v>
      </c>
      <c r="AJ156" s="21">
        <f>+([10]รายได้ค่าบริการ!AC40+[10]รายได้ค่าบริการอื่น!AC40)/10^6</f>
        <v>0.67031099999999999</v>
      </c>
      <c r="AK156" s="21">
        <f>+([10]รายได้ค่าบริการ!AD40+[10]รายได้ค่าบริการอื่น!AD40)/10^6</f>
        <v>0.67247100000000004</v>
      </c>
      <c r="AL156" s="21">
        <f>+([10]รายได้ค่าบริการ!AE40+[10]รายได้ค่าบริการอื่น!AE40)/10^6</f>
        <v>0.69042199999999998</v>
      </c>
      <c r="AM156" s="21">
        <f>+([10]รายได้ค่าบริการ!AF40+[10]รายได้ค่าบริการอื่น!AF40)/10^6</f>
        <v>0.68091299999999999</v>
      </c>
      <c r="AN156" s="21">
        <f>+([10]รายได้ค่าบริการ!AG40+[10]รายได้ค่าบริการอื่น!AG40)/10^6</f>
        <v>0.73301099999999997</v>
      </c>
      <c r="AO156" s="21">
        <f>+([10]รายได้ค่าบริการ!AH40+[10]รายได้ค่าบริการอื่น!AH40)/10^6</f>
        <v>0.68329099999999998</v>
      </c>
      <c r="AP156" s="21">
        <f>+([10]รายได้ค่าบริการ!AI40+[10]รายได้ค่าบริการอื่น!AI40)/10^6</f>
        <v>0.69114399999999998</v>
      </c>
      <c r="AQ156" s="21">
        <f>+([10]รายได้ค่าบริการ!AJ40+[10]รายได้ค่าบริการอื่น!AJ40)/10^6</f>
        <v>0.69738699999999998</v>
      </c>
      <c r="AR156" s="21">
        <f>+([10]รายได้ค่าบริการ!AK40+[10]รายได้ค่าบริการอื่น!AK40)/10^6</f>
        <v>0.71751299999999996</v>
      </c>
      <c r="AS156" s="21">
        <f>+([10]รายได้ค่าบริการ!AL40+[10]รายได้ค่าบริการอื่น!AL40)/10^6</f>
        <v>0.73229500000000003</v>
      </c>
      <c r="AT156" s="21">
        <f>+([10]รายได้ค่าบริการ!AM40+[10]รายได้ค่าบริการอื่น!AM40)/10^6</f>
        <v>0.70810899999999999</v>
      </c>
      <c r="AU156" s="29">
        <f t="shared" si="20"/>
        <v>8.3398589999999988</v>
      </c>
      <c r="AW156" s="10">
        <v>1007</v>
      </c>
      <c r="AX156" s="10" t="s">
        <v>15</v>
      </c>
      <c r="AY156" s="21">
        <f>+[10]รายได้ค่าติดตั้ง!AB40/10^6</f>
        <v>2.5784729999999998</v>
      </c>
      <c r="AZ156" s="21">
        <f>+[10]รายได้ค่าติดตั้ง!AC40/10^6</f>
        <v>2.0237970000000001</v>
      </c>
      <c r="BA156" s="21">
        <f>+[10]รายได้ค่าติดตั้ง!AD40/10^6</f>
        <v>0.48483599999999999</v>
      </c>
      <c r="BB156" s="21">
        <f>+[10]รายได้ค่าติดตั้ง!AE40/10^6</f>
        <v>0.44759199999999999</v>
      </c>
      <c r="BC156" s="21">
        <f>+[10]รายได้ค่าติดตั้ง!AF40/10^6</f>
        <v>2.0404589999999998</v>
      </c>
      <c r="BD156" s="21">
        <f>+[10]รายได้ค่าติดตั้ง!AG40/10^6</f>
        <v>0.97733899999999996</v>
      </c>
      <c r="BE156" s="21">
        <f>+[10]รายได้ค่าติดตั้ง!AH40/10^6</f>
        <v>0.57908099999999996</v>
      </c>
      <c r="BF156" s="21">
        <f>+[10]รายได้ค่าติดตั้ง!AI40/10^6</f>
        <v>0.91646399999999995</v>
      </c>
      <c r="BG156" s="21">
        <f>+[10]รายได้ค่าติดตั้ง!AJ40/10^6</f>
        <v>1.9420820000000001</v>
      </c>
      <c r="BH156" s="21">
        <f>+[10]รายได้ค่าติดตั้ง!AK40/10^6</f>
        <v>3.2551040000000002</v>
      </c>
      <c r="BI156" s="21">
        <f>+[10]รายได้ค่าติดตั้ง!AL40/10^6</f>
        <v>1.9842420000000001</v>
      </c>
      <c r="BJ156" s="21">
        <f>+[10]รายได้ค่าติดตั้ง!AM40/10^6</f>
        <v>3.2147000000000001</v>
      </c>
      <c r="BK156" s="29">
        <f t="shared" si="21"/>
        <v>20.444169000000002</v>
      </c>
    </row>
    <row r="157" spans="1:63">
      <c r="A157" s="10">
        <v>1008</v>
      </c>
      <c r="B157" s="10" t="s">
        <v>16</v>
      </c>
      <c r="C157" s="21">
        <f>+'[10]รายได้-กศผ.'!R9/10^6</f>
        <v>3.2423748439724092</v>
      </c>
      <c r="D157" s="21">
        <f>+'[10]รายได้-กศผ.'!S9/10^6</f>
        <v>2.2488019219940201</v>
      </c>
      <c r="E157" s="21">
        <f>+'[10]รายได้-กศผ.'!T9/10^6</f>
        <v>2.2621342630743642</v>
      </c>
      <c r="F157" s="21">
        <f>+'[10]รายได้-กศผ.'!U9/10^6</f>
        <v>2.4657785254937874</v>
      </c>
      <c r="G157" s="21">
        <f>+'[10]รายได้-กศผ.'!V9/10^6</f>
        <v>2.4382390662896887</v>
      </c>
      <c r="H157" s="21">
        <f>+'[10]รายได้-กศผ.'!W9/10^6</f>
        <v>2.3405348959971106</v>
      </c>
      <c r="I157" s="21">
        <f>+'[10]รายได้-กศผ.'!X9/10^6</f>
        <v>2.584599415074186</v>
      </c>
      <c r="J157" s="21">
        <f>+'[10]รายได้-กศผ.'!Y9/10^6</f>
        <v>2.6391461488557377</v>
      </c>
      <c r="K157" s="21">
        <f>+'[10]รายได้-กศผ.'!Z9/10^6</f>
        <v>2.4050856839582728</v>
      </c>
      <c r="L157" s="21">
        <f>+'[10]รายได้-กศผ.'!AA9/10^6</f>
        <v>2.3102606062645399</v>
      </c>
      <c r="M157" s="21">
        <f>+'[10]รายได้-กศผ.'!AB9/10^6</f>
        <v>2.4047154878189714</v>
      </c>
      <c r="N157" s="21">
        <f>+'[10]รายได้-กศผ.'!AC9/10^6</f>
        <v>2.4201991412069148</v>
      </c>
      <c r="O157" s="29">
        <f t="shared" si="18"/>
        <v>29.761870000000002</v>
      </c>
      <c r="Q157" s="10">
        <v>1008</v>
      </c>
      <c r="R157" s="10" t="s">
        <v>16</v>
      </c>
      <c r="S157" s="21">
        <f>+'[10]รายได้ค่าน้ำ-กศผ.'!R9/10^6</f>
        <v>3.0593518439724092</v>
      </c>
      <c r="T157" s="21">
        <f>+'[10]รายได้ค่าน้ำ-กศผ.'!S9/10^6</f>
        <v>2.0642599219940201</v>
      </c>
      <c r="U157" s="21">
        <f>+'[10]รายได้ค่าน้ำ-กศผ.'!T9/10^6</f>
        <v>2.0827132630743641</v>
      </c>
      <c r="V157" s="21">
        <f>+'[10]รายได้ค่าน้ำ-กศผ.'!U9/10^6</f>
        <v>2.2791555254937874</v>
      </c>
      <c r="W157" s="21">
        <f>+'[10]รายได้ค่าน้ำ-กศผ.'!V9/10^6</f>
        <v>2.1922120662896885</v>
      </c>
      <c r="X157" s="21">
        <f>+'[10]รายได้ค่าน้ำ-กศผ.'!W9/10^6</f>
        <v>2.1481358959971106</v>
      </c>
      <c r="Y157" s="21">
        <f>+'[10]รายได้ค่าน้ำ-กศผ.'!X9/10^6</f>
        <v>2.395196415074186</v>
      </c>
      <c r="Z157" s="21">
        <f>+'[10]รายได้ค่าน้ำ-กศผ.'!Y9/10^6</f>
        <v>2.4488051488557381</v>
      </c>
      <c r="AA157" s="21">
        <f>+'[10]รายได้ค่าน้ำ-กศผ.'!Z9/10^6</f>
        <v>2.2246076839582729</v>
      </c>
      <c r="AB157" s="21">
        <f>+'[10]รายได้ค่าน้ำ-กศผ.'!AA9/10^6</f>
        <v>2.1338096062645402</v>
      </c>
      <c r="AC157" s="21">
        <f>+'[10]รายได้ค่าน้ำ-กศผ.'!AB9/10^6</f>
        <v>2.2223704878189712</v>
      </c>
      <c r="AD157" s="21">
        <f>+'[10]รายได้ค่าน้ำ-กศผ.'!AC9/10^6</f>
        <v>2.2412801412069152</v>
      </c>
      <c r="AE157" s="29">
        <f t="shared" si="19"/>
        <v>27.491897999999999</v>
      </c>
      <c r="AG157" s="10">
        <v>1008</v>
      </c>
      <c r="AH157" s="10" t="s">
        <v>16</v>
      </c>
      <c r="AI157" s="21">
        <f>+([10]รายได้ค่าบริการ!AB41+[10]รายได้ค่าบริการอื่น!AB41)/10^6</f>
        <v>0.15951299999999999</v>
      </c>
      <c r="AJ157" s="21">
        <f>+([10]รายได้ค่าบริการ!AC41+[10]รายได้ค่าบริการอื่น!AC41)/10^6</f>
        <v>0.16001199999999999</v>
      </c>
      <c r="AK157" s="21">
        <f>+([10]รายได้ค่าบริการ!AD41+[10]รายได้ค่าบริการอื่น!AD41)/10^6</f>
        <v>0.161324</v>
      </c>
      <c r="AL157" s="21">
        <f>+([10]รายได้ค่าบริการ!AE41+[10]รายได้ค่าบริการอื่น!AE41)/10^6</f>
        <v>0.16059499999999999</v>
      </c>
      <c r="AM157" s="21">
        <f>+([10]รายได้ค่าบริการ!AF41+[10]รายได้ค่าบริการอื่น!AF41)/10^6</f>
        <v>0.162051</v>
      </c>
      <c r="AN157" s="21">
        <f>+([10]รายได้ค่าบริการ!AG41+[10]รายได้ค่าบริการอื่น!AG41)/10^6</f>
        <v>0.162158</v>
      </c>
      <c r="AO157" s="21">
        <f>+([10]รายได้ค่าบริการ!AH41+[10]รายได้ค่าบริการอื่น!AH41)/10^6</f>
        <v>0.16281899999999999</v>
      </c>
      <c r="AP157" s="21">
        <f>+([10]รายได้ค่าบริการ!AI41+[10]รายได้ค่าบริการอื่น!AI41)/10^6</f>
        <v>0.16633100000000001</v>
      </c>
      <c r="AQ157" s="21">
        <f>+([10]รายได้ค่าบริการ!AJ41+[10]รายได้ค่าบริการอื่น!AJ41)/10^6</f>
        <v>0.16486100000000001</v>
      </c>
      <c r="AR157" s="21">
        <f>+([10]รายได้ค่าบริการ!AK41+[10]รายได้ค่าบริการอื่น!AK41)/10^6</f>
        <v>0.166435</v>
      </c>
      <c r="AS157" s="21">
        <f>+([10]รายได้ค่าบริการ!AL41+[10]รายได้ค่าบริการอื่น!AL41)/10^6</f>
        <v>0.16639499999999999</v>
      </c>
      <c r="AT157" s="21">
        <f>+([10]รายได้ค่าบริการ!AM41+[10]รายได้ค่าบริการอื่น!AM41)/10^6</f>
        <v>0.167097</v>
      </c>
      <c r="AU157" s="29">
        <f t="shared" si="20"/>
        <v>1.9595910000000001</v>
      </c>
      <c r="AW157" s="10">
        <v>1008</v>
      </c>
      <c r="AX157" s="10" t="s">
        <v>16</v>
      </c>
      <c r="AY157" s="21">
        <f>+[10]รายได้ค่าติดตั้ง!AB41/10^6</f>
        <v>0.13223699999999999</v>
      </c>
      <c r="AZ157" s="21">
        <f>+[10]รายได้ค่าติดตั้ง!AC41/10^6</f>
        <v>0.15765599999999999</v>
      </c>
      <c r="BA157" s="21">
        <f>+[10]รายได้ค่าติดตั้ง!AD41/10^6</f>
        <v>0.17046800000000001</v>
      </c>
      <c r="BB157" s="21">
        <f>+[10]รายได้ค่าติดตั้ง!AE41/10^6</f>
        <v>0.159327</v>
      </c>
      <c r="BC157" s="21">
        <f>+[10]รายได้ค่าติดตั้ง!AF41/10^6</f>
        <v>0.44647900000000001</v>
      </c>
      <c r="BD157" s="21">
        <f>+[10]รายได้ค่าติดตั้ง!AG41/10^6</f>
        <v>0.22673099999999999</v>
      </c>
      <c r="BE157" s="21">
        <f>+[10]รายได้ค่าติดตั้ง!AH41/10^6</f>
        <v>0.20296</v>
      </c>
      <c r="BF157" s="21">
        <f>+[10]รายได้ค่าติดตั้ง!AI41/10^6</f>
        <v>0.401283</v>
      </c>
      <c r="BG157" s="21">
        <f>+[10]รายได้ค่าติดตั้ง!AJ41/10^6</f>
        <v>8.8789999999999994E-2</v>
      </c>
      <c r="BH157" s="21">
        <f>+[10]รายได้ค่าติดตั้ง!AK41/10^6</f>
        <v>6.6678000000000001E-2</v>
      </c>
      <c r="BI157" s="21">
        <f>+[10]รายได้ค่าติดตั้ง!AL41/10^6</f>
        <v>0.16775499999999999</v>
      </c>
      <c r="BJ157" s="21">
        <f>+[10]รายได้ค่าติดตั้ง!AM41/10^6</f>
        <v>8.9116000000000001E-2</v>
      </c>
      <c r="BK157" s="29">
        <f t="shared" si="21"/>
        <v>2.3094800000000002</v>
      </c>
    </row>
    <row r="158" spans="1:63">
      <c r="A158" s="10">
        <v>1009</v>
      </c>
      <c r="B158" s="10" t="s">
        <v>17</v>
      </c>
      <c r="C158" s="21">
        <f>+'[10]รายได้-กศผ.'!R10/10^6</f>
        <v>2.4555040464689282</v>
      </c>
      <c r="D158" s="21">
        <f>+'[10]รายได้-กศผ.'!S10/10^6</f>
        <v>2.3057468739771414</v>
      </c>
      <c r="E158" s="21">
        <f>+'[10]รายได้-กศผ.'!T10/10^6</f>
        <v>2.2036366973326671</v>
      </c>
      <c r="F158" s="21">
        <f>+'[10]รายได้-กศผ.'!U10/10^6</f>
        <v>2.2296766134172632</v>
      </c>
      <c r="G158" s="21">
        <f>+'[10]รายได้-กศผ.'!V10/10^6</f>
        <v>2.2324717431736625</v>
      </c>
      <c r="H158" s="21">
        <f>+'[10]รายได้-กศผ.'!W10/10^6</f>
        <v>2.1316749935902108</v>
      </c>
      <c r="I158" s="21">
        <f>+'[10]รายได้-กศผ.'!X10/10^6</f>
        <v>2.3867666857003949</v>
      </c>
      <c r="J158" s="21">
        <f>+'[10]รายได้-กศผ.'!Y10/10^6</f>
        <v>2.4639240440324373</v>
      </c>
      <c r="K158" s="21">
        <f>+'[10]รายได้-กศผ.'!Z10/10^6</f>
        <v>2.4343403921407152</v>
      </c>
      <c r="L158" s="21">
        <f>+'[10]รายได้-กศผ.'!AA10/10^6</f>
        <v>2.3241083972817758</v>
      </c>
      <c r="M158" s="21">
        <f>+'[10]รายได้-กศผ.'!AB10/10^6</f>
        <v>2.3585728102213777</v>
      </c>
      <c r="N158" s="21">
        <f>+'[10]รายได้-กศผ.'!AC10/10^6</f>
        <v>2.3517467026634238</v>
      </c>
      <c r="O158" s="29">
        <f t="shared" si="18"/>
        <v>27.878170000000001</v>
      </c>
      <c r="Q158" s="10">
        <v>1009</v>
      </c>
      <c r="R158" s="10" t="s">
        <v>17</v>
      </c>
      <c r="S158" s="21">
        <f>+'[10]รายได้ค่าน้ำ-กศผ.'!R10/10^6</f>
        <v>2.0450870464689279</v>
      </c>
      <c r="T158" s="21">
        <f>+'[10]รายได้ค่าน้ำ-กศผ.'!S10/10^6</f>
        <v>2.1009568739771414</v>
      </c>
      <c r="U158" s="21">
        <f>+'[10]รายได้ค่าน้ำ-กศผ.'!T10/10^6</f>
        <v>2.0088756973326674</v>
      </c>
      <c r="V158" s="21">
        <f>+'[10]รายได้ค่าน้ำ-กศผ.'!U10/10^6</f>
        <v>2.0260826134172629</v>
      </c>
      <c r="W158" s="21">
        <f>+'[10]รายได้ค่าน้ำ-กศผ.'!V10/10^6</f>
        <v>2.0346787431736626</v>
      </c>
      <c r="X158" s="21">
        <f>+'[10]รายได้ค่าน้ำ-กศผ.'!W10/10^6</f>
        <v>1.936088993590211</v>
      </c>
      <c r="Y158" s="21">
        <f>+'[10]รายได้ค่าน้ำ-กศผ.'!X10/10^6</f>
        <v>2.1813366857003946</v>
      </c>
      <c r="Z158" s="21">
        <f>+'[10]รายได้ค่าน้ำ-กศผ.'!Y10/10^6</f>
        <v>2.2643420440324373</v>
      </c>
      <c r="AA158" s="21">
        <f>+'[10]รายได้ค่าน้ำ-กศผ.'!Z10/10^6</f>
        <v>2.2398583921407154</v>
      </c>
      <c r="AB158" s="21">
        <f>+'[10]รายได้ค่าน้ำ-กศผ.'!AA10/10^6</f>
        <v>2.1126433972817757</v>
      </c>
      <c r="AC158" s="21">
        <f>+'[10]รายได้ค่าน้ำ-กศผ.'!AB10/10^6</f>
        <v>2.1158968102213778</v>
      </c>
      <c r="AD158" s="21">
        <f>+'[10]รายได้ค่าน้ำ-กศผ.'!AC10/10^6</f>
        <v>2.1233447026634238</v>
      </c>
      <c r="AE158" s="29">
        <f t="shared" si="19"/>
        <v>25.189191999999998</v>
      </c>
      <c r="AG158" s="10">
        <v>1009</v>
      </c>
      <c r="AH158" s="10" t="s">
        <v>17</v>
      </c>
      <c r="AI158" s="21">
        <f>+([10]รายได้ค่าบริการ!AB42+[10]รายได้ค่าบริการอื่น!AB42)/10^6</f>
        <v>0.187057</v>
      </c>
      <c r="AJ158" s="21">
        <f>+([10]รายได้ค่าบริการ!AC42+[10]รายได้ค่าบริการอื่น!AC42)/10^6</f>
        <v>0.188164</v>
      </c>
      <c r="AK158" s="21">
        <f>+([10]รายได้ค่าบริการ!AD42+[10]รายได้ค่าบริการอื่น!AD42)/10^6</f>
        <v>0.18633</v>
      </c>
      <c r="AL158" s="21">
        <f>+([10]รายได้ค่าบริการ!AE42+[10]รายได้ค่าบริการอื่น!AE42)/10^6</f>
        <v>0.18815100000000001</v>
      </c>
      <c r="AM158" s="21">
        <f>+([10]รายได้ค่าบริการ!AF42+[10]รายได้ค่าบริการอื่น!AF42)/10^6</f>
        <v>0.189163</v>
      </c>
      <c r="AN158" s="21">
        <f>+([10]รายได้ค่าบริการ!AG42+[10]รายได้ค่าบริการอื่น!AG42)/10^6</f>
        <v>0.19123499999999999</v>
      </c>
      <c r="AO158" s="21">
        <f>+([10]รายได้ค่าบริการ!AH42+[10]รายได้ค่าบริการอื่น!AH42)/10^6</f>
        <v>0.18798599999999999</v>
      </c>
      <c r="AP158" s="21">
        <f>+([10]รายได้ค่าบริการ!AI42+[10]รายได้ค่าบริการอื่น!AI42)/10^6</f>
        <v>0.192749</v>
      </c>
      <c r="AQ158" s="21">
        <f>+([10]รายได้ค่าบริการ!AJ42+[10]รายได้ค่าบริการอื่น!AJ42)/10^6</f>
        <v>0.187943</v>
      </c>
      <c r="AR158" s="21">
        <f>+([10]รายได้ค่าบริการ!AK42+[10]รายได้ค่าบริการอื่น!AK42)/10^6</f>
        <v>0.201512</v>
      </c>
      <c r="AS158" s="21">
        <f>+([10]รายได้ค่าบริการ!AL42+[10]รายได้ค่าบริการอื่น!AL42)/10^6</f>
        <v>0.18822900000000001</v>
      </c>
      <c r="AT158" s="21">
        <f>+([10]รายได้ค่าบริการ!AM42+[10]รายได้ค่าบริการอื่น!AM42)/10^6</f>
        <v>0.19285099999999999</v>
      </c>
      <c r="AU158" s="29">
        <f t="shared" si="20"/>
        <v>2.2813700000000003</v>
      </c>
      <c r="AW158" s="10">
        <v>1009</v>
      </c>
      <c r="AX158" s="10" t="s">
        <v>17</v>
      </c>
      <c r="AY158" s="21">
        <f>+[10]รายได้ค่าติดตั้ง!AB42/10^6</f>
        <v>0.88371599999999995</v>
      </c>
      <c r="AZ158" s="21">
        <f>+[10]รายได้ค่าติดตั้ง!AC42/10^6</f>
        <v>0.260492</v>
      </c>
      <c r="BA158" s="21">
        <f>+[10]รายได้ค่าติดตั้ง!AD42/10^6</f>
        <v>0.117618</v>
      </c>
      <c r="BB158" s="21">
        <f>+[10]รายได้ค่าติดตั้ง!AE42/10^6</f>
        <v>0.17291999999999999</v>
      </c>
      <c r="BC158" s="21">
        <f>+[10]รายได้ค่าติดตั้ง!AF42/10^6</f>
        <v>0.17372399999999999</v>
      </c>
      <c r="BD158" s="21">
        <f>+[10]รายได้ค่าติดตั้ง!AG42/10^6</f>
        <v>0.198653</v>
      </c>
      <c r="BE158" s="21">
        <f>+[10]รายได้ค่าติดตั้ง!AH42/10^6</f>
        <v>0.177956</v>
      </c>
      <c r="BF158" s="21">
        <f>+[10]รายได้ค่าติดตั้ง!AI42/10^6</f>
        <v>0.12103700000000001</v>
      </c>
      <c r="BG158" s="21">
        <f>+[10]รายได้ค่าติดตั้ง!AJ42/10^6</f>
        <v>0.23885400000000001</v>
      </c>
      <c r="BH158" s="21">
        <f>+[10]รายได้ค่าติดตั้ง!AK42/10^6</f>
        <v>0.11479300000000001</v>
      </c>
      <c r="BI158" s="21">
        <f>+[10]รายได้ค่าติดตั้ง!AL42/10^6</f>
        <v>0.61124199999999995</v>
      </c>
      <c r="BJ158" s="21">
        <f>+[10]รายได้ค่าติดตั้ง!AM42/10^6</f>
        <v>0.264044</v>
      </c>
      <c r="BK158" s="29">
        <f t="shared" si="21"/>
        <v>3.3350489999999997</v>
      </c>
    </row>
    <row r="159" spans="1:63">
      <c r="A159" s="10">
        <v>1010</v>
      </c>
      <c r="B159" s="10" t="s">
        <v>19</v>
      </c>
      <c r="C159" s="21">
        <f>+'[10]รายได้-กศผ.'!R11/10^6</f>
        <v>2.7561505987336332</v>
      </c>
      <c r="D159" s="21">
        <f>+'[10]รายได้-กศผ.'!S11/10^6</f>
        <v>2.7968392911417634</v>
      </c>
      <c r="E159" s="21">
        <f>+'[10]รายได้-กศผ.'!T11/10^6</f>
        <v>2.8261631883378984</v>
      </c>
      <c r="F159" s="21">
        <f>+'[10]รายได้-กศผ.'!U11/10^6</f>
        <v>2.9094604601161991</v>
      </c>
      <c r="G159" s="21">
        <f>+'[10]รายได้-กศผ.'!V11/10^6</f>
        <v>2.8838126719135566</v>
      </c>
      <c r="H159" s="21">
        <f>+'[10]รายได้-กศผ.'!W11/10^6</f>
        <v>2.886583950954829</v>
      </c>
      <c r="I159" s="21">
        <f>+'[10]รายได้-กศผ.'!X11/10^6</f>
        <v>3.2563219381531132</v>
      </c>
      <c r="J159" s="21">
        <f>+'[10]รายได้-กศผ.'!Y11/10^6</f>
        <v>3.2281306219008279</v>
      </c>
      <c r="K159" s="21">
        <f>+'[10]รายได้-กศผ.'!Z11/10^6</f>
        <v>3.1581429183765497</v>
      </c>
      <c r="L159" s="21">
        <f>+'[10]รายได้-กศผ.'!AA11/10^6</f>
        <v>2.7802697189637064</v>
      </c>
      <c r="M159" s="21">
        <f>+'[10]รายได้-กศผ.'!AB11/10^6</f>
        <v>2.8363842845433771</v>
      </c>
      <c r="N159" s="21">
        <f>+'[10]รายได้-กศผ.'!AC11/10^6</f>
        <v>2.911410356864546</v>
      </c>
      <c r="O159" s="29">
        <f t="shared" si="18"/>
        <v>35.229669999999992</v>
      </c>
      <c r="Q159" s="10">
        <v>1010</v>
      </c>
      <c r="R159" s="10" t="s">
        <v>19</v>
      </c>
      <c r="S159" s="21">
        <f>+'[10]รายได้ค่าน้ำ-กศผ.'!R11/10^6</f>
        <v>2.4730165987336332</v>
      </c>
      <c r="T159" s="21">
        <f>+'[10]รายได้ค่าน้ำ-กศผ.'!S11/10^6</f>
        <v>2.5498502911417633</v>
      </c>
      <c r="U159" s="21">
        <f>+'[10]รายได้ค่าน้ำ-กศผ.'!T11/10^6</f>
        <v>2.5397311883378983</v>
      </c>
      <c r="V159" s="21">
        <f>+'[10]รายได้ค่าน้ำ-กศผ.'!U11/10^6</f>
        <v>2.6496094601161992</v>
      </c>
      <c r="W159" s="21">
        <f>+'[10]รายได้ค่าน้ำ-กศผ.'!V11/10^6</f>
        <v>2.6450606719135568</v>
      </c>
      <c r="X159" s="21">
        <f>+'[10]รายได้ค่าน้ำ-กศผ.'!W11/10^6</f>
        <v>2.628732950954829</v>
      </c>
      <c r="Y159" s="21">
        <f>+'[10]รายได้ค่าน้ำ-กศผ.'!X11/10^6</f>
        <v>3.0038849381531132</v>
      </c>
      <c r="Z159" s="21">
        <f>+'[10]รายได้ค่าน้ำ-กศผ.'!Y11/10^6</f>
        <v>2.959532621900828</v>
      </c>
      <c r="AA159" s="21">
        <f>+'[10]รายได้ค่าน้ำ-กศผ.'!Z11/10^6</f>
        <v>2.8885289183765495</v>
      </c>
      <c r="AB159" s="21">
        <f>+'[10]รายได้ค่าน้ำ-กศผ.'!AA11/10^6</f>
        <v>2.5374847189637064</v>
      </c>
      <c r="AC159" s="21">
        <f>+'[10]รายได้ค่าน้ำ-กศผ.'!AB11/10^6</f>
        <v>2.5576892845433767</v>
      </c>
      <c r="AD159" s="21">
        <f>+'[10]รายได้ค่าน้ำ-กศผ.'!AC11/10^6</f>
        <v>2.6251173568645458</v>
      </c>
      <c r="AE159" s="29">
        <f t="shared" si="19"/>
        <v>32.058239</v>
      </c>
      <c r="AG159" s="10">
        <v>1010</v>
      </c>
      <c r="AH159" s="10" t="s">
        <v>19</v>
      </c>
      <c r="AI159" s="21">
        <f>+([10]รายได้ค่าบริการ!AB43+[10]รายได้ค่าบริการอื่น!AB43)/10^6</f>
        <v>0.23728299999999999</v>
      </c>
      <c r="AJ159" s="21">
        <f>+([10]รายได้ค่าบริการ!AC43+[10]รายได้ค่าบริการอื่น!AC43)/10^6</f>
        <v>0.234065</v>
      </c>
      <c r="AK159" s="21">
        <f>+([10]รายได้ค่าบริการ!AD43+[10]รายได้ค่าบริการอื่น!AD43)/10^6</f>
        <v>0.27061200000000002</v>
      </c>
      <c r="AL159" s="21">
        <f>+([10]รายได้ค่าบริการ!AE43+[10]รายได้ค่าบริการอื่น!AE43)/10^6</f>
        <v>0.231846</v>
      </c>
      <c r="AM159" s="21">
        <f>+([10]รายได้ค่าบริการ!AF43+[10]รายได้ค่าบริการอื่น!AF43)/10^6</f>
        <v>0.221334</v>
      </c>
      <c r="AN159" s="21">
        <f>+([10]รายได้ค่าบริการ!AG43+[10]รายได้ค่าบริการอื่น!AG43)/10^6</f>
        <v>0.23519699999999999</v>
      </c>
      <c r="AO159" s="21">
        <f>+([10]รายได้ค่าบริการ!AH43+[10]รายได้ค่าบริการอื่น!AH43)/10^6</f>
        <v>0.22287699999999999</v>
      </c>
      <c r="AP159" s="21">
        <f>+([10]รายได้ค่าบริการ!AI43+[10]รายได้ค่าบริการอื่น!AI43)/10^6</f>
        <v>0.23979700000000001</v>
      </c>
      <c r="AQ159" s="21">
        <f>+([10]รายได้ค่าบริการ!AJ43+[10]รายได้ค่าบริการอื่น!AJ43)/10^6</f>
        <v>0.23486699999999999</v>
      </c>
      <c r="AR159" s="21">
        <f>+([10]รายได้ค่าบริการ!AK43+[10]รายได้ค่าบริการอื่น!AK43)/10^6</f>
        <v>0.22752700000000001</v>
      </c>
      <c r="AS159" s="21">
        <f>+([10]รายได้ค่าบริการ!AL43+[10]รายได้ค่าบริการอื่น!AL43)/10^6</f>
        <v>0.24193899999999999</v>
      </c>
      <c r="AT159" s="21">
        <f>+([10]รายได้ค่าบริการ!AM43+[10]รายได้ค่าบริการอื่น!AM43)/10^6</f>
        <v>0.26054500000000003</v>
      </c>
      <c r="AU159" s="29">
        <f t="shared" si="20"/>
        <v>2.8578889999999997</v>
      </c>
      <c r="AW159" s="10">
        <v>1010</v>
      </c>
      <c r="AX159" s="10" t="s">
        <v>19</v>
      </c>
      <c r="AY159" s="21">
        <f>+[10]รายได้ค่าติดตั้ง!AB43/10^6</f>
        <v>0.200435</v>
      </c>
      <c r="AZ159" s="21">
        <f>+[10]รายได้ค่าติดตั้ง!AC43/10^6</f>
        <v>0.106684</v>
      </c>
      <c r="BA159" s="21">
        <f>+[10]รายได้ค่าติดตั้ง!AD43/10^6</f>
        <v>0.31492399999999998</v>
      </c>
      <c r="BB159" s="21">
        <f>+[10]รายได้ค่าติดตั้ง!AE43/10^6</f>
        <v>0.13211999999999999</v>
      </c>
      <c r="BC159" s="21">
        <f>+[10]รายได้ค่าติดตั้ง!AF43/10^6</f>
        <v>9.4181000000000001E-2</v>
      </c>
      <c r="BD159" s="21">
        <f>+[10]รายได้ค่าติดตั้ง!AG43/10^6</f>
        <v>0.14574500000000001</v>
      </c>
      <c r="BE159" s="21">
        <f>+[10]รายได้ค่าติดตั้ง!AH43/10^6</f>
        <v>0.176761</v>
      </c>
      <c r="BF159" s="21">
        <f>+[10]รายได้ค่าติดตั้ง!AI43/10^6</f>
        <v>0.17035900000000001</v>
      </c>
      <c r="BG159" s="21">
        <f>+[10]รายได้ค่าติดตั้ง!AJ43/10^6</f>
        <v>0.24978800000000001</v>
      </c>
      <c r="BH159" s="21">
        <f>+[10]รายได้ค่าติดตั้ง!AK43/10^6</f>
        <v>8.1273999999999999E-2</v>
      </c>
      <c r="BI159" s="21">
        <f>+[10]รายได้ค่าติดตั้ง!AL43/10^6</f>
        <v>0.42144799999999999</v>
      </c>
      <c r="BJ159" s="21">
        <f>+[10]รายได้ค่าติดตั้ง!AM43/10^6</f>
        <v>0.147753</v>
      </c>
      <c r="BK159" s="29">
        <f t="shared" si="21"/>
        <v>2.2414719999999995</v>
      </c>
    </row>
    <row r="160" spans="1:63">
      <c r="A160" s="10">
        <v>1011</v>
      </c>
      <c r="B160" s="10" t="s">
        <v>20</v>
      </c>
      <c r="C160" s="21">
        <f>+'[10]รายได้-กศผ.'!R12/10^6</f>
        <v>1.7130033516232888</v>
      </c>
      <c r="D160" s="21">
        <f>+'[10]รายได้-กศผ.'!S12/10^6</f>
        <v>1.811680453990095</v>
      </c>
      <c r="E160" s="21">
        <f>+'[10]รายได้-กศผ.'!T12/10^6</f>
        <v>1.7786531279179056</v>
      </c>
      <c r="F160" s="21">
        <f>+'[10]รายได้-กศผ.'!U12/10^6</f>
        <v>1.9054558084932478</v>
      </c>
      <c r="G160" s="21">
        <f>+'[10]รายได้-กศผ.'!V12/10^6</f>
        <v>1.8417289586823626</v>
      </c>
      <c r="H160" s="21">
        <f>+'[10]รายได้-กศผ.'!W12/10^6</f>
        <v>1.841687088673376</v>
      </c>
      <c r="I160" s="21">
        <f>+'[10]รายได้-กศผ.'!X12/10^6</f>
        <v>2.1355984035520783</v>
      </c>
      <c r="J160" s="21">
        <f>+'[10]รายได้-กศผ.'!Y12/10^6</f>
        <v>2.288256839540475</v>
      </c>
      <c r="K160" s="21">
        <f>+'[10]รายได้-กศผ.'!Z12/10^6</f>
        <v>2.0758315586485128</v>
      </c>
      <c r="L160" s="21">
        <f>+'[10]รายได้-กศผ.'!AA12/10^6</f>
        <v>1.8187288546076807</v>
      </c>
      <c r="M160" s="21">
        <f>+'[10]รายได้-กศผ.'!AB12/10^6</f>
        <v>1.8482463249538852</v>
      </c>
      <c r="N160" s="21">
        <f>+'[10]รายได้-กศผ.'!AC12/10^6</f>
        <v>1.7144492293170899</v>
      </c>
      <c r="O160" s="29">
        <f t="shared" si="18"/>
        <v>22.773319999999995</v>
      </c>
      <c r="Q160" s="10">
        <v>1011</v>
      </c>
      <c r="R160" s="10" t="s">
        <v>20</v>
      </c>
      <c r="S160" s="21">
        <f>+'[10]รายได้ค่าน้ำ-กศผ.'!R12/10^6</f>
        <v>1.5126453516232887</v>
      </c>
      <c r="T160" s="21">
        <f>+'[10]รายได้ค่าน้ำ-กศผ.'!S12/10^6</f>
        <v>1.5786454539900951</v>
      </c>
      <c r="U160" s="21">
        <f>+'[10]รายได้ค่าน้ำ-กศผ.'!T12/10^6</f>
        <v>1.5798801279179056</v>
      </c>
      <c r="V160" s="21">
        <f>+'[10]รายได้ค่าน้ำ-กศผ.'!U12/10^6</f>
        <v>1.6312128084932478</v>
      </c>
      <c r="W160" s="21">
        <f>+'[10]รายได้ค่าน้ำ-กศผ.'!V12/10^6</f>
        <v>1.6084269586823627</v>
      </c>
      <c r="X160" s="21">
        <f>+'[10]รายได้ค่าน้ำ-กศผ.'!W12/10^6</f>
        <v>1.5842400886733761</v>
      </c>
      <c r="Y160" s="21">
        <f>+'[10]รายได้ค่าน้ำ-กศผ.'!X12/10^6</f>
        <v>1.8891024035520783</v>
      </c>
      <c r="Z160" s="21">
        <f>+'[10]รายได้ค่าน้ำ-กศผ.'!Y12/10^6</f>
        <v>2.0378988395404751</v>
      </c>
      <c r="AA160" s="21">
        <f>+'[10]รายได้ค่าน้ำ-กศผ.'!Z12/10^6</f>
        <v>1.8492515586485128</v>
      </c>
      <c r="AB160" s="21">
        <f>+'[10]รายได้ค่าน้ำ-กศผ.'!AA12/10^6</f>
        <v>1.6018558546076809</v>
      </c>
      <c r="AC160" s="21">
        <f>+'[10]รายได้ค่าน้ำ-กศผ.'!AB12/10^6</f>
        <v>1.6087943249538852</v>
      </c>
      <c r="AD160" s="21">
        <f>+'[10]รายได้ค่าน้ำ-กศผ.'!AC12/10^6</f>
        <v>1.5052492293170898</v>
      </c>
      <c r="AE160" s="29">
        <f t="shared" si="19"/>
        <v>19.987202999999997</v>
      </c>
      <c r="AG160" s="10">
        <v>1011</v>
      </c>
      <c r="AH160" s="10" t="s">
        <v>20</v>
      </c>
      <c r="AI160" s="21">
        <f>+([10]รายได้ค่าบริการ!AB44+[10]รายได้ค่าบริการอื่น!AB44)/10^6</f>
        <v>0.18393799999999999</v>
      </c>
      <c r="AJ160" s="21">
        <f>+([10]รายได้ค่าบริการ!AC44+[10]รายได้ค่าบริการอื่น!AC44)/10^6</f>
        <v>0.181287</v>
      </c>
      <c r="AK160" s="21">
        <f>+([10]รายได้ค่าบริการ!AD44+[10]รายได้ค่าบริการอื่น!AD44)/10^6</f>
        <v>0.18217800000000001</v>
      </c>
      <c r="AL160" s="21">
        <f>+([10]รายได้ค่าบริการ!AE44+[10]รายได้ค่าบริการอื่น!AE44)/10^6</f>
        <v>0.182505</v>
      </c>
      <c r="AM160" s="21">
        <f>+([10]รายได้ค่าบริการ!AF44+[10]รายได้ค่าบริการอื่น!AF44)/10^6</f>
        <v>0.18096899999999999</v>
      </c>
      <c r="AN160" s="21">
        <f>+([10]รายได้ค่าบริการ!AG44+[10]รายได้ค่าบริการอื่น!AG44)/10^6</f>
        <v>0.18840699999999999</v>
      </c>
      <c r="AO160" s="21">
        <f>+([10]รายได้ค่าบริการ!AH44+[10]รายได้ค่าบริการอื่น!AH44)/10^6</f>
        <v>0.18685299999999999</v>
      </c>
      <c r="AP160" s="21">
        <f>+([10]รายได้ค่าบริการ!AI44+[10]รายได้ค่าบริการอื่น!AI44)/10^6</f>
        <v>0.19320899999999999</v>
      </c>
      <c r="AQ160" s="21">
        <f>+([10]รายได้ค่าบริการ!AJ44+[10]รายได้ค่าบริการอื่น!AJ44)/10^6</f>
        <v>0.193518</v>
      </c>
      <c r="AR160" s="21">
        <f>+([10]รายได้ค่าบริการ!AK44+[10]รายได้ค่าบริการอื่น!AK44)/10^6</f>
        <v>0.195183</v>
      </c>
      <c r="AS160" s="21">
        <f>+([10]รายได้ค่าบริการ!AL44+[10]รายได้ค่าบริการอื่น!AL44)/10^6</f>
        <v>0.19912199999999999</v>
      </c>
      <c r="AT160" s="21">
        <f>+([10]รายได้ค่าบริการ!AM44+[10]รายได้ค่าบริการอื่น!AM44)/10^6</f>
        <v>0.18548899999999999</v>
      </c>
      <c r="AU160" s="29">
        <f t="shared" si="20"/>
        <v>2.2526580000000003</v>
      </c>
      <c r="AW160" s="10">
        <v>1011</v>
      </c>
      <c r="AX160" s="10" t="s">
        <v>20</v>
      </c>
      <c r="AY160" s="21">
        <f>+[10]รายได้ค่าติดตั้ง!AB44/10^6</f>
        <v>0.10764899999999999</v>
      </c>
      <c r="AZ160" s="21">
        <f>+[10]รายได้ค่าติดตั้ง!AC44/10^6</f>
        <v>0.22842399999999999</v>
      </c>
      <c r="BA160" s="21">
        <f>+[10]รายได้ค่าติดตั้ง!AD44/10^6</f>
        <v>4.3407000000000001E-2</v>
      </c>
      <c r="BB160" s="21">
        <f>+[10]รายได้ค่าติดตั้ง!AE44/10^6</f>
        <v>0.50593999999999995</v>
      </c>
      <c r="BC160" s="21">
        <f>+[10]รายได้ค่าติดตั้ง!AF44/10^6</f>
        <v>0.15129000000000001</v>
      </c>
      <c r="BD160" s="21">
        <f>+[10]รายได้ค่าติดตั้ง!AG44/10^6</f>
        <v>0.34760400000000002</v>
      </c>
      <c r="BE160" s="21">
        <f>+[10]รายได้ค่าติดตั้ง!AH44/10^6</f>
        <v>0.25054500000000002</v>
      </c>
      <c r="BF160" s="21">
        <f>+[10]รายได้ค่าติดตั้ง!AI44/10^6</f>
        <v>0.145291</v>
      </c>
      <c r="BG160" s="21">
        <f>+[10]รายได้ค่าติดตั้ง!AJ44/10^6</f>
        <v>8.1645999999999996E-2</v>
      </c>
      <c r="BH160" s="21">
        <f>+[10]รายได้ค่าติดตั้ง!AK44/10^6</f>
        <v>0.36976700000000001</v>
      </c>
      <c r="BI160" s="21">
        <f>+[10]รายได้ค่าติดตั้ง!AL44/10^6</f>
        <v>0.196134</v>
      </c>
      <c r="BJ160" s="21">
        <f>+[10]รายได้ค่าติดตั้ง!AM44/10^6</f>
        <v>0.33667200000000003</v>
      </c>
      <c r="BK160" s="29">
        <f t="shared" si="21"/>
        <v>2.7643689999999999</v>
      </c>
    </row>
    <row r="161" spans="1:63">
      <c r="A161" s="10">
        <v>1012</v>
      </c>
      <c r="B161" s="10" t="s">
        <v>21</v>
      </c>
      <c r="C161" s="21">
        <f>+'[10]รายได้-กศผ.'!R13/10^6</f>
        <v>5.7271464928092968</v>
      </c>
      <c r="D161" s="21">
        <f>+'[10]รายได้-กศผ.'!S13/10^6</f>
        <v>5.8661805780981409</v>
      </c>
      <c r="E161" s="21">
        <f>+'[10]รายได้-กศผ.'!T13/10^6</f>
        <v>5.8694538876512778</v>
      </c>
      <c r="F161" s="21">
        <f>+'[10]รายได้-กศผ.'!U13/10^6</f>
        <v>5.9737861765576845</v>
      </c>
      <c r="G161" s="21">
        <f>+'[10]รายได้-กศผ.'!V13/10^6</f>
        <v>6.076860800934786</v>
      </c>
      <c r="H161" s="21">
        <f>+'[10]รายได้-กศผ.'!W13/10^6</f>
        <v>5.8497051418868367</v>
      </c>
      <c r="I161" s="21">
        <f>+'[10]รายได้-กศผ.'!X13/10^6</f>
        <v>6.4386839091274162</v>
      </c>
      <c r="J161" s="21">
        <f>+'[10]รายได้-กศผ.'!Y13/10^6</f>
        <v>6.8962367120027706</v>
      </c>
      <c r="K161" s="21">
        <f>+'[10]รายได้-กศผ.'!Z13/10^6</f>
        <v>6.4098798082245176</v>
      </c>
      <c r="L161" s="21">
        <f>+'[10]รายได้-กศผ.'!AA13/10^6</f>
        <v>6.006831681190465</v>
      </c>
      <c r="M161" s="21">
        <f>+'[10]รายได้-กศผ.'!AB13/10^6</f>
        <v>6.2244674732296117</v>
      </c>
      <c r="N161" s="21">
        <f>+'[10]รายได้-กศผ.'!AC13/10^6</f>
        <v>6.1763573382872039</v>
      </c>
      <c r="O161" s="29">
        <f t="shared" si="18"/>
        <v>73.515590000000003</v>
      </c>
      <c r="Q161" s="10">
        <v>1012</v>
      </c>
      <c r="R161" s="10" t="s">
        <v>21</v>
      </c>
      <c r="S161" s="21">
        <f>+'[10]รายได้ค่าน้ำ-กศผ.'!R13/10^6</f>
        <v>5.134516492809297</v>
      </c>
      <c r="T161" s="21">
        <f>+'[10]รายได้ค่าน้ำ-กศผ.'!S13/10^6</f>
        <v>5.235875578098141</v>
      </c>
      <c r="U161" s="21">
        <f>+'[10]รายได้ค่าน้ำ-กศผ.'!T13/10^6</f>
        <v>5.2330578876512774</v>
      </c>
      <c r="V161" s="21">
        <f>+'[10]รายได้ค่าน้ำ-กศผ.'!U13/10^6</f>
        <v>5.3507771765576839</v>
      </c>
      <c r="W161" s="21">
        <f>+'[10]รายได้ค่าน้ำ-กศผ.'!V13/10^6</f>
        <v>5.4566438009347857</v>
      </c>
      <c r="X161" s="21">
        <f>+'[10]รายได้ค่าน้ำ-กศผ.'!W13/10^6</f>
        <v>5.0476651418868368</v>
      </c>
      <c r="Y161" s="21">
        <f>+'[10]รายได้ค่าน้ำ-กศผ.'!X13/10^6</f>
        <v>5.8299089091274157</v>
      </c>
      <c r="Z161" s="21">
        <f>+'[10]รายได้ค่าน้ำ-กศผ.'!Y13/10^6</f>
        <v>6.2433127120027709</v>
      </c>
      <c r="AA161" s="21">
        <f>+'[10]รายได้ค่าน้ำ-กศผ.'!Z13/10^6</f>
        <v>5.7728708082245177</v>
      </c>
      <c r="AB161" s="21">
        <f>+'[10]รายได้ค่าน้ำ-กศผ.'!AA13/10^6</f>
        <v>5.403887681190465</v>
      </c>
      <c r="AC161" s="21">
        <f>+'[10]รายได้ค่าน้ำ-กศผ.'!AB13/10^6</f>
        <v>5.5179474732296114</v>
      </c>
      <c r="AD161" s="21">
        <f>+'[10]รายได้ค่าน้ำ-กศผ.'!AC13/10^6</f>
        <v>5.5582843382872031</v>
      </c>
      <c r="AE161" s="29">
        <f t="shared" si="19"/>
        <v>65.784748000000008</v>
      </c>
      <c r="AG161" s="10">
        <v>1012</v>
      </c>
      <c r="AH161" s="10" t="s">
        <v>21</v>
      </c>
      <c r="AI161" s="21">
        <f>+([10]รายได้ค่าบริการ!AB45+[10]รายได้ค่าบริการอื่น!AB45)/10^6</f>
        <v>0.55460799999999999</v>
      </c>
      <c r="AJ161" s="21">
        <f>+([10]รายได้ค่าบริการ!AC45+[10]รายได้ค่าบริการอื่น!AC45)/10^6</f>
        <v>0.57241799999999998</v>
      </c>
      <c r="AK161" s="21">
        <f>+([10]รายได้ค่าบริการ!AD45+[10]รายได้ค่าบริการอื่น!AD45)/10^6</f>
        <v>0.56376499999999996</v>
      </c>
      <c r="AL161" s="21">
        <f>+([10]รายได้ค่าบริการ!AE45+[10]รายได้ค่าบริการอื่น!AE45)/10^6</f>
        <v>0.56139399999999995</v>
      </c>
      <c r="AM161" s="21">
        <f>+([10]รายได้ค่าบริการ!AF45+[10]รายได้ค่าบริการอื่น!AF45)/10^6</f>
        <v>0.56256700000000004</v>
      </c>
      <c r="AN161" s="21">
        <f>+([10]รายได้ค่าบริการ!AG45+[10]รายได้ค่าบริการอื่น!AG45)/10^6</f>
        <v>0.57345699999999999</v>
      </c>
      <c r="AO161" s="21">
        <f>+([10]รายได้ค่าบริการ!AH45+[10]รายได้ค่าบริการอื่น!AH45)/10^6</f>
        <v>0.56020800000000004</v>
      </c>
      <c r="AP161" s="21">
        <f>+([10]รายได้ค่าบริการ!AI45+[10]รายได้ค่าบริการอื่น!AI45)/10^6</f>
        <v>0.57589999999999997</v>
      </c>
      <c r="AQ161" s="21">
        <f>+([10]รายได้ค่าบริการ!AJ45+[10]รายได้ค่าบริการอื่น!AJ45)/10^6</f>
        <v>0.57845800000000003</v>
      </c>
      <c r="AR161" s="21">
        <f>+([10]รายได้ค่าบริการ!AK45+[10]รายได้ค่าบริการอื่น!AK45)/10^6</f>
        <v>0.56738900000000003</v>
      </c>
      <c r="AS161" s="21">
        <f>+([10]รายได้ค่าบริการ!AL45+[10]รายได้ค่าบริการอื่น!AL45)/10^6</f>
        <v>0.57930800000000005</v>
      </c>
      <c r="AT161" s="21">
        <f>+([10]รายได้ค่าบริการ!AM45+[10]รายได้ค่าบริการอื่น!AM45)/10^6</f>
        <v>0.57528800000000002</v>
      </c>
      <c r="AU161" s="29">
        <f t="shared" si="20"/>
        <v>6.8247600000000013</v>
      </c>
      <c r="AW161" s="10">
        <v>1012</v>
      </c>
      <c r="AX161" s="10" t="s">
        <v>21</v>
      </c>
      <c r="AY161" s="21">
        <f>+[10]รายได้ค่าติดตั้ง!AB45/10^6</f>
        <v>0.39433200000000002</v>
      </c>
      <c r="AZ161" s="21">
        <f>+[10]รายได้ค่าติดตั้ง!AC45/10^6</f>
        <v>0.42124800000000001</v>
      </c>
      <c r="BA161" s="21">
        <f>+[10]รายได้ค่าติดตั้ง!AD45/10^6</f>
        <v>0.52145699999999995</v>
      </c>
      <c r="BB161" s="21">
        <f>+[10]รายได้ค่าติดตั้ง!AE45/10^6</f>
        <v>0.47731400000000002</v>
      </c>
      <c r="BC161" s="21">
        <f>+[10]รายได้ค่าติดตั้ง!AF45/10^6</f>
        <v>1.0160199999999999</v>
      </c>
      <c r="BD161" s="21">
        <f>+[10]รายได้ค่าติดตั้ง!AG45/10^6</f>
        <v>1.0832809999999999</v>
      </c>
      <c r="BE161" s="21">
        <f>+[10]รายได้ค่าติดตั้ง!AH45/10^6</f>
        <v>0.342613</v>
      </c>
      <c r="BF161" s="21">
        <f>+[10]รายได้ค่าติดตั้ง!AI45/10^6</f>
        <v>0.75059299999999995</v>
      </c>
      <c r="BG161" s="21">
        <f>+[10]รายได้ค่าติดตั้ง!AJ45/10^6</f>
        <v>0.58184800000000003</v>
      </c>
      <c r="BH161" s="21">
        <f>+[10]รายได้ค่าติดตั้ง!AK45/10^6</f>
        <v>0.198106</v>
      </c>
      <c r="BI161" s="21">
        <f>+[10]รายได้ค่าติดตั้ง!AL45/10^6</f>
        <v>0.72618300000000002</v>
      </c>
      <c r="BJ161" s="21">
        <f>+[10]รายได้ค่าติดตั้ง!AM45/10^6</f>
        <v>0.36893599999999999</v>
      </c>
      <c r="BK161" s="29">
        <f t="shared" si="21"/>
        <v>6.8819309999999998</v>
      </c>
    </row>
    <row r="162" spans="1:63">
      <c r="A162" s="10">
        <v>1013</v>
      </c>
      <c r="B162" s="10" t="s">
        <v>22</v>
      </c>
      <c r="C162" s="21">
        <f>+'[10]รายได้-กศผ.'!R14/10^6</f>
        <v>0.32189109447505249</v>
      </c>
      <c r="D162" s="21">
        <f>+'[10]รายได้-กศผ.'!S14/10^6</f>
        <v>0.33425511472738134</v>
      </c>
      <c r="E162" s="21">
        <f>+'[10]รายได้-กศผ.'!T14/10^6</f>
        <v>0.34020939625335306</v>
      </c>
      <c r="F162" s="21">
        <f>+'[10]รายได้-กศผ.'!U14/10^6</f>
        <v>0.35933933593327705</v>
      </c>
      <c r="G162" s="21">
        <f>+'[10]รายได้-กศผ.'!V14/10^6</f>
        <v>0.35244593072118624</v>
      </c>
      <c r="H162" s="21">
        <f>+'[10]รายได้-กศผ.'!W14/10^6</f>
        <v>0.37678204039122026</v>
      </c>
      <c r="I162" s="21">
        <f>+'[10]รายได้-กศผ.'!X14/10^6</f>
        <v>0.4588310910394171</v>
      </c>
      <c r="J162" s="21">
        <f>+'[10]รายได้-กศผ.'!Y14/10^6</f>
        <v>0.43884077173531699</v>
      </c>
      <c r="K162" s="21">
        <f>+'[10]รายได้-กศผ.'!Z14/10^6</f>
        <v>0.41496366242635019</v>
      </c>
      <c r="L162" s="21">
        <f>+'[10]รายได้-กศผ.'!AA14/10^6</f>
        <v>0.36800438232848259</v>
      </c>
      <c r="M162" s="21">
        <f>+'[10]รายได้-กศผ.'!AB14/10^6</f>
        <v>0.35363515144614649</v>
      </c>
      <c r="N162" s="21">
        <f>+'[10]รายได้-กศผ.'!AC14/10^6</f>
        <v>0.37213202852281607</v>
      </c>
      <c r="O162" s="29">
        <f t="shared" si="18"/>
        <v>4.4913299999999996</v>
      </c>
      <c r="Q162" s="10">
        <v>1013</v>
      </c>
      <c r="R162" s="10" t="s">
        <v>22</v>
      </c>
      <c r="S162" s="21">
        <f>+'[10]รายได้ค่าน้ำ-กศผ.'!R14/10^6</f>
        <v>0.28110009447505252</v>
      </c>
      <c r="T162" s="21">
        <f>+'[10]รายได้ค่าน้ำ-กศผ.'!S14/10^6</f>
        <v>0.29259111472738131</v>
      </c>
      <c r="U162" s="21">
        <f>+'[10]รายได้ค่าน้ำ-กศผ.'!T14/10^6</f>
        <v>0.29667439625335307</v>
      </c>
      <c r="V162" s="21">
        <f>+'[10]รายได้ค่าน้ำ-กศผ.'!U14/10^6</f>
        <v>0.31166133593327705</v>
      </c>
      <c r="W162" s="21">
        <f>+'[10]รายได้ค่าน้ำ-กศผ.'!V14/10^6</f>
        <v>0.30141693072118619</v>
      </c>
      <c r="X162" s="21">
        <f>+'[10]รายได้ค่าน้ำ-กศผ.'!W14/10^6</f>
        <v>0.31409504039122027</v>
      </c>
      <c r="Y162" s="21">
        <f>+'[10]รายได้ค่าน้ำ-กศผ.'!X14/10^6</f>
        <v>0.40838109103941705</v>
      </c>
      <c r="Z162" s="21">
        <f>+'[10]รายได้ค่าน้ำ-กศผ.'!Y14/10^6</f>
        <v>0.39173277173531701</v>
      </c>
      <c r="AA162" s="21">
        <f>+'[10]รายได้ค่าน้ำ-กศผ.'!Z14/10^6</f>
        <v>0.36835066242635017</v>
      </c>
      <c r="AB162" s="21">
        <f>+'[10]รายได้ค่าน้ำ-กศผ.'!AA14/10^6</f>
        <v>0.3234633823284826</v>
      </c>
      <c r="AC162" s="21">
        <f>+'[10]รายได้ค่าน้ำ-กศผ.'!AB14/10^6</f>
        <v>0.30938615144614651</v>
      </c>
      <c r="AD162" s="21">
        <f>+'[10]รายได้ค่าน้ำ-กศผ.'!AC14/10^6</f>
        <v>0.32206002852281607</v>
      </c>
      <c r="AE162" s="29">
        <f t="shared" si="19"/>
        <v>3.9209130000000005</v>
      </c>
      <c r="AG162" s="10">
        <v>1013</v>
      </c>
      <c r="AH162" s="10" t="s">
        <v>22</v>
      </c>
      <c r="AI162" s="21">
        <f>+([10]รายได้ค่าบริการ!AB46+[10]รายได้ค่าบริการอื่น!AB46)/10^6</f>
        <v>3.7679999999999998E-2</v>
      </c>
      <c r="AJ162" s="21">
        <f>+([10]รายได้ค่าบริการ!AC46+[10]รายได้ค่าบริการอื่น!AC46)/10^6</f>
        <v>3.7642000000000002E-2</v>
      </c>
      <c r="AK162" s="21">
        <f>+([10]รายได้ค่าบริการ!AD46+[10]รายได้ค่าบริการอื่น!AD46)/10^6</f>
        <v>3.7461000000000001E-2</v>
      </c>
      <c r="AL162" s="21">
        <f>+([10]รายได้ค่าบริการ!AE46+[10]รายได้ค่าบริการอื่น!AE46)/10^6</f>
        <v>3.7859999999999998E-2</v>
      </c>
      <c r="AM162" s="21">
        <f>+([10]รายได้ค่าบริการ!AF46+[10]รายได้ค่าบริการอื่น!AF46)/10^6</f>
        <v>3.7767000000000002E-2</v>
      </c>
      <c r="AN162" s="21">
        <f>+([10]รายได้ค่าบริการ!AG46+[10]รายได้ค่าบริการอื่น!AG46)/10^6</f>
        <v>3.8856000000000002E-2</v>
      </c>
      <c r="AO162" s="21">
        <f>+([10]รายได้ค่าบริการ!AH46+[10]รายได้ค่าบริการอื่น!AH46)/10^6</f>
        <v>3.9365999999999998E-2</v>
      </c>
      <c r="AP162" s="21">
        <f>+([10]รายได้ค่าบริการ!AI46+[10]รายได้ค่าบริการอื่น!AI46)/10^6</f>
        <v>3.9225999999999997E-2</v>
      </c>
      <c r="AQ162" s="21">
        <f>+([10]รายได้ค่าบริการ!AJ46+[10]รายได้ค่าบริการอื่น!AJ46)/10^6</f>
        <v>3.9972000000000001E-2</v>
      </c>
      <c r="AR162" s="21">
        <f>+([10]รายได้ค่าบริการ!AK46+[10]รายได้ค่าบริการอื่น!AK46)/10^6</f>
        <v>4.0410000000000001E-2</v>
      </c>
      <c r="AS162" s="21">
        <f>+([10]รายได้ค่าบริการ!AL46+[10]รายได้ค่าบริการอื่น!AL46)/10^6</f>
        <v>3.9803999999999999E-2</v>
      </c>
      <c r="AT162" s="21">
        <f>+([10]รายได้ค่าบริการ!AM46+[10]รายได้ค่าบริการอื่น!AM46)/10^6</f>
        <v>4.0105000000000002E-2</v>
      </c>
      <c r="AU162" s="29">
        <f t="shared" si="20"/>
        <v>0.46614899999999998</v>
      </c>
      <c r="AW162" s="10">
        <v>1013</v>
      </c>
      <c r="AX162" s="10" t="s">
        <v>22</v>
      </c>
      <c r="AY162" s="21">
        <f>+[10]รายได้ค่าติดตั้ง!AB46/10^6</f>
        <v>1.0651000000000001E-2</v>
      </c>
      <c r="AZ162" s="21">
        <f>+[10]รายได้ค่าติดตั้ง!AC46/10^6</f>
        <v>1.4172000000000001E-2</v>
      </c>
      <c r="BA162" s="21">
        <f>+[10]รายได้ค่าติดตั้ง!AD46/10^6</f>
        <v>1.9701E-2</v>
      </c>
      <c r="BB162" s="21">
        <f>+[10]รายได้ค่าติดตั้ง!AE46/10^6</f>
        <v>3.5569999999999997E-2</v>
      </c>
      <c r="BC162" s="21">
        <f>+[10]รายได้ค่าติดตั้ง!AF46/10^6</f>
        <v>4.4921000000000003E-2</v>
      </c>
      <c r="BD162" s="21">
        <f>+[10]รายได้ค่าติดตั้ง!AG46/10^6</f>
        <v>8.8067000000000006E-2</v>
      </c>
      <c r="BE162" s="21">
        <f>+[10]รายได้ค่าติดตั้ง!AH46/10^6</f>
        <v>3.9171999999999998E-2</v>
      </c>
      <c r="BF162" s="21">
        <f>+[10]รายได้ค่าติดตั้ง!AI46/10^6</f>
        <v>3.6838999999999997E-2</v>
      </c>
      <c r="BG162" s="21">
        <f>+[10]รายได้ค่าติดตั้ง!AJ46/10^6</f>
        <v>1.6899999999999998E-2</v>
      </c>
      <c r="BH162" s="21">
        <f>+[10]รายได้ค่าติดตั้ง!AK46/10^6</f>
        <v>1.3488999999999999E-2</v>
      </c>
      <c r="BI162" s="21">
        <f>+[10]รายได้ค่าติดตั้ง!AL46/10^6</f>
        <v>1.6906000000000001E-2</v>
      </c>
      <c r="BJ162" s="21">
        <f>+[10]รายได้ค่าติดตั้ง!AM46/10^6</f>
        <v>3.8650999999999998E-2</v>
      </c>
      <c r="BK162" s="29">
        <f t="shared" si="21"/>
        <v>0.3750389999999999</v>
      </c>
    </row>
    <row r="163" spans="1:63">
      <c r="A163" s="10">
        <v>1014</v>
      </c>
      <c r="B163" s="10" t="s">
        <v>23</v>
      </c>
      <c r="C163" s="21">
        <f>+'[10]รายได้-กศผ.'!R15/10^6</f>
        <v>14.398862885851464</v>
      </c>
      <c r="D163" s="21">
        <f>+'[10]รายได้-กศผ.'!S15/10^6</f>
        <v>14.679336497809317</v>
      </c>
      <c r="E163" s="21">
        <f>+'[10]รายได้-กศผ.'!T15/10^6</f>
        <v>14.589938358204416</v>
      </c>
      <c r="F163" s="21">
        <f>+'[10]รายได้-กศผ.'!U15/10^6</f>
        <v>15.127247614394712</v>
      </c>
      <c r="G163" s="21">
        <f>+'[10]รายได้-กศผ.'!V15/10^6</f>
        <v>14.775757925753217</v>
      </c>
      <c r="H163" s="21">
        <f>+'[10]รายได้-กศผ.'!W15/10^6</f>
        <v>14.381054169574314</v>
      </c>
      <c r="I163" s="21">
        <f>+'[10]รายได้-กศผ.'!X15/10^6</f>
        <v>16.345153425658204</v>
      </c>
      <c r="J163" s="21">
        <f>+'[10]รายได้-กศผ.'!Y15/10^6</f>
        <v>16.711015348670227</v>
      </c>
      <c r="K163" s="21">
        <f>+'[10]รายได้-กศผ.'!Z15/10^6</f>
        <v>16.173995972446619</v>
      </c>
      <c r="L163" s="21">
        <f>+'[10]รายได้-กศผ.'!AA15/10^6</f>
        <v>15.467451071927551</v>
      </c>
      <c r="M163" s="21">
        <f>+'[10]รายได้-กศผ.'!AB15/10^6</f>
        <v>14.924464510728901</v>
      </c>
      <c r="N163" s="21">
        <f>+'[10]รายได้-กศผ.'!AC15/10^6</f>
        <v>15.689632218981055</v>
      </c>
      <c r="O163" s="29">
        <f t="shared" si="18"/>
        <v>183.26390999999998</v>
      </c>
      <c r="Q163" s="10">
        <v>1014</v>
      </c>
      <c r="R163" s="10" t="s">
        <v>23</v>
      </c>
      <c r="S163" s="21">
        <f>+'[10]รายได้ค่าน้ำ-กศผ.'!R15/10^6</f>
        <v>13.030912885851466</v>
      </c>
      <c r="T163" s="21">
        <f>+'[10]รายได้ค่าน้ำ-กศผ.'!S15/10^6</f>
        <v>13.309542497809318</v>
      </c>
      <c r="U163" s="21">
        <f>+'[10]รายได้ค่าน้ำ-กศผ.'!T15/10^6</f>
        <v>13.199889358204414</v>
      </c>
      <c r="V163" s="21">
        <f>+'[10]รายได้ค่าน้ำ-กศผ.'!U15/10^6</f>
        <v>13.632989614394711</v>
      </c>
      <c r="W163" s="21">
        <f>+'[10]รายได้ค่าน้ำ-กศผ.'!V15/10^6</f>
        <v>13.338949925753218</v>
      </c>
      <c r="X163" s="21">
        <f>+'[10]รายได้ค่าน้ำ-กศผ.'!W15/10^6</f>
        <v>12.983341169574315</v>
      </c>
      <c r="Y163" s="21">
        <f>+'[10]รายได้ค่าน้ำ-กศผ.'!X15/10^6</f>
        <v>14.936116425658204</v>
      </c>
      <c r="Z163" s="21">
        <f>+'[10]รายได้ค่าน้ำ-กศผ.'!Y15/10^6</f>
        <v>15.300779348670225</v>
      </c>
      <c r="AA163" s="21">
        <f>+'[10]รายได้ค่าน้ำ-กศผ.'!Z15/10^6</f>
        <v>14.632531972446621</v>
      </c>
      <c r="AB163" s="21">
        <f>+'[10]รายได้ค่าน้ำ-กศผ.'!AA15/10^6</f>
        <v>14.002989071927551</v>
      </c>
      <c r="AC163" s="21">
        <f>+'[10]รายได้ค่าน้ำ-กศผ.'!AB15/10^6</f>
        <v>13.448358510728902</v>
      </c>
      <c r="AD163" s="21">
        <f>+'[10]รายได้ค่าน้ำ-กศผ.'!AC15/10^6</f>
        <v>14.109110218981055</v>
      </c>
      <c r="AE163" s="29">
        <f t="shared" si="19"/>
        <v>165.92551099999997</v>
      </c>
      <c r="AG163" s="10">
        <v>1014</v>
      </c>
      <c r="AH163" s="10" t="s">
        <v>23</v>
      </c>
      <c r="AI163" s="21">
        <f>+([10]รายได้ค่าบริการ!AB47+[10]รายได้ค่าบริการอื่น!AB47)/10^6</f>
        <v>1.361491</v>
      </c>
      <c r="AJ163" s="21">
        <f>+([10]รายได้ค่าบริการ!AC47+[10]รายได้ค่าบริการอื่น!AC47)/10^6</f>
        <v>1.3733770000000001</v>
      </c>
      <c r="AK163" s="21">
        <f>+([10]รายได้ค่าบริการ!AD47+[10]รายได้ค่าบริการอื่น!AD47)/10^6</f>
        <v>1.376112</v>
      </c>
      <c r="AL163" s="21">
        <f>+([10]รายได้ค่าบริการ!AE47+[10]รายได้ค่าบริการอื่น!AE47)/10^6</f>
        <v>1.373108</v>
      </c>
      <c r="AM163" s="21">
        <f>+([10]รายได้ค่าบริการ!AF47+[10]รายได้ค่าบริการอื่น!AF47)/10^6</f>
        <v>1.379529</v>
      </c>
      <c r="AN163" s="21">
        <f>+([10]รายได้ค่าบริการ!AG47+[10]รายได้ค่าบริการอื่น!AG47)/10^6</f>
        <v>1.3866419999999999</v>
      </c>
      <c r="AO163" s="21">
        <f>+([10]รายได้ค่าบริการ!AH47+[10]รายได้ค่าบริการอื่น!AH47)/10^6</f>
        <v>1.3611219999999999</v>
      </c>
      <c r="AP163" s="21">
        <f>+([10]รายได้ค่าบริการ!AI47+[10]รายได้ค่าบริการอื่น!AI47)/10^6</f>
        <v>1.4022060000000001</v>
      </c>
      <c r="AQ163" s="21">
        <f>+([10]รายได้ค่าบริการ!AJ47+[10]รายได้ค่าบริการอื่น!AJ47)/10^6</f>
        <v>1.4247380000000001</v>
      </c>
      <c r="AR163" s="21">
        <f>+([10]รายได้ค่าบริการ!AK47+[10]รายได้ค่าบริการอื่น!AK47)/10^6</f>
        <v>1.408088</v>
      </c>
      <c r="AS163" s="21">
        <f>+([10]รายได้ค่าบริการ!AL47+[10]รายได้ค่าบริการอื่น!AL47)/10^6</f>
        <v>1.4096630000000001</v>
      </c>
      <c r="AT163" s="21">
        <f>+([10]รายได้ค่าบริการ!AM47+[10]รายได้ค่าบริการอื่น!AM47)/10^6</f>
        <v>1.4153629999999999</v>
      </c>
      <c r="AU163" s="29">
        <f t="shared" si="20"/>
        <v>16.671438999999999</v>
      </c>
      <c r="AW163" s="10">
        <v>1014</v>
      </c>
      <c r="AX163" s="10" t="s">
        <v>23</v>
      </c>
      <c r="AY163" s="21">
        <f>+[10]รายได้ค่าติดตั้ง!AB47/10^6</f>
        <v>2.510561</v>
      </c>
      <c r="AZ163" s="21">
        <f>+[10]รายได้ค่าติดตั้ง!AC47/10^6</f>
        <v>1.0965499999999999</v>
      </c>
      <c r="BA163" s="21">
        <f>+[10]รายได้ค่าติดตั้ง!AD47/10^6</f>
        <v>0.53600599999999998</v>
      </c>
      <c r="BB163" s="21">
        <f>+[10]รายได้ค่าติดตั้ง!AE47/10^6</f>
        <v>1.2536620000000001</v>
      </c>
      <c r="BC163" s="21">
        <f>+[10]รายได้ค่าติดตั้ง!AF47/10^6</f>
        <v>1.0067200000000001</v>
      </c>
      <c r="BD163" s="21">
        <f>+[10]รายได้ค่าติดตั้ง!AG47/10^6</f>
        <v>0.89453899999999997</v>
      </c>
      <c r="BE163" s="21">
        <f>+[10]รายได้ค่าติดตั้ง!AH47/10^6</f>
        <v>1.25867</v>
      </c>
      <c r="BF163" s="21">
        <f>+[10]รายได้ค่าติดตั้ง!AI47/10^6</f>
        <v>0.64392799999999994</v>
      </c>
      <c r="BG163" s="21">
        <f>+[10]รายได้ค่าติดตั้ง!AJ47/10^6</f>
        <v>2.8815919999999999</v>
      </c>
      <c r="BH163" s="21">
        <f>+[10]รายได้ค่าติดตั้ง!AK47/10^6</f>
        <v>1.2011400000000001</v>
      </c>
      <c r="BI163" s="21">
        <f>+[10]รายได้ค่าติดตั้ง!AL47/10^6</f>
        <v>1.1727270000000001</v>
      </c>
      <c r="BJ163" s="21">
        <f>+[10]รายได้ค่าติดตั้ง!AM47/10^6</f>
        <v>1.333485</v>
      </c>
      <c r="BK163" s="29">
        <f t="shared" si="21"/>
        <v>15.789580000000001</v>
      </c>
    </row>
    <row r="164" spans="1:63">
      <c r="A164" s="10">
        <v>1015</v>
      </c>
      <c r="B164" s="10" t="s">
        <v>24</v>
      </c>
      <c r="C164" s="21">
        <f>+'[10]รายได้-กศผ.'!R16/10^6</f>
        <v>1.5241423627863895</v>
      </c>
      <c r="D164" s="21">
        <f>+'[10]รายได้-กศผ.'!S16/10^6</f>
        <v>1.6399951756610331</v>
      </c>
      <c r="E164" s="21">
        <f>+'[10]รายได้-กศผ.'!T16/10^6</f>
        <v>1.5691031187383124</v>
      </c>
      <c r="F164" s="21">
        <f>+'[10]รายได้-กศผ.'!U16/10^6</f>
        <v>1.6547163232250508</v>
      </c>
      <c r="G164" s="21">
        <f>+'[10]รายได้-กศผ.'!V16/10^6</f>
        <v>1.5713520324420973</v>
      </c>
      <c r="H164" s="21">
        <f>+'[10]รายได้-กศผ.'!W16/10^6</f>
        <v>1.575304078352123</v>
      </c>
      <c r="I164" s="21">
        <f>+'[10]รายได้-กศผ.'!X16/10^6</f>
        <v>1.7719291102992845</v>
      </c>
      <c r="J164" s="21">
        <f>+'[10]รายได้-กศผ.'!Y16/10^6</f>
        <v>2.0213286481557682</v>
      </c>
      <c r="K164" s="21">
        <f>+'[10]รายได้-กศผ.'!Z16/10^6</f>
        <v>1.750120235836536</v>
      </c>
      <c r="L164" s="21">
        <f>+'[10]รายได้-กศผ.'!AA16/10^6</f>
        <v>1.779417641482548</v>
      </c>
      <c r="M164" s="21">
        <f>+'[10]รายได้-กศผ.'!AB16/10^6</f>
        <v>1.6533979896618121</v>
      </c>
      <c r="N164" s="21">
        <f>+'[10]รายได้-กศผ.'!AC16/10^6</f>
        <v>1.7413132833590461</v>
      </c>
      <c r="O164" s="29">
        <f t="shared" si="18"/>
        <v>20.252120000000001</v>
      </c>
      <c r="Q164" s="10">
        <v>1015</v>
      </c>
      <c r="R164" s="10" t="s">
        <v>24</v>
      </c>
      <c r="S164" s="21">
        <f>+'[10]รายได้ค่าน้ำ-กศผ.'!R16/10^6</f>
        <v>1.3457673627863895</v>
      </c>
      <c r="T164" s="21">
        <f>+'[10]รายได้ค่าน้ำ-กศผ.'!S16/10^6</f>
        <v>1.4646941756610332</v>
      </c>
      <c r="U164" s="21">
        <f>+'[10]รายได้ค่าน้ำ-กศผ.'!T16/10^6</f>
        <v>1.3834891187383125</v>
      </c>
      <c r="V164" s="21">
        <f>+'[10]รายได้ค่าน้ำ-กศผ.'!U16/10^6</f>
        <v>1.4553253232250507</v>
      </c>
      <c r="W164" s="21">
        <f>+'[10]รายได้ค่าน้ำ-กศผ.'!V16/10^6</f>
        <v>1.3722550324420972</v>
      </c>
      <c r="X164" s="21">
        <f>+'[10]รายได้ค่าน้ำ-กศผ.'!W16/10^6</f>
        <v>1.385440078352123</v>
      </c>
      <c r="Y164" s="21">
        <f>+'[10]รายได้ค่าน้ำ-กศผ.'!X16/10^6</f>
        <v>1.5894781102992845</v>
      </c>
      <c r="Z164" s="21">
        <f>+'[10]รายได้ค่าน้ำ-กศผ.'!Y16/10^6</f>
        <v>1.8416496481557685</v>
      </c>
      <c r="AA164" s="21">
        <f>+'[10]รายได้ค่าน้ำ-กศผ.'!Z16/10^6</f>
        <v>1.5404082358365359</v>
      </c>
      <c r="AB164" s="21">
        <f>+'[10]รายได้ค่าน้ำ-กศผ.'!AA16/10^6</f>
        <v>1.5065906414825481</v>
      </c>
      <c r="AC164" s="21">
        <f>+'[10]รายได้ค่าน้ำ-กศผ.'!AB16/10^6</f>
        <v>1.4046279896618121</v>
      </c>
      <c r="AD164" s="21">
        <f>+'[10]รายได้ค่าน้ำ-กศผ.'!AC16/10^6</f>
        <v>1.426277283359046</v>
      </c>
      <c r="AE164" s="29">
        <f t="shared" si="19"/>
        <v>17.716002999999997</v>
      </c>
      <c r="AG164" s="10">
        <v>1015</v>
      </c>
      <c r="AH164" s="10" t="s">
        <v>24</v>
      </c>
      <c r="AI164" s="21">
        <f>+([10]รายได้ค่าบริการ!AB48+[10]รายได้ค่าบริการอื่น!AB48)/10^6</f>
        <v>0.17435</v>
      </c>
      <c r="AJ164" s="21">
        <f>+([10]รายได้ค่าบริการ!AC48+[10]รายได้ค่าบริการอื่น!AC48)/10^6</f>
        <v>0.17529700000000001</v>
      </c>
      <c r="AK164" s="21">
        <f>+([10]รายได้ค่าบริการ!AD48+[10]รายได้ค่าบริการอื่น!AD48)/10^6</f>
        <v>0.17530999999999999</v>
      </c>
      <c r="AL164" s="21">
        <f>+([10]รายได้ค่าบริการ!AE48+[10]รายได้ค่าบริการอื่น!AE48)/10^6</f>
        <v>0.17552200000000001</v>
      </c>
      <c r="AM164" s="21">
        <f>+([10]รายได้ค่าบริการ!AF48+[10]รายได้ค่าบริการอื่น!AF48)/10^6</f>
        <v>0.176653</v>
      </c>
      <c r="AN164" s="21">
        <f>+([10]รายได้ค่าบริการ!AG48+[10]รายได้ค่าบริการอื่น!AG48)/10^6</f>
        <v>0.176815</v>
      </c>
      <c r="AO164" s="21">
        <f>+([10]รายได้ค่าบริการ!AH48+[10]รายได้ค่าบริการอื่น!AH48)/10^6</f>
        <v>0.17833299999999999</v>
      </c>
      <c r="AP164" s="21">
        <f>+([10]รายได้ค่าบริการ!AI48+[10]รายได้ค่าบริการอื่น!AI48)/10^6</f>
        <v>0.17901</v>
      </c>
      <c r="AQ164" s="21">
        <f>+([10]รายได้ค่าบริการ!AJ48+[10]รายได้ค่าบริการอื่น!AJ48)/10^6</f>
        <v>0.17885400000000001</v>
      </c>
      <c r="AR164" s="21">
        <f>+([10]รายได้ค่าบริการ!AK48+[10]รายได้ค่าบริการอื่น!AK48)/10^6</f>
        <v>0.18932499999999999</v>
      </c>
      <c r="AS164" s="21">
        <f>+([10]รายได้ค่าบริการ!AL48+[10]รายได้ค่าบริการอื่น!AL48)/10^6</f>
        <v>0.17968400000000001</v>
      </c>
      <c r="AT164" s="21">
        <f>+([10]รายได้ค่าบริการ!AM48+[10]รายได้ค่าบริการอื่น!AM48)/10^6</f>
        <v>0.179615</v>
      </c>
      <c r="AU164" s="29">
        <f t="shared" si="20"/>
        <v>2.1387680000000002</v>
      </c>
      <c r="AW164" s="10">
        <v>1015</v>
      </c>
      <c r="AX164" s="10" t="s">
        <v>24</v>
      </c>
      <c r="AY164" s="21">
        <f>+[10]รายได้ค่าติดตั้ง!AB48/10^6</f>
        <v>7.0892999999999998E-2</v>
      </c>
      <c r="AZ164" s="21">
        <f>+[10]รายได้ค่าติดตั้ง!AC48/10^6</f>
        <v>5.5308999999999997E-2</v>
      </c>
      <c r="BA164" s="21">
        <f>+[10]รายได้ค่าติดตั้ง!AD48/10^6</f>
        <v>0.10396900000000001</v>
      </c>
      <c r="BB164" s="21">
        <f>+[10]รายได้ค่าติดตั้ง!AE48/10^6</f>
        <v>0.23605699999999999</v>
      </c>
      <c r="BC164" s="21">
        <f>+[10]รายได้ค่าติดตั้ง!AF48/10^6</f>
        <v>0.18296799999999999</v>
      </c>
      <c r="BD164" s="21">
        <f>+[10]รายได้ค่าติดตั้ง!AG48/10^6</f>
        <v>0.15949099999999999</v>
      </c>
      <c r="BE164" s="21">
        <f>+[10]รายได้ค่าติดตั้ง!AH48/10^6</f>
        <v>0.121499</v>
      </c>
      <c r="BF164" s="21">
        <f>+[10]รายได้ค่าติดตั้ง!AI48/10^6</f>
        <v>0.18435199999999999</v>
      </c>
      <c r="BG164" s="21">
        <f>+[10]รายได้ค่าติดตั้ง!AJ48/10^6</f>
        <v>0.113922</v>
      </c>
      <c r="BH164" s="21">
        <f>+[10]รายได้ค่าติดตั้ง!AK48/10^6</f>
        <v>0.48988999999999999</v>
      </c>
      <c r="BI164" s="21">
        <f>+[10]รายได้ค่าติดตั้ง!AL48/10^6</f>
        <v>0.53149500000000005</v>
      </c>
      <c r="BJ164" s="21">
        <f>+[10]รายได้ค่าติดตั้ง!AM48/10^6</f>
        <v>0.56061399999999995</v>
      </c>
      <c r="BK164" s="29">
        <f t="shared" si="21"/>
        <v>2.8104589999999998</v>
      </c>
    </row>
    <row r="165" spans="1:63">
      <c r="A165" s="10">
        <v>1016</v>
      </c>
      <c r="B165" s="10" t="s">
        <v>25</v>
      </c>
      <c r="C165" s="21">
        <f>+'[10]รายได้-กศผ.'!R17/10^6</f>
        <v>2.0197556315829344</v>
      </c>
      <c r="D165" s="21">
        <f>+'[10]รายได้-กศผ.'!S17/10^6</f>
        <v>2.1063182502233913</v>
      </c>
      <c r="E165" s="21">
        <f>+'[10]รายได้-กศผ.'!T17/10^6</f>
        <v>2.0946096482804148</v>
      </c>
      <c r="F165" s="21">
        <f>+'[10]รายได้-กศผ.'!U17/10^6</f>
        <v>2.271536468070527</v>
      </c>
      <c r="G165" s="21">
        <f>+'[10]รายได้-กศผ.'!V17/10^6</f>
        <v>2.1549684470445536</v>
      </c>
      <c r="H165" s="21">
        <f>+'[10]รายได้-กศผ.'!W17/10^6</f>
        <v>2.1841641537127412</v>
      </c>
      <c r="I165" s="21">
        <f>+'[10]รายได้-กศผ.'!X17/10^6</f>
        <v>2.5131630425853508</v>
      </c>
      <c r="J165" s="21">
        <f>+'[10]รายได้-กศผ.'!Y17/10^6</f>
        <v>2.7953464714921603</v>
      </c>
      <c r="K165" s="21">
        <f>+'[10]รายได้-กศผ.'!Z17/10^6</f>
        <v>2.3984723518013418</v>
      </c>
      <c r="L165" s="21">
        <f>+'[10]รายได้-กศผ.'!AA17/10^6</f>
        <v>2.0921197582071565</v>
      </c>
      <c r="M165" s="21">
        <f>+'[10]รายได้-กศผ.'!AB17/10^6</f>
        <v>2.1372542054501027</v>
      </c>
      <c r="N165" s="21">
        <f>+'[10]รายได้-กศผ.'!AC17/10^6</f>
        <v>2.1162115715493282</v>
      </c>
      <c r="O165" s="29">
        <f t="shared" si="18"/>
        <v>26.883920000000003</v>
      </c>
      <c r="Q165" s="10">
        <v>1016</v>
      </c>
      <c r="R165" s="10" t="s">
        <v>25</v>
      </c>
      <c r="S165" s="21">
        <f>+'[10]รายได้ค่าน้ำ-กศผ.'!R17/10^6</f>
        <v>1.7524476315829343</v>
      </c>
      <c r="T165" s="21">
        <f>+'[10]รายได้ค่าน้ำ-กศผ.'!S17/10^6</f>
        <v>1.8448352502233911</v>
      </c>
      <c r="U165" s="21">
        <f>+'[10]รายได้ค่าน้ำ-กศผ.'!T17/10^6</f>
        <v>1.8203556482804149</v>
      </c>
      <c r="V165" s="21">
        <f>+'[10]รายได้ค่าน้ำ-กศผ.'!U17/10^6</f>
        <v>2.0067114680705269</v>
      </c>
      <c r="W165" s="21">
        <f>+'[10]รายได้ค่าน้ำ-กศผ.'!V17/10^6</f>
        <v>1.8831154470445537</v>
      </c>
      <c r="X165" s="21">
        <f>+'[10]รายได้ค่าน้ำ-กศผ.'!W17/10^6</f>
        <v>1.9062971537127411</v>
      </c>
      <c r="Y165" s="21">
        <f>+'[10]รายได้ค่าน้ำ-กศผ.'!X17/10^6</f>
        <v>2.2529240425853509</v>
      </c>
      <c r="Z165" s="21">
        <f>+'[10]รายได้ค่าน้ำ-กศผ.'!Y17/10^6</f>
        <v>2.4802144714921601</v>
      </c>
      <c r="AA165" s="21">
        <f>+'[10]รายได้ค่าน้ำ-กศผ.'!Z17/10^6</f>
        <v>2.059426351801342</v>
      </c>
      <c r="AB165" s="21">
        <f>+'[10]รายได้ค่าน้ำ-กศผ.'!AA17/10^6</f>
        <v>1.8236907582071566</v>
      </c>
      <c r="AC165" s="21">
        <f>+'[10]รายได้ค่าน้ำ-กศผ.'!AB17/10^6</f>
        <v>1.8614712054501026</v>
      </c>
      <c r="AD165" s="21">
        <f>+'[10]รายได้ค่าน้ำ-กศผ.'!AC17/10^6</f>
        <v>1.784738571549328</v>
      </c>
      <c r="AE165" s="29">
        <f t="shared" si="19"/>
        <v>23.476228000000003</v>
      </c>
      <c r="AG165" s="10">
        <v>1016</v>
      </c>
      <c r="AH165" s="10" t="s">
        <v>25</v>
      </c>
      <c r="AI165" s="21">
        <f>+([10]รายได้ค่าบริการ!AB49+[10]รายได้ค่าบริการอื่น!AB49)/10^6</f>
        <v>0.25395499999999999</v>
      </c>
      <c r="AJ165" s="21">
        <f>+([10]รายได้ค่าบริการ!AC49+[10]รายได้ค่าบริการอื่น!AC49)/10^6</f>
        <v>0.25541599999999998</v>
      </c>
      <c r="AK165" s="21">
        <f>+([10]รายได้ค่าบริการ!AD49+[10]รายได้ค่าบริการอื่น!AD49)/10^6</f>
        <v>0.25570199999999998</v>
      </c>
      <c r="AL165" s="21">
        <f>+([10]รายได้ค่าบริการ!AE49+[10]รายได้ค่าบริการอื่น!AE49)/10^6</f>
        <v>0.25495200000000001</v>
      </c>
      <c r="AM165" s="21">
        <f>+([10]รายได้ค่าบริการ!AF49+[10]รายได้ค่าบริการอื่น!AF49)/10^6</f>
        <v>0.25652199999999997</v>
      </c>
      <c r="AN165" s="21">
        <f>+([10]รายได้ค่าบริการ!AG49+[10]รายได้ค่าบริการอื่น!AG49)/10^6</f>
        <v>0.257739</v>
      </c>
      <c r="AO165" s="21">
        <f>+([10]รายได้ค่าบริการ!AH49+[10]รายได้ค่าบริการอื่น!AH49)/10^6</f>
        <v>0.25797100000000001</v>
      </c>
      <c r="AP165" s="21">
        <f>+([10]รายได้ค่าบริการ!AI49+[10]รายได้ค่าบริการอื่น!AI49)/10^6</f>
        <v>0.26275500000000002</v>
      </c>
      <c r="AQ165" s="21">
        <f>+([10]รายได้ค่าบริการ!AJ49+[10]รายได้ค่าบริการอื่น!AJ49)/10^6</f>
        <v>0.26276500000000003</v>
      </c>
      <c r="AR165" s="21">
        <f>+([10]รายได้ค่าบริการ!AK49+[10]รายได้ค่าบริการอื่น!AK49)/10^6</f>
        <v>0.26136900000000002</v>
      </c>
      <c r="AS165" s="21">
        <f>+([10]รายได้ค่าบริการ!AL49+[10]รายได้ค่าบริการอื่น!AL49)/10^6</f>
        <v>0.26514399999999999</v>
      </c>
      <c r="AT165" s="21">
        <f>+([10]รายได้ค่าบริการ!AM49+[10]รายได้ค่าบริการอื่น!AM49)/10^6</f>
        <v>0.26156299999999999</v>
      </c>
      <c r="AU165" s="29">
        <f t="shared" si="20"/>
        <v>3.1058529999999998</v>
      </c>
      <c r="AW165" s="10">
        <v>1016</v>
      </c>
      <c r="AX165" s="10" t="s">
        <v>25</v>
      </c>
      <c r="AY165" s="21">
        <f>+[10]รายได้ค่าติดตั้ง!AB49/10^6</f>
        <v>0.18990299999999999</v>
      </c>
      <c r="AZ165" s="21">
        <f>+[10]รายได้ค่าติดตั้ง!AC49/10^6</f>
        <v>6.5611000000000003E-2</v>
      </c>
      <c r="BA165" s="21">
        <f>+[10]รายได้ค่าติดตั้ง!AD49/10^6</f>
        <v>0.15867000000000001</v>
      </c>
      <c r="BB165" s="21">
        <f>+[10]รายได้ค่าติดตั้ง!AE49/10^6</f>
        <v>0.22550200000000001</v>
      </c>
      <c r="BC165" s="21">
        <f>+[10]รายได้ค่าติดตั้ง!AF49/10^6</f>
        <v>0.113315</v>
      </c>
      <c r="BD165" s="21">
        <f>+[10]รายได้ค่าติดตั้ง!AG49/10^6</f>
        <v>0.134494</v>
      </c>
      <c r="BE165" s="21">
        <f>+[10]รายได้ค่าติดตั้ง!AH49/10^6</f>
        <v>0.122087</v>
      </c>
      <c r="BF165" s="21">
        <f>+[10]รายได้ค่าติดตั้ง!AI49/10^6</f>
        <v>0.36591899999999999</v>
      </c>
      <c r="BG165" s="21">
        <f>+[10]รายได้ค่าติดตั้ง!AJ49/10^6</f>
        <v>0.68697799999999998</v>
      </c>
      <c r="BH165" s="21">
        <f>+[10]รายได้ค่าติดตั้ง!AK49/10^6</f>
        <v>0.20127500000000001</v>
      </c>
      <c r="BI165" s="21">
        <f>+[10]รายได้ค่าติดตั้ง!AL49/10^6</f>
        <v>0.11830599999999999</v>
      </c>
      <c r="BJ165" s="21">
        <f>+[10]รายได้ค่าติดตั้ง!AM49/10^6</f>
        <v>0.50097000000000003</v>
      </c>
      <c r="BK165" s="29">
        <f t="shared" si="21"/>
        <v>2.8830299999999998</v>
      </c>
    </row>
    <row r="166" spans="1:63">
      <c r="A166" s="10">
        <v>1017</v>
      </c>
      <c r="B166" s="10" t="s">
        <v>26</v>
      </c>
      <c r="C166" s="21">
        <f>+'[10]รายได้-กศผ.'!R18/10^6</f>
        <v>4.2168383014088251</v>
      </c>
      <c r="D166" s="21">
        <f>+'[10]รายได้-กศผ.'!S18/10^6</f>
        <v>4.3691831527395291</v>
      </c>
      <c r="E166" s="21">
        <f>+'[10]รายได้-กศผ.'!T18/10^6</f>
        <v>4.3773686682019619</v>
      </c>
      <c r="F166" s="21">
        <f>+'[10]รายได้-กศผ.'!U18/10^6</f>
        <v>4.4636300162032718</v>
      </c>
      <c r="G166" s="21">
        <f>+'[10]รายได้-กศผ.'!V18/10^6</f>
        <v>4.3688853706782158</v>
      </c>
      <c r="H166" s="21">
        <f>+'[10]รายได้-กศผ.'!W18/10^6</f>
        <v>4.113789669954369</v>
      </c>
      <c r="I166" s="21">
        <f>+'[10]รายได้-กศผ.'!X18/10^6</f>
        <v>4.8098008345218703</v>
      </c>
      <c r="J166" s="21">
        <f>+'[10]รายได้-กศผ.'!Y18/10^6</f>
        <v>4.859484925209741</v>
      </c>
      <c r="K166" s="21">
        <f>+'[10]รายได้-กศผ.'!Z18/10^6</f>
        <v>4.6946950930295124</v>
      </c>
      <c r="L166" s="21">
        <f>+'[10]รายได้-กศผ.'!AA18/10^6</f>
        <v>4.4074038553051613</v>
      </c>
      <c r="M166" s="21">
        <f>+'[10]รายได้-กศผ.'!AB18/10^6</f>
        <v>4.2827397712313333</v>
      </c>
      <c r="N166" s="21">
        <f>+'[10]รายได้-กศผ.'!AC18/10^6</f>
        <v>4.3370603415162021</v>
      </c>
      <c r="O166" s="29">
        <f t="shared" si="18"/>
        <v>53.300879999999985</v>
      </c>
      <c r="Q166" s="10">
        <v>1017</v>
      </c>
      <c r="R166" s="10" t="s">
        <v>26</v>
      </c>
      <c r="S166" s="21">
        <f>+'[10]รายได้ค่าน้ำ-กศผ.'!R18/10^6</f>
        <v>3.7693873014088255</v>
      </c>
      <c r="T166" s="21">
        <f>+'[10]รายได้ค่าน้ำ-กศผ.'!S18/10^6</f>
        <v>3.8395351527395296</v>
      </c>
      <c r="U166" s="21">
        <f>+'[10]รายได้ค่าน้ำ-กศผ.'!T18/10^6</f>
        <v>3.8617596682019615</v>
      </c>
      <c r="V166" s="21">
        <f>+'[10]รายได้ค่าน้ำ-กศผ.'!U18/10^6</f>
        <v>3.9743250162032719</v>
      </c>
      <c r="W166" s="21">
        <f>+'[10]รายได้ค่าน้ำ-กศผ.'!V18/10^6</f>
        <v>3.8677583706782164</v>
      </c>
      <c r="X166" s="21">
        <f>+'[10]รายได้ค่าน้ำ-กศผ.'!W18/10^6</f>
        <v>3.6446606699543693</v>
      </c>
      <c r="Y166" s="21">
        <f>+'[10]รายได้ค่าน้ำ-กศผ.'!X18/10^6</f>
        <v>4.3054828345218699</v>
      </c>
      <c r="Z166" s="21">
        <f>+'[10]รายได้ค่าน้ำ-กศผ.'!Y18/10^6</f>
        <v>4.3738089252097412</v>
      </c>
      <c r="AA166" s="21">
        <f>+'[10]รายได้ค่าน้ำ-กศผ.'!Z18/10^6</f>
        <v>4.216011093029512</v>
      </c>
      <c r="AB166" s="21">
        <f>+'[10]รายได้ค่าน้ำ-กศผ.'!AA18/10^6</f>
        <v>3.9274098553051613</v>
      </c>
      <c r="AC166" s="21">
        <f>+'[10]รายได้ค่าน้ำ-กศผ.'!AB18/10^6</f>
        <v>3.7873577712313335</v>
      </c>
      <c r="AD166" s="21">
        <f>+'[10]รายได้ค่าน้ำ-กศผ.'!AC18/10^6</f>
        <v>3.8618523415162023</v>
      </c>
      <c r="AE166" s="29">
        <f t="shared" si="19"/>
        <v>47.429349000000002</v>
      </c>
      <c r="AG166" s="10">
        <v>1017</v>
      </c>
      <c r="AH166" s="10" t="s">
        <v>26</v>
      </c>
      <c r="AI166" s="21">
        <f>+([10]รายได้ค่าบริการ!AB50+[10]รายได้ค่าบริการอื่น!AB50)/10^6</f>
        <v>0.41044199999999997</v>
      </c>
      <c r="AJ166" s="21">
        <f>+([10]รายได้ค่าบริการ!AC50+[10]รายได้ค่าบริการอื่น!AC50)/10^6</f>
        <v>0.415466</v>
      </c>
      <c r="AK166" s="21">
        <f>+([10]รายได้ค่าบริการ!AD50+[10]รายได้ค่าบริการอื่น!AD50)/10^6</f>
        <v>0.42872300000000002</v>
      </c>
      <c r="AL166" s="21">
        <f>+([10]รายได้ค่าบริการ!AE50+[10]รายได้ค่าบริการอื่น!AE50)/10^6</f>
        <v>0.40964699999999998</v>
      </c>
      <c r="AM166" s="21">
        <f>+([10]รายได้ค่าบริการ!AF50+[10]รายได้ค่าบริการอื่น!AF50)/10^6</f>
        <v>0.41626000000000002</v>
      </c>
      <c r="AN166" s="21">
        <f>+([10]รายได้ค่าบริการ!AG50+[10]รายได้ค่าบริการอื่น!AG50)/10^6</f>
        <v>0.41140300000000002</v>
      </c>
      <c r="AO166" s="21">
        <f>+([10]รายได้ค่าบริการ!AH50+[10]รายได้ค่าบริการอื่น!AH50)/10^6</f>
        <v>0.42024299999999998</v>
      </c>
      <c r="AP166" s="21">
        <f>+([10]รายได้ค่าบริการ!AI50+[10]รายได้ค่าบริการอื่น!AI50)/10^6</f>
        <v>0.43469999999999998</v>
      </c>
      <c r="AQ166" s="21">
        <f>+([10]รายได้ค่าบริการ!AJ50+[10]รายได้ค่าบริการอื่น!AJ50)/10^6</f>
        <v>0.43453999999999998</v>
      </c>
      <c r="AR166" s="21">
        <f>+([10]รายได้ค่าบริการ!AK50+[10]รายได้ค่าบริการอื่น!AK50)/10^6</f>
        <v>0.43191200000000002</v>
      </c>
      <c r="AS166" s="21">
        <f>+([10]รายได้ค่าบริการ!AL50+[10]รายได้ค่าบริการอื่น!AL50)/10^6</f>
        <v>0.44358599999999998</v>
      </c>
      <c r="AT166" s="21">
        <f>+([10]รายได้ค่าบริการ!AM50+[10]รายได้ค่าบริการอื่น!AM50)/10^6</f>
        <v>0.42335899999999999</v>
      </c>
      <c r="AU166" s="29">
        <f t="shared" si="20"/>
        <v>5.0802809999999994</v>
      </c>
      <c r="AW166" s="10">
        <v>1017</v>
      </c>
      <c r="AX166" s="10" t="s">
        <v>26</v>
      </c>
      <c r="AY166" s="21">
        <f>+[10]รายได้ค่าติดตั้ง!AB50/10^6</f>
        <v>0.32239699999999999</v>
      </c>
      <c r="AZ166" s="21">
        <f>+[10]รายได้ค่าติดตั้ง!AC50/10^6</f>
        <v>0.51019599999999998</v>
      </c>
      <c r="BA166" s="21">
        <f>+[10]รายได้ค่าติดตั้ง!AD50/10^6</f>
        <v>0.42322599999999999</v>
      </c>
      <c r="BB166" s="21">
        <f>+[10]รายได้ค่าติดตั้ง!AE50/10^6</f>
        <v>0.48779</v>
      </c>
      <c r="BC166" s="21">
        <f>+[10]รายได้ค่าติดตั้ง!AF50/10^6</f>
        <v>0.42794900000000002</v>
      </c>
      <c r="BD166" s="21">
        <f>+[10]รายได้ค่าติดตั้ง!AG50/10^6</f>
        <v>0.40193200000000001</v>
      </c>
      <c r="BE166" s="21">
        <f>+[10]รายได้ค่าติดตั้ง!AH50/10^6</f>
        <v>0.38528899999999999</v>
      </c>
      <c r="BF166" s="21">
        <f>+[10]รายได้ค่าติดตั้ง!AI50/10^6</f>
        <v>0.37925999999999999</v>
      </c>
      <c r="BG166" s="21">
        <f>+[10]รายได้ค่าติดตั้ง!AJ50/10^6</f>
        <v>0.19232399999999999</v>
      </c>
      <c r="BH166" s="21">
        <f>+[10]รายได้ค่าติดตั้ง!AK50/10^6</f>
        <v>0.26585599999999998</v>
      </c>
      <c r="BI166" s="21">
        <f>+[10]รายได้ค่าติดตั้ง!AL50/10^6</f>
        <v>0.51466599999999996</v>
      </c>
      <c r="BJ166" s="21">
        <f>+[10]รายได้ค่าติดตั้ง!AM50/10^6</f>
        <v>0.27599699999999999</v>
      </c>
      <c r="BK166" s="29">
        <f t="shared" si="21"/>
        <v>4.5868820000000001</v>
      </c>
    </row>
    <row r="167" spans="1:63">
      <c r="A167" s="10">
        <v>1018</v>
      </c>
      <c r="B167" s="10" t="s">
        <v>27</v>
      </c>
      <c r="C167" s="21">
        <f>+'[10]รายได้-กศผ.'!R19/10^6</f>
        <v>1.7420604830397446</v>
      </c>
      <c r="D167" s="21">
        <f>+'[10]รายได้-กศผ.'!S19/10^6</f>
        <v>1.7687647480210003</v>
      </c>
      <c r="E167" s="21">
        <f>+'[10]รายได้-กศผ.'!T19/10^6</f>
        <v>1.7595678358634312</v>
      </c>
      <c r="F167" s="21">
        <f>+'[10]รายได้-กศผ.'!U19/10^6</f>
        <v>1.7845483898094037</v>
      </c>
      <c r="G167" s="21">
        <f>+'[10]รายได้-กศผ.'!V19/10^6</f>
        <v>1.6901368198281954</v>
      </c>
      <c r="H167" s="21">
        <f>+'[10]รายได้-กศผ.'!W19/10^6</f>
        <v>1.7545416318801497</v>
      </c>
      <c r="I167" s="21">
        <f>+'[10]รายได้-กศผ.'!X19/10^6</f>
        <v>2.0422247578434969</v>
      </c>
      <c r="J167" s="21">
        <f>+'[10]รายได้-กศผ.'!Y19/10^6</f>
        <v>2.0932717353033392</v>
      </c>
      <c r="K167" s="21">
        <f>+'[10]รายได้-กศผ.'!Z19/10^6</f>
        <v>1.9390940494556381</v>
      </c>
      <c r="L167" s="21">
        <f>+'[10]รายได้-กศผ.'!AA19/10^6</f>
        <v>1.8374595711342165</v>
      </c>
      <c r="M167" s="21">
        <f>+'[10]รายได้-กศผ.'!AB19/10^6</f>
        <v>1.7767334612511354</v>
      </c>
      <c r="N167" s="21">
        <f>+'[10]รายได้-กศผ.'!AC19/10^6</f>
        <v>1.7610865165702485</v>
      </c>
      <c r="O167" s="29">
        <f t="shared" si="18"/>
        <v>21.949490000000001</v>
      </c>
      <c r="Q167" s="10">
        <v>1018</v>
      </c>
      <c r="R167" s="10" t="s">
        <v>27</v>
      </c>
      <c r="S167" s="21">
        <f>+'[10]รายได้ค่าน้ำ-กศผ.'!R19/10^6</f>
        <v>1.5249944830397446</v>
      </c>
      <c r="T167" s="21">
        <f>+'[10]รายได้ค่าน้ำ-กศผ.'!S19/10^6</f>
        <v>1.5145947480210002</v>
      </c>
      <c r="U167" s="21">
        <f>+'[10]รายได้ค่าน้ำ-กศผ.'!T19/10^6</f>
        <v>1.5097028358634312</v>
      </c>
      <c r="V167" s="21">
        <f>+'[10]รายได้ค่าน้ำ-กศผ.'!U19/10^6</f>
        <v>1.5492853898094037</v>
      </c>
      <c r="W167" s="21">
        <f>+'[10]รายได้ค่าน้ำ-กศผ.'!V19/10^6</f>
        <v>1.4447958198281956</v>
      </c>
      <c r="X167" s="21">
        <f>+'[10]รายได้ค่าน้ำ-กศผ.'!W19/10^6</f>
        <v>1.4954196318801498</v>
      </c>
      <c r="Y167" s="21">
        <f>+'[10]รายได้ค่าน้ำ-กศผ.'!X19/10^6</f>
        <v>1.8170727578434966</v>
      </c>
      <c r="Z167" s="21">
        <f>+'[10]รายได้ค่าน้ำ-กศผ.'!Y19/10^6</f>
        <v>1.847203735303339</v>
      </c>
      <c r="AA167" s="21">
        <f>+'[10]รายได้ค่าน้ำ-กศผ.'!Z19/10^6</f>
        <v>1.711854049455638</v>
      </c>
      <c r="AB167" s="21">
        <f>+'[10]รายได้ค่าน้ำ-กศผ.'!AA19/10^6</f>
        <v>1.6097965711342166</v>
      </c>
      <c r="AC167" s="21">
        <f>+'[10]รายได้ค่าน้ำ-กศผ.'!AB19/10^6</f>
        <v>1.5424934612511354</v>
      </c>
      <c r="AD167" s="21">
        <f>+'[10]รายได้ค่าน้ำ-กศผ.'!AC19/10^6</f>
        <v>1.5394265165702483</v>
      </c>
      <c r="AE167" s="29">
        <f t="shared" si="19"/>
        <v>19.106639999999995</v>
      </c>
      <c r="AG167" s="10">
        <v>1018</v>
      </c>
      <c r="AH167" s="10" t="s">
        <v>27</v>
      </c>
      <c r="AI167" s="21">
        <f>+([10]รายได้ค่าบริการ!AB51+[10]รายได้ค่าบริการอื่น!AB51)/10^6</f>
        <v>0.20973600000000001</v>
      </c>
      <c r="AJ167" s="21">
        <f>+([10]รายได้ค่าบริการ!AC51+[10]รายได้ค่าบริการอื่น!AC51)/10^6</f>
        <v>0.22248599999999999</v>
      </c>
      <c r="AK167" s="21">
        <f>+([10]รายได้ค่าบริการ!AD51+[10]รายได้ค่าบริการอื่น!AD51)/10^6</f>
        <v>0.22187699999999999</v>
      </c>
      <c r="AL167" s="21">
        <f>+([10]รายได้ค่าบริการ!AE51+[10]รายได้ค่าบริการอื่น!AE51)/10^6</f>
        <v>0.218052</v>
      </c>
      <c r="AM167" s="21">
        <f>+([10]รายได้ค่าบริการ!AF51+[10]รายได้ค่าบริการอื่น!AF51)/10^6</f>
        <v>0.21726400000000001</v>
      </c>
      <c r="AN167" s="21">
        <f>+([10]รายได้ค่าบริการ!AG51+[10]รายได้ค่าบริการอื่น!AG51)/10^6</f>
        <v>0.22505600000000001</v>
      </c>
      <c r="AO167" s="21">
        <f>+([10]รายได้ค่าบริการ!AH51+[10]รายได้ค่าบริการอื่น!AH51)/10^6</f>
        <v>0.212641</v>
      </c>
      <c r="AP167" s="21">
        <f>+([10]รายได้ค่าบริการ!AI51+[10]รายได้ค่าบริการอื่น!AI51)/10^6</f>
        <v>0.22044900000000001</v>
      </c>
      <c r="AQ167" s="21">
        <f>+([10]รายได้ค่าบริการ!AJ51+[10]รายได้ค่าบริการอื่น!AJ51)/10^6</f>
        <v>0.21248700000000001</v>
      </c>
      <c r="AR167" s="21">
        <f>+([10]รายได้ค่าบริการ!AK51+[10]รายได้ค่าบริการอื่น!AK51)/10^6</f>
        <v>0.214257</v>
      </c>
      <c r="AS167" s="21">
        <f>+([10]รายได้ค่าบริการ!AL51+[10]รายได้ค่าบริการอื่น!AL51)/10^6</f>
        <v>0.21790399999999999</v>
      </c>
      <c r="AT167" s="21">
        <f>+([10]รายได้ค่าบริการ!AM51+[10]รายได้ค่าบริการอื่น!AM51)/10^6</f>
        <v>0.20576</v>
      </c>
      <c r="AU167" s="29">
        <f t="shared" si="20"/>
        <v>2.5979690000000004</v>
      </c>
      <c r="AW167" s="10">
        <v>1018</v>
      </c>
      <c r="AX167" s="10" t="s">
        <v>27</v>
      </c>
      <c r="AY167" s="21">
        <f>+[10]รายได้ค่าติดตั้ง!AB51/10^6</f>
        <v>3.0880999999999999E-2</v>
      </c>
      <c r="AZ167" s="21">
        <f>+[10]รายได้ค่าติดตั้ง!AC51/10^6</f>
        <v>7.7151999999999998E-2</v>
      </c>
      <c r="BA167" s="21">
        <f>+[10]รายได้ค่าติดตั้ง!AD51/10^6</f>
        <v>0.10165200000000001</v>
      </c>
      <c r="BB167" s="21">
        <f>+[10]รายได้ค่าติดตั้ง!AE51/10^6</f>
        <v>4.7975999999999998E-2</v>
      </c>
      <c r="BC167" s="21">
        <f>+[10]รายได้ค่าติดตั้ง!AF51/10^6</f>
        <v>0.17145099999999999</v>
      </c>
      <c r="BD167" s="21">
        <f>+[10]รายได้ค่าติดตั้ง!AG51/10^6</f>
        <v>0.113304</v>
      </c>
      <c r="BE167" s="21">
        <f>+[10]รายได้ค่าติดตั้ง!AH51/10^6</f>
        <v>3.3447999999999999E-2</v>
      </c>
      <c r="BF167" s="21">
        <f>+[10]รายได้ค่าติดตั้ง!AI51/10^6</f>
        <v>0.109662</v>
      </c>
      <c r="BG167" s="21">
        <f>+[10]รายได้ค่าติดตั้ง!AJ51/10^6</f>
        <v>5.2006999999999998E-2</v>
      </c>
      <c r="BH167" s="21">
        <f>+[10]รายได้ค่าติดตั้ง!AK51/10^6</f>
        <v>4.9867000000000002E-2</v>
      </c>
      <c r="BI167" s="21">
        <f>+[10]รายได้ค่าติดตั้ง!AL51/10^6</f>
        <v>7.3150000000000007E-2</v>
      </c>
      <c r="BJ167" s="21">
        <f>+[10]รายได้ค่าติดตั้ง!AM51/10^6</f>
        <v>6.3350000000000004E-2</v>
      </c>
      <c r="BK167" s="29">
        <f t="shared" si="21"/>
        <v>0.92390000000000017</v>
      </c>
    </row>
    <row r="168" spans="1:63">
      <c r="A168" s="10">
        <v>1019</v>
      </c>
      <c r="B168" s="10" t="s">
        <v>28</v>
      </c>
      <c r="C168" s="21">
        <f>+'[10]รายได้-กศผ.'!R20/10^6</f>
        <v>1.0961875035351618</v>
      </c>
      <c r="D168" s="21">
        <f>+'[10]รายได้-กศผ.'!S20/10^6</f>
        <v>1.0970354696162592</v>
      </c>
      <c r="E168" s="21">
        <f>+'[10]รายได้-กศผ.'!T20/10^6</f>
        <v>1.1331663890741663</v>
      </c>
      <c r="F168" s="21">
        <f>+'[10]รายได้-กศผ.'!U20/10^6</f>
        <v>1.1242864644933686</v>
      </c>
      <c r="G168" s="21">
        <f>+'[10]รายได้-กศผ.'!V20/10^6</f>
        <v>1.1097845302713556</v>
      </c>
      <c r="H168" s="21">
        <f>+'[10]รายได้-กศผ.'!W20/10^6</f>
        <v>1.114666801076766</v>
      </c>
      <c r="I168" s="21">
        <f>+'[10]รายได้-กศผ.'!X20/10^6</f>
        <v>1.2647142153727682</v>
      </c>
      <c r="J168" s="21">
        <f>+'[10]รายได้-กศผ.'!Y20/10^6</f>
        <v>1.3015979655052985</v>
      </c>
      <c r="K168" s="21">
        <f>+'[10]รายได้-กศผ.'!Z20/10^6</f>
        <v>1.1881227665537977</v>
      </c>
      <c r="L168" s="21">
        <f>+'[10]รายได้-กศผ.'!AA20/10^6</f>
        <v>1.1298764971202215</v>
      </c>
      <c r="M168" s="21">
        <f>+'[10]รายได้-กศผ.'!AB20/10^6</f>
        <v>1.0716224779793733</v>
      </c>
      <c r="N168" s="21">
        <f>+'[10]รายได้-กศผ.'!AC20/10^6</f>
        <v>1.1332989194014635</v>
      </c>
      <c r="O168" s="29">
        <f t="shared" si="18"/>
        <v>13.76436</v>
      </c>
      <c r="Q168" s="10">
        <v>1019</v>
      </c>
      <c r="R168" s="10" t="s">
        <v>28</v>
      </c>
      <c r="S168" s="21">
        <f>+'[10]รายได้ค่าน้ำ-กศผ.'!R20/10^6</f>
        <v>0.97244750353516174</v>
      </c>
      <c r="T168" s="21">
        <f>+'[10]รายได้ค่าน้ำ-กศผ.'!S20/10^6</f>
        <v>0.97423946961625918</v>
      </c>
      <c r="U168" s="21">
        <f>+'[10]รายได้ค่าน้ำ-กศผ.'!T20/10^6</f>
        <v>1.0091213890741664</v>
      </c>
      <c r="V168" s="21">
        <f>+'[10]รายได้ค่าน้ำ-กศผ.'!U20/10^6</f>
        <v>0.99930646449336857</v>
      </c>
      <c r="W168" s="21">
        <f>+'[10]รายได้ค่าน้ำ-กศผ.'!V20/10^6</f>
        <v>0.98015753027135555</v>
      </c>
      <c r="X168" s="21">
        <f>+'[10]รายได้ค่าน้ำ-กศผ.'!W20/10^6</f>
        <v>0.97926680107676589</v>
      </c>
      <c r="Y168" s="21">
        <f>+'[10]รายได้ค่าน้ำ-กศผ.'!X20/10^6</f>
        <v>1.1322352153727682</v>
      </c>
      <c r="Z168" s="21">
        <f>+'[10]รายได้ค่าน้ำ-กศผ.'!Y20/10^6</f>
        <v>1.1701209655052984</v>
      </c>
      <c r="AA168" s="21">
        <f>+'[10]รายได้ค่าน้ำ-กศผ.'!Z20/10^6</f>
        <v>1.0563737665537978</v>
      </c>
      <c r="AB168" s="21">
        <f>+'[10]รายได้ค่าน้ำ-กศผ.'!AA20/10^6</f>
        <v>1.0033714971202217</v>
      </c>
      <c r="AC168" s="21">
        <f>+'[10]รายได้ค่าน้ำ-กศผ.'!AB20/10^6</f>
        <v>0.94765747797937316</v>
      </c>
      <c r="AD168" s="21">
        <f>+'[10]รายได้ค่าน้ำ-กศผ.'!AC20/10^6</f>
        <v>1.0074739194014637</v>
      </c>
      <c r="AE168" s="29">
        <f t="shared" si="19"/>
        <v>12.231771999999999</v>
      </c>
      <c r="AG168" s="10">
        <v>1019</v>
      </c>
      <c r="AH168" s="10" t="s">
        <v>28</v>
      </c>
      <c r="AI168" s="21">
        <f>+([10]รายได้ค่าบริการ!AB52+[10]รายได้ค่าบริการอื่น!AB52)/10^6</f>
        <v>0.118788</v>
      </c>
      <c r="AJ168" s="21">
        <f>+([10]รายได้ค่าบริการ!AC52+[10]รายได้ค่าบริการอื่น!AC52)/10^6</f>
        <v>0.119211</v>
      </c>
      <c r="AK168" s="21">
        <f>+([10]รายได้ค่าบริการ!AD52+[10]รายได้ค่าบริการอื่น!AD52)/10^6</f>
        <v>0.11937300000000001</v>
      </c>
      <c r="AL168" s="21">
        <f>+([10]รายได้ค่าบริการ!AE52+[10]รายได้ค่าบริการอื่น!AE52)/10^6</f>
        <v>0.119228</v>
      </c>
      <c r="AM168" s="21">
        <f>+([10]รายได้ค่าบริการ!AF52+[10]รายได้ค่าบริการอื่น!AF52)/10^6</f>
        <v>0.11868099999999999</v>
      </c>
      <c r="AN168" s="21">
        <f>+([10]รายได้ค่าบริการ!AG52+[10]รายได้ค่าบริการอื่น!AG52)/10^6</f>
        <v>0.119646</v>
      </c>
      <c r="AO168" s="21">
        <f>+([10]รายได้ค่าบริการ!AH52+[10]รายได้ค่าบริการอื่น!AH52)/10^6</f>
        <v>0.12013600000000001</v>
      </c>
      <c r="AP168" s="21">
        <f>+([10]รายได้ค่าบริการ!AI52+[10]รายได้ค่าบริการอื่น!AI52)/10^6</f>
        <v>0.12098</v>
      </c>
      <c r="AQ168" s="21">
        <f>+([10]รายได้ค่าบริการ!AJ52+[10]รายได้ค่าบริการอื่น!AJ52)/10^6</f>
        <v>0.121575</v>
      </c>
      <c r="AR168" s="21">
        <f>+([10]รายได้ค่าบริการ!AK52+[10]รายได้ค่าบริการอื่น!AK52)/10^6</f>
        <v>0.121114</v>
      </c>
      <c r="AS168" s="21">
        <f>+([10]รายได้ค่าบริการ!AL52+[10]รายได้ค่าบริการอื่น!AL52)/10^6</f>
        <v>0.12124799999999999</v>
      </c>
      <c r="AT168" s="21">
        <f>+([10]รายได้ค่าบริการ!AM52+[10]รายได้ค่าบริการอื่น!AM52)/10^6</f>
        <v>0.12071900000000001</v>
      </c>
      <c r="AU168" s="29">
        <f t="shared" si="20"/>
        <v>1.4406990000000002</v>
      </c>
      <c r="AW168" s="10">
        <v>1019</v>
      </c>
      <c r="AX168" s="10" t="s">
        <v>28</v>
      </c>
      <c r="AY168" s="21">
        <f>+[10]รายได้ค่าติดตั้ง!AB52/10^6</f>
        <v>1.5384999999999999E-2</v>
      </c>
      <c r="AZ168" s="21">
        <f>+[10]รายได้ค่าติดตั้ง!AC52/10^6</f>
        <v>1.2707E-2</v>
      </c>
      <c r="BA168" s="21">
        <f>+[10]รายได้ค่าติดตั้ง!AD52/10^6</f>
        <v>1.3937E-2</v>
      </c>
      <c r="BB168" s="21">
        <f>+[10]รายได้ค่าติดตั้ง!AE52/10^6</f>
        <v>1.3676000000000001E-2</v>
      </c>
      <c r="BC168" s="21">
        <f>+[10]รายได้ค่าติดตั้ง!AF52/10^6</f>
        <v>3.7970999999999998E-2</v>
      </c>
      <c r="BD168" s="21">
        <f>+[10]รายได้ค่าติดตั้ง!AG52/10^6</f>
        <v>6.7678000000000002E-2</v>
      </c>
      <c r="BE168" s="21">
        <f>+[10]รายได้ค่าติดตั้ง!AH52/10^6</f>
        <v>4.7010999999999997E-2</v>
      </c>
      <c r="BF168" s="21">
        <f>+[10]รายได้ค่าติดตั้ง!AI52/10^6</f>
        <v>3.9836000000000003E-2</v>
      </c>
      <c r="BG168" s="21">
        <f>+[10]รายได้ค่าติดตั้ง!AJ52/10^6</f>
        <v>8.3682999999999994E-2</v>
      </c>
      <c r="BH168" s="21">
        <f>+[10]รายได้ค่าติดตั้ง!AK52/10^6</f>
        <v>7.7296000000000004E-2</v>
      </c>
      <c r="BI168" s="21">
        <f>+[10]รายได้ค่าติดตั้ง!AL52/10^6</f>
        <v>8.5470000000000008E-3</v>
      </c>
      <c r="BJ168" s="21">
        <f>+[10]รายได้ค่าติดตั้ง!AM52/10^6</f>
        <v>1.1372999999999999E-2</v>
      </c>
      <c r="BK168" s="29">
        <f t="shared" si="21"/>
        <v>0.42910000000000004</v>
      </c>
    </row>
    <row r="169" spans="1:63">
      <c r="A169" s="10">
        <v>1020</v>
      </c>
      <c r="B169" s="10" t="s">
        <v>29</v>
      </c>
      <c r="C169" s="21">
        <f>+'[10]รายได้-กศผ.'!R21/10^6</f>
        <v>5.7494377487322854</v>
      </c>
      <c r="D169" s="21">
        <f>+'[10]รายได้-กศผ.'!S21/10^6</f>
        <v>6.0168795161243427</v>
      </c>
      <c r="E169" s="21">
        <f>+'[10]รายได้-กศผ.'!T21/10^6</f>
        <v>5.9960898883286937</v>
      </c>
      <c r="F169" s="21">
        <f>+'[10]รายได้-กศผ.'!U21/10^6</f>
        <v>6.306373867163277</v>
      </c>
      <c r="G169" s="21">
        <f>+'[10]รายได้-กศผ.'!V21/10^6</f>
        <v>5.9253385725958978</v>
      </c>
      <c r="H169" s="21">
        <f>+'[10]รายได้-กศผ.'!W21/10^6</f>
        <v>5.7362745001326241</v>
      </c>
      <c r="I169" s="21">
        <f>+'[10]รายได้-กศผ.'!X21/10^6</f>
        <v>6.6060326258819888</v>
      </c>
      <c r="J169" s="21">
        <f>+'[10]รายได้-กศผ.'!Y21/10^6</f>
        <v>6.2956684757322625</v>
      </c>
      <c r="K169" s="21">
        <f>+'[10]รายได้-กศผ.'!Z21/10^6</f>
        <v>6.4370442279808202</v>
      </c>
      <c r="L169" s="21">
        <f>+'[10]รายได้-กศผ.'!AA21/10^6</f>
        <v>6.2739496032328583</v>
      </c>
      <c r="M169" s="21">
        <f>+'[10]รายได้-กศผ.'!AB21/10^6</f>
        <v>5.8601600775758556</v>
      </c>
      <c r="N169" s="21">
        <f>+'[10]รายได้-กศผ.'!AC21/10^6</f>
        <v>6.2311208965191112</v>
      </c>
      <c r="O169" s="29">
        <f t="shared" si="18"/>
        <v>73.43437000000003</v>
      </c>
      <c r="Q169" s="10">
        <v>1020</v>
      </c>
      <c r="R169" s="10" t="s">
        <v>29</v>
      </c>
      <c r="S169" s="21">
        <f>+'[10]รายได้ค่าน้ำ-กศผ.'!R21/10^6</f>
        <v>5.197902748732286</v>
      </c>
      <c r="T169" s="21">
        <f>+'[10]รายได้ค่าน้ำ-กศผ.'!S21/10^6</f>
        <v>5.3524165161243422</v>
      </c>
      <c r="U169" s="21">
        <f>+'[10]รายได้ค่าน้ำ-กศผ.'!T21/10^6</f>
        <v>5.4467528883286942</v>
      </c>
      <c r="V169" s="21">
        <f>+'[10]รายได้ค่าน้ำ-กศผ.'!U21/10^6</f>
        <v>5.6912058671632773</v>
      </c>
      <c r="W169" s="21">
        <f>+'[10]รายได้ค่าน้ำ-กศผ.'!V21/10^6</f>
        <v>5.3566675725958977</v>
      </c>
      <c r="X169" s="21">
        <f>+'[10]รายได้ค่าน้ำ-กศผ.'!W21/10^6</f>
        <v>5.1534525001326239</v>
      </c>
      <c r="Y169" s="21">
        <f>+'[10]รายได้ค่าน้ำ-กศผ.'!X21/10^6</f>
        <v>6.0223496258819882</v>
      </c>
      <c r="Z169" s="21">
        <f>+'[10]รายได้ค่าน้ำ-กศผ.'!Y21/10^6</f>
        <v>5.6717504757322619</v>
      </c>
      <c r="AA169" s="21">
        <f>+'[10]รายได้ค่าน้ำ-กศผ.'!Z21/10^6</f>
        <v>5.7982532279808208</v>
      </c>
      <c r="AB169" s="21">
        <f>+'[10]รายได้ค่าน้ำ-กศผ.'!AA21/10^6</f>
        <v>5.6388756032328589</v>
      </c>
      <c r="AC169" s="21">
        <f>+'[10]รายได้ค่าน้ำ-กศผ.'!AB21/10^6</f>
        <v>5.3302390775758557</v>
      </c>
      <c r="AD169" s="21">
        <f>+'[10]รายได้ค่าน้ำ-กศผ.'!AC21/10^6</f>
        <v>5.5881828965191112</v>
      </c>
      <c r="AE169" s="29">
        <f t="shared" si="19"/>
        <v>66.248049000000023</v>
      </c>
      <c r="AG169" s="10">
        <v>1020</v>
      </c>
      <c r="AH169" s="10" t="s">
        <v>29</v>
      </c>
      <c r="AI169" s="21">
        <f>+([10]รายได้ค่าบริการ!AB53+[10]รายได้ค่าบริการอื่น!AB53)/10^6</f>
        <v>0.50470000000000004</v>
      </c>
      <c r="AJ169" s="21">
        <f>+([10]รายได้ค่าบริการ!AC53+[10]รายได้ค่าบริการอื่น!AC53)/10^6</f>
        <v>0.54601299999999997</v>
      </c>
      <c r="AK169" s="21">
        <f>+([10]รายได้ค่าบริการ!AD53+[10]รายได้ค่าบริการอื่น!AD53)/10^6</f>
        <v>0.534219</v>
      </c>
      <c r="AL169" s="21">
        <f>+([10]รายได้ค่าบริการ!AE53+[10]รายได้ค่าบริการอื่น!AE53)/10^6</f>
        <v>0.53801399999999999</v>
      </c>
      <c r="AM169" s="21">
        <f>+([10]รายได้ค่าบริการ!AF53+[10]รายได้ค่าบริการอื่น!AF53)/10^6</f>
        <v>0.51468400000000003</v>
      </c>
      <c r="AN169" s="21">
        <f>+([10]รายได้ค่าบริการ!AG53+[10]รายได้ค่าบริการอื่น!AG53)/10^6</f>
        <v>0.52665399999999996</v>
      </c>
      <c r="AO169" s="21">
        <f>+([10]รายได้ค่าบริการ!AH53+[10]รายได้ค่าบริการอื่น!AH53)/10^6</f>
        <v>0.51860099999999998</v>
      </c>
      <c r="AP169" s="21">
        <f>+([10]รายได้ค่าบริการ!AI53+[10]รายได้ค่าบริการอื่น!AI53)/10^6</f>
        <v>0.547435</v>
      </c>
      <c r="AQ169" s="21">
        <f>+([10]รายได้ค่าบริการ!AJ53+[10]รายได้ค่าบริการอื่น!AJ53)/10^6</f>
        <v>0.55091999999999997</v>
      </c>
      <c r="AR169" s="21">
        <f>+([10]รายได้ค่าบริการ!AK53+[10]รายได้ค่าบริการอื่น!AK53)/10^6</f>
        <v>0.54723500000000003</v>
      </c>
      <c r="AS169" s="21">
        <f>+([10]รายได้ค่าบริการ!AL53+[10]รายได้ค่าบริการอื่น!AL53)/10^6</f>
        <v>0.52422400000000002</v>
      </c>
      <c r="AT169" s="21">
        <f>+([10]รายได้ค่าบริการ!AM53+[10]รายได้ค่าบริการอื่น!AM53)/10^6</f>
        <v>0.56657999999999997</v>
      </c>
      <c r="AU169" s="29">
        <f t="shared" si="20"/>
        <v>6.4192789999999986</v>
      </c>
      <c r="AW169" s="10">
        <v>1020</v>
      </c>
      <c r="AX169" s="10" t="s">
        <v>29</v>
      </c>
      <c r="AY169" s="21">
        <f>+[10]รายได้ค่าติดตั้ง!AB53/10^6</f>
        <v>0.20941100000000001</v>
      </c>
      <c r="AZ169" s="21">
        <f>+[10]รายได้ค่าติดตั้ง!AC53/10^6</f>
        <v>0.75933600000000001</v>
      </c>
      <c r="BA169" s="21">
        <f>+[10]รายได้ค่าติดตั้ง!AD53/10^6</f>
        <v>0.27546100000000001</v>
      </c>
      <c r="BB169" s="21">
        <f>+[10]รายได้ค่าติดตั้ง!AE53/10^6</f>
        <v>0.53640200000000005</v>
      </c>
      <c r="BC169" s="21">
        <f>+[10]รายได้ค่าติดตั้ง!AF53/10^6</f>
        <v>0.26502599999999998</v>
      </c>
      <c r="BD169" s="21">
        <f>+[10]รายได้ค่าติดตั้ง!AG53/10^6</f>
        <v>0.28615200000000002</v>
      </c>
      <c r="BE169" s="21">
        <f>+[10]รายได้ค่าติดตั้ง!AH53/10^6</f>
        <v>0.38728600000000002</v>
      </c>
      <c r="BF169" s="21">
        <f>+[10]รายได้ค่าติดตั้ง!AI53/10^6</f>
        <v>0.38472899999999999</v>
      </c>
      <c r="BG169" s="21">
        <f>+[10]รายได้ค่าติดตั้ง!AJ53/10^6</f>
        <v>0.61319199999999996</v>
      </c>
      <c r="BH169" s="21">
        <f>+[10]รายได้ค่าติดตั้ง!AK53/10^6</f>
        <v>0.24329100000000001</v>
      </c>
      <c r="BI169" s="21">
        <f>+[10]รายได้ค่าติดตั้ง!AL53/10^6</f>
        <v>0.481846</v>
      </c>
      <c r="BJ169" s="21">
        <f>+[10]รายได้ค่าติดตั้ง!AM53/10^6</f>
        <v>0.53236799999999995</v>
      </c>
      <c r="BK169" s="29">
        <f t="shared" si="21"/>
        <v>4.9744999999999999</v>
      </c>
    </row>
    <row r="170" spans="1:63">
      <c r="A170" s="10">
        <v>1021</v>
      </c>
      <c r="B170" s="10" t="s">
        <v>30</v>
      </c>
      <c r="C170" s="21">
        <f>+'[10]รายได้-กศผ.'!R22/10^6</f>
        <v>1.6110340814399287</v>
      </c>
      <c r="D170" s="21">
        <f>+'[10]รายได้-กศผ.'!S22/10^6</f>
        <v>1.6332762397414506</v>
      </c>
      <c r="E170" s="21">
        <f>+'[10]รายได้-กศผ.'!T22/10^6</f>
        <v>1.6311193016078749</v>
      </c>
      <c r="F170" s="21">
        <f>+'[10]รายได้-กศผ.'!U22/10^6</f>
        <v>1.7823252537194185</v>
      </c>
      <c r="G170" s="21">
        <f>+'[10]รายได้-กศผ.'!V22/10^6</f>
        <v>1.594911647601349</v>
      </c>
      <c r="H170" s="21">
        <f>+'[10]รายได้-กศผ.'!W22/10^6</f>
        <v>1.6117547930010785</v>
      </c>
      <c r="I170" s="21">
        <f>+'[10]รายได้-กศผ.'!X22/10^6</f>
        <v>1.7534319652734776</v>
      </c>
      <c r="J170" s="21">
        <f>+'[10]รายได้-กศผ.'!Y22/10^6</f>
        <v>1.7507320941218008</v>
      </c>
      <c r="K170" s="21">
        <f>+'[10]รายได้-กศผ.'!Z22/10^6</f>
        <v>1.8504266366058852</v>
      </c>
      <c r="L170" s="21">
        <f>+'[10]รายได้-กศผ.'!AA22/10^6</f>
        <v>1.7403538930107167</v>
      </c>
      <c r="M170" s="21">
        <f>+'[10]รายได้-กศผ.'!AB22/10^6</f>
        <v>1.6251190524225674</v>
      </c>
      <c r="N170" s="21">
        <f>+'[10]รายได้-กศผ.'!AC22/10^6</f>
        <v>1.7541950414544558</v>
      </c>
      <c r="O170" s="29">
        <f t="shared" si="18"/>
        <v>20.33868</v>
      </c>
      <c r="Q170" s="10">
        <v>1021</v>
      </c>
      <c r="R170" s="10" t="s">
        <v>30</v>
      </c>
      <c r="S170" s="21">
        <f>+'[10]รายได้ค่าน้ำ-กศผ.'!R22/10^6</f>
        <v>1.4359120814399287</v>
      </c>
      <c r="T170" s="21">
        <f>+'[10]รายได้ค่าน้ำ-กศผ.'!S22/10^6</f>
        <v>1.4478782397414507</v>
      </c>
      <c r="U170" s="21">
        <f>+'[10]รายได้ค่าน้ำ-กศผ.'!T22/10^6</f>
        <v>1.4476213016078749</v>
      </c>
      <c r="V170" s="21">
        <f>+'[10]รายได้ค่าน้ำ-กศผ.'!U22/10^6</f>
        <v>1.6019422537194186</v>
      </c>
      <c r="W170" s="21">
        <f>+'[10]รายได้ค่าน้ำ-กศผ.'!V22/10^6</f>
        <v>1.407284647601349</v>
      </c>
      <c r="X170" s="21">
        <f>+'[10]รายได้ค่าน้ำ-กศผ.'!W22/10^6</f>
        <v>1.4150867930010784</v>
      </c>
      <c r="Y170" s="21">
        <f>+'[10]รายได้ค่าน้ำ-กศผ.'!X22/10^6</f>
        <v>1.5792689652734777</v>
      </c>
      <c r="Z170" s="21">
        <f>+'[10]รายได้ค่าน้ำ-กศผ.'!Y22/10^6</f>
        <v>1.5637390941218008</v>
      </c>
      <c r="AA170" s="21">
        <f>+'[10]รายได้ค่าน้ำ-กศผ.'!Z22/10^6</f>
        <v>1.6448786366058854</v>
      </c>
      <c r="AB170" s="21">
        <f>+'[10]รายได้ค่าน้ำ-กศผ.'!AA22/10^6</f>
        <v>1.5526008930107167</v>
      </c>
      <c r="AC170" s="21">
        <f>+'[10]รายได้ค่าน้ำ-กศผ.'!AB22/10^6</f>
        <v>1.4137400524225672</v>
      </c>
      <c r="AD170" s="21">
        <f>+'[10]รายได้ค่าน้ำ-กศผ.'!AC22/10^6</f>
        <v>1.5355690414544558</v>
      </c>
      <c r="AE170" s="29">
        <f t="shared" si="19"/>
        <v>18.045522000000002</v>
      </c>
      <c r="AG170" s="10">
        <v>1021</v>
      </c>
      <c r="AH170" s="10" t="s">
        <v>30</v>
      </c>
      <c r="AI170" s="21">
        <f>+([10]รายได้ค่าบริการ!AB54+[10]รายได้ค่าบริการอื่น!AB54)/10^6</f>
        <v>0.15768599999999999</v>
      </c>
      <c r="AJ170" s="21">
        <f>+([10]รายได้ค่าบริการ!AC54+[10]รายได้ค่าบริการอื่น!AC54)/10^6</f>
        <v>0.159581</v>
      </c>
      <c r="AK170" s="21">
        <f>+([10]รายได้ค่าบริการ!AD54+[10]รายได้ค่าบริการอื่น!AD54)/10^6</f>
        <v>0.161546</v>
      </c>
      <c r="AL170" s="21">
        <f>+([10]รายได้ค่าบริการ!AE54+[10]รายได้ค่าบริการอื่น!AE54)/10^6</f>
        <v>0.16071099999999999</v>
      </c>
      <c r="AM170" s="21">
        <f>+([10]รายได้ค่าบริการ!AF54+[10]รายได้ค่าบริการอื่น!AF54)/10^6</f>
        <v>0.16128200000000001</v>
      </c>
      <c r="AN170" s="21">
        <f>+([10]รายได้ค่าบริการ!AG54+[10]รายได้ค่าบริการอื่น!AG54)/10^6</f>
        <v>0.164745</v>
      </c>
      <c r="AO170" s="21">
        <f>+([10]รายได้ค่าบริการ!AH54+[10]รายได้ค่าบริการอื่น!AH54)/10^6</f>
        <v>0.16355500000000001</v>
      </c>
      <c r="AP170" s="21">
        <f>+([10]รายได้ค่าบริการ!AI54+[10]รายได้ค่าบริการอื่น!AI54)/10^6</f>
        <v>0.16152</v>
      </c>
      <c r="AQ170" s="21">
        <f>+([10]รายได้ค่าบริการ!AJ54+[10]รายได้ค่าบริการอื่น!AJ54)/10^6</f>
        <v>0.16195499999999999</v>
      </c>
      <c r="AR170" s="21">
        <f>+([10]รายได้ค่าบริการ!AK54+[10]รายได้ค่าบริการอื่น!AK54)/10^6</f>
        <v>0.16847799999999999</v>
      </c>
      <c r="AS170" s="21">
        <f>+([10]รายได้ค่าบริการ!AL54+[10]รายได้ค่าบริการอื่น!AL54)/10^6</f>
        <v>0.16579099999999999</v>
      </c>
      <c r="AT170" s="21">
        <f>+([10]รายได้ค่าบริการ!AM54+[10]รายได้ค่าบริการอื่น!AM54)/10^6</f>
        <v>0.16502</v>
      </c>
      <c r="AU170" s="29">
        <f t="shared" si="20"/>
        <v>1.95187</v>
      </c>
      <c r="AW170" s="10">
        <v>1021</v>
      </c>
      <c r="AX170" s="10" t="s">
        <v>30</v>
      </c>
      <c r="AY170" s="21">
        <f>+[10]รายได้ค่าติดตั้ง!AB54/10^6</f>
        <v>5.2914999999999997E-2</v>
      </c>
      <c r="AZ170" s="21">
        <f>+[10]รายได้ค่าติดตั้ง!AC54/10^6</f>
        <v>0.13989199999999999</v>
      </c>
      <c r="BA170" s="21">
        <f>+[10]รายได้ค่าติดตั้ง!AD54/10^6</f>
        <v>9.6565999999999999E-2</v>
      </c>
      <c r="BB170" s="21">
        <f>+[10]รายได้ค่าติดตั้ง!AE54/10^6</f>
        <v>6.5389000000000003E-2</v>
      </c>
      <c r="BC170" s="21">
        <f>+[10]รายได้ค่าติดตั้ง!AF54/10^6</f>
        <v>0.23050399999999999</v>
      </c>
      <c r="BD170" s="21">
        <f>+[10]รายได้ค่าติดตั้ง!AG54/10^6</f>
        <v>0.142732</v>
      </c>
      <c r="BE170" s="21">
        <f>+[10]รายได้ค่าติดตั้ง!AH54/10^6</f>
        <v>0.16980200000000001</v>
      </c>
      <c r="BF170" s="21">
        <f>+[10]รายได้ค่าติดตั้ง!AI54/10^6</f>
        <v>8.2782999999999995E-2</v>
      </c>
      <c r="BG170" s="21">
        <f>+[10]รายได้ค่าติดตั้ง!AJ54/10^6</f>
        <v>0.13392000000000001</v>
      </c>
      <c r="BH170" s="21">
        <f>+[10]รายได้ค่าติดตั้ง!AK54/10^6</f>
        <v>0.11595800000000001</v>
      </c>
      <c r="BI170" s="21">
        <f>+[10]รายได้ค่าติดตั้ง!AL54/10^6</f>
        <v>0.128971</v>
      </c>
      <c r="BJ170" s="21">
        <f>+[10]รายได้ค่าติดตั้ง!AM54/10^6</f>
        <v>0.24052699999999999</v>
      </c>
      <c r="BK170" s="29">
        <f t="shared" si="21"/>
        <v>1.5999589999999999</v>
      </c>
    </row>
    <row r="171" spans="1:63">
      <c r="A171" s="10">
        <v>1022</v>
      </c>
      <c r="B171" s="10" t="s">
        <v>31</v>
      </c>
      <c r="C171" s="21">
        <f>+'[10]รายได้-กศผ.'!R23/10^6</f>
        <v>7.8028325783158365</v>
      </c>
      <c r="D171" s="21">
        <f>+'[10]รายได้-กศผ.'!S23/10^6</f>
        <v>8.6404366193795266</v>
      </c>
      <c r="E171" s="21">
        <f>+'[10]รายได้-กศผ.'!T23/10^6</f>
        <v>7.8086436028381252</v>
      </c>
      <c r="F171" s="21">
        <f>+'[10]รายได้-กศผ.'!U23/10^6</f>
        <v>8.2732590083818049</v>
      </c>
      <c r="G171" s="21">
        <f>+'[10]รายได้-กศผ.'!V23/10^6</f>
        <v>7.8019591459187509</v>
      </c>
      <c r="H171" s="21">
        <f>+'[10]รายได้-กศผ.'!W23/10^6</f>
        <v>7.9946387649938906</v>
      </c>
      <c r="I171" s="21">
        <f>+'[10]รายได้-กศผ.'!X23/10^6</f>
        <v>9.0161118997171492</v>
      </c>
      <c r="J171" s="21">
        <f>+'[10]รายได้-กศผ.'!Y23/10^6</f>
        <v>8.662803401653786</v>
      </c>
      <c r="K171" s="21">
        <f>+'[10]รายได้-กศผ.'!Z23/10^6</f>
        <v>8.6889301118861066</v>
      </c>
      <c r="L171" s="21">
        <f>+'[10]รายได้-กศผ.'!AA23/10^6</f>
        <v>8.3098354998832775</v>
      </c>
      <c r="M171" s="21">
        <f>+'[10]รายได้-กศผ.'!AB23/10^6</f>
        <v>8.1945506013223923</v>
      </c>
      <c r="N171" s="21">
        <f>+'[10]รายได้-กศผ.'!AC23/10^6</f>
        <v>8.4199587657093602</v>
      </c>
      <c r="O171" s="29">
        <f t="shared" si="18"/>
        <v>99.61396000000002</v>
      </c>
      <c r="Q171" s="10">
        <v>1022</v>
      </c>
      <c r="R171" s="10" t="s">
        <v>31</v>
      </c>
      <c r="S171" s="21">
        <f>+'[10]รายได้ค่าน้ำ-กศผ.'!R23/10^6</f>
        <v>7.0202475783158365</v>
      </c>
      <c r="T171" s="21">
        <f>+'[10]รายได้ค่าน้ำ-กศผ.'!S23/10^6</f>
        <v>7.1942326193795259</v>
      </c>
      <c r="U171" s="21">
        <f>+'[10]รายได้ค่าน้ำ-กศผ.'!T23/10^6</f>
        <v>6.9807506028381248</v>
      </c>
      <c r="V171" s="21">
        <f>+'[10]รายได้ค่าน้ำ-กศผ.'!U23/10^6</f>
        <v>7.1203080083818051</v>
      </c>
      <c r="W171" s="21">
        <f>+'[10]รายได้ค่าน้ำ-กศผ.'!V23/10^6</f>
        <v>7.0172341459187511</v>
      </c>
      <c r="X171" s="21">
        <f>+'[10]รายได้ค่าน้ำ-กศผ.'!W23/10^6</f>
        <v>6.8834017649938906</v>
      </c>
      <c r="Y171" s="21">
        <f>+'[10]รายได้ค่าน้ำ-กศผ.'!X23/10^6</f>
        <v>8.1639618997171493</v>
      </c>
      <c r="Z171" s="21">
        <f>+'[10]รายได้ค่าน้ำ-กศผ.'!Y23/10^6</f>
        <v>7.8628974016537851</v>
      </c>
      <c r="AA171" s="21">
        <f>+'[10]รายได้ค่าน้ำ-กศผ.'!Z23/10^6</f>
        <v>7.8286001118861064</v>
      </c>
      <c r="AB171" s="21">
        <f>+'[10]รายได้ค่าน้ำ-กศผ.'!AA23/10^6</f>
        <v>7.5039674998832773</v>
      </c>
      <c r="AC171" s="21">
        <f>+'[10]รายได้ค่าน้ำ-กศผ.'!AB23/10^6</f>
        <v>7.2288826013223924</v>
      </c>
      <c r="AD171" s="21">
        <f>+'[10]รายได้ค่าน้ำ-กศผ.'!AC23/10^6</f>
        <v>7.7152867657093607</v>
      </c>
      <c r="AE171" s="29">
        <f t="shared" si="19"/>
        <v>88.519771000000006</v>
      </c>
      <c r="AG171" s="10">
        <v>1022</v>
      </c>
      <c r="AH171" s="10" t="s">
        <v>31</v>
      </c>
      <c r="AI171" s="21">
        <f>+([10]รายได้ค่าบริการ!AB55+[10]รายได้ค่าบริการอื่น!AB55)/10^6</f>
        <v>0.74909700000000001</v>
      </c>
      <c r="AJ171" s="21">
        <f>+([10]รายได้ค่าบริการ!AC55+[10]รายได้ค่าบริการอื่น!AC55)/10^6</f>
        <v>0.77370499999999998</v>
      </c>
      <c r="AK171" s="21">
        <f>+([10]รายได้ค่าบริการ!AD55+[10]รายได้ค่าบริการอื่น!AD55)/10^6</f>
        <v>0.80617399999999995</v>
      </c>
      <c r="AL171" s="21">
        <f>+([10]รายได้ค่าบริการ!AE55+[10]รายได้ค่าบริการอื่น!AE55)/10^6</f>
        <v>0.78024800000000005</v>
      </c>
      <c r="AM171" s="21">
        <f>+([10]รายได้ค่าบริการ!AF55+[10]รายได้ค่าบริการอื่น!AF55)/10^6</f>
        <v>0.76693800000000001</v>
      </c>
      <c r="AN171" s="21">
        <f>+([10]รายได้ค่าบริการ!AG55+[10]รายได้ค่าบริการอื่น!AG55)/10^6</f>
        <v>0.77581900000000004</v>
      </c>
      <c r="AO171" s="21">
        <f>+([10]รายได้ค่าบริการ!AH55+[10]รายได้ค่าบริการอื่น!AH55)/10^6</f>
        <v>0.75388299999999997</v>
      </c>
      <c r="AP171" s="21">
        <f>+([10]รายได้ค่าบริการ!AI55+[10]รายได้ค่าบริการอื่น!AI55)/10^6</f>
        <v>0.76719000000000004</v>
      </c>
      <c r="AQ171" s="21">
        <f>+([10]รายได้ค่าบริการ!AJ55+[10]รายได้ค่าบริการอื่น!AJ55)/10^6</f>
        <v>0.78922000000000003</v>
      </c>
      <c r="AR171" s="21">
        <f>+([10]รายได้ค่าบริการ!AK55+[10]รายได้ค่าบริการอื่น!AK55)/10^6</f>
        <v>0.77115999999999996</v>
      </c>
      <c r="AS171" s="21">
        <f>+([10]รายได้ค่าบริการ!AL55+[10]รายได้ค่าบริการอื่น!AL55)/10^6</f>
        <v>0.79360600000000003</v>
      </c>
      <c r="AT171" s="21">
        <f>+([10]รายได้ค่าบริการ!AM55+[10]รายได้ค่าบริการอื่น!AM55)/10^6</f>
        <v>0.78804799999999997</v>
      </c>
      <c r="AU171" s="29">
        <f t="shared" si="20"/>
        <v>9.3150880000000011</v>
      </c>
      <c r="AW171" s="10">
        <v>1022</v>
      </c>
      <c r="AX171" s="10" t="s">
        <v>31</v>
      </c>
      <c r="AY171" s="21">
        <f>+[10]รายได้ค่าติดตั้ง!AB55/10^6</f>
        <v>0.34256500000000001</v>
      </c>
      <c r="AZ171" s="21">
        <f>+[10]รายได้ค่าติดตั้ง!AC55/10^6</f>
        <v>2.1303930000000002</v>
      </c>
      <c r="BA171" s="21">
        <f>+[10]รายได้ค่าติดตั้ง!AD55/10^6</f>
        <v>0.50266</v>
      </c>
      <c r="BB171" s="21">
        <f>+[10]รายได้ค่าติดตั้ง!AE55/10^6</f>
        <v>1.9002779999999999</v>
      </c>
      <c r="BC171" s="21">
        <f>+[10]รายได้ค่าติดตั้ง!AF55/10^6</f>
        <v>0.45035399999999998</v>
      </c>
      <c r="BD171" s="21">
        <f>+[10]รายได้ค่าติดตั้ง!AG55/10^6</f>
        <v>2.0208279999999998</v>
      </c>
      <c r="BE171" s="21">
        <f>+[10]รายได้ค่าติดตั้ง!AH55/10^6</f>
        <v>0.94107300000000005</v>
      </c>
      <c r="BF171" s="21">
        <f>+[10]รายได้ค่าติดตั้ง!AI55/10^6</f>
        <v>0.73148899999999994</v>
      </c>
      <c r="BG171" s="21">
        <f>+[10]รายได้ค่าติดตั้ง!AJ55/10^6</f>
        <v>1.0747249999999999</v>
      </c>
      <c r="BH171" s="21">
        <f>+[10]รายได้ค่าติดตั้ง!AK55/10^6</f>
        <v>0.81075200000000003</v>
      </c>
      <c r="BI171" s="21">
        <f>+[10]รายได้ค่าติดตั้ง!AL55/10^6</f>
        <v>1.4708209999999999</v>
      </c>
      <c r="BJ171" s="21">
        <f>+[10]รายได้ค่าติดตั้ง!AM55/10^6</f>
        <v>0.50513300000000005</v>
      </c>
      <c r="BK171" s="29">
        <f t="shared" si="21"/>
        <v>12.881071000000002</v>
      </c>
    </row>
    <row r="172" spans="1:63">
      <c r="A172" s="10">
        <v>1023</v>
      </c>
      <c r="B172" s="10" t="s">
        <v>32</v>
      </c>
      <c r="C172" s="21">
        <f>+'[10]รายได้-กศผ.'!R24/10^6</f>
        <v>1.6804903250747734</v>
      </c>
      <c r="D172" s="21">
        <f>+'[10]รายได้-กศผ.'!S24/10^6</f>
        <v>1.7758330143235725</v>
      </c>
      <c r="E172" s="21">
        <f>+'[10]รายได้-กศผ.'!T24/10^6</f>
        <v>1.6957450253907624</v>
      </c>
      <c r="F172" s="21">
        <f>+'[10]รายได้-กศผ.'!U24/10^6</f>
        <v>1.869191798139773</v>
      </c>
      <c r="G172" s="21">
        <f>+'[10]รายได้-กศผ.'!V24/10^6</f>
        <v>1.7119929632766189</v>
      </c>
      <c r="H172" s="21">
        <f>+'[10]รายได้-กศผ.'!W24/10^6</f>
        <v>1.7031273363726318</v>
      </c>
      <c r="I172" s="21">
        <f>+'[10]รายได้-กศผ.'!X24/10^6</f>
        <v>1.8667922232171636</v>
      </c>
      <c r="J172" s="21">
        <f>+'[10]รายได้-กศผ.'!Y24/10^6</f>
        <v>2.0091659423944868</v>
      </c>
      <c r="K172" s="21">
        <f>+'[10]รายได้-กศผ.'!Z24/10^6</f>
        <v>1.8944135968820852</v>
      </c>
      <c r="L172" s="21">
        <f>+'[10]รายได้-กศผ.'!AA24/10^6</f>
        <v>1.8236193445419286</v>
      </c>
      <c r="M172" s="21">
        <f>+'[10]รายได้-กศผ.'!AB24/10^6</f>
        <v>1.7540863889475098</v>
      </c>
      <c r="N172" s="21">
        <f>+'[10]รายได้-กศผ.'!AC24/10^6</f>
        <v>1.7844120414386968</v>
      </c>
      <c r="O172" s="29">
        <f t="shared" si="18"/>
        <v>21.56887</v>
      </c>
      <c r="Q172" s="10">
        <v>1023</v>
      </c>
      <c r="R172" s="10" t="s">
        <v>32</v>
      </c>
      <c r="S172" s="21">
        <f>+'[10]รายได้ค่าน้ำ-กศผ.'!R24/10^6</f>
        <v>1.4448503250747733</v>
      </c>
      <c r="T172" s="21">
        <f>+'[10]รายได้ค่าน้ำ-กศผ.'!S24/10^6</f>
        <v>1.5415860143235727</v>
      </c>
      <c r="U172" s="21">
        <f>+'[10]รายได้ค่าน้ำ-กศผ.'!T24/10^6</f>
        <v>1.4440400253907624</v>
      </c>
      <c r="V172" s="21">
        <f>+'[10]รายได้ค่าน้ำ-กศผ.'!U24/10^6</f>
        <v>1.615542798139773</v>
      </c>
      <c r="W172" s="21">
        <f>+'[10]รายได้ค่าน้ำ-กศผ.'!V24/10^6</f>
        <v>1.4852929632766187</v>
      </c>
      <c r="X172" s="21">
        <f>+'[10]รายได้ค่าน้ำ-กศผ.'!W24/10^6</f>
        <v>1.4491333363726318</v>
      </c>
      <c r="Y172" s="21">
        <f>+'[10]รายได้ค่าน้ำ-กศผ.'!X24/10^6</f>
        <v>1.6822912232171636</v>
      </c>
      <c r="Z172" s="21">
        <f>+'[10]รายได้ค่าน้ำ-กศผ.'!Y24/10^6</f>
        <v>1.7281639423944868</v>
      </c>
      <c r="AA172" s="21">
        <f>+'[10]รายได้ค่าน้ำ-กศผ.'!Z24/10^6</f>
        <v>1.6450935968820852</v>
      </c>
      <c r="AB172" s="21">
        <f>+'[10]รายได้ค่าน้ำ-กศผ.'!AA24/10^6</f>
        <v>1.6002393445419287</v>
      </c>
      <c r="AC172" s="21">
        <f>+'[10]รายได้ค่าน้ำ-กศผ.'!AB24/10^6</f>
        <v>1.5205333889475097</v>
      </c>
      <c r="AD172" s="21">
        <f>+'[10]รายได้ค่าน้ำ-กศผ.'!AC24/10^6</f>
        <v>1.5487540414386969</v>
      </c>
      <c r="AE172" s="29">
        <f t="shared" si="19"/>
        <v>18.705521000000005</v>
      </c>
      <c r="AG172" s="10">
        <v>1023</v>
      </c>
      <c r="AH172" s="10" t="s">
        <v>32</v>
      </c>
      <c r="AI172" s="21">
        <f>+([10]รายได้ค่าบริการ!AB56+[10]รายได้ค่าบริการอื่น!AB56)/10^6</f>
        <v>0.204707</v>
      </c>
      <c r="AJ172" s="21">
        <f>+([10]รายได้ค่าบริการ!AC56+[10]รายได้ค่าบริการอื่น!AC56)/10^6</f>
        <v>0.203652</v>
      </c>
      <c r="AK172" s="21">
        <f>+([10]รายได้ค่าบริการ!AD56+[10]รายได้ค่าบริการอื่น!AD56)/10^6</f>
        <v>0.201298</v>
      </c>
      <c r="AL172" s="21">
        <f>+([10]รายได้ค่าบริการ!AE56+[10]รายได้ค่าบริการอื่น!AE56)/10^6</f>
        <v>0.20411099999999999</v>
      </c>
      <c r="AM172" s="21">
        <f>+([10]รายได้ค่าบริการ!AF56+[10]รายได้ค่าบริการอื่น!AF56)/10^6</f>
        <v>0.20405499999999999</v>
      </c>
      <c r="AN172" s="21">
        <f>+([10]รายได้ค่าบริการ!AG56+[10]รายได้ค่าบริการอื่น!AG56)/10^6</f>
        <v>0.204764</v>
      </c>
      <c r="AO172" s="21">
        <f>+([10]รายได้ค่าบริการ!AH56+[10]รายได้ค่าบริการอื่น!AH56)/10^6</f>
        <v>0.20399700000000001</v>
      </c>
      <c r="AP172" s="21">
        <f>+([10]รายได้ค่าบริการ!AI56+[10]รายได้ค่าบริการอื่น!AI56)/10^6</f>
        <v>0.20553299999999999</v>
      </c>
      <c r="AQ172" s="21">
        <f>+([10]รายได้ค่าบริการ!AJ56+[10]รายได้ค่าบริการอื่น!AJ56)/10^6</f>
        <v>0.203072</v>
      </c>
      <c r="AR172" s="21">
        <f>+([10]รายได้ค่าบริการ!AK56+[10]รายได้ค่าบริการอื่น!AK56)/10^6</f>
        <v>0.204704</v>
      </c>
      <c r="AS172" s="21">
        <f>+([10]รายได้ค่าบริการ!AL56+[10]รายได้ค่าบริการอื่น!AL56)/10^6</f>
        <v>0.20691100000000001</v>
      </c>
      <c r="AT172" s="21">
        <f>+([10]รายได้ค่าบริการ!AM56+[10]รายได้ค่าบริการอื่น!AM56)/10^6</f>
        <v>0.205595</v>
      </c>
      <c r="AU172" s="29">
        <f t="shared" si="20"/>
        <v>2.4523989999999998</v>
      </c>
      <c r="AW172" s="10">
        <v>1023</v>
      </c>
      <c r="AX172" s="10" t="s">
        <v>32</v>
      </c>
      <c r="AY172" s="21">
        <f>+[10]รายได้ค่าติดตั้ง!AB56/10^6</f>
        <v>9.0202000000000004E-2</v>
      </c>
      <c r="AZ172" s="21">
        <f>+[10]รายได้ค่าติดตั้ง!AC56/10^6</f>
        <v>9.1617000000000004E-2</v>
      </c>
      <c r="BA172" s="21">
        <f>+[10]รายได้ค่าติดตั้ง!AD56/10^6</f>
        <v>0.26251000000000002</v>
      </c>
      <c r="BB172" s="21">
        <f>+[10]รายได้ค่าติดตั้ง!AE56/10^6</f>
        <v>0.18898999999999999</v>
      </c>
      <c r="BC172" s="21">
        <f>+[10]รายได้ค่าติดตั้ง!AF56/10^6</f>
        <v>6.9449999999999998E-2</v>
      </c>
      <c r="BD172" s="21">
        <f>+[10]รายได้ค่าติดตั้ง!AG56/10^6</f>
        <v>0.15764700000000001</v>
      </c>
      <c r="BE172" s="21">
        <f>+[10]รายได้ค่าติดตั้ง!AH56/10^6</f>
        <v>3.8530000000000002E-2</v>
      </c>
      <c r="BF172" s="21">
        <f>+[10]รายได้ค่าติดตั้ง!AI56/10^6</f>
        <v>0.222884</v>
      </c>
      <c r="BG172" s="21">
        <f>+[10]รายได้ค่าติดตั้ง!AJ56/10^6</f>
        <v>0.10853400000000001</v>
      </c>
      <c r="BH172" s="21">
        <f>+[10]รายได้ค่าติดตั้ง!AK56/10^6</f>
        <v>5.2231E-2</v>
      </c>
      <c r="BI172" s="21">
        <f>+[10]รายได้ค่าติดตั้ง!AL56/10^6</f>
        <v>0.12562100000000001</v>
      </c>
      <c r="BJ172" s="21">
        <f>+[10]รายได้ค่าติดตั้ง!AM56/10^6</f>
        <v>0.123594</v>
      </c>
      <c r="BK172" s="29">
        <f t="shared" si="21"/>
        <v>1.5318099999999997</v>
      </c>
    </row>
    <row r="173" spans="1:63">
      <c r="A173" s="10">
        <v>1024</v>
      </c>
      <c r="B173" s="10" t="s">
        <v>33</v>
      </c>
      <c r="C173" s="21">
        <f>+'[10]รายได้-กศผ.'!R25/10^6</f>
        <v>13.143288141040099</v>
      </c>
      <c r="D173" s="21">
        <f>+'[10]รายได้-กศผ.'!S25/10^6</f>
        <v>13.66464243811561</v>
      </c>
      <c r="E173" s="21">
        <f>+'[10]รายได้-กศผ.'!T25/10^6</f>
        <v>13.457933460906776</v>
      </c>
      <c r="F173" s="21">
        <f>+'[10]รายได้-กศผ.'!U25/10^6</f>
        <v>14.276985817290266</v>
      </c>
      <c r="G173" s="21">
        <f>+'[10]รายได้-กศผ.'!V25/10^6</f>
        <v>14.006933361228322</v>
      </c>
      <c r="H173" s="21">
        <f>+'[10]รายได้-กศผ.'!W25/10^6</f>
        <v>13.068063053891185</v>
      </c>
      <c r="I173" s="21">
        <f>+'[10]รายได้-กศผ.'!X25/10^6</f>
        <v>15.070854480868654</v>
      </c>
      <c r="J173" s="21">
        <f>+'[10]รายได้-กศผ.'!Y25/10^6</f>
        <v>13.833017954532284</v>
      </c>
      <c r="K173" s="21">
        <f>+'[10]รายได้-กศผ.'!Z25/10^6</f>
        <v>14.684347972249606</v>
      </c>
      <c r="L173" s="21">
        <f>+'[10]รายได้-กศผ.'!AA25/10^6</f>
        <v>14.145394417714478</v>
      </c>
      <c r="M173" s="21">
        <f>+'[10]รายได้-กศผ.'!AB25/10^6</f>
        <v>14.370192806692907</v>
      </c>
      <c r="N173" s="21">
        <f>+'[10]รายได้-กศผ.'!AC25/10^6</f>
        <v>14.788096095469843</v>
      </c>
      <c r="O173" s="29">
        <f t="shared" si="18"/>
        <v>168.50975000000003</v>
      </c>
      <c r="Q173" s="10">
        <v>1024</v>
      </c>
      <c r="R173" s="10" t="s">
        <v>33</v>
      </c>
      <c r="S173" s="21">
        <f>+'[10]รายได้ค่าน้ำ-กศผ.'!R25/10^6</f>
        <v>11.907976141040098</v>
      </c>
      <c r="T173" s="21">
        <f>+'[10]รายได้ค่าน้ำ-กศผ.'!S25/10^6</f>
        <v>12.360451438115609</v>
      </c>
      <c r="U173" s="21">
        <f>+'[10]รายได้ค่าน้ำ-กศผ.'!T25/10^6</f>
        <v>12.239014460906775</v>
      </c>
      <c r="V173" s="21">
        <f>+'[10]รายได้ค่าน้ำ-กศผ.'!U25/10^6</f>
        <v>12.845178817290265</v>
      </c>
      <c r="W173" s="21">
        <f>+'[10]รายได้ค่าน้ำ-กศผ.'!V25/10^6</f>
        <v>12.572574361228323</v>
      </c>
      <c r="X173" s="21">
        <f>+'[10]รายได้ค่าน้ำ-กศผ.'!W25/10^6</f>
        <v>11.899418053891186</v>
      </c>
      <c r="Y173" s="21">
        <f>+'[10]รายได้ค่าน้ำ-กศผ.'!X25/10^6</f>
        <v>13.395113480868654</v>
      </c>
      <c r="Z173" s="21">
        <f>+'[10]รายได้ค่าน้ำ-กศผ.'!Y25/10^6</f>
        <v>12.773710954532284</v>
      </c>
      <c r="AA173" s="21">
        <f>+'[10]รายได้ค่าน้ำ-กศผ.'!Z25/10^6</f>
        <v>13.115368972249607</v>
      </c>
      <c r="AB173" s="21">
        <f>+'[10]รายได้ค่าน้ำ-กศผ.'!AA25/10^6</f>
        <v>12.921532417714479</v>
      </c>
      <c r="AC173" s="21">
        <f>+'[10]รายได้ค่าน้ำ-กศผ.'!AB25/10^6</f>
        <v>12.636383806692908</v>
      </c>
      <c r="AD173" s="21">
        <f>+'[10]รายได้ค่าน้ำ-กศผ.'!AC25/10^6</f>
        <v>13.403087095469843</v>
      </c>
      <c r="AE173" s="29">
        <f t="shared" si="19"/>
        <v>152.06981000000002</v>
      </c>
      <c r="AG173" s="10">
        <v>1024</v>
      </c>
      <c r="AH173" s="10" t="s">
        <v>33</v>
      </c>
      <c r="AI173" s="21">
        <f>+([10]รายได้ค่าบริการ!AB57+[10]รายได้ค่าบริการอื่น!AB57)/10^6</f>
        <v>1.026025</v>
      </c>
      <c r="AJ173" s="21">
        <f>+([10]รายได้ค่าบริการ!AC57+[10]รายได้ค่าบริการอื่น!AC57)/10^6</f>
        <v>1.0344960000000001</v>
      </c>
      <c r="AK173" s="21">
        <f>+([10]รายได้ค่าบริการ!AD57+[10]รายได้ค่าบริการอื่น!AD57)/10^6</f>
        <v>1.025406</v>
      </c>
      <c r="AL173" s="21">
        <f>+([10]รายได้ค่าบริการ!AE57+[10]รายได้ค่าบริการอื่น!AE57)/10^6</f>
        <v>1.035593</v>
      </c>
      <c r="AM173" s="21">
        <f>+([10]รายได้ค่าบริการ!AF57+[10]รายได้ค่าบริการอื่น!AF57)/10^6</f>
        <v>1.033647</v>
      </c>
      <c r="AN173" s="21">
        <f>+([10]รายได้ค่าบริการ!AG57+[10]รายได้ค่าบริการอื่น!AG57)/10^6</f>
        <v>1.0380510000000001</v>
      </c>
      <c r="AO173" s="21">
        <f>+([10]รายได้ค่าบริการ!AH57+[10]รายได้ค่าบริการอื่น!AH57)/10^6</f>
        <v>1.0680449999999999</v>
      </c>
      <c r="AP173" s="21">
        <f>+([10]รายได้ค่าบริการ!AI57+[10]รายได้ค่าบริการอื่น!AI57)/10^6</f>
        <v>1.065143</v>
      </c>
      <c r="AQ173" s="21">
        <f>+([10]รายได้ค่าบริการ!AJ57+[10]รายได้ค่าบริการอื่น!AJ57)/10^6</f>
        <v>1.1689989999999999</v>
      </c>
      <c r="AR173" s="21">
        <f>+([10]รายได้ค่าบริการ!AK57+[10]รายได้ค่าบริการอื่น!AK57)/10^6</f>
        <v>1.082795</v>
      </c>
      <c r="AS173" s="21">
        <f>+([10]รายได้ค่าบริการ!AL57+[10]รายได้ค่าบริการอื่น!AL57)/10^6</f>
        <v>1.0819909999999999</v>
      </c>
      <c r="AT173" s="21">
        <f>+([10]รายได้ค่าบริการ!AM57+[10]รายได้ค่าบริการอื่น!AM57)/10^6</f>
        <v>1.0698000000000001</v>
      </c>
      <c r="AU173" s="29">
        <f t="shared" si="20"/>
        <v>12.729991</v>
      </c>
      <c r="AW173" s="10">
        <v>1024</v>
      </c>
      <c r="AX173" s="10" t="s">
        <v>33</v>
      </c>
      <c r="AY173" s="21">
        <f>+[10]รายได้ค่าติดตั้ง!AB57/10^6</f>
        <v>0.89911099999999999</v>
      </c>
      <c r="AZ173" s="21">
        <f>+[10]รายได้ค่าติดตั้ง!AC57/10^6</f>
        <v>1.5512760000000001</v>
      </c>
      <c r="BA173" s="21">
        <f>+[10]รายได้ค่าติดตั้ง!AD57/10^6</f>
        <v>1.584916</v>
      </c>
      <c r="BB173" s="21">
        <f>+[10]รายได้ค่าติดตั้ง!AE57/10^6</f>
        <v>1.7163679999999999</v>
      </c>
      <c r="BC173" s="21">
        <f>+[10]รายได้ค่าติดตั้ง!AF57/10^6</f>
        <v>1.663192</v>
      </c>
      <c r="BD173" s="21">
        <f>+[10]รายได้ค่าติดตั้ง!AG57/10^6</f>
        <v>1.312249</v>
      </c>
      <c r="BE173" s="21">
        <f>+[10]รายได้ค่าติดตั้ง!AH57/10^6</f>
        <v>2.489579</v>
      </c>
      <c r="BF173" s="21">
        <f>+[10]รายได้ค่าติดตั้ง!AI57/10^6</f>
        <v>1.9082429999999999</v>
      </c>
      <c r="BG173" s="21">
        <f>+[10]รายได้ค่าติดตั้ง!AJ57/10^6</f>
        <v>2.336824</v>
      </c>
      <c r="BH173" s="21">
        <f>+[10]รายได้ค่าติดตั้ง!AK57/10^6</f>
        <v>1.3495779999999999</v>
      </c>
      <c r="BI173" s="21">
        <f>+[10]รายได้ค่าติดตั้ง!AL57/10^6</f>
        <v>2.6537259999999998</v>
      </c>
      <c r="BJ173" s="21">
        <f>+[10]รายได้ค่าติดตั้ง!AM57/10^6</f>
        <v>2.2933680000000001</v>
      </c>
      <c r="BK173" s="29">
        <f t="shared" si="21"/>
        <v>21.758430000000001</v>
      </c>
    </row>
    <row r="174" spans="1:63">
      <c r="A174" s="10">
        <v>1025</v>
      </c>
      <c r="B174" s="10" t="s">
        <v>34</v>
      </c>
      <c r="C174" s="21">
        <f>+'[10]รายได้-กศผ.'!R26/10^6</f>
        <v>1.9988973089473043</v>
      </c>
      <c r="D174" s="21">
        <f>+'[10]รายได้-กศผ.'!S26/10^6</f>
        <v>2.0616830206853423</v>
      </c>
      <c r="E174" s="21">
        <f>+'[10]รายได้-กศผ.'!T26/10^6</f>
        <v>2.0082371565092356</v>
      </c>
      <c r="F174" s="21">
        <f>+'[10]รายได้-กศผ.'!U26/10^6</f>
        <v>2.0508940096599568</v>
      </c>
      <c r="G174" s="21">
        <f>+'[10]รายได้-กศผ.'!V26/10^6</f>
        <v>2.0340028338368032</v>
      </c>
      <c r="H174" s="21">
        <f>+'[10]รายได้-กศผ.'!W26/10^6</f>
        <v>2.0535277173748949</v>
      </c>
      <c r="I174" s="21">
        <f>+'[10]รายได้-กศผ.'!X26/10^6</f>
        <v>2.3313077804601203</v>
      </c>
      <c r="J174" s="21">
        <f>+'[10]รายได้-กศผ.'!Y26/10^6</f>
        <v>2.3556142103212458</v>
      </c>
      <c r="K174" s="21">
        <f>+'[10]รายได้-กศผ.'!Z26/10^6</f>
        <v>2.3183498404797862</v>
      </c>
      <c r="L174" s="21">
        <f>+'[10]รายได้-กศผ.'!AA26/10^6</f>
        <v>2.5457049218775771</v>
      </c>
      <c r="M174" s="21">
        <f>+'[10]รายได้-กศผ.'!AB26/10^6</f>
        <v>1.8213643957969459</v>
      </c>
      <c r="N174" s="21">
        <f>+'[10]รายได้-กศผ.'!AC26/10^6</f>
        <v>2.1226068040507866</v>
      </c>
      <c r="O174" s="29">
        <f t="shared" si="18"/>
        <v>25.702189999999995</v>
      </c>
      <c r="Q174" s="10">
        <v>1025</v>
      </c>
      <c r="R174" s="10" t="s">
        <v>34</v>
      </c>
      <c r="S174" s="21">
        <f>+'[10]รายได้ค่าน้ำ-กศผ.'!R26/10^6</f>
        <v>1.7050453089473043</v>
      </c>
      <c r="T174" s="21">
        <f>+'[10]รายได้ค่าน้ำ-กศผ.'!S26/10^6</f>
        <v>1.7739670206853422</v>
      </c>
      <c r="U174" s="21">
        <f>+'[10]รายได้ค่าน้ำ-กศผ.'!T26/10^6</f>
        <v>1.7300351565092356</v>
      </c>
      <c r="V174" s="21">
        <f>+'[10]รายได้ค่าน้ำ-กศผ.'!U26/10^6</f>
        <v>1.7958280096599566</v>
      </c>
      <c r="W174" s="21">
        <f>+'[10]รายได้ค่าน้ำ-กศผ.'!V26/10^6</f>
        <v>1.7454298338368033</v>
      </c>
      <c r="X174" s="21">
        <f>+'[10]รายได้ค่าน้ำ-กศผ.'!W26/10^6</f>
        <v>1.7452977173748947</v>
      </c>
      <c r="Y174" s="21">
        <f>+'[10]รายได้ค่าน้ำ-กศผ.'!X26/10^6</f>
        <v>2.0402917804601204</v>
      </c>
      <c r="Z174" s="21">
        <f>+'[10]รายได้ค่าน้ำ-กศผ.'!Y26/10^6</f>
        <v>2.0598152103212457</v>
      </c>
      <c r="AA174" s="21">
        <f>+'[10]รายได้ค่าน้ำ-กศผ.'!Z26/10^6</f>
        <v>1.9790658404797861</v>
      </c>
      <c r="AB174" s="21">
        <f>+'[10]รายได้ค่าน้ำ-กศผ.'!AA26/10^6</f>
        <v>1.846958921877577</v>
      </c>
      <c r="AC174" s="21">
        <f>+'[10]รายได้ค่าน้ำ-กศผ.'!AB26/10^6</f>
        <v>1.8964723957969458</v>
      </c>
      <c r="AD174" s="21">
        <f>+'[10]รายได้ค่าน้ำ-กศผ.'!AC26/10^6</f>
        <v>1.8311998040507864</v>
      </c>
      <c r="AE174" s="29">
        <f t="shared" si="19"/>
        <v>22.149406999999997</v>
      </c>
      <c r="AG174" s="10">
        <v>1025</v>
      </c>
      <c r="AH174" s="10" t="s">
        <v>34</v>
      </c>
      <c r="AI174" s="21">
        <f>+([10]รายได้ค่าบริการ!AB58+[10]รายได้ค่าบริการอื่น!AB58)/10^6</f>
        <v>0.25150499999999998</v>
      </c>
      <c r="AJ174" s="21">
        <f>+([10]รายได้ค่าบริการ!AC58+[10]รายได้ค่าบริการอื่น!AC58)/10^6</f>
        <v>0.25356099999999998</v>
      </c>
      <c r="AK174" s="21">
        <f>+([10]รายได้ค่าบริการ!AD58+[10]รายได้ค่าบริการอื่น!AD58)/10^6</f>
        <v>0.25357400000000002</v>
      </c>
      <c r="AL174" s="21">
        <f>+([10]รายได้ค่าบริการ!AE58+[10]รายได้ค่าบริการอื่น!AE58)/10^6</f>
        <v>0.25418099999999999</v>
      </c>
      <c r="AM174" s="21">
        <f>+([10]รายได้ค่าบริการ!AF58+[10]รายได้ค่าบริการอื่น!AF58)/10^6</f>
        <v>0.25398199999999999</v>
      </c>
      <c r="AN174" s="21">
        <f>+([10]รายได้ค่าบริการ!AG58+[10]รายได้ค่าบริการอื่น!AG58)/10^6</f>
        <v>0.257886</v>
      </c>
      <c r="AO174" s="21">
        <f>+([10]รายได้ค่าบริการ!AH58+[10]รายได้ค่าบริการอื่น!AH58)/10^6</f>
        <v>0.257021</v>
      </c>
      <c r="AP174" s="21">
        <f>+([10]รายได้ค่าบริการ!AI58+[10]รายได้ค่าบริการอื่น!AI58)/10^6</f>
        <v>0.26354</v>
      </c>
      <c r="AQ174" s="21">
        <f>+([10]รายได้ค่าบริการ!AJ58+[10]รายได้ค่าบริการอื่น!AJ58)/10^6</f>
        <v>0.260824</v>
      </c>
      <c r="AR174" s="21">
        <f>+([10]รายได้ค่าบริการ!AK58+[10]รายได้ค่าบริการอื่น!AK58)/10^6</f>
        <v>0.26572200000000001</v>
      </c>
      <c r="AS174" s="21">
        <f>+([10]รายได้ค่าบริการ!AL58+[10]รายได้ค่าบริการอื่น!AL58)/10^6</f>
        <v>0.27138200000000001</v>
      </c>
      <c r="AT174" s="21">
        <f>+([10]รายได้ค่าบริการ!AM58+[10]รายได้ค่าบริการอื่น!AM58)/10^6</f>
        <v>0.27053500000000003</v>
      </c>
      <c r="AU174" s="29">
        <f t="shared" si="20"/>
        <v>3.1137130000000002</v>
      </c>
      <c r="AW174" s="10">
        <v>1025</v>
      </c>
      <c r="AX174" s="10" t="s">
        <v>34</v>
      </c>
      <c r="AY174" s="21">
        <f>+[10]รายได้ค่าติดตั้ง!AB58/10^6</f>
        <v>0.17551600000000001</v>
      </c>
      <c r="AZ174" s="21">
        <f>+[10]รายได้ค่าติดตั้ง!AC58/10^6</f>
        <v>0.299373</v>
      </c>
      <c r="BA174" s="21">
        <f>+[10]รายได้ค่าติดตั้ง!AD58/10^6</f>
        <v>0.18046300000000001</v>
      </c>
      <c r="BB174" s="21">
        <f>+[10]รายได้ค่าติดตั้ง!AE58/10^6</f>
        <v>0.13128200000000001</v>
      </c>
      <c r="BC174" s="21">
        <f>+[10]รายได้ค่าติดตั้ง!AF58/10^6</f>
        <v>0.222917</v>
      </c>
      <c r="BD174" s="21">
        <f>+[10]รายได้ค่าติดตั้ง!AG58/10^6</f>
        <v>0.27409800000000001</v>
      </c>
      <c r="BE174" s="21">
        <f>+[10]รายได้ค่าติดตั้ง!AH58/10^6</f>
        <v>0.17428199999999999</v>
      </c>
      <c r="BF174" s="21">
        <f>+[10]รายได้ค่าติดตั้ง!AI58/10^6</f>
        <v>0.208426</v>
      </c>
      <c r="BG174" s="21">
        <f>+[10]รายได้ค่าติดตั้ง!AJ58/10^6</f>
        <v>0.59436900000000004</v>
      </c>
      <c r="BH174" s="21">
        <f>+[10]รายได้ค่าติดตั้ง!AK58/10^6</f>
        <v>1.4065859999999999</v>
      </c>
      <c r="BI174" s="21">
        <f>+[10]รายได้ค่าติดตั้ง!AL58/10^6</f>
        <v>-0.15439800000000001</v>
      </c>
      <c r="BJ174" s="21">
        <f>+[10]รายได้ค่าติดตั้ง!AM58/10^6</f>
        <v>0.16683600000000001</v>
      </c>
      <c r="BK174" s="29">
        <f t="shared" si="21"/>
        <v>3.6797499999999999</v>
      </c>
    </row>
    <row r="175" spans="1:63">
      <c r="A175" s="10">
        <v>1026</v>
      </c>
      <c r="B175" s="10" t="s">
        <v>35</v>
      </c>
      <c r="C175" s="21">
        <f>+'[10]รายได้-กศผ.'!R27/10^6</f>
        <v>0.87325295965116245</v>
      </c>
      <c r="D175" s="21">
        <f>+'[10]รายได้-กศผ.'!S27/10^6</f>
        <v>0.89014939286296269</v>
      </c>
      <c r="E175" s="21">
        <f>+'[10]รายได้-กศผ.'!T27/10^6</f>
        <v>0.9078938777350235</v>
      </c>
      <c r="F175" s="21">
        <f>+'[10]รายได้-กศผ.'!U27/10^6</f>
        <v>0.89198544736312957</v>
      </c>
      <c r="G175" s="21">
        <f>+'[10]รายได้-กศผ.'!V27/10^6</f>
        <v>0.86082942612754343</v>
      </c>
      <c r="H175" s="21">
        <f>+'[10]รายได้-กศผ.'!W27/10^6</f>
        <v>0.83022715380748358</v>
      </c>
      <c r="I175" s="21">
        <f>+'[10]รายได้-กศผ.'!X27/10^6</f>
        <v>0.98656428674716889</v>
      </c>
      <c r="J175" s="21">
        <f>+'[10]รายได้-กศผ.'!Y27/10^6</f>
        <v>0.94962072810630371</v>
      </c>
      <c r="K175" s="21">
        <f>+'[10]รายได้-กศผ.'!Z27/10^6</f>
        <v>0.95083587354965238</v>
      </c>
      <c r="L175" s="21">
        <f>+'[10]รายได้-กศผ.'!AA27/10^6</f>
        <v>0.93120610221250655</v>
      </c>
      <c r="M175" s="21">
        <f>+'[10]รายได้-กศผ.'!AB27/10^6</f>
        <v>0.882465114383993</v>
      </c>
      <c r="N175" s="21">
        <f>+'[10]รายได้-กศผ.'!AC27/10^6</f>
        <v>0.95672963745306749</v>
      </c>
      <c r="O175" s="29">
        <f t="shared" si="18"/>
        <v>10.911759999999997</v>
      </c>
      <c r="Q175" s="10">
        <v>1026</v>
      </c>
      <c r="R175" s="10" t="s">
        <v>35</v>
      </c>
      <c r="S175" s="21">
        <f>+'[10]รายได้ค่าน้ำ-กศผ.'!R27/10^6</f>
        <v>0.78745195965116255</v>
      </c>
      <c r="T175" s="21">
        <f>+'[10]รายได้ค่าน้ำ-กศผ.'!S27/10^6</f>
        <v>0.77825639286296266</v>
      </c>
      <c r="U175" s="21">
        <f>+'[10]รายได้ค่าน้ำ-กศผ.'!T27/10^6</f>
        <v>0.81646987773502355</v>
      </c>
      <c r="V175" s="21">
        <f>+'[10]รายได้ค่าน้ำ-กศผ.'!U27/10^6</f>
        <v>0.81058444736312962</v>
      </c>
      <c r="W175" s="21">
        <f>+'[10]รายได้ค่าน้ำ-กศผ.'!V27/10^6</f>
        <v>0.7787614261275434</v>
      </c>
      <c r="X175" s="21">
        <f>+'[10]รายได้ค่าน้ำ-กศผ.'!W27/10^6</f>
        <v>0.74212815380748365</v>
      </c>
      <c r="Y175" s="21">
        <f>+'[10]รายได้ค่าน้ำ-กศผ.'!X27/10^6</f>
        <v>0.86943328674716891</v>
      </c>
      <c r="Z175" s="21">
        <f>+'[10]รายได้ค่าน้ำ-กศผ.'!Y27/10^6</f>
        <v>0.85672972810630377</v>
      </c>
      <c r="AA175" s="21">
        <f>+'[10]รายได้ค่าน้ำ-กศผ.'!Z27/10^6</f>
        <v>0.85266787354965246</v>
      </c>
      <c r="AB175" s="21">
        <f>+'[10]รายได้ค่าน้ำ-กศผ.'!AA27/10^6</f>
        <v>0.84395510221250658</v>
      </c>
      <c r="AC175" s="21">
        <f>+'[10]รายได้ค่าน้ำ-กศผ.'!AB27/10^6</f>
        <v>0.79667911438399297</v>
      </c>
      <c r="AD175" s="21">
        <f>+'[10]รายได้ค่าน้ำ-กศผ.'!AC27/10^6</f>
        <v>0.85578163745306746</v>
      </c>
      <c r="AE175" s="29">
        <f t="shared" si="19"/>
        <v>9.7888989999999971</v>
      </c>
      <c r="AG175" s="10">
        <v>1026</v>
      </c>
      <c r="AH175" s="10" t="s">
        <v>35</v>
      </c>
      <c r="AI175" s="21">
        <f>+([10]รายได้ค่าบริการ!AB59+[10]รายได้ค่าบริการอื่น!AB59)/10^6</f>
        <v>7.3224999999999998E-2</v>
      </c>
      <c r="AJ175" s="21">
        <f>+([10]รายได้ค่าบริการ!AC59+[10]รายได้ค่าบริการอื่น!AC59)/10^6</f>
        <v>7.3443999999999995E-2</v>
      </c>
      <c r="AK175" s="21">
        <f>+([10]รายได้ค่าบริการ!AD59+[10]รายได้ค่าบริการอื่น!AD59)/10^6</f>
        <v>7.3638999999999996E-2</v>
      </c>
      <c r="AL175" s="21">
        <f>+([10]รายได้ค่าบริการ!AE59+[10]รายได้ค่าบริการอื่น!AE59)/10^6</f>
        <v>7.3917999999999998E-2</v>
      </c>
      <c r="AM175" s="21">
        <f>+([10]รายได้ค่าบริการ!AF59+[10]รายได้ค่าบริการอื่น!AF59)/10^6</f>
        <v>7.3986999999999997E-2</v>
      </c>
      <c r="AN175" s="21">
        <f>+([10]รายได้ค่าบริการ!AG59+[10]รายได้ค่าบริการอื่น!AG59)/10^6</f>
        <v>7.3887999999999995E-2</v>
      </c>
      <c r="AO175" s="21">
        <f>+([10]รายได้ค่าบริการ!AH59+[10]รายได้ค่าบริการอื่น!AH59)/10^6</f>
        <v>7.4346999999999996E-2</v>
      </c>
      <c r="AP175" s="21">
        <f>+([10]รายได้ค่าบริการ!AI59+[10]รายได้ค่าบริการอื่น!AI59)/10^6</f>
        <v>7.4884000000000006E-2</v>
      </c>
      <c r="AQ175" s="21">
        <f>+([10]รายได้ค่าบริการ!AJ59+[10]รายได้ค่าบริการอื่น!AJ59)/10^6</f>
        <v>7.5051999999999994E-2</v>
      </c>
      <c r="AR175" s="21">
        <f>+([10]รายได้ค่าบริการ!AK59+[10]รายได้ค่าบริการอื่น!AK59)/10^6</f>
        <v>7.5545000000000001E-2</v>
      </c>
      <c r="AS175" s="21">
        <f>+([10]รายได้ค่าบริการ!AL59+[10]รายได้ค่าบริการอื่น!AL59)/10^6</f>
        <v>7.5906000000000001E-2</v>
      </c>
      <c r="AT175" s="21">
        <f>+([10]รายได้ค่าบริการ!AM59+[10]รายได้ค่าบริการอื่น!AM59)/10^6</f>
        <v>7.5803999999999996E-2</v>
      </c>
      <c r="AU175" s="29">
        <f t="shared" si="20"/>
        <v>0.89363899999999996</v>
      </c>
      <c r="AW175" s="10">
        <v>1026</v>
      </c>
      <c r="AX175" s="10" t="s">
        <v>35</v>
      </c>
      <c r="AY175" s="21">
        <f>+[10]รายได้ค่าติดตั้ง!AB59/10^6</f>
        <v>4.4125999999999999E-2</v>
      </c>
      <c r="AZ175" s="21">
        <f>+[10]รายได้ค่าติดตั้ง!AC59/10^6</f>
        <v>0.21367800000000001</v>
      </c>
      <c r="BA175" s="21">
        <f>+[10]รายได้ค่าติดตั้ง!AD59/10^6</f>
        <v>7.1550000000000002E-2</v>
      </c>
      <c r="BB175" s="21">
        <f>+[10]รายได้ค่าติดตั้ง!AE59/10^6</f>
        <v>3.5154999999999999E-2</v>
      </c>
      <c r="BC175" s="21">
        <f>+[10]รายได้ค่าติดตั้ง!AF59/10^6</f>
        <v>4.8641999999999998E-2</v>
      </c>
      <c r="BD175" s="21">
        <f>+[10]รายได้ค่าติดตั้ง!AG59/10^6</f>
        <v>5.4384000000000002E-2</v>
      </c>
      <c r="BE175" s="21">
        <f>+[10]รายได้ค่าติดตั้ง!AH59/10^6</f>
        <v>0.27569300000000002</v>
      </c>
      <c r="BF175" s="21">
        <f>+[10]รายได้ค่าติดตั้ง!AI59/10^6</f>
        <v>6.9890999999999995E-2</v>
      </c>
      <c r="BG175" s="21">
        <f>+[10]รายได้ค่าติดตั้ง!AJ59/10^6</f>
        <v>8.9847999999999997E-2</v>
      </c>
      <c r="BH175" s="21">
        <f>+[10]รายได้ค่าติดตั้ง!AK59/10^6</f>
        <v>6.2950000000000006E-2</v>
      </c>
      <c r="BI175" s="21">
        <f>+[10]รายได้ค่าติดตั้ง!AL59/10^6</f>
        <v>7.1485000000000007E-2</v>
      </c>
      <c r="BJ175" s="21">
        <f>+[10]รายได้ค่าติดตั้ง!AM59/10^6</f>
        <v>8.4408999999999998E-2</v>
      </c>
      <c r="BK175" s="29">
        <f t="shared" si="21"/>
        <v>1.1218110000000001</v>
      </c>
    </row>
    <row r="176" spans="1:63">
      <c r="A176" s="10">
        <v>1027</v>
      </c>
      <c r="B176" s="10" t="s">
        <v>36</v>
      </c>
      <c r="C176" s="21">
        <f>+'[10]รายได้-กศผ.'!R28/10^6</f>
        <v>1.1766528682870503</v>
      </c>
      <c r="D176" s="21">
        <f>+'[10]รายได้-กศผ.'!S28/10^6</f>
        <v>1.2273155922305332</v>
      </c>
      <c r="E176" s="21">
        <f>+'[10]รายได้-กศผ.'!T28/10^6</f>
        <v>1.1965580506121603</v>
      </c>
      <c r="F176" s="21">
        <f>+'[10]รายได้-กศผ.'!U28/10^6</f>
        <v>1.2474666809546664</v>
      </c>
      <c r="G176" s="21">
        <f>+'[10]รายได้-กศผ.'!V28/10^6</f>
        <v>1.2300516849051109</v>
      </c>
      <c r="H176" s="21">
        <f>+'[10]รายได้-กศผ.'!W28/10^6</f>
        <v>1.1904363317727287</v>
      </c>
      <c r="I176" s="21">
        <f>+'[10]รายได้-กศผ.'!X28/10^6</f>
        <v>1.3706037581760739</v>
      </c>
      <c r="J176" s="21">
        <f>+'[10]รายได้-กศผ.'!Y28/10^6</f>
        <v>1.4380760375322332</v>
      </c>
      <c r="K176" s="21">
        <f>+'[10]รายได้-กศผ.'!Z28/10^6</f>
        <v>1.3189141970031415</v>
      </c>
      <c r="L176" s="21">
        <f>+'[10]รายได้-กศผ.'!AA28/10^6</f>
        <v>1.2673036235816304</v>
      </c>
      <c r="M176" s="21">
        <f>+'[10]รายได้-กศผ.'!AB28/10^6</f>
        <v>1.2595814038829038</v>
      </c>
      <c r="N176" s="21">
        <f>+'[10]รายได้-กศผ.'!AC28/10^6</f>
        <v>1.2494897710617683</v>
      </c>
      <c r="O176" s="29">
        <f t="shared" si="18"/>
        <v>15.172450000000001</v>
      </c>
      <c r="Q176" s="10">
        <v>1027</v>
      </c>
      <c r="R176" s="10" t="s">
        <v>36</v>
      </c>
      <c r="S176" s="21">
        <f>+'[10]รายได้ค่าน้ำ-กศผ.'!R28/10^6</f>
        <v>1.0430058682870504</v>
      </c>
      <c r="T176" s="21">
        <f>+'[10]รายได้ค่าน้ำ-กศผ.'!S28/10^6</f>
        <v>1.1046685922305333</v>
      </c>
      <c r="U176" s="21">
        <f>+'[10]รายได้ค่าน้ำ-กศผ.'!T28/10^6</f>
        <v>1.0433290506121602</v>
      </c>
      <c r="V176" s="21">
        <f>+'[10]รายได้ค่าน้ำ-กศผ.'!U28/10^6</f>
        <v>1.1142346809546664</v>
      </c>
      <c r="W176" s="21">
        <f>+'[10]รายได้ค่าน้ำ-กศผ.'!V28/10^6</f>
        <v>1.0877026849051108</v>
      </c>
      <c r="X176" s="21">
        <f>+'[10]รายได้ค่าน้ำ-กศผ.'!W28/10^6</f>
        <v>1.0602763317727286</v>
      </c>
      <c r="Y176" s="21">
        <f>+'[10]รายได้ค่าน้ำ-กศผ.'!X28/10^6</f>
        <v>1.225532758176074</v>
      </c>
      <c r="Z176" s="21">
        <f>+'[10]รายได้ค่าน้ำ-กศผ.'!Y28/10^6</f>
        <v>1.2893350375322332</v>
      </c>
      <c r="AA176" s="21">
        <f>+'[10]รายได้ค่าน้ำ-กศผ.'!Z28/10^6</f>
        <v>1.1815601970031415</v>
      </c>
      <c r="AB176" s="21">
        <f>+'[10]รายได้ค่าน้ำ-กศผ.'!AA28/10^6</f>
        <v>1.1297556235816304</v>
      </c>
      <c r="AC176" s="21">
        <f>+'[10]รายได้ค่าน้ำ-กศผ.'!AB28/10^6</f>
        <v>1.1180904038829038</v>
      </c>
      <c r="AD176" s="21">
        <f>+'[10]รายได้ค่าน้ำ-กศผ.'!AC28/10^6</f>
        <v>1.1030787710617682</v>
      </c>
      <c r="AE176" s="29">
        <f t="shared" si="19"/>
        <v>13.50057</v>
      </c>
      <c r="AG176" s="10">
        <v>1027</v>
      </c>
      <c r="AH176" s="10" t="s">
        <v>36</v>
      </c>
      <c r="AI176" s="21">
        <f>+([10]รายได้ค่าบริการ!AB60+[10]รายได้ค่าบริการอื่น!AB60)/10^6</f>
        <v>0.117155</v>
      </c>
      <c r="AJ176" s="21">
        <f>+([10]รายได้ค่าบริการ!AC60+[10]รายได้ค่าบริการอื่น!AC60)/10^6</f>
        <v>0.118077</v>
      </c>
      <c r="AK176" s="21">
        <f>+([10]รายได้ค่าบริการ!AD60+[10]รายได้ค่าบริการอื่น!AD60)/10^6</f>
        <v>0.125</v>
      </c>
      <c r="AL176" s="21">
        <f>+([10]รายได้ค่าบริการ!AE60+[10]รายได้ค่าบริการอื่น!AE60)/10^6</f>
        <v>0.12080299999999999</v>
      </c>
      <c r="AM176" s="21">
        <f>+([10]รายได้ค่าบริการ!AF60+[10]รายได้ค่าบริการอื่น!AF60)/10^6</f>
        <v>0.118494</v>
      </c>
      <c r="AN176" s="21">
        <f>+([10]รายได้ค่าบริการ!AG60+[10]รายได้ค่าบริการอื่น!AG60)/10^6</f>
        <v>0.119405</v>
      </c>
      <c r="AO176" s="21">
        <f>+([10]รายได้ค่าบริการ!AH60+[10]รายได้ค่าบริการอื่น!AH60)/10^6</f>
        <v>0.119626</v>
      </c>
      <c r="AP176" s="21">
        <f>+([10]รายได้ค่าบริการ!AI60+[10]รายได้ค่าบริการอื่น!AI60)/10^6</f>
        <v>0.121471</v>
      </c>
      <c r="AQ176" s="21">
        <f>+([10]รายได้ค่าบริการ!AJ60+[10]รายได้ค่าบริการอื่น!AJ60)/10^6</f>
        <v>0.12239</v>
      </c>
      <c r="AR176" s="21">
        <f>+([10]รายได้ค่าบริการ!AK60+[10]รายได้ค่าบริการอื่น!AK60)/10^6</f>
        <v>0.121713</v>
      </c>
      <c r="AS176" s="21">
        <f>+([10]รายได้ค่าบริการ!AL60+[10]รายได้ค่าบริการอื่น!AL60)/10^6</f>
        <v>0.12288399999999999</v>
      </c>
      <c r="AT176" s="21">
        <f>+([10]รายได้ค่าบริการ!AM60+[10]รายได้ค่าบริการอื่น!AM60)/10^6</f>
        <v>0.122542</v>
      </c>
      <c r="AU176" s="29">
        <f t="shared" si="20"/>
        <v>1.44956</v>
      </c>
      <c r="AW176" s="10">
        <v>1027</v>
      </c>
      <c r="AX176" s="10" t="s">
        <v>36</v>
      </c>
      <c r="AY176" s="21">
        <f>+[10]รายได้ค่าติดตั้ง!AB60/10^6</f>
        <v>8.4391999999999995E-2</v>
      </c>
      <c r="AZ176" s="21">
        <f>+[10]รายได้ค่าติดตั้ง!AC60/10^6</f>
        <v>2.9767999999999999E-2</v>
      </c>
      <c r="BA176" s="21">
        <f>+[10]รายได้ค่าติดตั้ง!AD60/10^6</f>
        <v>0.16587399999999999</v>
      </c>
      <c r="BB176" s="21">
        <f>+[10]รายได้ค่าติดตั้ง!AE60/10^6</f>
        <v>0.10560899999999999</v>
      </c>
      <c r="BC176" s="21">
        <f>+[10]รายได้ค่าติดตั้ง!AF60/10^6</f>
        <v>0.160714</v>
      </c>
      <c r="BD176" s="21">
        <f>+[10]รายได้ค่าติดตั้ง!AG60/10^6</f>
        <v>9.2515E-2</v>
      </c>
      <c r="BE176" s="21">
        <f>+[10]รายได้ค่าติดตั้ง!AH60/10^6</f>
        <v>0.20196700000000001</v>
      </c>
      <c r="BF176" s="21">
        <f>+[10]รายได้ค่าติดตั้ง!AI60/10^6</f>
        <v>0.128334</v>
      </c>
      <c r="BG176" s="21">
        <f>+[10]รายได้ค่าติดตั้ง!AJ60/10^6</f>
        <v>9.5166000000000001E-2</v>
      </c>
      <c r="BH176" s="21">
        <f>+[10]รายได้ค่าติดตั้ง!AK60/10^6</f>
        <v>0.18761</v>
      </c>
      <c r="BI176" s="21">
        <f>+[10]รายได้ค่าติดตั้ง!AL60/10^6</f>
        <v>9.9160999999999999E-2</v>
      </c>
      <c r="BJ176" s="21">
        <f>+[10]รายได้ค่าติดตั้ง!AM60/10^6</f>
        <v>0.106471</v>
      </c>
      <c r="BK176" s="29">
        <f t="shared" si="21"/>
        <v>1.4575810000000002</v>
      </c>
    </row>
    <row r="177" spans="1:63">
      <c r="A177" s="10">
        <v>1028</v>
      </c>
      <c r="B177" s="10" t="s">
        <v>37</v>
      </c>
      <c r="C177" s="21">
        <f>+'[10]รายได้-กศผ.'!R29/10^6</f>
        <v>6.498399848900215</v>
      </c>
      <c r="D177" s="21">
        <f>+'[10]รายได้-กศผ.'!S29/10^6</f>
        <v>6.4811337650505063</v>
      </c>
      <c r="E177" s="21">
        <f>+'[10]รายได้-กศผ.'!T29/10^6</f>
        <v>6.4411202189511547</v>
      </c>
      <c r="F177" s="21">
        <f>+'[10]รายได้-กศผ.'!U29/10^6</f>
        <v>6.7438799569532639</v>
      </c>
      <c r="G177" s="21">
        <f>+'[10]รายได้-กศผ.'!V29/10^6</f>
        <v>6.9885129777811379</v>
      </c>
      <c r="H177" s="21">
        <f>+'[10]รายได้-กศผ.'!W29/10^6</f>
        <v>6.2704896704144328</v>
      </c>
      <c r="I177" s="21">
        <f>+'[10]รายได้-กศผ.'!X29/10^6</f>
        <v>7.112877840687311</v>
      </c>
      <c r="J177" s="21">
        <f>+'[10]รายได้-กศผ.'!Y29/10^6</f>
        <v>6.997551712861136</v>
      </c>
      <c r="K177" s="21">
        <f>+'[10]รายได้-กศผ.'!Z29/10^6</f>
        <v>7.1085046837907395</v>
      </c>
      <c r="L177" s="21">
        <f>+'[10]รายได้-กศผ.'!AA29/10^6</f>
        <v>6.8364488740041178</v>
      </c>
      <c r="M177" s="21">
        <f>+'[10]รายได้-กศผ.'!AB29/10^6</f>
        <v>6.6484707326323393</v>
      </c>
      <c r="N177" s="21">
        <f>+'[10]รายได้-กศผ.'!AC29/10^6</f>
        <v>6.7878397179736476</v>
      </c>
      <c r="O177" s="29">
        <f t="shared" si="18"/>
        <v>80.915230000000008</v>
      </c>
      <c r="Q177" s="10">
        <v>1028</v>
      </c>
      <c r="R177" s="10" t="s">
        <v>37</v>
      </c>
      <c r="S177" s="21">
        <f>+'[10]รายได้ค่าน้ำ-กศผ.'!R29/10^6</f>
        <v>5.7703308489002145</v>
      </c>
      <c r="T177" s="21">
        <f>+'[10]รายได้ค่าน้ำ-กศผ.'!S29/10^6</f>
        <v>5.8071727650505061</v>
      </c>
      <c r="U177" s="21">
        <f>+'[10]รายได้ค่าน้ำ-กศผ.'!T29/10^6</f>
        <v>5.7517092189511541</v>
      </c>
      <c r="V177" s="21">
        <f>+'[10]รายได้ค่าน้ำ-กศผ.'!U29/10^6</f>
        <v>6.0533989569532638</v>
      </c>
      <c r="W177" s="21">
        <f>+'[10]รายได้ค่าน้ำ-กศผ.'!V29/10^6</f>
        <v>5.9795669777811371</v>
      </c>
      <c r="X177" s="21">
        <f>+'[10]รายได้ค่าน้ำ-กศผ.'!W29/10^6</f>
        <v>5.5779006704144329</v>
      </c>
      <c r="Y177" s="21">
        <f>+'[10]รายได้ค่าน้ำ-กศผ.'!X29/10^6</f>
        <v>6.4314498406873115</v>
      </c>
      <c r="Z177" s="21">
        <f>+'[10]รายได้ค่าน้ำ-กศผ.'!Y29/10^6</f>
        <v>6.3030437128611352</v>
      </c>
      <c r="AA177" s="21">
        <f>+'[10]รายได้ค่าน้ำ-กศผ.'!Z29/10^6</f>
        <v>6.4089556837907393</v>
      </c>
      <c r="AB177" s="21">
        <f>+'[10]รายได้ค่าน้ำ-กศผ.'!AA29/10^6</f>
        <v>6.1586708740041178</v>
      </c>
      <c r="AC177" s="21">
        <f>+'[10]รายได้ค่าน้ำ-กศผ.'!AB29/10^6</f>
        <v>5.961749732632339</v>
      </c>
      <c r="AD177" s="21">
        <f>+'[10]รายได้ค่าน้ำ-กศผ.'!AC29/10^6</f>
        <v>6.117517717973648</v>
      </c>
      <c r="AE177" s="29">
        <f t="shared" si="19"/>
        <v>72.321466999999984</v>
      </c>
      <c r="AG177" s="10">
        <v>1028</v>
      </c>
      <c r="AH177" s="10" t="s">
        <v>37</v>
      </c>
      <c r="AI177" s="21">
        <f>+([10]รายได้ค่าบริการ!AB61+[10]รายได้ค่าบริการอื่น!AB61)/10^6</f>
        <v>0.64776</v>
      </c>
      <c r="AJ177" s="21">
        <f>+([10]รายได้ค่าบริการ!AC61+[10]รายได้ค่าบริการอื่น!AC61)/10^6</f>
        <v>0.64916099999999999</v>
      </c>
      <c r="AK177" s="21">
        <f>+([10]รายได้ค่าบริการ!AD61+[10]รายได้ค่าบริการอื่น!AD61)/10^6</f>
        <v>0.65698999999999996</v>
      </c>
      <c r="AL177" s="21">
        <f>+([10]รายได้ค่าบริการ!AE61+[10]รายได้ค่าบริการอื่น!AE61)/10^6</f>
        <v>0.65387399999999996</v>
      </c>
      <c r="AM177" s="21">
        <f>+([10]รายได้ค่าบริการ!AF61+[10]รายได้ค่าบริการอื่น!AF61)/10^6</f>
        <v>0.64114599999999999</v>
      </c>
      <c r="AN177" s="21">
        <f>+([10]รายได้ค่าบริการ!AG61+[10]รายได้ค่าบริการอื่น!AG61)/10^6</f>
        <v>0.65341899999999997</v>
      </c>
      <c r="AO177" s="21">
        <f>+([10]รายได้ค่าบริการ!AH61+[10]รายได้ค่าบริการอื่น!AH61)/10^6</f>
        <v>0.65825400000000001</v>
      </c>
      <c r="AP177" s="21">
        <f>+([10]รายได้ค่าบริการ!AI61+[10]รายได้ค่าบริการอื่น!AI61)/10^6</f>
        <v>0.66748300000000005</v>
      </c>
      <c r="AQ177" s="21">
        <f>+([10]รายได้ค่าบริการ!AJ61+[10]รายได้ค่าบริการอื่น!AJ61)/10^6</f>
        <v>0.65603900000000004</v>
      </c>
      <c r="AR177" s="21">
        <f>+([10]รายได้ค่าบริการ!AK61+[10]รายได้ค่าบริการอื่น!AK61)/10^6</f>
        <v>0.659358</v>
      </c>
      <c r="AS177" s="21">
        <f>+([10]รายได้ค่าบริการ!AL61+[10]รายได้ค่าบริการอื่น!AL61)/10^6</f>
        <v>0.66324799999999995</v>
      </c>
      <c r="AT177" s="21">
        <f>+([10]รายได้ค่าบริการ!AM61+[10]รายได้ค่าบริการอื่น!AM61)/10^6</f>
        <v>0.664269</v>
      </c>
      <c r="AU177" s="29">
        <f t="shared" si="20"/>
        <v>7.8710009999999997</v>
      </c>
      <c r="AW177" s="10">
        <v>1028</v>
      </c>
      <c r="AX177" s="10" t="s">
        <v>37</v>
      </c>
      <c r="AY177" s="21">
        <f>+[10]รายได้ค่าติดตั้ง!AB61/10^6</f>
        <v>0.66527499999999995</v>
      </c>
      <c r="AZ177" s="21">
        <f>+[10]รายได้ค่าติดตั้ง!AC61/10^6</f>
        <v>0.414246</v>
      </c>
      <c r="BA177" s="21">
        <f>+[10]รายได้ค่าติดตั้ง!AD61/10^6</f>
        <v>0.53545600000000004</v>
      </c>
      <c r="BB177" s="21">
        <f>+[10]รายได้ค่าติดตั้ง!AE61/10^6</f>
        <v>0.27344299999999999</v>
      </c>
      <c r="BC177" s="21">
        <f>+[10]รายได้ค่าติดตั้ง!AF61/10^6</f>
        <v>1.077413</v>
      </c>
      <c r="BD177" s="21">
        <f>+[10]รายได้ค่าติดตั้ง!AG61/10^6</f>
        <v>0.37891000000000002</v>
      </c>
      <c r="BE177" s="21">
        <f>+[10]รายได้ค่าติดตั้ง!AH61/10^6</f>
        <v>0.35362300000000002</v>
      </c>
      <c r="BF177" s="21">
        <f>+[10]รายได้ค่าติดตั้ง!AI61/10^6</f>
        <v>0.296151</v>
      </c>
      <c r="BG177" s="21">
        <f>+[10]รายได้ค่าติดตั้ง!AJ61/10^6</f>
        <v>0.24653700000000001</v>
      </c>
      <c r="BH177" s="21">
        <f>+[10]รายได้ค่าติดตั้ง!AK61/10^6</f>
        <v>0.34981899999999999</v>
      </c>
      <c r="BI177" s="21">
        <f>+[10]รายได้ค่าติดตั้ง!AL61/10^6</f>
        <v>0.50299799999999995</v>
      </c>
      <c r="BJ177" s="21">
        <f>+[10]รายได้ค่าติดตั้ง!AM61/10^6</f>
        <v>0.57808999999999999</v>
      </c>
      <c r="BK177" s="29">
        <f t="shared" si="21"/>
        <v>5.6719609999999996</v>
      </c>
    </row>
    <row r="178" spans="1:63">
      <c r="A178" s="10">
        <v>1029</v>
      </c>
      <c r="B178" s="10" t="s">
        <v>38</v>
      </c>
      <c r="C178" s="21">
        <f>+'[10]รายได้-กศผ.'!R30/10^6</f>
        <v>0.9955982188486443</v>
      </c>
      <c r="D178" s="21">
        <f>+'[10]รายได้-กศผ.'!S30/10^6</f>
        <v>1.0392130505820034</v>
      </c>
      <c r="E178" s="21">
        <f>+'[10]รายได้-กศผ.'!T30/10^6</f>
        <v>1.0290695552176692</v>
      </c>
      <c r="F178" s="21">
        <f>+'[10]รายได้-กศผ.'!U30/10^6</f>
        <v>1.0815136951575302</v>
      </c>
      <c r="G178" s="21">
        <f>+'[10]รายได้-กศผ.'!V30/10^6</f>
        <v>1.0669093847855335</v>
      </c>
      <c r="H178" s="21">
        <f>+'[10]รายได้-กศผ.'!W30/10^6</f>
        <v>1.0472265560435399</v>
      </c>
      <c r="I178" s="21">
        <f>+'[10]รายได้-กศผ.'!X30/10^6</f>
        <v>1.1435177522593822</v>
      </c>
      <c r="J178" s="21">
        <f>+'[10]รายได้-กศผ.'!Y30/10^6</f>
        <v>1.207164317184674</v>
      </c>
      <c r="K178" s="21">
        <f>+'[10]รายได้-กศผ.'!Z30/10^6</f>
        <v>1.1471868136776981</v>
      </c>
      <c r="L178" s="21">
        <f>+'[10]รายได้-กศผ.'!AA30/10^6</f>
        <v>1.078050918246934</v>
      </c>
      <c r="M178" s="21">
        <f>+'[10]รายได้-กศผ.'!AB30/10^6</f>
        <v>1.0248452862306783</v>
      </c>
      <c r="N178" s="21">
        <f>+'[10]รายได้-กศผ.'!AC30/10^6</f>
        <v>1.0769644517657124</v>
      </c>
      <c r="O178" s="29">
        <f t="shared" si="18"/>
        <v>12.93726</v>
      </c>
      <c r="Q178" s="10">
        <v>1029</v>
      </c>
      <c r="R178" s="10" t="s">
        <v>38</v>
      </c>
      <c r="S178" s="21">
        <f>+'[10]รายได้ค่าน้ำ-กศผ.'!R30/10^6</f>
        <v>0.86666221884864425</v>
      </c>
      <c r="T178" s="21">
        <f>+'[10]รายได้ค่าน้ำ-กศผ.'!S30/10^6</f>
        <v>0.90947405058200348</v>
      </c>
      <c r="U178" s="21">
        <f>+'[10]รายได้ค่าน้ำ-กศผ.'!T30/10^6</f>
        <v>0.90203255521766923</v>
      </c>
      <c r="V178" s="21">
        <f>+'[10]รายได้ค่าน้ำ-กศผ.'!U30/10^6</f>
        <v>0.95554369515753024</v>
      </c>
      <c r="W178" s="21">
        <f>+'[10]รายได้ค่าน้ำ-กศผ.'!V30/10^6</f>
        <v>0.93357938478553359</v>
      </c>
      <c r="X178" s="21">
        <f>+'[10]รายได้ค่าน้ำ-กศผ.'!W30/10^6</f>
        <v>0.9201235560435399</v>
      </c>
      <c r="Y178" s="21">
        <f>+'[10]รายได้ค่าน้ำ-กศผ.'!X30/10^6</f>
        <v>1.0148457522593823</v>
      </c>
      <c r="Z178" s="21">
        <f>+'[10]รายได้ค่าน้ำ-กศผ.'!Y30/10^6</f>
        <v>1.0711643171846741</v>
      </c>
      <c r="AA178" s="21">
        <f>+'[10]รายได้ค่าน้ำ-กศผ.'!Z30/10^6</f>
        <v>1.0084698136776982</v>
      </c>
      <c r="AB178" s="21">
        <f>+'[10]รายได้ค่าน้ำ-กศผ.'!AA30/10^6</f>
        <v>0.94650791824693392</v>
      </c>
      <c r="AC178" s="21">
        <f>+'[10]รายได้ค่าน้ำ-กศผ.'!AB30/10^6</f>
        <v>0.90509728623067831</v>
      </c>
      <c r="AD178" s="21">
        <f>+'[10]รายได้ค่าน้ำ-กศผ.'!AC30/10^6</f>
        <v>0.93542845176571232</v>
      </c>
      <c r="AE178" s="29">
        <f t="shared" si="19"/>
        <v>11.368928999999998</v>
      </c>
      <c r="AG178" s="10">
        <v>1029</v>
      </c>
      <c r="AH178" s="10" t="s">
        <v>38</v>
      </c>
      <c r="AI178" s="21">
        <f>+([10]รายได้ค่าบริการ!AB62+[10]รายได้ค่าบริการอื่น!AB62)/10^6</f>
        <v>0.110099</v>
      </c>
      <c r="AJ178" s="21">
        <f>+([10]รายได้ค่าบริการ!AC62+[10]รายได้ค่าบริการอื่น!AC62)/10^6</f>
        <v>0.11083999999999999</v>
      </c>
      <c r="AK178" s="21">
        <f>+([10]รายได้ค่าบริการ!AD62+[10]รายได้ค่าบริการอื่น!AD62)/10^6</f>
        <v>0.112051</v>
      </c>
      <c r="AL178" s="21">
        <f>+([10]รายได้ค่าบริการ!AE62+[10]รายได้ค่าบริการอื่น!AE62)/10^6</f>
        <v>0.112314</v>
      </c>
      <c r="AM178" s="21">
        <f>+([10]รายได้ค่าบริการ!AF62+[10]รายได้ค่าบริการอื่น!AF62)/10^6</f>
        <v>0.11315</v>
      </c>
      <c r="AN178" s="21">
        <f>+([10]รายได้ค่าบริการ!AG62+[10]รายได้ค่าบริการอื่น!AG62)/10^6</f>
        <v>0.114636</v>
      </c>
      <c r="AO178" s="21">
        <f>+([10]รายได้ค่าบริการ!AH62+[10]รายได้ค่าบริการอื่น!AH62)/10^6</f>
        <v>0.11550000000000001</v>
      </c>
      <c r="AP178" s="21">
        <f>+([10]รายได้ค่าบริการ!AI62+[10]รายได้ค่าบริการอื่น!AI62)/10^6</f>
        <v>0.11586299999999999</v>
      </c>
      <c r="AQ178" s="21">
        <f>+([10]รายได้ค่าบริการ!AJ62+[10]รายได้ค่าบริการอื่น!AJ62)/10^6</f>
        <v>0.116825</v>
      </c>
      <c r="AR178" s="21">
        <f>+([10]รายได้ค่าบริการ!AK62+[10]รายได้ค่าบริการอื่น!AK62)/10^6</f>
        <v>0.12021900000000001</v>
      </c>
      <c r="AS178" s="21">
        <f>+([10]รายได้ค่าบริการ!AL62+[10]รายได้ค่าบริการอื่น!AL62)/10^6</f>
        <v>0.11849800000000001</v>
      </c>
      <c r="AT178" s="21">
        <f>+([10]รายได้ค่าบริการ!AM62+[10]รายได้ค่าบริการอื่น!AM62)/10^6</f>
        <v>0.118936</v>
      </c>
      <c r="AU178" s="29">
        <f t="shared" si="20"/>
        <v>1.3789309999999999</v>
      </c>
      <c r="AW178" s="10">
        <v>1029</v>
      </c>
      <c r="AX178" s="10" t="s">
        <v>38</v>
      </c>
      <c r="AY178" s="21">
        <f>+[10]รายได้ค่าติดตั้ง!AB62/10^6</f>
        <v>7.7530000000000002E-2</v>
      </c>
      <c r="AZ178" s="21">
        <f>+[10]รายได้ค่าติดตั้ง!AC62/10^6</f>
        <v>7.3714000000000002E-2</v>
      </c>
      <c r="BA178" s="21">
        <f>+[10]รายได้ค่าติดตั้ง!AD62/10^6</f>
        <v>5.7633999999999998E-2</v>
      </c>
      <c r="BB178" s="21">
        <f>+[10]รายได้ค่าติดตั้ง!AE62/10^6</f>
        <v>7.2262000000000007E-2</v>
      </c>
      <c r="BC178" s="21">
        <f>+[10]รายได้ค่าติดตั้ง!AF62/10^6</f>
        <v>0.105043</v>
      </c>
      <c r="BD178" s="21">
        <f>+[10]รายได้ค่าติดตั้ง!AG62/10^6</f>
        <v>7.1315000000000003E-2</v>
      </c>
      <c r="BE178" s="21">
        <f>+[10]รายได้ค่าติดตั้ง!AH62/10^6</f>
        <v>8.2166000000000003E-2</v>
      </c>
      <c r="BF178" s="21">
        <f>+[10]รายได้ค่าติดตั้ง!AI62/10^6</f>
        <v>6.2581999999999999E-2</v>
      </c>
      <c r="BG178" s="21">
        <f>+[10]รายได้ค่าติดตั้ง!AJ62/10^6</f>
        <v>9.7736000000000003E-2</v>
      </c>
      <c r="BH178" s="21">
        <f>+[10]รายได้ค่าติดตั้ง!AK62/10^6</f>
        <v>4.4152999999999998E-2</v>
      </c>
      <c r="BI178" s="21">
        <f>+[10]รายได้ค่าติดตั้ง!AL62/10^6</f>
        <v>6.5719999999999997E-3</v>
      </c>
      <c r="BJ178" s="21">
        <f>+[10]รายได้ค่าติดตั้ง!AM62/10^6</f>
        <v>0.30552400000000002</v>
      </c>
      <c r="BK178" s="29">
        <f t="shared" si="21"/>
        <v>1.0562310000000001</v>
      </c>
    </row>
    <row r="179" spans="1:63">
      <c r="A179" s="15">
        <v>1030</v>
      </c>
      <c r="B179" s="15" t="s">
        <v>18</v>
      </c>
      <c r="C179" s="23">
        <f>+'[10]รายได้-กศผ.'!R31/10^6</f>
        <v>1.3723967419721768</v>
      </c>
      <c r="D179" s="23">
        <f>+'[10]รายได้-กศผ.'!S31/10^6</f>
        <v>1.4368968737874259</v>
      </c>
      <c r="E179" s="23">
        <f>+'[10]รายได้-กศผ.'!T31/10^6</f>
        <v>1.411206546348369</v>
      </c>
      <c r="F179" s="23">
        <f>+'[10]รายได้-กศผ.'!U31/10^6</f>
        <v>1.5076888043155083</v>
      </c>
      <c r="G179" s="23">
        <f>+'[10]รายได้-กศผ.'!V31/10^6</f>
        <v>1.4895140057045213</v>
      </c>
      <c r="H179" s="23">
        <f>+'[10]รายได้-กศผ.'!W31/10^6</f>
        <v>1.4616673842264665</v>
      </c>
      <c r="I179" s="23">
        <f>+'[10]รายได้-กศผ.'!X31/10^6</f>
        <v>1.6653130155837874</v>
      </c>
      <c r="J179" s="23">
        <f>+'[10]รายได้-กศผ.'!Y31/10^6</f>
        <v>1.6827071922939325</v>
      </c>
      <c r="K179" s="23">
        <f>+'[10]รายได้-กศผ.'!Z31/10^6</f>
        <v>1.5809333294535541</v>
      </c>
      <c r="L179" s="23">
        <f>+'[10]รายได้-กศผ.'!AA31/10^6</f>
        <v>1.4312569704872382</v>
      </c>
      <c r="M179" s="23">
        <f>+'[10]รายได้-กศผ.'!AB31/10^6</f>
        <v>1.4518802067866476</v>
      </c>
      <c r="N179" s="23">
        <f>+'[10]รายได้-กศผ.'!AC31/10^6</f>
        <v>1.469018929040371</v>
      </c>
      <c r="O179" s="31">
        <f t="shared" si="18"/>
        <v>17.96048</v>
      </c>
      <c r="Q179" s="15">
        <v>1030</v>
      </c>
      <c r="R179" s="15" t="s">
        <v>18</v>
      </c>
      <c r="S179" s="23">
        <f>+'[10]รายได้ค่าน้ำ-กศผ.'!R31/10^6</f>
        <v>1.2069027419721767</v>
      </c>
      <c r="T179" s="23">
        <f>+'[10]รายได้ค่าน้ำ-กศผ.'!S31/10^6</f>
        <v>1.256326873787426</v>
      </c>
      <c r="U179" s="23">
        <f>+'[10]รายได้ค่าน้ำ-กศผ.'!T31/10^6</f>
        <v>1.256988546348369</v>
      </c>
      <c r="V179" s="23">
        <f>+'[10]รายได้ค่าน้ำ-กศผ.'!U31/10^6</f>
        <v>1.3508118043155084</v>
      </c>
      <c r="W179" s="23">
        <f>+'[10]รายได้ค่าน้ำ-กศผ.'!V31/10^6</f>
        <v>1.3275580057045211</v>
      </c>
      <c r="X179" s="23">
        <f>+'[10]รายได้ค่าน้ำ-กศผ.'!W31/10^6</f>
        <v>1.2753713842264665</v>
      </c>
      <c r="Y179" s="23">
        <f>+'[10]รายได้ค่าน้ำ-กศผ.'!X31/10^6</f>
        <v>1.4992600155837874</v>
      </c>
      <c r="Z179" s="23">
        <f>+'[10]รายได้ค่าน้ำ-กศผ.'!Y31/10^6</f>
        <v>1.5006021922939323</v>
      </c>
      <c r="AA179" s="23">
        <f>+'[10]รายได้ค่าน้ำ-กศผ.'!Z31/10^6</f>
        <v>1.4062873294535543</v>
      </c>
      <c r="AB179" s="23">
        <f>+'[10]รายได้ค่าน้ำ-กศผ.'!AA31/10^6</f>
        <v>1.264047970487238</v>
      </c>
      <c r="AC179" s="23">
        <f>+'[10]รายได้ค่าน้ำ-กศผ.'!AB31/10^6</f>
        <v>1.2777882067866477</v>
      </c>
      <c r="AD179" s="23">
        <f>+'[10]รายได้ค่าน้ำ-กศผ.'!AC31/10^6</f>
        <v>1.295972929040371</v>
      </c>
      <c r="AE179" s="31">
        <f t="shared" si="19"/>
        <v>15.917918</v>
      </c>
      <c r="AG179" s="15">
        <v>1030</v>
      </c>
      <c r="AH179" s="15" t="s">
        <v>18</v>
      </c>
      <c r="AI179" s="23">
        <f>+([10]รายได้ค่าบริการ!AB63+[10]รายได้ค่าบริการอื่น!AB63)/10^6</f>
        <v>0.14291499999999999</v>
      </c>
      <c r="AJ179" s="23">
        <f>+([10]รายได้ค่าบริการ!AC63+[10]รายได้ค่าบริการอื่น!AC63)/10^6</f>
        <v>0.148788</v>
      </c>
      <c r="AK179" s="23">
        <f>+([10]รายได้ค่าบริการ!AD63+[10]รายได้ค่าบริการอื่น!AD63)/10^6</f>
        <v>0.14472099999999999</v>
      </c>
      <c r="AL179" s="23">
        <f>+([10]รายได้ค่าบริการ!AE63+[10]รายได้ค่าบริการอื่น!AE63)/10^6</f>
        <v>0.14407700000000001</v>
      </c>
      <c r="AM179" s="23">
        <f>+([10]รายได้ค่าบริการ!AF63+[10]รายได้ค่าบริการอื่น!AF63)/10^6</f>
        <v>0.14679700000000001</v>
      </c>
      <c r="AN179" s="23">
        <f>+([10]รายได้ค่าบริการ!AG63+[10]รายได้ค่าบริการอื่น!AG63)/10^6</f>
        <v>0.15770200000000001</v>
      </c>
      <c r="AO179" s="23">
        <f>+([10]รายได้ค่าบริการ!AH63+[10]รายได้ค่าบริการอื่น!AH63)/10^6</f>
        <v>0.15008299999999999</v>
      </c>
      <c r="AP179" s="23">
        <f>+([10]รายได้ค่าบริการ!AI63+[10]รายได้ค่าบริการอื่น!AI63)/10^6</f>
        <v>0.162136</v>
      </c>
      <c r="AQ179" s="23">
        <f>+([10]รายได้ค่าบริการ!AJ63+[10]รายได้ค่าบริการอื่น!AJ63)/10^6</f>
        <v>0.15340300000000001</v>
      </c>
      <c r="AR179" s="23">
        <f>+([10]รายได้ค่าบริการ!AK63+[10]รายได้ค่าบริการอื่น!AK63)/10^6</f>
        <v>0.152998</v>
      </c>
      <c r="AS179" s="23">
        <f>+([10]รายได้ค่าบริการ!AL63+[10]รายได้ค่าบริการอื่น!AL63)/10^6</f>
        <v>0.149396</v>
      </c>
      <c r="AT179" s="23">
        <f>+([10]รายได้ค่าบริการ!AM63+[10]รายได้ค่าบริการอื่น!AM63)/10^6</f>
        <v>0.147035</v>
      </c>
      <c r="AU179" s="31">
        <f t="shared" si="20"/>
        <v>1.8000510000000001</v>
      </c>
      <c r="AW179" s="15">
        <v>1030</v>
      </c>
      <c r="AX179" s="15" t="s">
        <v>18</v>
      </c>
      <c r="AY179" s="23">
        <f>+[10]รายได้ค่าติดตั้ง!AB63/10^6</f>
        <v>9.2939999999999995E-2</v>
      </c>
      <c r="AZ179" s="23">
        <f>+[10]รายได้ค่าติดตั้ง!AC63/10^6</f>
        <v>0.172761</v>
      </c>
      <c r="BA179" s="23">
        <f>+[10]รายได้ค่าติดตั้ง!AD63/10^6</f>
        <v>6.6040000000000001E-2</v>
      </c>
      <c r="BB179" s="23">
        <f>+[10]รายได้ค่าติดตั้ง!AE63/10^6</f>
        <v>0.20716699999999999</v>
      </c>
      <c r="BC179" s="23">
        <f>+[10]รายได้ค่าติดตั้ง!AF63/10^6</f>
        <v>8.2903000000000004E-2</v>
      </c>
      <c r="BD179" s="23">
        <f>+[10]รายได้ค่าติดตั้ง!AG63/10^6</f>
        <v>0.2094</v>
      </c>
      <c r="BE179" s="23">
        <f>+[10]รายได้ค่าติดตั้ง!AH63/10^6</f>
        <v>0.10621</v>
      </c>
      <c r="BF179" s="23">
        <f>+[10]รายได้ค่าติดตั้ง!AI63/10^6</f>
        <v>0.131052</v>
      </c>
      <c r="BG179" s="23">
        <f>+[10]รายได้ค่าติดตั้ง!AJ63/10^6</f>
        <v>0.12001199999999999</v>
      </c>
      <c r="BH179" s="23">
        <f>+[10]รายได้ค่าติดตั้ง!AK63/10^6</f>
        <v>7.7253000000000002E-2</v>
      </c>
      <c r="BI179" s="23">
        <f>+[10]รายได้ค่าติดตั้ง!AL63/10^6</f>
        <v>0.166461</v>
      </c>
      <c r="BJ179" s="23">
        <f>+[10]รายได้ค่าติดตั้ง!AM63/10^6</f>
        <v>0.14155300000000001</v>
      </c>
      <c r="BK179" s="31">
        <f t="shared" si="21"/>
        <v>1.573752</v>
      </c>
    </row>
    <row r="180" spans="1:63">
      <c r="A180" s="4">
        <v>10300</v>
      </c>
      <c r="B180" s="4" t="s">
        <v>149</v>
      </c>
      <c r="C180" s="25">
        <f>SUM(C152:C179)</f>
        <v>162.48744892879668</v>
      </c>
      <c r="D180" s="25">
        <f t="shared" ref="D180:N180" si="22">SUM(D152:D179)</f>
        <v>168.90174048803209</v>
      </c>
      <c r="E180" s="25">
        <f t="shared" si="22"/>
        <v>165.77761867207803</v>
      </c>
      <c r="F180" s="25">
        <f t="shared" si="22"/>
        <v>172.40067859539235</v>
      </c>
      <c r="G180" s="25">
        <f t="shared" si="22"/>
        <v>168.6196093334122</v>
      </c>
      <c r="H180" s="25">
        <f t="shared" si="22"/>
        <v>164.5780832680442</v>
      </c>
      <c r="I180" s="25">
        <f t="shared" si="22"/>
        <v>186.39963999162882</v>
      </c>
      <c r="J180" s="25">
        <f t="shared" si="22"/>
        <v>183.89888836953645</v>
      </c>
      <c r="K180" s="25">
        <f t="shared" si="22"/>
        <v>177.98376867128582</v>
      </c>
      <c r="L180" s="25">
        <f t="shared" si="22"/>
        <v>168.38321690165304</v>
      </c>
      <c r="M180" s="25">
        <f t="shared" si="22"/>
        <v>167.41235405268625</v>
      </c>
      <c r="N180" s="25">
        <f t="shared" si="22"/>
        <v>172.80895272745403</v>
      </c>
      <c r="O180" s="25">
        <f>SUM(O152:O179)</f>
        <v>2059.6519999999996</v>
      </c>
      <c r="Q180" s="4">
        <v>10300</v>
      </c>
      <c r="R180" s="4" t="s">
        <v>149</v>
      </c>
      <c r="S180" s="25">
        <f t="shared" ref="S180:AE180" si="23">SUM(S152:S179)</f>
        <v>146.53877592879664</v>
      </c>
      <c r="T180" s="25">
        <f t="shared" si="23"/>
        <v>151.94079448803214</v>
      </c>
      <c r="U180" s="25">
        <f t="shared" si="23"/>
        <v>149.59436867207805</v>
      </c>
      <c r="V180" s="25">
        <f t="shared" si="23"/>
        <v>156.46005559539233</v>
      </c>
      <c r="W180" s="25">
        <f t="shared" si="23"/>
        <v>152.61190333341219</v>
      </c>
      <c r="X180" s="25">
        <f t="shared" si="23"/>
        <v>147.83689526804423</v>
      </c>
      <c r="Y180" s="25">
        <f t="shared" si="23"/>
        <v>170.65063299162881</v>
      </c>
      <c r="Z180" s="25">
        <f t="shared" si="23"/>
        <v>167.97054936953646</v>
      </c>
      <c r="AA180" s="25">
        <f t="shared" si="23"/>
        <v>161.72610067128579</v>
      </c>
      <c r="AB180" s="25">
        <f t="shared" si="23"/>
        <v>152.39648890165313</v>
      </c>
      <c r="AC180" s="25">
        <f t="shared" si="23"/>
        <v>151.19722905268628</v>
      </c>
      <c r="AD180" s="25">
        <f t="shared" si="23"/>
        <v>156.07621272745396</v>
      </c>
      <c r="AE180" s="25">
        <f t="shared" si="23"/>
        <v>1865.0000069999996</v>
      </c>
      <c r="AG180" s="4">
        <v>10300</v>
      </c>
      <c r="AH180" s="4" t="s">
        <v>149</v>
      </c>
      <c r="AI180" s="25">
        <f>SUM(AI152:AI179)</f>
        <v>13.179876000000002</v>
      </c>
      <c r="AJ180" s="25">
        <f t="shared" ref="AJ180:AT180" si="24">SUM(AJ152:AJ179)</f>
        <v>13.316607999999999</v>
      </c>
      <c r="AK180" s="25">
        <f t="shared" si="24"/>
        <v>13.400629999999998</v>
      </c>
      <c r="AL180" s="25">
        <f t="shared" si="24"/>
        <v>13.422992000000001</v>
      </c>
      <c r="AM180" s="25">
        <f t="shared" si="24"/>
        <v>13.274531000000001</v>
      </c>
      <c r="AN180" s="25">
        <f t="shared" si="24"/>
        <v>13.488591000000001</v>
      </c>
      <c r="AO180" s="25">
        <f t="shared" si="24"/>
        <v>13.291046999999999</v>
      </c>
      <c r="AP180" s="25">
        <f t="shared" si="24"/>
        <v>13.654269000000003</v>
      </c>
      <c r="AQ180" s="25">
        <f t="shared" si="24"/>
        <v>13.787075999999999</v>
      </c>
      <c r="AR180" s="25">
        <f t="shared" si="24"/>
        <v>13.774419000000004</v>
      </c>
      <c r="AS180" s="25">
        <f t="shared" si="24"/>
        <v>13.844499000000001</v>
      </c>
      <c r="AT180" s="25">
        <f t="shared" si="24"/>
        <v>13.794454000000002</v>
      </c>
      <c r="AU180" s="25">
        <f>SUM(AU152:AU179)</f>
        <v>162.22899199999998</v>
      </c>
      <c r="AW180" s="4">
        <v>10300</v>
      </c>
      <c r="AX180" s="4" t="s">
        <v>149</v>
      </c>
      <c r="AY180" s="25">
        <f>SUM(AY152:AY179)</f>
        <v>18.708448000000001</v>
      </c>
      <c r="AZ180" s="25">
        <f t="shared" ref="AZ180:BJ180" si="25">SUM(AZ152:AZ179)</f>
        <v>18.912667000000003</v>
      </c>
      <c r="BA180" s="25">
        <f t="shared" si="25"/>
        <v>14.267868999999999</v>
      </c>
      <c r="BB180" s="25">
        <f t="shared" si="25"/>
        <v>15.637597000000003</v>
      </c>
      <c r="BC180" s="25">
        <f t="shared" si="25"/>
        <v>15.073596000000002</v>
      </c>
      <c r="BD180" s="25">
        <f t="shared" si="25"/>
        <v>18.520153999999998</v>
      </c>
      <c r="BE180" s="25">
        <f t="shared" si="25"/>
        <v>14.187843000000001</v>
      </c>
      <c r="BF180" s="25">
        <f t="shared" si="25"/>
        <v>15.929024000000002</v>
      </c>
      <c r="BG180" s="25">
        <f t="shared" si="25"/>
        <v>18.976807999999998</v>
      </c>
      <c r="BH180" s="25">
        <f t="shared" si="25"/>
        <v>16.988640000000004</v>
      </c>
      <c r="BI180" s="25">
        <f t="shared" si="25"/>
        <v>18.860673000000006</v>
      </c>
      <c r="BJ180" s="25">
        <f t="shared" si="25"/>
        <v>21.867687999999994</v>
      </c>
      <c r="BK180" s="25">
        <f>SUM(BK152:BK179)</f>
        <v>207.93100700000008</v>
      </c>
    </row>
    <row r="181" spans="1:63">
      <c r="A181" s="32"/>
      <c r="B181" s="32"/>
      <c r="C181"/>
      <c r="D181"/>
      <c r="E181"/>
      <c r="F181"/>
      <c r="G181"/>
      <c r="H181"/>
      <c r="I181"/>
      <c r="J181"/>
      <c r="K181"/>
      <c r="L181"/>
      <c r="M181"/>
      <c r="N181"/>
      <c r="O181" s="372"/>
    </row>
    <row r="182" spans="1:63">
      <c r="A182" s="3" t="s">
        <v>55</v>
      </c>
      <c r="B182" s="3" t="s">
        <v>44</v>
      </c>
      <c r="C182" s="3" t="s">
        <v>0</v>
      </c>
      <c r="D182" s="3" t="s">
        <v>1</v>
      </c>
      <c r="E182" s="3" t="s">
        <v>2</v>
      </c>
      <c r="F182" s="3" t="s">
        <v>3</v>
      </c>
      <c r="G182" s="3" t="s">
        <v>4</v>
      </c>
      <c r="H182" s="3" t="s">
        <v>5</v>
      </c>
      <c r="I182" s="3" t="s">
        <v>6</v>
      </c>
      <c r="J182" s="3" t="s">
        <v>7</v>
      </c>
      <c r="K182" s="3" t="s">
        <v>8</v>
      </c>
      <c r="L182" s="3" t="s">
        <v>9</v>
      </c>
      <c r="M182" s="3" t="s">
        <v>10</v>
      </c>
      <c r="N182" s="3" t="s">
        <v>11</v>
      </c>
      <c r="O182" s="3" t="s">
        <v>58</v>
      </c>
    </row>
    <row r="183" spans="1:63">
      <c r="A183" s="34"/>
      <c r="B183" s="34" t="s">
        <v>46</v>
      </c>
      <c r="C183" s="35">
        <f>+'[10]ค่าใช้จ่าย-กศผ.'!R4/10^6</f>
        <v>7.568573363353301</v>
      </c>
      <c r="D183" s="35">
        <f>+'[10]ค่าใช้จ่าย-กศผ.'!S4/10^6</f>
        <v>8.1580500495497059</v>
      </c>
      <c r="E183" s="35">
        <f>+'[10]ค่าใช้จ่าย-กศผ.'!T4/10^6</f>
        <v>9.3292163272618183</v>
      </c>
      <c r="F183" s="35">
        <f>+'[10]ค่าใช้จ่าย-กศผ.'!U4/10^6</f>
        <v>7.7391327761225739</v>
      </c>
      <c r="G183" s="35">
        <f>+'[10]ค่าใช้จ่าย-กศผ.'!V4/10^6</f>
        <v>8.4816700347248588</v>
      </c>
      <c r="H183" s="35">
        <f>+'[10]ค่าใช้จ่าย-กศผ.'!W4/10^6</f>
        <v>9.1252433382468432</v>
      </c>
      <c r="I183" s="35">
        <f>+'[10]ค่าใช้จ่าย-กศผ.'!X4/10^6</f>
        <v>8.3180715501360005</v>
      </c>
      <c r="J183" s="35">
        <f>+'[10]ค่าใช้จ่าย-กศผ.'!Y4/10^6</f>
        <v>9.1820004941724367</v>
      </c>
      <c r="K183" s="35">
        <f>+'[10]ค่าใช้จ่าย-กศผ.'!Z4/10^6</f>
        <v>8.8380043227701393</v>
      </c>
      <c r="L183" s="35">
        <f>+'[10]ค่าใช้จ่าย-กศผ.'!AA4/10^6</f>
        <v>8.4566108845536547</v>
      </c>
      <c r="M183" s="35">
        <f>+'[10]ค่าใช้จ่าย-กศผ.'!AB4/10^6</f>
        <v>9.4138259190885396</v>
      </c>
      <c r="N183" s="35">
        <f>+'[10]ค่าใช้จ่าย-กศผ.'!AC4/10^6</f>
        <v>10.654178940020135</v>
      </c>
      <c r="O183" s="36">
        <f>SUM(C183:N183)</f>
        <v>105.26457800000001</v>
      </c>
    </row>
    <row r="184" spans="1:63">
      <c r="A184" s="7">
        <v>1004</v>
      </c>
      <c r="B184" s="10" t="s">
        <v>99</v>
      </c>
      <c r="C184" s="19">
        <f>+'[10]ค่าใช้จ่าย-กศผ.'!R5/10^6</f>
        <v>12.801281605516614</v>
      </c>
      <c r="D184" s="19">
        <f>+'[10]ค่าใช้จ่าย-กศผ.'!S5/10^6</f>
        <v>13.379559179375073</v>
      </c>
      <c r="E184" s="19">
        <f>+'[10]ค่าใช้จ่าย-กศผ.'!T5/10^6</f>
        <v>14.348778642989574</v>
      </c>
      <c r="F184" s="19">
        <f>+'[10]ค่าใช้จ่าย-กศผ.'!U5/10^6</f>
        <v>12.530443007895416</v>
      </c>
      <c r="G184" s="19">
        <f>+'[10]ค่าใช้จ่าย-กศผ.'!V5/10^6</f>
        <v>13.442083352078699</v>
      </c>
      <c r="H184" s="19">
        <f>+'[10]ค่าใช้จ่าย-กศผ.'!W5/10^6</f>
        <v>15.110362033122556</v>
      </c>
      <c r="I184" s="19">
        <f>+'[10]ค่าใช้จ่าย-กศผ.'!X5/10^6</f>
        <v>14.03060700124054</v>
      </c>
      <c r="J184" s="19">
        <f>+'[10]ค่าใช้จ่าย-กศผ.'!Y5/10^6</f>
        <v>13.566840063096652</v>
      </c>
      <c r="K184" s="19">
        <f>+'[10]ค่าใช้จ่าย-กศผ.'!Z5/10^6</f>
        <v>15.331353075303955</v>
      </c>
      <c r="L184" s="19">
        <f>+'[10]ค่าใช้จ่าย-กศผ.'!AA5/10^6</f>
        <v>14.324951394254763</v>
      </c>
      <c r="M184" s="19">
        <f>+'[10]ค่าใช้จ่าย-กศผ.'!AB5/10^6</f>
        <v>15.633170632734604</v>
      </c>
      <c r="N184" s="19">
        <f>+'[10]ค่าใช้จ่าย-กศผ.'!AC5/10^6</f>
        <v>15.076572012391592</v>
      </c>
      <c r="O184" s="29">
        <f>SUM(C184:N184)</f>
        <v>169.57600200000002</v>
      </c>
    </row>
    <row r="185" spans="1:63">
      <c r="A185" s="10">
        <v>1005</v>
      </c>
      <c r="B185" s="10" t="s">
        <v>13</v>
      </c>
      <c r="C185" s="21">
        <f>+'[10]ค่าใช้จ่าย-กศผ.'!R6/10^6</f>
        <v>0.70971702815308169</v>
      </c>
      <c r="D185" s="21">
        <f>+'[10]ค่าใช้จ่าย-กศผ.'!S6/10^6</f>
        <v>0.62576528471372872</v>
      </c>
      <c r="E185" s="21">
        <f>+'[10]ค่าใช้จ่าย-กศผ.'!T6/10^6</f>
        <v>0.68757687114278387</v>
      </c>
      <c r="F185" s="21">
        <f>+'[10]ค่าใช้จ่าย-กศผ.'!U6/10^6</f>
        <v>0.58951824880431636</v>
      </c>
      <c r="G185" s="21">
        <f>+'[10]ค่าใช้จ่าย-กศผ.'!V6/10^6</f>
        <v>0.64102885332783421</v>
      </c>
      <c r="H185" s="21">
        <f>+'[10]ค่าใช้จ่าย-กศผ.'!W6/10^6</f>
        <v>0.67206754338655716</v>
      </c>
      <c r="I185" s="21">
        <f>+'[10]ค่าใช้จ่าย-กศผ.'!X6/10^6</f>
        <v>0.63596442349188942</v>
      </c>
      <c r="J185" s="21">
        <f>+'[10]ค่าใช้จ่าย-กศผ.'!Y6/10^6</f>
        <v>0.68336943611870427</v>
      </c>
      <c r="K185" s="21">
        <f>+'[10]ค่าใช้จ่าย-กศผ.'!Z6/10^6</f>
        <v>0.69907153642202013</v>
      </c>
      <c r="L185" s="21">
        <f>+'[10]ค่าใช้จ่าย-กศผ.'!AA6/10^6</f>
        <v>0.66871256486822606</v>
      </c>
      <c r="M185" s="21">
        <f>+'[10]ค่าใช้จ่าย-กศผ.'!AB6/10^6</f>
        <v>0.74675947195109316</v>
      </c>
      <c r="N185" s="21">
        <f>+'[10]ค่าใช้จ่าย-กศผ.'!AC6/10^6</f>
        <v>0.81099873761976615</v>
      </c>
      <c r="O185" s="29">
        <f t="shared" ref="O185:O210" si="26">SUM(C185:N185)</f>
        <v>8.1705500000000022</v>
      </c>
    </row>
    <row r="186" spans="1:63">
      <c r="A186" s="10">
        <v>1006</v>
      </c>
      <c r="B186" s="10" t="s">
        <v>14</v>
      </c>
      <c r="C186" s="21">
        <f>+'[10]ค่าใช้จ่าย-กศผ.'!R7/10^6</f>
        <v>1.4059022107642514</v>
      </c>
      <c r="D186" s="21">
        <f>+'[10]ค่าใช้จ่าย-กศผ.'!S7/10^6</f>
        <v>1.4548544601534212</v>
      </c>
      <c r="E186" s="21">
        <f>+'[10]ค่าใช้จ่าย-กศผ.'!T7/10^6</f>
        <v>1.5706912669272948</v>
      </c>
      <c r="F186" s="21">
        <f>+'[10]ค่าใช้จ่าย-กศผ.'!U7/10^6</f>
        <v>1.383326370965027</v>
      </c>
      <c r="G186" s="21">
        <f>+'[10]ค่าใช้จ่าย-กศผ.'!V7/10^6</f>
        <v>1.4768287156267064</v>
      </c>
      <c r="H186" s="21">
        <f>+'[10]ค่าใช้จ่าย-กศผ.'!W7/10^6</f>
        <v>1.5659466217715532</v>
      </c>
      <c r="I186" s="21">
        <f>+'[10]ค่าใช้จ่าย-กศผ.'!X7/10^6</f>
        <v>1.4811766355143372</v>
      </c>
      <c r="J186" s="21">
        <f>+'[10]ค่าใช้จ่าย-กศผ.'!Y7/10^6</f>
        <v>1.538594010135852</v>
      </c>
      <c r="K186" s="21">
        <f>+'[10]ค่าใช้จ่าย-กศผ.'!Z7/10^6</f>
        <v>1.6185289432596652</v>
      </c>
      <c r="L186" s="21">
        <f>+'[10]ค่าใช้จ่าย-กศผ.'!AA7/10^6</f>
        <v>1.6682387192988746</v>
      </c>
      <c r="M186" s="21">
        <f>+'[10]ค่าใช้จ่าย-กศผ.'!AB7/10^6</f>
        <v>1.8800346943304227</v>
      </c>
      <c r="N186" s="21">
        <f>+'[10]ค่าใช้จ่าย-กศผ.'!AC7/10^6</f>
        <v>1.5876773512525943</v>
      </c>
      <c r="O186" s="29">
        <f t="shared" si="26"/>
        <v>18.631799999999998</v>
      </c>
    </row>
    <row r="187" spans="1:63">
      <c r="A187" s="10">
        <v>1007</v>
      </c>
      <c r="B187" s="10" t="s">
        <v>15</v>
      </c>
      <c r="C187" s="21">
        <f>+'[10]ค่าใช้จ่าย-กศผ.'!R8/10^6</f>
        <v>2.4467909215129136</v>
      </c>
      <c r="D187" s="21">
        <f>+'[10]ค่าใช้จ่าย-กศผ.'!S8/10^6</f>
        <v>2.2693597019992944</v>
      </c>
      <c r="E187" s="21">
        <f>+'[10]ค่าใช้จ่าย-กศผ.'!T8/10^6</f>
        <v>2.4718474345985375</v>
      </c>
      <c r="F187" s="21">
        <f>+'[10]ค่าใช้จ่าย-กศผ.'!U8/10^6</f>
        <v>2.4217312265233986</v>
      </c>
      <c r="G187" s="21">
        <f>+'[10]ค่าใช้จ่าย-กศผ.'!V8/10^6</f>
        <v>2.3059339851967122</v>
      </c>
      <c r="H187" s="21">
        <f>+'[10]ค่าใช้จ่าย-กศผ.'!W8/10^6</f>
        <v>2.4106294364424059</v>
      </c>
      <c r="I187" s="21">
        <f>+'[10]ค่าใช้จ่าย-กศผ.'!X8/10^6</f>
        <v>2.3196597515954203</v>
      </c>
      <c r="J187" s="21">
        <f>+'[10]ค่าใช้จ่าย-กศผ.'!Y8/10^6</f>
        <v>2.352346780560576</v>
      </c>
      <c r="K187" s="21">
        <f>+'[10]ค่าใช้จ่าย-กศผ.'!Z8/10^6</f>
        <v>2.4613745866969317</v>
      </c>
      <c r="L187" s="21">
        <f>+'[10]ค่าใช้จ่าย-กศผ.'!AA8/10^6</f>
        <v>2.402704842732974</v>
      </c>
      <c r="M187" s="21">
        <f>+'[10]ค่าใช้จ่าย-กศผ.'!AB8/10^6</f>
        <v>2.6433077297904775</v>
      </c>
      <c r="N187" s="21">
        <f>+'[10]ค่าใช้จ่าย-กศผ.'!AC8/10^6</f>
        <v>2.8617936023503527</v>
      </c>
      <c r="O187" s="29">
        <f t="shared" si="26"/>
        <v>29.367479999999993</v>
      </c>
    </row>
    <row r="188" spans="1:63">
      <c r="A188" s="10">
        <v>1008</v>
      </c>
      <c r="B188" s="10" t="s">
        <v>16</v>
      </c>
      <c r="C188" s="21">
        <f>+'[10]ค่าใช้จ่าย-กศผ.'!R9/10^6</f>
        <v>1.0313456212917631</v>
      </c>
      <c r="D188" s="21">
        <f>+'[10]ค่าใช้จ่าย-กศผ.'!S9/10^6</f>
        <v>1.0755202029853892</v>
      </c>
      <c r="E188" s="21">
        <f>+'[10]ค่าใช้จ่าย-กศผ.'!T9/10^6</f>
        <v>1.088518370949173</v>
      </c>
      <c r="F188" s="21">
        <f>+'[10]ค่าใช้จ่าย-กศผ.'!U9/10^6</f>
        <v>1.0335413912122329</v>
      </c>
      <c r="G188" s="21">
        <f>+'[10]ค่าใช้จ่าย-กศผ.'!V9/10^6</f>
        <v>1.0878504286201538</v>
      </c>
      <c r="H188" s="21">
        <f>+'[10]ค่าใช้จ่าย-กศผ.'!W9/10^6</f>
        <v>1.1415471165845537</v>
      </c>
      <c r="I188" s="21">
        <f>+'[10]ค่าใช้จ่าย-กศผ.'!X9/10^6</f>
        <v>1.0755351016402122</v>
      </c>
      <c r="J188" s="21">
        <f>+'[10]ค่าใช้จ่าย-กศผ.'!Y9/10^6</f>
        <v>1.0952516510527961</v>
      </c>
      <c r="K188" s="21">
        <f>+'[10]ค่าใช้จ่าย-กศผ.'!Z9/10^6</f>
        <v>1.1363735692190207</v>
      </c>
      <c r="L188" s="21">
        <f>+'[10]ค่าใช้จ่าย-กศผ.'!AA9/10^6</f>
        <v>1.0980960490621463</v>
      </c>
      <c r="M188" s="21">
        <f>+'[10]ค่าใช้จ่าย-กศผ.'!AB9/10^6</f>
        <v>1.1348261152451808</v>
      </c>
      <c r="N188" s="21">
        <f>+'[10]ค่าใช้จ่าย-กศผ.'!AC9/10^6</f>
        <v>1.2035443821373772</v>
      </c>
      <c r="O188" s="29">
        <f t="shared" si="26"/>
        <v>13.20195</v>
      </c>
    </row>
    <row r="189" spans="1:63">
      <c r="A189" s="10">
        <v>1009</v>
      </c>
      <c r="B189" s="10" t="s">
        <v>17</v>
      </c>
      <c r="C189" s="21">
        <f>+'[10]ค่าใช้จ่าย-กศผ.'!R10/10^6</f>
        <v>0.8984417880434068</v>
      </c>
      <c r="D189" s="21">
        <f>+'[10]ค่าใช้จ่าย-กศผ.'!S10/10^6</f>
        <v>0.88550830139637016</v>
      </c>
      <c r="E189" s="21">
        <f>+'[10]ค่าใช้จ่าย-กศผ.'!T10/10^6</f>
        <v>0.92923420725697992</v>
      </c>
      <c r="F189" s="21">
        <f>+'[10]ค่าใช้จ่าย-กศผ.'!U10/10^6</f>
        <v>0.87933159307529163</v>
      </c>
      <c r="G189" s="21">
        <f>+'[10]ค่าใช้จ่าย-กศผ.'!V10/10^6</f>
        <v>0.9187982186592526</v>
      </c>
      <c r="H189" s="21">
        <f>+'[10]ค่าใช้จ่าย-กศผ.'!W10/10^6</f>
        <v>0.91147363290282424</v>
      </c>
      <c r="I189" s="21">
        <f>+'[10]ค่าใช้จ่าย-กศผ.'!X10/10^6</f>
        <v>0.98939303515679211</v>
      </c>
      <c r="J189" s="21">
        <f>+'[10]ค่าใช้จ่าย-กศผ.'!Y10/10^6</f>
        <v>0.98945743299372246</v>
      </c>
      <c r="K189" s="21">
        <f>+'[10]ค่าใช้จ่าย-กศผ.'!Z10/10^6</f>
        <v>1.163823338684072</v>
      </c>
      <c r="L189" s="21">
        <f>+'[10]ค่าใช้จ่าย-กศผ.'!AA10/10^6</f>
        <v>0.87793376263951584</v>
      </c>
      <c r="M189" s="21">
        <f>+'[10]ค่าใช้จ่าย-กศผ.'!AB10/10^6</f>
        <v>0.86080496204410262</v>
      </c>
      <c r="N189" s="21">
        <f>+'[10]ค่าใช้จ่าย-กศผ.'!AC10/10^6</f>
        <v>1.0242697271476688</v>
      </c>
      <c r="O189" s="29">
        <f t="shared" si="26"/>
        <v>11.328469999999999</v>
      </c>
    </row>
    <row r="190" spans="1:63">
      <c r="A190" s="10">
        <v>1010</v>
      </c>
      <c r="B190" s="10" t="s">
        <v>19</v>
      </c>
      <c r="C190" s="21">
        <f>+'[10]ค่าใช้จ่าย-กศผ.'!R11/10^6</f>
        <v>1.0312449875441008</v>
      </c>
      <c r="D190" s="21">
        <f>+'[10]ค่าใช้จ่าย-กศผ.'!S11/10^6</f>
        <v>0.99778583788751185</v>
      </c>
      <c r="E190" s="21">
        <f>+'[10]ค่าใช้จ่าย-กศผ.'!T11/10^6</f>
        <v>1.0620077667087231</v>
      </c>
      <c r="F190" s="21">
        <f>+'[10]ค่าใช้จ่าย-กศผ.'!U11/10^6</f>
        <v>0.94227034713847524</v>
      </c>
      <c r="G190" s="21">
        <f>+'[10]ค่าใช้จ่าย-กศผ.'!V11/10^6</f>
        <v>0.9366018311507468</v>
      </c>
      <c r="H190" s="21">
        <f>+'[10]ค่าใช้จ่าย-กศผ.'!W11/10^6</f>
        <v>1.0125967155825013</v>
      </c>
      <c r="I190" s="21">
        <f>+'[10]ค่าใช้จ่าย-กศผ.'!X11/10^6</f>
        <v>1.0514638080148395</v>
      </c>
      <c r="J190" s="21">
        <f>+'[10]ค่าใช้จ่าย-กศผ.'!Y11/10^6</f>
        <v>1.0255685991474806</v>
      </c>
      <c r="K190" s="21">
        <f>+'[10]ค่าใช้จ่าย-กศผ.'!Z11/10^6</f>
        <v>1.054300816361847</v>
      </c>
      <c r="L190" s="21">
        <f>+'[10]ค่าใช้จ่าย-กศผ.'!AA11/10^6</f>
        <v>1.0607099845459913</v>
      </c>
      <c r="M190" s="21">
        <f>+'[10]ค่าใช้จ่าย-กศผ.'!AB11/10^6</f>
        <v>1.3198766946936027</v>
      </c>
      <c r="N190" s="21">
        <f>+'[10]ค่าใช้จ่าย-กศผ.'!AC11/10^6</f>
        <v>1.5204626112241793</v>
      </c>
      <c r="O190" s="29">
        <f t="shared" si="26"/>
        <v>13.014889999999998</v>
      </c>
    </row>
    <row r="191" spans="1:63">
      <c r="A191" s="10">
        <v>1011</v>
      </c>
      <c r="B191" s="10" t="s">
        <v>20</v>
      </c>
      <c r="C191" s="21">
        <f>+'[10]ค่าใช้จ่าย-กศผ.'!R12/10^6</f>
        <v>0.86917705429754732</v>
      </c>
      <c r="D191" s="21">
        <f>+'[10]ค่าใช้จ่าย-กศผ.'!S12/10^6</f>
        <v>0.84164356513396477</v>
      </c>
      <c r="E191" s="21">
        <f>+'[10]ค่าใช้จ่าย-กศผ.'!T12/10^6</f>
        <v>0.92945212756023243</v>
      </c>
      <c r="F191" s="21">
        <f>+'[10]ค่าใช้จ่าย-กศผ.'!U12/10^6</f>
        <v>0.8117754557691661</v>
      </c>
      <c r="G191" s="21">
        <f>+'[10]ค่าใช้จ่าย-กศผ.'!V12/10^6</f>
        <v>0.80918004416004563</v>
      </c>
      <c r="H191" s="21">
        <f>+'[10]ค่าใช้จ่าย-กศผ.'!W12/10^6</f>
        <v>0.87220187421497153</v>
      </c>
      <c r="I191" s="21">
        <f>+'[10]ค่าใช้จ่าย-กศผ.'!X12/10^6</f>
        <v>0.86982746120626542</v>
      </c>
      <c r="J191" s="21">
        <f>+'[10]ค่าใช้จ่าย-กศผ.'!Y12/10^6</f>
        <v>0.92586176452953595</v>
      </c>
      <c r="K191" s="21">
        <f>+'[10]ค่าใช้จ่าย-กศผ.'!Z12/10^6</f>
        <v>0.92161468894092935</v>
      </c>
      <c r="L191" s="21">
        <f>+'[10]ค่าใช้จ่าย-กศผ.'!AA12/10^6</f>
        <v>0.88226065220779759</v>
      </c>
      <c r="M191" s="21">
        <f>+'[10]ค่าใช้จ่าย-กศผ.'!AB12/10^6</f>
        <v>0.89295930315427019</v>
      </c>
      <c r="N191" s="21">
        <f>+'[10]ค่าใช้จ่าย-กศผ.'!AC12/10^6</f>
        <v>1.222946008825273</v>
      </c>
      <c r="O191" s="29">
        <f t="shared" si="26"/>
        <v>10.8489</v>
      </c>
    </row>
    <row r="192" spans="1:63">
      <c r="A192" s="10">
        <v>1012</v>
      </c>
      <c r="B192" s="10" t="s">
        <v>21</v>
      </c>
      <c r="C192" s="21">
        <f>+'[10]ค่าใช้จ่าย-กศผ.'!R13/10^6</f>
        <v>2.0978156538753008</v>
      </c>
      <c r="D192" s="21">
        <f>+'[10]ค่าใช้จ่าย-กศผ.'!S13/10^6</f>
        <v>2.2071548632251017</v>
      </c>
      <c r="E192" s="21">
        <f>+'[10]ค่าใช้จ่าย-กศผ.'!T13/10^6</f>
        <v>2.226175110651234</v>
      </c>
      <c r="F192" s="21">
        <f>+'[10]ค่าใช้จ่าย-กศผ.'!U13/10^6</f>
        <v>2.0078381915442534</v>
      </c>
      <c r="G192" s="21">
        <f>+'[10]ค่าใช้จ่าย-กศผ.'!V13/10^6</f>
        <v>2.2672892593822036</v>
      </c>
      <c r="H192" s="21">
        <f>+'[10]ค่าใช้จ่าย-กศผ.'!W13/10^6</f>
        <v>2.3121788090461619</v>
      </c>
      <c r="I192" s="21">
        <f>+'[10]ค่าใช้จ่าย-กศผ.'!X13/10^6</f>
        <v>2.2577832917778484</v>
      </c>
      <c r="J192" s="21">
        <f>+'[10]ค่าใช้จ่าย-กศผ.'!Y13/10^6</f>
        <v>2.9444269271350985</v>
      </c>
      <c r="K192" s="21">
        <f>+'[10]ค่าใช้จ่าย-กศผ.'!Z13/10^6</f>
        <v>2.1433219892513202</v>
      </c>
      <c r="L192" s="21">
        <f>+'[10]ค่าใช้จ่าย-กศผ.'!AA13/10^6</f>
        <v>2.260584019288987</v>
      </c>
      <c r="M192" s="21">
        <f>+'[10]ค่าใช้จ่าย-กศผ.'!AB13/10^6</f>
        <v>2.3857660821509099</v>
      </c>
      <c r="N192" s="21">
        <f>+'[10]ค่าใช้จ่าย-กศผ.'!AC13/10^6</f>
        <v>2.8089858026715833</v>
      </c>
      <c r="O192" s="29">
        <f t="shared" si="26"/>
        <v>27.919319999999999</v>
      </c>
    </row>
    <row r="193" spans="1:15">
      <c r="A193" s="10">
        <v>1013</v>
      </c>
      <c r="B193" s="10" t="s">
        <v>22</v>
      </c>
      <c r="C193" s="21">
        <f>+'[10]ค่าใช้จ่าย-กศผ.'!R14/10^6</f>
        <v>0.38042431535117788</v>
      </c>
      <c r="D193" s="21">
        <f>+'[10]ค่าใช้จ่าย-กศผ.'!S14/10^6</f>
        <v>0.44249959426111302</v>
      </c>
      <c r="E193" s="21">
        <f>+'[10]ค่าใช้จ่าย-กศผ.'!T14/10^6</f>
        <v>0.46107653293293321</v>
      </c>
      <c r="F193" s="21">
        <f>+'[10]ค่าใช้จ่าย-กศผ.'!U14/10^6</f>
        <v>0.38545563147888823</v>
      </c>
      <c r="G193" s="21">
        <f>+'[10]ค่าใช้จ่าย-กศผ.'!V14/10^6</f>
        <v>0.40634069240365117</v>
      </c>
      <c r="H193" s="21">
        <f>+'[10]ค่าใช้จ่าย-กศผ.'!W14/10^6</f>
        <v>0.46415852381942502</v>
      </c>
      <c r="I193" s="21">
        <f>+'[10]ค่าใช้จ่าย-กศผ.'!X14/10^6</f>
        <v>0.47312231369611507</v>
      </c>
      <c r="J193" s="21">
        <f>+'[10]ค่าใช้จ่าย-กศผ.'!Y14/10^6</f>
        <v>0.43382145795800631</v>
      </c>
      <c r="K193" s="21">
        <f>+'[10]ค่าใช้จ่าย-กศผ.'!Z14/10^6</f>
        <v>0.43316984106364131</v>
      </c>
      <c r="L193" s="21">
        <f>+'[10]ค่าใช้จ่าย-กศผ.'!AA14/10^6</f>
        <v>0.43234081432309518</v>
      </c>
      <c r="M193" s="21">
        <f>+'[10]ค่าใช้จ่าย-กศผ.'!AB14/10^6</f>
        <v>0.42840776270349967</v>
      </c>
      <c r="N193" s="21">
        <f>+'[10]ค่าใช้จ่าย-กศผ.'!AC14/10^6</f>
        <v>0.47714252000845353</v>
      </c>
      <c r="O193" s="29">
        <f t="shared" si="26"/>
        <v>5.2179599999999997</v>
      </c>
    </row>
    <row r="194" spans="1:15">
      <c r="A194" s="10">
        <v>1014</v>
      </c>
      <c r="B194" s="10" t="s">
        <v>23</v>
      </c>
      <c r="C194" s="21">
        <f>+'[10]ค่าใช้จ่าย-กศผ.'!R15/10^6</f>
        <v>4.2950890394719314</v>
      </c>
      <c r="D194" s="21">
        <f>+'[10]ค่าใช้จ่าย-กศผ.'!S15/10^6</f>
        <v>4.9827579503510018</v>
      </c>
      <c r="E194" s="21">
        <f>+'[10]ค่าใช้จ่าย-กศผ.'!T15/10^6</f>
        <v>4.3683744893635605</v>
      </c>
      <c r="F194" s="21">
        <f>+'[10]ค่าใช้จ่าย-กศผ.'!U15/10^6</f>
        <v>3.9152713711025262</v>
      </c>
      <c r="G194" s="21">
        <f>+'[10]ค่าใช้จ่าย-กศผ.'!V15/10^6</f>
        <v>3.7666323753030535</v>
      </c>
      <c r="H194" s="21">
        <f>+'[10]ค่าใช้จ่าย-กศผ.'!W15/10^6</f>
        <v>5.0186280453585379</v>
      </c>
      <c r="I194" s="21">
        <f>+'[10]ค่าใช้จ่าย-กศผ.'!X15/10^6</f>
        <v>4.3351194019299664</v>
      </c>
      <c r="J194" s="21">
        <f>+'[10]ค่าใช้จ่าย-กศผ.'!Y15/10^6</f>
        <v>4.1866171900340801</v>
      </c>
      <c r="K194" s="21">
        <f>+'[10]ค่าใช้จ่าย-กศผ.'!Z15/10^6</f>
        <v>4.6491027942563345</v>
      </c>
      <c r="L194" s="21">
        <f>+'[10]ค่าใช้จ่าย-กศผ.'!AA15/10^6</f>
        <v>4.3365387526513803</v>
      </c>
      <c r="M194" s="21">
        <f>+'[10]ค่าใช้จ่าย-กศผ.'!AB15/10^6</f>
        <v>4.4521323460122639</v>
      </c>
      <c r="N194" s="21">
        <f>+'[10]ค่าใช้จ่าย-กศผ.'!AC15/10^6</f>
        <v>5.0982262441653576</v>
      </c>
      <c r="O194" s="29">
        <f t="shared" si="26"/>
        <v>53.404489999999996</v>
      </c>
    </row>
    <row r="195" spans="1:15">
      <c r="A195" s="10">
        <v>1015</v>
      </c>
      <c r="B195" s="10" t="s">
        <v>24</v>
      </c>
      <c r="C195" s="21">
        <f>+'[10]ค่าใช้จ่าย-กศผ.'!R16/10^6</f>
        <v>1.1421938132374496</v>
      </c>
      <c r="D195" s="21">
        <f>+'[10]ค่าใช้จ่าย-กศผ.'!S16/10^6</f>
        <v>1.3037672057782921</v>
      </c>
      <c r="E195" s="21">
        <f>+'[10]ค่าใช้จ่าย-กศผ.'!T16/10^6</f>
        <v>1.1819448232929786</v>
      </c>
      <c r="F195" s="21">
        <f>+'[10]ค่าใช้จ่าย-กศผ.'!U16/10^6</f>
        <v>0.96386045999511816</v>
      </c>
      <c r="G195" s="21">
        <f>+'[10]ค่าใช้จ่าย-กศผ.'!V16/10^6</f>
        <v>1.0417941000308375</v>
      </c>
      <c r="H195" s="21">
        <f>+'[10]ค่าใช้จ่าย-กศผ.'!W16/10^6</f>
        <v>1.3246835965807247</v>
      </c>
      <c r="I195" s="21">
        <f>+'[10]ค่าใช้จ่าย-กศผ.'!X16/10^6</f>
        <v>0.9539414308482782</v>
      </c>
      <c r="J195" s="21">
        <f>+'[10]ค่าใช้จ่าย-กศผ.'!Y16/10^6</f>
        <v>1.1533928603683732</v>
      </c>
      <c r="K195" s="21">
        <f>+'[10]ค่าใช้จ่าย-กศผ.'!Z16/10^6</f>
        <v>1.235286373641344</v>
      </c>
      <c r="L195" s="21">
        <f>+'[10]ค่าใช้จ่าย-กศผ.'!AA16/10^6</f>
        <v>1.1137610948101513</v>
      </c>
      <c r="M195" s="21">
        <f>+'[10]ค่าใช้จ่าย-กศผ.'!AB16/10^6</f>
        <v>1.1557376896649454</v>
      </c>
      <c r="N195" s="21">
        <f>+'[10]ค่าใช้จ่าย-กศผ.'!AC16/10^6</f>
        <v>1.6588665517515062</v>
      </c>
      <c r="O195" s="29">
        <f t="shared" si="26"/>
        <v>14.229229999999999</v>
      </c>
    </row>
    <row r="196" spans="1:15">
      <c r="A196" s="10">
        <v>1016</v>
      </c>
      <c r="B196" s="10" t="s">
        <v>25</v>
      </c>
      <c r="C196" s="21">
        <f>+'[10]ค่าใช้จ่าย-กศผ.'!R17/10^6</f>
        <v>1.0712818031251758</v>
      </c>
      <c r="D196" s="21">
        <f>+'[10]ค่าใช้จ่าย-กศผ.'!S17/10^6</f>
        <v>1.3659312477753793</v>
      </c>
      <c r="E196" s="21">
        <f>+'[10]ค่าใช้จ่าย-กศผ.'!T17/10^6</f>
        <v>1.1975961434271676</v>
      </c>
      <c r="F196" s="21">
        <f>+'[10]ค่าใช้จ่าย-กศผ.'!U17/10^6</f>
        <v>1.1928110443369053</v>
      </c>
      <c r="G196" s="21">
        <f>+'[10]ค่าใช้จ่าย-กศผ.'!V17/10^6</f>
        <v>1.085943656798027</v>
      </c>
      <c r="H196" s="21">
        <f>+'[10]ค่าใช้จ่าย-กศผ.'!W17/10^6</f>
        <v>1.1781482475684886</v>
      </c>
      <c r="I196" s="21">
        <f>+'[10]ค่าใช้จ่าย-กศผ.'!X17/10^6</f>
        <v>1.1564309315135133</v>
      </c>
      <c r="J196" s="21">
        <f>+'[10]ค่าใช้จ่าย-กศผ.'!Y17/10^6</f>
        <v>1.2144062479752755</v>
      </c>
      <c r="K196" s="21">
        <f>+'[10]ค่าใช้จ่าย-กศผ.'!Z17/10^6</f>
        <v>1.4716591979915383</v>
      </c>
      <c r="L196" s="21">
        <f>+'[10]ค่าใช้จ่าย-กศผ.'!AA17/10^6</f>
        <v>1.2747406961795051</v>
      </c>
      <c r="M196" s="21">
        <f>+'[10]ค่าใช้จ่าย-กศผ.'!AB17/10^6</f>
        <v>1.150158698252042</v>
      </c>
      <c r="N196" s="21">
        <f>+'[10]ค่าใช้จ่าย-กศผ.'!AC17/10^6</f>
        <v>1.3575220850569825</v>
      </c>
      <c r="O196" s="29">
        <f t="shared" si="26"/>
        <v>14.716630000000002</v>
      </c>
    </row>
    <row r="197" spans="1:15">
      <c r="A197" s="10">
        <v>1017</v>
      </c>
      <c r="B197" s="10" t="s">
        <v>26</v>
      </c>
      <c r="C197" s="21">
        <f>+'[10]ค่าใช้จ่าย-กศผ.'!R18/10^6</f>
        <v>1.650371821648936</v>
      </c>
      <c r="D197" s="21">
        <f>+'[10]ค่าใช้จ่าย-กศผ.'!S18/10^6</f>
        <v>1.5773873933184546</v>
      </c>
      <c r="E197" s="21">
        <f>+'[10]ค่าใช้จ่าย-กศผ.'!T18/10^6</f>
        <v>1.7074449958280369</v>
      </c>
      <c r="F197" s="21">
        <f>+'[10]ค่าใช้จ่าย-กศผ.'!U18/10^6</f>
        <v>1.9174528952906544</v>
      </c>
      <c r="G197" s="21">
        <f>+'[10]ค่าใช้จ่าย-กศผ.'!V18/10^6</f>
        <v>1.6556508441634232</v>
      </c>
      <c r="H197" s="21">
        <f>+'[10]ค่าใช้จ่าย-กศผ.'!W18/10^6</f>
        <v>1.8445038090645907</v>
      </c>
      <c r="I197" s="21">
        <f>+'[10]ค่าใช้จ่าย-กศผ.'!X18/10^6</f>
        <v>1.706934842424892</v>
      </c>
      <c r="J197" s="21">
        <f>+'[10]ค่าใช้จ่าย-กศผ.'!Y18/10^6</f>
        <v>1.7517878438374597</v>
      </c>
      <c r="K197" s="21">
        <f>+'[10]ค่าใช้จ่าย-กศผ.'!Z18/10^6</f>
        <v>1.8821536637656391</v>
      </c>
      <c r="L197" s="21">
        <f>+'[10]ค่าใช้จ่าย-กศผ.'!AA18/10^6</f>
        <v>1.815567085478347</v>
      </c>
      <c r="M197" s="21">
        <f>+'[10]ค่าใช้จ่าย-กศผ.'!AB18/10^6</f>
        <v>1.8559297624447864</v>
      </c>
      <c r="N197" s="21">
        <f>+'[10]ค่าใช้จ่าย-กศผ.'!AC18/10^6</f>
        <v>2.4425750427347817</v>
      </c>
      <c r="O197" s="29">
        <f t="shared" si="26"/>
        <v>21.807759999999998</v>
      </c>
    </row>
    <row r="198" spans="1:15">
      <c r="A198" s="10">
        <v>1018</v>
      </c>
      <c r="B198" s="10" t="s">
        <v>27</v>
      </c>
      <c r="C198" s="21">
        <f>+'[10]ค่าใช้จ่าย-กศผ.'!R19/10^6</f>
        <v>0.89732318802430222</v>
      </c>
      <c r="D198" s="21">
        <f>+'[10]ค่าใช้จ่าย-กศผ.'!S19/10^6</f>
        <v>0.92702189284150194</v>
      </c>
      <c r="E198" s="21">
        <f>+'[10]ค่าใช้จ่าย-กศผ.'!T19/10^6</f>
        <v>0.97746133634554411</v>
      </c>
      <c r="F198" s="21">
        <f>+'[10]ค่าใช้จ่าย-กศผ.'!U19/10^6</f>
        <v>0.88137535679115109</v>
      </c>
      <c r="G198" s="21">
        <f>+'[10]ค่าใช้จ่าย-กศผ.'!V19/10^6</f>
        <v>0.91309711214572109</v>
      </c>
      <c r="H198" s="21">
        <f>+'[10]ค่าใช้จ่าย-กศผ.'!W19/10^6</f>
        <v>0.96003468985110252</v>
      </c>
      <c r="I198" s="21">
        <f>+'[10]ค่าใช้จ่าย-กศผ.'!X19/10^6</f>
        <v>1.1190579392374345</v>
      </c>
      <c r="J198" s="21">
        <f>+'[10]ค่าใช้จ่าย-กศผ.'!Y19/10^6</f>
        <v>0.92869538267704865</v>
      </c>
      <c r="K198" s="21">
        <f>+'[10]ค่าใช้จ่าย-กศผ.'!Z19/10^6</f>
        <v>1.0498080777377574</v>
      </c>
      <c r="L198" s="21">
        <f>+'[10]ค่าใช้จ่าย-กศผ.'!AA19/10^6</f>
        <v>0.9900266331419193</v>
      </c>
      <c r="M198" s="21">
        <f>+'[10]ค่าใช้จ่าย-กศผ.'!AB19/10^6</f>
        <v>0.96187086720393455</v>
      </c>
      <c r="N198" s="21">
        <f>+'[10]ค่าใช้จ่าย-กศผ.'!AC19/10^6</f>
        <v>1.0595775240025846</v>
      </c>
      <c r="O198" s="29">
        <f t="shared" si="26"/>
        <v>11.665350000000002</v>
      </c>
    </row>
    <row r="199" spans="1:15">
      <c r="A199" s="10">
        <v>1019</v>
      </c>
      <c r="B199" s="10" t="s">
        <v>28</v>
      </c>
      <c r="C199" s="21">
        <f>+'[10]ค่าใช้จ่าย-กศผ.'!R20/10^6</f>
        <v>0.73662861468379226</v>
      </c>
      <c r="D199" s="21">
        <f>+'[10]ค่าใช้จ่าย-กศผ.'!S20/10^6</f>
        <v>0.68246146359835791</v>
      </c>
      <c r="E199" s="21">
        <f>+'[10]ค่าใช้จ่าย-กศผ.'!T20/10^6</f>
        <v>0.72761200389789182</v>
      </c>
      <c r="F199" s="21">
        <f>+'[10]ค่าใช้จ่าย-กศผ.'!U20/10^6</f>
        <v>0.68080625938467287</v>
      </c>
      <c r="G199" s="21">
        <f>+'[10]ค่าใช้จ่าย-กศผ.'!V20/10^6</f>
        <v>0.71524682208739998</v>
      </c>
      <c r="H199" s="21">
        <f>+'[10]ค่าใช้จ่าย-กศผ.'!W20/10^6</f>
        <v>1.0714055160838236</v>
      </c>
      <c r="I199" s="21">
        <f>+'[10]ค่าใช้จ่าย-กศผ.'!X20/10^6</f>
        <v>0.74719911983153331</v>
      </c>
      <c r="J199" s="21">
        <f>+'[10]ค่าใช้จ่าย-กศผ.'!Y20/10^6</f>
        <v>0.72400432128417214</v>
      </c>
      <c r="K199" s="21">
        <f>+'[10]ค่าใช้จ่าย-กศผ.'!Z20/10^6</f>
        <v>0.72229013907266126</v>
      </c>
      <c r="L199" s="21">
        <f>+'[10]ค่าใช้จ่าย-กศผ.'!AA20/10^6</f>
        <v>0.80625119454146499</v>
      </c>
      <c r="M199" s="21">
        <f>+'[10]ค่าใช้จ่าย-กศผ.'!AB20/10^6</f>
        <v>0.96278030170364426</v>
      </c>
      <c r="N199" s="21">
        <f>+'[10]ค่าใช้จ่าย-กศผ.'!AC20/10^6</f>
        <v>0.8544842438305843</v>
      </c>
      <c r="O199" s="29">
        <f t="shared" si="26"/>
        <v>9.4311699999999981</v>
      </c>
    </row>
    <row r="200" spans="1:15">
      <c r="A200" s="10">
        <v>1020</v>
      </c>
      <c r="B200" s="10" t="s">
        <v>29</v>
      </c>
      <c r="C200" s="21">
        <f>+'[10]ค่าใช้จ่าย-กศผ.'!R21/10^6</f>
        <v>1.8693107888384723</v>
      </c>
      <c r="D200" s="21">
        <f>+'[10]ค่าใช้จ่าย-กศผ.'!S21/10^6</f>
        <v>1.8762899106819517</v>
      </c>
      <c r="E200" s="21">
        <f>+'[10]ค่าใช้จ่าย-กศผ.'!T21/10^6</f>
        <v>1.9694655071751794</v>
      </c>
      <c r="F200" s="21">
        <f>+'[10]ค่าใช้จ่าย-กศผ.'!U21/10^6</f>
        <v>1.8984355578121495</v>
      </c>
      <c r="G200" s="21">
        <f>+'[10]ค่าใช้จ่าย-กศผ.'!V21/10^6</f>
        <v>1.7931778206779749</v>
      </c>
      <c r="H200" s="21">
        <f>+'[10]ค่าใช้จ่าย-กศผ.'!W21/10^6</f>
        <v>1.9713450727095683</v>
      </c>
      <c r="I200" s="21">
        <f>+'[10]ค่าใช้จ่าย-กศผ.'!X21/10^6</f>
        <v>1.9002979686021464</v>
      </c>
      <c r="J200" s="21">
        <f>+'[10]ค่าใช้จ่าย-กศผ.'!Y21/10^6</f>
        <v>1.9774808146614882</v>
      </c>
      <c r="K200" s="21">
        <f>+'[10]ค่าใช้จ่าย-กศผ.'!Z21/10^6</f>
        <v>2.0214525692396226</v>
      </c>
      <c r="L200" s="21">
        <f>+'[10]ค่าใช้จ่าย-กศผ.'!AA21/10^6</f>
        <v>2.1053072807234039</v>
      </c>
      <c r="M200" s="21">
        <f>+'[10]ค่าใช้จ่าย-กศผ.'!AB21/10^6</f>
        <v>2.2126023837285707</v>
      </c>
      <c r="N200" s="21">
        <f>+'[10]ค่าใช้จ่าย-กศผ.'!AC21/10^6</f>
        <v>2.1842643251494729</v>
      </c>
      <c r="O200" s="29">
        <f t="shared" si="26"/>
        <v>23.779430000000001</v>
      </c>
    </row>
    <row r="201" spans="1:15">
      <c r="A201" s="10">
        <v>1021</v>
      </c>
      <c r="B201" s="10" t="s">
        <v>30</v>
      </c>
      <c r="C201" s="21">
        <f>+'[10]ค่าใช้จ่าย-กศผ.'!R22/10^6</f>
        <v>0.79166926751166511</v>
      </c>
      <c r="D201" s="21">
        <f>+'[10]ค่าใช้จ่าย-กศผ.'!S22/10^6</f>
        <v>0.84031449530310276</v>
      </c>
      <c r="E201" s="21">
        <f>+'[10]ค่าใช้จ่าย-กศผ.'!T22/10^6</f>
        <v>0.84752785134173136</v>
      </c>
      <c r="F201" s="21">
        <f>+'[10]ค่าใช้จ่าย-กศผ.'!U22/10^6</f>
        <v>0.80972117019448719</v>
      </c>
      <c r="G201" s="21">
        <f>+'[10]ค่าใช้จ่าย-กศผ.'!V22/10^6</f>
        <v>0.80987681599988559</v>
      </c>
      <c r="H201" s="21">
        <f>+'[10]ค่าใช้จ่าย-กศผ.'!W22/10^6</f>
        <v>0.87598684487966971</v>
      </c>
      <c r="I201" s="21">
        <f>+'[10]ค่าใช้จ่าย-กศผ.'!X22/10^6</f>
        <v>0.78810535399811865</v>
      </c>
      <c r="J201" s="21">
        <f>+'[10]ค่าใช้จ่าย-กศผ.'!Y22/10^6</f>
        <v>0.8950979151271794</v>
      </c>
      <c r="K201" s="21">
        <f>+'[10]ค่าใช้จ่าย-กศผ.'!Z22/10^6</f>
        <v>0.92336877869815448</v>
      </c>
      <c r="L201" s="21">
        <f>+'[10]ค่าใช้จ่าย-กศผ.'!AA22/10^6</f>
        <v>0.90469586289474335</v>
      </c>
      <c r="M201" s="21">
        <f>+'[10]ค่าใช้จ่าย-กศผ.'!AB22/10^6</f>
        <v>1.0224383213711696</v>
      </c>
      <c r="N201" s="21">
        <f>+'[10]ค่าใช้จ่าย-กศผ.'!AC22/10^6</f>
        <v>0.97466732268009182</v>
      </c>
      <c r="O201" s="29">
        <f t="shared" si="26"/>
        <v>10.483469999999999</v>
      </c>
    </row>
    <row r="202" spans="1:15">
      <c r="A202" s="10">
        <v>1022</v>
      </c>
      <c r="B202" s="10" t="s">
        <v>31</v>
      </c>
      <c r="C202" s="21">
        <f>+'[10]ค่าใช้จ่าย-กศผ.'!R23/10^6</f>
        <v>3.0306059961256633</v>
      </c>
      <c r="D202" s="21">
        <f>+'[10]ค่าใช้จ่าย-กศผ.'!S23/10^6</f>
        <v>2.5057484835853456</v>
      </c>
      <c r="E202" s="21">
        <f>+'[10]ค่าใช้จ่าย-กศผ.'!T23/10^6</f>
        <v>2.6837534572525299</v>
      </c>
      <c r="F202" s="21">
        <f>+'[10]ค่าใช้จ่าย-กศผ.'!U23/10^6</f>
        <v>2.5566220818916983</v>
      </c>
      <c r="G202" s="21">
        <f>+'[10]ค่าใช้จ่าย-กศผ.'!V23/10^6</f>
        <v>2.6309764660265529</v>
      </c>
      <c r="H202" s="21">
        <f>+'[10]ค่าใช้จ่าย-กศผ.'!W23/10^6</f>
        <v>2.8338142849880419</v>
      </c>
      <c r="I202" s="21">
        <f>+'[10]ค่าใช้จ่าย-กศผ.'!X23/10^6</f>
        <v>2.4045507660727412</v>
      </c>
      <c r="J202" s="21">
        <f>+'[10]ค่าใช้จ่าย-กศผ.'!Y23/10^6</f>
        <v>2.8412013511018683</v>
      </c>
      <c r="K202" s="21">
        <f>+'[10]ค่าใช้จ่าย-กศผ.'!Z23/10^6</f>
        <v>2.7910501469150217</v>
      </c>
      <c r="L202" s="21">
        <f>+'[10]ค่าใช้จ่าย-กศผ.'!AA23/10^6</f>
        <v>2.9689494418230922</v>
      </c>
      <c r="M202" s="21">
        <f>+'[10]ค่าใช้จ่าย-กศผ.'!AB23/10^6</f>
        <v>3.3902375738822395</v>
      </c>
      <c r="N202" s="21">
        <f>+'[10]ค่าใช้จ่าย-กศผ.'!AC23/10^6</f>
        <v>4.3230399503351977</v>
      </c>
      <c r="O202" s="29">
        <f t="shared" si="26"/>
        <v>34.960549999999991</v>
      </c>
    </row>
    <row r="203" spans="1:15">
      <c r="A203" s="10">
        <v>1023</v>
      </c>
      <c r="B203" s="10" t="s">
        <v>32</v>
      </c>
      <c r="C203" s="21">
        <f>+'[10]ค่าใช้จ่าย-กศผ.'!R24/10^6</f>
        <v>0.77713050508157366</v>
      </c>
      <c r="D203" s="21">
        <f>+'[10]ค่าใช้จ่าย-กศผ.'!S24/10^6</f>
        <v>0.74676784241885141</v>
      </c>
      <c r="E203" s="21">
        <f>+'[10]ค่าใช้จ่าย-กศผ.'!T24/10^6</f>
        <v>0.84312881073716106</v>
      </c>
      <c r="F203" s="21">
        <f>+'[10]ค่าใช้จ่าย-กศผ.'!U24/10^6</f>
        <v>0.76985767977486175</v>
      </c>
      <c r="G203" s="21">
        <f>+'[10]ค่าใช้จ่าย-กศผ.'!V24/10^6</f>
        <v>0.82319879870397916</v>
      </c>
      <c r="H203" s="21">
        <f>+'[10]ค่าใช้จ่าย-กศผ.'!W24/10^6</f>
        <v>0.87429062272217595</v>
      </c>
      <c r="I203" s="21">
        <f>+'[10]ค่าใช้จ่าย-กศผ.'!X24/10^6</f>
        <v>0.83647477875713805</v>
      </c>
      <c r="J203" s="21">
        <f>+'[10]ค่าใช้จ่าย-กศผ.'!Y24/10^6</f>
        <v>0.98709070491676465</v>
      </c>
      <c r="K203" s="21">
        <f>+'[10]ค่าใช้จ่าย-กศผ.'!Z24/10^6</f>
        <v>0.85361584407721502</v>
      </c>
      <c r="L203" s="21">
        <f>+'[10]ค่าใช้จ่าย-กศผ.'!AA24/10^6</f>
        <v>0.90392135599842061</v>
      </c>
      <c r="M203" s="21">
        <f>+'[10]ค่าใช้จ่าย-กศผ.'!AB24/10^6</f>
        <v>0.906148205603857</v>
      </c>
      <c r="N203" s="21">
        <f>+'[10]ค่าใช้จ่าย-กศผ.'!AC24/10^6</f>
        <v>1.1673448512080009</v>
      </c>
      <c r="O203" s="29">
        <f t="shared" si="26"/>
        <v>10.488969999999998</v>
      </c>
    </row>
    <row r="204" spans="1:15">
      <c r="A204" s="10">
        <v>1024</v>
      </c>
      <c r="B204" s="10" t="s">
        <v>33</v>
      </c>
      <c r="C204" s="21">
        <f>+'[10]ค่าใช้จ่าย-กศผ.'!R25/10^6</f>
        <v>2.8159863533045937</v>
      </c>
      <c r="D204" s="21">
        <f>+'[10]ค่าใช้จ่าย-กศผ.'!S25/10^6</f>
        <v>2.9489893986409692</v>
      </c>
      <c r="E204" s="21">
        <f>+'[10]ค่าใช้จ่าย-กศผ.'!T25/10^6</f>
        <v>3.1878547050044275</v>
      </c>
      <c r="F204" s="21">
        <f>+'[10]ค่าใช้จ่าย-กศผ.'!U25/10^6</f>
        <v>3.2259038540596143</v>
      </c>
      <c r="G204" s="21">
        <f>+'[10]ค่าใช้จ่าย-กศผ.'!V25/10^6</f>
        <v>2.3314181469237703</v>
      </c>
      <c r="H204" s="21">
        <f>+'[10]ค่าใช้จ่าย-กศผ.'!W25/10^6</f>
        <v>2.9319076643499193</v>
      </c>
      <c r="I204" s="21">
        <f>+'[10]ค่าใช้จ่าย-กศผ.'!X25/10^6</f>
        <v>2.823112983180144</v>
      </c>
      <c r="J204" s="21">
        <f>+'[10]ค่าใช้จ่าย-กศผ.'!Y25/10^6</f>
        <v>3.1937333634347032</v>
      </c>
      <c r="K204" s="21">
        <f>+'[10]ค่าใช้จ่าย-กศผ.'!Z25/10^6</f>
        <v>3.3681235372837999</v>
      </c>
      <c r="L204" s="21">
        <f>+'[10]ค่าใช้จ่าย-กศผ.'!AA25/10^6</f>
        <v>3.125794600882716</v>
      </c>
      <c r="M204" s="21">
        <f>+'[10]ค่าใช้จ่าย-กศผ.'!AB25/10^6</f>
        <v>3.2234671699013777</v>
      </c>
      <c r="N204" s="21">
        <f>+'[10]ค่าใช้จ่าย-กศผ.'!AC25/10^6</f>
        <v>3.5566182230339636</v>
      </c>
      <c r="O204" s="29">
        <f t="shared" si="26"/>
        <v>36.732910000000004</v>
      </c>
    </row>
    <row r="205" spans="1:15">
      <c r="A205" s="10">
        <v>1025</v>
      </c>
      <c r="B205" s="10" t="s">
        <v>34</v>
      </c>
      <c r="C205" s="21">
        <f>+'[10]ค่าใช้จ่าย-กศผ.'!R26/10^6</f>
        <v>0.95556659705254277</v>
      </c>
      <c r="D205" s="21">
        <f>+'[10]ค่าใช้จ่าย-กศผ.'!S26/10^6</f>
        <v>0.98659939470456515</v>
      </c>
      <c r="E205" s="21">
        <f>+'[10]ค่าใช้จ่าย-กศผ.'!T26/10^6</f>
        <v>1.3221561951599026</v>
      </c>
      <c r="F205" s="21">
        <f>+'[10]ค่าใช้จ่าย-กศผ.'!U26/10^6</f>
        <v>0.99483342353028403</v>
      </c>
      <c r="G205" s="21">
        <f>+'[10]ค่าใช้จ่าย-กศผ.'!V26/10^6</f>
        <v>0.99497602557875997</v>
      </c>
      <c r="H205" s="21">
        <f>+'[10]ค่าใช้จ่าย-กศผ.'!W26/10^6</f>
        <v>1.0380234770097072</v>
      </c>
      <c r="I205" s="21">
        <f>+'[10]ค่าใช้จ่าย-กศผ.'!X26/10^6</f>
        <v>1.0451156816353895</v>
      </c>
      <c r="J205" s="21">
        <f>+'[10]ค่าใช้จ่าย-กศผ.'!Y26/10^6</f>
        <v>1.0256300109637464</v>
      </c>
      <c r="K205" s="21">
        <f>+'[10]ค่าใช้จ่าย-กศผ.'!Z26/10^6</f>
        <v>1.047870461960974</v>
      </c>
      <c r="L205" s="21">
        <f>+'[10]ค่าใช้จ่าย-กศผ.'!AA26/10^6</f>
        <v>0.91739536392527476</v>
      </c>
      <c r="M205" s="21">
        <f>+'[10]ค่าใช้จ่าย-กศผ.'!AB26/10^6</f>
        <v>1.0841406433239442</v>
      </c>
      <c r="N205" s="21">
        <f>+'[10]ค่าใช้จ่าย-กศผ.'!AC26/10^6</f>
        <v>1.0958027251549081</v>
      </c>
      <c r="O205" s="29">
        <f t="shared" si="26"/>
        <v>12.508109999999999</v>
      </c>
    </row>
    <row r="206" spans="1:15">
      <c r="A206" s="10">
        <v>1026</v>
      </c>
      <c r="B206" s="10" t="s">
        <v>35</v>
      </c>
      <c r="C206" s="21">
        <f>+'[10]ค่าใช้จ่าย-กศผ.'!R27/10^6</f>
        <v>0.49012483982052635</v>
      </c>
      <c r="D206" s="21">
        <f>+'[10]ค่าใช้จ่าย-กศผ.'!S27/10^6</f>
        <v>0.53445337398042558</v>
      </c>
      <c r="E206" s="21">
        <f>+'[10]ค่าใช้จ่าย-กศผ.'!T27/10^6</f>
        <v>0.56409481829111896</v>
      </c>
      <c r="F206" s="21">
        <f>+'[10]ค่าใช้จ่าย-กศผ.'!U27/10^6</f>
        <v>0.51902194891992315</v>
      </c>
      <c r="G206" s="21">
        <f>+'[10]ค่าใช้จ่าย-กศผ.'!V27/10^6</f>
        <v>0.53413470881539393</v>
      </c>
      <c r="H206" s="21">
        <f>+'[10]ค่าใช้จ่าย-กศผ.'!W27/10^6</f>
        <v>0.54835197668138691</v>
      </c>
      <c r="I206" s="21">
        <f>+'[10]ค่าใช้จ่าย-กศผ.'!X27/10^6</f>
        <v>0.54237858344789847</v>
      </c>
      <c r="J206" s="21">
        <f>+'[10]ค่าใช้จ่าย-กศผ.'!Y27/10^6</f>
        <v>0.69775135672326727</v>
      </c>
      <c r="K206" s="21">
        <f>+'[10]ค่าใช้จ่าย-กศผ.'!Z27/10^6</f>
        <v>0.57608076624782756</v>
      </c>
      <c r="L206" s="21">
        <f>+'[10]ค่าใช้จ่าย-กศผ.'!AA27/10^6</f>
        <v>0.62537821600409327</v>
      </c>
      <c r="M206" s="21">
        <f>+'[10]ค่าใช้จ่าย-กศผ.'!AB27/10^6</f>
        <v>0.55844229571235382</v>
      </c>
      <c r="N206" s="21">
        <f>+'[10]ค่าใช้จ่าย-กศผ.'!AC27/10^6</f>
        <v>0.64815711535578491</v>
      </c>
      <c r="O206" s="29">
        <f t="shared" si="26"/>
        <v>6.8383700000000003</v>
      </c>
    </row>
    <row r="207" spans="1:15">
      <c r="A207" s="10">
        <v>1027</v>
      </c>
      <c r="B207" s="10" t="s">
        <v>36</v>
      </c>
      <c r="C207" s="21">
        <f>+'[10]ค่าใช้จ่าย-กศผ.'!R28/10^6</f>
        <v>0.74663796845548935</v>
      </c>
      <c r="D207" s="21">
        <f>+'[10]ค่าใช้จ่าย-กศผ.'!S28/10^6</f>
        <v>0.75491302642785374</v>
      </c>
      <c r="E207" s="21">
        <f>+'[10]ค่าใช้จ่าย-กศผ.'!T28/10^6</f>
        <v>0.83645822207968679</v>
      </c>
      <c r="F207" s="21">
        <f>+'[10]ค่าใช้จ่าย-กศผ.'!U28/10^6</f>
        <v>0.76362319290082459</v>
      </c>
      <c r="G207" s="21">
        <f>+'[10]ค่าใช้จ่าย-กศผ.'!V28/10^6</f>
        <v>0.82933904320781771</v>
      </c>
      <c r="H207" s="21">
        <f>+'[10]ค่าใช้จ่าย-กศผ.'!W28/10^6</f>
        <v>0.82771223275187522</v>
      </c>
      <c r="I207" s="21">
        <f>+'[10]ค่าใช้จ่าย-กศผ.'!X28/10^6</f>
        <v>0.80084802222385454</v>
      </c>
      <c r="J207" s="21">
        <f>+'[10]ค่าใช้จ่าย-กศผ.'!Y28/10^6</f>
        <v>0.85560326838728462</v>
      </c>
      <c r="K207" s="21">
        <f>+'[10]ค่าใช้จ่าย-กศผ.'!Z28/10^6</f>
        <v>0.82464061014241163</v>
      </c>
      <c r="L207" s="21">
        <f>+'[10]ค่าใช้จ่าย-กศผ.'!AA28/10^6</f>
        <v>0.84377709751409469</v>
      </c>
      <c r="M207" s="21">
        <f>+'[10]ค่าใช้จ่าย-กศผ.'!AB28/10^6</f>
        <v>0.84151968085348017</v>
      </c>
      <c r="N207" s="21">
        <f>+'[10]ค่าใช้จ่าย-กศผ.'!AC28/10^6</f>
        <v>0.89890763505532711</v>
      </c>
      <c r="O207" s="29">
        <f t="shared" si="26"/>
        <v>9.8239799999999988</v>
      </c>
    </row>
    <row r="208" spans="1:15">
      <c r="A208" s="10">
        <v>1028</v>
      </c>
      <c r="B208" s="10" t="s">
        <v>37</v>
      </c>
      <c r="C208" s="21">
        <f>+'[10]ค่าใช้จ่าย-กศผ.'!R29/10^6</f>
        <v>1.9547132666259683</v>
      </c>
      <c r="D208" s="21">
        <f>+'[10]ค่าใช้จ่าย-กศผ.'!S29/10^6</f>
        <v>2.0559800885663808</v>
      </c>
      <c r="E208" s="21">
        <f>+'[10]ค่าใช้จ่าย-กศผ.'!T29/10^6</f>
        <v>2.0641594139937798</v>
      </c>
      <c r="F208" s="21">
        <f>+'[10]ค่าใช้จ่าย-กศผ.'!U29/10^6</f>
        <v>1.9717108821132074</v>
      </c>
      <c r="G208" s="21">
        <f>+'[10]ค่าใช้จ่าย-กศผ.'!V29/10^6</f>
        <v>2.0090979481209015</v>
      </c>
      <c r="H208" s="21">
        <f>+'[10]ค่าใช้จ่าย-กศผ.'!W29/10^6</f>
        <v>2.0950906989613993</v>
      </c>
      <c r="I208" s="21">
        <f>+'[10]ค่าใช้จ่าย-กศผ.'!X29/10^6</f>
        <v>1.9925175974163551</v>
      </c>
      <c r="J208" s="21">
        <f>+'[10]ค่าใช้จ่าย-กศผ.'!Y29/10^6</f>
        <v>2.2221749441261474</v>
      </c>
      <c r="K208" s="21">
        <f>+'[10]ค่าใช้จ่าย-กศผ.'!Z29/10^6</f>
        <v>2.6113344340712228</v>
      </c>
      <c r="L208" s="21">
        <f>+'[10]ค่าใช้จ่าย-กศผ.'!AA29/10^6</f>
        <v>2.2207635074940577</v>
      </c>
      <c r="M208" s="21">
        <f>+'[10]ค่าใช้จ่าย-กศผ.'!AB29/10^6</f>
        <v>2.2623845907949889</v>
      </c>
      <c r="N208" s="21">
        <f>+'[10]ค่าใช้จ่าย-กศผ.'!AC29/10^6</f>
        <v>3.0227226277155901</v>
      </c>
      <c r="O208" s="29">
        <f t="shared" si="26"/>
        <v>26.482650000000003</v>
      </c>
    </row>
    <row r="209" spans="1:15">
      <c r="A209" s="10">
        <v>1029</v>
      </c>
      <c r="B209" s="10" t="s">
        <v>38</v>
      </c>
      <c r="C209" s="21">
        <f>+'[10]ค่าใช้จ่าย-กศผ.'!R30/10^6</f>
        <v>0.54821674611346904</v>
      </c>
      <c r="D209" s="21">
        <f>+'[10]ค่าใช้จ่าย-กศผ.'!S30/10^6</f>
        <v>0.5349845710664074</v>
      </c>
      <c r="E209" s="21">
        <f>+'[10]ค่าใช้จ่าย-กศผ.'!T30/10^6</f>
        <v>0.58646203484652404</v>
      </c>
      <c r="F209" s="21">
        <f>+'[10]ค่าใช้จ่าย-กศผ.'!U30/10^6</f>
        <v>0.50591272548704591</v>
      </c>
      <c r="G209" s="21">
        <f>+'[10]ค่าใช้จ่าย-กศผ.'!V30/10^6</f>
        <v>0.56544865226181185</v>
      </c>
      <c r="H209" s="21">
        <f>+'[10]ค่าใช้จ่าย-กศผ.'!W30/10^6</f>
        <v>0.58236442733957128</v>
      </c>
      <c r="I209" s="21">
        <f>+'[10]ค่าใช้จ่าย-กศผ.'!X30/10^6</f>
        <v>0.57981974730976238</v>
      </c>
      <c r="J209" s="21">
        <f>+'[10]ค่าใช้จ่าย-กศผ.'!Y30/10^6</f>
        <v>0.60564612658241268</v>
      </c>
      <c r="K209" s="21">
        <f>+'[10]ค่าใช้จ่าย-กศผ.'!Z30/10^6</f>
        <v>0.57592171060617092</v>
      </c>
      <c r="L209" s="21">
        <f>+'[10]ค่าใช้จ่าย-กศผ.'!AA30/10^6</f>
        <v>0.7131158679840307</v>
      </c>
      <c r="M209" s="21">
        <f>+'[10]ค่าใช้จ่าย-กศผ.'!AB30/10^6</f>
        <v>0.56401813686528923</v>
      </c>
      <c r="N209" s="21">
        <f>+'[10]ค่าใช้จ่าย-กศผ.'!AC30/10^6</f>
        <v>0.74380925353750338</v>
      </c>
      <c r="O209" s="29">
        <f t="shared" si="26"/>
        <v>7.1057199999999989</v>
      </c>
    </row>
    <row r="210" spans="1:15">
      <c r="A210" s="15">
        <v>1030</v>
      </c>
      <c r="B210" s="15" t="s">
        <v>18</v>
      </c>
      <c r="C210" s="23">
        <f>+'[10]ค่าใช้จ่าย-กศผ.'!R31/10^6</f>
        <v>0.73429564668560532</v>
      </c>
      <c r="D210" s="23">
        <f>+'[10]ค่าใช้จ่าย-กศผ.'!S31/10^6</f>
        <v>0.73110189089904853</v>
      </c>
      <c r="E210" s="23">
        <f>+'[10]ค่าใช้จ่าย-กศผ.'!T31/10^6</f>
        <v>0.8333447747995002</v>
      </c>
      <c r="F210" s="23">
        <f>+'[10]ค่าใช้จ่าย-กศผ.'!U31/10^6</f>
        <v>0.99067779998429273</v>
      </c>
      <c r="G210" s="23">
        <f>+'[10]ค่าใช้จ่าย-กศผ.'!V31/10^6</f>
        <v>0.74467960237778241</v>
      </c>
      <c r="H210" s="23">
        <f>+'[10]ค่าใช้จ่าย-กศผ.'!W31/10^6</f>
        <v>0.81996879732354355</v>
      </c>
      <c r="I210" s="23">
        <f>+'[10]ค่าใช้จ่าย-กศผ.'!X31/10^6</f>
        <v>0.76418480593452753</v>
      </c>
      <c r="J210" s="23">
        <f>+'[10]ค่าใช้จ่าย-กศผ.'!Y31/10^6</f>
        <v>0.78521064428527998</v>
      </c>
      <c r="K210" s="23">
        <f>+'[10]ค่าใช้จ่าย-กศผ.'!Z31/10^6</f>
        <v>0.75067355150452408</v>
      </c>
      <c r="L210" s="23">
        <f>+'[10]ค่าใช้จ่าย-กศผ.'!AA31/10^6</f>
        <v>0.82575865300545526</v>
      </c>
      <c r="M210" s="23">
        <f>+'[10]ค่าใช้จ่าย-กศผ.'!AB31/10^6</f>
        <v>0.84433551001408758</v>
      </c>
      <c r="N210" s="23">
        <f>+'[10]ค่าใช้จ่าย-กศผ.'!AC31/10^6</f>
        <v>0.83707832318635367</v>
      </c>
      <c r="O210" s="31">
        <f t="shared" si="26"/>
        <v>9.6613100000000003</v>
      </c>
    </row>
    <row r="211" spans="1:15">
      <c r="A211" s="4">
        <v>10300</v>
      </c>
      <c r="B211" s="4" t="s">
        <v>149</v>
      </c>
      <c r="C211" s="25">
        <f>SUM(C183:C210)</f>
        <v>55.747860805510612</v>
      </c>
      <c r="D211" s="25">
        <f t="shared" ref="D211:O211" si="27">SUM(D183:D210)</f>
        <v>57.693170670618564</v>
      </c>
      <c r="E211" s="25">
        <f t="shared" si="27"/>
        <v>61.003414241816003</v>
      </c>
      <c r="F211" s="25">
        <f t="shared" si="27"/>
        <v>55.282261944098437</v>
      </c>
      <c r="G211" s="25">
        <f t="shared" si="27"/>
        <v>56.018294354553959</v>
      </c>
      <c r="H211" s="25">
        <f t="shared" si="27"/>
        <v>62.394665649344489</v>
      </c>
      <c r="I211" s="25">
        <f t="shared" si="27"/>
        <v>57.998694327833945</v>
      </c>
      <c r="J211" s="25">
        <f t="shared" si="27"/>
        <v>60.783062963387408</v>
      </c>
      <c r="K211" s="25">
        <f t="shared" si="27"/>
        <v>63.155369365185763</v>
      </c>
      <c r="L211" s="25">
        <f t="shared" si="27"/>
        <v>60.624886392828159</v>
      </c>
      <c r="M211" s="25">
        <f t="shared" si="27"/>
        <v>64.788083545219664</v>
      </c>
      <c r="N211" s="25">
        <f t="shared" si="27"/>
        <v>71.172235739602982</v>
      </c>
      <c r="O211" s="25">
        <f t="shared" si="27"/>
        <v>726.66200000000015</v>
      </c>
    </row>
    <row r="212" spans="1:15">
      <c r="A212" s="32"/>
      <c r="B212" s="32"/>
      <c r="C212"/>
      <c r="D212"/>
      <c r="E212"/>
      <c r="F212"/>
      <c r="G212"/>
      <c r="H212"/>
      <c r="I212"/>
      <c r="J212"/>
      <c r="K212"/>
      <c r="L212"/>
      <c r="M212"/>
      <c r="N212"/>
      <c r="O212" s="32"/>
    </row>
    <row r="213" spans="1:15">
      <c r="A213" s="3" t="s">
        <v>55</v>
      </c>
      <c r="B213" s="3" t="s">
        <v>45</v>
      </c>
      <c r="C213" s="3" t="s">
        <v>0</v>
      </c>
      <c r="D213" s="3" t="s">
        <v>1</v>
      </c>
      <c r="E213" s="3" t="s">
        <v>2</v>
      </c>
      <c r="F213" s="3" t="s">
        <v>3</v>
      </c>
      <c r="G213" s="3" t="s">
        <v>4</v>
      </c>
      <c r="H213" s="3" t="s">
        <v>5</v>
      </c>
      <c r="I213" s="3" t="s">
        <v>6</v>
      </c>
      <c r="J213" s="3" t="s">
        <v>7</v>
      </c>
      <c r="K213" s="3" t="s">
        <v>8</v>
      </c>
      <c r="L213" s="3" t="s">
        <v>9</v>
      </c>
      <c r="M213" s="3" t="s">
        <v>10</v>
      </c>
      <c r="N213" s="3" t="s">
        <v>11</v>
      </c>
      <c r="O213" s="3" t="s">
        <v>58</v>
      </c>
    </row>
    <row r="214" spans="1:15">
      <c r="A214" s="34"/>
      <c r="B214" s="34" t="s">
        <v>46</v>
      </c>
      <c r="C214" s="37">
        <f>+C152-C183</f>
        <v>-7.5362505345120203</v>
      </c>
      <c r="D214" s="37">
        <f t="shared" ref="D214:N214" si="28">+D152-D183</f>
        <v>-8.1383402207852118</v>
      </c>
      <c r="E214" s="37">
        <f t="shared" si="28"/>
        <v>-9.2828288742939922</v>
      </c>
      <c r="F214" s="37">
        <f t="shared" si="28"/>
        <v>-7.6564385927546859</v>
      </c>
      <c r="G214" s="37">
        <f t="shared" si="28"/>
        <v>-8.4552020895509354</v>
      </c>
      <c r="H214" s="37">
        <f t="shared" si="28"/>
        <v>-9.0731461640166344</v>
      </c>
      <c r="I214" s="37">
        <f t="shared" si="28"/>
        <v>-8.2860874335729964</v>
      </c>
      <c r="J214" s="37">
        <f t="shared" si="28"/>
        <v>-9.1250161856413765</v>
      </c>
      <c r="K214" s="37">
        <f t="shared" si="28"/>
        <v>-8.7921491319538916</v>
      </c>
      <c r="L214" s="37">
        <f t="shared" si="28"/>
        <v>-8.390852315099611</v>
      </c>
      <c r="M214" s="37">
        <f t="shared" si="28"/>
        <v>-9.3217606960216575</v>
      </c>
      <c r="N214" s="37">
        <f t="shared" si="28"/>
        <v>-10.576355761796991</v>
      </c>
      <c r="O214" s="38">
        <f>SUM(C214:N214)</f>
        <v>-104.634428</v>
      </c>
    </row>
    <row r="215" spans="1:15">
      <c r="A215" s="7">
        <v>1004</v>
      </c>
      <c r="B215" s="10" t="s">
        <v>99</v>
      </c>
      <c r="C215" s="28">
        <f t="shared" ref="C215:N230" si="29">+C153-C184</f>
        <v>51.338118211727696</v>
      </c>
      <c r="D215" s="28">
        <f t="shared" si="29"/>
        <v>54.580198866011195</v>
      </c>
      <c r="E215" s="28">
        <f t="shared" si="29"/>
        <v>52.091618019939062</v>
      </c>
      <c r="F215" s="28">
        <f t="shared" si="29"/>
        <v>56.029921122850382</v>
      </c>
      <c r="G215" s="28">
        <f t="shared" si="29"/>
        <v>53.243363939879643</v>
      </c>
      <c r="H215" s="28">
        <f t="shared" si="29"/>
        <v>50.721099493605337</v>
      </c>
      <c r="I215" s="28">
        <f t="shared" si="29"/>
        <v>60.386057907354711</v>
      </c>
      <c r="J215" s="28">
        <f t="shared" si="29"/>
        <v>57.639788049879002</v>
      </c>
      <c r="K215" s="28">
        <f t="shared" si="29"/>
        <v>53.379564427443157</v>
      </c>
      <c r="L215" s="28">
        <f t="shared" si="29"/>
        <v>50.11430800832651</v>
      </c>
      <c r="M215" s="28">
        <f t="shared" si="29"/>
        <v>49.652294773235297</v>
      </c>
      <c r="N215" s="28">
        <f t="shared" si="29"/>
        <v>52.927675179747936</v>
      </c>
      <c r="O215" s="39">
        <f t="shared" ref="O215:O241" si="30">SUM(C215:N215)</f>
        <v>642.10400799999991</v>
      </c>
    </row>
    <row r="216" spans="1:15">
      <c r="A216" s="10">
        <v>1005</v>
      </c>
      <c r="B216" s="10" t="s">
        <v>13</v>
      </c>
      <c r="C216" s="28">
        <f t="shared" si="29"/>
        <v>0.21477951735923506</v>
      </c>
      <c r="D216" s="28">
        <f t="shared" si="29"/>
        <v>0.32169287177131034</v>
      </c>
      <c r="E216" s="28">
        <f t="shared" si="29"/>
        <v>0.24030683363597327</v>
      </c>
      <c r="F216" s="28">
        <f t="shared" si="29"/>
        <v>0.41777778973759794</v>
      </c>
      <c r="G216" s="28">
        <f t="shared" si="29"/>
        <v>0.32188072497923281</v>
      </c>
      <c r="H216" s="28">
        <f t="shared" si="29"/>
        <v>0.28465229085306998</v>
      </c>
      <c r="I216" s="28">
        <f t="shared" si="29"/>
        <v>0.52690688028606247</v>
      </c>
      <c r="J216" s="28">
        <f t="shared" si="29"/>
        <v>0.49535457571850972</v>
      </c>
      <c r="K216" s="28">
        <f t="shared" si="29"/>
        <v>0.37174592485795799</v>
      </c>
      <c r="L216" s="28">
        <f t="shared" si="29"/>
        <v>0.30317644113963504</v>
      </c>
      <c r="M216" s="28">
        <f t="shared" si="29"/>
        <v>0.22825669249623937</v>
      </c>
      <c r="N216" s="28">
        <f t="shared" si="29"/>
        <v>0.18907945716517605</v>
      </c>
      <c r="O216" s="39">
        <f t="shared" si="30"/>
        <v>3.91561</v>
      </c>
    </row>
    <row r="217" spans="1:15">
      <c r="A217" s="10">
        <v>1006</v>
      </c>
      <c r="B217" s="10" t="s">
        <v>14</v>
      </c>
      <c r="C217" s="28">
        <f t="shared" si="29"/>
        <v>3.1841032978441337</v>
      </c>
      <c r="D217" s="28">
        <f t="shared" si="29"/>
        <v>3.2702339151447601</v>
      </c>
      <c r="E217" s="28">
        <f t="shared" si="29"/>
        <v>3.2992762132720959</v>
      </c>
      <c r="F217" s="28">
        <f t="shared" si="29"/>
        <v>3.6282684377424337</v>
      </c>
      <c r="G217" s="28">
        <f t="shared" si="29"/>
        <v>3.6060280015872239</v>
      </c>
      <c r="H217" s="28">
        <f t="shared" si="29"/>
        <v>3.4677016505381917</v>
      </c>
      <c r="I217" s="28">
        <f t="shared" si="29"/>
        <v>4.242227474637378</v>
      </c>
      <c r="J217" s="28">
        <f t="shared" si="29"/>
        <v>4.5211872259841508</v>
      </c>
      <c r="K217" s="28">
        <f t="shared" si="29"/>
        <v>3.6872722506625157</v>
      </c>
      <c r="L217" s="28">
        <f t="shared" si="29"/>
        <v>3.190358614009515</v>
      </c>
      <c r="M217" s="28">
        <f t="shared" si="29"/>
        <v>2.9693762625970033</v>
      </c>
      <c r="N217" s="28">
        <f t="shared" si="29"/>
        <v>3.3363066559806001</v>
      </c>
      <c r="O217" s="39">
        <f t="shared" si="30"/>
        <v>42.402339999999995</v>
      </c>
    </row>
    <row r="218" spans="1:15">
      <c r="A218" s="10">
        <v>1007</v>
      </c>
      <c r="B218" s="10" t="s">
        <v>15</v>
      </c>
      <c r="C218" s="28">
        <f t="shared" si="29"/>
        <v>6.2382348895808413</v>
      </c>
      <c r="D218" s="28">
        <f t="shared" si="29"/>
        <v>7.0887693292165022</v>
      </c>
      <c r="E218" s="28">
        <f t="shared" si="29"/>
        <v>6.6335146732288841</v>
      </c>
      <c r="F218" s="28">
        <f t="shared" si="29"/>
        <v>7.0159716721995071</v>
      </c>
      <c r="G218" s="28">
        <f t="shared" si="29"/>
        <v>7.3485935140677485</v>
      </c>
      <c r="H218" s="28">
        <f t="shared" si="29"/>
        <v>6.7756051460193323</v>
      </c>
      <c r="I218" s="28">
        <f t="shared" si="29"/>
        <v>7.8138613431456214</v>
      </c>
      <c r="J218" s="28">
        <f t="shared" si="29"/>
        <v>8.1257216203737315</v>
      </c>
      <c r="K218" s="28">
        <f t="shared" si="29"/>
        <v>7.3663709593659235</v>
      </c>
      <c r="L218" s="28">
        <f t="shared" si="29"/>
        <v>6.9399515429617713</v>
      </c>
      <c r="M218" s="28">
        <f t="shared" si="29"/>
        <v>6.8021385572934623</v>
      </c>
      <c r="N218" s="28">
        <f t="shared" si="29"/>
        <v>6.5756967525466763</v>
      </c>
      <c r="O218" s="39">
        <f t="shared" si="30"/>
        <v>84.724429999999984</v>
      </c>
    </row>
    <row r="219" spans="1:15">
      <c r="A219" s="10">
        <v>1008</v>
      </c>
      <c r="B219" s="10" t="s">
        <v>16</v>
      </c>
      <c r="C219" s="28">
        <f t="shared" si="29"/>
        <v>2.2110292226806463</v>
      </c>
      <c r="D219" s="28">
        <f t="shared" si="29"/>
        <v>1.1732817190086309</v>
      </c>
      <c r="E219" s="28">
        <f t="shared" si="29"/>
        <v>1.1736158921251911</v>
      </c>
      <c r="F219" s="28">
        <f t="shared" si="29"/>
        <v>1.4322371342815545</v>
      </c>
      <c r="G219" s="28">
        <f t="shared" si="29"/>
        <v>1.3503886376695349</v>
      </c>
      <c r="H219" s="28">
        <f t="shared" si="29"/>
        <v>1.198987779412557</v>
      </c>
      <c r="I219" s="28">
        <f t="shared" si="29"/>
        <v>1.5090643134339738</v>
      </c>
      <c r="J219" s="28">
        <f t="shared" si="29"/>
        <v>1.5438944978029416</v>
      </c>
      <c r="K219" s="28">
        <f t="shared" si="29"/>
        <v>1.2687121147392522</v>
      </c>
      <c r="L219" s="28">
        <f t="shared" si="29"/>
        <v>1.2121645572023936</v>
      </c>
      <c r="M219" s="28">
        <f t="shared" si="29"/>
        <v>1.2698893725737905</v>
      </c>
      <c r="N219" s="28">
        <f t="shared" si="29"/>
        <v>1.2166547590695376</v>
      </c>
      <c r="O219" s="39">
        <f t="shared" si="30"/>
        <v>16.559920000000005</v>
      </c>
    </row>
    <row r="220" spans="1:15">
      <c r="A220" s="10">
        <v>1009</v>
      </c>
      <c r="B220" s="10" t="s">
        <v>17</v>
      </c>
      <c r="C220" s="28">
        <f t="shared" si="29"/>
        <v>1.5570622584255214</v>
      </c>
      <c r="D220" s="28">
        <f t="shared" si="29"/>
        <v>1.4202385725807711</v>
      </c>
      <c r="E220" s="28">
        <f t="shared" si="29"/>
        <v>1.2744024900756872</v>
      </c>
      <c r="F220" s="28">
        <f t="shared" si="29"/>
        <v>1.3503450203419716</v>
      </c>
      <c r="G220" s="28">
        <f t="shared" si="29"/>
        <v>1.3136735245144098</v>
      </c>
      <c r="H220" s="28">
        <f t="shared" si="29"/>
        <v>1.2202013606873865</v>
      </c>
      <c r="I220" s="28">
        <f t="shared" si="29"/>
        <v>1.3973736505436027</v>
      </c>
      <c r="J220" s="28">
        <f t="shared" si="29"/>
        <v>1.4744666110387148</v>
      </c>
      <c r="K220" s="28">
        <f t="shared" si="29"/>
        <v>1.2705170534566432</v>
      </c>
      <c r="L220" s="28">
        <f t="shared" si="29"/>
        <v>1.4461746346422599</v>
      </c>
      <c r="M220" s="28">
        <f t="shared" si="29"/>
        <v>1.4977678481772752</v>
      </c>
      <c r="N220" s="28">
        <f t="shared" si="29"/>
        <v>1.3274769755157549</v>
      </c>
      <c r="O220" s="39">
        <f t="shared" si="30"/>
        <v>16.549699999999998</v>
      </c>
    </row>
    <row r="221" spans="1:15">
      <c r="A221" s="10">
        <v>1010</v>
      </c>
      <c r="B221" s="10" t="s">
        <v>19</v>
      </c>
      <c r="C221" s="28">
        <f t="shared" si="29"/>
        <v>1.7249056111895325</v>
      </c>
      <c r="D221" s="28">
        <f t="shared" si="29"/>
        <v>1.7990534532542517</v>
      </c>
      <c r="E221" s="28">
        <f t="shared" si="29"/>
        <v>1.7641554216291753</v>
      </c>
      <c r="F221" s="28">
        <f t="shared" si="29"/>
        <v>1.9671901129777238</v>
      </c>
      <c r="G221" s="28">
        <f t="shared" si="29"/>
        <v>1.9472108407628097</v>
      </c>
      <c r="H221" s="28">
        <f t="shared" si="29"/>
        <v>1.8739872353723277</v>
      </c>
      <c r="I221" s="28">
        <f t="shared" si="29"/>
        <v>2.2048581301382737</v>
      </c>
      <c r="J221" s="28">
        <f t="shared" si="29"/>
        <v>2.2025620227533471</v>
      </c>
      <c r="K221" s="28">
        <f t="shared" si="29"/>
        <v>2.1038421020147027</v>
      </c>
      <c r="L221" s="28">
        <f t="shared" si="29"/>
        <v>1.7195597344177151</v>
      </c>
      <c r="M221" s="28">
        <f t="shared" si="29"/>
        <v>1.5165075898497744</v>
      </c>
      <c r="N221" s="28">
        <f t="shared" si="29"/>
        <v>1.3909477456403667</v>
      </c>
      <c r="O221" s="39">
        <f t="shared" si="30"/>
        <v>22.214779999999998</v>
      </c>
    </row>
    <row r="222" spans="1:15">
      <c r="A222" s="10">
        <v>1011</v>
      </c>
      <c r="B222" s="10" t="s">
        <v>20</v>
      </c>
      <c r="C222" s="28">
        <f t="shared" si="29"/>
        <v>0.84382629732574144</v>
      </c>
      <c r="D222" s="28">
        <f t="shared" si="29"/>
        <v>0.97003688885613026</v>
      </c>
      <c r="E222" s="28">
        <f t="shared" si="29"/>
        <v>0.84920100035767321</v>
      </c>
      <c r="F222" s="28">
        <f t="shared" si="29"/>
        <v>1.0936803527240817</v>
      </c>
      <c r="G222" s="28">
        <f t="shared" si="29"/>
        <v>1.032548914522317</v>
      </c>
      <c r="H222" s="28">
        <f t="shared" si="29"/>
        <v>0.96948521445840452</v>
      </c>
      <c r="I222" s="28">
        <f t="shared" si="29"/>
        <v>1.2657709423458128</v>
      </c>
      <c r="J222" s="28">
        <f t="shared" si="29"/>
        <v>1.362395075010939</v>
      </c>
      <c r="K222" s="28">
        <f t="shared" si="29"/>
        <v>1.1542168697075834</v>
      </c>
      <c r="L222" s="28">
        <f t="shared" si="29"/>
        <v>0.93646820239988315</v>
      </c>
      <c r="M222" s="28">
        <f t="shared" si="29"/>
        <v>0.955287021799615</v>
      </c>
      <c r="N222" s="28">
        <f t="shared" si="29"/>
        <v>0.49150322049181683</v>
      </c>
      <c r="O222" s="39">
        <f t="shared" si="30"/>
        <v>11.92442</v>
      </c>
    </row>
    <row r="223" spans="1:15">
      <c r="A223" s="10">
        <v>1012</v>
      </c>
      <c r="B223" s="10" t="s">
        <v>21</v>
      </c>
      <c r="C223" s="28">
        <f t="shared" si="29"/>
        <v>3.629330838933996</v>
      </c>
      <c r="D223" s="28">
        <f t="shared" si="29"/>
        <v>3.6590257148730392</v>
      </c>
      <c r="E223" s="28">
        <f t="shared" si="29"/>
        <v>3.6432787770000439</v>
      </c>
      <c r="F223" s="28">
        <f t="shared" si="29"/>
        <v>3.9659479850134312</v>
      </c>
      <c r="G223" s="28">
        <f t="shared" si="29"/>
        <v>3.8095715415525824</v>
      </c>
      <c r="H223" s="28">
        <f t="shared" si="29"/>
        <v>3.5375263328406747</v>
      </c>
      <c r="I223" s="28">
        <f t="shared" si="29"/>
        <v>4.1809006173495682</v>
      </c>
      <c r="J223" s="28">
        <f t="shared" si="29"/>
        <v>3.9518097848676721</v>
      </c>
      <c r="K223" s="28">
        <f t="shared" si="29"/>
        <v>4.2665578189731974</v>
      </c>
      <c r="L223" s="28">
        <f t="shared" si="29"/>
        <v>3.746247661901478</v>
      </c>
      <c r="M223" s="28">
        <f t="shared" si="29"/>
        <v>3.8387013910787018</v>
      </c>
      <c r="N223" s="28">
        <f t="shared" si="29"/>
        <v>3.3673715356156206</v>
      </c>
      <c r="O223" s="39">
        <f t="shared" si="30"/>
        <v>45.596269999999997</v>
      </c>
    </row>
    <row r="224" spans="1:15">
      <c r="A224" s="10">
        <v>1013</v>
      </c>
      <c r="B224" s="10" t="s">
        <v>22</v>
      </c>
      <c r="C224" s="28">
        <f t="shared" si="29"/>
        <v>-5.8533220876125391E-2</v>
      </c>
      <c r="D224" s="28">
        <f t="shared" si="29"/>
        <v>-0.10824447953373167</v>
      </c>
      <c r="E224" s="28">
        <f t="shared" si="29"/>
        <v>-0.12086713667958016</v>
      </c>
      <c r="F224" s="28">
        <f t="shared" si="29"/>
        <v>-2.6116295545611179E-2</v>
      </c>
      <c r="G224" s="28">
        <f t="shared" si="29"/>
        <v>-5.3894761682464931E-2</v>
      </c>
      <c r="H224" s="28">
        <f t="shared" si="29"/>
        <v>-8.7376483428204754E-2</v>
      </c>
      <c r="I224" s="28">
        <f t="shared" si="29"/>
        <v>-1.4291222656697966E-2</v>
      </c>
      <c r="J224" s="28">
        <f t="shared" si="29"/>
        <v>5.0193137773106855E-3</v>
      </c>
      <c r="K224" s="28">
        <f t="shared" si="29"/>
        <v>-1.8206178637291126E-2</v>
      </c>
      <c r="L224" s="28">
        <f t="shared" si="29"/>
        <v>-6.4336431994612586E-2</v>
      </c>
      <c r="M224" s="28">
        <f t="shared" si="29"/>
        <v>-7.4772611257353183E-2</v>
      </c>
      <c r="N224" s="28">
        <f t="shared" si="29"/>
        <v>-0.10501049148563746</v>
      </c>
      <c r="O224" s="39">
        <f t="shared" si="30"/>
        <v>-0.72662999999999978</v>
      </c>
    </row>
    <row r="225" spans="1:15">
      <c r="A225" s="10">
        <v>1014</v>
      </c>
      <c r="B225" s="10" t="s">
        <v>23</v>
      </c>
      <c r="C225" s="28">
        <f t="shared" si="29"/>
        <v>10.103773846379532</v>
      </c>
      <c r="D225" s="28">
        <f t="shared" si="29"/>
        <v>9.6965785474583157</v>
      </c>
      <c r="E225" s="28">
        <f t="shared" si="29"/>
        <v>10.221563868840855</v>
      </c>
      <c r="F225" s="28">
        <f t="shared" si="29"/>
        <v>11.211976243292185</v>
      </c>
      <c r="G225" s="28">
        <f t="shared" si="29"/>
        <v>11.009125550450163</v>
      </c>
      <c r="H225" s="28">
        <f t="shared" si="29"/>
        <v>9.3624261242157765</v>
      </c>
      <c r="I225" s="28">
        <f t="shared" si="29"/>
        <v>12.010034023728238</v>
      </c>
      <c r="J225" s="28">
        <f t="shared" si="29"/>
        <v>12.524398158636146</v>
      </c>
      <c r="K225" s="28">
        <f t="shared" si="29"/>
        <v>11.524893178190284</v>
      </c>
      <c r="L225" s="28">
        <f t="shared" si="29"/>
        <v>11.13091231927617</v>
      </c>
      <c r="M225" s="28">
        <f t="shared" si="29"/>
        <v>10.472332164716637</v>
      </c>
      <c r="N225" s="28">
        <f t="shared" si="29"/>
        <v>10.591405974815697</v>
      </c>
      <c r="O225" s="39">
        <f t="shared" si="30"/>
        <v>129.85941999999997</v>
      </c>
    </row>
    <row r="226" spans="1:15">
      <c r="A226" s="10">
        <v>1015</v>
      </c>
      <c r="B226" s="10" t="s">
        <v>24</v>
      </c>
      <c r="C226" s="28">
        <f t="shared" si="29"/>
        <v>0.38194854954893986</v>
      </c>
      <c r="D226" s="28">
        <f t="shared" si="29"/>
        <v>0.33622796988274106</v>
      </c>
      <c r="E226" s="28">
        <f t="shared" si="29"/>
        <v>0.38715829544533387</v>
      </c>
      <c r="F226" s="28">
        <f t="shared" si="29"/>
        <v>0.69085586322993264</v>
      </c>
      <c r="G226" s="28">
        <f t="shared" si="29"/>
        <v>0.52955793241125981</v>
      </c>
      <c r="H226" s="28">
        <f t="shared" si="29"/>
        <v>0.2506204817713984</v>
      </c>
      <c r="I226" s="28">
        <f t="shared" si="29"/>
        <v>0.81798767945100626</v>
      </c>
      <c r="J226" s="28">
        <f t="shared" si="29"/>
        <v>0.867935787787395</v>
      </c>
      <c r="K226" s="28">
        <f t="shared" si="29"/>
        <v>0.514833862195192</v>
      </c>
      <c r="L226" s="28">
        <f t="shared" si="29"/>
        <v>0.66565654667239671</v>
      </c>
      <c r="M226" s="28">
        <f t="shared" si="29"/>
        <v>0.49766029999686667</v>
      </c>
      <c r="N226" s="28">
        <f t="shared" si="29"/>
        <v>8.2446731607539903E-2</v>
      </c>
      <c r="O226" s="39">
        <f t="shared" si="30"/>
        <v>6.0228900000000021</v>
      </c>
    </row>
    <row r="227" spans="1:15">
      <c r="A227" s="10">
        <v>1016</v>
      </c>
      <c r="B227" s="10" t="s">
        <v>25</v>
      </c>
      <c r="C227" s="28">
        <f t="shared" si="29"/>
        <v>0.94847382845775852</v>
      </c>
      <c r="D227" s="28">
        <f t="shared" si="29"/>
        <v>0.74038700244801192</v>
      </c>
      <c r="E227" s="28">
        <f t="shared" si="29"/>
        <v>0.89701350485324727</v>
      </c>
      <c r="F227" s="28">
        <f t="shared" si="29"/>
        <v>1.0787254237336217</v>
      </c>
      <c r="G227" s="28">
        <f t="shared" si="29"/>
        <v>1.0690247902465266</v>
      </c>
      <c r="H227" s="28">
        <f t="shared" si="29"/>
        <v>1.0060159061442526</v>
      </c>
      <c r="I227" s="28">
        <f t="shared" si="29"/>
        <v>1.3567321110718376</v>
      </c>
      <c r="J227" s="28">
        <f t="shared" si="29"/>
        <v>1.5809402235168848</v>
      </c>
      <c r="K227" s="28">
        <f t="shared" si="29"/>
        <v>0.92681315380980345</v>
      </c>
      <c r="L227" s="28">
        <f t="shared" si="29"/>
        <v>0.81737906202765132</v>
      </c>
      <c r="M227" s="28">
        <f t="shared" si="29"/>
        <v>0.98709550719806072</v>
      </c>
      <c r="N227" s="28">
        <f t="shared" si="29"/>
        <v>0.75868948649234569</v>
      </c>
      <c r="O227" s="39">
        <f t="shared" si="30"/>
        <v>12.167290000000003</v>
      </c>
    </row>
    <row r="228" spans="1:15">
      <c r="A228" s="10">
        <v>1017</v>
      </c>
      <c r="B228" s="10" t="s">
        <v>26</v>
      </c>
      <c r="C228" s="28">
        <f t="shared" si="29"/>
        <v>2.5664664797598888</v>
      </c>
      <c r="D228" s="28">
        <f t="shared" si="29"/>
        <v>2.7917957594210745</v>
      </c>
      <c r="E228" s="28">
        <f t="shared" si="29"/>
        <v>2.6699236723739252</v>
      </c>
      <c r="F228" s="28">
        <f t="shared" si="29"/>
        <v>2.5461771209126174</v>
      </c>
      <c r="G228" s="28">
        <f t="shared" si="29"/>
        <v>2.7132345265147926</v>
      </c>
      <c r="H228" s="28">
        <f t="shared" si="29"/>
        <v>2.2692858608897781</v>
      </c>
      <c r="I228" s="28">
        <f t="shared" si="29"/>
        <v>3.1028659920969783</v>
      </c>
      <c r="J228" s="28">
        <f t="shared" si="29"/>
        <v>3.1076970813722813</v>
      </c>
      <c r="K228" s="28">
        <f t="shared" si="29"/>
        <v>2.8125414292638733</v>
      </c>
      <c r="L228" s="28">
        <f t="shared" si="29"/>
        <v>2.5918367698268145</v>
      </c>
      <c r="M228" s="28">
        <f t="shared" si="29"/>
        <v>2.4268100087865472</v>
      </c>
      <c r="N228" s="28">
        <f t="shared" si="29"/>
        <v>1.8944852987814205</v>
      </c>
      <c r="O228" s="39">
        <f t="shared" si="30"/>
        <v>31.493119999999983</v>
      </c>
    </row>
    <row r="229" spans="1:15">
      <c r="A229" s="10">
        <v>1018</v>
      </c>
      <c r="B229" s="10" t="s">
        <v>27</v>
      </c>
      <c r="C229" s="28">
        <f t="shared" si="29"/>
        <v>0.84473729501544237</v>
      </c>
      <c r="D229" s="28">
        <f t="shared" si="29"/>
        <v>0.84174285517949832</v>
      </c>
      <c r="E229" s="28">
        <f t="shared" si="29"/>
        <v>0.78210649951788713</v>
      </c>
      <c r="F229" s="28">
        <f t="shared" si="29"/>
        <v>0.90317303301825258</v>
      </c>
      <c r="G229" s="28">
        <f t="shared" si="29"/>
        <v>0.77703970768247432</v>
      </c>
      <c r="H229" s="28">
        <f t="shared" si="29"/>
        <v>0.79450694202904715</v>
      </c>
      <c r="I229" s="28">
        <f t="shared" si="29"/>
        <v>0.92316681860606242</v>
      </c>
      <c r="J229" s="28">
        <f t="shared" si="29"/>
        <v>1.1645763526262907</v>
      </c>
      <c r="K229" s="28">
        <f t="shared" si="29"/>
        <v>0.88928597171788071</v>
      </c>
      <c r="L229" s="28">
        <f t="shared" si="29"/>
        <v>0.84743293799229724</v>
      </c>
      <c r="M229" s="28">
        <f t="shared" si="29"/>
        <v>0.81486259404720085</v>
      </c>
      <c r="N229" s="28">
        <f t="shared" si="29"/>
        <v>0.70150899256766386</v>
      </c>
      <c r="O229" s="39">
        <f t="shared" si="30"/>
        <v>10.284139999999997</v>
      </c>
    </row>
    <row r="230" spans="1:15">
      <c r="A230" s="10">
        <v>1019</v>
      </c>
      <c r="B230" s="10" t="s">
        <v>28</v>
      </c>
      <c r="C230" s="28">
        <f t="shared" si="29"/>
        <v>0.35955888885136955</v>
      </c>
      <c r="D230" s="28">
        <f t="shared" si="29"/>
        <v>0.41457400601790129</v>
      </c>
      <c r="E230" s="28">
        <f t="shared" si="29"/>
        <v>0.40555438517627451</v>
      </c>
      <c r="F230" s="28">
        <f t="shared" si="29"/>
        <v>0.44348020510869568</v>
      </c>
      <c r="G230" s="28">
        <f t="shared" si="29"/>
        <v>0.39453770818395562</v>
      </c>
      <c r="H230" s="28">
        <f t="shared" si="29"/>
        <v>4.326128499294235E-2</v>
      </c>
      <c r="I230" s="28">
        <f t="shared" si="29"/>
        <v>0.51751509554123487</v>
      </c>
      <c r="J230" s="28">
        <f t="shared" si="29"/>
        <v>0.57759364422112636</v>
      </c>
      <c r="K230" s="28">
        <f t="shared" si="29"/>
        <v>0.46583262748113641</v>
      </c>
      <c r="L230" s="28">
        <f t="shared" si="29"/>
        <v>0.32362530257875655</v>
      </c>
      <c r="M230" s="28">
        <f t="shared" si="29"/>
        <v>0.10884217627572901</v>
      </c>
      <c r="N230" s="28">
        <f t="shared" si="29"/>
        <v>0.27881467557087924</v>
      </c>
      <c r="O230" s="39">
        <f t="shared" si="30"/>
        <v>4.333190000000001</v>
      </c>
    </row>
    <row r="231" spans="1:15">
      <c r="A231" s="10">
        <v>1020</v>
      </c>
      <c r="B231" s="10" t="s">
        <v>29</v>
      </c>
      <c r="C231" s="28">
        <f t="shared" ref="C231:N241" si="31">+C169-C200</f>
        <v>3.8801269598938131</v>
      </c>
      <c r="D231" s="28">
        <f t="shared" si="31"/>
        <v>4.1405896054423907</v>
      </c>
      <c r="E231" s="28">
        <f t="shared" si="31"/>
        <v>4.0266243811535141</v>
      </c>
      <c r="F231" s="28">
        <f t="shared" si="31"/>
        <v>4.4079383093511275</v>
      </c>
      <c r="G231" s="28">
        <f t="shared" si="31"/>
        <v>4.1321607519179224</v>
      </c>
      <c r="H231" s="28">
        <f t="shared" si="31"/>
        <v>3.7649294274230556</v>
      </c>
      <c r="I231" s="28">
        <f t="shared" si="31"/>
        <v>4.7057346572798426</v>
      </c>
      <c r="J231" s="28">
        <f t="shared" si="31"/>
        <v>4.3181876610707741</v>
      </c>
      <c r="K231" s="28">
        <f t="shared" si="31"/>
        <v>4.4155916587411976</v>
      </c>
      <c r="L231" s="28">
        <f t="shared" si="31"/>
        <v>4.168642322509454</v>
      </c>
      <c r="M231" s="28">
        <f t="shared" si="31"/>
        <v>3.6475576938472849</v>
      </c>
      <c r="N231" s="28">
        <f t="shared" si="31"/>
        <v>4.0468565713696378</v>
      </c>
      <c r="O231" s="39">
        <f t="shared" si="30"/>
        <v>49.654940000000018</v>
      </c>
    </row>
    <row r="232" spans="1:15">
      <c r="A232" s="10">
        <v>1021</v>
      </c>
      <c r="B232" s="10" t="s">
        <v>30</v>
      </c>
      <c r="C232" s="28">
        <f t="shared" si="31"/>
        <v>0.81936481392826355</v>
      </c>
      <c r="D232" s="28">
        <f t="shared" si="31"/>
        <v>0.79296174443834788</v>
      </c>
      <c r="E232" s="28">
        <f t="shared" si="31"/>
        <v>0.78359145026614352</v>
      </c>
      <c r="F232" s="28">
        <f t="shared" si="31"/>
        <v>0.97260408352493133</v>
      </c>
      <c r="G232" s="28">
        <f t="shared" si="31"/>
        <v>0.78503483160146337</v>
      </c>
      <c r="H232" s="28">
        <f t="shared" si="31"/>
        <v>0.73576794812140878</v>
      </c>
      <c r="I232" s="28">
        <f t="shared" si="31"/>
        <v>0.9653266112753589</v>
      </c>
      <c r="J232" s="28">
        <f t="shared" si="31"/>
        <v>0.85563417899462135</v>
      </c>
      <c r="K232" s="28">
        <f t="shared" si="31"/>
        <v>0.92705785790773076</v>
      </c>
      <c r="L232" s="28">
        <f t="shared" si="31"/>
        <v>0.83565803011597339</v>
      </c>
      <c r="M232" s="28">
        <f t="shared" si="31"/>
        <v>0.60268073105139774</v>
      </c>
      <c r="N232" s="28">
        <f t="shared" si="31"/>
        <v>0.779527718774364</v>
      </c>
      <c r="O232" s="39">
        <f t="shared" si="30"/>
        <v>9.8552100000000067</v>
      </c>
    </row>
    <row r="233" spans="1:15">
      <c r="A233" s="10">
        <v>1022</v>
      </c>
      <c r="B233" s="10" t="s">
        <v>31</v>
      </c>
      <c r="C233" s="28">
        <f t="shared" si="31"/>
        <v>4.7722265821901733</v>
      </c>
      <c r="D233" s="28">
        <f t="shared" si="31"/>
        <v>6.1346881357941809</v>
      </c>
      <c r="E233" s="28">
        <f t="shared" si="31"/>
        <v>5.1248901455855957</v>
      </c>
      <c r="F233" s="28">
        <f t="shared" si="31"/>
        <v>5.7166369264901071</v>
      </c>
      <c r="G233" s="28">
        <f t="shared" si="31"/>
        <v>5.1709826798921981</v>
      </c>
      <c r="H233" s="28">
        <f t="shared" si="31"/>
        <v>5.1608244800058483</v>
      </c>
      <c r="I233" s="28">
        <f t="shared" si="31"/>
        <v>6.6115611336444076</v>
      </c>
      <c r="J233" s="28">
        <f t="shared" si="31"/>
        <v>5.8216020505519177</v>
      </c>
      <c r="K233" s="28">
        <f t="shared" si="31"/>
        <v>5.8978799649710849</v>
      </c>
      <c r="L233" s="28">
        <f t="shared" si="31"/>
        <v>5.3408860580601853</v>
      </c>
      <c r="M233" s="28">
        <f t="shared" si="31"/>
        <v>4.8043130274401529</v>
      </c>
      <c r="N233" s="28">
        <f t="shared" si="31"/>
        <v>4.0969188153741625</v>
      </c>
      <c r="O233" s="39">
        <f t="shared" si="30"/>
        <v>64.653410000000008</v>
      </c>
    </row>
    <row r="234" spans="1:15">
      <c r="A234" s="10">
        <v>1023</v>
      </c>
      <c r="B234" s="10" t="s">
        <v>32</v>
      </c>
      <c r="C234" s="28">
        <f t="shared" si="31"/>
        <v>0.9033598199931997</v>
      </c>
      <c r="D234" s="28">
        <f t="shared" si="31"/>
        <v>1.0290651719047212</v>
      </c>
      <c r="E234" s="28">
        <f t="shared" si="31"/>
        <v>0.85261621465360138</v>
      </c>
      <c r="F234" s="28">
        <f t="shared" si="31"/>
        <v>1.0993341183649112</v>
      </c>
      <c r="G234" s="28">
        <f t="shared" si="31"/>
        <v>0.88879416457263971</v>
      </c>
      <c r="H234" s="28">
        <f t="shared" si="31"/>
        <v>0.82883671365045586</v>
      </c>
      <c r="I234" s="28">
        <f t="shared" si="31"/>
        <v>1.0303174444600256</v>
      </c>
      <c r="J234" s="28">
        <f t="shared" si="31"/>
        <v>1.022075237477722</v>
      </c>
      <c r="K234" s="28">
        <f t="shared" si="31"/>
        <v>1.0407977528048702</v>
      </c>
      <c r="L234" s="28">
        <f t="shared" si="31"/>
        <v>0.91969798854350804</v>
      </c>
      <c r="M234" s="28">
        <f t="shared" si="31"/>
        <v>0.84793818334365278</v>
      </c>
      <c r="N234" s="28">
        <f t="shared" si="31"/>
        <v>0.61706719023069589</v>
      </c>
      <c r="O234" s="39">
        <f t="shared" si="30"/>
        <v>11.079900000000002</v>
      </c>
    </row>
    <row r="235" spans="1:15">
      <c r="A235" s="10">
        <v>1024</v>
      </c>
      <c r="B235" s="10" t="s">
        <v>33</v>
      </c>
      <c r="C235" s="28">
        <f t="shared" si="31"/>
        <v>10.327301787735506</v>
      </c>
      <c r="D235" s="28">
        <f t="shared" si="31"/>
        <v>10.715653039474642</v>
      </c>
      <c r="E235" s="28">
        <f t="shared" si="31"/>
        <v>10.270078755902349</v>
      </c>
      <c r="F235" s="28">
        <f t="shared" si="31"/>
        <v>11.051081963230651</v>
      </c>
      <c r="G235" s="28">
        <f t="shared" si="31"/>
        <v>11.675515214304552</v>
      </c>
      <c r="H235" s="28">
        <f t="shared" si="31"/>
        <v>10.136155389541265</v>
      </c>
      <c r="I235" s="28">
        <f t="shared" si="31"/>
        <v>12.24774149768851</v>
      </c>
      <c r="J235" s="28">
        <f t="shared" si="31"/>
        <v>10.639284591097582</v>
      </c>
      <c r="K235" s="28">
        <f t="shared" si="31"/>
        <v>11.316224434965806</v>
      </c>
      <c r="L235" s="28">
        <f t="shared" si="31"/>
        <v>11.019599816831761</v>
      </c>
      <c r="M235" s="28">
        <f t="shared" si="31"/>
        <v>11.14672563679153</v>
      </c>
      <c r="N235" s="28">
        <f t="shared" si="31"/>
        <v>11.23147787243588</v>
      </c>
      <c r="O235" s="39">
        <f t="shared" si="30"/>
        <v>131.77684000000002</v>
      </c>
    </row>
    <row r="236" spans="1:15">
      <c r="A236" s="10">
        <v>1025</v>
      </c>
      <c r="B236" s="10" t="s">
        <v>34</v>
      </c>
      <c r="C236" s="28">
        <f t="shared" si="31"/>
        <v>1.0433307118947615</v>
      </c>
      <c r="D236" s="28">
        <f t="shared" si="31"/>
        <v>1.0750836259807772</v>
      </c>
      <c r="E236" s="28">
        <f t="shared" si="31"/>
        <v>0.68608096134933305</v>
      </c>
      <c r="F236" s="28">
        <f t="shared" si="31"/>
        <v>1.0560605861296728</v>
      </c>
      <c r="G236" s="28">
        <f t="shared" si="31"/>
        <v>1.0390268082580434</v>
      </c>
      <c r="H236" s="28">
        <f t="shared" si="31"/>
        <v>1.0155042403651877</v>
      </c>
      <c r="I236" s="28">
        <f t="shared" si="31"/>
        <v>1.2861920988247308</v>
      </c>
      <c r="J236" s="28">
        <f t="shared" si="31"/>
        <v>1.3299841993574995</v>
      </c>
      <c r="K236" s="28">
        <f t="shared" si="31"/>
        <v>1.2704793785188122</v>
      </c>
      <c r="L236" s="28">
        <f t="shared" si="31"/>
        <v>1.6283095579523024</v>
      </c>
      <c r="M236" s="28">
        <f t="shared" si="31"/>
        <v>0.73722375247300165</v>
      </c>
      <c r="N236" s="28">
        <f t="shared" si="31"/>
        <v>1.0268040788958785</v>
      </c>
      <c r="O236" s="39">
        <f t="shared" si="30"/>
        <v>13.194080000000001</v>
      </c>
    </row>
    <row r="237" spans="1:15">
      <c r="A237" s="10">
        <v>1026</v>
      </c>
      <c r="B237" s="10" t="s">
        <v>35</v>
      </c>
      <c r="C237" s="28">
        <f t="shared" si="31"/>
        <v>0.3831281198306361</v>
      </c>
      <c r="D237" s="28">
        <f t="shared" si="31"/>
        <v>0.3556960188825371</v>
      </c>
      <c r="E237" s="28">
        <f t="shared" si="31"/>
        <v>0.34379905944390454</v>
      </c>
      <c r="F237" s="28">
        <f t="shared" si="31"/>
        <v>0.37296349844320642</v>
      </c>
      <c r="G237" s="28">
        <f t="shared" si="31"/>
        <v>0.3266947173121495</v>
      </c>
      <c r="H237" s="28">
        <f t="shared" si="31"/>
        <v>0.28187517712609667</v>
      </c>
      <c r="I237" s="28">
        <f t="shared" si="31"/>
        <v>0.44418570329927043</v>
      </c>
      <c r="J237" s="28">
        <f t="shared" si="31"/>
        <v>0.25186937138303644</v>
      </c>
      <c r="K237" s="28">
        <f t="shared" si="31"/>
        <v>0.37475510730182482</v>
      </c>
      <c r="L237" s="28">
        <f t="shared" si="31"/>
        <v>0.30582788620841328</v>
      </c>
      <c r="M237" s="28">
        <f t="shared" si="31"/>
        <v>0.32402281867163918</v>
      </c>
      <c r="N237" s="28">
        <f t="shared" si="31"/>
        <v>0.30857252209728259</v>
      </c>
      <c r="O237" s="39">
        <f t="shared" si="30"/>
        <v>4.0733899999999963</v>
      </c>
    </row>
    <row r="238" spans="1:15">
      <c r="A238" s="10">
        <v>1027</v>
      </c>
      <c r="B238" s="10" t="s">
        <v>36</v>
      </c>
      <c r="C238" s="28">
        <f t="shared" si="31"/>
        <v>0.43001489983156094</v>
      </c>
      <c r="D238" s="28">
        <f t="shared" si="31"/>
        <v>0.47240256580267947</v>
      </c>
      <c r="E238" s="28">
        <f t="shared" si="31"/>
        <v>0.36009982853247346</v>
      </c>
      <c r="F238" s="28">
        <f t="shared" si="31"/>
        <v>0.48384348805384181</v>
      </c>
      <c r="G238" s="28">
        <f t="shared" si="31"/>
        <v>0.40071264169729315</v>
      </c>
      <c r="H238" s="28">
        <f t="shared" si="31"/>
        <v>0.36272409902085345</v>
      </c>
      <c r="I238" s="28">
        <f t="shared" si="31"/>
        <v>0.5697557359522194</v>
      </c>
      <c r="J238" s="28">
        <f t="shared" si="31"/>
        <v>0.58247276914494861</v>
      </c>
      <c r="K238" s="28">
        <f t="shared" si="31"/>
        <v>0.49427358686072986</v>
      </c>
      <c r="L238" s="28">
        <f t="shared" si="31"/>
        <v>0.42352652606753571</v>
      </c>
      <c r="M238" s="28">
        <f t="shared" si="31"/>
        <v>0.41806172302942368</v>
      </c>
      <c r="N238" s="28">
        <f t="shared" si="31"/>
        <v>0.35058213600644117</v>
      </c>
      <c r="O238" s="39">
        <f t="shared" si="30"/>
        <v>5.3484700000000007</v>
      </c>
    </row>
    <row r="239" spans="1:15">
      <c r="A239" s="10">
        <v>1028</v>
      </c>
      <c r="B239" s="10" t="s">
        <v>37</v>
      </c>
      <c r="C239" s="28">
        <f t="shared" si="31"/>
        <v>4.5436865822742467</v>
      </c>
      <c r="D239" s="28">
        <f t="shared" si="31"/>
        <v>4.4251536764841255</v>
      </c>
      <c r="E239" s="28">
        <f t="shared" si="31"/>
        <v>4.3769608049573749</v>
      </c>
      <c r="F239" s="28">
        <f t="shared" si="31"/>
        <v>4.7721690748400567</v>
      </c>
      <c r="G239" s="28">
        <f t="shared" si="31"/>
        <v>4.9794150296602364</v>
      </c>
      <c r="H239" s="28">
        <f t="shared" si="31"/>
        <v>4.1753989714530331</v>
      </c>
      <c r="I239" s="28">
        <f t="shared" si="31"/>
        <v>5.1203602432709561</v>
      </c>
      <c r="J239" s="28">
        <f t="shared" si="31"/>
        <v>4.7753767687349882</v>
      </c>
      <c r="K239" s="28">
        <f t="shared" si="31"/>
        <v>4.4971702497195167</v>
      </c>
      <c r="L239" s="28">
        <f t="shared" si="31"/>
        <v>4.6156853665100606</v>
      </c>
      <c r="M239" s="28">
        <f t="shared" si="31"/>
        <v>4.3860861418373505</v>
      </c>
      <c r="N239" s="28">
        <f t="shared" si="31"/>
        <v>3.7651170902580575</v>
      </c>
      <c r="O239" s="39">
        <f t="shared" si="30"/>
        <v>54.432580000000016</v>
      </c>
    </row>
    <row r="240" spans="1:15">
      <c r="A240" s="10">
        <v>1029</v>
      </c>
      <c r="B240" s="10" t="s">
        <v>38</v>
      </c>
      <c r="C240" s="28">
        <f t="shared" si="31"/>
        <v>0.44738147273517526</v>
      </c>
      <c r="D240" s="28">
        <f t="shared" si="31"/>
        <v>0.50422847951559602</v>
      </c>
      <c r="E240" s="28">
        <f t="shared" si="31"/>
        <v>0.44260752037114515</v>
      </c>
      <c r="F240" s="28">
        <f t="shared" si="31"/>
        <v>0.57560096967048424</v>
      </c>
      <c r="G240" s="28">
        <f t="shared" si="31"/>
        <v>0.5014607325237217</v>
      </c>
      <c r="H240" s="28">
        <f t="shared" si="31"/>
        <v>0.46486212870396859</v>
      </c>
      <c r="I240" s="28">
        <f t="shared" si="31"/>
        <v>0.56369800494961986</v>
      </c>
      <c r="J240" s="28">
        <f t="shared" si="31"/>
        <v>0.6015181906022613</v>
      </c>
      <c r="K240" s="28">
        <f t="shared" si="31"/>
        <v>0.57126510307152722</v>
      </c>
      <c r="L240" s="28">
        <f t="shared" si="31"/>
        <v>0.36493505026290329</v>
      </c>
      <c r="M240" s="28">
        <f t="shared" si="31"/>
        <v>0.46082714936538904</v>
      </c>
      <c r="N240" s="28">
        <f t="shared" si="31"/>
        <v>0.33315519822820905</v>
      </c>
      <c r="O240" s="39">
        <f t="shared" si="30"/>
        <v>5.8315400000000004</v>
      </c>
    </row>
    <row r="241" spans="1:31">
      <c r="A241" s="15">
        <v>1030</v>
      </c>
      <c r="B241" s="15" t="s">
        <v>18</v>
      </c>
      <c r="C241" s="30">
        <f t="shared" si="31"/>
        <v>0.63810109528657144</v>
      </c>
      <c r="D241" s="30">
        <f t="shared" si="31"/>
        <v>0.70579498288837739</v>
      </c>
      <c r="E241" s="30">
        <f t="shared" si="31"/>
        <v>0.57786177154886875</v>
      </c>
      <c r="F241" s="30">
        <f t="shared" si="31"/>
        <v>0.51701100433121561</v>
      </c>
      <c r="G241" s="30">
        <f t="shared" si="31"/>
        <v>0.74483440332673889</v>
      </c>
      <c r="H241" s="30">
        <f t="shared" si="31"/>
        <v>0.64169858690292292</v>
      </c>
      <c r="I241" s="30">
        <f t="shared" si="31"/>
        <v>0.90112820964925988</v>
      </c>
      <c r="J241" s="30">
        <f t="shared" si="31"/>
        <v>0.89749654800865253</v>
      </c>
      <c r="K241" s="30">
        <f t="shared" si="31"/>
        <v>0.83025977794903005</v>
      </c>
      <c r="L241" s="30">
        <f t="shared" si="31"/>
        <v>0.60549831748178295</v>
      </c>
      <c r="M241" s="30">
        <f t="shared" si="31"/>
        <v>0.60754469677256007</v>
      </c>
      <c r="N241" s="30">
        <f t="shared" si="31"/>
        <v>0.63194060585401735</v>
      </c>
      <c r="O241" s="40">
        <f t="shared" si="30"/>
        <v>8.2991699999999984</v>
      </c>
    </row>
    <row r="242" spans="1:31">
      <c r="A242" s="4">
        <v>10300</v>
      </c>
      <c r="B242" s="4" t="s">
        <v>149</v>
      </c>
      <c r="C242" s="25">
        <f>SUM(C214:C241)</f>
        <v>106.73958812328603</v>
      </c>
      <c r="D242" s="25">
        <f t="shared" ref="D242:O242" si="32">SUM(D214:D241)</f>
        <v>111.20856981741358</v>
      </c>
      <c r="E242" s="25">
        <f t="shared" si="32"/>
        <v>104.77420443026205</v>
      </c>
      <c r="F242" s="25">
        <f t="shared" si="32"/>
        <v>117.11841665129387</v>
      </c>
      <c r="G242" s="25">
        <f t="shared" si="32"/>
        <v>112.60131497885824</v>
      </c>
      <c r="H242" s="25">
        <f t="shared" si="32"/>
        <v>102.18341761869972</v>
      </c>
      <c r="I242" s="25">
        <f t="shared" si="32"/>
        <v>128.40094566379486</v>
      </c>
      <c r="J242" s="25">
        <f t="shared" si="32"/>
        <v>123.11582540614904</v>
      </c>
      <c r="K242" s="25">
        <f t="shared" si="32"/>
        <v>114.82839930610002</v>
      </c>
      <c r="L242" s="25">
        <f t="shared" si="32"/>
        <v>107.75833050882491</v>
      </c>
      <c r="M242" s="25">
        <f t="shared" si="32"/>
        <v>102.62427050746658</v>
      </c>
      <c r="N242" s="25">
        <f t="shared" si="32"/>
        <v>101.63671698785105</v>
      </c>
      <c r="O242" s="25">
        <f t="shared" si="32"/>
        <v>1332.9899999999996</v>
      </c>
    </row>
    <row r="243" spans="1:31">
      <c r="A243" s="32" t="s">
        <v>76</v>
      </c>
      <c r="B243" s="32"/>
      <c r="C243"/>
      <c r="D243"/>
      <c r="E243"/>
      <c r="F243"/>
      <c r="G243"/>
      <c r="H243"/>
      <c r="I243"/>
      <c r="J243"/>
      <c r="K243"/>
      <c r="L243"/>
      <c r="M243"/>
      <c r="N243"/>
      <c r="O243" s="32"/>
      <c r="Q243" t="s">
        <v>156</v>
      </c>
    </row>
    <row r="244" spans="1:31">
      <c r="A244" s="3" t="s">
        <v>55</v>
      </c>
      <c r="B244" s="3" t="s">
        <v>98</v>
      </c>
      <c r="C244" s="3" t="s">
        <v>0</v>
      </c>
      <c r="D244" s="3" t="s">
        <v>1</v>
      </c>
      <c r="E244" s="3" t="s">
        <v>2</v>
      </c>
      <c r="F244" s="3" t="s">
        <v>3</v>
      </c>
      <c r="G244" s="3" t="s">
        <v>4</v>
      </c>
      <c r="H244" s="3" t="s">
        <v>5</v>
      </c>
      <c r="I244" s="3" t="s">
        <v>6</v>
      </c>
      <c r="J244" s="3" t="s">
        <v>7</v>
      </c>
      <c r="K244" s="3" t="s">
        <v>8</v>
      </c>
      <c r="L244" s="3" t="s">
        <v>9</v>
      </c>
      <c r="M244" s="3" t="s">
        <v>10</v>
      </c>
      <c r="N244" s="3" t="s">
        <v>11</v>
      </c>
      <c r="O244" s="3" t="s">
        <v>58</v>
      </c>
      <c r="Q244" s="3" t="s">
        <v>55</v>
      </c>
      <c r="R244" s="3" t="s">
        <v>98</v>
      </c>
      <c r="S244" s="3" t="s">
        <v>0</v>
      </c>
      <c r="T244" s="3" t="s">
        <v>1</v>
      </c>
      <c r="U244" s="3" t="s">
        <v>2</v>
      </c>
      <c r="V244" s="3" t="s">
        <v>3</v>
      </c>
      <c r="W244" s="3" t="s">
        <v>4</v>
      </c>
      <c r="X244" s="3" t="s">
        <v>5</v>
      </c>
      <c r="Y244" s="3" t="s">
        <v>6</v>
      </c>
      <c r="Z244" s="3" t="s">
        <v>7</v>
      </c>
      <c r="AA244" s="3" t="s">
        <v>8</v>
      </c>
      <c r="AB244" s="3" t="s">
        <v>9</v>
      </c>
      <c r="AC244" s="3" t="s">
        <v>10</v>
      </c>
      <c r="AD244" s="3" t="s">
        <v>11</v>
      </c>
      <c r="AE244" s="3" t="s">
        <v>58</v>
      </c>
    </row>
    <row r="245" spans="1:31">
      <c r="A245" s="7">
        <v>1004</v>
      </c>
      <c r="B245" s="7" t="s">
        <v>99</v>
      </c>
      <c r="C245" s="8">
        <f>+S245</f>
        <v>45</v>
      </c>
      <c r="D245" s="8">
        <f>+C245+T245</f>
        <v>92</v>
      </c>
      <c r="E245" s="8">
        <f>+D245+U245</f>
        <v>123</v>
      </c>
      <c r="F245" s="8">
        <f>+E245+V245</f>
        <v>154</v>
      </c>
      <c r="G245" s="8">
        <f>+F245+W245</f>
        <v>185</v>
      </c>
      <c r="H245" s="8">
        <f t="shared" ref="H245:N260" si="33">+G245+X245</f>
        <v>216</v>
      </c>
      <c r="I245" s="8">
        <f t="shared" si="33"/>
        <v>232</v>
      </c>
      <c r="J245" s="8">
        <f t="shared" si="33"/>
        <v>248</v>
      </c>
      <c r="K245" s="8">
        <f t="shared" si="33"/>
        <v>264</v>
      </c>
      <c r="L245" s="8">
        <f t="shared" si="33"/>
        <v>280</v>
      </c>
      <c r="M245" s="8">
        <f t="shared" si="33"/>
        <v>296</v>
      </c>
      <c r="N245" s="8">
        <f t="shared" si="33"/>
        <v>312</v>
      </c>
      <c r="O245" s="9"/>
      <c r="Q245" s="7">
        <v>1004</v>
      </c>
      <c r="R245" s="7" t="s">
        <v>99</v>
      </c>
      <c r="S245" s="8">
        <f>+[10]ผู้ใช้น้ำโครงการขยายเขต!C4</f>
        <v>45</v>
      </c>
      <c r="T245" s="8">
        <f>+[10]ผู้ใช้น้ำโครงการขยายเขต!D4</f>
        <v>47</v>
      </c>
      <c r="U245" s="8">
        <f>+[10]ผู้ใช้น้ำโครงการขยายเขต!E4</f>
        <v>31</v>
      </c>
      <c r="V245" s="8">
        <f>+[10]ผู้ใช้น้ำโครงการขยายเขต!F4</f>
        <v>31</v>
      </c>
      <c r="W245" s="8">
        <f>+[10]ผู้ใช้น้ำโครงการขยายเขต!G4</f>
        <v>31</v>
      </c>
      <c r="X245" s="8">
        <f>+[10]ผู้ใช้น้ำโครงการขยายเขต!H4</f>
        <v>31</v>
      </c>
      <c r="Y245" s="8">
        <f>+[10]ผู้ใช้น้ำโครงการขยายเขต!I4</f>
        <v>16</v>
      </c>
      <c r="Z245" s="8">
        <f>+[10]ผู้ใช้น้ำโครงการขยายเขต!J4</f>
        <v>16</v>
      </c>
      <c r="AA245" s="8">
        <f>+[10]ผู้ใช้น้ำโครงการขยายเขต!K4</f>
        <v>16</v>
      </c>
      <c r="AB245" s="8">
        <f>+[10]ผู้ใช้น้ำโครงการขยายเขต!L4</f>
        <v>16</v>
      </c>
      <c r="AC245" s="8">
        <f>+[10]ผู้ใช้น้ำโครงการขยายเขต!M4</f>
        <v>16</v>
      </c>
      <c r="AD245" s="8">
        <f>+[10]ผู้ใช้น้ำโครงการขยายเขต!N4</f>
        <v>16</v>
      </c>
      <c r="AE245" s="9">
        <f>SUM(S245:AD245)</f>
        <v>312</v>
      </c>
    </row>
    <row r="246" spans="1:31">
      <c r="A246" s="10">
        <v>1005</v>
      </c>
      <c r="B246" s="10" t="s">
        <v>13</v>
      </c>
      <c r="C246" s="11">
        <f t="shared" ref="C246:C271" si="34">+S246</f>
        <v>3</v>
      </c>
      <c r="D246" s="11">
        <f t="shared" ref="D246:N261" si="35">+C246+T246</f>
        <v>6</v>
      </c>
      <c r="E246" s="11">
        <f t="shared" si="35"/>
        <v>9</v>
      </c>
      <c r="F246" s="11">
        <f t="shared" si="35"/>
        <v>11</v>
      </c>
      <c r="G246" s="11">
        <f t="shared" si="35"/>
        <v>13</v>
      </c>
      <c r="H246" s="11">
        <f t="shared" si="33"/>
        <v>15</v>
      </c>
      <c r="I246" s="11">
        <f t="shared" si="33"/>
        <v>16</v>
      </c>
      <c r="J246" s="11">
        <f t="shared" si="33"/>
        <v>17</v>
      </c>
      <c r="K246" s="11">
        <f t="shared" si="33"/>
        <v>18</v>
      </c>
      <c r="L246" s="11">
        <f t="shared" si="33"/>
        <v>19</v>
      </c>
      <c r="M246" s="11">
        <f t="shared" si="33"/>
        <v>20</v>
      </c>
      <c r="N246" s="11">
        <f t="shared" si="33"/>
        <v>21</v>
      </c>
      <c r="O246" s="12"/>
      <c r="Q246" s="10">
        <v>1005</v>
      </c>
      <c r="R246" s="10" t="s">
        <v>13</v>
      </c>
      <c r="S246" s="11">
        <f>+[10]ผู้ใช้น้ำโครงการขยายเขต!C5</f>
        <v>3</v>
      </c>
      <c r="T246" s="11">
        <f>+[10]ผู้ใช้น้ำโครงการขยายเขต!D5</f>
        <v>3</v>
      </c>
      <c r="U246" s="11">
        <f>+[10]ผู้ใช้น้ำโครงการขยายเขต!E5</f>
        <v>3</v>
      </c>
      <c r="V246" s="11">
        <f>+[10]ผู้ใช้น้ำโครงการขยายเขต!F5</f>
        <v>2</v>
      </c>
      <c r="W246" s="11">
        <f>+[10]ผู้ใช้น้ำโครงการขยายเขต!G5</f>
        <v>2</v>
      </c>
      <c r="X246" s="11">
        <f>+[10]ผู้ใช้น้ำโครงการขยายเขต!H5</f>
        <v>2</v>
      </c>
      <c r="Y246" s="11">
        <f>+[10]ผู้ใช้น้ำโครงการขยายเขต!I5</f>
        <v>1</v>
      </c>
      <c r="Z246" s="11">
        <f>+[10]ผู้ใช้น้ำโครงการขยายเขต!J5</f>
        <v>1</v>
      </c>
      <c r="AA246" s="11">
        <f>+[10]ผู้ใช้น้ำโครงการขยายเขต!K5</f>
        <v>1</v>
      </c>
      <c r="AB246" s="11">
        <f>+[10]ผู้ใช้น้ำโครงการขยายเขต!L5</f>
        <v>1</v>
      </c>
      <c r="AC246" s="11">
        <f>+[10]ผู้ใช้น้ำโครงการขยายเขต!M5</f>
        <v>1</v>
      </c>
      <c r="AD246" s="11">
        <f>+[10]ผู้ใช้น้ำโครงการขยายเขต!N5</f>
        <v>1</v>
      </c>
      <c r="AE246" s="12">
        <f t="shared" ref="AE246:AE271" si="36">SUM(S246:AD246)</f>
        <v>21</v>
      </c>
    </row>
    <row r="247" spans="1:31">
      <c r="A247" s="10">
        <v>1006</v>
      </c>
      <c r="B247" s="10" t="s">
        <v>14</v>
      </c>
      <c r="C247" s="11">
        <f t="shared" si="34"/>
        <v>8</v>
      </c>
      <c r="D247" s="11">
        <f t="shared" si="35"/>
        <v>16</v>
      </c>
      <c r="E247" s="11">
        <f t="shared" si="35"/>
        <v>22</v>
      </c>
      <c r="F247" s="11">
        <f t="shared" si="35"/>
        <v>28</v>
      </c>
      <c r="G247" s="11">
        <f t="shared" si="35"/>
        <v>34</v>
      </c>
      <c r="H247" s="11">
        <f t="shared" si="33"/>
        <v>40</v>
      </c>
      <c r="I247" s="11">
        <f t="shared" si="33"/>
        <v>43</v>
      </c>
      <c r="J247" s="11">
        <f t="shared" si="33"/>
        <v>46</v>
      </c>
      <c r="K247" s="11">
        <f t="shared" si="33"/>
        <v>49</v>
      </c>
      <c r="L247" s="11">
        <f t="shared" si="33"/>
        <v>52</v>
      </c>
      <c r="M247" s="11">
        <f t="shared" si="33"/>
        <v>55</v>
      </c>
      <c r="N247" s="11">
        <f t="shared" si="33"/>
        <v>58</v>
      </c>
      <c r="O247" s="12"/>
      <c r="Q247" s="10">
        <v>1006</v>
      </c>
      <c r="R247" s="10" t="s">
        <v>14</v>
      </c>
      <c r="S247" s="11">
        <f>+[10]ผู้ใช้น้ำโครงการขยายเขต!C6</f>
        <v>8</v>
      </c>
      <c r="T247" s="11">
        <f>+[10]ผู้ใช้น้ำโครงการขยายเขต!D6</f>
        <v>8</v>
      </c>
      <c r="U247" s="11">
        <f>+[10]ผู้ใช้น้ำโครงการขยายเขต!E6</f>
        <v>6</v>
      </c>
      <c r="V247" s="11">
        <f>+[10]ผู้ใช้น้ำโครงการขยายเขต!F6</f>
        <v>6</v>
      </c>
      <c r="W247" s="11">
        <f>+[10]ผู้ใช้น้ำโครงการขยายเขต!G6</f>
        <v>6</v>
      </c>
      <c r="X247" s="11">
        <f>+[10]ผู้ใช้น้ำโครงการขยายเขต!H6</f>
        <v>6</v>
      </c>
      <c r="Y247" s="11">
        <f>+[10]ผู้ใช้น้ำโครงการขยายเขต!I6</f>
        <v>3</v>
      </c>
      <c r="Z247" s="11">
        <f>+[10]ผู้ใช้น้ำโครงการขยายเขต!J6</f>
        <v>3</v>
      </c>
      <c r="AA247" s="11">
        <f>+[10]ผู้ใช้น้ำโครงการขยายเขต!K6</f>
        <v>3</v>
      </c>
      <c r="AB247" s="11">
        <f>+[10]ผู้ใช้น้ำโครงการขยายเขต!L6</f>
        <v>3</v>
      </c>
      <c r="AC247" s="11">
        <f>+[10]ผู้ใช้น้ำโครงการขยายเขต!M6</f>
        <v>3</v>
      </c>
      <c r="AD247" s="11">
        <f>+[10]ผู้ใช้น้ำโครงการขยายเขต!N6</f>
        <v>3</v>
      </c>
      <c r="AE247" s="12">
        <f t="shared" si="36"/>
        <v>58</v>
      </c>
    </row>
    <row r="248" spans="1:31">
      <c r="A248" s="10">
        <v>1007</v>
      </c>
      <c r="B248" s="10" t="s">
        <v>15</v>
      </c>
      <c r="C248" s="11">
        <f t="shared" si="34"/>
        <v>0</v>
      </c>
      <c r="D248" s="11">
        <f t="shared" si="35"/>
        <v>0</v>
      </c>
      <c r="E248" s="11">
        <f t="shared" si="35"/>
        <v>0</v>
      </c>
      <c r="F248" s="11">
        <f t="shared" si="35"/>
        <v>0</v>
      </c>
      <c r="G248" s="11">
        <f t="shared" si="35"/>
        <v>0</v>
      </c>
      <c r="H248" s="11">
        <f t="shared" si="33"/>
        <v>0</v>
      </c>
      <c r="I248" s="11">
        <f t="shared" si="33"/>
        <v>0</v>
      </c>
      <c r="J248" s="11">
        <f t="shared" si="33"/>
        <v>0</v>
      </c>
      <c r="K248" s="11">
        <f t="shared" si="33"/>
        <v>0</v>
      </c>
      <c r="L248" s="11">
        <f t="shared" si="33"/>
        <v>0</v>
      </c>
      <c r="M248" s="11">
        <f t="shared" si="33"/>
        <v>0</v>
      </c>
      <c r="N248" s="11">
        <f t="shared" si="33"/>
        <v>0</v>
      </c>
      <c r="O248" s="12"/>
      <c r="Q248" s="10">
        <v>1007</v>
      </c>
      <c r="R248" s="10" t="s">
        <v>15</v>
      </c>
      <c r="S248" s="11">
        <f>+[10]ผู้ใช้น้ำโครงการขยายเขต!C7</f>
        <v>0</v>
      </c>
      <c r="T248" s="11">
        <f>+[10]ผู้ใช้น้ำโครงการขยายเขต!D7</f>
        <v>0</v>
      </c>
      <c r="U248" s="11">
        <f>+[10]ผู้ใช้น้ำโครงการขยายเขต!E7</f>
        <v>0</v>
      </c>
      <c r="V248" s="11">
        <f>+[10]ผู้ใช้น้ำโครงการขยายเขต!F7</f>
        <v>0</v>
      </c>
      <c r="W248" s="11">
        <f>+[10]ผู้ใช้น้ำโครงการขยายเขต!G7</f>
        <v>0</v>
      </c>
      <c r="X248" s="11">
        <f>+[10]ผู้ใช้น้ำโครงการขยายเขต!H7</f>
        <v>0</v>
      </c>
      <c r="Y248" s="11">
        <f>+[10]ผู้ใช้น้ำโครงการขยายเขต!I7</f>
        <v>0</v>
      </c>
      <c r="Z248" s="11">
        <f>+[10]ผู้ใช้น้ำโครงการขยายเขต!J7</f>
        <v>0</v>
      </c>
      <c r="AA248" s="11">
        <f>+[10]ผู้ใช้น้ำโครงการขยายเขต!K7</f>
        <v>0</v>
      </c>
      <c r="AB248" s="11">
        <f>+[10]ผู้ใช้น้ำโครงการขยายเขต!L7</f>
        <v>0</v>
      </c>
      <c r="AC248" s="11">
        <f>+[10]ผู้ใช้น้ำโครงการขยายเขต!M7</f>
        <v>0</v>
      </c>
      <c r="AD248" s="11">
        <f>+[10]ผู้ใช้น้ำโครงการขยายเขต!N7</f>
        <v>0</v>
      </c>
      <c r="AE248" s="12">
        <f t="shared" si="36"/>
        <v>0</v>
      </c>
    </row>
    <row r="249" spans="1:31">
      <c r="A249" s="10">
        <v>1008</v>
      </c>
      <c r="B249" s="10" t="s">
        <v>16</v>
      </c>
      <c r="C249" s="11">
        <f t="shared" si="34"/>
        <v>3</v>
      </c>
      <c r="D249" s="11">
        <f t="shared" si="35"/>
        <v>6</v>
      </c>
      <c r="E249" s="11">
        <f t="shared" si="35"/>
        <v>9</v>
      </c>
      <c r="F249" s="11">
        <f t="shared" si="35"/>
        <v>12</v>
      </c>
      <c r="G249" s="11">
        <f t="shared" si="35"/>
        <v>15</v>
      </c>
      <c r="H249" s="11">
        <f t="shared" si="33"/>
        <v>17</v>
      </c>
      <c r="I249" s="11">
        <f t="shared" si="33"/>
        <v>18</v>
      </c>
      <c r="J249" s="11">
        <f t="shared" si="33"/>
        <v>19</v>
      </c>
      <c r="K249" s="11">
        <f t="shared" si="33"/>
        <v>20</v>
      </c>
      <c r="L249" s="11">
        <f t="shared" si="33"/>
        <v>21</v>
      </c>
      <c r="M249" s="11">
        <f t="shared" si="33"/>
        <v>22</v>
      </c>
      <c r="N249" s="11">
        <f t="shared" si="33"/>
        <v>23</v>
      </c>
      <c r="O249" s="12"/>
      <c r="Q249" s="10">
        <v>1008</v>
      </c>
      <c r="R249" s="10" t="s">
        <v>16</v>
      </c>
      <c r="S249" s="11">
        <f>+[10]ผู้ใช้น้ำโครงการขยายเขต!C8</f>
        <v>3</v>
      </c>
      <c r="T249" s="11">
        <f>+[10]ผู้ใช้น้ำโครงการขยายเขต!D8</f>
        <v>3</v>
      </c>
      <c r="U249" s="11">
        <f>+[10]ผู้ใช้น้ำโครงการขยายเขต!E8</f>
        <v>3</v>
      </c>
      <c r="V249" s="11">
        <f>+[10]ผู้ใช้น้ำโครงการขยายเขต!F8</f>
        <v>3</v>
      </c>
      <c r="W249" s="11">
        <f>+[10]ผู้ใช้น้ำโครงการขยายเขต!G8</f>
        <v>3</v>
      </c>
      <c r="X249" s="11">
        <f>+[10]ผู้ใช้น้ำโครงการขยายเขต!H8</f>
        <v>2</v>
      </c>
      <c r="Y249" s="11">
        <f>+[10]ผู้ใช้น้ำโครงการขยายเขต!I8</f>
        <v>1</v>
      </c>
      <c r="Z249" s="11">
        <f>+[10]ผู้ใช้น้ำโครงการขยายเขต!J8</f>
        <v>1</v>
      </c>
      <c r="AA249" s="11">
        <f>+[10]ผู้ใช้น้ำโครงการขยายเขต!K8</f>
        <v>1</v>
      </c>
      <c r="AB249" s="11">
        <f>+[10]ผู้ใช้น้ำโครงการขยายเขต!L8</f>
        <v>1</v>
      </c>
      <c r="AC249" s="11">
        <f>+[10]ผู้ใช้น้ำโครงการขยายเขต!M8</f>
        <v>1</v>
      </c>
      <c r="AD249" s="11">
        <f>+[10]ผู้ใช้น้ำโครงการขยายเขต!N8</f>
        <v>1</v>
      </c>
      <c r="AE249" s="12">
        <f t="shared" si="36"/>
        <v>23</v>
      </c>
    </row>
    <row r="250" spans="1:31">
      <c r="A250" s="10">
        <v>1009</v>
      </c>
      <c r="B250" s="10" t="s">
        <v>17</v>
      </c>
      <c r="C250" s="11">
        <f t="shared" si="34"/>
        <v>19</v>
      </c>
      <c r="D250" s="11">
        <f t="shared" si="35"/>
        <v>38</v>
      </c>
      <c r="E250" s="11">
        <f t="shared" si="35"/>
        <v>50</v>
      </c>
      <c r="F250" s="11">
        <f t="shared" si="35"/>
        <v>62</v>
      </c>
      <c r="G250" s="11">
        <f t="shared" si="35"/>
        <v>74</v>
      </c>
      <c r="H250" s="11">
        <f t="shared" si="33"/>
        <v>86</v>
      </c>
      <c r="I250" s="11">
        <f t="shared" si="33"/>
        <v>93</v>
      </c>
      <c r="J250" s="11">
        <f t="shared" si="33"/>
        <v>100</v>
      </c>
      <c r="K250" s="11">
        <f t="shared" si="33"/>
        <v>106</v>
      </c>
      <c r="L250" s="11">
        <f t="shared" si="33"/>
        <v>112</v>
      </c>
      <c r="M250" s="11">
        <f t="shared" si="33"/>
        <v>118</v>
      </c>
      <c r="N250" s="11">
        <f t="shared" si="33"/>
        <v>124</v>
      </c>
      <c r="O250" s="12"/>
      <c r="Q250" s="10">
        <v>1009</v>
      </c>
      <c r="R250" s="10" t="s">
        <v>17</v>
      </c>
      <c r="S250" s="11">
        <f>+[10]ผู้ใช้น้ำโครงการขยายเขต!C9</f>
        <v>19</v>
      </c>
      <c r="T250" s="11">
        <f>+[10]ผู้ใช้น้ำโครงการขยายเขต!D9</f>
        <v>19</v>
      </c>
      <c r="U250" s="11">
        <f>+[10]ผู้ใช้น้ำโครงการขยายเขต!E9</f>
        <v>12</v>
      </c>
      <c r="V250" s="11">
        <f>+[10]ผู้ใช้น้ำโครงการขยายเขต!F9</f>
        <v>12</v>
      </c>
      <c r="W250" s="11">
        <f>+[10]ผู้ใช้น้ำโครงการขยายเขต!G9</f>
        <v>12</v>
      </c>
      <c r="X250" s="11">
        <f>+[10]ผู้ใช้น้ำโครงการขยายเขต!H9</f>
        <v>12</v>
      </c>
      <c r="Y250" s="11">
        <f>+[10]ผู้ใช้น้ำโครงการขยายเขต!I9</f>
        <v>7</v>
      </c>
      <c r="Z250" s="11">
        <f>+[10]ผู้ใช้น้ำโครงการขยายเขต!J9</f>
        <v>7</v>
      </c>
      <c r="AA250" s="11">
        <f>+[10]ผู้ใช้น้ำโครงการขยายเขต!K9</f>
        <v>6</v>
      </c>
      <c r="AB250" s="11">
        <f>+[10]ผู้ใช้น้ำโครงการขยายเขต!L9</f>
        <v>6</v>
      </c>
      <c r="AC250" s="11">
        <f>+[10]ผู้ใช้น้ำโครงการขยายเขต!M9</f>
        <v>6</v>
      </c>
      <c r="AD250" s="11">
        <f>+[10]ผู้ใช้น้ำโครงการขยายเขต!N9</f>
        <v>6</v>
      </c>
      <c r="AE250" s="12">
        <f t="shared" si="36"/>
        <v>124</v>
      </c>
    </row>
    <row r="251" spans="1:31">
      <c r="A251" s="10">
        <v>1010</v>
      </c>
      <c r="B251" s="10" t="s">
        <v>19</v>
      </c>
      <c r="C251" s="11">
        <f t="shared" si="34"/>
        <v>1</v>
      </c>
      <c r="D251" s="11">
        <f t="shared" si="35"/>
        <v>2</v>
      </c>
      <c r="E251" s="11">
        <f t="shared" si="35"/>
        <v>3</v>
      </c>
      <c r="F251" s="11">
        <f t="shared" si="35"/>
        <v>4</v>
      </c>
      <c r="G251" s="11">
        <f t="shared" si="35"/>
        <v>4</v>
      </c>
      <c r="H251" s="11">
        <f t="shared" si="33"/>
        <v>4</v>
      </c>
      <c r="I251" s="11">
        <f t="shared" si="33"/>
        <v>4</v>
      </c>
      <c r="J251" s="11">
        <f t="shared" si="33"/>
        <v>4</v>
      </c>
      <c r="K251" s="11">
        <f t="shared" si="33"/>
        <v>4</v>
      </c>
      <c r="L251" s="11">
        <f t="shared" si="33"/>
        <v>4</v>
      </c>
      <c r="M251" s="11">
        <f t="shared" si="33"/>
        <v>4</v>
      </c>
      <c r="N251" s="11">
        <f t="shared" si="33"/>
        <v>4</v>
      </c>
      <c r="O251" s="12"/>
      <c r="Q251" s="10">
        <v>1010</v>
      </c>
      <c r="R251" s="10" t="s">
        <v>19</v>
      </c>
      <c r="S251" s="11">
        <f>+[10]ผู้ใช้น้ำโครงการขยายเขต!C10</f>
        <v>1</v>
      </c>
      <c r="T251" s="11">
        <f>+[10]ผู้ใช้น้ำโครงการขยายเขต!D10</f>
        <v>1</v>
      </c>
      <c r="U251" s="11">
        <f>+[10]ผู้ใช้น้ำโครงการขยายเขต!E10</f>
        <v>1</v>
      </c>
      <c r="V251" s="11">
        <f>+[10]ผู้ใช้น้ำโครงการขยายเขต!F10</f>
        <v>1</v>
      </c>
      <c r="W251" s="11">
        <f>+[10]ผู้ใช้น้ำโครงการขยายเขต!G10</f>
        <v>0</v>
      </c>
      <c r="X251" s="11">
        <f>+[10]ผู้ใช้น้ำโครงการขยายเขต!H10</f>
        <v>0</v>
      </c>
      <c r="Y251" s="11">
        <f>+[10]ผู้ใช้น้ำโครงการขยายเขต!I10</f>
        <v>0</v>
      </c>
      <c r="Z251" s="11">
        <f>+[10]ผู้ใช้น้ำโครงการขยายเขต!J10</f>
        <v>0</v>
      </c>
      <c r="AA251" s="11">
        <f>+[10]ผู้ใช้น้ำโครงการขยายเขต!K10</f>
        <v>0</v>
      </c>
      <c r="AB251" s="11">
        <f>+[10]ผู้ใช้น้ำโครงการขยายเขต!L10</f>
        <v>0</v>
      </c>
      <c r="AC251" s="11">
        <f>+[10]ผู้ใช้น้ำโครงการขยายเขต!M10</f>
        <v>0</v>
      </c>
      <c r="AD251" s="11">
        <f>+[10]ผู้ใช้น้ำโครงการขยายเขต!N10</f>
        <v>0</v>
      </c>
      <c r="AE251" s="12">
        <f t="shared" si="36"/>
        <v>4</v>
      </c>
    </row>
    <row r="252" spans="1:31">
      <c r="A252" s="10">
        <v>1011</v>
      </c>
      <c r="B252" s="10" t="s">
        <v>20</v>
      </c>
      <c r="C252" s="11">
        <f t="shared" si="34"/>
        <v>1</v>
      </c>
      <c r="D252" s="11">
        <f t="shared" si="35"/>
        <v>1</v>
      </c>
      <c r="E252" s="11">
        <f t="shared" si="35"/>
        <v>1</v>
      </c>
      <c r="F252" s="11">
        <f t="shared" si="35"/>
        <v>1</v>
      </c>
      <c r="G252" s="11">
        <f t="shared" si="35"/>
        <v>1</v>
      </c>
      <c r="H252" s="11">
        <f t="shared" si="33"/>
        <v>1</v>
      </c>
      <c r="I252" s="11">
        <f t="shared" si="33"/>
        <v>1</v>
      </c>
      <c r="J252" s="11">
        <f t="shared" si="33"/>
        <v>1</v>
      </c>
      <c r="K252" s="11">
        <f t="shared" si="33"/>
        <v>1</v>
      </c>
      <c r="L252" s="11">
        <f t="shared" si="33"/>
        <v>1</v>
      </c>
      <c r="M252" s="11">
        <f t="shared" si="33"/>
        <v>1</v>
      </c>
      <c r="N252" s="11">
        <f t="shared" si="33"/>
        <v>1</v>
      </c>
      <c r="O252" s="12"/>
      <c r="Q252" s="10">
        <v>1011</v>
      </c>
      <c r="R252" s="10" t="s">
        <v>20</v>
      </c>
      <c r="S252" s="11">
        <f>+[10]ผู้ใช้น้ำโครงการขยายเขต!C11</f>
        <v>1</v>
      </c>
      <c r="T252" s="11">
        <f>+[10]ผู้ใช้น้ำโครงการขยายเขต!D11</f>
        <v>0</v>
      </c>
      <c r="U252" s="11">
        <f>+[10]ผู้ใช้น้ำโครงการขยายเขต!E11</f>
        <v>0</v>
      </c>
      <c r="V252" s="11">
        <f>+[10]ผู้ใช้น้ำโครงการขยายเขต!F11</f>
        <v>0</v>
      </c>
      <c r="W252" s="11">
        <f>+[10]ผู้ใช้น้ำโครงการขยายเขต!G11</f>
        <v>0</v>
      </c>
      <c r="X252" s="11">
        <f>+[10]ผู้ใช้น้ำโครงการขยายเขต!H11</f>
        <v>0</v>
      </c>
      <c r="Y252" s="11">
        <f>+[10]ผู้ใช้น้ำโครงการขยายเขต!I11</f>
        <v>0</v>
      </c>
      <c r="Z252" s="11">
        <f>+[10]ผู้ใช้น้ำโครงการขยายเขต!J11</f>
        <v>0</v>
      </c>
      <c r="AA252" s="11">
        <f>+[10]ผู้ใช้น้ำโครงการขยายเขต!K11</f>
        <v>0</v>
      </c>
      <c r="AB252" s="11">
        <f>+[10]ผู้ใช้น้ำโครงการขยายเขต!L11</f>
        <v>0</v>
      </c>
      <c r="AC252" s="11">
        <f>+[10]ผู้ใช้น้ำโครงการขยายเขต!M11</f>
        <v>0</v>
      </c>
      <c r="AD252" s="11">
        <f>+[10]ผู้ใช้น้ำโครงการขยายเขต!N11</f>
        <v>0</v>
      </c>
      <c r="AE252" s="12">
        <f t="shared" si="36"/>
        <v>1</v>
      </c>
    </row>
    <row r="253" spans="1:31">
      <c r="A253" s="10">
        <v>1012</v>
      </c>
      <c r="B253" s="10" t="s">
        <v>21</v>
      </c>
      <c r="C253" s="11">
        <f t="shared" si="34"/>
        <v>13</v>
      </c>
      <c r="D253" s="11">
        <f t="shared" si="35"/>
        <v>26</v>
      </c>
      <c r="E253" s="11">
        <f t="shared" si="35"/>
        <v>35</v>
      </c>
      <c r="F253" s="11">
        <f t="shared" si="35"/>
        <v>44</v>
      </c>
      <c r="G253" s="11">
        <f t="shared" si="35"/>
        <v>53</v>
      </c>
      <c r="H253" s="11">
        <f t="shared" si="33"/>
        <v>62</v>
      </c>
      <c r="I253" s="11">
        <f t="shared" si="33"/>
        <v>67</v>
      </c>
      <c r="J253" s="11">
        <f t="shared" si="33"/>
        <v>71</v>
      </c>
      <c r="K253" s="11">
        <f t="shared" si="33"/>
        <v>75</v>
      </c>
      <c r="L253" s="11">
        <f t="shared" si="33"/>
        <v>79</v>
      </c>
      <c r="M253" s="11">
        <f t="shared" si="33"/>
        <v>83</v>
      </c>
      <c r="N253" s="11">
        <f t="shared" si="33"/>
        <v>87</v>
      </c>
      <c r="O253" s="12"/>
      <c r="Q253" s="10">
        <v>1012</v>
      </c>
      <c r="R253" s="10" t="s">
        <v>21</v>
      </c>
      <c r="S253" s="11">
        <f>+[10]ผู้ใช้น้ำโครงการขยายเขต!C12</f>
        <v>13</v>
      </c>
      <c r="T253" s="11">
        <f>+[10]ผู้ใช้น้ำโครงการขยายเขต!D12</f>
        <v>13</v>
      </c>
      <c r="U253" s="11">
        <f>+[10]ผู้ใช้น้ำโครงการขยายเขต!E12</f>
        <v>9</v>
      </c>
      <c r="V253" s="11">
        <f>+[10]ผู้ใช้น้ำโครงการขยายเขต!F12</f>
        <v>9</v>
      </c>
      <c r="W253" s="11">
        <f>+[10]ผู้ใช้น้ำโครงการขยายเขต!G12</f>
        <v>9</v>
      </c>
      <c r="X253" s="11">
        <f>+[10]ผู้ใช้น้ำโครงการขยายเขต!H12</f>
        <v>9</v>
      </c>
      <c r="Y253" s="11">
        <f>+[10]ผู้ใช้น้ำโครงการขยายเขต!I12</f>
        <v>5</v>
      </c>
      <c r="Z253" s="11">
        <f>+[10]ผู้ใช้น้ำโครงการขยายเขต!J12</f>
        <v>4</v>
      </c>
      <c r="AA253" s="11">
        <f>+[10]ผู้ใช้น้ำโครงการขยายเขต!K12</f>
        <v>4</v>
      </c>
      <c r="AB253" s="11">
        <f>+[10]ผู้ใช้น้ำโครงการขยายเขต!L12</f>
        <v>4</v>
      </c>
      <c r="AC253" s="11">
        <f>+[10]ผู้ใช้น้ำโครงการขยายเขต!M12</f>
        <v>4</v>
      </c>
      <c r="AD253" s="11">
        <f>+[10]ผู้ใช้น้ำโครงการขยายเขต!N12</f>
        <v>4</v>
      </c>
      <c r="AE253" s="12">
        <f t="shared" si="36"/>
        <v>87</v>
      </c>
    </row>
    <row r="254" spans="1:31">
      <c r="A254" s="10">
        <v>1013</v>
      </c>
      <c r="B254" s="10" t="s">
        <v>22</v>
      </c>
      <c r="C254" s="11">
        <f t="shared" si="34"/>
        <v>1</v>
      </c>
      <c r="D254" s="11">
        <f t="shared" si="35"/>
        <v>2</v>
      </c>
      <c r="E254" s="11">
        <f t="shared" si="35"/>
        <v>3</v>
      </c>
      <c r="F254" s="11">
        <f t="shared" si="35"/>
        <v>4</v>
      </c>
      <c r="G254" s="11">
        <f t="shared" si="35"/>
        <v>5</v>
      </c>
      <c r="H254" s="11">
        <f t="shared" si="33"/>
        <v>6</v>
      </c>
      <c r="I254" s="11">
        <f t="shared" si="33"/>
        <v>6</v>
      </c>
      <c r="J254" s="11">
        <f t="shared" si="33"/>
        <v>6</v>
      </c>
      <c r="K254" s="11">
        <f t="shared" si="33"/>
        <v>6</v>
      </c>
      <c r="L254" s="11">
        <f t="shared" si="33"/>
        <v>6</v>
      </c>
      <c r="M254" s="11">
        <f t="shared" si="33"/>
        <v>6</v>
      </c>
      <c r="N254" s="11">
        <f t="shared" si="33"/>
        <v>6</v>
      </c>
      <c r="O254" s="12"/>
      <c r="Q254" s="10">
        <v>1013</v>
      </c>
      <c r="R254" s="10" t="s">
        <v>22</v>
      </c>
      <c r="S254" s="11">
        <f>+[10]ผู้ใช้น้ำโครงการขยายเขต!C13</f>
        <v>1</v>
      </c>
      <c r="T254" s="11">
        <f>+[10]ผู้ใช้น้ำโครงการขยายเขต!D13</f>
        <v>1</v>
      </c>
      <c r="U254" s="11">
        <f>+[10]ผู้ใช้น้ำโครงการขยายเขต!E13</f>
        <v>1</v>
      </c>
      <c r="V254" s="11">
        <f>+[10]ผู้ใช้น้ำโครงการขยายเขต!F13</f>
        <v>1</v>
      </c>
      <c r="W254" s="11">
        <f>+[10]ผู้ใช้น้ำโครงการขยายเขต!G13</f>
        <v>1</v>
      </c>
      <c r="X254" s="11">
        <f>+[10]ผู้ใช้น้ำโครงการขยายเขต!H13</f>
        <v>1</v>
      </c>
      <c r="Y254" s="11">
        <f>+[10]ผู้ใช้น้ำโครงการขยายเขต!I13</f>
        <v>0</v>
      </c>
      <c r="Z254" s="11">
        <f>+[10]ผู้ใช้น้ำโครงการขยายเขต!J13</f>
        <v>0</v>
      </c>
      <c r="AA254" s="11">
        <f>+[10]ผู้ใช้น้ำโครงการขยายเขต!K13</f>
        <v>0</v>
      </c>
      <c r="AB254" s="11">
        <f>+[10]ผู้ใช้น้ำโครงการขยายเขต!L13</f>
        <v>0</v>
      </c>
      <c r="AC254" s="11">
        <f>+[10]ผู้ใช้น้ำโครงการขยายเขต!M13</f>
        <v>0</v>
      </c>
      <c r="AD254" s="11">
        <f>+[10]ผู้ใช้น้ำโครงการขยายเขต!N13</f>
        <v>0</v>
      </c>
      <c r="AE254" s="12">
        <f t="shared" si="36"/>
        <v>6</v>
      </c>
    </row>
    <row r="255" spans="1:31">
      <c r="A255" s="10">
        <v>1014</v>
      </c>
      <c r="B255" s="10" t="s">
        <v>23</v>
      </c>
      <c r="C255" s="11">
        <f t="shared" si="34"/>
        <v>22</v>
      </c>
      <c r="D255" s="11">
        <f t="shared" si="35"/>
        <v>44</v>
      </c>
      <c r="E255" s="11">
        <f t="shared" si="35"/>
        <v>59</v>
      </c>
      <c r="F255" s="11">
        <f t="shared" si="35"/>
        <v>74</v>
      </c>
      <c r="G255" s="11">
        <f t="shared" si="35"/>
        <v>89</v>
      </c>
      <c r="H255" s="11">
        <f t="shared" si="33"/>
        <v>104</v>
      </c>
      <c r="I255" s="11">
        <f t="shared" si="33"/>
        <v>111</v>
      </c>
      <c r="J255" s="11">
        <f t="shared" si="33"/>
        <v>118</v>
      </c>
      <c r="K255" s="11">
        <f t="shared" si="33"/>
        <v>125</v>
      </c>
      <c r="L255" s="11">
        <f t="shared" si="33"/>
        <v>132</v>
      </c>
      <c r="M255" s="11">
        <f t="shared" si="33"/>
        <v>139</v>
      </c>
      <c r="N255" s="11">
        <f t="shared" si="33"/>
        <v>146</v>
      </c>
      <c r="O255" s="12"/>
      <c r="Q255" s="10">
        <v>1014</v>
      </c>
      <c r="R255" s="10" t="s">
        <v>23</v>
      </c>
      <c r="S255" s="11">
        <f>+[10]ผู้ใช้น้ำโครงการขยายเขต!C14</f>
        <v>22</v>
      </c>
      <c r="T255" s="11">
        <f>+[10]ผู้ใช้น้ำโครงการขยายเขต!D14</f>
        <v>22</v>
      </c>
      <c r="U255" s="11">
        <f>+[10]ผู้ใช้น้ำโครงการขยายเขต!E14</f>
        <v>15</v>
      </c>
      <c r="V255" s="11">
        <f>+[10]ผู้ใช้น้ำโครงการขยายเขต!F14</f>
        <v>15</v>
      </c>
      <c r="W255" s="11">
        <f>+[10]ผู้ใช้น้ำโครงการขยายเขต!G14</f>
        <v>15</v>
      </c>
      <c r="X255" s="11">
        <f>+[10]ผู้ใช้น้ำโครงการขยายเขต!H14</f>
        <v>15</v>
      </c>
      <c r="Y255" s="11">
        <f>+[10]ผู้ใช้น้ำโครงการขยายเขต!I14</f>
        <v>7</v>
      </c>
      <c r="Z255" s="11">
        <f>+[10]ผู้ใช้น้ำโครงการขยายเขต!J14</f>
        <v>7</v>
      </c>
      <c r="AA255" s="11">
        <f>+[10]ผู้ใช้น้ำโครงการขยายเขต!K14</f>
        <v>7</v>
      </c>
      <c r="AB255" s="11">
        <f>+[10]ผู้ใช้น้ำโครงการขยายเขต!L14</f>
        <v>7</v>
      </c>
      <c r="AC255" s="11">
        <f>+[10]ผู้ใช้น้ำโครงการขยายเขต!M14</f>
        <v>7</v>
      </c>
      <c r="AD255" s="11">
        <f>+[10]ผู้ใช้น้ำโครงการขยายเขต!N14</f>
        <v>7</v>
      </c>
      <c r="AE255" s="12">
        <f t="shared" si="36"/>
        <v>146</v>
      </c>
    </row>
    <row r="256" spans="1:31">
      <c r="A256" s="10">
        <v>1015</v>
      </c>
      <c r="B256" s="10" t="s">
        <v>24</v>
      </c>
      <c r="C256" s="11">
        <f t="shared" si="34"/>
        <v>4</v>
      </c>
      <c r="D256" s="11">
        <f t="shared" si="35"/>
        <v>7</v>
      </c>
      <c r="E256" s="11">
        <f t="shared" si="35"/>
        <v>10</v>
      </c>
      <c r="F256" s="11">
        <f t="shared" si="35"/>
        <v>13</v>
      </c>
      <c r="G256" s="11">
        <f t="shared" si="35"/>
        <v>16</v>
      </c>
      <c r="H256" s="11">
        <f t="shared" si="33"/>
        <v>19</v>
      </c>
      <c r="I256" s="11">
        <f t="shared" si="33"/>
        <v>20</v>
      </c>
      <c r="J256" s="11">
        <f t="shared" si="33"/>
        <v>21</v>
      </c>
      <c r="K256" s="11">
        <f t="shared" si="33"/>
        <v>22</v>
      </c>
      <c r="L256" s="11">
        <f t="shared" si="33"/>
        <v>23</v>
      </c>
      <c r="M256" s="11">
        <f t="shared" si="33"/>
        <v>24</v>
      </c>
      <c r="N256" s="11">
        <f t="shared" si="33"/>
        <v>25</v>
      </c>
      <c r="O256" s="12"/>
      <c r="Q256" s="10">
        <v>1015</v>
      </c>
      <c r="R256" s="10" t="s">
        <v>24</v>
      </c>
      <c r="S256" s="11">
        <f>+[10]ผู้ใช้น้ำโครงการขยายเขต!C15</f>
        <v>4</v>
      </c>
      <c r="T256" s="11">
        <f>+[10]ผู้ใช้น้ำโครงการขยายเขต!D15</f>
        <v>3</v>
      </c>
      <c r="U256" s="11">
        <f>+[10]ผู้ใช้น้ำโครงการขยายเขต!E15</f>
        <v>3</v>
      </c>
      <c r="V256" s="11">
        <f>+[10]ผู้ใช้น้ำโครงการขยายเขต!F15</f>
        <v>3</v>
      </c>
      <c r="W256" s="11">
        <f>+[10]ผู้ใช้น้ำโครงการขยายเขต!G15</f>
        <v>3</v>
      </c>
      <c r="X256" s="11">
        <f>+[10]ผู้ใช้น้ำโครงการขยายเขต!H15</f>
        <v>3</v>
      </c>
      <c r="Y256" s="11">
        <f>+[10]ผู้ใช้น้ำโครงการขยายเขต!I15</f>
        <v>1</v>
      </c>
      <c r="Z256" s="11">
        <f>+[10]ผู้ใช้น้ำโครงการขยายเขต!J15</f>
        <v>1</v>
      </c>
      <c r="AA256" s="11">
        <f>+[10]ผู้ใช้น้ำโครงการขยายเขต!K15</f>
        <v>1</v>
      </c>
      <c r="AB256" s="11">
        <f>+[10]ผู้ใช้น้ำโครงการขยายเขต!L15</f>
        <v>1</v>
      </c>
      <c r="AC256" s="11">
        <f>+[10]ผู้ใช้น้ำโครงการขยายเขต!M15</f>
        <v>1</v>
      </c>
      <c r="AD256" s="11">
        <f>+[10]ผู้ใช้น้ำโครงการขยายเขต!N15</f>
        <v>1</v>
      </c>
      <c r="AE256" s="12">
        <f t="shared" si="36"/>
        <v>25</v>
      </c>
    </row>
    <row r="257" spans="1:31">
      <c r="A257" s="10">
        <v>1016</v>
      </c>
      <c r="B257" s="10" t="s">
        <v>25</v>
      </c>
      <c r="C257" s="11">
        <f t="shared" si="34"/>
        <v>7</v>
      </c>
      <c r="D257" s="11">
        <f t="shared" si="35"/>
        <v>13</v>
      </c>
      <c r="E257" s="11">
        <f t="shared" si="35"/>
        <v>18</v>
      </c>
      <c r="F257" s="11">
        <f t="shared" si="35"/>
        <v>23</v>
      </c>
      <c r="G257" s="11">
        <f t="shared" si="35"/>
        <v>28</v>
      </c>
      <c r="H257" s="11">
        <f t="shared" si="33"/>
        <v>33</v>
      </c>
      <c r="I257" s="11">
        <f t="shared" si="33"/>
        <v>35</v>
      </c>
      <c r="J257" s="11">
        <f t="shared" si="33"/>
        <v>37</v>
      </c>
      <c r="K257" s="11">
        <f t="shared" si="33"/>
        <v>39</v>
      </c>
      <c r="L257" s="11">
        <f t="shared" si="33"/>
        <v>41</v>
      </c>
      <c r="M257" s="11">
        <f t="shared" si="33"/>
        <v>43</v>
      </c>
      <c r="N257" s="11">
        <f t="shared" si="33"/>
        <v>45</v>
      </c>
      <c r="O257" s="12"/>
      <c r="Q257" s="10">
        <v>1016</v>
      </c>
      <c r="R257" s="10" t="s">
        <v>25</v>
      </c>
      <c r="S257" s="11">
        <f>+[10]ผู้ใช้น้ำโครงการขยายเขต!C16</f>
        <v>7</v>
      </c>
      <c r="T257" s="11">
        <f>+[10]ผู้ใช้น้ำโครงการขยายเขต!D16</f>
        <v>6</v>
      </c>
      <c r="U257" s="11">
        <f>+[10]ผู้ใช้น้ำโครงการขยายเขต!E16</f>
        <v>5</v>
      </c>
      <c r="V257" s="11">
        <f>+[10]ผู้ใช้น้ำโครงการขยายเขต!F16</f>
        <v>5</v>
      </c>
      <c r="W257" s="11">
        <f>+[10]ผู้ใช้น้ำโครงการขยายเขต!G16</f>
        <v>5</v>
      </c>
      <c r="X257" s="11">
        <f>+[10]ผู้ใช้น้ำโครงการขยายเขต!H16</f>
        <v>5</v>
      </c>
      <c r="Y257" s="11">
        <f>+[10]ผู้ใช้น้ำโครงการขยายเขต!I16</f>
        <v>2</v>
      </c>
      <c r="Z257" s="11">
        <f>+[10]ผู้ใช้น้ำโครงการขยายเขต!J16</f>
        <v>2</v>
      </c>
      <c r="AA257" s="11">
        <f>+[10]ผู้ใช้น้ำโครงการขยายเขต!K16</f>
        <v>2</v>
      </c>
      <c r="AB257" s="11">
        <f>+[10]ผู้ใช้น้ำโครงการขยายเขต!L16</f>
        <v>2</v>
      </c>
      <c r="AC257" s="11">
        <f>+[10]ผู้ใช้น้ำโครงการขยายเขต!M16</f>
        <v>2</v>
      </c>
      <c r="AD257" s="11">
        <f>+[10]ผู้ใช้น้ำโครงการขยายเขต!N16</f>
        <v>2</v>
      </c>
      <c r="AE257" s="12">
        <f t="shared" si="36"/>
        <v>45</v>
      </c>
    </row>
    <row r="258" spans="1:31">
      <c r="A258" s="10">
        <v>1017</v>
      </c>
      <c r="B258" s="10" t="s">
        <v>26</v>
      </c>
      <c r="C258" s="11">
        <f t="shared" si="34"/>
        <v>7</v>
      </c>
      <c r="D258" s="11">
        <f t="shared" si="35"/>
        <v>13</v>
      </c>
      <c r="E258" s="11">
        <f t="shared" si="35"/>
        <v>18</v>
      </c>
      <c r="F258" s="11">
        <f t="shared" si="35"/>
        <v>23</v>
      </c>
      <c r="G258" s="11">
        <f t="shared" si="35"/>
        <v>28</v>
      </c>
      <c r="H258" s="11">
        <f t="shared" si="33"/>
        <v>33</v>
      </c>
      <c r="I258" s="11">
        <f t="shared" si="33"/>
        <v>36</v>
      </c>
      <c r="J258" s="11">
        <f t="shared" si="33"/>
        <v>39</v>
      </c>
      <c r="K258" s="11">
        <f t="shared" si="33"/>
        <v>42</v>
      </c>
      <c r="L258" s="11">
        <f t="shared" si="33"/>
        <v>45</v>
      </c>
      <c r="M258" s="11">
        <f t="shared" si="33"/>
        <v>48</v>
      </c>
      <c r="N258" s="11">
        <f t="shared" si="33"/>
        <v>51</v>
      </c>
      <c r="O258" s="12"/>
      <c r="Q258" s="10">
        <v>1017</v>
      </c>
      <c r="R258" s="10" t="s">
        <v>26</v>
      </c>
      <c r="S258" s="11">
        <f>+[10]ผู้ใช้น้ำโครงการขยายเขต!C17</f>
        <v>7</v>
      </c>
      <c r="T258" s="11">
        <f>+[10]ผู้ใช้น้ำโครงการขยายเขต!D17</f>
        <v>6</v>
      </c>
      <c r="U258" s="11">
        <f>+[10]ผู้ใช้น้ำโครงการขยายเขต!E17</f>
        <v>5</v>
      </c>
      <c r="V258" s="11">
        <f>+[10]ผู้ใช้น้ำโครงการขยายเขต!F17</f>
        <v>5</v>
      </c>
      <c r="W258" s="11">
        <f>+[10]ผู้ใช้น้ำโครงการขยายเขต!G17</f>
        <v>5</v>
      </c>
      <c r="X258" s="11">
        <f>+[10]ผู้ใช้น้ำโครงการขยายเขต!H17</f>
        <v>5</v>
      </c>
      <c r="Y258" s="11">
        <f>+[10]ผู้ใช้น้ำโครงการขยายเขต!I17</f>
        <v>3</v>
      </c>
      <c r="Z258" s="11">
        <f>+[10]ผู้ใช้น้ำโครงการขยายเขต!J17</f>
        <v>3</v>
      </c>
      <c r="AA258" s="11">
        <f>+[10]ผู้ใช้น้ำโครงการขยายเขต!K17</f>
        <v>3</v>
      </c>
      <c r="AB258" s="11">
        <f>+[10]ผู้ใช้น้ำโครงการขยายเขต!L17</f>
        <v>3</v>
      </c>
      <c r="AC258" s="11">
        <f>+[10]ผู้ใช้น้ำโครงการขยายเขต!M17</f>
        <v>3</v>
      </c>
      <c r="AD258" s="11">
        <f>+[10]ผู้ใช้น้ำโครงการขยายเขต!N17</f>
        <v>3</v>
      </c>
      <c r="AE258" s="12">
        <f t="shared" si="36"/>
        <v>51</v>
      </c>
    </row>
    <row r="259" spans="1:31">
      <c r="A259" s="10">
        <v>1018</v>
      </c>
      <c r="B259" s="10" t="s">
        <v>27</v>
      </c>
      <c r="C259" s="11">
        <f t="shared" si="34"/>
        <v>6</v>
      </c>
      <c r="D259" s="11">
        <f t="shared" si="35"/>
        <v>12</v>
      </c>
      <c r="E259" s="11">
        <f t="shared" si="35"/>
        <v>16</v>
      </c>
      <c r="F259" s="11">
        <f t="shared" si="35"/>
        <v>20</v>
      </c>
      <c r="G259" s="11">
        <f t="shared" si="35"/>
        <v>24</v>
      </c>
      <c r="H259" s="11">
        <f t="shared" si="33"/>
        <v>28</v>
      </c>
      <c r="I259" s="11">
        <f t="shared" si="33"/>
        <v>30</v>
      </c>
      <c r="J259" s="11">
        <f t="shared" si="33"/>
        <v>32</v>
      </c>
      <c r="K259" s="11">
        <f t="shared" si="33"/>
        <v>34</v>
      </c>
      <c r="L259" s="11">
        <f t="shared" si="33"/>
        <v>36</v>
      </c>
      <c r="M259" s="11">
        <f t="shared" si="33"/>
        <v>38</v>
      </c>
      <c r="N259" s="11">
        <f t="shared" si="33"/>
        <v>40</v>
      </c>
      <c r="O259" s="12"/>
      <c r="Q259" s="10">
        <v>1018</v>
      </c>
      <c r="R259" s="10" t="s">
        <v>27</v>
      </c>
      <c r="S259" s="11">
        <f>+[10]ผู้ใช้น้ำโครงการขยายเขต!C18</f>
        <v>6</v>
      </c>
      <c r="T259" s="11">
        <f>+[10]ผู้ใช้น้ำโครงการขยายเขต!D18</f>
        <v>6</v>
      </c>
      <c r="U259" s="11">
        <f>+[10]ผู้ใช้น้ำโครงการขยายเขต!E18</f>
        <v>4</v>
      </c>
      <c r="V259" s="11">
        <f>+[10]ผู้ใช้น้ำโครงการขยายเขต!F18</f>
        <v>4</v>
      </c>
      <c r="W259" s="11">
        <f>+[10]ผู้ใช้น้ำโครงการขยายเขต!G18</f>
        <v>4</v>
      </c>
      <c r="X259" s="11">
        <f>+[10]ผู้ใช้น้ำโครงการขยายเขต!H18</f>
        <v>4</v>
      </c>
      <c r="Y259" s="11">
        <f>+[10]ผู้ใช้น้ำโครงการขยายเขต!I18</f>
        <v>2</v>
      </c>
      <c r="Z259" s="11">
        <f>+[10]ผู้ใช้น้ำโครงการขยายเขต!J18</f>
        <v>2</v>
      </c>
      <c r="AA259" s="11">
        <f>+[10]ผู้ใช้น้ำโครงการขยายเขต!K18</f>
        <v>2</v>
      </c>
      <c r="AB259" s="11">
        <f>+[10]ผู้ใช้น้ำโครงการขยายเขต!L18</f>
        <v>2</v>
      </c>
      <c r="AC259" s="11">
        <f>+[10]ผู้ใช้น้ำโครงการขยายเขต!M18</f>
        <v>2</v>
      </c>
      <c r="AD259" s="11">
        <f>+[10]ผู้ใช้น้ำโครงการขยายเขต!N18</f>
        <v>2</v>
      </c>
      <c r="AE259" s="12">
        <f t="shared" si="36"/>
        <v>40</v>
      </c>
    </row>
    <row r="260" spans="1:31">
      <c r="A260" s="10">
        <v>1019</v>
      </c>
      <c r="B260" s="10" t="s">
        <v>28</v>
      </c>
      <c r="C260" s="11">
        <f t="shared" si="34"/>
        <v>1</v>
      </c>
      <c r="D260" s="11">
        <f t="shared" si="35"/>
        <v>2</v>
      </c>
      <c r="E260" s="11">
        <f t="shared" si="35"/>
        <v>3</v>
      </c>
      <c r="F260" s="11">
        <f t="shared" si="35"/>
        <v>4</v>
      </c>
      <c r="G260" s="11">
        <f t="shared" si="35"/>
        <v>5</v>
      </c>
      <c r="H260" s="11">
        <f t="shared" si="33"/>
        <v>5</v>
      </c>
      <c r="I260" s="11">
        <f t="shared" si="33"/>
        <v>5</v>
      </c>
      <c r="J260" s="11">
        <f t="shared" si="33"/>
        <v>5</v>
      </c>
      <c r="K260" s="11">
        <f t="shared" si="33"/>
        <v>5</v>
      </c>
      <c r="L260" s="11">
        <f t="shared" si="33"/>
        <v>5</v>
      </c>
      <c r="M260" s="11">
        <f t="shared" si="33"/>
        <v>5</v>
      </c>
      <c r="N260" s="11">
        <f t="shared" si="33"/>
        <v>5</v>
      </c>
      <c r="O260" s="12"/>
      <c r="Q260" s="10">
        <v>1019</v>
      </c>
      <c r="R260" s="10" t="s">
        <v>28</v>
      </c>
      <c r="S260" s="11">
        <f>+[10]ผู้ใช้น้ำโครงการขยายเขต!C19</f>
        <v>1</v>
      </c>
      <c r="T260" s="11">
        <f>+[10]ผู้ใช้น้ำโครงการขยายเขต!D19</f>
        <v>1</v>
      </c>
      <c r="U260" s="11">
        <f>+[10]ผู้ใช้น้ำโครงการขยายเขต!E19</f>
        <v>1</v>
      </c>
      <c r="V260" s="11">
        <f>+[10]ผู้ใช้น้ำโครงการขยายเขต!F19</f>
        <v>1</v>
      </c>
      <c r="W260" s="11">
        <f>+[10]ผู้ใช้น้ำโครงการขยายเขต!G19</f>
        <v>1</v>
      </c>
      <c r="X260" s="11">
        <f>+[10]ผู้ใช้น้ำโครงการขยายเขต!H19</f>
        <v>0</v>
      </c>
      <c r="Y260" s="11">
        <f>+[10]ผู้ใช้น้ำโครงการขยายเขต!I19</f>
        <v>0</v>
      </c>
      <c r="Z260" s="11">
        <f>+[10]ผู้ใช้น้ำโครงการขยายเขต!J19</f>
        <v>0</v>
      </c>
      <c r="AA260" s="11">
        <f>+[10]ผู้ใช้น้ำโครงการขยายเขต!K19</f>
        <v>0</v>
      </c>
      <c r="AB260" s="11">
        <f>+[10]ผู้ใช้น้ำโครงการขยายเขต!L19</f>
        <v>0</v>
      </c>
      <c r="AC260" s="11">
        <f>+[10]ผู้ใช้น้ำโครงการขยายเขต!M19</f>
        <v>0</v>
      </c>
      <c r="AD260" s="11">
        <f>+[10]ผู้ใช้น้ำโครงการขยายเขต!N19</f>
        <v>0</v>
      </c>
      <c r="AE260" s="12">
        <f t="shared" si="36"/>
        <v>5</v>
      </c>
    </row>
    <row r="261" spans="1:31">
      <c r="A261" s="10">
        <v>1020</v>
      </c>
      <c r="B261" s="10" t="s">
        <v>29</v>
      </c>
      <c r="C261" s="11">
        <f t="shared" si="34"/>
        <v>7</v>
      </c>
      <c r="D261" s="11">
        <f t="shared" si="35"/>
        <v>14</v>
      </c>
      <c r="E261" s="11">
        <f t="shared" si="35"/>
        <v>19</v>
      </c>
      <c r="F261" s="11">
        <f t="shared" si="35"/>
        <v>24</v>
      </c>
      <c r="G261" s="11">
        <f t="shared" si="35"/>
        <v>29</v>
      </c>
      <c r="H261" s="11">
        <f t="shared" si="35"/>
        <v>34</v>
      </c>
      <c r="I261" s="11">
        <f t="shared" si="35"/>
        <v>36</v>
      </c>
      <c r="J261" s="11">
        <f t="shared" si="35"/>
        <v>38</v>
      </c>
      <c r="K261" s="11">
        <f t="shared" si="35"/>
        <v>40</v>
      </c>
      <c r="L261" s="11">
        <f t="shared" si="35"/>
        <v>42</v>
      </c>
      <c r="M261" s="11">
        <f t="shared" si="35"/>
        <v>44</v>
      </c>
      <c r="N261" s="11">
        <f t="shared" si="35"/>
        <v>46</v>
      </c>
      <c r="O261" s="12"/>
      <c r="Q261" s="10">
        <v>1020</v>
      </c>
      <c r="R261" s="10" t="s">
        <v>29</v>
      </c>
      <c r="S261" s="11">
        <f>+[10]ผู้ใช้น้ำโครงการขยายเขต!C20</f>
        <v>7</v>
      </c>
      <c r="T261" s="11">
        <f>+[10]ผู้ใช้น้ำโครงการขยายเขต!D20</f>
        <v>7</v>
      </c>
      <c r="U261" s="11">
        <f>+[10]ผู้ใช้น้ำโครงการขยายเขต!E20</f>
        <v>5</v>
      </c>
      <c r="V261" s="11">
        <f>+[10]ผู้ใช้น้ำโครงการขยายเขต!F20</f>
        <v>5</v>
      </c>
      <c r="W261" s="11">
        <f>+[10]ผู้ใช้น้ำโครงการขยายเขต!G20</f>
        <v>5</v>
      </c>
      <c r="X261" s="11">
        <f>+[10]ผู้ใช้น้ำโครงการขยายเขต!H20</f>
        <v>5</v>
      </c>
      <c r="Y261" s="11">
        <f>+[10]ผู้ใช้น้ำโครงการขยายเขต!I20</f>
        <v>2</v>
      </c>
      <c r="Z261" s="11">
        <f>+[10]ผู้ใช้น้ำโครงการขยายเขต!J20</f>
        <v>2</v>
      </c>
      <c r="AA261" s="11">
        <f>+[10]ผู้ใช้น้ำโครงการขยายเขต!K20</f>
        <v>2</v>
      </c>
      <c r="AB261" s="11">
        <f>+[10]ผู้ใช้น้ำโครงการขยายเขต!L20</f>
        <v>2</v>
      </c>
      <c r="AC261" s="11">
        <f>+[10]ผู้ใช้น้ำโครงการขยายเขต!M20</f>
        <v>2</v>
      </c>
      <c r="AD261" s="11">
        <f>+[10]ผู้ใช้น้ำโครงการขยายเขต!N20</f>
        <v>2</v>
      </c>
      <c r="AE261" s="12">
        <f t="shared" si="36"/>
        <v>46</v>
      </c>
    </row>
    <row r="262" spans="1:31">
      <c r="A262" s="10">
        <v>1021</v>
      </c>
      <c r="B262" s="10" t="s">
        <v>30</v>
      </c>
      <c r="C262" s="11">
        <f t="shared" si="34"/>
        <v>2</v>
      </c>
      <c r="D262" s="11">
        <f t="shared" ref="D262:N271" si="37">+C262+T262</f>
        <v>4</v>
      </c>
      <c r="E262" s="11">
        <f t="shared" si="37"/>
        <v>6</v>
      </c>
      <c r="F262" s="11">
        <f t="shared" si="37"/>
        <v>7</v>
      </c>
      <c r="G262" s="11">
        <f t="shared" si="37"/>
        <v>8</v>
      </c>
      <c r="H262" s="11">
        <f t="shared" si="37"/>
        <v>9</v>
      </c>
      <c r="I262" s="11">
        <f t="shared" si="37"/>
        <v>10</v>
      </c>
      <c r="J262" s="11">
        <f t="shared" si="37"/>
        <v>11</v>
      </c>
      <c r="K262" s="11">
        <f t="shared" si="37"/>
        <v>12</v>
      </c>
      <c r="L262" s="11">
        <f t="shared" si="37"/>
        <v>13</v>
      </c>
      <c r="M262" s="11">
        <f t="shared" si="37"/>
        <v>14</v>
      </c>
      <c r="N262" s="11">
        <f t="shared" si="37"/>
        <v>15</v>
      </c>
      <c r="O262" s="12"/>
      <c r="Q262" s="10">
        <v>1021</v>
      </c>
      <c r="R262" s="10" t="s">
        <v>30</v>
      </c>
      <c r="S262" s="11">
        <f>+[10]ผู้ใช้น้ำโครงการขยายเขต!C21</f>
        <v>2</v>
      </c>
      <c r="T262" s="11">
        <f>+[10]ผู้ใช้น้ำโครงการขยายเขต!D21</f>
        <v>2</v>
      </c>
      <c r="U262" s="11">
        <f>+[10]ผู้ใช้น้ำโครงการขยายเขต!E21</f>
        <v>2</v>
      </c>
      <c r="V262" s="11">
        <f>+[10]ผู้ใช้น้ำโครงการขยายเขต!F21</f>
        <v>1</v>
      </c>
      <c r="W262" s="11">
        <f>+[10]ผู้ใช้น้ำโครงการขยายเขต!G21</f>
        <v>1</v>
      </c>
      <c r="X262" s="11">
        <f>+[10]ผู้ใช้น้ำโครงการขยายเขต!H21</f>
        <v>1</v>
      </c>
      <c r="Y262" s="11">
        <f>+[10]ผู้ใช้น้ำโครงการขยายเขต!I21</f>
        <v>1</v>
      </c>
      <c r="Z262" s="11">
        <f>+[10]ผู้ใช้น้ำโครงการขยายเขต!J21</f>
        <v>1</v>
      </c>
      <c r="AA262" s="11">
        <f>+[10]ผู้ใช้น้ำโครงการขยายเขต!K21</f>
        <v>1</v>
      </c>
      <c r="AB262" s="11">
        <f>+[10]ผู้ใช้น้ำโครงการขยายเขต!L21</f>
        <v>1</v>
      </c>
      <c r="AC262" s="11">
        <f>+[10]ผู้ใช้น้ำโครงการขยายเขต!M21</f>
        <v>1</v>
      </c>
      <c r="AD262" s="11">
        <f>+[10]ผู้ใช้น้ำโครงการขยายเขต!N21</f>
        <v>1</v>
      </c>
      <c r="AE262" s="12">
        <f t="shared" si="36"/>
        <v>15</v>
      </c>
    </row>
    <row r="263" spans="1:31">
      <c r="A263" s="10">
        <v>1022</v>
      </c>
      <c r="B263" s="10" t="s">
        <v>31</v>
      </c>
      <c r="C263" s="11">
        <f t="shared" si="34"/>
        <v>16</v>
      </c>
      <c r="D263" s="11">
        <f t="shared" si="37"/>
        <v>32</v>
      </c>
      <c r="E263" s="11">
        <f t="shared" si="37"/>
        <v>44</v>
      </c>
      <c r="F263" s="11">
        <f t="shared" si="37"/>
        <v>56</v>
      </c>
      <c r="G263" s="11">
        <f t="shared" si="37"/>
        <v>68</v>
      </c>
      <c r="H263" s="11">
        <f t="shared" si="37"/>
        <v>80</v>
      </c>
      <c r="I263" s="11">
        <f t="shared" si="37"/>
        <v>86</v>
      </c>
      <c r="J263" s="11">
        <f t="shared" si="37"/>
        <v>92</v>
      </c>
      <c r="K263" s="11">
        <f t="shared" si="37"/>
        <v>98</v>
      </c>
      <c r="L263" s="11">
        <f t="shared" si="37"/>
        <v>104</v>
      </c>
      <c r="M263" s="11">
        <f t="shared" si="37"/>
        <v>110</v>
      </c>
      <c r="N263" s="11">
        <f t="shared" si="37"/>
        <v>116</v>
      </c>
      <c r="O263" s="12"/>
      <c r="Q263" s="10">
        <v>1022</v>
      </c>
      <c r="R263" s="10" t="s">
        <v>31</v>
      </c>
      <c r="S263" s="11">
        <f>+[10]ผู้ใช้น้ำโครงการขยายเขต!C22</f>
        <v>16</v>
      </c>
      <c r="T263" s="11">
        <f>+[10]ผู้ใช้น้ำโครงการขยายเขต!D22</f>
        <v>16</v>
      </c>
      <c r="U263" s="11">
        <f>+[10]ผู้ใช้น้ำโครงการขยายเขต!E22</f>
        <v>12</v>
      </c>
      <c r="V263" s="11">
        <f>+[10]ผู้ใช้น้ำโครงการขยายเขต!F22</f>
        <v>12</v>
      </c>
      <c r="W263" s="11">
        <f>+[10]ผู้ใช้น้ำโครงการขยายเขต!G22</f>
        <v>12</v>
      </c>
      <c r="X263" s="11">
        <f>+[10]ผู้ใช้น้ำโครงการขยายเขต!H22</f>
        <v>12</v>
      </c>
      <c r="Y263" s="11">
        <f>+[10]ผู้ใช้น้ำโครงการขยายเขต!I22</f>
        <v>6</v>
      </c>
      <c r="Z263" s="11">
        <f>+[10]ผู้ใช้น้ำโครงการขยายเขต!J22</f>
        <v>6</v>
      </c>
      <c r="AA263" s="11">
        <f>+[10]ผู้ใช้น้ำโครงการขยายเขต!K22</f>
        <v>6</v>
      </c>
      <c r="AB263" s="11">
        <f>+[10]ผู้ใช้น้ำโครงการขยายเขต!L22</f>
        <v>6</v>
      </c>
      <c r="AC263" s="11">
        <f>+[10]ผู้ใช้น้ำโครงการขยายเขต!M22</f>
        <v>6</v>
      </c>
      <c r="AD263" s="11">
        <f>+[10]ผู้ใช้น้ำโครงการขยายเขต!N22</f>
        <v>6</v>
      </c>
      <c r="AE263" s="12">
        <f t="shared" si="36"/>
        <v>116</v>
      </c>
    </row>
    <row r="264" spans="1:31">
      <c r="A264" s="10">
        <v>1023</v>
      </c>
      <c r="B264" s="10" t="s">
        <v>32</v>
      </c>
      <c r="C264" s="11">
        <f t="shared" si="34"/>
        <v>6</v>
      </c>
      <c r="D264" s="11">
        <f t="shared" si="37"/>
        <v>12</v>
      </c>
      <c r="E264" s="11">
        <f t="shared" si="37"/>
        <v>16</v>
      </c>
      <c r="F264" s="11">
        <f t="shared" si="37"/>
        <v>20</v>
      </c>
      <c r="G264" s="11">
        <f t="shared" si="37"/>
        <v>24</v>
      </c>
      <c r="H264" s="11">
        <f t="shared" si="37"/>
        <v>28</v>
      </c>
      <c r="I264" s="11">
        <f t="shared" si="37"/>
        <v>31</v>
      </c>
      <c r="J264" s="11">
        <f t="shared" si="37"/>
        <v>33</v>
      </c>
      <c r="K264" s="11">
        <f t="shared" si="37"/>
        <v>35</v>
      </c>
      <c r="L264" s="11">
        <f t="shared" si="37"/>
        <v>37</v>
      </c>
      <c r="M264" s="11">
        <f t="shared" si="37"/>
        <v>39</v>
      </c>
      <c r="N264" s="11">
        <f t="shared" si="37"/>
        <v>41</v>
      </c>
      <c r="O264" s="12"/>
      <c r="Q264" s="10">
        <v>1023</v>
      </c>
      <c r="R264" s="10" t="s">
        <v>32</v>
      </c>
      <c r="S264" s="11">
        <f>+[10]ผู้ใช้น้ำโครงการขยายเขต!C23</f>
        <v>6</v>
      </c>
      <c r="T264" s="11">
        <f>+[10]ผู้ใช้น้ำโครงการขยายเขต!D23</f>
        <v>6</v>
      </c>
      <c r="U264" s="11">
        <f>+[10]ผู้ใช้น้ำโครงการขยายเขต!E23</f>
        <v>4</v>
      </c>
      <c r="V264" s="11">
        <f>+[10]ผู้ใช้น้ำโครงการขยายเขต!F23</f>
        <v>4</v>
      </c>
      <c r="W264" s="11">
        <f>+[10]ผู้ใช้น้ำโครงการขยายเขต!G23</f>
        <v>4</v>
      </c>
      <c r="X264" s="11">
        <f>+[10]ผู้ใช้น้ำโครงการขยายเขต!H23</f>
        <v>4</v>
      </c>
      <c r="Y264" s="11">
        <f>+[10]ผู้ใช้น้ำโครงการขยายเขต!I23</f>
        <v>3</v>
      </c>
      <c r="Z264" s="11">
        <f>+[10]ผู้ใช้น้ำโครงการขยายเขต!J23</f>
        <v>2</v>
      </c>
      <c r="AA264" s="11">
        <f>+[10]ผู้ใช้น้ำโครงการขยายเขต!K23</f>
        <v>2</v>
      </c>
      <c r="AB264" s="11">
        <f>+[10]ผู้ใช้น้ำโครงการขยายเขต!L23</f>
        <v>2</v>
      </c>
      <c r="AC264" s="11">
        <f>+[10]ผู้ใช้น้ำโครงการขยายเขต!M23</f>
        <v>2</v>
      </c>
      <c r="AD264" s="11">
        <f>+[10]ผู้ใช้น้ำโครงการขยายเขต!N23</f>
        <v>2</v>
      </c>
      <c r="AE264" s="12">
        <f t="shared" si="36"/>
        <v>41</v>
      </c>
    </row>
    <row r="265" spans="1:31">
      <c r="A265" s="10">
        <v>1024</v>
      </c>
      <c r="B265" s="10" t="s">
        <v>33</v>
      </c>
      <c r="C265" s="11">
        <f t="shared" si="34"/>
        <v>31</v>
      </c>
      <c r="D265" s="11">
        <f t="shared" si="37"/>
        <v>62</v>
      </c>
      <c r="E265" s="11">
        <f t="shared" si="37"/>
        <v>82</v>
      </c>
      <c r="F265" s="11">
        <f t="shared" si="37"/>
        <v>102</v>
      </c>
      <c r="G265" s="11">
        <f t="shared" si="37"/>
        <v>122</v>
      </c>
      <c r="H265" s="11">
        <f t="shared" si="37"/>
        <v>142</v>
      </c>
      <c r="I265" s="11">
        <f t="shared" si="37"/>
        <v>153</v>
      </c>
      <c r="J265" s="11">
        <f t="shared" si="37"/>
        <v>164</v>
      </c>
      <c r="K265" s="11">
        <f t="shared" si="37"/>
        <v>174</v>
      </c>
      <c r="L265" s="11">
        <f t="shared" si="37"/>
        <v>184</v>
      </c>
      <c r="M265" s="11">
        <f t="shared" si="37"/>
        <v>194</v>
      </c>
      <c r="N265" s="11">
        <f t="shared" si="37"/>
        <v>204</v>
      </c>
      <c r="O265" s="12"/>
      <c r="Q265" s="10">
        <v>1024</v>
      </c>
      <c r="R265" s="10" t="s">
        <v>33</v>
      </c>
      <c r="S265" s="11">
        <f>+[10]ผู้ใช้น้ำโครงการขยายเขต!C24</f>
        <v>31</v>
      </c>
      <c r="T265" s="11">
        <f>+[10]ผู้ใช้น้ำโครงการขยายเขต!D24</f>
        <v>31</v>
      </c>
      <c r="U265" s="11">
        <f>+[10]ผู้ใช้น้ำโครงการขยายเขต!E24</f>
        <v>20</v>
      </c>
      <c r="V265" s="11">
        <f>+[10]ผู้ใช้น้ำโครงการขยายเขต!F24</f>
        <v>20</v>
      </c>
      <c r="W265" s="11">
        <f>+[10]ผู้ใช้น้ำโครงการขยายเขต!G24</f>
        <v>20</v>
      </c>
      <c r="X265" s="11">
        <f>+[10]ผู้ใช้น้ำโครงการขยายเขต!H24</f>
        <v>20</v>
      </c>
      <c r="Y265" s="11">
        <f>+[10]ผู้ใช้น้ำโครงการขยายเขต!I24</f>
        <v>11</v>
      </c>
      <c r="Z265" s="11">
        <f>+[10]ผู้ใช้น้ำโครงการขยายเขต!J24</f>
        <v>11</v>
      </c>
      <c r="AA265" s="11">
        <f>+[10]ผู้ใช้น้ำโครงการขยายเขต!K24</f>
        <v>10</v>
      </c>
      <c r="AB265" s="11">
        <f>+[10]ผู้ใช้น้ำโครงการขยายเขต!L24</f>
        <v>10</v>
      </c>
      <c r="AC265" s="11">
        <f>+[10]ผู้ใช้น้ำโครงการขยายเขต!M24</f>
        <v>10</v>
      </c>
      <c r="AD265" s="11">
        <f>+[10]ผู้ใช้น้ำโครงการขยายเขต!N24</f>
        <v>10</v>
      </c>
      <c r="AE265" s="12">
        <f t="shared" si="36"/>
        <v>204</v>
      </c>
    </row>
    <row r="266" spans="1:31">
      <c r="A266" s="10">
        <v>1025</v>
      </c>
      <c r="B266" s="10" t="s">
        <v>34</v>
      </c>
      <c r="C266" s="11">
        <f t="shared" si="34"/>
        <v>46</v>
      </c>
      <c r="D266" s="11">
        <f t="shared" si="37"/>
        <v>94</v>
      </c>
      <c r="E266" s="11">
        <f t="shared" si="37"/>
        <v>122</v>
      </c>
      <c r="F266" s="11">
        <f t="shared" si="37"/>
        <v>150</v>
      </c>
      <c r="G266" s="11">
        <f t="shared" si="37"/>
        <v>180</v>
      </c>
      <c r="H266" s="11">
        <f t="shared" si="37"/>
        <v>210</v>
      </c>
      <c r="I266" s="11">
        <f t="shared" si="37"/>
        <v>235</v>
      </c>
      <c r="J266" s="11">
        <f t="shared" si="37"/>
        <v>260</v>
      </c>
      <c r="K266" s="11">
        <f t="shared" si="37"/>
        <v>282</v>
      </c>
      <c r="L266" s="11">
        <f t="shared" si="37"/>
        <v>303</v>
      </c>
      <c r="M266" s="11">
        <f t="shared" si="37"/>
        <v>323</v>
      </c>
      <c r="N266" s="11">
        <f t="shared" si="37"/>
        <v>343</v>
      </c>
      <c r="O266" s="12"/>
      <c r="Q266" s="10">
        <v>1025</v>
      </c>
      <c r="R266" s="10" t="s">
        <v>34</v>
      </c>
      <c r="S266" s="11">
        <f>+[10]ผู้ใช้น้ำโครงการขยายเขต!C25</f>
        <v>46</v>
      </c>
      <c r="T266" s="11">
        <f>+[10]ผู้ใช้น้ำโครงการขยายเขต!D25</f>
        <v>48</v>
      </c>
      <c r="U266" s="11">
        <f>+[10]ผู้ใช้น้ำโครงการขยายเขต!E25</f>
        <v>28</v>
      </c>
      <c r="V266" s="11">
        <f>+[10]ผู้ใช้น้ำโครงการขยายเขต!F25</f>
        <v>28</v>
      </c>
      <c r="W266" s="11">
        <f>+[10]ผู้ใช้น้ำโครงการขยายเขต!G25</f>
        <v>30</v>
      </c>
      <c r="X266" s="11">
        <f>+[10]ผู้ใช้น้ำโครงการขยายเขต!H25</f>
        <v>30</v>
      </c>
      <c r="Y266" s="11">
        <f>+[10]ผู้ใช้น้ำโครงการขยายเขต!I25</f>
        <v>25</v>
      </c>
      <c r="Z266" s="11">
        <f>+[10]ผู้ใช้น้ำโครงการขยายเขต!J25</f>
        <v>25</v>
      </c>
      <c r="AA266" s="11">
        <f>+[10]ผู้ใช้น้ำโครงการขยายเขต!K25</f>
        <v>22</v>
      </c>
      <c r="AB266" s="11">
        <f>+[10]ผู้ใช้น้ำโครงการขยายเขต!L25</f>
        <v>21</v>
      </c>
      <c r="AC266" s="11">
        <f>+[10]ผู้ใช้น้ำโครงการขยายเขต!M25</f>
        <v>20</v>
      </c>
      <c r="AD266" s="11">
        <f>+[10]ผู้ใช้น้ำโครงการขยายเขต!N25</f>
        <v>20</v>
      </c>
      <c r="AE266" s="12">
        <f t="shared" si="36"/>
        <v>343</v>
      </c>
    </row>
    <row r="267" spans="1:31">
      <c r="A267" s="10">
        <v>1026</v>
      </c>
      <c r="B267" s="10" t="s">
        <v>35</v>
      </c>
      <c r="C267" s="11">
        <f t="shared" si="34"/>
        <v>2</v>
      </c>
      <c r="D267" s="11">
        <f t="shared" si="37"/>
        <v>4</v>
      </c>
      <c r="E267" s="11">
        <f t="shared" si="37"/>
        <v>6</v>
      </c>
      <c r="F267" s="11">
        <f t="shared" si="37"/>
        <v>8</v>
      </c>
      <c r="G267" s="11">
        <f t="shared" si="37"/>
        <v>10</v>
      </c>
      <c r="H267" s="11">
        <f t="shared" si="37"/>
        <v>12</v>
      </c>
      <c r="I267" s="11">
        <f t="shared" si="37"/>
        <v>13</v>
      </c>
      <c r="J267" s="11">
        <f t="shared" si="37"/>
        <v>14</v>
      </c>
      <c r="K267" s="11">
        <f t="shared" si="37"/>
        <v>15</v>
      </c>
      <c r="L267" s="11">
        <f t="shared" si="37"/>
        <v>16</v>
      </c>
      <c r="M267" s="11">
        <f t="shared" si="37"/>
        <v>17</v>
      </c>
      <c r="N267" s="11">
        <f t="shared" si="37"/>
        <v>18</v>
      </c>
      <c r="O267" s="12"/>
      <c r="Q267" s="10">
        <v>1026</v>
      </c>
      <c r="R267" s="10" t="s">
        <v>35</v>
      </c>
      <c r="S267" s="11">
        <f>+[10]ผู้ใช้น้ำโครงการขยายเขต!C26</f>
        <v>2</v>
      </c>
      <c r="T267" s="11">
        <f>+[10]ผู้ใช้น้ำโครงการขยายเขต!D26</f>
        <v>2</v>
      </c>
      <c r="U267" s="11">
        <f>+[10]ผู้ใช้น้ำโครงการขยายเขต!E26</f>
        <v>2</v>
      </c>
      <c r="V267" s="11">
        <f>+[10]ผู้ใช้น้ำโครงการขยายเขต!F26</f>
        <v>2</v>
      </c>
      <c r="W267" s="11">
        <f>+[10]ผู้ใช้น้ำโครงการขยายเขต!G26</f>
        <v>2</v>
      </c>
      <c r="X267" s="11">
        <f>+[10]ผู้ใช้น้ำโครงการขยายเขต!H26</f>
        <v>2</v>
      </c>
      <c r="Y267" s="11">
        <f>+[10]ผู้ใช้น้ำโครงการขยายเขต!I26</f>
        <v>1</v>
      </c>
      <c r="Z267" s="11">
        <f>+[10]ผู้ใช้น้ำโครงการขยายเขต!J26</f>
        <v>1</v>
      </c>
      <c r="AA267" s="11">
        <f>+[10]ผู้ใช้น้ำโครงการขยายเขต!K26</f>
        <v>1</v>
      </c>
      <c r="AB267" s="11">
        <f>+[10]ผู้ใช้น้ำโครงการขยายเขต!L26</f>
        <v>1</v>
      </c>
      <c r="AC267" s="11">
        <f>+[10]ผู้ใช้น้ำโครงการขยายเขต!M26</f>
        <v>1</v>
      </c>
      <c r="AD267" s="11">
        <f>+[10]ผู้ใช้น้ำโครงการขยายเขต!N26</f>
        <v>1</v>
      </c>
      <c r="AE267" s="12">
        <f t="shared" si="36"/>
        <v>18</v>
      </c>
    </row>
    <row r="268" spans="1:31">
      <c r="A268" s="10">
        <v>1027</v>
      </c>
      <c r="B268" s="10" t="s">
        <v>36</v>
      </c>
      <c r="C268" s="11">
        <f t="shared" si="34"/>
        <v>6</v>
      </c>
      <c r="D268" s="11">
        <f t="shared" si="37"/>
        <v>12</v>
      </c>
      <c r="E268" s="11">
        <f t="shared" si="37"/>
        <v>17</v>
      </c>
      <c r="F268" s="11">
        <f t="shared" si="37"/>
        <v>22</v>
      </c>
      <c r="G268" s="11">
        <f t="shared" si="37"/>
        <v>27</v>
      </c>
      <c r="H268" s="11">
        <f t="shared" si="37"/>
        <v>32</v>
      </c>
      <c r="I268" s="11">
        <f t="shared" si="37"/>
        <v>35</v>
      </c>
      <c r="J268" s="11">
        <f t="shared" si="37"/>
        <v>38</v>
      </c>
      <c r="K268" s="11">
        <f t="shared" si="37"/>
        <v>41</v>
      </c>
      <c r="L268" s="11">
        <f t="shared" si="37"/>
        <v>44</v>
      </c>
      <c r="M268" s="11">
        <f t="shared" si="37"/>
        <v>47</v>
      </c>
      <c r="N268" s="11">
        <f t="shared" si="37"/>
        <v>50</v>
      </c>
      <c r="O268" s="12"/>
      <c r="Q268" s="10">
        <v>1027</v>
      </c>
      <c r="R268" s="10" t="s">
        <v>36</v>
      </c>
      <c r="S268" s="11">
        <f>+[10]ผู้ใช้น้ำโครงการขยายเขต!C27</f>
        <v>6</v>
      </c>
      <c r="T268" s="11">
        <f>+[10]ผู้ใช้น้ำโครงการขยายเขต!D27</f>
        <v>6</v>
      </c>
      <c r="U268" s="11">
        <f>+[10]ผู้ใช้น้ำโครงการขยายเขต!E27</f>
        <v>5</v>
      </c>
      <c r="V268" s="11">
        <f>+[10]ผู้ใช้น้ำโครงการขยายเขต!F27</f>
        <v>5</v>
      </c>
      <c r="W268" s="11">
        <f>+[10]ผู้ใช้น้ำโครงการขยายเขต!G27</f>
        <v>5</v>
      </c>
      <c r="X268" s="11">
        <f>+[10]ผู้ใช้น้ำโครงการขยายเขต!H27</f>
        <v>5</v>
      </c>
      <c r="Y268" s="11">
        <f>+[10]ผู้ใช้น้ำโครงการขยายเขต!I27</f>
        <v>3</v>
      </c>
      <c r="Z268" s="11">
        <f>+[10]ผู้ใช้น้ำโครงการขยายเขต!J27</f>
        <v>3</v>
      </c>
      <c r="AA268" s="11">
        <f>+[10]ผู้ใช้น้ำโครงการขยายเขต!K27</f>
        <v>3</v>
      </c>
      <c r="AB268" s="11">
        <f>+[10]ผู้ใช้น้ำโครงการขยายเขต!L27</f>
        <v>3</v>
      </c>
      <c r="AC268" s="11">
        <f>+[10]ผู้ใช้น้ำโครงการขยายเขต!M27</f>
        <v>3</v>
      </c>
      <c r="AD268" s="11">
        <f>+[10]ผู้ใช้น้ำโครงการขยายเขต!N27</f>
        <v>3</v>
      </c>
      <c r="AE268" s="12">
        <f t="shared" si="36"/>
        <v>50</v>
      </c>
    </row>
    <row r="269" spans="1:31">
      <c r="A269" s="10">
        <v>1028</v>
      </c>
      <c r="B269" s="10" t="s">
        <v>37</v>
      </c>
      <c r="C269" s="11">
        <f t="shared" si="34"/>
        <v>7</v>
      </c>
      <c r="D269" s="11">
        <f t="shared" si="37"/>
        <v>13</v>
      </c>
      <c r="E269" s="11">
        <f t="shared" si="37"/>
        <v>18</v>
      </c>
      <c r="F269" s="11">
        <f t="shared" si="37"/>
        <v>23</v>
      </c>
      <c r="G269" s="11">
        <f t="shared" si="37"/>
        <v>28</v>
      </c>
      <c r="H269" s="11">
        <f t="shared" si="37"/>
        <v>33</v>
      </c>
      <c r="I269" s="11">
        <f t="shared" si="37"/>
        <v>36</v>
      </c>
      <c r="J269" s="11">
        <f t="shared" si="37"/>
        <v>39</v>
      </c>
      <c r="K269" s="11">
        <f t="shared" si="37"/>
        <v>42</v>
      </c>
      <c r="L269" s="11">
        <f t="shared" si="37"/>
        <v>45</v>
      </c>
      <c r="M269" s="11">
        <f t="shared" si="37"/>
        <v>48</v>
      </c>
      <c r="N269" s="11">
        <f t="shared" si="37"/>
        <v>51</v>
      </c>
      <c r="O269" s="12"/>
      <c r="Q269" s="10">
        <v>1028</v>
      </c>
      <c r="R269" s="10" t="s">
        <v>37</v>
      </c>
      <c r="S269" s="11">
        <f>+[10]ผู้ใช้น้ำโครงการขยายเขต!C28</f>
        <v>7</v>
      </c>
      <c r="T269" s="11">
        <f>+[10]ผู้ใช้น้ำโครงการขยายเขต!D28</f>
        <v>6</v>
      </c>
      <c r="U269" s="11">
        <f>+[10]ผู้ใช้น้ำโครงการขยายเขต!E28</f>
        <v>5</v>
      </c>
      <c r="V269" s="11">
        <f>+[10]ผู้ใช้น้ำโครงการขยายเขต!F28</f>
        <v>5</v>
      </c>
      <c r="W269" s="11">
        <f>+[10]ผู้ใช้น้ำโครงการขยายเขต!G28</f>
        <v>5</v>
      </c>
      <c r="X269" s="11">
        <f>+[10]ผู้ใช้น้ำโครงการขยายเขต!H28</f>
        <v>5</v>
      </c>
      <c r="Y269" s="11">
        <f>+[10]ผู้ใช้น้ำโครงการขยายเขต!I28</f>
        <v>3</v>
      </c>
      <c r="Z269" s="11">
        <f>+[10]ผู้ใช้น้ำโครงการขยายเขต!J28</f>
        <v>3</v>
      </c>
      <c r="AA269" s="11">
        <f>+[10]ผู้ใช้น้ำโครงการขยายเขต!K28</f>
        <v>3</v>
      </c>
      <c r="AB269" s="11">
        <f>+[10]ผู้ใช้น้ำโครงการขยายเขต!L28</f>
        <v>3</v>
      </c>
      <c r="AC269" s="11">
        <f>+[10]ผู้ใช้น้ำโครงการขยายเขต!M28</f>
        <v>3</v>
      </c>
      <c r="AD269" s="11">
        <f>+[10]ผู้ใช้น้ำโครงการขยายเขต!N28</f>
        <v>3</v>
      </c>
      <c r="AE269" s="12">
        <f t="shared" si="36"/>
        <v>51</v>
      </c>
    </row>
    <row r="270" spans="1:31">
      <c r="A270" s="10">
        <v>1029</v>
      </c>
      <c r="B270" s="10" t="s">
        <v>38</v>
      </c>
      <c r="C270" s="11">
        <f t="shared" si="34"/>
        <v>1</v>
      </c>
      <c r="D270" s="11">
        <f t="shared" si="37"/>
        <v>1</v>
      </c>
      <c r="E270" s="11">
        <f t="shared" si="37"/>
        <v>1</v>
      </c>
      <c r="F270" s="11">
        <f t="shared" si="37"/>
        <v>1</v>
      </c>
      <c r="G270" s="11">
        <f t="shared" si="37"/>
        <v>1</v>
      </c>
      <c r="H270" s="11">
        <f t="shared" si="37"/>
        <v>1</v>
      </c>
      <c r="I270" s="11">
        <f t="shared" si="37"/>
        <v>1</v>
      </c>
      <c r="J270" s="11">
        <f t="shared" si="37"/>
        <v>1</v>
      </c>
      <c r="K270" s="11">
        <f t="shared" si="37"/>
        <v>1</v>
      </c>
      <c r="L270" s="11">
        <f t="shared" si="37"/>
        <v>1</v>
      </c>
      <c r="M270" s="11">
        <f t="shared" si="37"/>
        <v>1</v>
      </c>
      <c r="N270" s="11">
        <f t="shared" si="37"/>
        <v>1</v>
      </c>
      <c r="O270" s="12"/>
      <c r="Q270" s="10">
        <v>1029</v>
      </c>
      <c r="R270" s="10" t="s">
        <v>38</v>
      </c>
      <c r="S270" s="11">
        <f>+[10]ผู้ใช้น้ำโครงการขยายเขต!C29</f>
        <v>1</v>
      </c>
      <c r="T270" s="11">
        <f>+[10]ผู้ใช้น้ำโครงการขยายเขต!D29</f>
        <v>0</v>
      </c>
      <c r="U270" s="11">
        <f>+[10]ผู้ใช้น้ำโครงการขยายเขต!E29</f>
        <v>0</v>
      </c>
      <c r="V270" s="11">
        <f>+[10]ผู้ใช้น้ำโครงการขยายเขต!F29</f>
        <v>0</v>
      </c>
      <c r="W270" s="11">
        <f>+[10]ผู้ใช้น้ำโครงการขยายเขต!G29</f>
        <v>0</v>
      </c>
      <c r="X270" s="11">
        <f>+[10]ผู้ใช้น้ำโครงการขยายเขต!H29</f>
        <v>0</v>
      </c>
      <c r="Y270" s="11">
        <f>+[10]ผู้ใช้น้ำโครงการขยายเขต!I29</f>
        <v>0</v>
      </c>
      <c r="Z270" s="11">
        <f>+[10]ผู้ใช้น้ำโครงการขยายเขต!J29</f>
        <v>0</v>
      </c>
      <c r="AA270" s="11">
        <f>+[10]ผู้ใช้น้ำโครงการขยายเขต!K29</f>
        <v>0</v>
      </c>
      <c r="AB270" s="11">
        <f>+[10]ผู้ใช้น้ำโครงการขยายเขต!L29</f>
        <v>0</v>
      </c>
      <c r="AC270" s="11">
        <f>+[10]ผู้ใช้น้ำโครงการขยายเขต!M29</f>
        <v>0</v>
      </c>
      <c r="AD270" s="11">
        <f>+[10]ผู้ใช้น้ำโครงการขยายเขต!N29</f>
        <v>0</v>
      </c>
      <c r="AE270" s="12">
        <f t="shared" si="36"/>
        <v>1</v>
      </c>
    </row>
    <row r="271" spans="1:31">
      <c r="A271" s="15">
        <v>1030</v>
      </c>
      <c r="B271" s="15" t="s">
        <v>18</v>
      </c>
      <c r="C271" s="16">
        <f t="shared" si="34"/>
        <v>14</v>
      </c>
      <c r="D271" s="16">
        <f t="shared" si="37"/>
        <v>28</v>
      </c>
      <c r="E271" s="16">
        <f t="shared" si="37"/>
        <v>38</v>
      </c>
      <c r="F271" s="16">
        <f t="shared" si="37"/>
        <v>48</v>
      </c>
      <c r="G271" s="16">
        <f t="shared" si="37"/>
        <v>58</v>
      </c>
      <c r="H271" s="16">
        <f t="shared" si="37"/>
        <v>68</v>
      </c>
      <c r="I271" s="16">
        <f t="shared" si="37"/>
        <v>73</v>
      </c>
      <c r="J271" s="16">
        <f t="shared" si="37"/>
        <v>78</v>
      </c>
      <c r="K271" s="16">
        <f t="shared" si="37"/>
        <v>83</v>
      </c>
      <c r="L271" s="16">
        <f t="shared" si="37"/>
        <v>88</v>
      </c>
      <c r="M271" s="16">
        <f t="shared" si="37"/>
        <v>93</v>
      </c>
      <c r="N271" s="16">
        <f t="shared" si="37"/>
        <v>98</v>
      </c>
      <c r="O271" s="17"/>
      <c r="Q271" s="15">
        <v>1030</v>
      </c>
      <c r="R271" s="15" t="s">
        <v>18</v>
      </c>
      <c r="S271" s="16">
        <f>+[10]ผู้ใช้น้ำโครงการขยายเขต!C30</f>
        <v>14</v>
      </c>
      <c r="T271" s="16">
        <f>+[10]ผู้ใช้น้ำโครงการขยายเขต!D30</f>
        <v>14</v>
      </c>
      <c r="U271" s="16">
        <f>+[10]ผู้ใช้น้ำโครงการขยายเขต!E30</f>
        <v>10</v>
      </c>
      <c r="V271" s="16">
        <f>+[10]ผู้ใช้น้ำโครงการขยายเขต!F30</f>
        <v>10</v>
      </c>
      <c r="W271" s="16">
        <f>+[10]ผู้ใช้น้ำโครงการขยายเขต!G30</f>
        <v>10</v>
      </c>
      <c r="X271" s="16">
        <f>+[10]ผู้ใช้น้ำโครงการขยายเขต!H30</f>
        <v>10</v>
      </c>
      <c r="Y271" s="16">
        <f>+[10]ผู้ใช้น้ำโครงการขยายเขต!I30</f>
        <v>5</v>
      </c>
      <c r="Z271" s="16">
        <f>+[10]ผู้ใช้น้ำโครงการขยายเขต!J30</f>
        <v>5</v>
      </c>
      <c r="AA271" s="16">
        <f>+[10]ผู้ใช้น้ำโครงการขยายเขต!K30</f>
        <v>5</v>
      </c>
      <c r="AB271" s="16">
        <f>+[10]ผู้ใช้น้ำโครงการขยายเขต!L30</f>
        <v>5</v>
      </c>
      <c r="AC271" s="16">
        <f>+[10]ผู้ใช้น้ำโครงการขยายเขต!M30</f>
        <v>5</v>
      </c>
      <c r="AD271" s="16">
        <f>+[10]ผู้ใช้น้ำโครงการขยายเขต!N30</f>
        <v>5</v>
      </c>
      <c r="AE271" s="17">
        <f t="shared" si="36"/>
        <v>98</v>
      </c>
    </row>
    <row r="272" spans="1:31">
      <c r="A272" s="4">
        <v>10300</v>
      </c>
      <c r="B272" s="4" t="s">
        <v>149</v>
      </c>
      <c r="C272" s="5">
        <f>SUM(C245:C271)</f>
        <v>279</v>
      </c>
      <c r="D272" s="5">
        <f t="shared" ref="D272:N272" si="38">SUM(D245:D271)</f>
        <v>556</v>
      </c>
      <c r="E272" s="5">
        <f t="shared" si="38"/>
        <v>748</v>
      </c>
      <c r="F272" s="5">
        <f t="shared" si="38"/>
        <v>938</v>
      </c>
      <c r="G272" s="5">
        <f t="shared" si="38"/>
        <v>1129</v>
      </c>
      <c r="H272" s="5">
        <f t="shared" si="38"/>
        <v>1318</v>
      </c>
      <c r="I272" s="5">
        <f t="shared" si="38"/>
        <v>1426</v>
      </c>
      <c r="J272" s="5">
        <f t="shared" si="38"/>
        <v>1532</v>
      </c>
      <c r="K272" s="5">
        <f t="shared" si="38"/>
        <v>1633</v>
      </c>
      <c r="L272" s="5">
        <f t="shared" si="38"/>
        <v>1733</v>
      </c>
      <c r="M272" s="5">
        <f t="shared" si="38"/>
        <v>1832</v>
      </c>
      <c r="N272" s="5">
        <f t="shared" si="38"/>
        <v>1931</v>
      </c>
      <c r="O272" s="6"/>
      <c r="Q272" s="4">
        <v>10300</v>
      </c>
      <c r="R272" s="4" t="s">
        <v>149</v>
      </c>
      <c r="S272" s="5">
        <f>SUM(S245:S271)</f>
        <v>279</v>
      </c>
      <c r="T272" s="5">
        <f t="shared" ref="T272:AD272" si="39">SUM(T245:T271)</f>
        <v>277</v>
      </c>
      <c r="U272" s="5">
        <f t="shared" si="39"/>
        <v>192</v>
      </c>
      <c r="V272" s="5">
        <f t="shared" si="39"/>
        <v>190</v>
      </c>
      <c r="W272" s="5">
        <f t="shared" si="39"/>
        <v>191</v>
      </c>
      <c r="X272" s="5">
        <f t="shared" si="39"/>
        <v>189</v>
      </c>
      <c r="Y272" s="5">
        <f t="shared" si="39"/>
        <v>108</v>
      </c>
      <c r="Z272" s="5">
        <f t="shared" si="39"/>
        <v>106</v>
      </c>
      <c r="AA272" s="5">
        <f t="shared" si="39"/>
        <v>101</v>
      </c>
      <c r="AB272" s="5">
        <f t="shared" si="39"/>
        <v>100</v>
      </c>
      <c r="AC272" s="5">
        <f t="shared" si="39"/>
        <v>99</v>
      </c>
      <c r="AD272" s="5">
        <f t="shared" si="39"/>
        <v>99</v>
      </c>
      <c r="AE272" s="6">
        <f>SUM(S272:AD272)</f>
        <v>1931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5" tint="0.39997558519241921"/>
  </sheetPr>
  <dimension ref="A1:BK274"/>
  <sheetViews>
    <sheetView zoomScale="70" zoomScaleNormal="70" workbookViewId="0">
      <selection activeCell="H8" sqref="H8"/>
    </sheetView>
  </sheetViews>
  <sheetFormatPr defaultRowHeight="15"/>
  <cols>
    <col min="1" max="1" width="6.42578125" style="41" bestFit="1" customWidth="1"/>
    <col min="2" max="2" width="16" style="41" bestFit="1" customWidth="1"/>
    <col min="3" max="3" width="14.85546875" style="41" bestFit="1" customWidth="1"/>
    <col min="4" max="4" width="15.85546875" style="41" bestFit="1" customWidth="1"/>
    <col min="5" max="5" width="14.85546875" style="41" bestFit="1" customWidth="1"/>
    <col min="6" max="7" width="15.85546875" style="41" bestFit="1" customWidth="1"/>
    <col min="8" max="8" width="14.85546875" style="41" bestFit="1" customWidth="1"/>
    <col min="9" max="11" width="15.85546875" style="41" bestFit="1" customWidth="1"/>
    <col min="12" max="14" width="14.85546875" style="41" bestFit="1" customWidth="1"/>
    <col min="15" max="15" width="17.5703125" style="41" bestFit="1" customWidth="1"/>
    <col min="16" max="16" width="14.85546875" bestFit="1" customWidth="1"/>
    <col min="18" max="18" width="15.140625" bestFit="1" customWidth="1"/>
    <col min="31" max="31" width="11.28515625" bestFit="1" customWidth="1"/>
    <col min="34" max="34" width="14.28515625" bestFit="1" customWidth="1"/>
    <col min="35" max="35" width="11" bestFit="1" customWidth="1"/>
    <col min="47" max="47" width="11.28515625" bestFit="1" customWidth="1"/>
    <col min="50" max="50" width="13.85546875" bestFit="1" customWidth="1"/>
  </cols>
  <sheetData>
    <row r="1" spans="1:15">
      <c r="A1" s="3" t="s">
        <v>55</v>
      </c>
      <c r="B1" s="3" t="s">
        <v>12</v>
      </c>
      <c r="C1" s="3" t="s">
        <v>0</v>
      </c>
      <c r="D1" s="3" t="s">
        <v>1</v>
      </c>
      <c r="E1" s="3" t="s">
        <v>2</v>
      </c>
      <c r="F1" s="3" t="s">
        <v>3</v>
      </c>
      <c r="G1" s="3" t="s">
        <v>4</v>
      </c>
      <c r="H1" s="3" t="s">
        <v>5</v>
      </c>
      <c r="I1" s="3" t="s">
        <v>6</v>
      </c>
      <c r="J1" s="3" t="s">
        <v>7</v>
      </c>
      <c r="K1" s="3" t="s">
        <v>8</v>
      </c>
      <c r="L1" s="3" t="s">
        <v>9</v>
      </c>
      <c r="M1" s="3" t="s">
        <v>10</v>
      </c>
      <c r="N1" s="3" t="s">
        <v>11</v>
      </c>
      <c r="O1" s="3" t="s">
        <v>58</v>
      </c>
    </row>
    <row r="2" spans="1:15">
      <c r="A2" s="7">
        <v>1004</v>
      </c>
      <c r="B2" s="7" t="s">
        <v>99</v>
      </c>
      <c r="C2" s="8">
        <f>+'[11]ผู้ใช้น้ำเพิ่มปกติ-กศผ.'!R5</f>
        <v>539.48965887724944</v>
      </c>
      <c r="D2" s="8">
        <f>+'[11]ผู้ใช้น้ำเพิ่มปกติ-กศผ.'!S5</f>
        <v>448.24066612946547</v>
      </c>
      <c r="E2" s="8">
        <f>+'[11]ผู้ใช้น้ำเพิ่มปกติ-กศผ.'!T5</f>
        <v>479.93768466290629</v>
      </c>
      <c r="F2" s="8">
        <f>+'[11]ผู้ใช้น้ำเพิ่มปกติ-กศผ.'!U5</f>
        <v>332.33843674456079</v>
      </c>
      <c r="G2" s="8">
        <f>+'[11]ผู้ใช้น้ำเพิ่มปกติ-กศผ.'!V5</f>
        <v>403.73677142089707</v>
      </c>
      <c r="H2" s="8">
        <f>+'[11]ผู้ใช้น้ำเพิ่มปกติ-กศผ.'!W5</f>
        <v>462.9685737308622</v>
      </c>
      <c r="I2" s="8">
        <f>+'[11]ผู้ใช้น้ำเพิ่มปกติ-กศผ.'!X5</f>
        <v>383.245769540693</v>
      </c>
      <c r="J2" s="8">
        <f>+'[11]ผู้ใช้น้ำเพิ่มปกติ-กศผ.'!Y5</f>
        <v>493.38490464679018</v>
      </c>
      <c r="K2" s="8">
        <f>+'[11]ผู้ใช้น้ำเพิ่มปกติ-กศผ.'!Z5</f>
        <v>546.21326886919144</v>
      </c>
      <c r="L2" s="8">
        <f>+'[11]ผู้ใช้น้ำเพิ่มปกติ-กศผ.'!AA5</f>
        <v>452.08272898200374</v>
      </c>
      <c r="M2" s="8">
        <f>+'[11]ผู้ใช้น้ำเพิ่มปกติ-กศผ.'!AB5</f>
        <v>565.10341122750469</v>
      </c>
      <c r="N2" s="8">
        <f>+'[11]ผู้ใช้น้ำเพิ่มปกติ-กศผ.'!AC5</f>
        <v>853.25812516787539</v>
      </c>
      <c r="O2" s="9">
        <f>SUM(C2:N2)</f>
        <v>5960</v>
      </c>
    </row>
    <row r="3" spans="1:15">
      <c r="A3" s="10">
        <v>1005</v>
      </c>
      <c r="B3" s="10" t="s">
        <v>13</v>
      </c>
      <c r="C3" s="11">
        <f>+'[11]ผู้ใช้น้ำเพิ่มปกติ-กศผ.'!R6</f>
        <v>5.0876777251184837</v>
      </c>
      <c r="D3" s="11">
        <f>+'[11]ผู้ใช้น้ำเพิ่มปกติ-กศผ.'!S6</f>
        <v>5.8909952606635079</v>
      </c>
      <c r="E3" s="11">
        <f>+'[11]ผู้ใช้น้ำเพิ่มปกติ-กศผ.'!T6</f>
        <v>7.4976303317535553</v>
      </c>
      <c r="F3" s="11">
        <f>+'[11]ผู้ใช้น้ำเพิ่มปกติ-กศผ.'!U6</f>
        <v>5.0876777251184837</v>
      </c>
      <c r="G3" s="11">
        <f>+'[11]ผู้ใช้น้ำเพิ่มปกติ-กศผ.'!V6</f>
        <v>20.886255924170619</v>
      </c>
      <c r="H3" s="11">
        <f>+'[11]ผู้ใช้น้ำเพิ่มปกติ-กศผ.'!W6</f>
        <v>22.225118483412327</v>
      </c>
      <c r="I3" s="11">
        <f>+'[11]ผู้ใช้น้ำเพิ่มปกติ-กศผ.'!X6</f>
        <v>10.978672985781991</v>
      </c>
      <c r="J3" s="11">
        <f>+'[11]ผู้ใช้น้ำเพิ่มปกติ-กศผ.'!Y6</f>
        <v>11.781990521327016</v>
      </c>
      <c r="K3" s="11">
        <f>+'[11]ผู้ใช้น้ำเพิ่มปกติ-กศผ.'!Z6</f>
        <v>5.8909952606635079</v>
      </c>
      <c r="L3" s="11">
        <f>+'[11]ผู้ใช้น้ำเพิ่มปกติ-กศผ.'!AA6</f>
        <v>6.694312796208532</v>
      </c>
      <c r="M3" s="11">
        <f>+'[11]ผู้ใช้น้ำเพิ่มปกติ-กศผ.'!AB6</f>
        <v>5.3554502369668251</v>
      </c>
      <c r="N3" s="11">
        <f>+'[11]ผู้ใช้น้ำเพิ่มปกติ-กศผ.'!AC6</f>
        <v>5.6232227488151656</v>
      </c>
      <c r="O3" s="12">
        <f t="shared" ref="O3:O28" si="0">SUM(C3:N3)</f>
        <v>113.00000000000001</v>
      </c>
    </row>
    <row r="4" spans="1:15">
      <c r="A4" s="10">
        <v>1006</v>
      </c>
      <c r="B4" s="10" t="s">
        <v>14</v>
      </c>
      <c r="C4" s="11">
        <f>+'[11]ผู้ใช้น้ำเพิ่มปกติ-กศผ.'!R7</f>
        <v>100.69411764705883</v>
      </c>
      <c r="D4" s="11">
        <f>+'[11]ผู้ใช้น้ำเพิ่มปกติ-กศผ.'!S7</f>
        <v>80.682352941176489</v>
      </c>
      <c r="E4" s="11">
        <f>+'[11]ผู้ใช้น้ำเพิ่มปกติ-กศผ.'!T7</f>
        <v>76.870588235294122</v>
      </c>
      <c r="F4" s="11">
        <f>+'[11]ผู้ใช้น้ำเพิ่มปกติ-กศผ.'!U7</f>
        <v>74.011764705882356</v>
      </c>
      <c r="G4" s="11">
        <f>+'[11]ผู้ใช้น้ำเพิ่มปกติ-กศผ.'!V7</f>
        <v>109.58823529411765</v>
      </c>
      <c r="H4" s="11">
        <f>+'[11]ผู้ใช้น้ำเพิ่มปกติ-กศผ.'!W7</f>
        <v>97.2</v>
      </c>
      <c r="I4" s="11">
        <f>+'[11]ผู้ใช้น้ำเพิ่มปกติ-กศผ.'!X7</f>
        <v>53.682352941176475</v>
      </c>
      <c r="J4" s="11">
        <f>+'[11]ผู้ใช้น้ำเพิ่มปกติ-กศผ.'!Y7</f>
        <v>122.29411764705883</v>
      </c>
      <c r="K4" s="11">
        <f>+'[11]ผู้ใช้น้ำเพิ่มปกติ-กศผ.'!Z7</f>
        <v>140.71764705882353</v>
      </c>
      <c r="L4" s="11">
        <f>+'[11]ผู้ใช้น้ำเพิ่มปกติ-กศผ.'!AA7</f>
        <v>107.04705882352941</v>
      </c>
      <c r="M4" s="11">
        <f>+'[11]ผู้ใช้น้ำเพิ่มปกติ-กศผ.'!AB7</f>
        <v>90.847058823529409</v>
      </c>
      <c r="N4" s="11">
        <f>+'[11]ผู้ใช้น้ำเพิ่มปกติ-กศผ.'!AC7</f>
        <v>80.364705882352936</v>
      </c>
      <c r="O4" s="12">
        <f t="shared" si="0"/>
        <v>1133.9999999999998</v>
      </c>
    </row>
    <row r="5" spans="1:15">
      <c r="A5" s="10">
        <v>1007</v>
      </c>
      <c r="B5" s="10" t="s">
        <v>15</v>
      </c>
      <c r="C5" s="11">
        <f>+'[11]ผู้ใช้น้ำเพิ่มปกติ-กศผ.'!R8</f>
        <v>86.476475620188182</v>
      </c>
      <c r="D5" s="11">
        <f>+'[11]ผู้ใช้น้ำเพิ่มปกติ-กศผ.'!S8</f>
        <v>167.37382378100941</v>
      </c>
      <c r="E5" s="11">
        <f>+'[11]ผู้ใช้น้ำเพิ่มปกติ-กศผ.'!T8</f>
        <v>80.587396635300834</v>
      </c>
      <c r="F5" s="11">
        <f>+'[11]ผู้ใช้น้ำเพิ่มปกติ-กศผ.'!U8</f>
        <v>47.422583404619338</v>
      </c>
      <c r="G5" s="11">
        <f>+'[11]ผู้ใช้น้ำเพิ่มปกติ-กศผ.'!V8</f>
        <v>78.107784431137716</v>
      </c>
      <c r="H5" s="11">
        <f>+'[11]ผู้ใช้น้ำเพิ่มปกติ-กศผ.'!W8</f>
        <v>147.84687767322498</v>
      </c>
      <c r="I5" s="11">
        <f>+'[11]ผู้ใช้น้ำเพิ่มปกติ-กศผ.'!X8</f>
        <v>62.610208155118329</v>
      </c>
      <c r="J5" s="11">
        <f>+'[11]ผู้ใช้น้ำเพิ่มปกติ-กศผ.'!Y8</f>
        <v>101.66410037068718</v>
      </c>
      <c r="K5" s="11">
        <f>+'[11]ผู้ใช้น้ำเพิ่มปกติ-กศผ.'!Z8</f>
        <v>116.85172512118619</v>
      </c>
      <c r="L5" s="11">
        <f>+'[11]ผู้ใช้น้ำเพิ่มปกติ-กศผ.'!AA8</f>
        <v>75.938123752495017</v>
      </c>
      <c r="M5" s="11">
        <f>+'[11]ผู้ใช้น้ำเพิ่มปกติ-กศผ.'!AB8</f>
        <v>81.207299686341599</v>
      </c>
      <c r="N5" s="11">
        <f>+'[11]ผู้ใช้น้ำเพิ่มปกติ-กศผ.'!AC8</f>
        <v>40.913601368691189</v>
      </c>
      <c r="O5" s="12">
        <f t="shared" si="0"/>
        <v>1087</v>
      </c>
    </row>
    <row r="6" spans="1:15">
      <c r="A6" s="10">
        <v>1008</v>
      </c>
      <c r="B6" s="10" t="s">
        <v>16</v>
      </c>
      <c r="C6" s="11">
        <f>+'[11]ผู้ใช้น้ำเพิ่มปกติ-กศผ.'!R9</f>
        <v>17.482889733840302</v>
      </c>
      <c r="D6" s="11">
        <f>+'[11]ผู้ใช้น้ำเพิ่มปกติ-กศผ.'!S9</f>
        <v>23.310519645120404</v>
      </c>
      <c r="E6" s="11">
        <f>+'[11]ผู้ใช้น้ำเพิ่มปกติ-กศผ.'!T9</f>
        <v>15.949302915082381</v>
      </c>
      <c r="F6" s="11">
        <f>+'[11]ผู้ใช้น้ำเพิ่มปกติ-กศผ.'!U9</f>
        <v>20.856780735107733</v>
      </c>
      <c r="G6" s="11">
        <f>+'[11]ผู้ใช้น้ำเพิ่มปกติ-กศผ.'!V9</f>
        <v>24.84410646387833</v>
      </c>
      <c r="H6" s="11">
        <f>+'[11]ผู้ใช้น้ำเพิ่มปกติ-กศผ.'!W9</f>
        <v>31.591888466413184</v>
      </c>
      <c r="I6" s="11">
        <f>+'[11]ผู้ใช้น้ำเพิ่มปกติ-กศผ.'!X9</f>
        <v>33.125475285171106</v>
      </c>
      <c r="J6" s="11">
        <f>+'[11]ผู้ใช้น้ำเพิ่มปกติ-กศผ.'!Y9</f>
        <v>20.856780735107733</v>
      </c>
      <c r="K6" s="11">
        <f>+'[11]ผู้ใช้น้ำเพิ่มปกติ-กศผ.'!Z9</f>
        <v>16.562737642585553</v>
      </c>
      <c r="L6" s="11">
        <f>+'[11]ผู้ใช้น้ำเพิ่มปกติ-กศผ.'!AA9</f>
        <v>9.5082382762991138</v>
      </c>
      <c r="M6" s="11">
        <f>+'[11]ผู้ใช้น้ำเพิ่มปกติ-กศผ.'!AB9</f>
        <v>15.642585551330798</v>
      </c>
      <c r="N6" s="11">
        <f>+'[11]ผู้ใช้น้ำเพิ่มปกติ-กศผ.'!AC9</f>
        <v>12.268694550063373</v>
      </c>
      <c r="O6" s="12">
        <f t="shared" si="0"/>
        <v>242.00000000000006</v>
      </c>
    </row>
    <row r="7" spans="1:15">
      <c r="A7" s="10">
        <v>1009</v>
      </c>
      <c r="B7" s="10" t="s">
        <v>17</v>
      </c>
      <c r="C7" s="11">
        <f>+'[11]ผู้ใช้น้ำเพิ่มปกติ-กศผ.'!R10</f>
        <v>34.968641114982589</v>
      </c>
      <c r="D7" s="11">
        <f>+'[11]ผู้ใช้น้ำเพิ่มปกติ-กศผ.'!S10</f>
        <v>40.796747967479682</v>
      </c>
      <c r="E7" s="11">
        <f>+'[11]ผู้ใช้น้ำเพิ่มปกติ-กศผ.'!T10</f>
        <v>19.277584204413479</v>
      </c>
      <c r="F7" s="11">
        <f>+'[11]ผู้ใช้น้ำเพิ่มปกติ-กศผ.'!U10</f>
        <v>32.727061556329851</v>
      </c>
      <c r="G7" s="11">
        <f>+'[11]ผู้ใช้น้ำเพิ่มปกติ-กศผ.'!V10</f>
        <v>22.415795586527299</v>
      </c>
      <c r="H7" s="11">
        <f>+'[11]ผู้ใช้น้ำเพิ่มปกติ-กศผ.'!W10</f>
        <v>41.245063879210228</v>
      </c>
      <c r="I7" s="11">
        <f>+'[11]ผู้ใช้น้ำเพิ่มปกติ-กศผ.'!X10</f>
        <v>37.21022067363532</v>
      </c>
      <c r="J7" s="11">
        <f>+'[11]ผู้ใช้น้ำเพิ่มปกติ-กศผ.'!Y10</f>
        <v>30.037166085946577</v>
      </c>
      <c r="K7" s="11">
        <f>+'[11]ผู้ใช้น้ำเพิ่มปกติ-กศผ.'!Z10</f>
        <v>45.72822299651569</v>
      </c>
      <c r="L7" s="11">
        <f>+'[11]ผู้ใช้น้ำเพิ่มปกติ-กศผ.'!AA10</f>
        <v>24.657375145180023</v>
      </c>
      <c r="M7" s="11">
        <f>+'[11]ผู้ใช้น้ำเพิ่มปกติ-กศผ.'!AB10</f>
        <v>34.968641114982589</v>
      </c>
      <c r="N7" s="11">
        <f>+'[11]ผู้ใช้น้ำเพิ่มปกติ-กศผ.'!AC10</f>
        <v>21.967479674796749</v>
      </c>
      <c r="O7" s="12">
        <f t="shared" si="0"/>
        <v>386</v>
      </c>
    </row>
    <row r="8" spans="1:15">
      <c r="A8" s="10">
        <v>1010</v>
      </c>
      <c r="B8" s="10" t="s">
        <v>19</v>
      </c>
      <c r="C8" s="11">
        <f>+'[11]ผู้ใช้น้ำเพิ่มปกติ-กศผ.'!R11</f>
        <v>30.482758620689658</v>
      </c>
      <c r="D8" s="11">
        <f>+'[11]ผู้ใช้น้ำเพิ่มปกติ-กศผ.'!S11</f>
        <v>11.13793103448276</v>
      </c>
      <c r="E8" s="11">
        <f>+'[11]ผู้ใช้น้ำเพิ่มปกติ-กศผ.'!T11</f>
        <v>20.81034482758621</v>
      </c>
      <c r="F8" s="11">
        <f>+'[11]ผู้ใช้น้ำเพิ่มปกติ-กศผ.'!U11</f>
        <v>14.948275862068968</v>
      </c>
      <c r="G8" s="11">
        <f>+'[11]ผู้ใช้น้ำเพิ่มปกติ-กศผ.'!V11</f>
        <v>12.896551724137932</v>
      </c>
      <c r="H8" s="11">
        <f>+'[11]ผู้ใช้น้ำเพิ่มปกติ-กศผ.'!W11</f>
        <v>19.637931034482762</v>
      </c>
      <c r="I8" s="11">
        <f>+'[11]ผู้ใช้น้ำเพิ่มปกติ-กศผ.'!X11</f>
        <v>21.396551724137936</v>
      </c>
      <c r="J8" s="11">
        <f>+'[11]ผู้ใช้น้ำเพิ่มปกติ-กศผ.'!Y11</f>
        <v>24.327586206896555</v>
      </c>
      <c r="K8" s="11">
        <f>+'[11]ผู้ใช้น้ำเพิ่มปกติ-กศผ.'!Z11</f>
        <v>31.65517241379311</v>
      </c>
      <c r="L8" s="11">
        <f>+'[11]ผู้ใช้น้ำเพิ่มปกติ-กศผ.'!AA11</f>
        <v>12.017241379310347</v>
      </c>
      <c r="M8" s="11">
        <f>+'[11]ผู้ใช้น้ำเพิ่มปกติ-กศผ.'!AB11</f>
        <v>21.689655172413797</v>
      </c>
      <c r="N8" s="11">
        <f>+'[11]ผู้ใช้น้ำเพิ่มปกติ-กศผ.'!AC11</f>
        <v>17.000000000000004</v>
      </c>
      <c r="O8" s="12">
        <f t="shared" si="0"/>
        <v>238.00000000000006</v>
      </c>
    </row>
    <row r="9" spans="1:15">
      <c r="A9" s="10">
        <v>1011</v>
      </c>
      <c r="B9" s="10" t="s">
        <v>20</v>
      </c>
      <c r="C9" s="11">
        <f>+'[11]ผู้ใช้น้ำเพิ่มปกติ-กศผ.'!R12</f>
        <v>6.6033287101248268</v>
      </c>
      <c r="D9" s="11">
        <f>+'[11]ผู้ใช้น้ำเพิ่มปกติ-กศผ.'!S12</f>
        <v>13.49375866851595</v>
      </c>
      <c r="E9" s="11">
        <f>+'[11]ผู้ใช้น้ำเพิ่มปกติ-กศผ.'!T12</f>
        <v>10.335644937586684</v>
      </c>
      <c r="F9" s="11">
        <f>+'[11]ผู้ใช้น้ำเพิ่มปกติ-กศผ.'!U12</f>
        <v>16.651872399445214</v>
      </c>
      <c r="G9" s="11">
        <f>+'[11]ผู้ใช้น้ำเพิ่มปกติ-กศผ.'!V12</f>
        <v>19.235783633841883</v>
      </c>
      <c r="H9" s="11">
        <f>+'[11]ผู้ใช้น้ำเพิ่มปกติ-กศผ.'!W12</f>
        <v>30.145631067961162</v>
      </c>
      <c r="I9" s="11">
        <f>+'[11]ผู้ใช้น้ำเพิ่มปกติ-กศผ.'!X12</f>
        <v>28.710124826629681</v>
      </c>
      <c r="J9" s="11">
        <f>+'[11]ผู้ใช้น้ำเพิ่มปกติ-กศผ.'!Y12</f>
        <v>24.11650485436893</v>
      </c>
      <c r="K9" s="11">
        <f>+'[11]ผู้ใช้น้ำเพิ่มปกติ-กศผ.'!Z12</f>
        <v>14.067961165048542</v>
      </c>
      <c r="L9" s="11">
        <f>+'[11]ผู้ใช้น้ำเพิ่มปกติ-กศผ.'!AA12</f>
        <v>12.345353675450763</v>
      </c>
      <c r="M9" s="11">
        <f>+'[11]ผู้ใช้น้ำเพิ่มปกติ-กศผ.'!AB12</f>
        <v>17.513176144244103</v>
      </c>
      <c r="N9" s="11">
        <f>+'[11]ผู้ใช้น้ำเพิ่มปกติ-กศผ.'!AC12</f>
        <v>13.780859916782246</v>
      </c>
      <c r="O9" s="12">
        <f t="shared" si="0"/>
        <v>206.99999999999997</v>
      </c>
    </row>
    <row r="10" spans="1:15">
      <c r="A10" s="10">
        <v>1012</v>
      </c>
      <c r="B10" s="10" t="s">
        <v>21</v>
      </c>
      <c r="C10" s="11">
        <f>+'[11]ผู้ใช้น้ำเพิ่มปกติ-กศผ.'!R13</f>
        <v>59.474747474747467</v>
      </c>
      <c r="D10" s="11">
        <f>+'[11]ผู้ใช้น้ำเพิ่มปกติ-กศผ.'!S13</f>
        <v>37.494949494949488</v>
      </c>
      <c r="E10" s="11">
        <f>+'[11]ผู้ใช้น้ำเพิ่มปกติ-กศผ.'!T13</f>
        <v>71.434343434343432</v>
      </c>
      <c r="F10" s="11">
        <f>+'[11]ผู้ใช้น้ำเพิ่มปกติ-กศผ.'!U13</f>
        <v>50.10101010101009</v>
      </c>
      <c r="G10" s="11">
        <f>+'[11]ผู้ใช้น้ำเพิ่มปกติ-กศผ.'!V13</f>
        <v>72.080808080808069</v>
      </c>
      <c r="H10" s="11">
        <f>+'[11]ผู้ใช้น้ำเพิ่มปกติ-กศผ.'!W13</f>
        <v>86.949494949494948</v>
      </c>
      <c r="I10" s="11">
        <f>+'[11]ผู้ใช้น้ำเพิ่มปกติ-กศผ.'!X13</f>
        <v>69.818181818181813</v>
      </c>
      <c r="J10" s="11">
        <f>+'[11]ผู้ใช้น้ำเพิ่มปกติ-กศผ.'!Y13</f>
        <v>104.08080808080807</v>
      </c>
      <c r="K10" s="11">
        <f>+'[11]ผู้ใช้น้ำเพิ่มปกติ-กศผ.'!Z13</f>
        <v>69.494949494949481</v>
      </c>
      <c r="L10" s="11">
        <f>+'[11]ผู้ใช้น้ำเพิ่มปกติ-กศผ.'!AA13</f>
        <v>32.969696969696969</v>
      </c>
      <c r="M10" s="11">
        <f>+'[11]ผู้ใช้น้ำเพิ่มปกติ-กศผ.'!AB13</f>
        <v>89.535353535353522</v>
      </c>
      <c r="N10" s="11">
        <f>+'[11]ผู้ใช้น้ำเพิ่มปกติ-กศผ.'!AC13</f>
        <v>56.56565656565656</v>
      </c>
      <c r="O10" s="12">
        <f t="shared" si="0"/>
        <v>800</v>
      </c>
    </row>
    <row r="11" spans="1:15">
      <c r="A11" s="10">
        <v>1013</v>
      </c>
      <c r="B11" s="10" t="s">
        <v>22</v>
      </c>
      <c r="C11" s="11">
        <f>+'[11]ผู้ใช้น้ำเพิ่มปกติ-กศผ.'!R14</f>
        <v>3.8745387453874547</v>
      </c>
      <c r="D11" s="11">
        <f>+'[11]ผู้ใช้น้ำเพิ่มปกติ-กศผ.'!S14</f>
        <v>5.03690036900369</v>
      </c>
      <c r="E11" s="11">
        <f>+'[11]ผู้ใช้น้ำเพิ่มปกติ-กศผ.'!T14</f>
        <v>6.1992619926199257</v>
      </c>
      <c r="F11" s="11">
        <f>+'[11]ผู้ใช้น้ำเพิ่มปกติ-กศผ.'!U14</f>
        <v>12.011070110701109</v>
      </c>
      <c r="G11" s="11">
        <f>+'[11]ผู้ใช้น้ำเพิ่มปกติ-กศผ.'!V14</f>
        <v>14.723247232472323</v>
      </c>
      <c r="H11" s="11">
        <f>+'[11]ผู้ใช้น้ำเพิ่มปกติ-กศผ.'!W14</f>
        <v>15.885608856088561</v>
      </c>
      <c r="I11" s="11">
        <f>+'[11]ผู้ใช้น้ำเพิ่มปกติ-กศผ.'!X14</f>
        <v>12.011070110701109</v>
      </c>
      <c r="J11" s="11">
        <f>+'[11]ผู้ใช้น้ำเพิ่มปกติ-กศผ.'!Y14</f>
        <v>9.6863468634686356</v>
      </c>
      <c r="K11" s="11">
        <f>+'[11]ผู้ใช้น้ำเพิ่มปกติ-กศผ.'!Z14</f>
        <v>5.8118081180811805</v>
      </c>
      <c r="L11" s="11">
        <f>+'[11]ผู้ใช้น้ำเพิ่มปกติ-กศผ.'!AA14</f>
        <v>4.2619926199261995</v>
      </c>
      <c r="M11" s="11">
        <f>+'[11]ผู้ใช้น้ำเพิ่มปกติ-กศผ.'!AB14</f>
        <v>5.8118081180811805</v>
      </c>
      <c r="N11" s="11">
        <f>+'[11]ผู้ใช้น้ำเพิ่มปกติ-กศผ.'!AC14</f>
        <v>9.6863468634686356</v>
      </c>
      <c r="O11" s="12">
        <f t="shared" si="0"/>
        <v>105</v>
      </c>
    </row>
    <row r="12" spans="1:15">
      <c r="A12" s="10">
        <v>1014</v>
      </c>
      <c r="B12" s="10" t="s">
        <v>23</v>
      </c>
      <c r="C12" s="11">
        <f>+'[11]ผู้ใช้น้ำเพิ่มปกติ-กศผ.'!R15</f>
        <v>149.77646363098759</v>
      </c>
      <c r="D12" s="11">
        <f>+'[11]ผู้ใช้น้ำเพิ่มปกติ-กศผ.'!S15</f>
        <v>147.32111176818452</v>
      </c>
      <c r="E12" s="11">
        <f>+'[11]ผู้ใช้น้ำเพิ่มปกติ-กศผ.'!T15</f>
        <v>88.699586043761087</v>
      </c>
      <c r="F12" s="11">
        <f>+'[11]ผู้ใช้น้ำเพิ่มปกติ-กศผ.'!U15</f>
        <v>103.43169722057954</v>
      </c>
      <c r="G12" s="11">
        <f>+'[11]ผู้ใช้น้ำเพิ่มปกติ-กศผ.'!V15</f>
        <v>95.451803666469559</v>
      </c>
      <c r="H12" s="11">
        <f>+'[11]ผู้ใช้น้ำเพิ่มปกติ-กศผ.'!W15</f>
        <v>121.23299822590185</v>
      </c>
      <c r="I12" s="11">
        <f>+'[11]ผู้ใช้น้ำเพิ่มปกติ-กศผ.'!X15</f>
        <v>120.00532229450033</v>
      </c>
      <c r="J12" s="11">
        <f>+'[11]ผู้ใช้น้ำเพิ่มปกติ-กศผ.'!Y15</f>
        <v>136.27202838557068</v>
      </c>
      <c r="K12" s="11">
        <f>+'[11]ผู้ใช้น้ำเพิ่มปกติ-กศผ.'!Z15</f>
        <v>138.42046126552339</v>
      </c>
      <c r="L12" s="11">
        <f>+'[11]ผู้ใช้น้ำเพิ่มปกติ-กศผ.'!AA15</f>
        <v>127.37137788290954</v>
      </c>
      <c r="M12" s="11">
        <f>+'[11]ผู้ใช้น้ำเพิ่มปกติ-กศผ.'!AB15</f>
        <v>174.02306327616796</v>
      </c>
      <c r="N12" s="11">
        <f>+'[11]ผู้ใช้น้ำเพิ่มปกติ-กศผ.'!AC15</f>
        <v>154.99408633944415</v>
      </c>
      <c r="O12" s="12">
        <f t="shared" si="0"/>
        <v>1557.0000000000005</v>
      </c>
    </row>
    <row r="13" spans="1:15">
      <c r="A13" s="10">
        <v>1015</v>
      </c>
      <c r="B13" s="10" t="s">
        <v>24</v>
      </c>
      <c r="C13" s="11">
        <f>+'[11]ผู้ใช้น้ำเพิ่มปกติ-กศผ.'!R16</f>
        <v>13.808130081300813</v>
      </c>
      <c r="D13" s="11">
        <f>+'[11]ผู้ใช้น้ำเพิ่มปกติ-กศผ.'!S16</f>
        <v>9.100813008130082</v>
      </c>
      <c r="E13" s="11">
        <f>+'[11]ผู้ใช้น้ำเพิ่มปกติ-กศผ.'!T16</f>
        <v>17.887804878048783</v>
      </c>
      <c r="F13" s="11">
        <f>+'[11]ผู้ใช้น้ำเพิ่มปกติ-กศผ.'!U16</f>
        <v>17.887804878048783</v>
      </c>
      <c r="G13" s="11">
        <f>+'[11]ผู้ใช้น้ำเพิ่มปกติ-กศผ.'!V16</f>
        <v>13.494308943089433</v>
      </c>
      <c r="H13" s="11">
        <f>+'[11]ผู้ใช้น้ำเพิ่มปกติ-กศผ.'!W16</f>
        <v>22.908943089430895</v>
      </c>
      <c r="I13" s="11">
        <f>+'[11]ผู้ใช้น้ำเพิ่มปกติ-กศผ.'!X16</f>
        <v>10.042276422764228</v>
      </c>
      <c r="J13" s="11">
        <f>+'[11]ผู้ใช้น้ำเพิ่มปกติ-กศผ.'!Y16</f>
        <v>19.770731707317076</v>
      </c>
      <c r="K13" s="11">
        <f>+'[11]ผู้ใช้น้ำเพิ่มปกติ-กศผ.'!Z16</f>
        <v>9.7284552845528474</v>
      </c>
      <c r="L13" s="11">
        <f>+'[11]ผู้ใช้น้ำเพิ่มปกติ-กศผ.'!AA16</f>
        <v>15.691056910569108</v>
      </c>
      <c r="M13" s="11">
        <f>+'[11]ผู้ใช้น้ำเพิ่มปกติ-กศผ.'!AB16</f>
        <v>25.105691056910572</v>
      </c>
      <c r="N13" s="11">
        <f>+'[11]ผู้ใช้น้ำเพิ่มปกติ-กศผ.'!AC16</f>
        <v>17.573983739837402</v>
      </c>
      <c r="O13" s="12">
        <f t="shared" si="0"/>
        <v>193</v>
      </c>
    </row>
    <row r="14" spans="1:15">
      <c r="A14" s="10">
        <v>1016</v>
      </c>
      <c r="B14" s="10" t="s">
        <v>25</v>
      </c>
      <c r="C14" s="11">
        <f>+'[11]ผู้ใช้น้ำเพิ่มปกติ-กศผ.'!R17</f>
        <v>15.027522935779819</v>
      </c>
      <c r="D14" s="11">
        <f>+'[11]ผู้ใช้น้ำเพิ่มปกติ-กศผ.'!S17</f>
        <v>15.340596330275231</v>
      </c>
      <c r="E14" s="11">
        <f>+'[11]ผู้ใช้น้ำเพิ่มปกติ-กศผ.'!T17</f>
        <v>16.279816513761467</v>
      </c>
      <c r="F14" s="11">
        <f>+'[11]ผู้ใช้น้ำเพิ่มปกติ-กศผ.'!U17</f>
        <v>16.279816513761467</v>
      </c>
      <c r="G14" s="11">
        <f>+'[11]ผู้ใช้น้ำเพิ่มปกติ-กศผ.'!V17</f>
        <v>22.541284403669724</v>
      </c>
      <c r="H14" s="11">
        <f>+'[11]ผู้ใช้น้ำเพิ่มปกติ-กศผ.'!W17</f>
        <v>29.741972477064223</v>
      </c>
      <c r="I14" s="11">
        <f>+'[11]ผู้ใช้น้ำเพิ่มปกติ-กศผ.'!X17</f>
        <v>21.60206422018349</v>
      </c>
      <c r="J14" s="11">
        <f>+'[11]ผู้ใช้น้ำเพิ่มปกติ-กศผ.'!Y17</f>
        <v>36.003440366972484</v>
      </c>
      <c r="K14" s="11">
        <f>+'[11]ผู้ใช้น้ำเพิ่มปกติ-กศผ.'!Z17</f>
        <v>40.386467889908268</v>
      </c>
      <c r="L14" s="11">
        <f>+'[11]ผู้ใช้น้ำเพิ่มปกติ-กศผ.'!AA17</f>
        <v>16.905963302752298</v>
      </c>
      <c r="M14" s="11">
        <f>+'[11]ผู้ใช้น้ำเพิ่มปกติ-กศผ.'!AB17</f>
        <v>26.611238532110097</v>
      </c>
      <c r="N14" s="11">
        <f>+'[11]ผู้ใช้น้ำเพิ่มปกติ-กศผ.'!AC17</f>
        <v>16.279816513761467</v>
      </c>
      <c r="O14" s="12">
        <f t="shared" si="0"/>
        <v>273.00000000000006</v>
      </c>
    </row>
    <row r="15" spans="1:15">
      <c r="A15" s="10">
        <v>1017</v>
      </c>
      <c r="B15" s="10" t="s">
        <v>26</v>
      </c>
      <c r="C15" s="11">
        <f>+'[11]ผู้ใช้น้ำเพิ่มปกติ-กศผ.'!R18</f>
        <v>28.034229828850858</v>
      </c>
      <c r="D15" s="11">
        <f>+'[11]ผู้ใช้น้ำเพิ่มปกติ-กศผ.'!S18</f>
        <v>33.579462102689497</v>
      </c>
      <c r="E15" s="11">
        <f>+'[11]ผู้ใช้น้ำเพิ่มปกติ-กศผ.'!T18</f>
        <v>27.110024449877756</v>
      </c>
      <c r="F15" s="11">
        <f>+'[11]ผู้ใช้น้ำเพิ่มปกติ-กศผ.'!U18</f>
        <v>30.498777506112475</v>
      </c>
      <c r="G15" s="11">
        <f>+'[11]ผู้ใช้น้ำเพิ่มปกติ-กศผ.'!V18</f>
        <v>26.801955990220051</v>
      </c>
      <c r="H15" s="11">
        <f>+'[11]ผู้ใช้น้ำเพิ่มปกติ-กศผ.'!W18</f>
        <v>32.963325183374089</v>
      </c>
      <c r="I15" s="11">
        <f>+'[11]ผู้ใช้น้ำเพิ่มปกติ-กศผ.'!X18</f>
        <v>39.740831295843527</v>
      </c>
      <c r="J15" s="11">
        <f>+'[11]ผู้ใช้น้ำเพิ่มปกติ-กศผ.'!Y18</f>
        <v>32.34718826405868</v>
      </c>
      <c r="K15" s="11">
        <f>+'[11]ผู้ใช้น้ำเพิ่มปกติ-กศผ.'!Z18</f>
        <v>33.887530562347195</v>
      </c>
      <c r="L15" s="11">
        <f>+'[11]ผู้ใช้น้ำเพิ่มปกติ-กศผ.'!AA18</f>
        <v>30.806845965770176</v>
      </c>
      <c r="M15" s="11">
        <f>+'[11]ผู้ใช้น้ำเพิ่มปกติ-กศผ.'!AB18</f>
        <v>35.119804400977998</v>
      </c>
      <c r="N15" s="11">
        <f>+'[11]ผู้ใช้น้ำเพิ่มปกติ-กศผ.'!AC18</f>
        <v>27.110024449877756</v>
      </c>
      <c r="O15" s="12">
        <f t="shared" si="0"/>
        <v>378</v>
      </c>
    </row>
    <row r="16" spans="1:15">
      <c r="A16" s="10">
        <v>1018</v>
      </c>
      <c r="B16" s="10" t="s">
        <v>27</v>
      </c>
      <c r="C16" s="11">
        <f>+'[11]ผู้ใช้น้ำเพิ่มปกติ-กศผ.'!R19</f>
        <v>5.5433070866141732</v>
      </c>
      <c r="D16" s="11">
        <f>+'[11]ผู้ใช้น้ำเพิ่มปกติ-กศผ.'!S19</f>
        <v>10.047244094488189</v>
      </c>
      <c r="E16" s="11">
        <f>+'[11]ผู้ใช้น้ำเพิ่มปกติ-กศผ.'!T19</f>
        <v>13.165354330708661</v>
      </c>
      <c r="F16" s="11">
        <f>+'[11]ผู้ใช้น้ำเพิ่มปกติ-กศผ.'!U19</f>
        <v>8.6614173228346463</v>
      </c>
      <c r="G16" s="11">
        <f>+'[11]ผู้ใช้น้ำเพิ่มปกติ-กศผ.'!V19</f>
        <v>14.204724409448819</v>
      </c>
      <c r="H16" s="11">
        <f>+'[11]ผู้ใช้น้ำเพิ่มปกติ-กศผ.'!W19</f>
        <v>22.173228346456693</v>
      </c>
      <c r="I16" s="11">
        <f>+'[11]ผู้ใช้น้ำเพิ่มปกติ-กศผ.'!X19</f>
        <v>6.5826771653543306</v>
      </c>
      <c r="J16" s="11">
        <f>+'[11]ผู้ใช้น้ำเพิ่มปกติ-กศผ.'!Y19</f>
        <v>16.629921259842519</v>
      </c>
      <c r="K16" s="11">
        <f>+'[11]ผู้ใช้น้ำเพิ่มปกติ-กศผ.'!Z19</f>
        <v>9.0078740157480315</v>
      </c>
      <c r="L16" s="11">
        <f>+'[11]ผู้ใช้น้ำเพิ่มปกติ-กศผ.'!AA19</f>
        <v>6.2362204724409445</v>
      </c>
      <c r="M16" s="11">
        <f>+'[11]ผู้ใช้น้ำเพิ่มปกติ-กศผ.'!AB19</f>
        <v>11.086614173228346</v>
      </c>
      <c r="N16" s="11">
        <f>+'[11]ผู้ใช้น้ำเพิ่มปกติ-กศผ.'!AC19</f>
        <v>8.6614173228346463</v>
      </c>
      <c r="O16" s="12">
        <f t="shared" si="0"/>
        <v>132</v>
      </c>
    </row>
    <row r="17" spans="1:15">
      <c r="A17" s="10">
        <v>1019</v>
      </c>
      <c r="B17" s="10" t="s">
        <v>28</v>
      </c>
      <c r="C17" s="11">
        <f>+'[11]ผู้ใช้น้ำเพิ่มปกติ-กศผ.'!R20</f>
        <v>5.3723076923076931</v>
      </c>
      <c r="D17" s="11">
        <f>+'[11]ผู้ใช้น้ำเพิ่มปกติ-กศผ.'!S20</f>
        <v>4.1784615384615398</v>
      </c>
      <c r="E17" s="11">
        <f>+'[11]ผู้ใช้น้ำเพิ่มปกติ-กศผ.'!T20</f>
        <v>4.775384615384616</v>
      </c>
      <c r="F17" s="11">
        <f>+'[11]ผู้ใช้น้ำเพิ่มปกติ-กศผ.'!U20</f>
        <v>4.775384615384616</v>
      </c>
      <c r="G17" s="11">
        <f>+'[11]ผู้ใช้น้ำเพิ่มปกติ-กศผ.'!V20</f>
        <v>11.043076923076926</v>
      </c>
      <c r="H17" s="11">
        <f>+'[11]ผู้ใช้น้ำเพิ่มปกติ-กศผ.'!W20</f>
        <v>17.609230769230773</v>
      </c>
      <c r="I17" s="11">
        <f>+'[11]ผู้ใช้น้ำเพิ่มปกติ-กศผ.'!X20</f>
        <v>16.415384615384617</v>
      </c>
      <c r="J17" s="11">
        <f>+'[11]ผู้ใช้น้ำเพิ่มปกติ-กศผ.'!Y20</f>
        <v>12.833846153846158</v>
      </c>
      <c r="K17" s="11">
        <f>+'[11]ผู้ใช้น้ำเพิ่มปกติ-กศผ.'!Z20</f>
        <v>8.0584615384615397</v>
      </c>
      <c r="L17" s="11">
        <f>+'[11]ผู้ใช้น้ำเพิ่มปกติ-กศผ.'!AA20</f>
        <v>5.073846153846155</v>
      </c>
      <c r="M17" s="11">
        <f>+'[11]ผู้ใช้น้ำเพิ่มปกติ-กศผ.'!AB20</f>
        <v>2.9846153846153851</v>
      </c>
      <c r="N17" s="11">
        <f>+'[11]ผู้ใช้น้ำเพิ่มปกติ-กศผ.'!AC20</f>
        <v>3.88</v>
      </c>
      <c r="O17" s="12">
        <f t="shared" si="0"/>
        <v>97</v>
      </c>
    </row>
    <row r="18" spans="1:15">
      <c r="A18" s="10">
        <v>1020</v>
      </c>
      <c r="B18" s="10" t="s">
        <v>29</v>
      </c>
      <c r="C18" s="11">
        <f>+'[11]ผู้ใช้น้ำเพิ่มปกติ-กศผ.'!R21</f>
        <v>24.741827885256836</v>
      </c>
      <c r="D18" s="11">
        <f>+'[11]ผู้ใช้น้ำเพิ่มปกติ-กศผ.'!S21</f>
        <v>43.298198799199469</v>
      </c>
      <c r="E18" s="11">
        <f>+'[11]ผู้ใช้น้ำเพิ่มปกติ-กศผ.'!T21</f>
        <v>28.973982655103402</v>
      </c>
      <c r="F18" s="11">
        <f>+'[11]ผู้ใช้น้ำเพิ่มปกติ-กศผ.'!U21</f>
        <v>49.158105403602399</v>
      </c>
      <c r="G18" s="11">
        <f>+'[11]ผู้ใช้น้ำเพิ่มปกติ-กศผ.'!V21</f>
        <v>44.600400266844559</v>
      </c>
      <c r="H18" s="11">
        <f>+'[11]ผู้ใช้น้ำเพิ่มปกติ-กศผ.'!W21</f>
        <v>46.228152101400937</v>
      </c>
      <c r="I18" s="11">
        <f>+'[11]ผู้ใช้น้ำเพิ่มปกติ-กศผ.'!X21</f>
        <v>29.950633755837227</v>
      </c>
      <c r="J18" s="11">
        <f>+'[11]ผู้ใช้น้ำเพิ่มปกติ-กศผ.'!Y21</f>
        <v>48.18145430286858</v>
      </c>
      <c r="K18" s="11">
        <f>+'[11]ผู้ใช้น้ำเพิ่มปกติ-กศผ.'!Z21</f>
        <v>53.390260173448965</v>
      </c>
      <c r="L18" s="11">
        <f>+'[11]ผู้ใช้น้ำเพิ่มปกติ-กศผ.'!AA21</f>
        <v>27.671781187458304</v>
      </c>
      <c r="M18" s="11">
        <f>+'[11]ผู้ใช้น้ำเพิ่มปกติ-กศผ.'!AB21</f>
        <v>38.740493662441629</v>
      </c>
      <c r="N18" s="11">
        <f>+'[11]ผู้ใช้น้ำเพิ่มปกติ-กศผ.'!AC21</f>
        <v>53.064709806537692</v>
      </c>
      <c r="O18" s="12">
        <f t="shared" si="0"/>
        <v>487.99999999999994</v>
      </c>
    </row>
    <row r="19" spans="1:15">
      <c r="A19" s="10">
        <v>1021</v>
      </c>
      <c r="B19" s="10" t="s">
        <v>30</v>
      </c>
      <c r="C19" s="11">
        <f>+'[11]ผู้ใช้น้ำเพิ่มปกติ-กศผ.'!R22</f>
        <v>5.6774193548387109</v>
      </c>
      <c r="D19" s="11">
        <f>+'[11]ผู้ใช้น้ำเพิ่มปกติ-กศผ.'!S22</f>
        <v>10.503225806451615</v>
      </c>
      <c r="E19" s="11">
        <f>+'[11]ผู้ใช้น้ำเพิ่มปกติ-กศผ.'!T22</f>
        <v>13.909677419354839</v>
      </c>
      <c r="F19" s="11">
        <f>+'[11]ผู้ใช้น้ำเพิ่มปกติ-กศผ.'!U22</f>
        <v>12.490322580645163</v>
      </c>
      <c r="G19" s="11">
        <f>+'[11]ผู้ใช้น้ำเพิ่มปกติ-กศผ.'!V22</f>
        <v>15.612903225806452</v>
      </c>
      <c r="H19" s="11">
        <f>+'[11]ผู้ใช้น้ำเพิ่มปกติ-กศผ.'!W22</f>
        <v>15.045161290322586</v>
      </c>
      <c r="I19" s="11">
        <f>+'[11]ผู้ใช้น้ำเพิ่มปกติ-กศผ.'!X22</f>
        <v>9.6516129032258089</v>
      </c>
      <c r="J19" s="11">
        <f>+'[11]ผู้ใช้น้ำเพิ่มปกติ-กศผ.'!Y22</f>
        <v>13.909677419354839</v>
      </c>
      <c r="K19" s="11">
        <f>+'[11]ผู้ใช้น้ำเพิ่มปกติ-กศผ.'!Z22</f>
        <v>19.587096774193551</v>
      </c>
      <c r="L19" s="11">
        <f>+'[11]ผู้ใช้น้ำเพิ่มปกติ-กศผ.'!AA22</f>
        <v>16.748387096774199</v>
      </c>
      <c r="M19" s="11">
        <f>+'[11]ผู้ใช้น้ำเพิ่มปกติ-กศผ.'!AB22</f>
        <v>15.045161290322586</v>
      </c>
      <c r="N19" s="11">
        <f>+'[11]ผู้ใช้น้ำเพิ่มปกติ-กศผ.'!AC22</f>
        <v>27.819354838709678</v>
      </c>
      <c r="O19" s="12">
        <f t="shared" si="0"/>
        <v>176.00000000000003</v>
      </c>
    </row>
    <row r="20" spans="1:15">
      <c r="A20" s="10">
        <v>1022</v>
      </c>
      <c r="B20" s="10" t="s">
        <v>31</v>
      </c>
      <c r="C20" s="11">
        <f>+'[11]ผู้ใช้น้ำเพิ่มปกติ-กศผ.'!R23</f>
        <v>54.743497757847528</v>
      </c>
      <c r="D20" s="11">
        <f>+'[11]ผู้ใช้น้ำเพิ่มปกติ-กศผ.'!S23</f>
        <v>74.010762331838563</v>
      </c>
      <c r="E20" s="11">
        <f>+'[11]ผู้ใช้น้ำเพิ่มปกติ-กศผ.'!T23</f>
        <v>94.807174887892373</v>
      </c>
      <c r="F20" s="11">
        <f>+'[11]ผู้ใช้น้ำเพิ่มปกติ-กศผ.'!U23</f>
        <v>112.54529147982063</v>
      </c>
      <c r="G20" s="11">
        <f>+'[11]ผู้ใช้น้ำเพิ่มปกติ-กศผ.'!V23</f>
        <v>97.865470852017935</v>
      </c>
      <c r="H20" s="11">
        <f>+'[11]ผู้ใช้น้ำเพิ่มปกติ-กศผ.'!W23</f>
        <v>118.05022421524663</v>
      </c>
      <c r="I20" s="11">
        <f>+'[11]ผู้ใช้น้ำเพิ่มปกติ-กศผ.'!X23</f>
        <v>76.457399103138997</v>
      </c>
      <c r="J20" s="11">
        <f>+'[11]ผู้ใช้น้ำเพิ่มปกติ-กศผ.'!Y23</f>
        <v>78.598206278026908</v>
      </c>
      <c r="K20" s="11">
        <f>+'[11]ผู้ใช้น้ำเพิ่มปกติ-กศผ.'!Z23</f>
        <v>79.821524663677124</v>
      </c>
      <c r="L20" s="11">
        <f>+'[11]ผู้ใช้น้ำเพิ่มปกติ-กศผ.'!AA23</f>
        <v>58.413452914798206</v>
      </c>
      <c r="M20" s="11">
        <f>+'[11]ผู้ใช้น้ำเพิ่มปกติ-กศผ.'!AB23</f>
        <v>85.020627802690584</v>
      </c>
      <c r="N20" s="11">
        <f>+'[11]ผู้ใช้น้ำเพิ่มปกติ-กศผ.'!AC23</f>
        <v>92.66636771300449</v>
      </c>
      <c r="O20" s="12">
        <f t="shared" si="0"/>
        <v>1023</v>
      </c>
    </row>
    <row r="21" spans="1:15">
      <c r="A21" s="10">
        <v>1023</v>
      </c>
      <c r="B21" s="10" t="s">
        <v>32</v>
      </c>
      <c r="C21" s="11">
        <f>+'[11]ผู้ใช้น้ำเพิ่มปกติ-กศผ.'!R24</f>
        <v>11.668407310704962</v>
      </c>
      <c r="D21" s="11">
        <f>+'[11]ผู้ใช้น้ำเพิ่มปกติ-กศผ.'!S24</f>
        <v>12.522193211488251</v>
      </c>
      <c r="E21" s="11">
        <f>+'[11]ผู้ใช้น้ำเพิ่มปกติ-กศผ.'!T24</f>
        <v>22.483028720626631</v>
      </c>
      <c r="F21" s="11">
        <f>+'[11]ผู้ใช้น้ำเพิ่มปกติ-กศผ.'!U24</f>
        <v>35.574412532637076</v>
      </c>
      <c r="G21" s="11">
        <f>+'[11]ผู้ใช้น้ำเพิ่มปกติ-กศผ.'!V24</f>
        <v>11.099216710182768</v>
      </c>
      <c r="H21" s="11">
        <f>+'[11]ผู้ใช้น้ำเพิ่มปกติ-กศผ.'!W24</f>
        <v>27.890339425587467</v>
      </c>
      <c r="I21" s="11">
        <f>+'[11]ผู้ใช้น้ำเพิ่มปกติ-กศผ.'!X24</f>
        <v>12.237597911227157</v>
      </c>
      <c r="J21" s="11">
        <f>+'[11]ผู้ใช้น้ำเพิ่มปกติ-กศผ.'!Y24</f>
        <v>21.344647519582246</v>
      </c>
      <c r="K21" s="11">
        <f>+'[11]ผู้ใช้น้ำเพิ่มปกติ-กศผ.'!Z24</f>
        <v>19.35248041775457</v>
      </c>
      <c r="L21" s="11">
        <f>+'[11]ผู้ใช้น้ำเพิ่มปกติ-กศผ.'!AA24</f>
        <v>7.6840731070496089</v>
      </c>
      <c r="M21" s="11">
        <f>+'[11]ผู้ใช้น้ำเพิ่มปกติ-กศผ.'!AB24</f>
        <v>22.76762402088773</v>
      </c>
      <c r="N21" s="11">
        <f>+'[11]ผู้ใช้น้ำเพิ่มปกติ-กศผ.'!AC24</f>
        <v>13.375979112271541</v>
      </c>
      <c r="O21" s="12">
        <f t="shared" si="0"/>
        <v>218.00000000000006</v>
      </c>
    </row>
    <row r="22" spans="1:15">
      <c r="A22" s="10">
        <v>1024</v>
      </c>
      <c r="B22" s="10" t="s">
        <v>33</v>
      </c>
      <c r="C22" s="11">
        <f>+'[11]ผู้ใช้น้ำเพิ่มปกติ-กศผ.'!R25</f>
        <v>74.307431796801524</v>
      </c>
      <c r="D22" s="11">
        <f>+'[11]ผู้ใช้น้ำเพิ่มปกติ-กศผ.'!S25</f>
        <v>117.29520225776106</v>
      </c>
      <c r="E22" s="11">
        <f>+'[11]ผู้ใช้น้ำเพิ่มปกติ-กศผ.'!T25</f>
        <v>135.41147695202258</v>
      </c>
      <c r="F22" s="11">
        <f>+'[11]ผู้ใช้น้ำเพิ่มปกติ-กศผ.'!U25</f>
        <v>94.573095014111018</v>
      </c>
      <c r="G22" s="11">
        <f>+'[11]ผู้ใช้น้ำเพิ่มปกติ-กศผ.'!V25</f>
        <v>142.78080903104424</v>
      </c>
      <c r="H22" s="11">
        <f>+'[11]ผู้ใช้น้ำเพิ่มปกติ-กศผ.'!W25</f>
        <v>106.54825964252117</v>
      </c>
      <c r="I22" s="11">
        <f>+'[11]ผู้ใช้น้ำเพิ่มปกติ-กศผ.'!X25</f>
        <v>144.93019755409222</v>
      </c>
      <c r="J22" s="11">
        <f>+'[11]ผู้ใช้น้ำเพิ่มปกติ-กศผ.'!Y25</f>
        <v>159.66886171213551</v>
      </c>
      <c r="K22" s="11">
        <f>+'[11]ผู้ใช้น้ำเพิ่มปกติ-กศผ.'!Z25</f>
        <v>182.69802445907811</v>
      </c>
      <c r="L22" s="11">
        <f>+'[11]ผู้ใช้น้ำเพิ่มปกติ-กศผ.'!AA25</f>
        <v>134.79736594543746</v>
      </c>
      <c r="M22" s="11">
        <f>+'[11]ผู้ใช้น้ำเพิ่มปกติ-กศผ.'!AB25</f>
        <v>139.71025399811853</v>
      </c>
      <c r="N22" s="11">
        <f>+'[11]ผู้ใช้น้ำเพิ่มปกติ-กศผ.'!AC25</f>
        <v>199.27902163687679</v>
      </c>
      <c r="O22" s="12">
        <f t="shared" si="0"/>
        <v>1632</v>
      </c>
    </row>
    <row r="23" spans="1:15">
      <c r="A23" s="10">
        <v>1025</v>
      </c>
      <c r="B23" s="10" t="s">
        <v>34</v>
      </c>
      <c r="C23" s="11">
        <f>+'[11]ผู้ใช้น้ำเพิ่มปกติ-กศผ.'!R26</f>
        <v>44.430312665606778</v>
      </c>
      <c r="D23" s="11">
        <f>+'[11]ผู้ใช้น้ำเพิ่มปกติ-กศผ.'!S26</f>
        <v>46.860095389507151</v>
      </c>
      <c r="E23" s="11">
        <f>+'[11]ผู้ใช้น้ำเพิ่มปกติ-กศผ.'!T26</f>
        <v>40.959194488606258</v>
      </c>
      <c r="F23" s="11">
        <f>+'[11]ผู้ใช้น้ำเพิ่มปกติ-กศผ.'!U26</f>
        <v>26.727609962904083</v>
      </c>
      <c r="G23" s="11">
        <f>+'[11]ผู้ใช้น้ำเพิ่มปกติ-กศผ.'!V26</f>
        <v>54.149443561208265</v>
      </c>
      <c r="H23" s="11">
        <f>+'[11]ผู้ใช้น้ำเพิ่มปกติ-กศผ.'!W26</f>
        <v>65.257021727609967</v>
      </c>
      <c r="I23" s="11">
        <f>+'[11]ผู้ใช้น้ำเพิ่มปกติ-กศผ.'!X26</f>
        <v>38.876523582405937</v>
      </c>
      <c r="J23" s="11">
        <f>+'[11]ผู้ใช้น้ำเพิ่มปกติ-กศผ.'!Y26</f>
        <v>39.917859035506098</v>
      </c>
      <c r="K23" s="11">
        <f>+'[11]ผู้ใช้น้ำเพิ่มปกติ-กศผ.'!Z26</f>
        <v>142.31584525702172</v>
      </c>
      <c r="L23" s="11">
        <f>+'[11]ผู้ใช้น้ำเพิ่มปกติ-กศผ.'!AA26</f>
        <v>76.364599894011661</v>
      </c>
      <c r="M23" s="11">
        <f>+'[11]ผู้ใช้น้ำเพิ่มปกติ-กศผ.'!AB26</f>
        <v>41.653418124006357</v>
      </c>
      <c r="N23" s="11">
        <f>+'[11]ผู้ใช้น้ำเพิ่มปกติ-กศผ.'!AC26</f>
        <v>37.488076311605724</v>
      </c>
      <c r="O23" s="12">
        <f t="shared" si="0"/>
        <v>655</v>
      </c>
    </row>
    <row r="24" spans="1:15">
      <c r="A24" s="10">
        <v>1026</v>
      </c>
      <c r="B24" s="10" t="s">
        <v>35</v>
      </c>
      <c r="C24" s="11">
        <f>+'[11]ผู้ใช้น้ำเพิ่มปกติ-กศผ.'!R27</f>
        <v>6.2513661202185791</v>
      </c>
      <c r="D24" s="11">
        <f>+'[11]ผู้ใช้น้ำเพิ่มปกติ-กศผ.'!S27</f>
        <v>8.524590163934425</v>
      </c>
      <c r="E24" s="11">
        <f>+'[11]ผู้ใช้น้ำเพิ่มปกติ-กศผ.'!T27</f>
        <v>10.797814207650273</v>
      </c>
      <c r="F24" s="11">
        <f>+'[11]ผู้ใช้น้ำเพิ่มปกติ-กศผ.'!U27</f>
        <v>5.3989071038251364</v>
      </c>
      <c r="G24" s="11">
        <f>+'[11]ผู้ใช้น้ำเพิ่มปกติ-กศผ.'!V27</f>
        <v>7.1038251366120226</v>
      </c>
      <c r="H24" s="11">
        <f>+'[11]ผู้ใช้น้ำเพิ่มปกติ-กศผ.'!W27</f>
        <v>9.0928961748633874</v>
      </c>
      <c r="I24" s="11">
        <f>+'[11]ผู้ใช้น้ำเพิ่มปกติ-กศผ.'!X27</f>
        <v>10.229508196721312</v>
      </c>
      <c r="J24" s="11">
        <f>+'[11]ผู้ใช้น้ำเพิ่มปกติ-กศผ.'!Y27</f>
        <v>11.081967213114753</v>
      </c>
      <c r="K24" s="11">
        <f>+'[11]ผู้ใช้น้ำเพิ่มปกติ-กศผ.'!Z27</f>
        <v>10.513661202185792</v>
      </c>
      <c r="L24" s="11">
        <f>+'[11]ผู้ใช้น้ำเพิ่มปกติ-กศผ.'!AA27</f>
        <v>7.1038251366120226</v>
      </c>
      <c r="M24" s="11">
        <f>+'[11]ผู้ใช้น้ำเพิ่มปกติ-กศผ.'!AB27</f>
        <v>3.9781420765027322</v>
      </c>
      <c r="N24" s="11">
        <f>+'[11]ผู้ใช้น้ำเพิ่มปกติ-กศผ.'!AC27</f>
        <v>13.923497267759561</v>
      </c>
      <c r="O24" s="12">
        <f t="shared" si="0"/>
        <v>103.99999999999999</v>
      </c>
    </row>
    <row r="25" spans="1:15">
      <c r="A25" s="10">
        <v>1027</v>
      </c>
      <c r="B25" s="10" t="s">
        <v>36</v>
      </c>
      <c r="C25" s="11">
        <f>+'[11]ผู้ใช้น้ำเพิ่มปกติ-กศผ.'!R28</f>
        <v>13.465346534653463</v>
      </c>
      <c r="D25" s="11">
        <f>+'[11]ผู้ใช้น้ำเพิ่มปกติ-กศผ.'!S28</f>
        <v>5.8910891089108901</v>
      </c>
      <c r="E25" s="11">
        <f>+'[11]ผู้ใช้น้ำเพิ่มปกติ-กศผ.'!T28</f>
        <v>15.709570957095709</v>
      </c>
      <c r="F25" s="11">
        <f>+'[11]ผู้ใช้น้ำเพิ่มปกติ-กศผ.'!U28</f>
        <v>8.6963696369636949</v>
      </c>
      <c r="G25" s="11">
        <f>+'[11]ผู้ใช้น้ำเพิ่มปกติ-กศผ.'!V28</f>
        <v>8.6963696369636949</v>
      </c>
      <c r="H25" s="11">
        <f>+'[11]ผู้ใช้น้ำเพิ่มปกติ-กศผ.'!W28</f>
        <v>8.9768976897689754</v>
      </c>
      <c r="I25" s="11">
        <f>+'[11]ผู้ใช้น้ำเพิ่มปกติ-กศผ.'!X28</f>
        <v>26.369636963696362</v>
      </c>
      <c r="J25" s="11">
        <f>+'[11]ผู้ใช้น้ำเพิ่มปกติ-กศผ.'!Y28</f>
        <v>21.320132013201313</v>
      </c>
      <c r="K25" s="11">
        <f>+'[11]ผู้ใช้น้ำเพิ่มปกติ-กศผ.'!Z28</f>
        <v>11.221122112211219</v>
      </c>
      <c r="L25" s="11">
        <f>+'[11]ผู้ใช้น้ำเพิ่มปกติ-กศผ.'!AA28</f>
        <v>13.184818481848181</v>
      </c>
      <c r="M25" s="11">
        <f>+'[11]ผู้ใช้น้ำเพิ่มปกติ-กศผ.'!AB28</f>
        <v>15.990099009900987</v>
      </c>
      <c r="N25" s="11">
        <f>+'[11]ผู้ใช้น้ำเพิ่มปกติ-กศผ.'!AC28</f>
        <v>20.478547854785475</v>
      </c>
      <c r="O25" s="12">
        <f t="shared" si="0"/>
        <v>169.99999999999994</v>
      </c>
    </row>
    <row r="26" spans="1:15">
      <c r="A26" s="10">
        <v>1028</v>
      </c>
      <c r="B26" s="10" t="s">
        <v>37</v>
      </c>
      <c r="C26" s="11">
        <f>+'[11]ผู้ใช้น้ำเพิ่มปกติ-กศผ.'!R29</f>
        <v>56.32160356347439</v>
      </c>
      <c r="D26" s="11">
        <f>+'[11]ผู้ใช้น้ำเพิ่มปกติ-กศผ.'!S29</f>
        <v>47.475278396436529</v>
      </c>
      <c r="E26" s="11">
        <f>+'[11]ผู้ใช้น้ำเพิ่มปกติ-กศผ.'!T29</f>
        <v>78.732293986636975</v>
      </c>
      <c r="F26" s="11">
        <f>+'[11]ผู้ใช้น้ำเพิ่มปกติ-กศผ.'!U29</f>
        <v>50.718930957683746</v>
      </c>
      <c r="G26" s="11">
        <f>+'[11]ผู้ใช้น้ำเพิ่มปกติ-กศผ.'!V29</f>
        <v>43.936748329621381</v>
      </c>
      <c r="H26" s="11">
        <f>+'[11]ผู้ใช้น้ำเพิ่มปกติ-กศผ.'!W29</f>
        <v>67.821826280623611</v>
      </c>
      <c r="I26" s="11">
        <f>+'[11]ผู้ใช้น้ำเพิ่มปกติ-กศผ.'!X29</f>
        <v>49.2445434298441</v>
      </c>
      <c r="J26" s="11">
        <f>+'[11]ผู้ใช้น้ำเพิ่มปกติ-กศผ.'!Y29</f>
        <v>49.539420935412032</v>
      </c>
      <c r="K26" s="11">
        <f>+'[11]ผู้ใช้น้ำเพิ่มปกติ-กศผ.'!Z29</f>
        <v>32.141648106904235</v>
      </c>
      <c r="L26" s="11">
        <f>+'[11]ผู้ใช้น้ำเพิ่มปกติ-กศผ.'!AA29</f>
        <v>60.155011135857464</v>
      </c>
      <c r="M26" s="11">
        <f>+'[11]ผู้ใช้น้ำเพิ่มปกติ-กศผ.'!AB29</f>
        <v>64.28329621380847</v>
      </c>
      <c r="N26" s="11">
        <f>+'[11]ผู้ใช้น้ำเพิ่มปกติ-กศผ.'!AC29</f>
        <v>61.62939866369711</v>
      </c>
      <c r="O26" s="12">
        <f t="shared" si="0"/>
        <v>662</v>
      </c>
    </row>
    <row r="27" spans="1:15">
      <c r="A27" s="10">
        <v>1029</v>
      </c>
      <c r="B27" s="10" t="s">
        <v>38</v>
      </c>
      <c r="C27" s="11">
        <f>+'[11]ผู้ใช้น้ำเพิ่มปกติ-กศผ.'!R30</f>
        <v>15.426540284360186</v>
      </c>
      <c r="D27" s="11">
        <f>+'[11]ผู้ใช้น้ำเพิ่มปกติ-กศผ.'!S30</f>
        <v>20.568720379146917</v>
      </c>
      <c r="E27" s="11">
        <f>+'[11]ผู้ใช้น้ำเพิ่มปกติ-กศผ.'!T30</f>
        <v>17.48341232227488</v>
      </c>
      <c r="F27" s="11">
        <f>+'[11]ผู้ใช้น้ำเพิ่มปกติ-กศผ.'!U30</f>
        <v>16.197867298578199</v>
      </c>
      <c r="G27" s="11">
        <f>+'[11]ผู้ใช้น้ำเพิ่มปกติ-กศผ.'!V30</f>
        <v>29.310426540284357</v>
      </c>
      <c r="H27" s="11">
        <f>+'[11]ผู้ใช้น้ำเพิ่มปกติ-กศผ.'!W30</f>
        <v>21.082938388625589</v>
      </c>
      <c r="I27" s="11">
        <f>+'[11]ผู้ใช้น้ำเพิ่มปกติ-กศผ.'!X30</f>
        <v>21.082938388625589</v>
      </c>
      <c r="J27" s="11">
        <f>+'[11]ผู้ใช้น้ำเพิ่มปกติ-กศผ.'!Y30</f>
        <v>19.026066350710899</v>
      </c>
      <c r="K27" s="11">
        <f>+'[11]ผู้ใช้น้ำเพิ่มปกติ-กศผ.'!Z30</f>
        <v>24.168246445497626</v>
      </c>
      <c r="L27" s="11">
        <f>+'[11]ผู้ใช้น้ำเพิ่มปกติ-กศผ.'!AA30</f>
        <v>13.626777251184834</v>
      </c>
      <c r="M27" s="11">
        <f>+'[11]ผู้ใช้น้ำเพิ่มปกติ-กศผ.'!AB30</f>
        <v>2.0568720379146916</v>
      </c>
      <c r="N27" s="11">
        <f>+'[11]ผู้ใช้น้ำเพิ่มปกติ-กศผ.'!AC30</f>
        <v>16.969194312796205</v>
      </c>
      <c r="O27" s="12">
        <f t="shared" si="0"/>
        <v>216.99999999999994</v>
      </c>
    </row>
    <row r="28" spans="1:15">
      <c r="A28" s="15">
        <v>1030</v>
      </c>
      <c r="B28" s="15" t="s">
        <v>18</v>
      </c>
      <c r="C28" s="16">
        <f>+'[11]ผู้ใช้น้ำเพิ่มปกติ-กศผ.'!R31</f>
        <v>15.03703703703704</v>
      </c>
      <c r="D28" s="16">
        <f>+'[11]ผู้ใช้น้ำเพิ่มปกติ-กศผ.'!S31</f>
        <v>18.420370370370367</v>
      </c>
      <c r="E28" s="16">
        <f>+'[11]ผู้ใช้น้ำเพิ่มปกติ-กศผ.'!T31</f>
        <v>9.7740740740740737</v>
      </c>
      <c r="F28" s="16">
        <f>+'[11]ผู้ใช้น้ำเพิ่มปกติ-กศผ.'!U31</f>
        <v>19.548148148148147</v>
      </c>
      <c r="G28" s="16">
        <f>+'[11]ผู้ใช้น้ำเพิ่มปกติ-กศผ.'!V31</f>
        <v>13.157407407407407</v>
      </c>
      <c r="H28" s="16">
        <f>+'[11]ผู้ใช้น้ำเพิ่มปกติ-กศผ.'!W31</f>
        <v>28.194444444444446</v>
      </c>
      <c r="I28" s="16">
        <f>+'[11]ผู้ใช้น้ำเพิ่มปกติ-กศผ.'!X31</f>
        <v>18.420370370370367</v>
      </c>
      <c r="J28" s="16">
        <f>+'[11]ผู้ใช้น้ำเพิ่มปกติ-กศผ.'!Y31</f>
        <v>21.8037037037037</v>
      </c>
      <c r="K28" s="16">
        <f>+'[11]ผู้ใช้น้ำเพิ่มปกติ-กศผ.'!Z31</f>
        <v>23.683333333333334</v>
      </c>
      <c r="L28" s="16">
        <f>+'[11]ผู้ใช้น้ำเพิ่มปกติ-กศผ.'!AA31</f>
        <v>10.525925925925927</v>
      </c>
      <c r="M28" s="16">
        <f>+'[11]ผู้ใช้น้ำเพิ่มปกติ-กศผ.'!AB31</f>
        <v>9.0222222222222221</v>
      </c>
      <c r="N28" s="16">
        <f>+'[11]ผู้ใช้น้ำเพิ่มปกติ-กศผ.'!AC31</f>
        <v>15.412962962962963</v>
      </c>
      <c r="O28" s="17">
        <f t="shared" si="0"/>
        <v>202.99999999999994</v>
      </c>
    </row>
    <row r="29" spans="1:15">
      <c r="A29" s="4">
        <v>10300</v>
      </c>
      <c r="B29" s="4" t="s">
        <v>149</v>
      </c>
      <c r="C29" s="5">
        <f>SUM(C2:C28)</f>
        <v>1424.2675858360283</v>
      </c>
      <c r="D29" s="5">
        <f t="shared" ref="D29:N29" si="1">SUM(D2:D28)</f>
        <v>1458.3960603491414</v>
      </c>
      <c r="E29" s="5">
        <f t="shared" si="1"/>
        <v>1425.8594536797675</v>
      </c>
      <c r="F29" s="5">
        <f t="shared" si="1"/>
        <v>1219.3204915204847</v>
      </c>
      <c r="G29" s="5">
        <f t="shared" si="1"/>
        <v>1430.3655148259566</v>
      </c>
      <c r="H29" s="5">
        <f t="shared" si="1"/>
        <v>1716.514047613623</v>
      </c>
      <c r="I29" s="5">
        <f t="shared" si="1"/>
        <v>1364.6281462344423</v>
      </c>
      <c r="J29" s="5">
        <f t="shared" si="1"/>
        <v>1680.4794586336841</v>
      </c>
      <c r="K29" s="5">
        <f t="shared" si="1"/>
        <v>1831.3769816426859</v>
      </c>
      <c r="L29" s="5">
        <f t="shared" si="1"/>
        <v>1365.8834511853463</v>
      </c>
      <c r="M29" s="5">
        <f t="shared" si="1"/>
        <v>1640.8736768935751</v>
      </c>
      <c r="N29" s="5">
        <f t="shared" si="1"/>
        <v>1892.0351315852649</v>
      </c>
      <c r="O29" s="6">
        <f>SUM(C29:N29)</f>
        <v>18450</v>
      </c>
    </row>
    <row r="30" spans="1:15">
      <c r="A30" s="32"/>
      <c r="B30" s="32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33"/>
    </row>
    <row r="31" spans="1:15">
      <c r="A31" s="3" t="s">
        <v>55</v>
      </c>
      <c r="B31" s="3" t="s">
        <v>39</v>
      </c>
      <c r="C31" s="3" t="s">
        <v>0</v>
      </c>
      <c r="D31" s="3" t="s">
        <v>1</v>
      </c>
      <c r="E31" s="3" t="s">
        <v>2</v>
      </c>
      <c r="F31" s="3" t="s">
        <v>3</v>
      </c>
      <c r="G31" s="3" t="s">
        <v>4</v>
      </c>
      <c r="H31" s="3" t="s">
        <v>5</v>
      </c>
      <c r="I31" s="3" t="s">
        <v>6</v>
      </c>
      <c r="J31" s="3" t="s">
        <v>7</v>
      </c>
      <c r="K31" s="3" t="s">
        <v>8</v>
      </c>
      <c r="L31" s="3" t="s">
        <v>9</v>
      </c>
      <c r="M31" s="3" t="s">
        <v>10</v>
      </c>
      <c r="N31" s="3" t="s">
        <v>11</v>
      </c>
      <c r="O31" s="3" t="s">
        <v>58</v>
      </c>
    </row>
    <row r="32" spans="1:15">
      <c r="A32" s="7">
        <v>1004</v>
      </c>
      <c r="B32" s="7" t="s">
        <v>99</v>
      </c>
      <c r="C32" s="19">
        <f>+'[11]น้ำจำหน่าย-กศผ'!R5/10^6</f>
        <v>2.847864181766143</v>
      </c>
      <c r="D32" s="19">
        <f>+'[11]น้ำจำหน่าย-กศผ'!S5/10^6</f>
        <v>3.0195320368516696</v>
      </c>
      <c r="E32" s="19">
        <f>+'[11]น้ำจำหน่าย-กศผ'!T5/10^6</f>
        <v>2.9378323613717345</v>
      </c>
      <c r="F32" s="19">
        <f>+'[11]น้ำจำหน่าย-กศผ'!U5/10^6</f>
        <v>3.0759606503268344</v>
      </c>
      <c r="G32" s="19">
        <f>+'[11]น้ำจำหน่าย-กศผ'!V5/10^6</f>
        <v>3.0077683403516531</v>
      </c>
      <c r="H32" s="19">
        <f>+'[11]น้ำจำหน่าย-กศผ'!W5/10^6</f>
        <v>2.9456399570852061</v>
      </c>
      <c r="I32" s="19">
        <f>+'[11]น้ำจำหน่าย-กศผ'!X5/10^6</f>
        <v>3.3819256493859227</v>
      </c>
      <c r="J32" s="19">
        <f>+'[11]น้ำจำหน่าย-กศผ'!Y5/10^6</f>
        <v>3.2205484403676636</v>
      </c>
      <c r="K32" s="19">
        <f>+'[11]น้ำจำหน่าย-กศผ'!Z5/10^6</f>
        <v>3.1246577126212891</v>
      </c>
      <c r="L32" s="19">
        <f>+'[11]น้ำจำหน่าย-กศผ'!AA5/10^6</f>
        <v>2.9283232246106445</v>
      </c>
      <c r="M32" s="19">
        <f>+'[11]น้ำจำหน่าย-กศผ'!AB5/10^6</f>
        <v>2.9532433393116362</v>
      </c>
      <c r="N32" s="19">
        <f>+'[11]น้ำจำหน่าย-กศผ'!AC5/10^6</f>
        <v>3.049024105949603</v>
      </c>
      <c r="O32" s="20">
        <f>SUM(C32:N32)</f>
        <v>36.492320000000007</v>
      </c>
    </row>
    <row r="33" spans="1:15">
      <c r="A33" s="10">
        <v>1005</v>
      </c>
      <c r="B33" s="10" t="s">
        <v>13</v>
      </c>
      <c r="C33" s="21">
        <f>+'[11]น้ำจำหน่าย-กศผ'!R6/10^6</f>
        <v>4.8264482694942518E-2</v>
      </c>
      <c r="D33" s="21">
        <f>+'[11]น้ำจำหน่าย-กศผ'!S6/10^6</f>
        <v>4.9397464585691317E-2</v>
      </c>
      <c r="E33" s="21">
        <f>+'[11]น้ำจำหน่าย-กศผ'!T6/10^6</f>
        <v>4.8198980580210875E-2</v>
      </c>
      <c r="F33" s="21">
        <f>+'[11]น้ำจำหน่าย-กศผ'!U6/10^6</f>
        <v>5.2671888008578069E-2</v>
      </c>
      <c r="G33" s="21">
        <f>+'[11]น้ำจำหน่าย-กศผ'!V6/10^6</f>
        <v>4.9758067373562885E-2</v>
      </c>
      <c r="H33" s="21">
        <f>+'[11]น้ำจำหน่าย-กศผ'!W6/10^6</f>
        <v>4.9321727765532848E-2</v>
      </c>
      <c r="I33" s="21">
        <f>+'[11]น้ำจำหน่าย-กศผ'!X6/10^6</f>
        <v>6.0671674927026881E-2</v>
      </c>
      <c r="J33" s="21">
        <f>+'[11]น้ำจำหน่าย-กศผ'!Y6/10^6</f>
        <v>6.1399362482873664E-2</v>
      </c>
      <c r="K33" s="21">
        <f>+'[11]น้ำจำหน่าย-กศผ'!Z6/10^6</f>
        <v>5.5985203312086743E-2</v>
      </c>
      <c r="L33" s="21">
        <f>+'[11]น้ำจำหน่าย-กศผ'!AA6/10^6</f>
        <v>5.0471085184964556E-2</v>
      </c>
      <c r="M33" s="21">
        <f>+'[11]น้ำจำหน่าย-กศผ'!AB6/10^6</f>
        <v>5.141745428009771E-2</v>
      </c>
      <c r="N33" s="21">
        <f>+'[11]น้ำจำหน่าย-กศผ'!AC6/10^6</f>
        <v>5.2412608804432007E-2</v>
      </c>
      <c r="O33" s="22">
        <f t="shared" ref="O33:O58" si="2">SUM(C33:N33)</f>
        <v>0.62997000000000003</v>
      </c>
    </row>
    <row r="34" spans="1:15">
      <c r="A34" s="10">
        <v>1006</v>
      </c>
      <c r="B34" s="10" t="s">
        <v>14</v>
      </c>
      <c r="C34" s="21">
        <f>+'[11]น้ำจำหน่าย-กศผ'!R7/10^6</f>
        <v>0.2274646261747475</v>
      </c>
      <c r="D34" s="21">
        <f>+'[11]น้ำจำหน่าย-กศผ'!S7/10^6</f>
        <v>0.24279714473344324</v>
      </c>
      <c r="E34" s="21">
        <f>+'[11]น้ำจำหน่าย-กศผ'!T7/10^6</f>
        <v>0.24327887037494342</v>
      </c>
      <c r="F34" s="21">
        <f>+'[11]น้ำจำหน่าย-กศผ'!U7/10^6</f>
        <v>0.25618695238664829</v>
      </c>
      <c r="G34" s="21">
        <f>+'[11]น้ำจำหน่าย-กศผ'!V7/10^6</f>
        <v>0.25578832140110441</v>
      </c>
      <c r="H34" s="21">
        <f>+'[11]น้ำจำหน่าย-กศผ'!W7/10^6</f>
        <v>0.25053182155500947</v>
      </c>
      <c r="I34" s="21">
        <f>+'[11]น้ำจำหน่าย-กศผ'!X7/10^6</f>
        <v>0.2913094008457468</v>
      </c>
      <c r="J34" s="21">
        <f>+'[11]น้ำจำหน่าย-กศผ'!Y7/10^6</f>
        <v>0.29982533315427257</v>
      </c>
      <c r="K34" s="21">
        <f>+'[11]น้ำจำหน่าย-กศผ'!Z7/10^6</f>
        <v>0.26743554783592183</v>
      </c>
      <c r="L34" s="21">
        <f>+'[11]น้ำจำหน่าย-กศผ'!AA7/10^6</f>
        <v>0.24289314040665433</v>
      </c>
      <c r="M34" s="21">
        <f>+'[11]น้ำจำหน่าย-กศผ'!AB7/10^6</f>
        <v>0.24468854338292761</v>
      </c>
      <c r="N34" s="21">
        <f>+'[11]น้ำจำหน่าย-กศผ'!AC7/10^6</f>
        <v>0.2477302977485801</v>
      </c>
      <c r="O34" s="22">
        <f t="shared" si="2"/>
        <v>3.0699299999999994</v>
      </c>
    </row>
    <row r="35" spans="1:15">
      <c r="A35" s="10">
        <v>1007</v>
      </c>
      <c r="B35" s="10" t="s">
        <v>15</v>
      </c>
      <c r="C35" s="21">
        <f>+'[11]น้ำจำหน่าย-กศผ'!R8/10^6</f>
        <v>0.43065637122090672</v>
      </c>
      <c r="D35" s="21">
        <f>+'[11]น้ำจำหน่าย-กศผ'!S8/10^6</f>
        <v>0.45353311016857845</v>
      </c>
      <c r="E35" s="21">
        <f>+'[11]น้ำจำหน่าย-กศผ'!T8/10^6</f>
        <v>0.45754058689071192</v>
      </c>
      <c r="F35" s="21">
        <f>+'[11]น้ำจำหน่าย-กศผ'!U8/10^6</f>
        <v>0.47377014162319264</v>
      </c>
      <c r="G35" s="21">
        <f>+'[11]น้ำจำหน่าย-กศผ'!V8/10^6</f>
        <v>0.46941672963691128</v>
      </c>
      <c r="H35" s="21">
        <f>+'[11]น้ำจำหน่าย-กศผ'!W8/10^6</f>
        <v>0.45603814611599175</v>
      </c>
      <c r="I35" s="21">
        <f>+'[11]น้ำจำหน่าย-กศผ'!X8/10^6</f>
        <v>0.5100196561545054</v>
      </c>
      <c r="J35" s="21">
        <f>+'[11]น้ำจำหน่าย-กศผ'!Y8/10^6</f>
        <v>0.52534063169898793</v>
      </c>
      <c r="K35" s="21">
        <f>+'[11]น้ำจำหน่าย-กศผ'!Z8/10^6</f>
        <v>0.48578385988367528</v>
      </c>
      <c r="L35" s="21">
        <f>+'[11]น้ำจำหน่าย-กศผ'!AA8/10^6</f>
        <v>0.45819869878357672</v>
      </c>
      <c r="M35" s="21">
        <f>+'[11]น้ำจำหน่าย-กศผ'!AB8/10^6</f>
        <v>0.46177965511182384</v>
      </c>
      <c r="N35" s="21">
        <f>+'[11]น้ำจำหน่าย-กศผ'!AC8/10^6</f>
        <v>0.45774241271113819</v>
      </c>
      <c r="O35" s="22">
        <f t="shared" si="2"/>
        <v>5.6398200000000003</v>
      </c>
    </row>
    <row r="36" spans="1:15">
      <c r="A36" s="10">
        <v>1008</v>
      </c>
      <c r="B36" s="10" t="s">
        <v>16</v>
      </c>
      <c r="C36" s="21">
        <f>+'[11]น้ำจำหน่าย-กศผ'!R9/10^6</f>
        <v>9.1638315836670217E-2</v>
      </c>
      <c r="D36" s="21">
        <f>+'[11]น้ำจำหน่าย-กศผ'!S9/10^6</f>
        <v>9.6298449741289524E-2</v>
      </c>
      <c r="E36" s="21">
        <f>+'[11]น้ำจำหน่าย-กศผ'!T9/10^6</f>
        <v>9.659675702719478E-2</v>
      </c>
      <c r="F36" s="21">
        <f>+'[11]น้ำจำหน่าย-กศผ'!U9/10^6</f>
        <v>0.10504393574800087</v>
      </c>
      <c r="G36" s="21">
        <f>+'[11]น้ำจำหน่าย-กศผ'!V9/10^6</f>
        <v>0.10151100243763779</v>
      </c>
      <c r="H36" s="21">
        <f>+'[11]น้ำจำหน่าย-กศผ'!W9/10^6</f>
        <v>0.10033772475442104</v>
      </c>
      <c r="I36" s="21">
        <f>+'[11]น้ำจำหน่าย-กศผ'!X9/10^6</f>
        <v>0.11178195134370673</v>
      </c>
      <c r="J36" s="21">
        <f>+'[11]น้ำจำหน่าย-กศผ'!Y9/10^6</f>
        <v>0.11471310846570133</v>
      </c>
      <c r="K36" s="21">
        <f>+'[11]น้ำจำหน่าย-กศผ'!Z9/10^6</f>
        <v>0.10479923977371627</v>
      </c>
      <c r="L36" s="21">
        <f>+'[11]น้ำจำหน่าย-กศผ'!AA9/10^6</f>
        <v>0.10002961249405591</v>
      </c>
      <c r="M36" s="21">
        <f>+'[11]น้ำจำหน่าย-กศผ'!AB9/10^6</f>
        <v>0.1031966821546136</v>
      </c>
      <c r="N36" s="21">
        <f>+'[11]น้ำจำหน่าย-กศผ'!AC9/10^6</f>
        <v>0.10404322022299176</v>
      </c>
      <c r="O36" s="22">
        <f t="shared" si="2"/>
        <v>1.2299899999999997</v>
      </c>
    </row>
    <row r="37" spans="1:15">
      <c r="A37" s="10">
        <v>1009</v>
      </c>
      <c r="B37" s="10" t="s">
        <v>17</v>
      </c>
      <c r="C37" s="21">
        <f>+'[11]น้ำจำหน่าย-กศผ'!R10/10^6</f>
        <v>0.10493665119125803</v>
      </c>
      <c r="D37" s="21">
        <f>+'[11]น้ำจำหน่าย-กศผ'!S10/10^6</f>
        <v>0.10735396008145433</v>
      </c>
      <c r="E37" s="21">
        <f>+'[11]น้ำจำหน่าย-กศผ'!T10/10^6</f>
        <v>0.10325103224825231</v>
      </c>
      <c r="F37" s="21">
        <f>+'[11]น้ำจำหน่าย-กศผ'!U10/10^6</f>
        <v>0.10508566338311946</v>
      </c>
      <c r="G37" s="21">
        <f>+'[11]น้ำจำหน่าย-กศผ'!V10/10^6</f>
        <v>0.10440421581565965</v>
      </c>
      <c r="H37" s="21">
        <f>+'[11]น้ำจำหน่าย-กศผ'!W10/10^6</f>
        <v>9.990613902062892E-2</v>
      </c>
      <c r="I37" s="21">
        <f>+'[11]น้ำจำหน่าย-กศผ'!X10/10^6</f>
        <v>0.11236495252636591</v>
      </c>
      <c r="J37" s="21">
        <f>+'[11]น้ำจำหน่าย-กศผ'!Y10/10^6</f>
        <v>0.1171741249500196</v>
      </c>
      <c r="K37" s="21">
        <f>+'[11]น้ำจำหน่าย-กศผ'!Z10/10^6</f>
        <v>0.11469267981818003</v>
      </c>
      <c r="L37" s="21">
        <f>+'[11]น้ำจำหน่าย-กศผ'!AA10/10^6</f>
        <v>0.10937041746138014</v>
      </c>
      <c r="M37" s="21">
        <f>+'[11]น้ำจำหน่าย-กศผ'!AB10/10^6</f>
        <v>0.10786565574847785</v>
      </c>
      <c r="N37" s="21">
        <f>+'[11]น้ำจำหน่าย-กศผ'!AC10/10^6</f>
        <v>0.10904450775520373</v>
      </c>
      <c r="O37" s="22">
        <f t="shared" si="2"/>
        <v>1.29545</v>
      </c>
    </row>
    <row r="38" spans="1:15">
      <c r="A38" s="10">
        <v>1010</v>
      </c>
      <c r="B38" s="10" t="s">
        <v>19</v>
      </c>
      <c r="C38" s="21">
        <f>+'[11]น้ำจำหน่าย-กศผ'!R11/10^6</f>
        <v>0.13433922842450147</v>
      </c>
      <c r="D38" s="21">
        <f>+'[11]น้ำจำหน่าย-กศผ'!S11/10^6</f>
        <v>0.13757565623681053</v>
      </c>
      <c r="E38" s="21">
        <f>+'[11]น้ำจำหน่าย-กศผ'!T11/10^6</f>
        <v>0.1357875860284937</v>
      </c>
      <c r="F38" s="21">
        <f>+'[11]น้ำจำหน่าย-กศผ'!U11/10^6</f>
        <v>0.14081795903820754</v>
      </c>
      <c r="G38" s="21">
        <f>+'[11]น้ำจำหน่าย-กศผ'!V11/10^6</f>
        <v>0.14064931229262223</v>
      </c>
      <c r="H38" s="21">
        <f>+'[11]น้ำจำหน่าย-กศผ'!W11/10^6</f>
        <v>0.14045129060159678</v>
      </c>
      <c r="I38" s="21">
        <f>+'[11]น้ำจำหน่าย-กศผ'!X11/10^6</f>
        <v>0.15978035028875717</v>
      </c>
      <c r="J38" s="21">
        <f>+'[11]น้ำจำหน่าย-กศผ'!Y11/10^6</f>
        <v>0.15855351433214243</v>
      </c>
      <c r="K38" s="21">
        <f>+'[11]น้ำจำหน่าย-กศผ'!Z11/10^6</f>
        <v>0.15510109427395052</v>
      </c>
      <c r="L38" s="21">
        <f>+'[11]น้ำจำหน่าย-กศผ'!AA11/10^6</f>
        <v>0.13829033137998775</v>
      </c>
      <c r="M38" s="21">
        <f>+'[11]น้ำจำหน่าย-กศผ'!AB11/10^6</f>
        <v>0.13935612351807225</v>
      </c>
      <c r="N38" s="21">
        <f>+'[11]น้ำจำหน่าย-กศผ'!AC11/10^6</f>
        <v>0.14533755358485761</v>
      </c>
      <c r="O38" s="22">
        <f t="shared" si="2"/>
        <v>1.72604</v>
      </c>
    </row>
    <row r="39" spans="1:15">
      <c r="A39" s="10">
        <v>1011</v>
      </c>
      <c r="B39" s="10" t="s">
        <v>20</v>
      </c>
      <c r="C39" s="21">
        <f>+'[11]น้ำจำหน่าย-กศผ'!R12/10^6</f>
        <v>8.5747077061040719E-2</v>
      </c>
      <c r="D39" s="21">
        <f>+'[11]น้ำจำหน่าย-กศผ'!S12/10^6</f>
        <v>8.908100073893653E-2</v>
      </c>
      <c r="E39" s="21">
        <f>+'[11]น้ำจำหน่าย-กศผ'!T12/10^6</f>
        <v>8.8972666048781832E-2</v>
      </c>
      <c r="F39" s="21">
        <f>+'[11]น้ำจำหน่าย-กศผ'!U12/10^6</f>
        <v>9.1415120881360695E-2</v>
      </c>
      <c r="G39" s="21">
        <f>+'[11]น้ำจำหน่าย-กศผ'!V12/10^6</f>
        <v>9.0493087389918583E-2</v>
      </c>
      <c r="H39" s="21">
        <f>+'[11]น้ำจำหน่าย-กศผ'!W12/10^6</f>
        <v>8.9754441775227387E-2</v>
      </c>
      <c r="I39" s="21">
        <f>+'[11]น้ำจำหน่าย-กศผ'!X12/10^6</f>
        <v>0.10575876970071565</v>
      </c>
      <c r="J39" s="21">
        <f>+'[11]น้ำจำหน่าย-กศผ'!Y12/10^6</f>
        <v>0.11361829864820908</v>
      </c>
      <c r="K39" s="21">
        <f>+'[11]น้ำจำหน่าย-กศผ'!Z12/10^6</f>
        <v>0.10363690404527173</v>
      </c>
      <c r="L39" s="21">
        <f>+'[11]น้ำจำหน่าย-กศผ'!AA12/10^6</f>
        <v>9.0314454013676035E-2</v>
      </c>
      <c r="M39" s="21">
        <f>+'[11]น้ำจำหน่าย-กศผ'!AB12/10^6</f>
        <v>9.1329200265031107E-2</v>
      </c>
      <c r="N39" s="21">
        <f>+'[11]น้ำจำหน่าย-กศผ'!AC12/10^6</f>
        <v>8.954897943183053E-2</v>
      </c>
      <c r="O39" s="22">
        <f t="shared" si="2"/>
        <v>1.1296699999999997</v>
      </c>
    </row>
    <row r="40" spans="1:15">
      <c r="A40" s="10">
        <v>1012</v>
      </c>
      <c r="B40" s="10" t="s">
        <v>21</v>
      </c>
      <c r="C40" s="21">
        <f>+'[11]น้ำจำหน่าย-กศผ'!R13/10^6</f>
        <v>0.28729545477043833</v>
      </c>
      <c r="D40" s="21">
        <f>+'[11]น้ำจำหน่าย-กศผ'!S13/10^6</f>
        <v>0.29331527965824528</v>
      </c>
      <c r="E40" s="21">
        <f>+'[11]น้ำจำหน่าย-กศผ'!T13/10^6</f>
        <v>0.29270595850121545</v>
      </c>
      <c r="F40" s="21">
        <f>+'[11]น้ำจำหน่าย-กศผ'!U13/10^6</f>
        <v>0.29936086044904187</v>
      </c>
      <c r="G40" s="21">
        <f>+'[11]น้ำจำหน่าย-กศผ'!V13/10^6</f>
        <v>0.30008237855334186</v>
      </c>
      <c r="H40" s="21">
        <f>+'[11]น้ำจำหน่าย-กศผ'!W13/10^6</f>
        <v>0.28362576782529236</v>
      </c>
      <c r="I40" s="21">
        <f>+'[11]น้ำจำหน่าย-กศผ'!X13/10^6</f>
        <v>0.32513969677699961</v>
      </c>
      <c r="J40" s="21">
        <f>+'[11]น้ำจำหน่าย-กศผ'!Y13/10^6</f>
        <v>0.34464256046960923</v>
      </c>
      <c r="K40" s="21">
        <f>+'[11]น้ำจำหน่าย-กศผ'!Z13/10^6</f>
        <v>0.31955842788119498</v>
      </c>
      <c r="L40" s="21">
        <f>+'[11]น้ำจำหน่าย-กศผ'!AA13/10^6</f>
        <v>0.30313604075026884</v>
      </c>
      <c r="M40" s="21">
        <f>+'[11]น้ำจำหน่าย-กศผ'!AB13/10^6</f>
        <v>0.30497247191549187</v>
      </c>
      <c r="N40" s="21">
        <f>+'[11]น้ำจำหน่าย-กศผ'!AC13/10^6</f>
        <v>0.30863510244885978</v>
      </c>
      <c r="O40" s="22">
        <f t="shared" si="2"/>
        <v>3.6624699999999999</v>
      </c>
    </row>
    <row r="41" spans="1:15">
      <c r="A41" s="10">
        <v>1013</v>
      </c>
      <c r="B41" s="10" t="s">
        <v>22</v>
      </c>
      <c r="C41" s="21">
        <f>+'[11]น้ำจำหน่าย-กศผ'!R14/10^6</f>
        <v>1.4708947514106964E-2</v>
      </c>
      <c r="D41" s="21">
        <f>+'[11]น้ำจำหน่าย-กศผ'!S14/10^6</f>
        <v>1.5319496118084926E-2</v>
      </c>
      <c r="E41" s="21">
        <f>+'[11]น้ำจำหน่าย-กศผ'!T14/10^6</f>
        <v>1.5356345397062553E-2</v>
      </c>
      <c r="F41" s="21">
        <f>+'[11]น้ำจำหน่าย-กศผ'!U14/10^6</f>
        <v>1.6173114736603395E-2</v>
      </c>
      <c r="G41" s="21">
        <f>+'[11]น้ำจำหน่าย-กศผ'!V14/10^6</f>
        <v>1.5520645851953634E-2</v>
      </c>
      <c r="H41" s="21">
        <f>+'[11]น้ำจำหน่าย-กศผ'!W14/10^6</f>
        <v>1.596790820137935E-2</v>
      </c>
      <c r="I41" s="21">
        <f>+'[11]น้ำจำหน่าย-กศผ'!X14/10^6</f>
        <v>2.0725183924069215E-2</v>
      </c>
      <c r="J41" s="21">
        <f>+'[11]น้ำจำหน่าย-กศผ'!Y14/10^6</f>
        <v>2.0355676933954091E-2</v>
      </c>
      <c r="K41" s="21">
        <f>+'[11]น้ำจำหน่าย-กศผ'!Z14/10^6</f>
        <v>1.8835728692821796E-2</v>
      </c>
      <c r="L41" s="21">
        <f>+'[11]น้ำจำหน่าย-กศผ'!AA14/10^6</f>
        <v>1.6620377086029113E-2</v>
      </c>
      <c r="M41" s="21">
        <f>+'[11]น้ำจำหน่าย-กศผ'!AB14/10^6</f>
        <v>1.6407395014874007E-2</v>
      </c>
      <c r="N41" s="21">
        <f>+'[11]น้ำจำหน่าย-กศผ'!AC14/10^6</f>
        <v>1.6749180529061009E-2</v>
      </c>
      <c r="O41" s="22">
        <f t="shared" si="2"/>
        <v>0.20274000000000006</v>
      </c>
    </row>
    <row r="42" spans="1:15">
      <c r="A42" s="10">
        <v>1014</v>
      </c>
      <c r="B42" s="10" t="s">
        <v>23</v>
      </c>
      <c r="C42" s="21">
        <f>+'[11]น้ำจำหน่าย-กศผ'!R15/10^6</f>
        <v>0.7275664588570907</v>
      </c>
      <c r="D42" s="21">
        <f>+'[11]น้ำจำหน่าย-กศผ'!S15/10^6</f>
        <v>0.74646094589015433</v>
      </c>
      <c r="E42" s="21">
        <f>+'[11]น้ำจำหน่าย-กศผ'!T15/10^6</f>
        <v>0.73971481862443278</v>
      </c>
      <c r="F42" s="21">
        <f>+'[11]น้ำจำหน่าย-กศผ'!U15/10^6</f>
        <v>0.76161798863798225</v>
      </c>
      <c r="G42" s="21">
        <f>+'[11]น้ำจำหน่าย-กศผ'!V15/10^6</f>
        <v>0.74690598828463339</v>
      </c>
      <c r="H42" s="21">
        <f>+'[11]น้ำจำหน่าย-กศผ'!W15/10^6</f>
        <v>0.73228552147341164</v>
      </c>
      <c r="I42" s="21">
        <f>+'[11]น้ำจำหน่าย-กศผ'!X15/10^6</f>
        <v>0.83105722749288236</v>
      </c>
      <c r="J42" s="21">
        <f>+'[11]น้ำจำหน่าย-กศผ'!Y15/10^6</f>
        <v>0.85606868020325499</v>
      </c>
      <c r="K42" s="21">
        <f>+'[11]น้ำจำหน่าย-กศผ'!Z15/10^6</f>
        <v>0.81315172355866128</v>
      </c>
      <c r="L42" s="21">
        <f>+'[11]น้ำจำหน่าย-กศผ'!AA15/10^6</f>
        <v>0.78174449610588048</v>
      </c>
      <c r="M42" s="21">
        <f>+'[11]น้ำจำหน่าย-กศผ'!AB15/10^6</f>
        <v>0.75608529453608886</v>
      </c>
      <c r="N42" s="21">
        <f>+'[11]น้ำจำหน่าย-กศผ'!AC15/10^6</f>
        <v>0.77741085633552698</v>
      </c>
      <c r="O42" s="22">
        <f t="shared" si="2"/>
        <v>9.2700700000000005</v>
      </c>
    </row>
    <row r="43" spans="1:15">
      <c r="A43" s="10">
        <v>1015</v>
      </c>
      <c r="B43" s="10" t="s">
        <v>24</v>
      </c>
      <c r="C43" s="21">
        <f>+'[11]น้ำจำหน่าย-กศผ'!R16/10^6</f>
        <v>8.0087380185016141E-2</v>
      </c>
      <c r="D43" s="21">
        <f>+'[11]น้ำจำหน่าย-กศผ'!S16/10^6</f>
        <v>8.6496964909513821E-2</v>
      </c>
      <c r="E43" s="21">
        <f>+'[11]น้ำจำหน่าย-กศผ'!T16/10^6</f>
        <v>8.2494015704901599E-2</v>
      </c>
      <c r="F43" s="21">
        <f>+'[11]น้ำจำหน่าย-กศผ'!U16/10^6</f>
        <v>8.6732699139764197E-2</v>
      </c>
      <c r="G43" s="21">
        <f>+'[11]น้ำจำหน่าย-กศผ'!V16/10^6</f>
        <v>8.2218420292779384E-2</v>
      </c>
      <c r="H43" s="21">
        <f>+'[11]น้ำจำหน่าย-กศผ'!W16/10^6</f>
        <v>8.2954119062544254E-2</v>
      </c>
      <c r="I43" s="21">
        <f>+'[11]น้ำจำหน่าย-กศผ'!X16/10^6</f>
        <v>9.3689875183788796E-2</v>
      </c>
      <c r="J43" s="21">
        <f>+'[11]น้ำจำหน่าย-กศผ'!Y16/10^6</f>
        <v>0.10692642053627999</v>
      </c>
      <c r="K43" s="21">
        <f>+'[11]น้ำจำหน่าย-กศผ'!Z16/10^6</f>
        <v>9.0992746301700275E-2</v>
      </c>
      <c r="L43" s="21">
        <f>+'[11]น้ำจำหน่าย-กศผ'!AA16/10^6</f>
        <v>8.9232488508589308E-2</v>
      </c>
      <c r="M43" s="21">
        <f>+'[11]น้ำจำหน่าย-กศผ'!AB16/10^6</f>
        <v>8.4961809476237576E-2</v>
      </c>
      <c r="N43" s="21">
        <f>+'[11]น้ำจำหน่าย-กศผ'!AC16/10^6</f>
        <v>8.6043060698884691E-2</v>
      </c>
      <c r="O43" s="22">
        <f t="shared" si="2"/>
        <v>1.0528300000000002</v>
      </c>
    </row>
    <row r="44" spans="1:15">
      <c r="A44" s="10">
        <v>1016</v>
      </c>
      <c r="B44" s="10" t="s">
        <v>25</v>
      </c>
      <c r="C44" s="21">
        <f>+'[11]น้ำจำหน่าย-กศผ'!R17/10^6</f>
        <v>0.10529061900146862</v>
      </c>
      <c r="D44" s="21">
        <f>+'[11]น้ำจำหน่าย-กศผ'!S17/10^6</f>
        <v>0.1106933720260226</v>
      </c>
      <c r="E44" s="21">
        <f>+'[11]น้ำจำหน่าย-กศผ'!T17/10^6</f>
        <v>0.10900101818445054</v>
      </c>
      <c r="F44" s="21">
        <f>+'[11]น้ำจำหน่าย-กศผ'!U17/10^6</f>
        <v>0.11907764104462688</v>
      </c>
      <c r="G44" s="21">
        <f>+'[11]น้ำจำหน่าย-กศผ'!V17/10^6</f>
        <v>0.11267543792408193</v>
      </c>
      <c r="H44" s="21">
        <f>+'[11]น้ำจำหน่าย-กศผ'!W17/10^6</f>
        <v>0.11449585591655916</v>
      </c>
      <c r="I44" s="21">
        <f>+'[11]น้ำจำหน่าย-กศผ'!X17/10^6</f>
        <v>0.13296514288567737</v>
      </c>
      <c r="J44" s="21">
        <f>+'[11]น้ำจำหน่าย-กศผ'!Y17/10^6</f>
        <v>0.14547181524588307</v>
      </c>
      <c r="K44" s="21">
        <f>+'[11]น้ำจำหน่าย-กศผ'!Z17/10^6</f>
        <v>0.12165307084188014</v>
      </c>
      <c r="L44" s="21">
        <f>+'[11]น้ำจำหน่าย-กศผ'!AA17/10^6</f>
        <v>0.10956675361738397</v>
      </c>
      <c r="M44" s="21">
        <f>+'[11]น้ำจำหน่าย-กศผ'!AB17/10^6</f>
        <v>0.11261609881950116</v>
      </c>
      <c r="N44" s="21">
        <f>+'[11]น้ำจำหน่าย-กศผ'!AC17/10^6</f>
        <v>0.11165317449246466</v>
      </c>
      <c r="O44" s="22">
        <f t="shared" si="2"/>
        <v>1.40516</v>
      </c>
    </row>
    <row r="45" spans="1:15">
      <c r="A45" s="10">
        <v>1017</v>
      </c>
      <c r="B45" s="10" t="s">
        <v>26</v>
      </c>
      <c r="C45" s="21">
        <f>+'[11]น้ำจำหน่าย-กศผ'!R18/10^6</f>
        <v>0.20651114677369803</v>
      </c>
      <c r="D45" s="21">
        <f>+'[11]น้ำจำหน่าย-กศผ'!S18/10^6</f>
        <v>0.21239166178945176</v>
      </c>
      <c r="E45" s="21">
        <f>+'[11]น้ำจำหน่าย-กศผ'!T18/10^6</f>
        <v>0.213020385440992</v>
      </c>
      <c r="F45" s="21">
        <f>+'[11]น้ำจำหน่าย-กศผ'!U18/10^6</f>
        <v>0.21792815820341929</v>
      </c>
      <c r="G45" s="21">
        <f>+'[11]น้ำจำหน่าย-กศผ'!V18/10^6</f>
        <v>0.21273568039123791</v>
      </c>
      <c r="H45" s="21">
        <f>+'[11]น้ำจำหน่าย-กศผ'!W18/10^6</f>
        <v>0.20255001830170299</v>
      </c>
      <c r="I45" s="21">
        <f>+'[11]น้ำจำหน่าย-กศผ'!X18/10^6</f>
        <v>0.23630790277254279</v>
      </c>
      <c r="J45" s="21">
        <f>+'[11]น้ำจำหน่าย-กศผ'!Y18/10^6</f>
        <v>0.24037884604944298</v>
      </c>
      <c r="K45" s="21">
        <f>+'[11]น้ำจำหน่าย-กศผ'!Z18/10^6</f>
        <v>0.23188616220219566</v>
      </c>
      <c r="L45" s="21">
        <f>+'[11]น้ำจำหน่าย-กศผ'!AA18/10^6</f>
        <v>0.21784240775391006</v>
      </c>
      <c r="M45" s="21">
        <f>+'[11]น้ำจำหน่าย-กศผ'!AB18/10^6</f>
        <v>0.21107557880350525</v>
      </c>
      <c r="N45" s="21">
        <f>+'[11]น้ำจำหน่าย-กศผ'!AC18/10^6</f>
        <v>0.21322205151790113</v>
      </c>
      <c r="O45" s="22">
        <f t="shared" si="2"/>
        <v>2.6158499999999996</v>
      </c>
    </row>
    <row r="46" spans="1:15">
      <c r="A46" s="10">
        <v>1018</v>
      </c>
      <c r="B46" s="10" t="s">
        <v>27</v>
      </c>
      <c r="C46" s="21">
        <f>+'[11]น้ำจำหน่าย-กศผ'!R19/10^6</f>
        <v>9.0262513606214012E-2</v>
      </c>
      <c r="D46" s="21">
        <f>+'[11]น้ำจำหน่าย-กศผ'!S19/10^6</f>
        <v>9.1148926932759583E-2</v>
      </c>
      <c r="E46" s="21">
        <f>+'[11]น้ำจำหน่าย-กศผ'!T19/10^6</f>
        <v>9.1221009642858425E-2</v>
      </c>
      <c r="F46" s="21">
        <f>+'[11]น้ำจำหน่าย-กศผ'!U19/10^6</f>
        <v>9.3767705391161582E-2</v>
      </c>
      <c r="G46" s="21">
        <f>+'[11]น้ำจำหน่าย-กศผ'!V19/10^6</f>
        <v>8.7995308365935596E-2</v>
      </c>
      <c r="H46" s="21">
        <f>+'[11]น้ำจำหน่าย-กศผ'!W19/10^6</f>
        <v>9.100782162761327E-2</v>
      </c>
      <c r="I46" s="21">
        <f>+'[11]น้ำจำหน่าย-กศผ'!X19/10^6</f>
        <v>0.10718766994253373</v>
      </c>
      <c r="J46" s="21">
        <f>+'[11]น้ำจำหน่าย-กศผ'!Y19/10^6</f>
        <v>0.11048613395512238</v>
      </c>
      <c r="K46" s="21">
        <f>+'[11]น้ำจำหน่าย-กศผ'!Z19/10^6</f>
        <v>0.10150741638163217</v>
      </c>
      <c r="L46" s="21">
        <f>+'[11]น้ำจำหน่าย-กศผ'!AA19/10^6</f>
        <v>9.5628595355175358E-2</v>
      </c>
      <c r="M46" s="21">
        <f>+'[11]น้ำจำหน่าย-กศผ'!AB19/10^6</f>
        <v>9.2607241761127029E-2</v>
      </c>
      <c r="N46" s="21">
        <f>+'[11]น้ำจำหน่าย-กศผ'!AC19/10^6</f>
        <v>9.1949657037866908E-2</v>
      </c>
      <c r="O46" s="22">
        <f t="shared" si="2"/>
        <v>1.1447700000000001</v>
      </c>
    </row>
    <row r="47" spans="1:15">
      <c r="A47" s="10">
        <v>1019</v>
      </c>
      <c r="B47" s="10" t="s">
        <v>28</v>
      </c>
      <c r="C47" s="21">
        <f>+'[11]น้ำจำหน่าย-กศผ'!R20/10^6</f>
        <v>5.5555099956127625E-2</v>
      </c>
      <c r="D47" s="21">
        <f>+'[11]น้ำจำหน่าย-กศผ'!S20/10^6</f>
        <v>5.621008252864923E-2</v>
      </c>
      <c r="E47" s="21">
        <f>+'[11]น้ำจำหน่าย-กศผ'!T20/10^6</f>
        <v>5.7741162832240331E-2</v>
      </c>
      <c r="F47" s="21">
        <f>+'[11]น้ำจำหน่าย-กศผ'!U20/10^6</f>
        <v>5.7605014769412807E-2</v>
      </c>
      <c r="G47" s="21">
        <f>+'[11]น้ำจำหน่าย-กศผ'!V20/10^6</f>
        <v>5.6280999947124502E-2</v>
      </c>
      <c r="H47" s="21">
        <f>+'[11]น้ำจำหน่าย-กศผ'!W20/10^6</f>
        <v>5.6087649626941925E-2</v>
      </c>
      <c r="I47" s="21">
        <f>+'[11]น้ำจำหน่าย-กศผ'!X20/10^6</f>
        <v>6.4346183718062125E-2</v>
      </c>
      <c r="J47" s="21">
        <f>+'[11]น้ำจำหน่าย-กศผ'!Y20/10^6</f>
        <v>6.7091892071104678E-2</v>
      </c>
      <c r="K47" s="21">
        <f>+'[11]น้ำจำหน่าย-กศผ'!Z20/10^6</f>
        <v>6.0608969570865312E-2</v>
      </c>
      <c r="L47" s="21">
        <f>+'[11]น้ำจำหน่าย-กศผ'!AA20/10^6</f>
        <v>5.7998740248400515E-2</v>
      </c>
      <c r="M47" s="21">
        <f>+'[11]น้ำจำหน่าย-กศผ'!AB20/10^6</f>
        <v>5.5205865121749402E-2</v>
      </c>
      <c r="N47" s="21">
        <f>+'[11]น้ำจำหน่าย-กศผ'!AC20/10^6</f>
        <v>5.7508339609321529E-2</v>
      </c>
      <c r="O47" s="22">
        <f t="shared" si="2"/>
        <v>0.70223999999999998</v>
      </c>
    </row>
    <row r="48" spans="1:15">
      <c r="A48" s="10">
        <v>1020</v>
      </c>
      <c r="B48" s="10" t="s">
        <v>29</v>
      </c>
      <c r="C48" s="21">
        <f>+'[11]น้ำจำหน่าย-กศผ'!R21/10^6</f>
        <v>0.2824867357972648</v>
      </c>
      <c r="D48" s="21">
        <f>+'[11]น้ำจำหน่าย-กศผ'!S21/10^6</f>
        <v>0.29570324659171832</v>
      </c>
      <c r="E48" s="21">
        <f>+'[11]น้ำจำหน่าย-กศผ'!T21/10^6</f>
        <v>0.29455181074587872</v>
      </c>
      <c r="F48" s="21">
        <f>+'[11]น้ำจำหน่าย-กศผ'!U21/10^6</f>
        <v>0.30512604683758004</v>
      </c>
      <c r="G48" s="21">
        <f>+'[11]น้ำจำหน่าย-กศผ'!V21/10^6</f>
        <v>0.28967995622265758</v>
      </c>
      <c r="H48" s="21">
        <f>+'[11]น้ำจำหน่าย-กศผ'!W21/10^6</f>
        <v>0.28146852676404605</v>
      </c>
      <c r="I48" s="21">
        <f>+'[11]น้ำจำหน่าย-กศผ'!X21/10^6</f>
        <v>0.3255381754550829</v>
      </c>
      <c r="J48" s="21">
        <f>+'[11]น้ำจำหน่าย-กศผ'!Y21/10^6</f>
        <v>0.30993728144863181</v>
      </c>
      <c r="K48" s="21">
        <f>+'[11]น้ำจำหน่าย-กศผ'!Z21/10^6</f>
        <v>0.31506291763805372</v>
      </c>
      <c r="L48" s="21">
        <f>+'[11]น้ำจำหน่าย-กศผ'!AA21/10^6</f>
        <v>0.30581204505269516</v>
      </c>
      <c r="M48" s="21">
        <f>+'[11]น้ำจำหน่าย-กศผ'!AB21/10^6</f>
        <v>0.29083173455387679</v>
      </c>
      <c r="N48" s="21">
        <f>+'[11]น้ำจำหน่าย-กศผ'!AC21/10^6</f>
        <v>0.3038715228925144</v>
      </c>
      <c r="O48" s="22">
        <f t="shared" si="2"/>
        <v>3.6000699999999997</v>
      </c>
    </row>
    <row r="49" spans="1:19">
      <c r="A49" s="10">
        <v>1021</v>
      </c>
      <c r="B49" s="10" t="s">
        <v>30</v>
      </c>
      <c r="C49" s="21">
        <f>+'[11]น้ำจำหน่าย-กศผ'!R22/10^6</f>
        <v>7.6647811226593643E-2</v>
      </c>
      <c r="D49" s="21">
        <f>+'[11]น้ำจำหน่าย-กศผ'!S22/10^6</f>
        <v>7.7614685860497551E-2</v>
      </c>
      <c r="E49" s="21">
        <f>+'[11]น้ำจำหน่าย-กศผ'!T22/10^6</f>
        <v>7.7509413040949882E-2</v>
      </c>
      <c r="F49" s="21">
        <f>+'[11]น้ำจำหน่าย-กศผ'!U22/10^6</f>
        <v>8.5301305131160188E-2</v>
      </c>
      <c r="G49" s="21">
        <f>+'[11]น้ำจำหน่าย-กศผ'!V22/10^6</f>
        <v>7.4851700208291488E-2</v>
      </c>
      <c r="H49" s="21">
        <f>+'[11]น้ำจำหน่าย-กศผ'!W22/10^6</f>
        <v>7.596881857494793E-2</v>
      </c>
      <c r="I49" s="21">
        <f>+'[11]น้ำจำหน่าย-กศผ'!X22/10^6</f>
        <v>8.479708580128778E-2</v>
      </c>
      <c r="J49" s="21">
        <f>+'[11]น้ำจำหน่าย-กศผ'!Y22/10^6</f>
        <v>8.4702033643832123E-2</v>
      </c>
      <c r="K49" s="21">
        <f>+'[11]น้ำจำหน่าย-กศผ'!Z22/10^6</f>
        <v>8.8067697670730263E-2</v>
      </c>
      <c r="L49" s="21">
        <f>+'[11]น้ำจำหน่าย-กศผ'!AA22/10^6</f>
        <v>8.3220037640491004E-2</v>
      </c>
      <c r="M49" s="21">
        <f>+'[11]น้ำจำหน่าย-กศผ'!AB22/10^6</f>
        <v>7.6102709248353231E-2</v>
      </c>
      <c r="N49" s="21">
        <f>+'[11]น้ำจำหน่าย-กศผ'!AC22/10^6</f>
        <v>8.1876701952864783E-2</v>
      </c>
      <c r="O49" s="22">
        <f t="shared" si="2"/>
        <v>0.96665999999999996</v>
      </c>
    </row>
    <row r="50" spans="1:19">
      <c r="A50" s="10">
        <v>1022</v>
      </c>
      <c r="B50" s="10" t="s">
        <v>31</v>
      </c>
      <c r="C50" s="21">
        <f>+'[11]น้ำจำหน่าย-กศผ'!R23/10^6</f>
        <v>0.39520908933453014</v>
      </c>
      <c r="D50" s="21">
        <f>+'[11]น้ำจำหน่าย-กศผ'!S23/10^6</f>
        <v>0.40518336342569317</v>
      </c>
      <c r="E50" s="21">
        <f>+'[11]น้ำจำหน่าย-กศผ'!T23/10^6</f>
        <v>0.39727906094094972</v>
      </c>
      <c r="F50" s="21">
        <f>+'[11]น้ำจำหน่าย-กศผ'!U23/10^6</f>
        <v>0.40384326004475779</v>
      </c>
      <c r="G50" s="21">
        <f>+'[11]น้ำจำหน่าย-กศผ'!V23/10^6</f>
        <v>0.39936855723238956</v>
      </c>
      <c r="H50" s="21">
        <f>+'[11]น้ำจำหน่าย-กศผ'!W23/10^6</f>
        <v>0.39040353185963689</v>
      </c>
      <c r="I50" s="21">
        <f>+'[11]น้ำจำหน่าย-กศผ'!X23/10^6</f>
        <v>0.45983899170001602</v>
      </c>
      <c r="J50" s="21">
        <f>+'[11]น้ำจำหน่าย-กศผ'!Y23/10^6</f>
        <v>0.44609432343430605</v>
      </c>
      <c r="K50" s="21">
        <f>+'[11]น้ำจำหน่าย-กศผ'!Z23/10^6</f>
        <v>0.44161891063339159</v>
      </c>
      <c r="L50" s="21">
        <f>+'[11]น้ำจำหน่าย-กศผ'!AA23/10^6</f>
        <v>0.42608010131145729</v>
      </c>
      <c r="M50" s="21">
        <f>+'[11]น้ำจำหน่าย-กศผ'!AB23/10^6</f>
        <v>0.40945323454248528</v>
      </c>
      <c r="N50" s="21">
        <f>+'[11]น้ำจำหน่าย-กศผ'!AC23/10^6</f>
        <v>0.42767757554038682</v>
      </c>
      <c r="O50" s="22">
        <f t="shared" si="2"/>
        <v>5.0020499999999997</v>
      </c>
    </row>
    <row r="51" spans="1:19">
      <c r="A51" s="10">
        <v>1023</v>
      </c>
      <c r="B51" s="10" t="s">
        <v>32</v>
      </c>
      <c r="C51" s="21">
        <f>+'[11]น้ำจำหน่าย-กศผ'!R24/10^6</f>
        <v>8.2196422590014556E-2</v>
      </c>
      <c r="D51" s="21">
        <f>+'[11]น้ำจำหน่าย-กศผ'!S24/10^6</f>
        <v>8.7194111224147997E-2</v>
      </c>
      <c r="E51" s="21">
        <f>+'[11]น้ำจำหน่าย-กศผ'!T24/10^6</f>
        <v>8.1805174365593189E-2</v>
      </c>
      <c r="F51" s="21">
        <f>+'[11]น้ำจำหน่าย-กศผ'!U24/10^6</f>
        <v>9.1087346015460535E-2</v>
      </c>
      <c r="G51" s="21">
        <f>+'[11]น้ำจำหน่าย-กศผ'!V24/10^6</f>
        <v>8.4299294307856987E-2</v>
      </c>
      <c r="H51" s="21">
        <f>+'[11]น้ำจำหน่าย-กศผ'!W24/10^6</f>
        <v>8.3305425830793811E-2</v>
      </c>
      <c r="I51" s="21">
        <f>+'[11]น้ำจำหน่าย-กศผ'!X24/10^6</f>
        <v>9.6054238724952612E-2</v>
      </c>
      <c r="J51" s="21">
        <f>+'[11]น้ำจำหน่าย-กศผ'!Y24/10^6</f>
        <v>9.9262264192994179E-2</v>
      </c>
      <c r="K51" s="21">
        <f>+'[11]น้ำจำหน่าย-กศผ'!Z24/10^6</f>
        <v>9.4425904209538933E-2</v>
      </c>
      <c r="L51" s="21">
        <f>+'[11]น้ำจำหน่าย-กศผ'!AA24/10^6</f>
        <v>9.1272471516998036E-2</v>
      </c>
      <c r="M51" s="21">
        <f>+'[11]น้ำจำหน่าย-กศผ'!AB24/10^6</f>
        <v>8.7179763122894618E-2</v>
      </c>
      <c r="N51" s="21">
        <f>+'[11]น้ำจำหน่าย-กศผ'!AC24/10^6</f>
        <v>8.9667583898754483E-2</v>
      </c>
      <c r="O51" s="22">
        <f t="shared" si="2"/>
        <v>1.0677499999999998</v>
      </c>
    </row>
    <row r="52" spans="1:19">
      <c r="A52" s="10">
        <v>1024</v>
      </c>
      <c r="B52" s="10" t="s">
        <v>33</v>
      </c>
      <c r="C52" s="21">
        <f>+'[11]น้ำจำหน่าย-กศผ'!R25/10^6</f>
        <v>0.62889764649770385</v>
      </c>
      <c r="D52" s="21">
        <f>+'[11]น้ำจำหน่าย-กศผ'!S25/10^6</f>
        <v>0.64915262288082065</v>
      </c>
      <c r="E52" s="21">
        <f>+'[11]น้ำจำหน่าย-กศผ'!T25/10^6</f>
        <v>0.64207430265097654</v>
      </c>
      <c r="F52" s="21">
        <f>+'[11]น้ำจำหน่าย-กศผ'!U25/10^6</f>
        <v>0.66821033141150121</v>
      </c>
      <c r="G52" s="21">
        <f>+'[11]น้ำจำหน่าย-กศผ'!V25/10^6</f>
        <v>0.65726524379675022</v>
      </c>
      <c r="H52" s="21">
        <f>+'[11]น้ำจำหน่าย-กศผ'!W25/10^6</f>
        <v>0.62931771600178277</v>
      </c>
      <c r="I52" s="21">
        <f>+'[11]น้ำจำหน่าย-กศผ'!X25/10^6</f>
        <v>0.70137488167395745</v>
      </c>
      <c r="J52" s="21">
        <f>+'[11]น้ำจำหน่าย-กศผ'!Y25/10^6</f>
        <v>0.67527215662395479</v>
      </c>
      <c r="K52" s="21">
        <f>+'[11]น้ำจำหน่าย-กศผ'!Z25/10^6</f>
        <v>0.69031872039784015</v>
      </c>
      <c r="L52" s="21">
        <f>+'[11]น้ำจำหน่าย-กศผ'!AA25/10^6</f>
        <v>0.68172194277911713</v>
      </c>
      <c r="M52" s="21">
        <f>+'[11]น้ำจำหน่าย-กศผ'!AB25/10^6</f>
        <v>0.66373979230807423</v>
      </c>
      <c r="N52" s="21">
        <f>+'[11]น้ำจำหน่าย-กศผ'!AC25/10^6</f>
        <v>0.70171464297752106</v>
      </c>
      <c r="O52" s="22">
        <f t="shared" si="2"/>
        <v>7.9890600000000003</v>
      </c>
    </row>
    <row r="53" spans="1:19">
      <c r="A53" s="10">
        <v>1025</v>
      </c>
      <c r="B53" s="10" t="s">
        <v>34</v>
      </c>
      <c r="C53" s="21">
        <f>+'[11]น้ำจำหน่าย-กศผ'!R26/10^6</f>
        <v>0.10443473363807654</v>
      </c>
      <c r="D53" s="21">
        <f>+'[11]น้ำจำหน่าย-กศผ'!S26/10^6</f>
        <v>0.1079785933674679</v>
      </c>
      <c r="E53" s="21">
        <f>+'[11]น้ำจำหน่าย-กศผ'!T26/10^6</f>
        <v>0.10562314543516026</v>
      </c>
      <c r="F53" s="21">
        <f>+'[11]น้ำจำหน่าย-กศผ'!U26/10^6</f>
        <v>0.10954201677612743</v>
      </c>
      <c r="G53" s="21">
        <f>+'[11]น้ำจำหน่าย-กศผ'!V26/10^6</f>
        <v>0.10662217636839821</v>
      </c>
      <c r="H53" s="21">
        <f>+'[11]น้ำจำหน่าย-กศผ'!W26/10^6</f>
        <v>0.10706469007005767</v>
      </c>
      <c r="I53" s="21">
        <f>+'[11]น้ำจำหน่าย-กศผ'!X26/10^6</f>
        <v>0.12101849712518181</v>
      </c>
      <c r="J53" s="21">
        <f>+'[11]น้ำจำหน่าย-กศผ'!Y26/10^6</f>
        <v>0.12554751235818279</v>
      </c>
      <c r="K53" s="21">
        <f>+'[11]น้ำจำหน่าย-กศผ'!Z26/10^6</f>
        <v>0.12090861872299009</v>
      </c>
      <c r="L53" s="21">
        <f>+'[11]น้ำจำหน่าย-กศผ'!AA26/10^6</f>
        <v>0.11506143767530012</v>
      </c>
      <c r="M53" s="21">
        <f>+'[11]น้ำจำหน่าย-กศผ'!AB26/10^6</f>
        <v>0.1159577154269663</v>
      </c>
      <c r="N53" s="21">
        <f>+'[11]น้ำจำหน่าย-กศผ'!AC26/10^6</f>
        <v>0.11265086303609086</v>
      </c>
      <c r="O53" s="22">
        <f t="shared" si="2"/>
        <v>1.3524100000000001</v>
      </c>
    </row>
    <row r="54" spans="1:19">
      <c r="A54" s="10">
        <v>1026</v>
      </c>
      <c r="B54" s="10" t="s">
        <v>35</v>
      </c>
      <c r="C54" s="21">
        <f>+'[11]น้ำจำหน่าย-กศผ'!R27/10^6</f>
        <v>4.3027921986855198E-2</v>
      </c>
      <c r="D54" s="21">
        <f>+'[11]น้ำจำหน่าย-กศผ'!S27/10^6</f>
        <v>4.2829556502907019E-2</v>
      </c>
      <c r="E54" s="21">
        <f>+'[11]น้ำจำหน่าย-กศผ'!T27/10^6</f>
        <v>4.4645363625201863E-2</v>
      </c>
      <c r="F54" s="21">
        <f>+'[11]น้ำจำหน่าย-กศผ'!U27/10^6</f>
        <v>4.4396608340322302E-2</v>
      </c>
      <c r="G54" s="21">
        <f>+'[11]น้ำจำหน่าย-กศผ'!V27/10^6</f>
        <v>4.2767811253878435E-2</v>
      </c>
      <c r="H54" s="21">
        <f>+'[11]น้ำจำหน่าย-กศผ'!W27/10^6</f>
        <v>4.109962495684736E-2</v>
      </c>
      <c r="I54" s="21">
        <f>+'[11]น้ำจำหน่าย-กศผ'!X27/10^6</f>
        <v>4.766985528869655E-2</v>
      </c>
      <c r="J54" s="21">
        <f>+'[11]น้ำจำหน่าย-กศผ'!Y27/10^6</f>
        <v>4.7191113145495615E-2</v>
      </c>
      <c r="K54" s="21">
        <f>+'[11]น้ำจำหน่าย-กศผ'!Z27/10^6</f>
        <v>4.6939873856344801E-2</v>
      </c>
      <c r="L54" s="21">
        <f>+'[11]น้ำจำหน่าย-กศผ'!AA27/10^6</f>
        <v>4.6243642944884471E-2</v>
      </c>
      <c r="M54" s="21">
        <f>+'[11]น้ำจำหน่าย-กศผ'!AB27/10^6</f>
        <v>4.3847643396372711E-2</v>
      </c>
      <c r="N54" s="21">
        <f>+'[11]น้ำจำหน่าย-กศผ'!AC27/10^6</f>
        <v>4.6600984702193621E-2</v>
      </c>
      <c r="O54" s="22">
        <f t="shared" si="2"/>
        <v>0.53725999999999996</v>
      </c>
    </row>
    <row r="55" spans="1:19">
      <c r="A55" s="10">
        <v>1027</v>
      </c>
      <c r="B55" s="10" t="s">
        <v>36</v>
      </c>
      <c r="C55" s="21">
        <f>+'[11]น้ำจำหน่าย-กศผ'!R28/10^6</f>
        <v>5.8614315548463254E-2</v>
      </c>
      <c r="D55" s="21">
        <f>+'[11]น้ำจำหน่าย-กศผ'!S28/10^6</f>
        <v>6.1509365190546485E-2</v>
      </c>
      <c r="E55" s="21">
        <f>+'[11]น้ำจำหน่าย-กศผ'!T28/10^6</f>
        <v>5.8614315548463254E-2</v>
      </c>
      <c r="F55" s="21">
        <f>+'[11]น้ำจำหน่าย-กศผ'!U28/10^6</f>
        <v>6.2261393526752244E-2</v>
      </c>
      <c r="G55" s="21">
        <f>+'[11]น้ำจำหน่าย-กศผ'!V28/10^6</f>
        <v>6.0884352108677972E-2</v>
      </c>
      <c r="H55" s="21">
        <f>+'[11]น้ำจำหน่าย-กศผ'!W28/10^6</f>
        <v>5.9573419686568693E-2</v>
      </c>
      <c r="I55" s="21">
        <f>+'[11]น้ำจำหน่าย-กศผ'!X28/10^6</f>
        <v>6.858508831671635E-2</v>
      </c>
      <c r="J55" s="21">
        <f>+'[11]น้ำจำหน่าย-กศผ'!Y28/10^6</f>
        <v>7.1732059989607494E-2</v>
      </c>
      <c r="K55" s="21">
        <f>+'[11]น้ำจำหน่าย-กศผ'!Z28/10^6</f>
        <v>6.665425655613566E-2</v>
      </c>
      <c r="L55" s="21">
        <f>+'[11]น้ำจำหน่าย-กศผ'!AA28/10^6</f>
        <v>6.3786589743488067E-2</v>
      </c>
      <c r="M55" s="21">
        <f>+'[11]น้ำจำหน่าย-กศผ'!AB28/10^6</f>
        <v>6.3429586104720881E-2</v>
      </c>
      <c r="N55" s="21">
        <f>+'[11]น้ำจำหน่าย-กศผ'!AC28/10^6</f>
        <v>6.2155257679859695E-2</v>
      </c>
      <c r="O55" s="22">
        <f t="shared" si="2"/>
        <v>0.75780000000000014</v>
      </c>
    </row>
    <row r="56" spans="1:19">
      <c r="A56" s="10">
        <v>1028</v>
      </c>
      <c r="B56" s="10" t="s">
        <v>37</v>
      </c>
      <c r="C56" s="21">
        <f>+'[11]น้ำจำหน่าย-กศผ'!R29/10^6</f>
        <v>0.31962225428273644</v>
      </c>
      <c r="D56" s="21">
        <f>+'[11]น้ำจำหน่าย-กศผ'!S29/10^6</f>
        <v>0.32181583518473739</v>
      </c>
      <c r="E56" s="21">
        <f>+'[11]น้ำจำหน่าย-กศผ'!T29/10^6</f>
        <v>0.31859508212623167</v>
      </c>
      <c r="F56" s="21">
        <f>+'[11]น้ำจำหน่าย-กศผ'!U29/10^6</f>
        <v>0.33376841532408585</v>
      </c>
      <c r="G56" s="21">
        <f>+'[11]น้ำจำหน่าย-กศผ'!V29/10^6</f>
        <v>0.3259096673012612</v>
      </c>
      <c r="H56" s="21">
        <f>+'[11]น้ำจำหน่าย-กศผ'!W29/10^6</f>
        <v>0.31074462610870668</v>
      </c>
      <c r="I56" s="21">
        <f>+'[11]น้ำจำหน่าย-กศผ'!X29/10^6</f>
        <v>0.35569005883504179</v>
      </c>
      <c r="J56" s="21">
        <f>+'[11]น้ำจำหน่าย-กศผ'!Y29/10^6</f>
        <v>0.350612242089616</v>
      </c>
      <c r="K56" s="21">
        <f>+'[11]น้ำจำหน่าย-กศผ'!Z29/10^6</f>
        <v>0.35569973284122486</v>
      </c>
      <c r="L56" s="21">
        <f>+'[11]น้ำจำหน่าย-กศผ'!AA29/10^6</f>
        <v>0.34148965425902328</v>
      </c>
      <c r="M56" s="21">
        <f>+'[11]น้ำจำหน่าย-กศผ'!AB29/10^6</f>
        <v>0.3308572304634369</v>
      </c>
      <c r="N56" s="21">
        <f>+'[11]น้ำจำหน่าย-กศผ'!AC29/10^6</f>
        <v>0.33902520118389756</v>
      </c>
      <c r="O56" s="22">
        <f t="shared" si="2"/>
        <v>4.0038299999999998</v>
      </c>
    </row>
    <row r="57" spans="1:19">
      <c r="A57" s="10">
        <v>1029</v>
      </c>
      <c r="B57" s="10" t="s">
        <v>38</v>
      </c>
      <c r="C57" s="21">
        <f>+'[11]น้ำจำหน่าย-กศผ'!R30/10^6</f>
        <v>4.9256050026371685E-2</v>
      </c>
      <c r="D57" s="21">
        <f>+'[11]น้ำจำหน่าย-กศผ'!S30/10^6</f>
        <v>5.1280940547294165E-2</v>
      </c>
      <c r="E57" s="21">
        <f>+'[11]น้ำจำหน่าย-กศผ'!T30/10^6</f>
        <v>5.060923423686841E-2</v>
      </c>
      <c r="F57" s="21">
        <f>+'[11]น้ำจำหน่าย-กศผ'!U30/10^6</f>
        <v>5.3581607042647909E-2</v>
      </c>
      <c r="G57" s="21">
        <f>+'[11]น้ำจำหน่าย-กศผ'!V30/10^6</f>
        <v>5.2242175439799997E-2</v>
      </c>
      <c r="H57" s="21">
        <f>+'[11]น้ำจำหน่าย-กศผ'!W30/10^6</f>
        <v>5.1971104304827528E-2</v>
      </c>
      <c r="I57" s="21">
        <f>+'[11]น้ำจำหน่าย-กศผ'!X30/10^6</f>
        <v>5.7659979031973285E-2</v>
      </c>
      <c r="J57" s="21">
        <f>+'[11]น้ำจำหน่าย-กศผ'!Y30/10^6</f>
        <v>6.1097769033446499E-2</v>
      </c>
      <c r="K57" s="21">
        <f>+'[11]น้ำจำหน่าย-กศผ'!Z30/10^6</f>
        <v>5.7064273974343549E-2</v>
      </c>
      <c r="L57" s="21">
        <f>+'[11]น้ำจำหน่าย-กศผ'!AA30/10^6</f>
        <v>5.3589207167927519E-2</v>
      </c>
      <c r="M57" s="21">
        <f>+'[11]น้ำจำหน่าย-กศผ'!AB30/10^6</f>
        <v>5.2249051743624403E-2</v>
      </c>
      <c r="N57" s="21">
        <f>+'[11]น้ำจำหน่าย-กศผ'!AC30/10^6</f>
        <v>5.3028607450874989E-2</v>
      </c>
      <c r="O57" s="22">
        <f t="shared" si="2"/>
        <v>0.64362999999999992</v>
      </c>
    </row>
    <row r="58" spans="1:19">
      <c r="A58" s="15">
        <v>1030</v>
      </c>
      <c r="B58" s="15" t="s">
        <v>18</v>
      </c>
      <c r="C58" s="23">
        <f>+'[11]น้ำจำหน่าย-กศผ'!R31/10^6</f>
        <v>6.5010048119307925E-2</v>
      </c>
      <c r="D58" s="23">
        <f>+'[11]น้ำจำหน่าย-กศผ'!S31/10^6</f>
        <v>6.73035883566033E-2</v>
      </c>
      <c r="E58" s="23">
        <f>+'[11]น้ำจำหน่าย-กศผ'!T31/10^6</f>
        <v>6.6961934046643495E-2</v>
      </c>
      <c r="F58" s="23">
        <f>+'[11]น้ำจำหน่าย-กศผ'!U31/10^6</f>
        <v>7.1087203526419007E-2</v>
      </c>
      <c r="G58" s="23">
        <f>+'[11]น้ำจำหน่าย-กศผ'!V31/10^6</f>
        <v>7.0097891481057134E-2</v>
      </c>
      <c r="H58" s="23">
        <f>+'[11]น้ำจำหน่าย-กศผ'!W31/10^6</f>
        <v>6.7982605666349477E-2</v>
      </c>
      <c r="I58" s="23">
        <f>+'[11]น้ำจำหน่าย-กศผ'!X31/10^6</f>
        <v>7.9237721948851397E-2</v>
      </c>
      <c r="J58" s="23">
        <f>+'[11]น้ำจำหน่าย-กศผ'!Y31/10^6</f>
        <v>8.009202277414218E-2</v>
      </c>
      <c r="K58" s="23">
        <f>+'[11]น้ำจำหน่าย-กศผ'!Z31/10^6</f>
        <v>7.4942780666834963E-2</v>
      </c>
      <c r="L58" s="23">
        <f>+'[11]น้ำจำหน่าย-กศผ'!AA31/10^6</f>
        <v>6.840348416412606E-2</v>
      </c>
      <c r="M58" s="23">
        <f>+'[11]น้ำจำหน่าย-กศผ'!AB31/10^6</f>
        <v>6.911221054430354E-2</v>
      </c>
      <c r="N58" s="23">
        <f>+'[11]น้ำจำหน่าย-กศผ'!AC31/10^6</f>
        <v>6.9728508705361472E-2</v>
      </c>
      <c r="O58" s="24">
        <f t="shared" si="2"/>
        <v>0.84996000000000005</v>
      </c>
    </row>
    <row r="59" spans="1:19">
      <c r="A59" s="4">
        <v>10300</v>
      </c>
      <c r="B59" s="4" t="s">
        <v>149</v>
      </c>
      <c r="C59" s="18">
        <f>SUM(C32:C58)</f>
        <v>7.6435915840822872</v>
      </c>
      <c r="D59" s="18">
        <f t="shared" ref="D59:N59" si="3">SUM(D32:D58)</f>
        <v>7.9751714621231899</v>
      </c>
      <c r="E59" s="18">
        <f t="shared" si="3"/>
        <v>7.8509823916613923</v>
      </c>
      <c r="F59" s="18">
        <f t="shared" si="3"/>
        <v>8.1814210277447685</v>
      </c>
      <c r="G59" s="18">
        <f t="shared" si="3"/>
        <v>7.998192762031179</v>
      </c>
      <c r="H59" s="18">
        <f t="shared" si="3"/>
        <v>7.8098560005336237</v>
      </c>
      <c r="I59" s="18">
        <f t="shared" si="3"/>
        <v>8.9424958617710608</v>
      </c>
      <c r="J59" s="18">
        <f t="shared" si="3"/>
        <v>8.8541356182987307</v>
      </c>
      <c r="K59" s="18">
        <f t="shared" si="3"/>
        <v>8.5219901741624735</v>
      </c>
      <c r="L59" s="18">
        <f t="shared" si="3"/>
        <v>8.0663414780160867</v>
      </c>
      <c r="M59" s="18">
        <f t="shared" si="3"/>
        <v>7.9895690806763637</v>
      </c>
      <c r="N59" s="18">
        <f t="shared" si="3"/>
        <v>8.2060525588988433</v>
      </c>
      <c r="O59" s="18">
        <f>SUM(C59:N59)</f>
        <v>98.039799999999985</v>
      </c>
    </row>
    <row r="60" spans="1:19">
      <c r="A60" s="32"/>
      <c r="B60" s="32"/>
      <c r="C60" s="404"/>
      <c r="D60" s="404"/>
      <c r="E60" s="404"/>
      <c r="F60" s="404"/>
      <c r="G60" s="404"/>
      <c r="H60" s="404"/>
      <c r="I60" s="404"/>
      <c r="J60" s="404"/>
      <c r="K60" s="404"/>
      <c r="L60" s="404"/>
      <c r="M60" s="404"/>
      <c r="N60" s="404"/>
      <c r="O60" s="405"/>
    </row>
    <row r="61" spans="1:19">
      <c r="A61" s="3" t="s">
        <v>55</v>
      </c>
      <c r="B61" s="3" t="s">
        <v>40</v>
      </c>
      <c r="C61" s="3" t="s">
        <v>0</v>
      </c>
      <c r="D61" s="3" t="s">
        <v>1</v>
      </c>
      <c r="E61" s="3" t="s">
        <v>2</v>
      </c>
      <c r="F61" s="3" t="s">
        <v>3</v>
      </c>
      <c r="G61" s="3" t="s">
        <v>4</v>
      </c>
      <c r="H61" s="3" t="s">
        <v>5</v>
      </c>
      <c r="I61" s="3" t="s">
        <v>6</v>
      </c>
      <c r="J61" s="3" t="s">
        <v>7</v>
      </c>
      <c r="K61" s="3" t="s">
        <v>8</v>
      </c>
      <c r="L61" s="3" t="s">
        <v>9</v>
      </c>
      <c r="M61" s="3" t="s">
        <v>10</v>
      </c>
      <c r="N61" s="3" t="s">
        <v>11</v>
      </c>
      <c r="O61" s="3" t="s">
        <v>58</v>
      </c>
    </row>
    <row r="62" spans="1:19">
      <c r="A62" s="7">
        <v>1004</v>
      </c>
      <c r="B62" s="7" t="s">
        <v>99</v>
      </c>
      <c r="C62" s="368">
        <f>+'[11]ปริมาณน้ำสูญเสีย-กศผ'!R5/10^6</f>
        <v>0.90825930402223531</v>
      </c>
      <c r="D62" s="368">
        <f>+'[11]ปริมาณน้ำสูญเสีย-กศผ'!S5/10^6</f>
        <v>0.84442889162330426</v>
      </c>
      <c r="E62" s="368">
        <f>+'[11]ปริมาณน้ำสูญเสีย-กศผ'!T5/10^6</f>
        <v>1.0334948210160155</v>
      </c>
      <c r="F62" s="368">
        <f>+'[11]ปริมาณน้ำสูญเสีย-กศผ'!U5/10^6</f>
        <v>0.97542006405875692</v>
      </c>
      <c r="G62" s="368">
        <f>+'[11]ปริมาณน้ำสูญเสีย-กศผ'!V5/10^6</f>
        <v>0.79260601264687258</v>
      </c>
      <c r="H62" s="368">
        <f>+'[11]ปริมาณน้ำสูญเสีย-กศผ'!W5/10^6</f>
        <v>1.2369710442925039</v>
      </c>
      <c r="I62" s="368">
        <f>+'[11]ปริมาณน้ำสูญเสีย-กศผ'!X5/10^6</f>
        <v>0.5904259386410573</v>
      </c>
      <c r="J62" s="368">
        <f>+'[11]ปริมาณน้ำสูญเสีย-กศผ'!Y5/10^6</f>
        <v>0.89437280454959911</v>
      </c>
      <c r="K62" s="368">
        <f>+'[11]ปริมาณน้ำสูญเสีย-กศผ'!Z5/10^6</f>
        <v>0.70338245892870987</v>
      </c>
      <c r="L62" s="368">
        <f>+'[11]ปริมาณน้ำสูญเสีย-กศผ'!AA5/10^6</f>
        <v>0.98969988925554786</v>
      </c>
      <c r="M62" s="368">
        <f>+'[11]ปริมาณน้ำสูญเสีย-กศผ'!AB5/10^6</f>
        <v>0.95504466648742692</v>
      </c>
      <c r="N62" s="368">
        <f>+'[11]ปริมาณน้ำสูญเสีย-กศผ'!AC5/10^6</f>
        <v>0.64908710447797036</v>
      </c>
      <c r="O62" s="20">
        <f>SUM(C62:N62)</f>
        <v>10.573193</v>
      </c>
      <c r="R62" s="366"/>
      <c r="S62" s="367"/>
    </row>
    <row r="63" spans="1:19">
      <c r="A63" s="10">
        <v>1005</v>
      </c>
      <c r="B63" s="10" t="s">
        <v>13</v>
      </c>
      <c r="C63" s="369">
        <f>+'[11]ปริมาณน้ำสูญเสีย-กศผ'!R6/10^6</f>
        <v>9.9656648788332743E-3</v>
      </c>
      <c r="D63" s="369">
        <f>+'[11]ปริมาณน้ำสูญเสีย-กศผ'!S6/10^6</f>
        <v>9.8286284153422162E-3</v>
      </c>
      <c r="E63" s="369">
        <f>+'[11]ปริมาณน้ำสูญเสีย-กศผ'!T6/10^6</f>
        <v>9.9272124745850079E-3</v>
      </c>
      <c r="F63" s="369">
        <f>+'[11]ปริมาณน้ำสูญเสีย-กศผ'!U6/10^6</f>
        <v>9.9170075592712233E-3</v>
      </c>
      <c r="G63" s="369">
        <f>+'[11]ปริมาณน้ำสูญเสีย-กศผ'!V6/10^6</f>
        <v>8.6335131265030292E-3</v>
      </c>
      <c r="H63" s="369">
        <f>+'[11]ปริมาณน้ำสูญเสีย-กศผ'!W6/10^6</f>
        <v>9.628721471746482E-3</v>
      </c>
      <c r="I63" s="369">
        <f>+'[11]ปริมาณน้ำสูญเสีย-กศผ'!X6/10^6</f>
        <v>1.1167705163350111E-2</v>
      </c>
      <c r="J63" s="369">
        <f>+'[11]ปริมาณน้ำสูญเสีย-กศผ'!Y6/10^6</f>
        <v>1.1404604236905841E-2</v>
      </c>
      <c r="K63" s="369">
        <f>+'[11]ปริมาณน้ำสูญเสีย-กศผ'!Z6/10^6</f>
        <v>1.0515874036431007E-2</v>
      </c>
      <c r="L63" s="369">
        <f>+'[11]ปริมาณน้ำสูญเสีย-กศผ'!AA6/10^6</f>
        <v>9.8007671690633433E-3</v>
      </c>
      <c r="M63" s="369">
        <f>+'[11]ปริมาณน้ำสูญเสีย-กศผ'!AB6/10^6</f>
        <v>9.9839497447164974E-3</v>
      </c>
      <c r="N63" s="369">
        <f>+'[11]ปริมาณน้ำสูญเสีย-กศผ'!AC6/10^6</f>
        <v>9.2603517232519809E-3</v>
      </c>
      <c r="O63" s="22">
        <f t="shared" ref="O63:O89" si="4">SUM(C63:N63)</f>
        <v>0.12003400000000003</v>
      </c>
      <c r="R63" s="366"/>
      <c r="S63" s="367"/>
    </row>
    <row r="64" spans="1:19">
      <c r="A64" s="10">
        <v>1006</v>
      </c>
      <c r="B64" s="10" t="s">
        <v>14</v>
      </c>
      <c r="C64" s="369">
        <f>+'[11]ปริมาณน้ำสูญเสีย-กศผ'!R7/10^6</f>
        <v>0.12875177403109575</v>
      </c>
      <c r="D64" s="369">
        <f>+'[11]ปริมาณน้ำสูญเสีย-กศผ'!S7/10^6</f>
        <v>0.13685160569726049</v>
      </c>
      <c r="E64" s="369">
        <f>+'[11]ปริมาณน้ำสูญเสีย-กศผ'!T7/10^6</f>
        <v>0.13629545001965535</v>
      </c>
      <c r="F64" s="369">
        <f>+'[11]ปริมาณน้ำสูญเสีย-กศผ'!U7/10^6</f>
        <v>0.14349588155936621</v>
      </c>
      <c r="G64" s="369">
        <f>+'[11]ปริมาณน้ำสูญเสีย-กศผ'!V7/10^6</f>
        <v>0.14937240296690502</v>
      </c>
      <c r="H64" s="369">
        <f>+'[11]ปริมาณน้ำสูญเสีย-กศผ'!W7/10^6</f>
        <v>0.12904042371978894</v>
      </c>
      <c r="I64" s="369">
        <f>+'[11]ปริมาณน้ำสูญเสีย-กศผ'!X7/10^6</f>
        <v>0.14119139860770286</v>
      </c>
      <c r="J64" s="369">
        <f>+'[11]ปริมาณน้ำสูญเสีย-กศผ'!Y7/10^6</f>
        <v>0.11738019131999509</v>
      </c>
      <c r="K64" s="369">
        <f>+'[11]ปริมาณน้ำสูญเสีย-กศผ'!Z7/10^6</f>
        <v>0.12586799612700428</v>
      </c>
      <c r="L64" s="369">
        <f>+'[11]ปริมาณน้ำสูญเสีย-กศผ'!AA7/10^6</f>
        <v>0.12576224244489514</v>
      </c>
      <c r="M64" s="369">
        <f>+'[11]ปริมาณน้ำสูญเสีย-กศผ'!AB7/10^6</f>
        <v>0.1270111953984645</v>
      </c>
      <c r="N64" s="369">
        <f>+'[11]ปริมาณน้ำสูญเสีย-กศผ'!AC7/10^6</f>
        <v>0.12080843810786721</v>
      </c>
      <c r="O64" s="22">
        <f t="shared" si="4"/>
        <v>1.5818290000000008</v>
      </c>
      <c r="R64" s="366"/>
      <c r="S64" s="367"/>
    </row>
    <row r="65" spans="1:19">
      <c r="A65" s="10">
        <v>1007</v>
      </c>
      <c r="B65" s="10" t="s">
        <v>15</v>
      </c>
      <c r="C65" s="369">
        <f>+'[11]ปริมาณน้ำสูญเสีย-กศผ'!R8/10^6</f>
        <v>0.13430756970729457</v>
      </c>
      <c r="D65" s="369">
        <f>+'[11]ปริมาณน้ำสูญเสีย-กศผ'!S8/10^6</f>
        <v>0.12226898352422635</v>
      </c>
      <c r="E65" s="369">
        <f>+'[11]ปริมาณน้ำสูญเสีย-กศผ'!T8/10^6</f>
        <v>0.12547751199784152</v>
      </c>
      <c r="F65" s="369">
        <f>+'[11]ปริมาณน้ำสูญเสีย-กศผ'!U8/10^6</f>
        <v>0.15921799974754902</v>
      </c>
      <c r="G65" s="369">
        <f>+'[11]ปริมาณน้ำสูญเสีย-กศผ'!V8/10^6</f>
        <v>0.13769473982203378</v>
      </c>
      <c r="H65" s="369">
        <f>+'[11]ปริมาณน้ำสูญเสีย-กศผ'!W8/10^6</f>
        <v>0.15159703226851987</v>
      </c>
      <c r="I65" s="369">
        <f>+'[11]ปริมาณน้ำสูญเสีย-กศผ'!X8/10^6</f>
        <v>0.1221912018108996</v>
      </c>
      <c r="J65" s="369">
        <f>+'[11]ปริมาณน้ำสูญเสีย-กศผ'!Y8/10^6</f>
        <v>0.10607983288797666</v>
      </c>
      <c r="K65" s="369">
        <f>+'[11]ปริมาณน้ำสูญเสีย-กศผ'!Z8/10^6</f>
        <v>0.11982375766055059</v>
      </c>
      <c r="L65" s="369">
        <f>+'[11]ปริมาณน้ำสูญเสีย-กศผ'!AA8/10^6</f>
        <v>0.13139336161793314</v>
      </c>
      <c r="M65" s="369">
        <f>+'[11]ปริมาณน้ำสูญเสีย-กศผ'!AB8/10^6</f>
        <v>0.14814735357080203</v>
      </c>
      <c r="N65" s="369">
        <f>+'[11]ปริมาณน้ำสูญเสีย-กศผ'!AC8/10^6</f>
        <v>0.13297365538437381</v>
      </c>
      <c r="O65" s="22">
        <f t="shared" si="4"/>
        <v>1.5911730000000008</v>
      </c>
      <c r="R65" s="366"/>
      <c r="S65" s="367"/>
    </row>
    <row r="66" spans="1:19">
      <c r="A66" s="10">
        <v>1008</v>
      </c>
      <c r="B66" s="10" t="s">
        <v>16</v>
      </c>
      <c r="C66" s="369">
        <f>+'[11]ปริมาณน้ำสูญเสีย-กศผ'!R9/10^6</f>
        <v>2.3645237642492618E-2</v>
      </c>
      <c r="D66" s="369">
        <f>+'[11]ปริมาณน้ำสูญเสีย-กศผ'!S9/10^6</f>
        <v>2.224840441715684E-2</v>
      </c>
      <c r="E66" s="369">
        <f>+'[11]ปริมาณน้ำสูญเสีย-กศผ'!T9/10^6</f>
        <v>3.3052924031679809E-2</v>
      </c>
      <c r="F66" s="369">
        <f>+'[11]ปริมาณน้ำสูญเสีย-กศผ'!U9/10^6</f>
        <v>2.6898363213236576E-2</v>
      </c>
      <c r="G66" s="369">
        <f>+'[11]ปริมาณน้ำสูญเสีย-กศผ'!V9/10^6</f>
        <v>2.4917982937369916E-2</v>
      </c>
      <c r="H66" s="369">
        <f>+'[11]ปริมาณน้ำสูญเสีย-กศผ'!W9/10^6</f>
        <v>3.4041743821393904E-2</v>
      </c>
      <c r="I66" s="369">
        <f>+'[11]ปริมาณน้ำสูญเสีย-กศผ'!X9/10^6</f>
        <v>2.1612819148078981E-2</v>
      </c>
      <c r="J66" s="369">
        <f>+'[11]ปริมาณน้ำสูญเสีย-กศผ'!Y9/10^6</f>
        <v>1.2268987543409691E-2</v>
      </c>
      <c r="K66" s="369">
        <f>+'[11]ปริมาณน้ำสูญเสีย-กศผ'!Z9/10^6</f>
        <v>1.4026509530385126E-2</v>
      </c>
      <c r="L66" s="369">
        <f>+'[11]ปริมาณน้ำสูญเสีย-กศผ'!AA9/10^6</f>
        <v>2.3141594907107634E-2</v>
      </c>
      <c r="M66" s="369">
        <f>+'[11]ปริมาณน้ำสูญเสีย-กศผ'!AB9/10^6</f>
        <v>1.9197211111605807E-2</v>
      </c>
      <c r="N66" s="369">
        <f>+'[11]ปริมาณน้ำสูญเสีย-กศผ'!AC9/10^6</f>
        <v>1.5035221696083522E-2</v>
      </c>
      <c r="O66" s="22">
        <f t="shared" si="4"/>
        <v>0.27008700000000041</v>
      </c>
      <c r="R66" s="366"/>
      <c r="S66" s="367"/>
    </row>
    <row r="67" spans="1:19">
      <c r="A67" s="10">
        <v>1009</v>
      </c>
      <c r="B67" s="10" t="s">
        <v>17</v>
      </c>
      <c r="C67" s="369">
        <f>+'[11]ปริมาณน้ำสูญเสีย-กศผ'!R10/10^6</f>
        <v>3.1067624741999242E-2</v>
      </c>
      <c r="D67" s="369">
        <f>+'[11]ปริมาณน้ำสูญเสีย-กศผ'!S10/10^6</f>
        <v>2.7040971837537845E-2</v>
      </c>
      <c r="E67" s="369">
        <f>+'[11]ปริมาณน้ำสูญเสีย-กศผ'!T10/10^6</f>
        <v>3.2699129747015644E-2</v>
      </c>
      <c r="F67" s="369">
        <f>+'[11]ปริมาณน้ำสูญเสีย-กศผ'!U10/10^6</f>
        <v>3.1168451295476685E-2</v>
      </c>
      <c r="G67" s="369">
        <f>+'[11]ปริมาณน้ำสูญเสีย-กศผ'!V10/10^6</f>
        <v>2.6880419643056142E-2</v>
      </c>
      <c r="H67" s="369">
        <f>+'[11]ปริมาณน้ำสูญเสีย-กศผ'!W10/10^6</f>
        <v>3.097880764553421E-2</v>
      </c>
      <c r="I67" s="369">
        <f>+'[11]ปริมาณน้ำสูญเสีย-กศผ'!X10/10^6</f>
        <v>2.9397042316649327E-2</v>
      </c>
      <c r="J67" s="369">
        <f>+'[11]ปริมาณน้ำสูญเสีย-กศผ'!Y10/10^6</f>
        <v>2.7191709274194915E-2</v>
      </c>
      <c r="K67" s="369">
        <f>+'[11]ปริมาณน้ำสูญเสีย-กศผ'!Z10/10^6</f>
        <v>2.4849784182827614E-2</v>
      </c>
      <c r="L67" s="369">
        <f>+'[11]ปริมาณน้ำสูญเสีย-กศผ'!AA10/10^6</f>
        <v>2.804184052606426E-2</v>
      </c>
      <c r="M67" s="369">
        <f>+'[11]ปริมาณน้ำสูญเสีย-กศผ'!AB10/10^6</f>
        <v>2.7190831680380084E-2</v>
      </c>
      <c r="N67" s="369">
        <f>+'[11]ปริมาณน้ำสูญเสีย-กศผ'!AC10/10^6</f>
        <v>2.7953387109264004E-2</v>
      </c>
      <c r="O67" s="22">
        <f t="shared" si="4"/>
        <v>0.34445999999999999</v>
      </c>
      <c r="R67" s="366"/>
      <c r="S67" s="367"/>
    </row>
    <row r="68" spans="1:19">
      <c r="A68" s="10">
        <v>1010</v>
      </c>
      <c r="B68" s="10" t="s">
        <v>19</v>
      </c>
      <c r="C68" s="369">
        <f>+'[11]ปริมาณน้ำสูญเสีย-กศผ'!R11/10^6</f>
        <v>5.0676832618329004E-2</v>
      </c>
      <c r="D68" s="369">
        <f>+'[11]ปริมาณน้ำสูญเสีย-กศผ'!S11/10^6</f>
        <v>4.969412411202051E-2</v>
      </c>
      <c r="E68" s="369">
        <f>+'[11]ปริมาณน้ำสูญเสีย-กศผ'!T11/10^6</f>
        <v>5.2372030860359346E-2</v>
      </c>
      <c r="F68" s="369">
        <f>+'[11]ปริมาณน้ำสูญเสีย-กศผ'!U11/10^6</f>
        <v>5.5859587800156089E-2</v>
      </c>
      <c r="G68" s="369">
        <f>+'[11]ปริมาณน้ำสูญเสีย-กศผ'!V11/10^6</f>
        <v>4.8203814638382171E-2</v>
      </c>
      <c r="H68" s="369">
        <f>+'[11]ปริมาณน้ำสูญเสีย-กศผ'!W11/10^6</f>
        <v>5.4935839678372081E-2</v>
      </c>
      <c r="I68" s="369">
        <f>+'[11]ปริมาณน้ำสูญเสีย-กศผ'!X11/10^6</f>
        <v>5.3871075007309872E-2</v>
      </c>
      <c r="J68" s="369">
        <f>+'[11]ปริมาณน้ำสูญเสีย-กศผ'!Y11/10^6</f>
        <v>5.4620950743903579E-2</v>
      </c>
      <c r="K68" s="369">
        <f>+'[11]ปริมาณน้ำสูญเสีย-กศผ'!Z11/10^6</f>
        <v>4.7552852362906586E-2</v>
      </c>
      <c r="L68" s="369">
        <f>+'[11]ปริมาณน้ำสูญเสีย-กศผ'!AA11/10^6</f>
        <v>5.0459439503022702E-2</v>
      </c>
      <c r="M68" s="369">
        <f>+'[11]ปริมาณน้ำสูญเสีย-กศผ'!AB11/10^6</f>
        <v>4.4731462313732921E-2</v>
      </c>
      <c r="N68" s="369">
        <f>+'[11]ปริมาณน้ำสูญเสีย-กศผ'!AC11/10^6</f>
        <v>4.3623990361505278E-2</v>
      </c>
      <c r="O68" s="22">
        <f t="shared" si="4"/>
        <v>0.6066020000000002</v>
      </c>
      <c r="R68" s="366"/>
      <c r="S68" s="367"/>
    </row>
    <row r="69" spans="1:19">
      <c r="A69" s="10">
        <v>1011</v>
      </c>
      <c r="B69" s="10" t="s">
        <v>20</v>
      </c>
      <c r="C69" s="369">
        <f>+'[11]ปริมาณน้ำสูญเสีย-กศผ'!R12/10^6</f>
        <v>2.0895425709828195E-2</v>
      </c>
      <c r="D69" s="369">
        <f>+'[11]ปริมาณน้ำสูญเสีย-กศผ'!S12/10^6</f>
        <v>1.7568329368952473E-2</v>
      </c>
      <c r="E69" s="369">
        <f>+'[11]ปริมาณน้ำสูญเสีย-กศผ'!T12/10^6</f>
        <v>1.740312640737374E-2</v>
      </c>
      <c r="F69" s="369">
        <f>+'[11]ปริมาณน้ำสูญเสีย-กศผ'!U12/10^6</f>
        <v>1.3060816394968002E-2</v>
      </c>
      <c r="G69" s="369">
        <f>+'[11]ปริมาณน้ำสูญเสีย-กศผ'!V12/10^6</f>
        <v>1.0714951827577578E-2</v>
      </c>
      <c r="H69" s="369">
        <f>+'[11]ปริมาณน้ำสูญเสีย-กศผ'!W12/10^6</f>
        <v>3.1328197593284174E-2</v>
      </c>
      <c r="I69" s="369">
        <f>+'[11]ปริมาณน้ำสูญเสีย-กศผ'!X12/10^6</f>
        <v>1.7960317856787558E-2</v>
      </c>
      <c r="J69" s="369">
        <f>+'[11]ปริมาณน้ำสูญเสีย-กศผ'!Y12/10^6</f>
        <v>7.4873946243221292E-3</v>
      </c>
      <c r="K69" s="369">
        <f>+'[11]ปริมาณน้ำสูญเสีย-กศผ'!Z12/10^6</f>
        <v>8.1272907225243395E-3</v>
      </c>
      <c r="L69" s="369">
        <f>+'[11]ปริมาณน้ำสูญเสีย-กศผ'!AA12/10^6</f>
        <v>2.2441578020389905E-2</v>
      </c>
      <c r="M69" s="369">
        <f>+'[11]ปริมาณน้ำสูญเสีย-กศผ'!AB12/10^6</f>
        <v>1.7890740437710207E-2</v>
      </c>
      <c r="N69" s="369">
        <f>+'[11]ปริมาณน้ำสูญเสีย-กศผ'!AC12/10^6</f>
        <v>1.455083103628199E-2</v>
      </c>
      <c r="O69" s="22">
        <f t="shared" si="4"/>
        <v>0.19942900000000027</v>
      </c>
      <c r="R69" s="366"/>
      <c r="S69" s="367"/>
    </row>
    <row r="70" spans="1:19">
      <c r="A70" s="10">
        <v>1012</v>
      </c>
      <c r="B70" s="10" t="s">
        <v>21</v>
      </c>
      <c r="C70" s="369">
        <f>+'[11]ปริมาณน้ำสูญเสีย-กศผ'!R13/10^6</f>
        <v>9.430338893470587E-2</v>
      </c>
      <c r="D70" s="369">
        <f>+'[11]ปริมาณน้ำสูญเสีย-กศผ'!S13/10^6</f>
        <v>9.5980932830952687E-2</v>
      </c>
      <c r="E70" s="369">
        <f>+'[11]ปริมาณน้ำสูญเสีย-กศผ'!T13/10^6</f>
        <v>9.5798036680028953E-2</v>
      </c>
      <c r="F70" s="369">
        <f>+'[11]ปริมาณน้ำสูญเสีย-กศผ'!U13/10^6</f>
        <v>9.2473723643247033E-2</v>
      </c>
      <c r="G70" s="369">
        <f>+'[11]ปริมาณน้ำสูญเสีย-กศผ'!V13/10^6</f>
        <v>9.0604832297511456E-2</v>
      </c>
      <c r="H70" s="369">
        <f>+'[11]ปริมาณน้ำสูญเสีย-กศผ'!W13/10^6</f>
        <v>8.5926353912361142E-2</v>
      </c>
      <c r="I70" s="369">
        <f>+'[11]ปริมาณน้ำสูญเสีย-กศผ'!X13/10^6</f>
        <v>8.1683931550155159E-2</v>
      </c>
      <c r="J70" s="369">
        <f>+'[11]ปริมาณน้ำสูญเสีย-กศผ'!Y13/10^6</f>
        <v>7.9380164863961697E-2</v>
      </c>
      <c r="K70" s="369">
        <f>+'[11]ปริมาณน้ำสูญเสีย-กศผ'!Z13/10^6</f>
        <v>8.6740657089835735E-2</v>
      </c>
      <c r="L70" s="369">
        <f>+'[11]ปริมาณน้ำสูญเสีย-กศผ'!AA13/10^6</f>
        <v>9.8093968757991742E-2</v>
      </c>
      <c r="M70" s="369">
        <f>+'[11]ปริมาณน้ำสูญเสีย-กศผ'!AB13/10^6</f>
        <v>9.1435921121924307E-2</v>
      </c>
      <c r="N70" s="369">
        <f>+'[11]ปริมาณน้ำสูญเสีย-กศผ'!AC13/10^6</f>
        <v>0.10187008831732423</v>
      </c>
      <c r="O70" s="22">
        <f t="shared" si="4"/>
        <v>1.094292</v>
      </c>
      <c r="R70" s="366"/>
      <c r="S70" s="367"/>
    </row>
    <row r="71" spans="1:19">
      <c r="A71" s="10">
        <v>1013</v>
      </c>
      <c r="B71" s="10" t="s">
        <v>22</v>
      </c>
      <c r="C71" s="369">
        <f>+'[11]ปริมาณน้ำสูญเสีย-กศผ'!R14/10^6</f>
        <v>6.4812610559534696E-3</v>
      </c>
      <c r="D71" s="369">
        <f>+'[11]ปริมาณน้ำสูญเสีย-กศผ'!S14/10^6</f>
        <v>6.5960450821376674E-3</v>
      </c>
      <c r="E71" s="369">
        <f>+'[11]ปริมาณน้ำสูญเสีย-กศผ'!T14/10^6</f>
        <v>7.0671160687257959E-3</v>
      </c>
      <c r="F71" s="369">
        <f>+'[11]ปริมาณน้ำสูญเสีย-กศผ'!U14/10^6</f>
        <v>7.106876475913914E-3</v>
      </c>
      <c r="G71" s="369">
        <f>+'[11]ปริมาณน้ำสูญเสีย-กศผ'!V14/10^6</f>
        <v>6.8915701467004197E-3</v>
      </c>
      <c r="H71" s="369">
        <f>+'[11]ปริมาณน้ำสูญเสีย-กศผ'!W14/10^6</f>
        <v>7.0605593962341793E-3</v>
      </c>
      <c r="I71" s="369">
        <f>+'[11]ปริมาณน้ำสูญเสีย-กศผ'!X14/10^6</f>
        <v>8.3743365304468284E-3</v>
      </c>
      <c r="J71" s="369">
        <f>+'[11]ปริมาณน้ำสูญเสีย-กศผ'!Y14/10^6</f>
        <v>7.8704455731315424E-3</v>
      </c>
      <c r="K71" s="369">
        <f>+'[11]ปริมาณน้ำสูญเสีย-กศผ'!Z14/10^6</f>
        <v>7.0483378590942341E-3</v>
      </c>
      <c r="L71" s="369">
        <f>+'[11]ปริมาณน้ำสูญเสีย-กศผ'!AA14/10^6</f>
        <v>7.4651644222083454E-3</v>
      </c>
      <c r="M71" s="369">
        <f>+'[11]ปริมาณน้ำสูญเสีย-กศผ'!AB14/10^6</f>
        <v>7.4483641149193135E-3</v>
      </c>
      <c r="N71" s="369">
        <f>+'[11]ปริมาณน้ำสูญเสีย-กศผ'!AC14/10^6</f>
        <v>7.4919232745342193E-3</v>
      </c>
      <c r="O71" s="22">
        <f t="shared" si="4"/>
        <v>8.6901999999999924E-2</v>
      </c>
      <c r="R71" s="366"/>
      <c r="S71" s="367"/>
    </row>
    <row r="72" spans="1:19">
      <c r="A72" s="10">
        <v>1014</v>
      </c>
      <c r="B72" s="10" t="s">
        <v>23</v>
      </c>
      <c r="C72" s="369">
        <f>+'[11]ปริมาณน้ำสูญเสีย-กศผ'!R15/10^6</f>
        <v>0.30127718964311273</v>
      </c>
      <c r="D72" s="369">
        <f>+'[11]ปริมาณน้ำสูญเสีย-กศผ'!S15/10^6</f>
        <v>0.28957902417387965</v>
      </c>
      <c r="E72" s="369">
        <f>+'[11]ปริมาณน้ำสูญเสีย-กศผ'!T15/10^6</f>
        <v>0.35361038902004399</v>
      </c>
      <c r="F72" s="369">
        <f>+'[11]ปริมาณน้ำสูญเสีย-กศผ'!U15/10^6</f>
        <v>0.26907429511464281</v>
      </c>
      <c r="G72" s="369">
        <f>+'[11]ปริมาณน้ำสูญเสีย-กศผ'!V15/10^6</f>
        <v>0.23194874741403362</v>
      </c>
      <c r="H72" s="369">
        <f>+'[11]ปริมาณน้ำสูญเสีย-กศผ'!W15/10^6</f>
        <v>0.38004005043165839</v>
      </c>
      <c r="I72" s="369">
        <f>+'[11]ปริมาณน้ำสูญเสีย-กศผ'!X15/10^6</f>
        <v>0.25561777528396668</v>
      </c>
      <c r="J72" s="369">
        <f>+'[11]ปริมาณน้ำสูญเสีย-กศผ'!Y15/10^6</f>
        <v>0.21705741837634659</v>
      </c>
      <c r="K72" s="369">
        <f>+'[11]ปริมาณน้ำสูญเสีย-กศผ'!Z15/10^6</f>
        <v>0.20283602040154919</v>
      </c>
      <c r="L72" s="369">
        <f>+'[11]ปริมาณน้ำสูญเสีย-กศผ'!AA15/10^6</f>
        <v>0.24161470460090506</v>
      </c>
      <c r="M72" s="369">
        <f>+'[11]ปริมาณน้ำสูญเสีย-กศผ'!AB15/10^6</f>
        <v>0.27716912441003755</v>
      </c>
      <c r="N72" s="369">
        <f>+'[11]ปริมาณน้ำสูญเสีย-กศผ'!AC15/10^6</f>
        <v>0.23807226112982469</v>
      </c>
      <c r="O72" s="22">
        <f t="shared" si="4"/>
        <v>3.2578970000000007</v>
      </c>
      <c r="R72" s="366"/>
      <c r="S72" s="367"/>
    </row>
    <row r="73" spans="1:19">
      <c r="A73" s="10">
        <v>1015</v>
      </c>
      <c r="B73" s="10" t="s">
        <v>24</v>
      </c>
      <c r="C73" s="369">
        <f>+'[11]ปริมาณน้ำสูญเสีย-กศผ'!R16/10^6</f>
        <v>2.938012204736205E-2</v>
      </c>
      <c r="D73" s="369">
        <f>+'[11]ปริมาณน้ำสูญเสีย-กศผ'!S16/10^6</f>
        <v>2.883607390869259E-2</v>
      </c>
      <c r="E73" s="369">
        <f>+'[11]ปริมาณน้ำสูญเสีย-กศผ'!T16/10^6</f>
        <v>2.137699107291666E-2</v>
      </c>
      <c r="F73" s="369">
        <f>+'[11]ปริมาณน้ำสูญเสีย-กศผ'!U16/10^6</f>
        <v>2.0168213252034037E-2</v>
      </c>
      <c r="G73" s="369">
        <f>+'[11]ปริมาณน้ำสูญเสีย-กศผ'!V16/10^6</f>
        <v>1.8337799032406694E-2</v>
      </c>
      <c r="H73" s="369">
        <f>+'[11]ปริมาณน้ำสูญเสีย-กศผ'!W16/10^6</f>
        <v>1.8291128072497886E-2</v>
      </c>
      <c r="I73" s="369">
        <f>+'[11]ปริมาณน้ำสูญเสีย-กศผ'!X16/10^6</f>
        <v>1.7323472500040342E-2</v>
      </c>
      <c r="J73" s="369">
        <f>+'[11]ปริมาณน้ำสูญเสีย-กศผ'!Y16/10^6</f>
        <v>1.2263041759610861E-2</v>
      </c>
      <c r="K73" s="369">
        <f>+'[11]ปริมาณน้ำสูญเสีย-กศผ'!Z16/10^6</f>
        <v>1.3952070719447103E-2</v>
      </c>
      <c r="L73" s="369">
        <f>+'[11]ปริมาณน้ำสูญเสีย-กศผ'!AA16/10^6</f>
        <v>1.6477353224491322E-2</v>
      </c>
      <c r="M73" s="369">
        <f>+'[11]ปริมาณน้ำสูญเสีย-กศผ'!AB16/10^6</f>
        <v>1.7443693003483435E-2</v>
      </c>
      <c r="N73" s="369">
        <f>+'[11]ปริมาณน้ำสูญเสีย-กศผ'!AC16/10^6</f>
        <v>1.7331041407016922E-2</v>
      </c>
      <c r="O73" s="22">
        <f t="shared" si="4"/>
        <v>0.23118099999999986</v>
      </c>
      <c r="R73" s="366"/>
      <c r="S73" s="367"/>
    </row>
    <row r="74" spans="1:19">
      <c r="A74" s="10">
        <v>1016</v>
      </c>
      <c r="B74" s="10" t="s">
        <v>25</v>
      </c>
      <c r="C74" s="369">
        <f>+'[11]ปริมาณน้ำสูญเสีย-กศผ'!R17/10^6</f>
        <v>4.3274386542604307E-2</v>
      </c>
      <c r="D74" s="369">
        <f>+'[11]ปริมาณน้ำสูญเสีย-กศผ'!S17/10^6</f>
        <v>4.3223677230273184E-2</v>
      </c>
      <c r="E74" s="369">
        <f>+'[11]ปริมาณน้ำสูญเสีย-กศผ'!T17/10^6</f>
        <v>4.9697134389784507E-2</v>
      </c>
      <c r="F74" s="369">
        <f>+'[11]ปริมาณน้ำสูญเสีย-กศผ'!U17/10^6</f>
        <v>5.0900680627184162E-2</v>
      </c>
      <c r="G74" s="369">
        <f>+'[11]ปริมาณน้ำสูญเสีย-กศผ'!V17/10^6</f>
        <v>4.3733725646738372E-2</v>
      </c>
      <c r="H74" s="369">
        <f>+'[11]ปริมาณน้ำสูญเสีย-กศผ'!W17/10^6</f>
        <v>6.0926518372625825E-2</v>
      </c>
      <c r="I74" s="369">
        <f>+'[11]ปริมาณน้ำสูญเสีย-กศผ'!X17/10^6</f>
        <v>3.639290003358811E-2</v>
      </c>
      <c r="J74" s="369">
        <f>+'[11]ปริมาณน้ำสูญเสีย-กศผ'!Y17/10^6</f>
        <v>2.6279000213194317E-2</v>
      </c>
      <c r="K74" s="369">
        <f>+'[11]ปริมาณน้ำสูญเสีย-กศผ'!Z17/10^6</f>
        <v>3.4066503197090092E-2</v>
      </c>
      <c r="L74" s="369">
        <f>+'[11]ปริมาณน้ำสูญเสีย-กศผ'!AA17/10^6</f>
        <v>4.2863928492232473E-2</v>
      </c>
      <c r="M74" s="369">
        <f>+'[11]ปริมาณน้ำสูญเสีย-กศผ'!AB17/10^6</f>
        <v>4.7437108091084333E-2</v>
      </c>
      <c r="N74" s="369">
        <f>+'[11]ปริมาณน้ำสูญเสีย-กศผ'!AC17/10^6</f>
        <v>4.1044437163600116E-2</v>
      </c>
      <c r="O74" s="22">
        <f t="shared" si="4"/>
        <v>0.51983999999999975</v>
      </c>
      <c r="R74" s="366"/>
      <c r="S74" s="367"/>
    </row>
    <row r="75" spans="1:19">
      <c r="A75" s="10">
        <v>1017</v>
      </c>
      <c r="B75" s="10" t="s">
        <v>26</v>
      </c>
      <c r="C75" s="369">
        <f>+'[11]ปริมาณน้ำสูญเสีย-กศผ'!R18/10^6</f>
        <v>9.1981856421652713E-2</v>
      </c>
      <c r="D75" s="369">
        <f>+'[11]ปริมาณน้ำสูญเสีย-กศผ'!S18/10^6</f>
        <v>9.0104310774397373E-2</v>
      </c>
      <c r="E75" s="369">
        <f>+'[11]ปริมาณน้ำสูญเสีย-กศผ'!T18/10^6</f>
        <v>9.692462743354277E-2</v>
      </c>
      <c r="F75" s="369">
        <f>+'[11]ปริมาณน้ำสูญเสีย-กศผ'!U18/10^6</f>
        <v>8.0612564871522421E-2</v>
      </c>
      <c r="G75" s="369">
        <f>+'[11]ปริมาณน้ำสูญเสีย-กศผ'!V18/10^6</f>
        <v>5.5660049364806882E-2</v>
      </c>
      <c r="H75" s="369">
        <f>+'[11]ปริมาณน้ำสูญเสีย-กศผ'!W18/10^6</f>
        <v>9.6700070468653782E-2</v>
      </c>
      <c r="I75" s="369">
        <f>+'[11]ปริมาณน้ำสูญเสีย-กศผ'!X18/10^6</f>
        <v>6.7092746484840399E-2</v>
      </c>
      <c r="J75" s="369">
        <f>+'[11]ปริมาณน้ำสูญเสีย-กศผ'!Y18/10^6</f>
        <v>6.3066663184101493E-2</v>
      </c>
      <c r="K75" s="369">
        <f>+'[11]ปริมาณน้ำสูญเสีย-กศผ'!Z18/10^6</f>
        <v>6.9458737302348111E-2</v>
      </c>
      <c r="L75" s="369">
        <f>+'[11]ปริมาณน้ำสูญเสีย-กศผ'!AA18/10^6</f>
        <v>7.9655869861004466E-2</v>
      </c>
      <c r="M75" s="369">
        <f>+'[11]ปริมาณน้ำสูญเสีย-กศผ'!AB18/10^6</f>
        <v>9.0359576694898455E-2</v>
      </c>
      <c r="N75" s="369">
        <f>+'[11]ปริมาณน้ำสูญเสีย-กศผ'!AC18/10^6</f>
        <v>8.8101927138231284E-2</v>
      </c>
      <c r="O75" s="22">
        <f t="shared" si="4"/>
        <v>0.96971900000000022</v>
      </c>
      <c r="R75" s="366"/>
      <c r="S75" s="367"/>
    </row>
    <row r="76" spans="1:19">
      <c r="A76" s="10">
        <v>1018</v>
      </c>
      <c r="B76" s="10" t="s">
        <v>27</v>
      </c>
      <c r="C76" s="369">
        <f>+'[11]ปริมาณน้ำสูญเสีย-กศผ'!R19/10^6</f>
        <v>3.3203305614075564E-2</v>
      </c>
      <c r="D76" s="369">
        <f>+'[11]ปริมาณน้ำสูญเสีย-กศผ'!S19/10^6</f>
        <v>3.0648070986538167E-2</v>
      </c>
      <c r="E76" s="369">
        <f>+'[11]ปริมาณน้ำสูญเสีย-กศผ'!T19/10^6</f>
        <v>3.2939582692834403E-2</v>
      </c>
      <c r="F76" s="369">
        <f>+'[11]ปริมาณน้ำสูญเสีย-กศผ'!U19/10^6</f>
        <v>3.2616664112146261E-2</v>
      </c>
      <c r="G76" s="369">
        <f>+'[11]ปริมาณน้ำสูญเสีย-กศผ'!V19/10^6</f>
        <v>3.0483096602240533E-2</v>
      </c>
      <c r="H76" s="369">
        <f>+'[11]ปริมาณน้ำสูญเสีย-กศผ'!W19/10^6</f>
        <v>3.2820300386430301E-2</v>
      </c>
      <c r="I76" s="369">
        <f>+'[11]ปริมาณน้ำสูญเสีย-กศผ'!X19/10^6</f>
        <v>4.1145851054995249E-2</v>
      </c>
      <c r="J76" s="369">
        <f>+'[11]ปริมาณน้ำสูญเสีย-กศผ'!Y19/10^6</f>
        <v>3.7370426916105495E-2</v>
      </c>
      <c r="K76" s="369">
        <f>+'[11]ปริมาณน้ำสูญเสีย-กศผ'!Z19/10^6</f>
        <v>3.2938549710076696E-2</v>
      </c>
      <c r="L76" s="369">
        <f>+'[11]ปริมาณน้ำสูญเสีย-กศผ'!AA19/10^6</f>
        <v>3.2590291468886805E-2</v>
      </c>
      <c r="M76" s="369">
        <f>+'[11]ปริมาณน้ำสูญเสีย-กศผ'!AB19/10^6</f>
        <v>3.2555434095385367E-2</v>
      </c>
      <c r="N76" s="369">
        <f>+'[11]ปริมาณน้ำสูญเสีย-กศผ'!AC19/10^6</f>
        <v>3.3007426360285072E-2</v>
      </c>
      <c r="O76" s="22">
        <f t="shared" si="4"/>
        <v>0.40231899999999993</v>
      </c>
      <c r="R76" s="366"/>
      <c r="S76" s="367"/>
    </row>
    <row r="77" spans="1:19">
      <c r="A77" s="10">
        <v>1019</v>
      </c>
      <c r="B77" s="10" t="s">
        <v>28</v>
      </c>
      <c r="C77" s="369">
        <f>+'[11]ปริมาณน้ำสูญเสีย-กศผ'!R20/10^6</f>
        <v>1.5048584977990933E-2</v>
      </c>
      <c r="D77" s="369">
        <f>+'[11]ปริมาณน้ำสูญเสีย-กศผ'!S20/10^6</f>
        <v>1.4768277641555643E-2</v>
      </c>
      <c r="E77" s="369">
        <f>+'[11]ปริมาณน้ำสูญเสีย-กศผ'!T20/10^6</f>
        <v>1.4731750138967277E-2</v>
      </c>
      <c r="F77" s="369">
        <f>+'[11]ปริมาณน้ำสูญเสีย-กศผ'!U20/10^6</f>
        <v>1.2813971381338255E-2</v>
      </c>
      <c r="G77" s="369">
        <f>+'[11]ปริมาณน้ำสูญเสีย-กศผ'!V20/10^6</f>
        <v>1.2025559757878269E-2</v>
      </c>
      <c r="H77" s="369">
        <f>+'[11]ปริมาณน้ำสูญเสีย-กศผ'!W20/10^6</f>
        <v>1.7523069269832318E-2</v>
      </c>
      <c r="I77" s="369">
        <f>+'[11]ปริมาณน้ำสูญเสีย-กศผ'!X20/10^6</f>
        <v>1.4398476437948062E-2</v>
      </c>
      <c r="J77" s="369">
        <f>+'[11]ปริมาณน้ำสูญเสีย-กศผ'!Y20/10^6</f>
        <v>1.4370178482945091E-2</v>
      </c>
      <c r="K77" s="369">
        <f>+'[11]ปริมาณน้ำสูญเสีย-กศผ'!Z20/10^6</f>
        <v>1.2425527361987283E-2</v>
      </c>
      <c r="L77" s="369">
        <f>+'[11]ปริมาณน้ำสูญเสีย-กศผ'!AA20/10^6</f>
        <v>1.6016971017334552E-2</v>
      </c>
      <c r="M77" s="369">
        <f>+'[11]ปริมาณน้ำสูญเสีย-กศผ'!AB20/10^6</f>
        <v>1.5538149504514659E-2</v>
      </c>
      <c r="N77" s="369">
        <f>+'[11]ปริมาณน้ำสูญเสีย-กศผ'!AC20/10^6</f>
        <v>1.5949484027707586E-2</v>
      </c>
      <c r="O77" s="22">
        <f t="shared" si="4"/>
        <v>0.17560999999999993</v>
      </c>
      <c r="R77" s="366"/>
      <c r="S77" s="367"/>
    </row>
    <row r="78" spans="1:19">
      <c r="A78" s="10">
        <v>1020</v>
      </c>
      <c r="B78" s="10" t="s">
        <v>29</v>
      </c>
      <c r="C78" s="369">
        <f>+'[11]ปริมาณน้ำสูญเสีย-กศผ'!R21/10^6</f>
        <v>0.12557553469569679</v>
      </c>
      <c r="D78" s="369">
        <f>+'[11]ปริมาณน้ำสูญเสีย-กศผ'!S21/10^6</f>
        <v>0.13430307611781994</v>
      </c>
      <c r="E78" s="369">
        <f>+'[11]ปริมาณน้ำสูญเสีย-กศผ'!T21/10^6</f>
        <v>0.13146874096971006</v>
      </c>
      <c r="F78" s="369">
        <f>+'[11]ปริมาณน้ำสูญเสีย-กศผ'!U21/10^6</f>
        <v>0.13090623327257339</v>
      </c>
      <c r="G78" s="369">
        <f>+'[11]ปริมาณน้ำสูญเสีย-กศผ'!V21/10^6</f>
        <v>0.11693008709579555</v>
      </c>
      <c r="H78" s="369">
        <f>+'[11]ปริมาณน้ำสูญเสีย-กศผ'!W21/10^6</f>
        <v>0.12586441724968231</v>
      </c>
      <c r="I78" s="369">
        <f>+'[11]ปริมาณน้ำสูญเสีย-กศผ'!X21/10^6</f>
        <v>0.12972647604137041</v>
      </c>
      <c r="J78" s="369">
        <f>+'[11]ปริมาณน้ำสูญเสีย-กศผ'!Y21/10^6</f>
        <v>0.13009147929540124</v>
      </c>
      <c r="K78" s="369">
        <f>+'[11]ปริมาณน้ำสูญเสีย-กศผ'!Z21/10^6</f>
        <v>0.11631745187450399</v>
      </c>
      <c r="L78" s="369">
        <f>+'[11]ปริมาณน้ำสูญเสีย-กศผ'!AA21/10^6</f>
        <v>0.12859344075209084</v>
      </c>
      <c r="M78" s="369">
        <f>+'[11]ปริมาณน้ำสูญเสีย-กศผ'!AB21/10^6</f>
        <v>0.14024412419667118</v>
      </c>
      <c r="N78" s="369">
        <f>+'[11]ปริมาณน้ำสูญเสีย-กศผ'!AC21/10^6</f>
        <v>0.13322493843868374</v>
      </c>
      <c r="O78" s="22">
        <f t="shared" si="4"/>
        <v>1.5432459999999995</v>
      </c>
      <c r="R78" s="366"/>
      <c r="S78" s="367"/>
    </row>
    <row r="79" spans="1:19">
      <c r="A79" s="10">
        <v>1021</v>
      </c>
      <c r="B79" s="10" t="s">
        <v>30</v>
      </c>
      <c r="C79" s="369">
        <f>+'[11]ปริมาณน้ำสูญเสีย-กศผ'!R22/10^6</f>
        <v>3.3153614487281116E-2</v>
      </c>
      <c r="D79" s="369">
        <f>+'[11]ปริมาณน้ำสูญเสีย-กศผ'!S22/10^6</f>
        <v>3.8183071564024652E-2</v>
      </c>
      <c r="E79" s="369">
        <f>+'[11]ปริมาณน้ำสูญเสีย-กศผ'!T22/10^6</f>
        <v>3.867979387752777E-2</v>
      </c>
      <c r="F79" s="369">
        <f>+'[11]ปริมาณน้ำสูญเสีย-กศผ'!U22/10^6</f>
        <v>3.2626438792752455E-2</v>
      </c>
      <c r="G79" s="369">
        <f>+'[11]ปริมาณน้ำสูญเสีย-กศผ'!V22/10^6</f>
        <v>3.2792445652108961E-2</v>
      </c>
      <c r="H79" s="369">
        <f>+'[11]ปริมาณน้ำสูญเสีย-กศผ'!W22/10^6</f>
        <v>3.7811237614474184E-2</v>
      </c>
      <c r="I79" s="369">
        <f>+'[11]ปริมาณน้ำสูญเสีย-กศผ'!X22/10^6</f>
        <v>3.4830737582380984E-2</v>
      </c>
      <c r="J79" s="369">
        <f>+'[11]ปริมาณน้ำสูญเสีย-กศผ'!Y22/10^6</f>
        <v>3.6700735366342024E-2</v>
      </c>
      <c r="K79" s="369">
        <f>+'[11]ปริมาณน้ำสูญเสีย-กศผ'!Z22/10^6</f>
        <v>3.3980199377961033E-2</v>
      </c>
      <c r="L79" s="369">
        <f>+'[11]ปริมาณน้ำสูญเสีย-กศผ'!AA22/10^6</f>
        <v>3.0817630609165921E-2</v>
      </c>
      <c r="M79" s="369">
        <f>+'[11]ปริมาณน้ำสูญเสีย-กศผ'!AB22/10^6</f>
        <v>2.8662389848909866E-2</v>
      </c>
      <c r="N79" s="369">
        <f>+'[11]ปริมาณน้ำสูญเสีย-กศผ'!AC22/10^6</f>
        <v>3.6134705227071316E-2</v>
      </c>
      <c r="O79" s="22">
        <f t="shared" si="4"/>
        <v>0.41437300000000021</v>
      </c>
      <c r="R79" s="366"/>
      <c r="S79" s="367"/>
    </row>
    <row r="80" spans="1:19">
      <c r="A80" s="10">
        <v>1022</v>
      </c>
      <c r="B80" s="10" t="s">
        <v>31</v>
      </c>
      <c r="C80" s="369">
        <f>+'[11]ปริมาณน้ำสูญเสีย-กศผ'!R23/10^6</f>
        <v>0.17542281222816888</v>
      </c>
      <c r="D80" s="369">
        <f>+'[11]ปริมาณน้ำสูญเสีย-กศผ'!S23/10^6</f>
        <v>0.11179775851134682</v>
      </c>
      <c r="E80" s="369">
        <f>+'[11]ปริมาณน้ำสูญเสีย-กศผ'!T23/10^6</f>
        <v>0.16042854421069799</v>
      </c>
      <c r="F80" s="369">
        <f>+'[11]ปริมาณน้ำสูญเสีย-กศผ'!U23/10^6</f>
        <v>0.17256068852954398</v>
      </c>
      <c r="G80" s="369">
        <f>+'[11]ปริมาณน้ำสูญเสีย-กศผ'!V23/10^6</f>
        <v>0.14241807661035122</v>
      </c>
      <c r="H80" s="369">
        <f>+'[11]ปริมาณน้ำสูญเสีย-กศผ'!W23/10^6</f>
        <v>0.20731248064513924</v>
      </c>
      <c r="I80" s="369">
        <f>+'[11]ปริมาณน้ำสูญเสีย-กศผ'!X23/10^6</f>
        <v>0.11763654700603179</v>
      </c>
      <c r="J80" s="369">
        <f>+'[11]ปริมาณน้ำสูญเสีย-กศผ'!Y23/10^6</f>
        <v>0.14082097283736175</v>
      </c>
      <c r="K80" s="369">
        <f>+'[11]ปริมาณน้ำสูญเสีย-กศผ'!Z23/10^6</f>
        <v>0.11653023099089775</v>
      </c>
      <c r="L80" s="369">
        <f>+'[11]ปริมาณน้ำสูญเสีย-กศผ'!AA23/10^6</f>
        <v>0.13067493968250596</v>
      </c>
      <c r="M80" s="369">
        <f>+'[11]ปริมาณน้ำสูญเสีย-กศผ'!AB23/10^6</f>
        <v>0.15094564053764456</v>
      </c>
      <c r="N80" s="369">
        <f>+'[11]ปริมาณน้ำสูญเสีย-กศผ'!AC23/10^6</f>
        <v>0.13137530821031007</v>
      </c>
      <c r="O80" s="22">
        <f t="shared" si="4"/>
        <v>1.757924</v>
      </c>
      <c r="R80" s="366"/>
      <c r="S80" s="367"/>
    </row>
    <row r="81" spans="1:19">
      <c r="A81" s="10">
        <v>1023</v>
      </c>
      <c r="B81" s="10" t="s">
        <v>32</v>
      </c>
      <c r="C81" s="369">
        <f>+'[11]ปริมาณน้ำสูญเสีย-กศผ'!R24/10^6</f>
        <v>3.3703469007323815E-2</v>
      </c>
      <c r="D81" s="369">
        <f>+'[11]ปริมาณน้ำสูญเสีย-กศผ'!S24/10^6</f>
        <v>2.9589827062605444E-2</v>
      </c>
      <c r="E81" s="369">
        <f>+'[11]ปริมาณน้ำสูญเสีย-กศผ'!T24/10^6</f>
        <v>3.312397914216654E-2</v>
      </c>
      <c r="F81" s="369">
        <f>+'[11]ปริมาณน้ำสูญเสีย-กศผ'!U24/10^6</f>
        <v>2.8510464912175317E-2</v>
      </c>
      <c r="G81" s="369">
        <f>+'[11]ปริมาณน้ำสูญเสีย-กศผ'!V24/10^6</f>
        <v>2.5815916587657646E-2</v>
      </c>
      <c r="H81" s="369">
        <f>+'[11]ปริมาณน้ำสูญเสีย-กศผ'!W24/10^6</f>
        <v>2.8266748833477743E-2</v>
      </c>
      <c r="I81" s="369">
        <f>+'[11]ปริมาณน้ำสูญเสีย-กศผ'!X24/10^6</f>
        <v>2.5663228334745887E-2</v>
      </c>
      <c r="J81" s="369">
        <f>+'[11]ปริมาณน้ำสูญเสีย-กศผ'!Y24/10^6</f>
        <v>2.4945610362312364E-2</v>
      </c>
      <c r="K81" s="369">
        <f>+'[11]ปริมาณน้ำสูญเสีย-กศผ'!Z24/10^6</f>
        <v>2.1407169905459929E-2</v>
      </c>
      <c r="L81" s="369">
        <f>+'[11]ปริมาณน้ำสูญเสีย-กศผ'!AA24/10^6</f>
        <v>2.1212875405913524E-2</v>
      </c>
      <c r="M81" s="369">
        <f>+'[11]ปริมาณน้ำสูญเสีย-กศผ'!AB24/10^6</f>
        <v>2.4961216775651787E-2</v>
      </c>
      <c r="N81" s="369">
        <f>+'[11]ปริมาณน้ำสูญเสีย-กศผ'!AC24/10^6</f>
        <v>2.1827493670509953E-2</v>
      </c>
      <c r="O81" s="22">
        <f t="shared" si="4"/>
        <v>0.31902799999999992</v>
      </c>
      <c r="R81" s="366"/>
      <c r="S81" s="367"/>
    </row>
    <row r="82" spans="1:19">
      <c r="A82" s="10">
        <v>1024</v>
      </c>
      <c r="B82" s="10" t="s">
        <v>33</v>
      </c>
      <c r="C82" s="369">
        <f>+'[11]ปริมาณน้ำสูญเสีย-กศผ'!R25/10^6</f>
        <v>0.1810827334187203</v>
      </c>
      <c r="D82" s="369">
        <f>+'[11]ปริมาณน้ำสูญเสีย-กศผ'!S25/10^6</f>
        <v>0.18590520866069232</v>
      </c>
      <c r="E82" s="369">
        <f>+'[11]ปริมาณน้ำสูญเสีย-กศผ'!T25/10^6</f>
        <v>0.22210337239539704</v>
      </c>
      <c r="F82" s="369">
        <f>+'[11]ปริมาณน้ำสูญเสีย-กศผ'!U25/10^6</f>
        <v>0.18215926133129384</v>
      </c>
      <c r="G82" s="369">
        <f>+'[11]ปริมาณน้ำสูญเสีย-กศผ'!V25/10^6</f>
        <v>0.13165553965503432</v>
      </c>
      <c r="H82" s="369">
        <f>+'[11]ปริมาณน้ำสูญเสีย-กศผ'!W25/10^6</f>
        <v>0.23160499718305458</v>
      </c>
      <c r="I82" s="369">
        <f>+'[11]ปริมาณน้ำสูญเสีย-กศผ'!X25/10^6</f>
        <v>0.12703957872995211</v>
      </c>
      <c r="J82" s="369">
        <f>+'[11]ปริมาณน้ำสูญเสีย-กศผ'!Y25/10^6</f>
        <v>0.17511708579654817</v>
      </c>
      <c r="K82" s="369">
        <f>+'[11]ปริมาณน้ำสูญเสีย-กศผ'!Z25/10^6</f>
        <v>0.12808926852230273</v>
      </c>
      <c r="L82" s="369">
        <f>+'[11]ปริมาณน้ำสูญเสีย-กศผ'!AA25/10^6</f>
        <v>0.17678444011191535</v>
      </c>
      <c r="M82" s="369">
        <f>+'[11]ปริมาณน้ำสูญเสีย-กศผ'!AB25/10^6</f>
        <v>0.21675283974541723</v>
      </c>
      <c r="N82" s="369">
        <f>+'[11]ปริมาณน้ำสูญเสีย-กศผ'!AC25/10^6</f>
        <v>0.16601367444967222</v>
      </c>
      <c r="O82" s="22">
        <f t="shared" si="4"/>
        <v>2.1243080000000001</v>
      </c>
      <c r="R82" s="366"/>
      <c r="S82" s="367"/>
    </row>
    <row r="83" spans="1:19">
      <c r="A83" s="10">
        <v>1025</v>
      </c>
      <c r="B83" s="10" t="s">
        <v>34</v>
      </c>
      <c r="C83" s="369">
        <f>+'[11]ปริมาณน้ำสูญเสีย-กศผ'!R26/10^6</f>
        <v>3.9293400204416351E-2</v>
      </c>
      <c r="D83" s="369">
        <f>+'[11]ปริมาณน้ำสูญเสีย-กศผ'!S26/10^6</f>
        <v>3.3129832511804035E-2</v>
      </c>
      <c r="E83" s="369">
        <f>+'[11]ปริมาณน้ำสูญเสีย-กศผ'!T26/10^6</f>
        <v>3.774226468456196E-2</v>
      </c>
      <c r="F83" s="369">
        <f>+'[11]ปริมาณน้ำสูญเสีย-กศผ'!U26/10^6</f>
        <v>3.7126748079107277E-2</v>
      </c>
      <c r="G83" s="369">
        <f>+'[11]ปริมาณน้ำสูญเสีย-กศผ'!V26/10^6</f>
        <v>3.798161893778737E-2</v>
      </c>
      <c r="H83" s="369">
        <f>+'[11]ปริมาณน้ำสูญเสีย-กศผ'!W26/10^6</f>
        <v>4.4624767340993715E-2</v>
      </c>
      <c r="I83" s="369">
        <f>+'[11]ปริมาณน้ำสูญเสีย-กศผ'!X26/10^6</f>
        <v>4.0161043505229491E-2</v>
      </c>
      <c r="J83" s="369">
        <f>+'[11]ปริมาณน้ำสูญเสีย-กศผ'!Y26/10^6</f>
        <v>3.8629520922702693E-2</v>
      </c>
      <c r="K83" s="369">
        <f>+'[11]ปริมาณน้ำสูญเสีย-กศผ'!Z26/10^6</f>
        <v>3.8129821374374061E-2</v>
      </c>
      <c r="L83" s="369">
        <f>+'[11]ปริมาณน้ำสูญเสีย-กศผ'!AA26/10^6</f>
        <v>4.1243703058936501E-2</v>
      </c>
      <c r="M83" s="369">
        <f>+'[11]ปริมาณน้ำสูญเสีย-กศผ'!AB26/10^6</f>
        <v>4.4862549638651446E-2</v>
      </c>
      <c r="N83" s="369">
        <f>+'[11]ปริมาณน้ำสูญเสีย-กศผ'!AC26/10^6</f>
        <v>4.2360729741434802E-2</v>
      </c>
      <c r="O83" s="22">
        <f t="shared" si="4"/>
        <v>0.4752859999999996</v>
      </c>
      <c r="R83" s="366"/>
      <c r="S83" s="367"/>
    </row>
    <row r="84" spans="1:19">
      <c r="A84" s="10">
        <v>1026</v>
      </c>
      <c r="B84" s="10" t="s">
        <v>35</v>
      </c>
      <c r="C84" s="369">
        <f>+'[11]ปริมาณน้ำสูญเสีย-กศผ'!R27/10^6</f>
        <v>9.7207212549638641E-3</v>
      </c>
      <c r="D84" s="369">
        <f>+'[11]ปริมาณน้ำสูญเสีย-กศผ'!S27/10^6</f>
        <v>9.187533986846283E-3</v>
      </c>
      <c r="E84" s="369">
        <f>+'[11]ปริมาณน้ำสูญเสีย-กศผ'!T27/10^6</f>
        <v>1.0220274376723588E-2</v>
      </c>
      <c r="F84" s="369">
        <f>+'[11]ปริมาณน้ำสูญเสีย-กศผ'!U27/10^6</f>
        <v>9.1908906098788941E-3</v>
      </c>
      <c r="G84" s="369">
        <f>+'[11]ปริมาณน้ำสูญเสีย-กศผ'!V27/10^6</f>
        <v>6.1321443911592647E-3</v>
      </c>
      <c r="H84" s="369">
        <f>+'[11]ปริมาณน้ำสูญเสีย-กศผ'!W27/10^6</f>
        <v>1.4579122237264338E-2</v>
      </c>
      <c r="I84" s="369">
        <f>+'[11]ปริมาณน้ำสูญเสีย-กศผ'!X27/10^6</f>
        <v>7.3255512007161959E-3</v>
      </c>
      <c r="J84" s="369">
        <f>+'[11]ปริมาณน้ำสูญเสีย-กศผ'!Y27/10^6</f>
        <v>9.395604259524043E-3</v>
      </c>
      <c r="K84" s="369">
        <f>+'[11]ปริมาณน้ำสูญเสีย-กศผ'!Z27/10^6</f>
        <v>7.7771871349502468E-3</v>
      </c>
      <c r="L84" s="369">
        <f>+'[11]ปริมาณน้ำสูญเสีย-กศผ'!AA27/10^6</f>
        <v>9.2715489889828827E-3</v>
      </c>
      <c r="M84" s="369">
        <f>+'[11]ปริมาณน้ำสูญเสีย-กศผ'!AB27/10^6</f>
        <v>1.1076385079496976E-2</v>
      </c>
      <c r="N84" s="369">
        <f>+'[11]ปริมาณน้ำสูญเสีย-กศผ'!AC27/10^6</f>
        <v>6.1960364794935085E-3</v>
      </c>
      <c r="O84" s="22">
        <f t="shared" si="4"/>
        <v>0.11007300000000009</v>
      </c>
      <c r="R84" s="366"/>
      <c r="S84" s="367"/>
    </row>
    <row r="85" spans="1:19">
      <c r="A85" s="10">
        <v>1027</v>
      </c>
      <c r="B85" s="10" t="s">
        <v>36</v>
      </c>
      <c r="C85" s="369">
        <f>+'[11]ปริมาณน้ำสูญเสีย-กศผ'!R28/10^6</f>
        <v>2.0702079292400252E-2</v>
      </c>
      <c r="D85" s="369">
        <f>+'[11]ปริมาณน้ำสูญเสีย-กศผ'!S28/10^6</f>
        <v>1.6424706877181561E-2</v>
      </c>
      <c r="E85" s="369">
        <f>+'[11]ปริมาณน้ำสูญเสีย-กศผ'!T28/10^6</f>
        <v>1.9112586697968007E-2</v>
      </c>
      <c r="F85" s="369">
        <f>+'[11]ปริมาณน้ำสูญเสีย-กศผ'!U28/10^6</f>
        <v>1.6804968771166866E-2</v>
      </c>
      <c r="G85" s="369">
        <f>+'[11]ปริมาณน้ำสูญเสีย-กศผ'!V28/10^6</f>
        <v>1.546058455396488E-2</v>
      </c>
      <c r="H85" s="369">
        <f>+'[11]ปริมาณน้ำสูญเสีย-กศผ'!W28/10^6</f>
        <v>1.8384226878065537E-2</v>
      </c>
      <c r="I85" s="369">
        <f>+'[11]ปริมาณน้ำสูญเสีย-กศผ'!X28/10^6</f>
        <v>1.864983715919628E-2</v>
      </c>
      <c r="J85" s="369">
        <f>+'[11]ปริมาณน้ำสูญเสีย-กศผ'!Y28/10^6</f>
        <v>1.5407495930639198E-2</v>
      </c>
      <c r="K85" s="369">
        <f>+'[11]ปริมาณน้ำสูญเสีย-กศผ'!Z28/10^6</f>
        <v>1.362976422592267E-2</v>
      </c>
      <c r="L85" s="369">
        <f>+'[11]ปริมาณน้ำสูญเสีย-กศผ'!AA28/10^6</f>
        <v>1.3570978718079605E-2</v>
      </c>
      <c r="M85" s="369">
        <f>+'[11]ปริมาณน้ำสูญเสีย-กศผ'!AB28/10^6</f>
        <v>1.64536682299323E-2</v>
      </c>
      <c r="N85" s="369">
        <f>+'[11]ปริมาณน้ำสูญเสีย-กศผ'!AC28/10^6</f>
        <v>1.6896102665482766E-2</v>
      </c>
      <c r="O85" s="22">
        <f t="shared" si="4"/>
        <v>0.20149699999999993</v>
      </c>
      <c r="R85" s="366"/>
      <c r="S85" s="367"/>
    </row>
    <row r="86" spans="1:19">
      <c r="A86" s="10">
        <v>1028</v>
      </c>
      <c r="B86" s="10" t="s">
        <v>37</v>
      </c>
      <c r="C86" s="369">
        <f>+'[11]ปริมาณน้ำสูญเสีย-กศผ'!R29/10^6</f>
        <v>0.13244748320146749</v>
      </c>
      <c r="D86" s="369">
        <f>+'[11]ปริมาณน้ำสูญเสีย-กศผ'!S29/10^6</f>
        <v>0.15252690701871774</v>
      </c>
      <c r="E86" s="369">
        <f>+'[11]ปริมาณน้ำสูญเสีย-กศผ'!T29/10^6</f>
        <v>0.17290517755600368</v>
      </c>
      <c r="F86" s="369">
        <f>+'[11]ปริมาณน้ำสูญเสีย-กศผ'!U29/10^6</f>
        <v>0.148706729536357</v>
      </c>
      <c r="G86" s="369">
        <f>+'[11]ปริมาณน้ำสูญเสีย-กศผ'!V29/10^6</f>
        <v>0.12171694813687307</v>
      </c>
      <c r="H86" s="369">
        <f>+'[11]ปริมาณน้ำสูญเสีย-กศผ'!W29/10^6</f>
        <v>0.13314624668130332</v>
      </c>
      <c r="I86" s="369">
        <f>+'[11]ปริมาณน้ำสูญเสีย-กศผ'!X29/10^6</f>
        <v>0.1324070843077054</v>
      </c>
      <c r="J86" s="369">
        <f>+'[11]ปริมาณน้ำสูญเสีย-กศผ'!Y29/10^6</f>
        <v>0.13414796873606968</v>
      </c>
      <c r="K86" s="369">
        <f>+'[11]ปริมาณน้ำสูญเสีย-กศผ'!Z29/10^6</f>
        <v>0.11968594830999989</v>
      </c>
      <c r="L86" s="369">
        <f>+'[11]ปริมาณน้ำสูญเสีย-กศผ'!AA29/10^6</f>
        <v>0.13654483956477442</v>
      </c>
      <c r="M86" s="369">
        <f>+'[11]ปริมาณน้ำสูญเสีย-กศผ'!AB29/10^6</f>
        <v>0.13522472955339077</v>
      </c>
      <c r="N86" s="369">
        <f>+'[11]ปริมาณน้ำสูญเสีย-กศผ'!AC29/10^6</f>
        <v>0.11629493739733787</v>
      </c>
      <c r="O86" s="22">
        <f t="shared" si="4"/>
        <v>1.6357550000000003</v>
      </c>
      <c r="R86" s="366"/>
      <c r="S86" s="367"/>
    </row>
    <row r="87" spans="1:19">
      <c r="A87" s="10">
        <v>1029</v>
      </c>
      <c r="B87" s="10" t="s">
        <v>38</v>
      </c>
      <c r="C87" s="369">
        <f>+'[11]ปริมาณน้ำสูญเสีย-กศผ'!R30/10^6</f>
        <v>1.3244219652036343E-2</v>
      </c>
      <c r="D87" s="369">
        <f>+'[11]ปริมาณน้ำสูญเสีย-กศผ'!S30/10^6</f>
        <v>1.1356210632156296E-2</v>
      </c>
      <c r="E87" s="369">
        <f>+'[11]ปริมาณน้ำสูญเสีย-กศผ'!T30/10^6</f>
        <v>1.4220034790355362E-2</v>
      </c>
      <c r="F87" s="369">
        <f>+'[11]ปริมาณน้ำสูญเสีย-กศผ'!U30/10^6</f>
        <v>1.4731833207731136E-2</v>
      </c>
      <c r="G87" s="369">
        <f>+'[11]ปริมาณน้ำสูญเสีย-กศผ'!V30/10^6</f>
        <v>1.1433397047219216E-2</v>
      </c>
      <c r="H87" s="369">
        <f>+'[11]ปริมาณน้ำสูญเสีย-กศผ'!W30/10^6</f>
        <v>1.4449456432038685E-2</v>
      </c>
      <c r="I87" s="369">
        <f>+'[11]ปริมาณน้ำสูญเสีย-กศผ'!X30/10^6</f>
        <v>1.0709173523677543E-2</v>
      </c>
      <c r="J87" s="369">
        <f>+'[11]ปริมาณน้ำสูญเสีย-กศผ'!Y30/10^6</f>
        <v>1.1442300655175743E-2</v>
      </c>
      <c r="K87" s="369">
        <f>+'[11]ปริมาณน้ำสูญเสีย-กศผ'!Z30/10^6</f>
        <v>7.8854302666530925E-3</v>
      </c>
      <c r="L87" s="369">
        <f>+'[11]ปริมาณน้ำสูญเสีย-กศผ'!AA30/10^6</f>
        <v>1.111885209510252E-2</v>
      </c>
      <c r="M87" s="369">
        <f>+'[11]ปริมาณน้ำสูญเสีย-กศผ'!AB30/10^6</f>
        <v>1.0030688676623765E-2</v>
      </c>
      <c r="N87" s="369">
        <f>+'[11]ปริมาณน้ำสูญเสีย-กศผ'!AC30/10^6</f>
        <v>1.0705403021230362E-2</v>
      </c>
      <c r="O87" s="22">
        <f t="shared" si="4"/>
        <v>0.14132700000000006</v>
      </c>
      <c r="R87" s="366"/>
      <c r="S87" s="367"/>
    </row>
    <row r="88" spans="1:19">
      <c r="A88" s="15">
        <v>1030</v>
      </c>
      <c r="B88" s="15" t="s">
        <v>18</v>
      </c>
      <c r="C88" s="370">
        <f>+'[11]ปริมาณน้ำสูญเสีย-กศผ'!R31/10^6</f>
        <v>1.6468100761432004E-2</v>
      </c>
      <c r="D88" s="370">
        <f>+'[11]ปริมาณน้ำสูญเสีย-กศผ'!S31/10^6</f>
        <v>1.7086340427043163E-2</v>
      </c>
      <c r="E88" s="370">
        <f>+'[11]ปริมาณน้ำสูญเสีย-กศผ'!T31/10^6</f>
        <v>1.8598220127567532E-2</v>
      </c>
      <c r="F88" s="370">
        <f>+'[11]ปริมาณน้ำสูญเสีย-กศผ'!U31/10^6</f>
        <v>1.8237933750650831E-2</v>
      </c>
      <c r="G88" s="370">
        <f>+'[11]ปริมาณน้ำสูญเสีย-กศผ'!V31/10^6</f>
        <v>1.82265583595582E-2</v>
      </c>
      <c r="H88" s="370">
        <f>+'[11]ปริมาณน้ำสูญเสีย-กศผ'!W31/10^6</f>
        <v>1.8916622673860954E-2</v>
      </c>
      <c r="I88" s="370">
        <f>+'[11]ปริมาณน้ำสูญเสีย-กศผ'!X31/10^6</f>
        <v>1.9325166291191069E-2</v>
      </c>
      <c r="J88" s="370">
        <f>+'[11]ปริมาณน้ำสูญเสีย-กศผ'!Y31/10^6</f>
        <v>1.7148676177444373E-2</v>
      </c>
      <c r="K88" s="370">
        <f>+'[11]ปริมาณน้ำสูญเสีย-กศผ'!Z31/10^6</f>
        <v>1.5037076351716824E-2</v>
      </c>
      <c r="L88" s="370">
        <f>+'[11]ปริมาณน้ำสูญเสีย-กศผ'!AA31/10^6</f>
        <v>1.6366871248255178E-2</v>
      </c>
      <c r="M88" s="370">
        <f>+'[11]ปริมาณน้ำสูญเสีย-กศผ'!AB31/10^6</f>
        <v>1.9120233943166705E-2</v>
      </c>
      <c r="N88" s="370">
        <f>+'[11]ปริมาณน้ำสูญเสีย-กศผ'!AC31/10^6</f>
        <v>1.80221998881131E-2</v>
      </c>
      <c r="O88" s="24">
        <f t="shared" si="4"/>
        <v>0.21255399999999994</v>
      </c>
      <c r="R88" s="366"/>
      <c r="S88" s="367"/>
    </row>
    <row r="89" spans="1:19">
      <c r="A89" s="4">
        <v>10300</v>
      </c>
      <c r="B89" s="4" t="s">
        <v>149</v>
      </c>
      <c r="C89" s="18">
        <f>SUM(C62:C88)</f>
        <v>2.7033336967934725</v>
      </c>
      <c r="D89" s="18">
        <f t="shared" ref="D89:M89" si="5">SUM(D62:D88)</f>
        <v>2.5691568249944665</v>
      </c>
      <c r="E89" s="18">
        <f t="shared" si="5"/>
        <v>2.9714708228800495</v>
      </c>
      <c r="F89" s="18">
        <f t="shared" si="5"/>
        <v>2.7723673519000398</v>
      </c>
      <c r="G89" s="18">
        <f t="shared" si="5"/>
        <v>2.3492725348985259</v>
      </c>
      <c r="H89" s="18">
        <f t="shared" si="5"/>
        <v>3.2527701845707924</v>
      </c>
      <c r="I89" s="18">
        <f t="shared" si="5"/>
        <v>2.1733214121100133</v>
      </c>
      <c r="J89" s="18">
        <f t="shared" si="5"/>
        <v>2.4223112648892249</v>
      </c>
      <c r="K89" s="18">
        <f t="shared" si="5"/>
        <v>2.1320824755275098</v>
      </c>
      <c r="L89" s="18">
        <f t="shared" si="5"/>
        <v>2.6317190855248014</v>
      </c>
      <c r="M89" s="18">
        <f t="shared" si="5"/>
        <v>2.726919248006642</v>
      </c>
      <c r="N89" s="18">
        <f>SUM(N62:N88)</f>
        <v>2.2552130979044613</v>
      </c>
      <c r="O89" s="18">
        <f t="shared" si="4"/>
        <v>30.959938000000001</v>
      </c>
    </row>
    <row r="90" spans="1:19">
      <c r="A90" s="32"/>
      <c r="B90" s="32"/>
      <c r="C90" s="371"/>
      <c r="D90" s="371"/>
      <c r="E90" s="371"/>
      <c r="F90" s="371"/>
      <c r="G90" s="371"/>
      <c r="H90" s="371"/>
      <c r="I90" s="371"/>
      <c r="J90" s="371"/>
      <c r="K90" s="371"/>
      <c r="L90" s="371"/>
      <c r="M90" s="371"/>
      <c r="N90" s="371"/>
      <c r="O90" s="372"/>
      <c r="P90" s="371"/>
    </row>
    <row r="91" spans="1:19">
      <c r="A91" s="3" t="s">
        <v>55</v>
      </c>
      <c r="B91" s="3" t="s">
        <v>41</v>
      </c>
      <c r="C91" s="3" t="s">
        <v>0</v>
      </c>
      <c r="D91" s="3" t="s">
        <v>1</v>
      </c>
      <c r="E91" s="3" t="s">
        <v>2</v>
      </c>
      <c r="F91" s="3" t="s">
        <v>3</v>
      </c>
      <c r="G91" s="3" t="s">
        <v>4</v>
      </c>
      <c r="H91" s="3" t="s">
        <v>5</v>
      </c>
      <c r="I91" s="3" t="s">
        <v>6</v>
      </c>
      <c r="J91" s="3" t="s">
        <v>7</v>
      </c>
      <c r="K91" s="3" t="s">
        <v>8</v>
      </c>
      <c r="L91" s="3" t="s">
        <v>9</v>
      </c>
      <c r="M91" s="3" t="s">
        <v>10</v>
      </c>
      <c r="N91" s="3" t="s">
        <v>11</v>
      </c>
      <c r="O91" s="3" t="s">
        <v>58</v>
      </c>
    </row>
    <row r="92" spans="1:19">
      <c r="A92" s="7">
        <v>1004</v>
      </c>
      <c r="B92" s="7" t="s">
        <v>99</v>
      </c>
      <c r="C92" s="26">
        <f>+'[11]ปริมาณน้ำสูญเสีย-กศผ'!AD38</f>
        <v>22.46484171966851</v>
      </c>
      <c r="D92" s="26">
        <f>+C92</f>
        <v>22.46484171966851</v>
      </c>
      <c r="E92" s="26">
        <f>+C92</f>
        <v>22.46484171966851</v>
      </c>
      <c r="F92" s="26">
        <f>+C92</f>
        <v>22.46484171966851</v>
      </c>
      <c r="G92" s="26">
        <f>+C92</f>
        <v>22.46484171966851</v>
      </c>
      <c r="H92" s="26">
        <f>+C92</f>
        <v>22.46484171966851</v>
      </c>
      <c r="I92" s="26">
        <f>+C92</f>
        <v>22.46484171966851</v>
      </c>
      <c r="J92" s="26">
        <f>+C92</f>
        <v>22.46484171966851</v>
      </c>
      <c r="K92" s="26">
        <f>+C92</f>
        <v>22.46484171966851</v>
      </c>
      <c r="L92" s="26">
        <f>+C92</f>
        <v>22.46484171966851</v>
      </c>
      <c r="M92" s="26">
        <f>+C92</f>
        <v>22.46484171966851</v>
      </c>
      <c r="N92" s="26">
        <f>+C92</f>
        <v>22.46484171966851</v>
      </c>
      <c r="O92" s="27">
        <f>+C92</f>
        <v>22.46484171966851</v>
      </c>
    </row>
    <row r="93" spans="1:19">
      <c r="A93" s="10">
        <v>1005</v>
      </c>
      <c r="B93" s="10" t="s">
        <v>13</v>
      </c>
      <c r="C93" s="28">
        <f>+'[11]ปริมาณน้ำสูญเสีย-กศผ'!AD39</f>
        <v>16.004447976277472</v>
      </c>
      <c r="D93" s="28">
        <f t="shared" ref="D93:D119" si="6">+C93</f>
        <v>16.004447976277472</v>
      </c>
      <c r="E93" s="28">
        <f t="shared" ref="E93:E119" si="7">+C93</f>
        <v>16.004447976277472</v>
      </c>
      <c r="F93" s="28">
        <f t="shared" ref="F93:F119" si="8">+C93</f>
        <v>16.004447976277472</v>
      </c>
      <c r="G93" s="28">
        <f t="shared" ref="G93:G119" si="9">+C93</f>
        <v>16.004447976277472</v>
      </c>
      <c r="H93" s="28">
        <f t="shared" ref="H93:H119" si="10">+C93</f>
        <v>16.004447976277472</v>
      </c>
      <c r="I93" s="28">
        <f t="shared" ref="I93:I119" si="11">+C93</f>
        <v>16.004447976277472</v>
      </c>
      <c r="J93" s="28">
        <f t="shared" ref="J93:J119" si="12">+C93</f>
        <v>16.004447976277472</v>
      </c>
      <c r="K93" s="28">
        <f t="shared" ref="K93:K119" si="13">+C93</f>
        <v>16.004447976277472</v>
      </c>
      <c r="L93" s="28">
        <f t="shared" ref="L93:L119" si="14">+C93</f>
        <v>16.004447976277472</v>
      </c>
      <c r="M93" s="28">
        <f t="shared" ref="M93:M119" si="15">+C93</f>
        <v>16.004447976277472</v>
      </c>
      <c r="N93" s="28">
        <f t="shared" ref="N93:N119" si="16">+C93</f>
        <v>16.004447976277472</v>
      </c>
      <c r="O93" s="29">
        <f t="shared" ref="O93:O119" si="17">+C93</f>
        <v>16.004447976277472</v>
      </c>
    </row>
    <row r="94" spans="1:19">
      <c r="A94" s="10">
        <v>1006</v>
      </c>
      <c r="B94" s="10" t="s">
        <v>14</v>
      </c>
      <c r="C94" s="28">
        <f>+'[11]ปริมาณน้ำสูญเสีย-กศผ'!AD40</f>
        <v>34.004964573616157</v>
      </c>
      <c r="D94" s="28">
        <f t="shared" si="6"/>
        <v>34.004964573616157</v>
      </c>
      <c r="E94" s="28">
        <f t="shared" si="7"/>
        <v>34.004964573616157</v>
      </c>
      <c r="F94" s="28">
        <f t="shared" si="8"/>
        <v>34.004964573616157</v>
      </c>
      <c r="G94" s="28">
        <f t="shared" si="9"/>
        <v>34.004964573616157</v>
      </c>
      <c r="H94" s="28">
        <f t="shared" si="10"/>
        <v>34.004964573616157</v>
      </c>
      <c r="I94" s="28">
        <f t="shared" si="11"/>
        <v>34.004964573616157</v>
      </c>
      <c r="J94" s="28">
        <f t="shared" si="12"/>
        <v>34.004964573616157</v>
      </c>
      <c r="K94" s="28">
        <f t="shared" si="13"/>
        <v>34.004964573616157</v>
      </c>
      <c r="L94" s="28">
        <f t="shared" si="14"/>
        <v>34.004964573616157</v>
      </c>
      <c r="M94" s="28">
        <f t="shared" si="15"/>
        <v>34.004964573616157</v>
      </c>
      <c r="N94" s="28">
        <f t="shared" si="16"/>
        <v>34.004964573616157</v>
      </c>
      <c r="O94" s="29">
        <f t="shared" si="17"/>
        <v>34.004964573616157</v>
      </c>
    </row>
    <row r="95" spans="1:19">
      <c r="A95" s="10">
        <v>1007</v>
      </c>
      <c r="B95" s="10" t="s">
        <v>15</v>
      </c>
      <c r="C95" s="28">
        <f>+'[11]ปริมาณน้ำสูญเสีย-กศผ'!AD41</f>
        <v>22.004903061031879</v>
      </c>
      <c r="D95" s="28">
        <f t="shared" si="6"/>
        <v>22.004903061031879</v>
      </c>
      <c r="E95" s="28">
        <f t="shared" si="7"/>
        <v>22.004903061031879</v>
      </c>
      <c r="F95" s="28">
        <f t="shared" si="8"/>
        <v>22.004903061031879</v>
      </c>
      <c r="G95" s="28">
        <f t="shared" si="9"/>
        <v>22.004903061031879</v>
      </c>
      <c r="H95" s="28">
        <f t="shared" si="10"/>
        <v>22.004903061031879</v>
      </c>
      <c r="I95" s="28">
        <f t="shared" si="11"/>
        <v>22.004903061031879</v>
      </c>
      <c r="J95" s="28">
        <f t="shared" si="12"/>
        <v>22.004903061031879</v>
      </c>
      <c r="K95" s="28">
        <f t="shared" si="13"/>
        <v>22.004903061031879</v>
      </c>
      <c r="L95" s="28">
        <f t="shared" si="14"/>
        <v>22.004903061031879</v>
      </c>
      <c r="M95" s="28">
        <f t="shared" si="15"/>
        <v>22.004903061031879</v>
      </c>
      <c r="N95" s="28">
        <f t="shared" si="16"/>
        <v>22.004903061031879</v>
      </c>
      <c r="O95" s="29">
        <f t="shared" si="17"/>
        <v>22.004903061031879</v>
      </c>
    </row>
    <row r="96" spans="1:19">
      <c r="A96" s="10">
        <v>1008</v>
      </c>
      <c r="B96" s="10" t="s">
        <v>16</v>
      </c>
      <c r="C96" s="28">
        <f>+'[11]ปริมาณน้ำสูญเสีย-กศผ'!AD42</f>
        <v>18.004875749711555</v>
      </c>
      <c r="D96" s="28">
        <f t="shared" si="6"/>
        <v>18.004875749711555</v>
      </c>
      <c r="E96" s="28">
        <f t="shared" si="7"/>
        <v>18.004875749711555</v>
      </c>
      <c r="F96" s="28">
        <f t="shared" si="8"/>
        <v>18.004875749711555</v>
      </c>
      <c r="G96" s="28">
        <f t="shared" si="9"/>
        <v>18.004875749711555</v>
      </c>
      <c r="H96" s="28">
        <f t="shared" si="10"/>
        <v>18.004875749711555</v>
      </c>
      <c r="I96" s="28">
        <f t="shared" si="11"/>
        <v>18.004875749711555</v>
      </c>
      <c r="J96" s="28">
        <f t="shared" si="12"/>
        <v>18.004875749711555</v>
      </c>
      <c r="K96" s="28">
        <f t="shared" si="13"/>
        <v>18.004875749711555</v>
      </c>
      <c r="L96" s="28">
        <f t="shared" si="14"/>
        <v>18.004875749711555</v>
      </c>
      <c r="M96" s="28">
        <f t="shared" si="15"/>
        <v>18.004875749711555</v>
      </c>
      <c r="N96" s="28">
        <f t="shared" si="16"/>
        <v>18.004875749711555</v>
      </c>
      <c r="O96" s="29">
        <f t="shared" si="17"/>
        <v>18.004875749711555</v>
      </c>
    </row>
    <row r="97" spans="1:15">
      <c r="A97" s="10">
        <v>1009</v>
      </c>
      <c r="B97" s="10" t="s">
        <v>17</v>
      </c>
      <c r="C97" s="28">
        <f>+'[11]ปริมาณน้ำสูญเสีย-กศผ'!AD43</f>
        <v>21.004811239641189</v>
      </c>
      <c r="D97" s="28">
        <f t="shared" si="6"/>
        <v>21.004811239641189</v>
      </c>
      <c r="E97" s="28">
        <f t="shared" si="7"/>
        <v>21.004811239641189</v>
      </c>
      <c r="F97" s="28">
        <f t="shared" si="8"/>
        <v>21.004811239641189</v>
      </c>
      <c r="G97" s="28">
        <f t="shared" si="9"/>
        <v>21.004811239641189</v>
      </c>
      <c r="H97" s="28">
        <f t="shared" si="10"/>
        <v>21.004811239641189</v>
      </c>
      <c r="I97" s="28">
        <f t="shared" si="11"/>
        <v>21.004811239641189</v>
      </c>
      <c r="J97" s="28">
        <f t="shared" si="12"/>
        <v>21.004811239641189</v>
      </c>
      <c r="K97" s="28">
        <f t="shared" si="13"/>
        <v>21.004811239641189</v>
      </c>
      <c r="L97" s="28">
        <f t="shared" si="14"/>
        <v>21.004811239641189</v>
      </c>
      <c r="M97" s="28">
        <f t="shared" si="15"/>
        <v>21.004811239641189</v>
      </c>
      <c r="N97" s="28">
        <f t="shared" si="16"/>
        <v>21.004811239641189</v>
      </c>
      <c r="O97" s="29">
        <f t="shared" si="17"/>
        <v>21.004811239641189</v>
      </c>
    </row>
    <row r="98" spans="1:15">
      <c r="A98" s="10">
        <v>1010</v>
      </c>
      <c r="B98" s="10" t="s">
        <v>19</v>
      </c>
      <c r="C98" s="28">
        <f>+'[11]ปริมาณน้ำสูญเสีย-กศผ'!AD44</f>
        <v>26.004933461714241</v>
      </c>
      <c r="D98" s="28">
        <f t="shared" si="6"/>
        <v>26.004933461714241</v>
      </c>
      <c r="E98" s="28">
        <f t="shared" si="7"/>
        <v>26.004933461714241</v>
      </c>
      <c r="F98" s="28">
        <f t="shared" si="8"/>
        <v>26.004933461714241</v>
      </c>
      <c r="G98" s="28">
        <f t="shared" si="9"/>
        <v>26.004933461714241</v>
      </c>
      <c r="H98" s="28">
        <f t="shared" si="10"/>
        <v>26.004933461714241</v>
      </c>
      <c r="I98" s="28">
        <f t="shared" si="11"/>
        <v>26.004933461714241</v>
      </c>
      <c r="J98" s="28">
        <f t="shared" si="12"/>
        <v>26.004933461714241</v>
      </c>
      <c r="K98" s="28">
        <f t="shared" si="13"/>
        <v>26.004933461714241</v>
      </c>
      <c r="L98" s="28">
        <f t="shared" si="14"/>
        <v>26.004933461714241</v>
      </c>
      <c r="M98" s="28">
        <f t="shared" si="15"/>
        <v>26.004933461714241</v>
      </c>
      <c r="N98" s="28">
        <f t="shared" si="16"/>
        <v>26.004933461714241</v>
      </c>
      <c r="O98" s="29">
        <f t="shared" si="17"/>
        <v>26.004933461714241</v>
      </c>
    </row>
    <row r="99" spans="1:15">
      <c r="A99" s="10">
        <v>1011</v>
      </c>
      <c r="B99" s="10" t="s">
        <v>20</v>
      </c>
      <c r="C99" s="28">
        <f>+'[11]ปริมาณน้ำสูญเสีย-กศผ'!AD45</f>
        <v>15.004826578005131</v>
      </c>
      <c r="D99" s="28">
        <f t="shared" si="6"/>
        <v>15.004826578005131</v>
      </c>
      <c r="E99" s="28">
        <f t="shared" si="7"/>
        <v>15.004826578005131</v>
      </c>
      <c r="F99" s="28">
        <f t="shared" si="8"/>
        <v>15.004826578005131</v>
      </c>
      <c r="G99" s="28">
        <f t="shared" si="9"/>
        <v>15.004826578005131</v>
      </c>
      <c r="H99" s="28">
        <f t="shared" si="10"/>
        <v>15.004826578005131</v>
      </c>
      <c r="I99" s="28">
        <f t="shared" si="11"/>
        <v>15.004826578005131</v>
      </c>
      <c r="J99" s="28">
        <f t="shared" si="12"/>
        <v>15.004826578005131</v>
      </c>
      <c r="K99" s="28">
        <f t="shared" si="13"/>
        <v>15.004826578005131</v>
      </c>
      <c r="L99" s="28">
        <f t="shared" si="14"/>
        <v>15.004826578005131</v>
      </c>
      <c r="M99" s="28">
        <f t="shared" si="15"/>
        <v>15.004826578005131</v>
      </c>
      <c r="N99" s="28">
        <f t="shared" si="16"/>
        <v>15.004826578005131</v>
      </c>
      <c r="O99" s="29">
        <f t="shared" si="17"/>
        <v>15.004826578005131</v>
      </c>
    </row>
    <row r="100" spans="1:15">
      <c r="A100" s="10">
        <v>1012</v>
      </c>
      <c r="B100" s="10" t="s">
        <v>21</v>
      </c>
      <c r="C100" s="28">
        <f>+'[11]ปริมาณน้ำสูญเสีย-กศผ'!AD46</f>
        <v>23.004976914968623</v>
      </c>
      <c r="D100" s="28">
        <f t="shared" si="6"/>
        <v>23.004976914968623</v>
      </c>
      <c r="E100" s="28">
        <f t="shared" si="7"/>
        <v>23.004976914968623</v>
      </c>
      <c r="F100" s="28">
        <f t="shared" si="8"/>
        <v>23.004976914968623</v>
      </c>
      <c r="G100" s="28">
        <f t="shared" si="9"/>
        <v>23.004976914968623</v>
      </c>
      <c r="H100" s="28">
        <f t="shared" si="10"/>
        <v>23.004976914968623</v>
      </c>
      <c r="I100" s="28">
        <f t="shared" si="11"/>
        <v>23.004976914968623</v>
      </c>
      <c r="J100" s="28">
        <f t="shared" si="12"/>
        <v>23.004976914968623</v>
      </c>
      <c r="K100" s="28">
        <f t="shared" si="13"/>
        <v>23.004976914968623</v>
      </c>
      <c r="L100" s="28">
        <f t="shared" si="14"/>
        <v>23.004976914968623</v>
      </c>
      <c r="M100" s="28">
        <f t="shared" si="15"/>
        <v>23.004976914968623</v>
      </c>
      <c r="N100" s="28">
        <f t="shared" si="16"/>
        <v>23.004976914968623</v>
      </c>
      <c r="O100" s="29">
        <f t="shared" si="17"/>
        <v>23.004976914968623</v>
      </c>
    </row>
    <row r="101" spans="1:15">
      <c r="A101" s="10">
        <v>1013</v>
      </c>
      <c r="B101" s="10" t="s">
        <v>22</v>
      </c>
      <c r="C101" s="28">
        <f>+'[11]ปริมาณน้ำสูญเสีย-กศผ'!AD47</f>
        <v>30.003245385682998</v>
      </c>
      <c r="D101" s="28">
        <f t="shared" si="6"/>
        <v>30.003245385682998</v>
      </c>
      <c r="E101" s="28">
        <f t="shared" si="7"/>
        <v>30.003245385682998</v>
      </c>
      <c r="F101" s="28">
        <f t="shared" si="8"/>
        <v>30.003245385682998</v>
      </c>
      <c r="G101" s="28">
        <f t="shared" si="9"/>
        <v>30.003245385682998</v>
      </c>
      <c r="H101" s="28">
        <f t="shared" si="10"/>
        <v>30.003245385682998</v>
      </c>
      <c r="I101" s="28">
        <f t="shared" si="11"/>
        <v>30.003245385682998</v>
      </c>
      <c r="J101" s="28">
        <f t="shared" si="12"/>
        <v>30.003245385682998</v>
      </c>
      <c r="K101" s="28">
        <f t="shared" si="13"/>
        <v>30.003245385682998</v>
      </c>
      <c r="L101" s="28">
        <f t="shared" si="14"/>
        <v>30.003245385682998</v>
      </c>
      <c r="M101" s="28">
        <f t="shared" si="15"/>
        <v>30.003245385682998</v>
      </c>
      <c r="N101" s="28">
        <f t="shared" si="16"/>
        <v>30.003245385682998</v>
      </c>
      <c r="O101" s="29">
        <f t="shared" si="17"/>
        <v>30.003245385682998</v>
      </c>
    </row>
    <row r="102" spans="1:15">
      <c r="A102" s="10">
        <v>1014</v>
      </c>
      <c r="B102" s="10" t="s">
        <v>23</v>
      </c>
      <c r="C102" s="28">
        <f>+'[11]ปริมาณน้ำสูญเสีย-กศผ'!AD48</f>
        <v>26.004993467814874</v>
      </c>
      <c r="D102" s="28">
        <f t="shared" si="6"/>
        <v>26.004993467814874</v>
      </c>
      <c r="E102" s="28">
        <f t="shared" si="7"/>
        <v>26.004993467814874</v>
      </c>
      <c r="F102" s="28">
        <f t="shared" si="8"/>
        <v>26.004993467814874</v>
      </c>
      <c r="G102" s="28">
        <f t="shared" si="9"/>
        <v>26.004993467814874</v>
      </c>
      <c r="H102" s="28">
        <f t="shared" si="10"/>
        <v>26.004993467814874</v>
      </c>
      <c r="I102" s="28">
        <f t="shared" si="11"/>
        <v>26.004993467814874</v>
      </c>
      <c r="J102" s="28">
        <f t="shared" si="12"/>
        <v>26.004993467814874</v>
      </c>
      <c r="K102" s="28">
        <f t="shared" si="13"/>
        <v>26.004993467814874</v>
      </c>
      <c r="L102" s="28">
        <f t="shared" si="14"/>
        <v>26.004993467814874</v>
      </c>
      <c r="M102" s="28">
        <f t="shared" si="15"/>
        <v>26.004993467814874</v>
      </c>
      <c r="N102" s="28">
        <f t="shared" si="16"/>
        <v>26.004993467814874</v>
      </c>
      <c r="O102" s="29">
        <f t="shared" si="17"/>
        <v>26.004993467814874</v>
      </c>
    </row>
    <row r="103" spans="1:15">
      <c r="A103" s="10">
        <v>1015</v>
      </c>
      <c r="B103" s="10" t="s">
        <v>24</v>
      </c>
      <c r="C103" s="28">
        <f>+'[11]ปริมาณน้ำสูญเสีย-กศผ'!AD49</f>
        <v>18.004596533830288</v>
      </c>
      <c r="D103" s="28">
        <f t="shared" si="6"/>
        <v>18.004596533830288</v>
      </c>
      <c r="E103" s="28">
        <f t="shared" si="7"/>
        <v>18.004596533830288</v>
      </c>
      <c r="F103" s="28">
        <f t="shared" si="8"/>
        <v>18.004596533830288</v>
      </c>
      <c r="G103" s="28">
        <f t="shared" si="9"/>
        <v>18.004596533830288</v>
      </c>
      <c r="H103" s="28">
        <f t="shared" si="10"/>
        <v>18.004596533830288</v>
      </c>
      <c r="I103" s="28">
        <f t="shared" si="11"/>
        <v>18.004596533830288</v>
      </c>
      <c r="J103" s="28">
        <f t="shared" si="12"/>
        <v>18.004596533830288</v>
      </c>
      <c r="K103" s="28">
        <f t="shared" si="13"/>
        <v>18.004596533830288</v>
      </c>
      <c r="L103" s="28">
        <f t="shared" si="14"/>
        <v>18.004596533830288</v>
      </c>
      <c r="M103" s="28">
        <f t="shared" si="15"/>
        <v>18.004596533830288</v>
      </c>
      <c r="N103" s="28">
        <f t="shared" si="16"/>
        <v>18.004596533830288</v>
      </c>
      <c r="O103" s="29">
        <f t="shared" si="17"/>
        <v>18.004596533830288</v>
      </c>
    </row>
    <row r="104" spans="1:15">
      <c r="A104" s="10">
        <v>1016</v>
      </c>
      <c r="B104" s="10" t="s">
        <v>25</v>
      </c>
      <c r="C104" s="28">
        <f>+'[11]ปริมาณน้ำสูญเสีย-กศผ'!AD50</f>
        <v>27.004675324675343</v>
      </c>
      <c r="D104" s="28">
        <f t="shared" si="6"/>
        <v>27.004675324675343</v>
      </c>
      <c r="E104" s="28">
        <f t="shared" si="7"/>
        <v>27.004675324675343</v>
      </c>
      <c r="F104" s="28">
        <f t="shared" si="8"/>
        <v>27.004675324675343</v>
      </c>
      <c r="G104" s="28">
        <f t="shared" si="9"/>
        <v>27.004675324675343</v>
      </c>
      <c r="H104" s="28">
        <f t="shared" si="10"/>
        <v>27.004675324675343</v>
      </c>
      <c r="I104" s="28">
        <f t="shared" si="11"/>
        <v>27.004675324675343</v>
      </c>
      <c r="J104" s="28">
        <f t="shared" si="12"/>
        <v>27.004675324675343</v>
      </c>
      <c r="K104" s="28">
        <f t="shared" si="13"/>
        <v>27.004675324675343</v>
      </c>
      <c r="L104" s="28">
        <f t="shared" si="14"/>
        <v>27.004675324675343</v>
      </c>
      <c r="M104" s="28">
        <f t="shared" si="15"/>
        <v>27.004675324675343</v>
      </c>
      <c r="N104" s="28">
        <f t="shared" si="16"/>
        <v>27.004675324675343</v>
      </c>
      <c r="O104" s="29">
        <f t="shared" si="17"/>
        <v>27.004675324675343</v>
      </c>
    </row>
    <row r="105" spans="1:15">
      <c r="A105" s="10">
        <v>1017</v>
      </c>
      <c r="B105" s="10" t="s">
        <v>26</v>
      </c>
      <c r="C105" s="28">
        <f>+'[11]ปริมาณน้ำสูญเสีย-กศผ'!AD51</f>
        <v>27.045051984775643</v>
      </c>
      <c r="D105" s="28">
        <f t="shared" si="6"/>
        <v>27.045051984775643</v>
      </c>
      <c r="E105" s="28">
        <f t="shared" si="7"/>
        <v>27.045051984775643</v>
      </c>
      <c r="F105" s="28">
        <f t="shared" si="8"/>
        <v>27.045051984775643</v>
      </c>
      <c r="G105" s="28">
        <f t="shared" si="9"/>
        <v>27.045051984775643</v>
      </c>
      <c r="H105" s="28">
        <f t="shared" si="10"/>
        <v>27.045051984775643</v>
      </c>
      <c r="I105" s="28">
        <f t="shared" si="11"/>
        <v>27.045051984775643</v>
      </c>
      <c r="J105" s="28">
        <f t="shared" si="12"/>
        <v>27.045051984775643</v>
      </c>
      <c r="K105" s="28">
        <f t="shared" si="13"/>
        <v>27.045051984775643</v>
      </c>
      <c r="L105" s="28">
        <f t="shared" si="14"/>
        <v>27.045051984775643</v>
      </c>
      <c r="M105" s="28">
        <f t="shared" si="15"/>
        <v>27.045051984775643</v>
      </c>
      <c r="N105" s="28">
        <f t="shared" si="16"/>
        <v>27.045051984775643</v>
      </c>
      <c r="O105" s="29">
        <f t="shared" si="17"/>
        <v>27.045051984775643</v>
      </c>
    </row>
    <row r="106" spans="1:15">
      <c r="A106" s="10">
        <v>1018</v>
      </c>
      <c r="B106" s="10" t="s">
        <v>27</v>
      </c>
      <c r="C106" s="28">
        <f>+'[11]ปริมาณน้ำสูญเสีย-กศผ'!AD52</f>
        <v>26.00490340245452</v>
      </c>
      <c r="D106" s="28">
        <f t="shared" si="6"/>
        <v>26.00490340245452</v>
      </c>
      <c r="E106" s="28">
        <f t="shared" si="7"/>
        <v>26.00490340245452</v>
      </c>
      <c r="F106" s="28">
        <f t="shared" si="8"/>
        <v>26.00490340245452</v>
      </c>
      <c r="G106" s="28">
        <f t="shared" si="9"/>
        <v>26.00490340245452</v>
      </c>
      <c r="H106" s="28">
        <f t="shared" si="10"/>
        <v>26.00490340245452</v>
      </c>
      <c r="I106" s="28">
        <f t="shared" si="11"/>
        <v>26.00490340245452</v>
      </c>
      <c r="J106" s="28">
        <f t="shared" si="12"/>
        <v>26.00490340245452</v>
      </c>
      <c r="K106" s="28">
        <f t="shared" si="13"/>
        <v>26.00490340245452</v>
      </c>
      <c r="L106" s="28">
        <f t="shared" si="14"/>
        <v>26.00490340245452</v>
      </c>
      <c r="M106" s="28">
        <f t="shared" si="15"/>
        <v>26.00490340245452</v>
      </c>
      <c r="N106" s="28">
        <f t="shared" si="16"/>
        <v>26.00490340245452</v>
      </c>
      <c r="O106" s="29">
        <f t="shared" si="17"/>
        <v>26.00490340245452</v>
      </c>
    </row>
    <row r="107" spans="1:15">
      <c r="A107" s="10">
        <v>1019</v>
      </c>
      <c r="B107" s="10" t="s">
        <v>28</v>
      </c>
      <c r="C107" s="28">
        <f>+'[11]ปริมาณน้ำสูญเสีย-กศผ'!AD53</f>
        <v>20.004556587116255</v>
      </c>
      <c r="D107" s="28">
        <f t="shared" si="6"/>
        <v>20.004556587116255</v>
      </c>
      <c r="E107" s="28">
        <f t="shared" si="7"/>
        <v>20.004556587116255</v>
      </c>
      <c r="F107" s="28">
        <f t="shared" si="8"/>
        <v>20.004556587116255</v>
      </c>
      <c r="G107" s="28">
        <f t="shared" si="9"/>
        <v>20.004556587116255</v>
      </c>
      <c r="H107" s="28">
        <f t="shared" si="10"/>
        <v>20.004556587116255</v>
      </c>
      <c r="I107" s="28">
        <f t="shared" si="11"/>
        <v>20.004556587116255</v>
      </c>
      <c r="J107" s="28">
        <f t="shared" si="12"/>
        <v>20.004556587116255</v>
      </c>
      <c r="K107" s="28">
        <f t="shared" si="13"/>
        <v>20.004556587116255</v>
      </c>
      <c r="L107" s="28">
        <f t="shared" si="14"/>
        <v>20.004556587116255</v>
      </c>
      <c r="M107" s="28">
        <f t="shared" si="15"/>
        <v>20.004556587116255</v>
      </c>
      <c r="N107" s="28">
        <f t="shared" si="16"/>
        <v>20.004556587116255</v>
      </c>
      <c r="O107" s="29">
        <f t="shared" si="17"/>
        <v>20.004556587116255</v>
      </c>
    </row>
    <row r="108" spans="1:15">
      <c r="A108" s="10">
        <v>1020</v>
      </c>
      <c r="B108" s="10" t="s">
        <v>29</v>
      </c>
      <c r="C108" s="28">
        <f>+'[11]ปริมาณน้ำสูญเสีย-กศผ'!AD54</f>
        <v>30.004884008682335</v>
      </c>
      <c r="D108" s="28">
        <f t="shared" si="6"/>
        <v>30.004884008682335</v>
      </c>
      <c r="E108" s="28">
        <f t="shared" si="7"/>
        <v>30.004884008682335</v>
      </c>
      <c r="F108" s="28">
        <f t="shared" si="8"/>
        <v>30.004884008682335</v>
      </c>
      <c r="G108" s="28">
        <f t="shared" si="9"/>
        <v>30.004884008682335</v>
      </c>
      <c r="H108" s="28">
        <f t="shared" si="10"/>
        <v>30.004884008682335</v>
      </c>
      <c r="I108" s="28">
        <f t="shared" si="11"/>
        <v>30.004884008682335</v>
      </c>
      <c r="J108" s="28">
        <f t="shared" si="12"/>
        <v>30.004884008682335</v>
      </c>
      <c r="K108" s="28">
        <f t="shared" si="13"/>
        <v>30.004884008682335</v>
      </c>
      <c r="L108" s="28">
        <f t="shared" si="14"/>
        <v>30.004884008682335</v>
      </c>
      <c r="M108" s="28">
        <f t="shared" si="15"/>
        <v>30.004884008682335</v>
      </c>
      <c r="N108" s="28">
        <f t="shared" si="16"/>
        <v>30.004884008682335</v>
      </c>
      <c r="O108" s="29">
        <f t="shared" si="17"/>
        <v>30.004884008682335</v>
      </c>
    </row>
    <row r="109" spans="1:15">
      <c r="A109" s="10">
        <v>1021</v>
      </c>
      <c r="B109" s="10" t="s">
        <v>30</v>
      </c>
      <c r="C109" s="28">
        <f>+'[11]ปริมาณน้ำสูญเสีย-กศผ'!AD55</f>
        <v>30.004569043607219</v>
      </c>
      <c r="D109" s="28">
        <f t="shared" si="6"/>
        <v>30.004569043607219</v>
      </c>
      <c r="E109" s="28">
        <f t="shared" si="7"/>
        <v>30.004569043607219</v>
      </c>
      <c r="F109" s="28">
        <f t="shared" si="8"/>
        <v>30.004569043607219</v>
      </c>
      <c r="G109" s="28">
        <f t="shared" si="9"/>
        <v>30.004569043607219</v>
      </c>
      <c r="H109" s="28">
        <f t="shared" si="10"/>
        <v>30.004569043607219</v>
      </c>
      <c r="I109" s="28">
        <f t="shared" si="11"/>
        <v>30.004569043607219</v>
      </c>
      <c r="J109" s="28">
        <f t="shared" si="12"/>
        <v>30.004569043607219</v>
      </c>
      <c r="K109" s="28">
        <f t="shared" si="13"/>
        <v>30.004569043607219</v>
      </c>
      <c r="L109" s="28">
        <f t="shared" si="14"/>
        <v>30.004569043607219</v>
      </c>
      <c r="M109" s="28">
        <f t="shared" si="15"/>
        <v>30.004569043607219</v>
      </c>
      <c r="N109" s="28">
        <f t="shared" si="16"/>
        <v>30.004569043607219</v>
      </c>
      <c r="O109" s="29">
        <f t="shared" si="17"/>
        <v>30.004569043607219</v>
      </c>
    </row>
    <row r="110" spans="1:15">
      <c r="A110" s="10">
        <v>1022</v>
      </c>
      <c r="B110" s="10" t="s">
        <v>31</v>
      </c>
      <c r="C110" s="28">
        <f>+'[11]ปริมาณน้ำสูญเสีย-กศผ'!AD56</f>
        <v>26.004892918227185</v>
      </c>
      <c r="D110" s="28">
        <f t="shared" si="6"/>
        <v>26.004892918227185</v>
      </c>
      <c r="E110" s="28">
        <f t="shared" si="7"/>
        <v>26.004892918227185</v>
      </c>
      <c r="F110" s="28">
        <f t="shared" si="8"/>
        <v>26.004892918227185</v>
      </c>
      <c r="G110" s="28">
        <f t="shared" si="9"/>
        <v>26.004892918227185</v>
      </c>
      <c r="H110" s="28">
        <f t="shared" si="10"/>
        <v>26.004892918227185</v>
      </c>
      <c r="I110" s="28">
        <f t="shared" si="11"/>
        <v>26.004892918227185</v>
      </c>
      <c r="J110" s="28">
        <f t="shared" si="12"/>
        <v>26.004892918227185</v>
      </c>
      <c r="K110" s="28">
        <f t="shared" si="13"/>
        <v>26.004892918227185</v>
      </c>
      <c r="L110" s="28">
        <f t="shared" si="14"/>
        <v>26.004892918227185</v>
      </c>
      <c r="M110" s="28">
        <f t="shared" si="15"/>
        <v>26.004892918227185</v>
      </c>
      <c r="N110" s="28">
        <f t="shared" si="16"/>
        <v>26.004892918227185</v>
      </c>
      <c r="O110" s="29">
        <f t="shared" si="17"/>
        <v>26.004892918227185</v>
      </c>
    </row>
    <row r="111" spans="1:15">
      <c r="A111" s="10">
        <v>1023</v>
      </c>
      <c r="B111" s="10" t="s">
        <v>32</v>
      </c>
      <c r="C111" s="28">
        <f>+'[11]ปริมาณน้ำสูญเสีย-กศผ'!AD57</f>
        <v>23.00497988863393</v>
      </c>
      <c r="D111" s="28">
        <f t="shared" si="6"/>
        <v>23.00497988863393</v>
      </c>
      <c r="E111" s="28">
        <f t="shared" si="7"/>
        <v>23.00497988863393</v>
      </c>
      <c r="F111" s="28">
        <f t="shared" si="8"/>
        <v>23.00497988863393</v>
      </c>
      <c r="G111" s="28">
        <f t="shared" si="9"/>
        <v>23.00497988863393</v>
      </c>
      <c r="H111" s="28">
        <f t="shared" si="10"/>
        <v>23.00497988863393</v>
      </c>
      <c r="I111" s="28">
        <f t="shared" si="11"/>
        <v>23.00497988863393</v>
      </c>
      <c r="J111" s="28">
        <f t="shared" si="12"/>
        <v>23.00497988863393</v>
      </c>
      <c r="K111" s="28">
        <f t="shared" si="13"/>
        <v>23.00497988863393</v>
      </c>
      <c r="L111" s="28">
        <f t="shared" si="14"/>
        <v>23.00497988863393</v>
      </c>
      <c r="M111" s="28">
        <f t="shared" si="15"/>
        <v>23.00497988863393</v>
      </c>
      <c r="N111" s="28">
        <f t="shared" si="16"/>
        <v>23.00497988863393</v>
      </c>
      <c r="O111" s="29">
        <f t="shared" si="17"/>
        <v>23.00497988863393</v>
      </c>
    </row>
    <row r="112" spans="1:15">
      <c r="A112" s="10">
        <v>1024</v>
      </c>
      <c r="B112" s="10" t="s">
        <v>33</v>
      </c>
      <c r="C112" s="28">
        <f>+'[11]ปริมาณน้ำสูญเสีย-กศผ'!AD58</f>
        <v>21.004951070701683</v>
      </c>
      <c r="D112" s="28">
        <f t="shared" si="6"/>
        <v>21.004951070701683</v>
      </c>
      <c r="E112" s="28">
        <f t="shared" si="7"/>
        <v>21.004951070701683</v>
      </c>
      <c r="F112" s="28">
        <f t="shared" si="8"/>
        <v>21.004951070701683</v>
      </c>
      <c r="G112" s="28">
        <f t="shared" si="9"/>
        <v>21.004951070701683</v>
      </c>
      <c r="H112" s="28">
        <f t="shared" si="10"/>
        <v>21.004951070701683</v>
      </c>
      <c r="I112" s="28">
        <f t="shared" si="11"/>
        <v>21.004951070701683</v>
      </c>
      <c r="J112" s="28">
        <f t="shared" si="12"/>
        <v>21.004951070701683</v>
      </c>
      <c r="K112" s="28">
        <f t="shared" si="13"/>
        <v>21.004951070701683</v>
      </c>
      <c r="L112" s="28">
        <f t="shared" si="14"/>
        <v>21.004951070701683</v>
      </c>
      <c r="M112" s="28">
        <f t="shared" si="15"/>
        <v>21.004951070701683</v>
      </c>
      <c r="N112" s="28">
        <f t="shared" si="16"/>
        <v>21.004951070701683</v>
      </c>
      <c r="O112" s="29">
        <f t="shared" si="17"/>
        <v>21.004951070701683</v>
      </c>
    </row>
    <row r="113" spans="1:34">
      <c r="A113" s="10">
        <v>1025</v>
      </c>
      <c r="B113" s="10" t="s">
        <v>34</v>
      </c>
      <c r="C113" s="28">
        <f>+'[11]ปริมาณน้ำสูญเสีย-กศผ'!AD59</f>
        <v>26.004652852553139</v>
      </c>
      <c r="D113" s="28">
        <f t="shared" si="6"/>
        <v>26.004652852553139</v>
      </c>
      <c r="E113" s="28">
        <f t="shared" si="7"/>
        <v>26.004652852553139</v>
      </c>
      <c r="F113" s="28">
        <f t="shared" si="8"/>
        <v>26.004652852553139</v>
      </c>
      <c r="G113" s="28">
        <f t="shared" si="9"/>
        <v>26.004652852553139</v>
      </c>
      <c r="H113" s="28">
        <f t="shared" si="10"/>
        <v>26.004652852553139</v>
      </c>
      <c r="I113" s="28">
        <f t="shared" si="11"/>
        <v>26.004652852553139</v>
      </c>
      <c r="J113" s="28">
        <f t="shared" si="12"/>
        <v>26.004652852553139</v>
      </c>
      <c r="K113" s="28">
        <f t="shared" si="13"/>
        <v>26.004652852553139</v>
      </c>
      <c r="L113" s="28">
        <f t="shared" si="14"/>
        <v>26.004652852553139</v>
      </c>
      <c r="M113" s="28">
        <f t="shared" si="15"/>
        <v>26.004652852553139</v>
      </c>
      <c r="N113" s="28">
        <f t="shared" si="16"/>
        <v>26.004652852553139</v>
      </c>
      <c r="O113" s="29">
        <f t="shared" si="17"/>
        <v>26.004652852553139</v>
      </c>
    </row>
    <row r="114" spans="1:34">
      <c r="A114" s="10">
        <v>1026</v>
      </c>
      <c r="B114" s="10" t="s">
        <v>35</v>
      </c>
      <c r="C114" s="28">
        <f>+'[11]ปริมาณน้ำสูญเสีย-กศผ'!AD60</f>
        <v>17.004076727125021</v>
      </c>
      <c r="D114" s="28">
        <f t="shared" si="6"/>
        <v>17.004076727125021</v>
      </c>
      <c r="E114" s="28">
        <f t="shared" si="7"/>
        <v>17.004076727125021</v>
      </c>
      <c r="F114" s="28">
        <f t="shared" si="8"/>
        <v>17.004076727125021</v>
      </c>
      <c r="G114" s="28">
        <f t="shared" si="9"/>
        <v>17.004076727125021</v>
      </c>
      <c r="H114" s="28">
        <f t="shared" si="10"/>
        <v>17.004076727125021</v>
      </c>
      <c r="I114" s="28">
        <f t="shared" si="11"/>
        <v>17.004076727125021</v>
      </c>
      <c r="J114" s="28">
        <f t="shared" si="12"/>
        <v>17.004076727125021</v>
      </c>
      <c r="K114" s="28">
        <f t="shared" si="13"/>
        <v>17.004076727125021</v>
      </c>
      <c r="L114" s="28">
        <f t="shared" si="14"/>
        <v>17.004076727125021</v>
      </c>
      <c r="M114" s="28">
        <f t="shared" si="15"/>
        <v>17.004076727125021</v>
      </c>
      <c r="N114" s="28">
        <f t="shared" si="16"/>
        <v>17.004076727125021</v>
      </c>
      <c r="O114" s="29">
        <f t="shared" si="17"/>
        <v>17.004076727125021</v>
      </c>
    </row>
    <row r="115" spans="1:34">
      <c r="A115" s="10">
        <v>1027</v>
      </c>
      <c r="B115" s="10" t="s">
        <v>36</v>
      </c>
      <c r="C115" s="28">
        <f>+'[11]ปริมาณน้ำสูญเสีย-กศผ'!AD61</f>
        <v>21.004652365221606</v>
      </c>
      <c r="D115" s="28">
        <f t="shared" si="6"/>
        <v>21.004652365221606</v>
      </c>
      <c r="E115" s="28">
        <f t="shared" si="7"/>
        <v>21.004652365221606</v>
      </c>
      <c r="F115" s="28">
        <f t="shared" si="8"/>
        <v>21.004652365221606</v>
      </c>
      <c r="G115" s="28">
        <f t="shared" si="9"/>
        <v>21.004652365221606</v>
      </c>
      <c r="H115" s="28">
        <f t="shared" si="10"/>
        <v>21.004652365221606</v>
      </c>
      <c r="I115" s="28">
        <f t="shared" si="11"/>
        <v>21.004652365221606</v>
      </c>
      <c r="J115" s="28">
        <f t="shared" si="12"/>
        <v>21.004652365221606</v>
      </c>
      <c r="K115" s="28">
        <f t="shared" si="13"/>
        <v>21.004652365221606</v>
      </c>
      <c r="L115" s="28">
        <f t="shared" si="14"/>
        <v>21.004652365221606</v>
      </c>
      <c r="M115" s="28">
        <f t="shared" si="15"/>
        <v>21.004652365221606</v>
      </c>
      <c r="N115" s="28">
        <f t="shared" si="16"/>
        <v>21.004652365221606</v>
      </c>
      <c r="O115" s="29">
        <f t="shared" si="17"/>
        <v>21.004652365221606</v>
      </c>
    </row>
    <row r="116" spans="1:34">
      <c r="A116" s="10">
        <v>1028</v>
      </c>
      <c r="B116" s="10" t="s">
        <v>37</v>
      </c>
      <c r="C116" s="28">
        <f>+'[11]ปริมาณน้ำสูญเสีย-กศผ'!AD62</f>
        <v>29.004882451456986</v>
      </c>
      <c r="D116" s="28">
        <f t="shared" si="6"/>
        <v>29.004882451456986</v>
      </c>
      <c r="E116" s="28">
        <f t="shared" si="7"/>
        <v>29.004882451456986</v>
      </c>
      <c r="F116" s="28">
        <f t="shared" si="8"/>
        <v>29.004882451456986</v>
      </c>
      <c r="G116" s="28">
        <f t="shared" si="9"/>
        <v>29.004882451456986</v>
      </c>
      <c r="H116" s="28">
        <f t="shared" si="10"/>
        <v>29.004882451456986</v>
      </c>
      <c r="I116" s="28">
        <f t="shared" si="11"/>
        <v>29.004882451456986</v>
      </c>
      <c r="J116" s="28">
        <f t="shared" si="12"/>
        <v>29.004882451456986</v>
      </c>
      <c r="K116" s="28">
        <f t="shared" si="13"/>
        <v>29.004882451456986</v>
      </c>
      <c r="L116" s="28">
        <f t="shared" si="14"/>
        <v>29.004882451456986</v>
      </c>
      <c r="M116" s="28">
        <f t="shared" si="15"/>
        <v>29.004882451456986</v>
      </c>
      <c r="N116" s="28">
        <f t="shared" si="16"/>
        <v>29.004882451456986</v>
      </c>
      <c r="O116" s="29">
        <f t="shared" si="17"/>
        <v>29.004882451456986</v>
      </c>
    </row>
    <row r="117" spans="1:34">
      <c r="A117" s="10">
        <v>1029</v>
      </c>
      <c r="B117" s="10" t="s">
        <v>38</v>
      </c>
      <c r="C117" s="28">
        <f>+'[11]ปริมาณน้ำสูญเสีย-กศผ'!AD63</f>
        <v>18.004425720135004</v>
      </c>
      <c r="D117" s="28">
        <f t="shared" si="6"/>
        <v>18.004425720135004</v>
      </c>
      <c r="E117" s="28">
        <f t="shared" si="7"/>
        <v>18.004425720135004</v>
      </c>
      <c r="F117" s="28">
        <f t="shared" si="8"/>
        <v>18.004425720135004</v>
      </c>
      <c r="G117" s="28">
        <f t="shared" si="9"/>
        <v>18.004425720135004</v>
      </c>
      <c r="H117" s="28">
        <f t="shared" si="10"/>
        <v>18.004425720135004</v>
      </c>
      <c r="I117" s="28">
        <f t="shared" si="11"/>
        <v>18.004425720135004</v>
      </c>
      <c r="J117" s="28">
        <f t="shared" si="12"/>
        <v>18.004425720135004</v>
      </c>
      <c r="K117" s="28">
        <f t="shared" si="13"/>
        <v>18.004425720135004</v>
      </c>
      <c r="L117" s="28">
        <f t="shared" si="14"/>
        <v>18.004425720135004</v>
      </c>
      <c r="M117" s="28">
        <f t="shared" si="15"/>
        <v>18.004425720135004</v>
      </c>
      <c r="N117" s="28">
        <f t="shared" si="16"/>
        <v>18.004425720135004</v>
      </c>
      <c r="O117" s="29">
        <f t="shared" si="17"/>
        <v>18.004425720135004</v>
      </c>
    </row>
    <row r="118" spans="1:34">
      <c r="A118" s="15">
        <v>1030</v>
      </c>
      <c r="B118" s="15" t="s">
        <v>18</v>
      </c>
      <c r="C118" s="30">
        <f>+'[11]ปริมาณน้ำสูญเสีย-กศผ'!AD64</f>
        <v>20.004818760035135</v>
      </c>
      <c r="D118" s="30">
        <f t="shared" si="6"/>
        <v>20.004818760035135</v>
      </c>
      <c r="E118" s="30">
        <f t="shared" si="7"/>
        <v>20.004818760035135</v>
      </c>
      <c r="F118" s="30">
        <f t="shared" si="8"/>
        <v>20.004818760035135</v>
      </c>
      <c r="G118" s="30">
        <f t="shared" si="9"/>
        <v>20.004818760035135</v>
      </c>
      <c r="H118" s="30">
        <f t="shared" si="10"/>
        <v>20.004818760035135</v>
      </c>
      <c r="I118" s="30">
        <f t="shared" si="11"/>
        <v>20.004818760035135</v>
      </c>
      <c r="J118" s="30">
        <f t="shared" si="12"/>
        <v>20.004818760035135</v>
      </c>
      <c r="K118" s="30">
        <f t="shared" si="13"/>
        <v>20.004818760035135</v>
      </c>
      <c r="L118" s="30">
        <f t="shared" si="14"/>
        <v>20.004818760035135</v>
      </c>
      <c r="M118" s="30">
        <f t="shared" si="15"/>
        <v>20.004818760035135</v>
      </c>
      <c r="N118" s="30">
        <f t="shared" si="16"/>
        <v>20.004818760035135</v>
      </c>
      <c r="O118" s="31">
        <f t="shared" si="17"/>
        <v>20.004818760035135</v>
      </c>
    </row>
    <row r="119" spans="1:34">
      <c r="A119" s="4">
        <v>10300</v>
      </c>
      <c r="B119" s="4" t="s">
        <v>149</v>
      </c>
      <c r="C119" s="25">
        <f>+'[11]ปริมาณน้ำสูญเสีย-กศผ'!$AD$36</f>
        <v>24.00000068217193</v>
      </c>
      <c r="D119" s="25">
        <f t="shared" si="6"/>
        <v>24.00000068217193</v>
      </c>
      <c r="E119" s="25">
        <f t="shared" si="7"/>
        <v>24.00000068217193</v>
      </c>
      <c r="F119" s="25">
        <f t="shared" si="8"/>
        <v>24.00000068217193</v>
      </c>
      <c r="G119" s="25">
        <f t="shared" si="9"/>
        <v>24.00000068217193</v>
      </c>
      <c r="H119" s="25">
        <f t="shared" si="10"/>
        <v>24.00000068217193</v>
      </c>
      <c r="I119" s="25">
        <f t="shared" si="11"/>
        <v>24.00000068217193</v>
      </c>
      <c r="J119" s="25">
        <f t="shared" si="12"/>
        <v>24.00000068217193</v>
      </c>
      <c r="K119" s="25">
        <f t="shared" si="13"/>
        <v>24.00000068217193</v>
      </c>
      <c r="L119" s="25">
        <f t="shared" si="14"/>
        <v>24.00000068217193</v>
      </c>
      <c r="M119" s="25">
        <f t="shared" si="15"/>
        <v>24.00000068217193</v>
      </c>
      <c r="N119" s="25">
        <f t="shared" si="16"/>
        <v>24.00000068217193</v>
      </c>
      <c r="O119" s="25">
        <f t="shared" si="17"/>
        <v>24.00000068217193</v>
      </c>
    </row>
    <row r="120" spans="1:34">
      <c r="A120" s="32" t="s">
        <v>156</v>
      </c>
      <c r="B120" s="32"/>
      <c r="C120"/>
      <c r="D120"/>
      <c r="E120"/>
      <c r="F120"/>
      <c r="G120"/>
      <c r="H120"/>
      <c r="I120"/>
      <c r="J120"/>
      <c r="K120"/>
      <c r="L120"/>
      <c r="M120"/>
      <c r="N120"/>
      <c r="O120" s="32"/>
      <c r="Q120" t="s">
        <v>76</v>
      </c>
    </row>
    <row r="121" spans="1:34">
      <c r="A121" s="3" t="s">
        <v>55</v>
      </c>
      <c r="B121" s="3" t="s">
        <v>42</v>
      </c>
      <c r="C121" s="3" t="s">
        <v>0</v>
      </c>
      <c r="D121" s="3" t="s">
        <v>1</v>
      </c>
      <c r="E121" s="3" t="s">
        <v>2</v>
      </c>
      <c r="F121" s="3" t="s">
        <v>3</v>
      </c>
      <c r="G121" s="3" t="s">
        <v>4</v>
      </c>
      <c r="H121" s="3" t="s">
        <v>5</v>
      </c>
      <c r="I121" s="3" t="s">
        <v>6</v>
      </c>
      <c r="J121" s="3" t="s">
        <v>7</v>
      </c>
      <c r="K121" s="3" t="s">
        <v>8</v>
      </c>
      <c r="L121" s="3" t="s">
        <v>9</v>
      </c>
      <c r="M121" s="3" t="s">
        <v>10</v>
      </c>
      <c r="N121" s="3" t="s">
        <v>11</v>
      </c>
      <c r="O121" s="3" t="s">
        <v>58</v>
      </c>
      <c r="Q121" s="3" t="s">
        <v>55</v>
      </c>
      <c r="R121" s="3" t="s">
        <v>42</v>
      </c>
      <c r="S121" s="3" t="s">
        <v>77</v>
      </c>
      <c r="T121" s="3" t="s">
        <v>78</v>
      </c>
      <c r="U121" s="3" t="s">
        <v>79</v>
      </c>
      <c r="V121" s="3" t="s">
        <v>80</v>
      </c>
      <c r="W121" s="3" t="s">
        <v>81</v>
      </c>
      <c r="X121" s="3" t="s">
        <v>82</v>
      </c>
      <c r="Y121" s="3" t="s">
        <v>83</v>
      </c>
      <c r="Z121" s="3" t="s">
        <v>84</v>
      </c>
      <c r="AA121" s="3" t="s">
        <v>85</v>
      </c>
      <c r="AB121" s="3" t="s">
        <v>86</v>
      </c>
      <c r="AC121" s="3" t="s">
        <v>87</v>
      </c>
      <c r="AD121" s="3" t="s">
        <v>88</v>
      </c>
    </row>
    <row r="122" spans="1:34">
      <c r="A122" s="7">
        <v>1004</v>
      </c>
      <c r="B122" s="7" t="s">
        <v>99</v>
      </c>
      <c r="C122" s="19">
        <f>+'[11]อัตราการใช้น้ำรายเดือน-กศผ'!AC35</f>
        <v>0.78227107634060222</v>
      </c>
      <c r="D122" s="19">
        <f>+'[11]อัตราการใช้น้ำรายเดือน-กศผ'!AD35</f>
        <v>0.85389699864910407</v>
      </c>
      <c r="E122" s="19">
        <f>+'[11]อัตราการใช้น้ำรายเดือน-กศผ'!AE35</f>
        <v>0.80125661607739329</v>
      </c>
      <c r="F122" s="19">
        <f>+'[11]อัตราการใช้น้ำรายเดือน-กศผ'!AF35</f>
        <v>0.836678850823798</v>
      </c>
      <c r="G122" s="19">
        <f>+'[11]อัตราการใช้น้ำรายเดือน-กศผ'!AG35</f>
        <v>0.9036189284288374</v>
      </c>
      <c r="H122" s="19">
        <f>+'[11]อัตราการใช้น้ำรายเดือน-กศผ'!AH35</f>
        <v>0.79688077861816453</v>
      </c>
      <c r="I122" s="19">
        <f>+'[11]อัตราการใช้น้ำรายเดือน-กศผ'!AI35</f>
        <v>0.94253545703275554</v>
      </c>
      <c r="J122" s="19">
        <f>+'[11]อัตราการใช้น้ำรายเดือน-กศผ'!AJ35</f>
        <v>0.8659397981537319</v>
      </c>
      <c r="K122" s="19">
        <f>+'[11]อัตราการใช้น้ำรายเดือน-กศผ'!AK35</f>
        <v>0.86512754995893415</v>
      </c>
      <c r="L122" s="19">
        <f>+'[11]อัตราการใช้น้ำรายเดือน-กศผ'!AL35</f>
        <v>0.78198284386933703</v>
      </c>
      <c r="M122" s="19">
        <f>+'[11]อัตราการใช้น้ำรายเดือน-กศผ'!AM35</f>
        <v>0.7858785098533364</v>
      </c>
      <c r="N122" s="19">
        <f>+'[11]อัตราการใช้น้ำรายเดือน-กศผ'!AN35</f>
        <v>0.83406914460483905</v>
      </c>
      <c r="O122" s="19">
        <f>+'[11]อัตราการใช้น้ำรายเดือน-กศผ'!AO35</f>
        <v>0.83511006063431259</v>
      </c>
      <c r="Q122" s="7">
        <v>1004</v>
      </c>
      <c r="R122" s="7" t="s">
        <v>99</v>
      </c>
      <c r="S122" s="19">
        <f>+'[11]อัตราการใช้น้ำสะสม-กศผ'!AC35</f>
        <v>0.78227107634060222</v>
      </c>
      <c r="T122" s="19">
        <f>+'[11]อัตราการใช้น้ำสะสม-กศผ'!AD35</f>
        <v>0.81768664839671201</v>
      </c>
      <c r="U122" s="19">
        <f>+'[11]อัตราการใช้น้ำสะสม-กศผ'!AE35</f>
        <v>0.81220603730113272</v>
      </c>
      <c r="V122" s="19">
        <f>+'[11]อัตราการใช้น้ำสะสม-กศผ'!AF35</f>
        <v>0.81894203315950143</v>
      </c>
      <c r="W122" s="19">
        <f>+'[11]อัตราการใช้น้ำสะสม-กศผ'!AG35</f>
        <v>0.83474408194310468</v>
      </c>
      <c r="X122" s="19">
        <f>+'[11]อัตราการใช้น้ำสะสม-กศผ'!AH35</f>
        <v>0.82824022061161651</v>
      </c>
      <c r="Y122" s="19">
        <f>+'[11]อัตราการใช้น้ำสะสม-กศผ'!AI35</f>
        <v>0.84463951384628133</v>
      </c>
      <c r="Z122" s="19">
        <f>+'[11]อัตราการใช้น้ำสะสม-กศผ'!AJ35</f>
        <v>0.84733940815048914</v>
      </c>
      <c r="AA122" s="19">
        <f>+'[11]อัตราการใช้น้ำสะสม-กศผ'!AK35</f>
        <v>0.84905770138381143</v>
      </c>
      <c r="AB122" s="19">
        <f>+'[11]อัตราการใช้น้ำสะสม-กศผ'!AL35</f>
        <v>0.84220743363769446</v>
      </c>
      <c r="AC122" s="19">
        <f>+'[11]อัตราการใช้น้ำสะสม-กศผ'!AM35</f>
        <v>0.83658765940330471</v>
      </c>
      <c r="AD122" s="19">
        <f>+'[11]อัตราการใช้น้ำสะสม-กศผ'!AN35</f>
        <v>0.83511703624844613</v>
      </c>
      <c r="AE122" s="373"/>
      <c r="AF122" s="373"/>
      <c r="AH122" s="374"/>
    </row>
    <row r="123" spans="1:34">
      <c r="A123" s="10">
        <v>1005</v>
      </c>
      <c r="B123" s="10" t="s">
        <v>13</v>
      </c>
      <c r="C123" s="21">
        <f>+'[11]อัตราการใช้น้ำรายเดือน-กศผ'!AC36</f>
        <v>0.48706317669807231</v>
      </c>
      <c r="D123" s="21">
        <f>+'[11]อัตราการใช้น้ำรายเดือน-กศผ'!AD36</f>
        <v>0.51447120296558357</v>
      </c>
      <c r="E123" s="21">
        <f>+'[11]อัตราการใช้น้ำรายเดือน-กศผ'!AE36</f>
        <v>0.48500873231260039</v>
      </c>
      <c r="F123" s="21">
        <f>+'[11]อัตราการใช้น้ำรายเดือน-กศผ'!AF36</f>
        <v>0.52939164931144833</v>
      </c>
      <c r="G123" s="21">
        <f>+'[11]อัตราการใช้น้ำรายเดือน-กศผ'!AG36</f>
        <v>0.55171372636901828</v>
      </c>
      <c r="H123" s="21">
        <f>+'[11]อัตราการใช้น้ำรายเดือน-กศผ'!AH36</f>
        <v>0.49089560318569797</v>
      </c>
      <c r="I123" s="21">
        <f>+'[11]อัตราการใช้น้ำรายเดือน-กศผ'!AI36</f>
        <v>0.62109547752247185</v>
      </c>
      <c r="J123" s="21">
        <f>+'[11]อัตราการใช้น้ำรายเดือน-กศผ'!AJ36</f>
        <v>0.60642905466745711</v>
      </c>
      <c r="K123" s="21">
        <f>+'[11]อัตราการใช้น้ำรายเดือน-กศผ'!AK36</f>
        <v>0.57019279013861357</v>
      </c>
      <c r="L123" s="21">
        <f>+'[11]อัตราการใช้น้ำรายเดือน-กศผ'!AL36</f>
        <v>0.49679981512534194</v>
      </c>
      <c r="M123" s="21">
        <f>+'[11]อัตราการใช้น้ำรายเดือน-กศผ'!AM36</f>
        <v>0.50557138313076111</v>
      </c>
      <c r="N123" s="21">
        <f>+'[11]อัตราการใช้น้ำรายเดือน-กศผ'!AN36</f>
        <v>0.53188818951522054</v>
      </c>
      <c r="O123" s="21">
        <f>+'[11]อัตราการใช้น้ำรายเดือน-กศผ'!AO36</f>
        <v>0.53261694352089251</v>
      </c>
      <c r="Q123" s="10">
        <v>1005</v>
      </c>
      <c r="R123" s="10" t="s">
        <v>13</v>
      </c>
      <c r="S123" s="21">
        <f>+'[11]อัตราการใช้น้ำสะสม-กศผ'!AC36</f>
        <v>0.48706317669807231</v>
      </c>
      <c r="T123" s="21">
        <f>+'[11]อัตราการใช้น้ำสะสม-กศผ'!AD36</f>
        <v>0.50047541919784599</v>
      </c>
      <c r="U123" s="21">
        <f>+'[11]อัตราการใช้น้ำสะสม-กศผ'!AE36</f>
        <v>0.49518255177465631</v>
      </c>
      <c r="V123" s="21">
        <f>+'[11]อัตราการใช้น้ำสะสม-กศผ'!AF36</f>
        <v>0.50396434683180413</v>
      </c>
      <c r="W123" s="21">
        <f>+'[11]อัตราการใช้น้ำสะสม-กศผ'!AG36</f>
        <v>0.51173211475110458</v>
      </c>
      <c r="X123" s="21">
        <f>+'[11]อัตราการใช้น้ำสะสม-กศผ'!AH36</f>
        <v>0.50738953988358559</v>
      </c>
      <c r="Y123" s="21">
        <f>+'[11]อัตราการใช้น้ำสะสม-กศผ'!AI36</f>
        <v>0.52349721983987751</v>
      </c>
      <c r="Z123" s="21">
        <f>+'[11]อัตราการใช้น้ำสะสม-กศผ'!AJ36</f>
        <v>0.53425420909091315</v>
      </c>
      <c r="AA123" s="21">
        <f>+'[11]อัตราการใช้น้ำสะสม-กศผ'!AK36</f>
        <v>0.53857455502229168</v>
      </c>
      <c r="AB123" s="21">
        <f>+'[11]อัตราการใช้น้ำสะสม-กศผ'!AL36</f>
        <v>0.53466721509668735</v>
      </c>
      <c r="AC123" s="21">
        <f>+'[11]อัตราการใช้น้ำสะสม-กศผ'!AM36</f>
        <v>0.53233028533142079</v>
      </c>
      <c r="AD123" s="21">
        <f>+'[11]อัตราการใช้น้ำสะสม-กศผ'!AN36</f>
        <v>0.53253477490880963</v>
      </c>
      <c r="AE123" s="373"/>
      <c r="AF123" s="373"/>
      <c r="AH123" s="374"/>
    </row>
    <row r="124" spans="1:34">
      <c r="A124" s="10">
        <v>1006</v>
      </c>
      <c r="B124" s="10" t="s">
        <v>14</v>
      </c>
      <c r="C124" s="21">
        <f>+'[11]อัตราการใช้น้ำรายเดือน-กศผ'!AC37</f>
        <v>0.42487745034969832</v>
      </c>
      <c r="D124" s="21">
        <f>+'[11]อัตราการใช้น้ำรายเดือน-กศผ'!AD37</f>
        <v>0.46648155242091421</v>
      </c>
      <c r="E124" s="21">
        <f>+'[11]อัตราการใช้น้ำรายเดือน-กศผ'!AE37</f>
        <v>0.45059514333392187</v>
      </c>
      <c r="F124" s="21">
        <f>+'[11]อัตราการใช้น้ำรายเดือน-กศผ'!AF37</f>
        <v>0.47298395153169787</v>
      </c>
      <c r="G124" s="21">
        <f>+'[11]อัตราการใช้น้ำรายเดือน-กศผ'!AG37</f>
        <v>0.52064684995097588</v>
      </c>
      <c r="H124" s="21">
        <f>+'[11]อัตราการใช้น้ำรายเดือน-กศผ'!AH37</f>
        <v>0.45817200063663244</v>
      </c>
      <c r="I124" s="21">
        <f>+'[11]อัตราการใช้น้ำรายเดือน-กศผ'!AI37</f>
        <v>0.54870173967415059</v>
      </c>
      <c r="J124" s="21">
        <f>+'[11]อัตราการใช้น้ำรายเดือน-กศผ'!AJ37</f>
        <v>0.54438703111305708</v>
      </c>
      <c r="K124" s="21">
        <f>+'[11]อัตราการใช้น้ำรายเดือน-กศผ'!AK37</f>
        <v>0.49848054944322495</v>
      </c>
      <c r="L124" s="21">
        <f>+'[11]อัตราการใช้น้ำรายเดือน-กศผ'!AL37</f>
        <v>0.43555213188902431</v>
      </c>
      <c r="M124" s="21">
        <f>+'[11]อัตราการใช้น้ำรายเดือน-กศผ'!AM37</f>
        <v>0.4368665452269907</v>
      </c>
      <c r="N124" s="21">
        <f>+'[11]อัตราการใช้น้ำรายเดือน-กศผ'!AN37</f>
        <v>0.45531164331798557</v>
      </c>
      <c r="O124" s="21">
        <f>+'[11]อัตราการใช้น้ำรายเดือน-กศผ'!AO37</f>
        <v>0.47529199385667215</v>
      </c>
      <c r="Q124" s="10">
        <v>1006</v>
      </c>
      <c r="R124" s="10" t="s">
        <v>14</v>
      </c>
      <c r="S124" s="21">
        <f>+'[11]อัตราการใช้น้ำสะสม-กศผ'!AC37</f>
        <v>0.42487745034969832</v>
      </c>
      <c r="T124" s="21">
        <f>+'[11]อัตราการใช้น้ำสะสม-กศผ'!AD37</f>
        <v>0.44552405558407426</v>
      </c>
      <c r="U124" s="21">
        <f>+'[11]อัตราการใช้น้ำสะสม-กศผ'!AE37</f>
        <v>0.44736949628791994</v>
      </c>
      <c r="V124" s="21">
        <f>+'[11]อัตราการใช้น้ำสะสม-กศผ'!AF37</f>
        <v>0.45415509681526339</v>
      </c>
      <c r="W124" s="21">
        <f>+'[11]อัตราการใช้น้ำสะสม-กศผ'!AG37</f>
        <v>0.46615749604511508</v>
      </c>
      <c r="X124" s="21">
        <f>+'[11]อัตราการใช้น้ำสะสม-กศผ'!AH37</f>
        <v>0.46469797822508585</v>
      </c>
      <c r="Y124" s="21">
        <f>+'[11]อัตราการใช้น้ำสะสม-กศผ'!AI37</f>
        <v>0.47723930725383612</v>
      </c>
      <c r="Z124" s="21">
        <f>+'[11]อัตราการใช้น้ำสะสม-กศผ'!AJ37</f>
        <v>0.48549926011161687</v>
      </c>
      <c r="AA124" s="21">
        <f>+'[11]อัตราการใช้น้ำสะสม-กศผ'!AK37</f>
        <v>0.48629707917905379</v>
      </c>
      <c r="AB124" s="21">
        <f>+'[11]อัตราการใช้น้ำสะสม-กศผ'!AL37</f>
        <v>0.4809794676137184</v>
      </c>
      <c r="AC124" s="21">
        <f>+'[11]อัตราการใช้น้ำสะสม-กศผ'!AM37</f>
        <v>0.47693408590760183</v>
      </c>
      <c r="AD124" s="21">
        <f>+'[11]อัตราการใช้น้ำสะสม-กศผ'!AN37</f>
        <v>0.47527856487371339</v>
      </c>
      <c r="AE124" s="373"/>
      <c r="AF124" s="373"/>
      <c r="AH124" s="374"/>
    </row>
    <row r="125" spans="1:34">
      <c r="A125" s="10">
        <v>1007</v>
      </c>
      <c r="B125" s="10" t="s">
        <v>15</v>
      </c>
      <c r="C125" s="21">
        <f>+'[11]อัตราการใช้น้ำรายเดือน-กศผ'!AC38</f>
        <v>0.6623746342651835</v>
      </c>
      <c r="D125" s="21">
        <f>+'[11]อัตราการใช้น้ำรายเดือน-กศผ'!AD38</f>
        <v>0.71710519521475524</v>
      </c>
      <c r="E125" s="21">
        <f>+'[11]อัตราการใช้น้ำรายเดือน-กศผ'!AE38</f>
        <v>0.69665219741059514</v>
      </c>
      <c r="F125" s="21">
        <f>+'[11]อัตราการใช้น้ำรายเดือน-กศผ'!AF38</f>
        <v>0.71968169200388887</v>
      </c>
      <c r="G125" s="21">
        <f>+'[11]อัตราการใช้น้ำรายเดือน-กศผ'!AG38</f>
        <v>0.78775259904232586</v>
      </c>
      <c r="H125" s="21">
        <f>+'[11]อัตราการใช้น้ำรายเดือน-กศผ'!AH38</f>
        <v>0.68820090789482602</v>
      </c>
      <c r="I125" s="21">
        <f>+'[11]อัตราการใช้น้ำรายเดือน-กศผ'!AI38</f>
        <v>0.79199460202020633</v>
      </c>
      <c r="J125" s="21">
        <f>+'[11]อัตราการใช้น้ำรายเดือน-กศผ'!AJ38</f>
        <v>0.78693582811231733</v>
      </c>
      <c r="K125" s="21">
        <f>+'[11]อัตราการใช้น้ำรายเดือน-กศผ'!AK38</f>
        <v>0.74855695343889461</v>
      </c>
      <c r="L125" s="21">
        <f>+'[11]อัตราการใช้น้ำรายเดือน-กศผ'!AL38</f>
        <v>0.68061908765478796</v>
      </c>
      <c r="M125" s="21">
        <f>+'[11]อัตราการใช้น้ำรายเดือน-กศผ'!AM38</f>
        <v>0.68392046579692301</v>
      </c>
      <c r="N125" s="21">
        <f>+'[11]อัตราการใช้น้ำรายเดือน-กศผ'!AN38</f>
        <v>0.69906078504373559</v>
      </c>
      <c r="O125" s="21">
        <f>+'[11]อัตราการใช้น้ำรายเดือน-กศผ'!AO38</f>
        <v>0.72242380923559923</v>
      </c>
      <c r="Q125" s="10">
        <v>1007</v>
      </c>
      <c r="R125" s="10" t="s">
        <v>15</v>
      </c>
      <c r="S125" s="21">
        <f>+'[11]อัตราการใช้น้ำสะสม-กศผ'!AC38</f>
        <v>0.6623746342651835</v>
      </c>
      <c r="T125" s="21">
        <f>+'[11]อัตราการใช้น้ำสะสม-กศผ'!AD38</f>
        <v>0.68874396349181755</v>
      </c>
      <c r="U125" s="21">
        <f>+'[11]อัตราการใช้น้ำสะสม-กศผ'!AE38</f>
        <v>0.69191654877196063</v>
      </c>
      <c r="V125" s="21">
        <f>+'[11]อัตราการใช้น้ำสะสม-กศผ'!AF38</f>
        <v>0.69970197627557396</v>
      </c>
      <c r="W125" s="21">
        <f>+'[11]อัตราการใช้น้ำสะสม-กศผ'!AG38</f>
        <v>0.71633742190768834</v>
      </c>
      <c r="X125" s="21">
        <f>+'[11]อัตราการใช้น้ำสะสม-กศผ'!AH38</f>
        <v>0.7107583436807583</v>
      </c>
      <c r="Y125" s="21">
        <f>+'[11]อัตราการใช้น้ำสะสม-กศผ'!AI38</f>
        <v>0.72287141931749688</v>
      </c>
      <c r="Z125" s="21">
        <f>+'[11]อัตราการใช้น้ำสะสม-กศผ'!AJ38</f>
        <v>0.73103583879381906</v>
      </c>
      <c r="AA125" s="21">
        <f>+'[11]อัตราการใช้น้ำสะสม-กศผ'!AK38</f>
        <v>0.73258442702513993</v>
      </c>
      <c r="AB125" s="21">
        <f>+'[11]อัตราการใช้น้ำสะสม-กศผ'!AL38</f>
        <v>0.72753144238909262</v>
      </c>
      <c r="AC125" s="21">
        <f>+'[11]อัตราการใช้น้ำสะสม-กศผ'!AM38</f>
        <v>0.72368921905900585</v>
      </c>
      <c r="AD125" s="21">
        <f>+'[11]อัตราการใช้น้ำสะสม-กศผ'!AN38</f>
        <v>0.72242380923559923</v>
      </c>
      <c r="AE125" s="373"/>
      <c r="AF125" s="373"/>
      <c r="AH125" s="374"/>
    </row>
    <row r="126" spans="1:34">
      <c r="A126" s="10">
        <v>1008</v>
      </c>
      <c r="B126" s="10" t="s">
        <v>16</v>
      </c>
      <c r="C126" s="21">
        <f>+'[11]อัตราการใช้น้ำรายเดือน-กศผ'!AC39</f>
        <v>0.54572933460023065</v>
      </c>
      <c r="D126" s="21">
        <f>+'[11]อัตราการใช้น้ำรายเดือน-กศผ'!AD39</f>
        <v>0.59146243125799625</v>
      </c>
      <c r="E126" s="21">
        <f>+'[11]อัตราการใช้น้ำรายเดือน-กศผ'!AE39</f>
        <v>0.57356109911901965</v>
      </c>
      <c r="F126" s="21">
        <f>+'[11]อัตราการใช้น้ำรายเดือน-กศผ'!AF39</f>
        <v>0.62372891573116029</v>
      </c>
      <c r="G126" s="21">
        <f>+'[11]อัตราการใช้น้ำรายเดือน-กศผ'!AG39</f>
        <v>0.66919769736835089</v>
      </c>
      <c r="H126" s="21">
        <f>+'[11]อัตราการใช้น้ำรายเดือน-กศผ'!AH39</f>
        <v>0.59864189357622177</v>
      </c>
      <c r="I126" s="21">
        <f>+'[11]อัตราการใช้น้ำรายเดือน-กศผ'!AI39</f>
        <v>0.68796112802700371</v>
      </c>
      <c r="J126" s="21">
        <f>+'[11]อัตราการใช้น้ำรายเดือน-กศผ'!AJ39</f>
        <v>0.68322780739656142</v>
      </c>
      <c r="K126" s="21">
        <f>+'[11]อัตราการใช้น้ำรายเดือน-กศผ'!AK39</f>
        <v>0.64555810344939368</v>
      </c>
      <c r="L126" s="21">
        <f>+'[11]อัตราการใช้น้ำรายเดือน-กศผ'!AL39</f>
        <v>0.59651730416214532</v>
      </c>
      <c r="M126" s="21">
        <f>+'[11]อัตราการใช้น้ำรายเดือน-กศผ'!AM39</f>
        <v>0.61579368191280492</v>
      </c>
      <c r="N126" s="21">
        <f>+'[11]อัตราการใช้น้ำรายเดือน-กศผ'!AN39</f>
        <v>0.64267463770086164</v>
      </c>
      <c r="O126" s="21">
        <f>+'[11]อัตราการใช้น้ำรายเดือน-กศผ'!AO39</f>
        <v>0.62410141984227341</v>
      </c>
      <c r="Q126" s="10">
        <v>1008</v>
      </c>
      <c r="R126" s="10" t="s">
        <v>16</v>
      </c>
      <c r="S126" s="21">
        <f>+'[11]อัตราการใช้น้ำสะสม-กศผ'!AC39</f>
        <v>0.54572933460023065</v>
      </c>
      <c r="T126" s="21">
        <f>+'[11]อัตราการใช้น้ำสะสม-กศผ'!AD39</f>
        <v>0.56818612710146121</v>
      </c>
      <c r="U126" s="21">
        <f>+'[11]อัตราการใช้น้ำสะสม-กศผ'!AE39</f>
        <v>0.57036958137969218</v>
      </c>
      <c r="V126" s="21">
        <f>+'[11]อัตราการใช้น้ำสะสม-กศผ'!AF39</f>
        <v>0.58412418299286539</v>
      </c>
      <c r="W126" s="21">
        <f>+'[11]อัตราการใช้น้ำสะสม-กศผ'!AG39</f>
        <v>0.60146255926530434</v>
      </c>
      <c r="X126" s="21">
        <f>+'[11]อัตราการใช้น้ำสะสม-กศผ'!AH39</f>
        <v>0.60049593844310289</v>
      </c>
      <c r="Y126" s="21">
        <f>+'[11]อัตราการใช้น้ำสะสม-กศผ'!AI39</f>
        <v>0.6123825769562854</v>
      </c>
      <c r="Z126" s="21">
        <f>+'[11]อัตราการใช้น้ำสะสม-กศผ'!AJ39</f>
        <v>0.62199492423716274</v>
      </c>
      <c r="AA126" s="21">
        <f>+'[11]อัตราการใช้น้ำสะสม-กศผ'!AK39</f>
        <v>0.62454906168850632</v>
      </c>
      <c r="AB126" s="21">
        <f>+'[11]อัตราการใช้น้ำสะสม-กศผ'!AL39</f>
        <v>0.62192105430560563</v>
      </c>
      <c r="AC126" s="21">
        <f>+'[11]อัตราการใช้น้ำสะสม-กศผ'!AM39</f>
        <v>0.62145117015526175</v>
      </c>
      <c r="AD126" s="21">
        <f>+'[11]อัตราการใช้น้ำสะสม-กศผ'!AN39</f>
        <v>0.62404363267376961</v>
      </c>
      <c r="AE126" s="373"/>
      <c r="AF126" s="373"/>
      <c r="AH126" s="374"/>
    </row>
    <row r="127" spans="1:34">
      <c r="A127" s="10">
        <v>1009</v>
      </c>
      <c r="B127" s="10" t="s">
        <v>17</v>
      </c>
      <c r="C127" s="21">
        <f>+'[11]อัตราการใช้น้ำรายเดือน-กศผ'!AC40</f>
        <v>0.61030610898651028</v>
      </c>
      <c r="D127" s="21">
        <f>+'[11]อัตราการใช้น้ำรายเดือน-กศผ'!AD40</f>
        <v>0.64148976328785856</v>
      </c>
      <c r="E127" s="21">
        <f>+'[11]อัตราการใช้น้ำรายเดือน-กศผ'!AE40</f>
        <v>0.59445572365951282</v>
      </c>
      <c r="F127" s="21">
        <f>+'[11]อัตราการใช้น้ำรายเดือน-กศผ'!AF40</f>
        <v>0.60318799017045965</v>
      </c>
      <c r="G127" s="21">
        <f>+'[11]อัตราการใช้น้ำรายเดือน-กศผ'!AG40</f>
        <v>0.66153403561225355</v>
      </c>
      <c r="H127" s="21">
        <f>+'[11]อัตราการใช้น้ำรายเดือน-กศผ'!AH40</f>
        <v>0.5693645066248274</v>
      </c>
      <c r="I127" s="21">
        <f>+'[11]อัตราการใช้น้ำรายเดือน-กศผ'!AI40</f>
        <v>0.65779324445605525</v>
      </c>
      <c r="J127" s="21">
        <f>+'[11]อัตราการใช้น้ำรายเดือน-กศผ'!AJ40</f>
        <v>0.66090311896057297</v>
      </c>
      <c r="K127" s="21">
        <f>+'[11]อัตราการใช้น้ำรายเดือน-กศผ'!AK40</f>
        <v>0.66499584908535814</v>
      </c>
      <c r="L127" s="21">
        <f>+'[11]อัตราการใช้น้ำรายเดือน-กศผ'!AL40</f>
        <v>0.61031648495659463</v>
      </c>
      <c r="M127" s="21">
        <f>+'[11]อัตราการใช้น้ำรายเดือน-กศผ'!AM40</f>
        <v>0.59929528010948507</v>
      </c>
      <c r="N127" s="21">
        <f>+'[11]อัตราการใช้น้ำรายเดือน-กศผ'!AN40</f>
        <v>0.62378698855253034</v>
      </c>
      <c r="O127" s="21">
        <f>+'[11]อัตราการใช้น้ำรายเดือน-กศผ'!AO40</f>
        <v>0.62452544117398923</v>
      </c>
      <c r="Q127" s="10">
        <v>1009</v>
      </c>
      <c r="R127" s="10" t="s">
        <v>17</v>
      </c>
      <c r="S127" s="21">
        <f>+'[11]อัตราการใช้น้ำสะสม-กศผ'!AC40</f>
        <v>0.61030610898651028</v>
      </c>
      <c r="T127" s="21">
        <f>+'[11]อัตราการใช้น้ำสะสม-กศผ'!AD40</f>
        <v>0.62549376871385021</v>
      </c>
      <c r="U127" s="21">
        <f>+'[11]อัตราการใช้น้ำสะสม-กศผ'!AE40</f>
        <v>0.6156501965172696</v>
      </c>
      <c r="V127" s="21">
        <f>+'[11]อัตราการใช้น้ำสะสม-กศผ'!AF40</f>
        <v>0.61275840512696389</v>
      </c>
      <c r="W127" s="21">
        <f>+'[11]อัตราการใช้น้ำสะสม-กศผ'!AG40</f>
        <v>0.6222768917754411</v>
      </c>
      <c r="X127" s="21">
        <f>+'[11]อัตราการใช้น้ำสะสม-กศผ'!AH40</f>
        <v>0.61264901822967743</v>
      </c>
      <c r="Y127" s="21">
        <f>+'[11]อัตราการใช้น้ำสะสม-กศผ'!AI40</f>
        <v>0.61868781268688833</v>
      </c>
      <c r="Z127" s="21">
        <f>+'[11]อัตราการใช้น้ำสะสม-กศผ'!AJ40</f>
        <v>0.6245942546820743</v>
      </c>
      <c r="AA127" s="21">
        <f>+'[11]อัตราการใช้น้ำสะสม-กศผ'!AK40</f>
        <v>0.62819738977168926</v>
      </c>
      <c r="AB127" s="21">
        <f>+'[11]อัตราการใช้น้ำสะสม-กศผ'!AL40</f>
        <v>0.62665519639810119</v>
      </c>
      <c r="AC127" s="21">
        <f>+'[11]อัตราการใช้น้ำสะสม-กศผ'!AM40</f>
        <v>0.62388774554000381</v>
      </c>
      <c r="AD127" s="21">
        <f>+'[11]อัตราการใช้น้ำสะสม-กศผ'!AN40</f>
        <v>0.62458039281861522</v>
      </c>
      <c r="AE127" s="373"/>
      <c r="AF127" s="373"/>
      <c r="AH127" s="374"/>
    </row>
    <row r="128" spans="1:34">
      <c r="A128" s="10">
        <v>1010</v>
      </c>
      <c r="B128" s="10" t="s">
        <v>19</v>
      </c>
      <c r="C128" s="21">
        <f>+'[11]อัตราการใช้น้ำรายเดือน-กศผ'!AC41</f>
        <v>0.63899863695557979</v>
      </c>
      <c r="D128" s="21">
        <f>+'[11]อัตราการใช้น้ำรายเดือน-กศผ'!AD41</f>
        <v>0.67433575890859176</v>
      </c>
      <c r="E128" s="21">
        <f>+'[11]อัตราการใช้น้ำรายเดือน-กศผ'!AE41</f>
        <v>0.64268624303435262</v>
      </c>
      <c r="F128" s="21">
        <f>+'[11]อัตราการใช้น้ำรายเดือน-กศผ'!AF41</f>
        <v>0.66499456412142754</v>
      </c>
      <c r="G128" s="21">
        <f>+'[11]อัตราการใช้น้ำรายเดือน-กศผ'!AG41</f>
        <v>0.73520914525195258</v>
      </c>
      <c r="H128" s="21">
        <f>+'[11]อัตราการใช้น้ำรายเดือน-กศผ'!AH41</f>
        <v>0.66266256470797358</v>
      </c>
      <c r="I128" s="21">
        <f>+'[11]อัตราการใช้น้ำรายเดือน-กศผ'!AI41</f>
        <v>0.77682681127695163</v>
      </c>
      <c r="J128" s="21">
        <f>+'[11]อัตราการใช้น้ำรายเดือน-กศผ'!AJ41</f>
        <v>0.74373254748403006</v>
      </c>
      <c r="K128" s="21">
        <f>+'[11]อัตราการใช้น้ำรายเดือน-กศผ'!AK41</f>
        <v>0.74901301033439927</v>
      </c>
      <c r="L128" s="21">
        <f>+'[11]อัตราการใช้น้ำรายเดือน-กศผ'!AL41</f>
        <v>0.64448226190242353</v>
      </c>
      <c r="M128" s="21">
        <f>+'[11]อัตราการใช้น้ำรายเดือน-กศผ'!AM41</f>
        <v>0.64810528476098495</v>
      </c>
      <c r="N128" s="21">
        <f>+'[11]อัตราการใช้น้ำรายเดือน-กศผ'!AN41</f>
        <v>0.69882223144540268</v>
      </c>
      <c r="O128" s="21">
        <f>+'[11]อัตราการใช้น้ำรายเดือน-กศผ'!AO41</f>
        <v>0.69100266125940923</v>
      </c>
      <c r="Q128" s="10">
        <v>1010</v>
      </c>
      <c r="R128" s="10" t="s">
        <v>19</v>
      </c>
      <c r="S128" s="21">
        <f>+'[11]อัตราการใช้น้ำสะสม-กศผ'!AC41</f>
        <v>0.63899863695557979</v>
      </c>
      <c r="T128" s="21">
        <f>+'[11]อัตราการใช้น้ำสะสม-กศผ'!AD41</f>
        <v>0.65680648692633392</v>
      </c>
      <c r="U128" s="21">
        <f>+'[11]อัตราการใช้น้ำสะสม-กศผ'!AE41</f>
        <v>0.65201325305035962</v>
      </c>
      <c r="V128" s="21">
        <f>+'[11]อัตราการใช้น้ำสะสม-กศผ'!AF41</f>
        <v>0.65560002218617963</v>
      </c>
      <c r="W128" s="21">
        <f>+'[11]อัตราการใช้น้ำสะสม-กศผ'!AG41</f>
        <v>0.67136590532993312</v>
      </c>
      <c r="X128" s="21">
        <f>+'[11]อัตราการใช้น้ำสะสม-กศผ'!AH41</f>
        <v>0.66966155234644642</v>
      </c>
      <c r="Y128" s="21">
        <f>+'[11]อัตราการใช้น้ำสะสม-กศผ'!AI41</f>
        <v>0.68459460540459516</v>
      </c>
      <c r="Z128" s="21">
        <f>+'[11]อัตราการใช้น้ำสะสม-กศผ'!AJ41</f>
        <v>0.69188920374079044</v>
      </c>
      <c r="AA128" s="21">
        <f>+'[11]อัตราการใช้น้ำสะสม-กศผ'!AK41</f>
        <v>0.69755157364123499</v>
      </c>
      <c r="AB128" s="21">
        <f>+'[11]อัตราการใช้น้ำสะสม-กศผ'!AL41</f>
        <v>0.69244389525527628</v>
      </c>
      <c r="AC128" s="21">
        <f>+'[11]อัตราการใช้น้ำสะสม-กศผ'!AM41</f>
        <v>0.68813107268752161</v>
      </c>
      <c r="AD128" s="21">
        <f>+'[11]อัตราการใช้น้ำสะสม-กศผ'!AN41</f>
        <v>0.69100266125940923</v>
      </c>
      <c r="AE128" s="373"/>
      <c r="AF128" s="373"/>
      <c r="AH128" s="374"/>
    </row>
    <row r="129" spans="1:34">
      <c r="A129" s="10">
        <v>1011</v>
      </c>
      <c r="B129" s="10" t="s">
        <v>20</v>
      </c>
      <c r="C129" s="21">
        <f>+'[11]อัตราการใช้น้ำรายเดือน-กศผ'!AC42</f>
        <v>0.47927398440948443</v>
      </c>
      <c r="D129" s="21">
        <f>+'[11]อัตราการใช้น้ำรายเดือน-กศผ'!AD42</f>
        <v>0.51365570537805005</v>
      </c>
      <c r="E129" s="21">
        <f>+'[11]อัตราการใช้น้ำรายเดือน-กศผ'!AE42</f>
        <v>0.4956743855868298</v>
      </c>
      <c r="F129" s="21">
        <f>+'[11]อัตราการใช้น้ำรายเดือน-กศผ'!AF42</f>
        <v>0.50827258347423987</v>
      </c>
      <c r="G129" s="21">
        <f>+'[11]อัตราการใช้น้ำรายเดือน-กศผ'!AG42</f>
        <v>0.55543241472429439</v>
      </c>
      <c r="H129" s="21">
        <f>+'[11]อัตราการใช้น้ำรายเดือน-กศผ'!AH42</f>
        <v>0.49565308691590326</v>
      </c>
      <c r="I129" s="21">
        <f>+'[11]อัตราการใช้น้ำรายเดือน-กศผ'!AI42</f>
        <v>0.60068151238603906</v>
      </c>
      <c r="J129" s="21">
        <f>+'[11]อัตราการใช้น้ำรายเดือน-กศผ'!AJ42</f>
        <v>0.62197040648516322</v>
      </c>
      <c r="K129" s="21">
        <f>+'[11]อัตราการใช้น้ำรายเดือน-กศผ'!AK42</f>
        <v>0.58479303494384138</v>
      </c>
      <c r="L129" s="21">
        <f>+'[11]อัตราการใช้น้ำรายเดือน-กศผ'!AL42</f>
        <v>0.49232836436468419</v>
      </c>
      <c r="M129" s="21">
        <f>+'[11]อัตราการใช้น้ำรายเดือน-กศผ'!AM42</f>
        <v>0.49673273242247423</v>
      </c>
      <c r="N129" s="21">
        <f>+'[11]อัตราการใช้น้ำรายเดือน-กศผ'!AN42</f>
        <v>0.50221434397483844</v>
      </c>
      <c r="O129" s="21">
        <f>+'[11]อัตราการใช้น้ำรายเดือน-กศผ'!AO42</f>
        <v>0.52838007705844858</v>
      </c>
      <c r="Q129" s="10">
        <v>1011</v>
      </c>
      <c r="R129" s="10" t="s">
        <v>20</v>
      </c>
      <c r="S129" s="21">
        <f>+'[11]อัตราการใช้น้ำสะสม-กศผ'!AC42</f>
        <v>0.47927398440948443</v>
      </c>
      <c r="T129" s="21">
        <f>+'[11]อัตราการใช้น้ำสะสม-กศผ'!AD42</f>
        <v>0.49606403834117679</v>
      </c>
      <c r="U129" s="21">
        <f>+'[11]อัตราการใช้น้ำสะสม-กศผ'!AE42</f>
        <v>0.49602838264941712</v>
      </c>
      <c r="V129" s="21">
        <f>+'[11]อัตราการใช้น้ำสะสม-กศผ'!AF42</f>
        <v>0.4988621103041922</v>
      </c>
      <c r="W129" s="21">
        <f>+'[11]อัตราการใช้น้ำสะสม-กศผ'!AG42</f>
        <v>0.50912175185223829</v>
      </c>
      <c r="X129" s="21">
        <f>+'[11]อัตราการใช้น้ำสะสม-กศผ'!AH42</f>
        <v>0.50623567100367284</v>
      </c>
      <c r="Y129" s="21">
        <f>+'[11]อัตราการใช้น้ำสะสม-กศผ'!AI42</f>
        <v>0.51924242341094695</v>
      </c>
      <c r="Z129" s="21">
        <f>+'[11]อัตราการใช้น้ำสะสม-กศผ'!AJ42</f>
        <v>0.53230425184121843</v>
      </c>
      <c r="AA129" s="21">
        <f>+'[11]อัตราการใช้น้ำสะสม-กศผ'!AK42</f>
        <v>0.5384893646593355</v>
      </c>
      <c r="AB129" s="21">
        <f>+'[11]อัตราการใช้น้ำสะสม-กศผ'!AL42</f>
        <v>0.5338871391921135</v>
      </c>
      <c r="AC129" s="21">
        <f>+'[11]อัตราการใช้น้ำสะสม-กศผ'!AM42</f>
        <v>0.53045972063454772</v>
      </c>
      <c r="AD129" s="21">
        <f>+'[11]อัตราการใช้น้ำสะสม-กศผ'!AN42</f>
        <v>0.52828988672354049</v>
      </c>
      <c r="AE129" s="373"/>
      <c r="AF129" s="373"/>
      <c r="AH129" s="374"/>
    </row>
    <row r="130" spans="1:34">
      <c r="A130" s="10">
        <v>1012</v>
      </c>
      <c r="B130" s="10" t="s">
        <v>21</v>
      </c>
      <c r="C130" s="21">
        <f>+'[11]อัตราการใช้น้ำรายเดือน-กศผ'!AC43</f>
        <v>0.55485487844330084</v>
      </c>
      <c r="D130" s="21">
        <f>+'[11]อัตราการใช้น้ำรายเดือน-กศผ'!AD43</f>
        <v>0.58415762536909455</v>
      </c>
      <c r="E130" s="21">
        <f>+'[11]อัตราการใช้น้ำรายเดือน-กศผ'!AE43</f>
        <v>0.56274533087621492</v>
      </c>
      <c r="F130" s="21">
        <f>+'[11]อัตราการใช้น้ำรายเดือน-กศผ'!AF43</f>
        <v>0.57397414720812245</v>
      </c>
      <c r="G130" s="21">
        <f>+'[11]อัตราการใช้น้ำรายเดือน-กศผ'!AG43</f>
        <v>0.63524384628985875</v>
      </c>
      <c r="H130" s="21">
        <f>+'[11]อัตราการใช้น้ำรายเดือน-กศผ'!AH43</f>
        <v>0.5402052122478127</v>
      </c>
      <c r="I130" s="21">
        <f>+'[11]อัตราการใช้น้ำรายเดือน-กศผ'!AI43</f>
        <v>0.63781228933839806</v>
      </c>
      <c r="J130" s="21">
        <f>+'[11]อัตราการใช้น้ำรายเดือน-กศผ'!AJ43</f>
        <v>0.6517320440676575</v>
      </c>
      <c r="K130" s="21">
        <f>+'[11]อัตราการใช้น้ำรายเดือน-กศผ'!AK43</f>
        <v>0.62218659294420264</v>
      </c>
      <c r="L130" s="21">
        <f>+'[11]อัตราการใช้น้ำรายเดือน-กศผ'!AL43</f>
        <v>0.57029894875031917</v>
      </c>
      <c r="M130" s="21">
        <f>+'[11]อัตราการใช้น้ำรายเดือน-กศผ'!AM43</f>
        <v>0.57209387797822864</v>
      </c>
      <c r="N130" s="21">
        <f>+'[11]อัตราการใช้น้ำรายเดือน-กศผ'!AN43</f>
        <v>0.5962332877387575</v>
      </c>
      <c r="O130" s="21">
        <f>+'[11]อัตราการใช้น้ำรายเดือน-กศผ'!AO43</f>
        <v>0.59104461233207528</v>
      </c>
      <c r="Q130" s="10">
        <v>1012</v>
      </c>
      <c r="R130" s="10" t="s">
        <v>21</v>
      </c>
      <c r="S130" s="21">
        <f>+'[11]อัตราการใช้น้ำสะสม-กศผ'!AC43</f>
        <v>0.55485487844330084</v>
      </c>
      <c r="T130" s="21">
        <f>+'[11]อัตราการใช้น้ำสะสม-กศผ'!AD43</f>
        <v>0.56942462916286418</v>
      </c>
      <c r="U130" s="21">
        <f>+'[11]อัตราการใช้น้ำสะสม-กศผ'!AE43</f>
        <v>0.56691699836069598</v>
      </c>
      <c r="V130" s="21">
        <f>+'[11]อัตราการใช้น้ำสะสม-กศผ'!AF43</f>
        <v>0.56880974940538565</v>
      </c>
      <c r="W130" s="21">
        <f>+'[11]อัตราการใช้น้ำสะสม-กศผ'!AG43</f>
        <v>0.58087650021867332</v>
      </c>
      <c r="X130" s="21">
        <f>+'[11]อัตราการใช้น้ำสะสม-กศผ'!AH43</f>
        <v>0.57351899444793863</v>
      </c>
      <c r="Y130" s="21">
        <f>+'[11]อัตราการใช้น้ำสะสม-กศผ'!AI43</f>
        <v>0.58281619317514344</v>
      </c>
      <c r="Z130" s="21">
        <f>+'[11]อัตราการใช้น้ำสะสม-กศผ'!AJ43</f>
        <v>0.59103755625848009</v>
      </c>
      <c r="AA130" s="21">
        <f>+'[11]อัตราการใช้น้ำสะสม-กศผ'!AK43</f>
        <v>0.59482667502539166</v>
      </c>
      <c r="AB130" s="21">
        <f>+'[11]อัตราการใช้น้ำสะสม-กศผ'!AL43</f>
        <v>0.59277632567557204</v>
      </c>
      <c r="AC130" s="21">
        <f>+'[11]อัตราการใช้น้ำสะสม-กศผ'!AM43</f>
        <v>0.59035966776469739</v>
      </c>
      <c r="AD130" s="21">
        <f>+'[11]อัตราการใช้น้ำสะสม-กศผ'!AN43</f>
        <v>0.59102720562872291</v>
      </c>
      <c r="AE130" s="373"/>
      <c r="AF130" s="373"/>
      <c r="AH130" s="374"/>
    </row>
    <row r="131" spans="1:34">
      <c r="A131" s="10">
        <v>1013</v>
      </c>
      <c r="B131" s="10" t="s">
        <v>22</v>
      </c>
      <c r="C131" s="21">
        <f>+'[11]อัตราการใช้น้ำรายเดือน-กศผ'!AC44</f>
        <v>0.38205003551755928</v>
      </c>
      <c r="D131" s="21">
        <f>+'[11]อัตราการใช้น้ำรายเดือน-กศผ'!AD44</f>
        <v>0.40970213659598448</v>
      </c>
      <c r="E131" s="21">
        <f>+'[11]อัตราการใช้น้ำรายเดือน-กศผ'!AE44</f>
        <v>0.39581430191151873</v>
      </c>
      <c r="F131" s="21">
        <f>+'[11]อัตราการใช้น้ำรายเดือน-กศผ'!AF44</f>
        <v>0.4140200432532864</v>
      </c>
      <c r="G131" s="21">
        <f>+'[11]อัตราการใช้น้ำรายเดือน-กศผ'!AG44</f>
        <v>0.43544069991519485</v>
      </c>
      <c r="H131" s="21">
        <f>+'[11]อัตราการใช้น้ำรายเดือน-กศผ'!AH44</f>
        <v>0.40044988670975246</v>
      </c>
      <c r="I131" s="21">
        <f>+'[11]อัตราการใช้น้ำรายเดือน-กศผ'!AI44</f>
        <v>0.53234199999362652</v>
      </c>
      <c r="J131" s="21">
        <f>+'[11]อัตราการใช้น้ำรายเดือน-กศผ'!AJ44</f>
        <v>0.50275043717356749</v>
      </c>
      <c r="K131" s="21">
        <f>+'[11]อัตราการใช้น้ำรายเดือน-กศผ'!AK44</f>
        <v>0.47915848008800371</v>
      </c>
      <c r="L131" s="21">
        <f>+'[11]อัตราการใช้น้ำรายเดือน-กศผ'!AL44</f>
        <v>0.40821767656160335</v>
      </c>
      <c r="M131" s="21">
        <f>+'[11]อัตราการใช้น้ำรายเดือน-กศผ'!AM44</f>
        <v>0.40266865993667866</v>
      </c>
      <c r="N131" s="21">
        <f>+'[11]อัตราการใช้น้ำรายเดือน-กศผ'!AN44</f>
        <v>0.42355052629729939</v>
      </c>
      <c r="O131" s="21">
        <f>+'[11]อัตราการใช้น้ำรายเดือน-กศผ'!AO44</f>
        <v>0.43377747348264012</v>
      </c>
      <c r="Q131" s="10">
        <v>1013</v>
      </c>
      <c r="R131" s="10" t="s">
        <v>22</v>
      </c>
      <c r="S131" s="21">
        <f>+'[11]อัตราการใช้น้ำสะสม-กศผ'!AC44</f>
        <v>0.38205003551755928</v>
      </c>
      <c r="T131" s="21">
        <f>+'[11]อัตราการใช้น้ำสะสม-กศผ'!AD44</f>
        <v>0.39557017578416603</v>
      </c>
      <c r="U131" s="21">
        <f>+'[11]อัตราการใช้น้ำสะสม-กศผ'!AE44</f>
        <v>0.3955822201573248</v>
      </c>
      <c r="V131" s="21">
        <f>+'[11]อัตราการใช้น้ำสะสม-กศผ'!AF44</f>
        <v>0.39939859911984343</v>
      </c>
      <c r="W131" s="21">
        <f>+'[11]อัตราการใช้น้ำสะสม-กศผ'!AG44</f>
        <v>0.40514711598639164</v>
      </c>
      <c r="X131" s="21">
        <f>+'[11]อัตราการใช้น้ำสะสม-กศผ'!AH44</f>
        <v>0.40370994705864943</v>
      </c>
      <c r="Y131" s="21">
        <f>+'[11]อัตราการใช้น้ำสะสม-กศผ'!AI44</f>
        <v>0.42211026626367015</v>
      </c>
      <c r="Z131" s="21">
        <f>+'[11]อัตราการใช้น้ำสะสม-กศผ'!AJ44</f>
        <v>0.43301027901543743</v>
      </c>
      <c r="AA131" s="21">
        <f>+'[11]อัตราการใช้น้ำสะสม-กศผ'!AK44</f>
        <v>0.43924071058538844</v>
      </c>
      <c r="AB131" s="21">
        <f>+'[11]อัตราการใช้น้ำสะสม-กศผ'!AL44</f>
        <v>0.43657977638634987</v>
      </c>
      <c r="AC131" s="21">
        <f>+'[11]อัตราการใช้น้ำสะสม-กศผ'!AM44</f>
        <v>0.43488309816590032</v>
      </c>
      <c r="AD131" s="21">
        <f>+'[11]อัตราการใช้น้ำสะสม-กศผ'!AN44</f>
        <v>0.4334389815017719</v>
      </c>
      <c r="AE131" s="373"/>
      <c r="AF131" s="373"/>
      <c r="AH131" s="374"/>
    </row>
    <row r="132" spans="1:34">
      <c r="A132" s="10">
        <v>1014</v>
      </c>
      <c r="B132" s="10" t="s">
        <v>23</v>
      </c>
      <c r="C132" s="21">
        <f>+'[11]อัตราการใช้น้ำรายเดือน-กศผ'!AC45</f>
        <v>0.56155591127225524</v>
      </c>
      <c r="D132" s="21">
        <f>+'[11]อัตราการใช้น้ำรายเดือน-กศผ'!AD45</f>
        <v>0.59353248677629034</v>
      </c>
      <c r="E132" s="21">
        <f>+'[11]อัตราการใช้น้ำรายเดือน-กศผ'!AE45</f>
        <v>0.56798253422375367</v>
      </c>
      <c r="F132" s="21">
        <f>+'[11]อัตราการใช้น้ำรายเดือน-กศผ'!AF45</f>
        <v>0.58387553158127092</v>
      </c>
      <c r="G132" s="21">
        <f>+'[11]อัตราการใช้น้ำรายเดือน-กศผ'!AG45</f>
        <v>0.63278952661350218</v>
      </c>
      <c r="H132" s="21">
        <f>+'[11]อัตราการใช้น้ำรายเดือน-กศผ'!AH45</f>
        <v>0.55927805097590655</v>
      </c>
      <c r="I132" s="21">
        <f>+'[11]อัตราการใช้น้ำรายเดือน-กศผ'!AI45</f>
        <v>0.65444405362422653</v>
      </c>
      <c r="J132" s="21">
        <f>+'[11]อัตราการใช้น้ำรายเดือน-กศผ'!AJ45</f>
        <v>0.65076194005541477</v>
      </c>
      <c r="K132" s="21">
        <f>+'[11]อัตราการใช้น้ำรายเดือน-กศผ'!AK45</f>
        <v>0.63698816412192405</v>
      </c>
      <c r="L132" s="21">
        <f>+'[11]อัตราการใช้น้ำรายเดือน-กศผ'!AL45</f>
        <v>0.59111105541590936</v>
      </c>
      <c r="M132" s="21">
        <f>+'[11]อัตราการใช้น้ำรายเดือน-กศผ'!AM45</f>
        <v>0.57005612746065415</v>
      </c>
      <c r="N132" s="21">
        <f>+'[11]อัตราการใช้น้ำรายเดือน-กศผ'!AN45</f>
        <v>0.60371105735982433</v>
      </c>
      <c r="O132" s="21">
        <f>+'[11]อัตราการใช้น้ำรายเดือน-กศผ'!AO45</f>
        <v>0.59956921245044259</v>
      </c>
      <c r="Q132" s="10">
        <v>1014</v>
      </c>
      <c r="R132" s="10" t="s">
        <v>23</v>
      </c>
      <c r="S132" s="21">
        <f>+'[11]อัตราการใช้น้ำสะสม-กศผ'!AC45</f>
        <v>0.56155591127225524</v>
      </c>
      <c r="T132" s="21">
        <f>+'[11]อัตราการใช้น้ำสะสม-กศผ'!AD45</f>
        <v>0.57731428854646194</v>
      </c>
      <c r="U132" s="21">
        <f>+'[11]อัตราการใช้น้ำสะสม-กศผ'!AE45</f>
        <v>0.57450276327683714</v>
      </c>
      <c r="V132" s="21">
        <f>+'[11]อัตราการใช้น้ำสะสม-กศผ'!AF45</f>
        <v>0.57700675992521544</v>
      </c>
      <c r="W132" s="21">
        <f>+'[11]อัตราการใช้น้ำสะสม-กศผ'!AG45</f>
        <v>0.58747082622328428</v>
      </c>
      <c r="X132" s="21">
        <f>+'[11]อัตราการใช้น้ำสะสม-กศผ'!AH45</f>
        <v>0.58268263456871683</v>
      </c>
      <c r="Y132" s="21">
        <f>+'[11]อัตราการใช้น้ำสะสม-กศผ'!AI45</f>
        <v>0.59287427060336217</v>
      </c>
      <c r="Z132" s="21">
        <f>+'[11]อัตราการใช้น้ำสะสม-กศผ'!AJ45</f>
        <v>0.60018371009883653</v>
      </c>
      <c r="AA132" s="21">
        <f>+'[11]อัตราการใช้น้ำสะสม-กศผ'!AK45</f>
        <v>0.60411863301013702</v>
      </c>
      <c r="AB132" s="21">
        <f>+'[11]อัตราการใช้น้ำสะสม-กศผ'!AL45</f>
        <v>0.60277024789612121</v>
      </c>
      <c r="AC132" s="21">
        <f>+'[11]อัตราการใช้น้ำสะสม-กศผ'!AM45</f>
        <v>0.59941171934251936</v>
      </c>
      <c r="AD132" s="21">
        <f>+'[11]อัตราการใช้น้ำสะสม-กศผ'!AN45</f>
        <v>0.59956921245044259</v>
      </c>
      <c r="AE132" s="373"/>
      <c r="AF132" s="373"/>
      <c r="AH132" s="374"/>
    </row>
    <row r="133" spans="1:34">
      <c r="A133" s="10">
        <v>1015</v>
      </c>
      <c r="B133" s="10" t="s">
        <v>24</v>
      </c>
      <c r="C133" s="21">
        <f>+'[11]อัตราการใช้น้ำรายเดือน-กศผ'!AC46</f>
        <v>0.44829201523724849</v>
      </c>
      <c r="D133" s="21">
        <f>+'[11]อัตราการใช้น้ำรายเดือน-กศผ'!AD46</f>
        <v>0.49948944532403117</v>
      </c>
      <c r="E133" s="21">
        <f>+'[11]อัตราการใช้น้ำรายเดือน-กศผ'!AE46</f>
        <v>0.4600112313764797</v>
      </c>
      <c r="F133" s="21">
        <f>+'[11]อัตราการใช้น้ำรายเดือน-กศผ'!AF46</f>
        <v>0.48219802884468554</v>
      </c>
      <c r="G133" s="21">
        <f>+'[11]อัตราการใช้น้ำรายเดือน-กศผ'!AG46</f>
        <v>0.50479742604162081</v>
      </c>
      <c r="H133" s="21">
        <f>+'[11]อัตราการใช้น้ำรายเดือน-กศผ'!AH46</f>
        <v>0.45906298099172005</v>
      </c>
      <c r="I133" s="21">
        <f>+'[11]อัตราการใช้น้ำรายเดือน-กศผ'!AI46</f>
        <v>0.53474958599103706</v>
      </c>
      <c r="J133" s="21">
        <f>+'[11]อัตราการใช้น้ำรายเดือน-กศผ'!AJ46</f>
        <v>0.58976323193542246</v>
      </c>
      <c r="K133" s="21">
        <f>+'[11]อัตราการใช้น้ำรายเดือน-กศผ'!AK46</f>
        <v>0.51801097342864111</v>
      </c>
      <c r="L133" s="21">
        <f>+'[11]อัตราการใช้น้ำรายเดือน-กศผ'!AL46</f>
        <v>0.49074754746891813</v>
      </c>
      <c r="M133" s="21">
        <f>+'[11]อัตราการใช้น้ำรายเดือน-กศผ'!AM46</f>
        <v>0.46575964031709</v>
      </c>
      <c r="N133" s="21">
        <f>+'[11]อัตราการใช้น้ำรายเดือน-กศผ'!AN46</f>
        <v>0.48577211210821647</v>
      </c>
      <c r="O133" s="21">
        <f>+'[11]อัตราการใช้น้ำรายเดือน-กศผ'!AO46</f>
        <v>0.49433860384312905</v>
      </c>
      <c r="Q133" s="10">
        <v>1015</v>
      </c>
      <c r="R133" s="10" t="s">
        <v>24</v>
      </c>
      <c r="S133" s="21">
        <f>+'[11]อัตราการใช้น้ำสะสม-กศผ'!AC46</f>
        <v>0.44829201523724849</v>
      </c>
      <c r="T133" s="21">
        <f>+'[11]อัตราการใช้น้ำสะสม-กศผ'!AD46</f>
        <v>0.47358232284065288</v>
      </c>
      <c r="U133" s="21">
        <f>+'[11]อัตราการใช้น้ำสะสม-กศผ'!AE46</f>
        <v>0.46877692440164226</v>
      </c>
      <c r="V133" s="21">
        <f>+'[11]อัตราการใช้น้ำสะสม-กศผ'!AF46</f>
        <v>0.47203417530023467</v>
      </c>
      <c r="W133" s="21">
        <f>+'[11]อัตราการใช้น้ำสะสม-กศผ'!AG46</f>
        <v>0.4781285655248585</v>
      </c>
      <c r="X133" s="21">
        <f>+'[11]อัตราการใช้น้ำสะสม-กศผ'!AH46</f>
        <v>0.47491999462297629</v>
      </c>
      <c r="Y133" s="21">
        <f>+'[11]อัตราการใช้น้ำสะสม-กศผ'!AI46</f>
        <v>0.48354285621756193</v>
      </c>
      <c r="Z133" s="21">
        <f>+'[11]อัตราการใช้น้ำสะสม-กศผ'!AJ46</f>
        <v>0.49741873288811878</v>
      </c>
      <c r="AA133" s="21">
        <f>+'[11]อัตราการใช้น้ำสะสม-กศผ'!AK46</f>
        <v>0.49989022227773777</v>
      </c>
      <c r="AB133" s="21">
        <f>+'[11]อัตราการใช้น้ำสะสม-กศผ'!AL46</f>
        <v>0.4988667398468567</v>
      </c>
      <c r="AC133" s="21">
        <f>+'[11]อัตราการใช้น้ำสะสม-กศผ'!AM46</f>
        <v>0.49529317096381925</v>
      </c>
      <c r="AD133" s="21">
        <f>+'[11]อัตราการใช้น้ำสะสม-กศผ'!AN46</f>
        <v>0.4943809672507769</v>
      </c>
      <c r="AE133" s="373"/>
      <c r="AF133" s="373"/>
      <c r="AH133" s="374"/>
    </row>
    <row r="134" spans="1:34">
      <c r="A134" s="10">
        <v>1016</v>
      </c>
      <c r="B134" s="10" t="s">
        <v>25</v>
      </c>
      <c r="C134" s="21">
        <f>+'[11]อัตราการใช้น้ำรายเดือน-กศผ'!AC47</f>
        <v>0.40118899831597188</v>
      </c>
      <c r="D134" s="21">
        <f>+'[11]อัตราการใช้น้ำรายเดือน-กศผ'!AD47</f>
        <v>0.43523361476157574</v>
      </c>
      <c r="E134" s="21">
        <f>+'[11]อัตราการใช้น้ำรายเดือน-กศผ'!AE47</f>
        <v>0.41412856162666895</v>
      </c>
      <c r="F134" s="21">
        <f>+'[11]อัตราการใช้น้ำรายเดือน-กศผ'!AF47</f>
        <v>0.45170626286728099</v>
      </c>
      <c r="G134" s="21">
        <f>+'[11]อัตราการใช้น้ำรายเดือน-กศผ'!AG47</f>
        <v>0.47235932263334418</v>
      </c>
      <c r="H134" s="21">
        <f>+'[11]อัตราการใช้น้ำรายเดือน-กศผ'!AH47</f>
        <v>0.4323909950395412</v>
      </c>
      <c r="I134" s="21">
        <f>+'[11]อัตราการใช้น้ำรายเดือน-กศผ'!AI47</f>
        <v>0.51756468702971747</v>
      </c>
      <c r="J134" s="21">
        <f>+'[11]อัตราการใช้น้ำรายเดือน-กศผ'!AJ47</f>
        <v>0.54655723589450123</v>
      </c>
      <c r="K134" s="21">
        <f>+'[11]อัตราการใช้น้ำรายเดือน-กศผ'!AK47</f>
        <v>0.47042897631002917</v>
      </c>
      <c r="L134" s="21">
        <f>+'[11]อัตราการใช้น้ำรายเดือน-กศผ'!AL47</f>
        <v>0.40873686354356331</v>
      </c>
      <c r="M134" s="21">
        <f>+'[11]อัตราการใช้น้ำรายเดือน-กศผ'!AM47</f>
        <v>0.41925137915092309</v>
      </c>
      <c r="N134" s="21">
        <f>+'[11]อัตราการใช้น้ำรายเดือน-กศผ'!AN47</f>
        <v>0.42865907930051683</v>
      </c>
      <c r="O134" s="21">
        <f>+'[11]อัตราการใช้น้ำรายเดือน-กศผ'!AO47</f>
        <v>0.44895083669475622</v>
      </c>
      <c r="Q134" s="10">
        <v>1016</v>
      </c>
      <c r="R134" s="10" t="s">
        <v>25</v>
      </c>
      <c r="S134" s="21">
        <f>+'[11]อัตราการใช้น้ำสะสม-กศผ'!AC47</f>
        <v>0.40118899831597188</v>
      </c>
      <c r="T134" s="21">
        <f>+'[11]อัตราการใช้น้ำสะสม-กศผ'!AD47</f>
        <v>0.41789840615613127</v>
      </c>
      <c r="U134" s="21">
        <f>+'[11]อัตราการใช้น้ำสะสม-กศผ'!AE47</f>
        <v>0.41661977718624821</v>
      </c>
      <c r="V134" s="21">
        <f>+'[11]อัตราการใช้น้ำสะสม-กศผ'!AF47</f>
        <v>0.42543964385572003</v>
      </c>
      <c r="W134" s="21">
        <f>+'[11]อัตราการใช้น้ำสะสม-กศผ'!AG47</f>
        <v>0.43405997309468797</v>
      </c>
      <c r="X134" s="21">
        <f>+'[11]อัตราการใช้น้ำสะสม-กศผ'!AH47</f>
        <v>0.43345511693454181</v>
      </c>
      <c r="Y134" s="21">
        <f>+'[11]อัตราการใช้น้ำสะสม-กศผ'!AI47</f>
        <v>0.44544781032810665</v>
      </c>
      <c r="Z134" s="21">
        <f>+'[11]อัตราการใช้น้ำสะสม-กศผ'!AJ47</f>
        <v>0.45811191388774153</v>
      </c>
      <c r="AA134" s="21">
        <f>+'[11]อัตราการใช้น้ำสะสม-กศผ'!AK47</f>
        <v>0.45897275509912816</v>
      </c>
      <c r="AB134" s="21">
        <f>+'[11]อัตราการใช้น้ำสะสม-กศผ'!AL47</f>
        <v>0.45390093996961806</v>
      </c>
      <c r="AC134" s="21">
        <f>+'[11]อัตราการใช้น้ำสะสม-กศผ'!AM47</f>
        <v>0.45066263491174102</v>
      </c>
      <c r="AD134" s="21">
        <f>+'[11]อัตราการใช้น้ำสะสม-กศผ'!AN47</f>
        <v>0.44892466032972239</v>
      </c>
      <c r="AE134" s="373"/>
      <c r="AF134" s="373"/>
      <c r="AH134" s="374"/>
    </row>
    <row r="135" spans="1:34">
      <c r="A135" s="10">
        <v>1017</v>
      </c>
      <c r="B135" s="10" t="s">
        <v>26</v>
      </c>
      <c r="C135" s="21">
        <f>+'[11]อัตราการใช้น้ำรายเดือน-กศผ'!AC48</f>
        <v>0.52396106090742678</v>
      </c>
      <c r="D135" s="21">
        <f>+'[11]อัตราการใช้น้ำรายเดือน-กศผ'!AD48</f>
        <v>0.55613054949772756</v>
      </c>
      <c r="E135" s="21">
        <f>+'[11]อัตราการใช้น้ำรายเดือน-กศผ'!AE48</f>
        <v>0.53913415579092316</v>
      </c>
      <c r="F135" s="21">
        <f>+'[11]อัตราการใช้น้ำรายเดือน-กศผ'!AF48</f>
        <v>0.55085060353079307</v>
      </c>
      <c r="G135" s="21">
        <f>+'[11]อัตราการใช้น้ำรายเดือน-กศผ'!AG48</f>
        <v>0.59454021927501854</v>
      </c>
      <c r="H135" s="21">
        <f>+'[11]อัตราการใช้น้ำรายเดือน-กศผ'!AH48</f>
        <v>0.5105581900643188</v>
      </c>
      <c r="I135" s="21">
        <f>+'[11]อัตราการใช้น้ำรายเดือน-กศผ'!AI48</f>
        <v>0.6142163198564391</v>
      </c>
      <c r="J135" s="21">
        <f>+'[11]อัตราการใช้น้ำรายเดือน-กศผ'!AJ48</f>
        <v>0.60344088252130812</v>
      </c>
      <c r="K135" s="21">
        <f>+'[11]อัตราการใช้น้ำรายเดือน-กศผ'!AK48</f>
        <v>0.60058484791703959</v>
      </c>
      <c r="L135" s="21">
        <f>+'[11]อัตราการใช้น้ำรายเดือน-กศผ'!AL48</f>
        <v>0.54506473333719152</v>
      </c>
      <c r="M135" s="21">
        <f>+'[11]อัตราการใช้น้ำรายเดือน-กศผ'!AM48</f>
        <v>0.52719439612872732</v>
      </c>
      <c r="N135" s="21">
        <f>+'[11]อัตราการใช้น้ำรายเดือน-กศผ'!AN48</f>
        <v>0.54940918652534487</v>
      </c>
      <c r="O135" s="21">
        <f>+'[11]อัตราการใช้น้ำรายเดือน-กศผ'!AO48</f>
        <v>0.55878619381444161</v>
      </c>
      <c r="Q135" s="10">
        <v>1017</v>
      </c>
      <c r="R135" s="10" t="s">
        <v>26</v>
      </c>
      <c r="S135" s="21">
        <f>+'[11]อัตราการใช้น้ำสะสม-กศผ'!AC48</f>
        <v>0.52396106090742678</v>
      </c>
      <c r="T135" s="21">
        <f>+'[11]อัตราการใช้น้ำสะสม-กศผ'!AD48</f>
        <v>0.53978097210810061</v>
      </c>
      <c r="U135" s="21">
        <f>+'[11]อัตราการใช้น้ำสะสม-กศผ'!AE48</f>
        <v>0.53959738485952069</v>
      </c>
      <c r="V135" s="21">
        <f>+'[11]อัตราการใช้น้ำสะสม-กศผ'!AF48</f>
        <v>0.54239512087403008</v>
      </c>
      <c r="W135" s="21">
        <f>+'[11]อัตราการใช้น้ำสะสม-กศผ'!AG48</f>
        <v>0.5520726055648395</v>
      </c>
      <c r="X135" s="21">
        <f>+'[11]อัตราการใช้น้ำสะสม-กศผ'!AH48</f>
        <v>0.54490129404780052</v>
      </c>
      <c r="Y135" s="21">
        <f>+'[11]อัตราการใช้น้ำสะสม-กศผ'!AI48</f>
        <v>0.55445749054251492</v>
      </c>
      <c r="Z135" s="21">
        <f>+'[11]อัตราการใช้น้ำสะสม-กศผ'!AJ48</f>
        <v>0.56076494616306793</v>
      </c>
      <c r="AA135" s="21">
        <f>+'[11]อัตราการใช้น้ำสะสม-กศผ'!AK48</f>
        <v>0.56510862413448371</v>
      </c>
      <c r="AB135" s="21">
        <f>+'[11]อัตราการใช้น้ำสะสม-กศผ'!AL48</f>
        <v>0.56299246728487695</v>
      </c>
      <c r="AC135" s="21">
        <f>+'[11]อัตราการใช้น้ำสะสม-กศผ'!AM48</f>
        <v>0.55959540525108598</v>
      </c>
      <c r="AD135" s="21">
        <f>+'[11]อัตราการใช้น้ำสะสม-กศผ'!AN48</f>
        <v>0.55876441047615177</v>
      </c>
      <c r="AE135" s="373"/>
      <c r="AF135" s="373"/>
      <c r="AH135" s="374"/>
    </row>
    <row r="136" spans="1:34">
      <c r="A136" s="10">
        <v>1018</v>
      </c>
      <c r="B136" s="10" t="s">
        <v>27</v>
      </c>
      <c r="C136" s="21">
        <f>+'[11]อัตราการใช้น้ำรายเดือน-กศผ'!AC49</f>
        <v>0.46310930205414108</v>
      </c>
      <c r="D136" s="21">
        <f>+'[11]อัตราการใช้น้ำรายเดือน-กศผ'!AD49</f>
        <v>0.48283913363850811</v>
      </c>
      <c r="E136" s="21">
        <f>+'[11]อัตราการใช้น้ำรายเดือน-กศผ'!AE49</f>
        <v>0.46706861980334369</v>
      </c>
      <c r="F136" s="21">
        <f>+'[11]อัตราการใช้น้ำรายเดือน-กศผ'!AF49</f>
        <v>0.4795819171470147</v>
      </c>
      <c r="G136" s="21">
        <f>+'[11]อัตราการใช้น้ำรายเดือน-กศผ'!AG49</f>
        <v>0.4975349941426031</v>
      </c>
      <c r="H136" s="21">
        <f>+'[11]อัตราการใช้น้ำรายเดือน-กศผ'!AH49</f>
        <v>0.46361962129005602</v>
      </c>
      <c r="I136" s="21">
        <f>+'[11]อัตราการใช้น้ำรายเดือน-กศผ'!AI49</f>
        <v>0.56318939962698156</v>
      </c>
      <c r="J136" s="21">
        <f>+'[11]อัตราการใช้น้ำรายเดือน-กศผ'!AJ49</f>
        <v>0.56112108785217596</v>
      </c>
      <c r="K136" s="21">
        <f>+'[11]อัตราการใช้น้ำรายเดือน-กศผ'!AK49</f>
        <v>0.53192489600328463</v>
      </c>
      <c r="L136" s="21">
        <f>+'[11]อัตราการใช้น้ำรายเดือน-กศผ'!AL49</f>
        <v>0.48456307505187207</v>
      </c>
      <c r="M136" s="21">
        <f>+'[11]อัตราการใช้น้ำรายเดือน-กศผ'!AM49</f>
        <v>0.46909420027075777</v>
      </c>
      <c r="N136" s="21">
        <f>+'[11]อัตราการใช้น้ำรายเดือน-กศผ'!AN49</f>
        <v>0.48103384337528809</v>
      </c>
      <c r="O136" s="21">
        <f>+'[11]อัตราการใช้น้ำรายเดือน-กศผ'!AO49</f>
        <v>0.49543577353819801</v>
      </c>
      <c r="Q136" s="10">
        <v>1018</v>
      </c>
      <c r="R136" s="10" t="s">
        <v>27</v>
      </c>
      <c r="S136" s="21">
        <f>+'[11]อัตราการใช้น้ำสะสม-กศผ'!AC49</f>
        <v>0.46310930205414108</v>
      </c>
      <c r="T136" s="21">
        <f>+'[11]อัตราการใช้น้ำสะสม-กศผ'!AD49</f>
        <v>0.4727099764592369</v>
      </c>
      <c r="U136" s="21">
        <f>+'[11]อัตราการใช้น้ำสะสม-กศผ'!AE49</f>
        <v>0.47076309022500273</v>
      </c>
      <c r="V136" s="21">
        <f>+'[11]อัตราการใช้น้ำสะสม-กศผ'!AF49</f>
        <v>0.47296988930954559</v>
      </c>
      <c r="W136" s="21">
        <f>+'[11]อัตราการใช้น้ำสะสม-กศผ'!AG49</f>
        <v>0.47733074586005297</v>
      </c>
      <c r="X136" s="21">
        <f>+'[11]อัตราการใช้น้ำสะสม-กศผ'!AH49</f>
        <v>0.47462304921261439</v>
      </c>
      <c r="Y136" s="21">
        <f>+'[11]อัตราการใช้น้ำสะสม-กศผ'!AI49</f>
        <v>0.4873602160435449</v>
      </c>
      <c r="Z136" s="21">
        <f>+'[11]อัตราการใช้น้ำสะสม-กศผ'!AJ49</f>
        <v>0.49675440644477598</v>
      </c>
      <c r="AA136" s="21">
        <f>+'[11]อัตราการใช้น้ำสะสม-กศผ'!AK49</f>
        <v>0.50066749974321589</v>
      </c>
      <c r="AB136" s="21">
        <f>+'[11]อัตราการใช้น้ำสะสม-กศผ'!AL49</f>
        <v>0.49925437911094511</v>
      </c>
      <c r="AC136" s="21">
        <f>+'[11]อัตราการใช้น้ำสะสม-กศผ'!AM49</f>
        <v>0.49666743752334241</v>
      </c>
      <c r="AD136" s="21">
        <f>+'[11]อัตราการใช้น้ำสะสม-กศผ'!AN49</f>
        <v>0.49547490748555484</v>
      </c>
      <c r="AE136" s="373"/>
      <c r="AF136" s="373"/>
      <c r="AH136" s="374"/>
    </row>
    <row r="137" spans="1:34">
      <c r="A137" s="10">
        <v>1019</v>
      </c>
      <c r="B137" s="10" t="s">
        <v>28</v>
      </c>
      <c r="C137" s="21">
        <f>+'[11]อัตราการใช้น้ำรายเดือน-กศผ'!AC50</f>
        <v>0.45691354981389709</v>
      </c>
      <c r="D137" s="21">
        <f>+'[11]อัตราการใช้น้ำรายเดือน-กศผ'!AD50</f>
        <v>0.47761605594441658</v>
      </c>
      <c r="E137" s="21">
        <f>+'[11]อัตราการใช้น้ำรายเดือน-กศผ'!AE50</f>
        <v>0.47455983683082464</v>
      </c>
      <c r="F137" s="21">
        <f>+'[11]อัตราการใช้น้ำรายเดือน-กศผ'!AF50</f>
        <v>0.47322681399470634</v>
      </c>
      <c r="G137" s="21">
        <f>+'[11]อัตราการใช้น้ำรายเดือน-กศผ'!AG50</f>
        <v>0.51111832308373051</v>
      </c>
      <c r="H137" s="21">
        <f>+'[11]อัตราการใช้น้ำรายเดือน-กศผ'!AH50</f>
        <v>0.45880621616903761</v>
      </c>
      <c r="I137" s="21">
        <f>+'[11]อัตราการใช้น้ำรายเดือน-กศผ'!AI50</f>
        <v>0.54218747319677052</v>
      </c>
      <c r="J137" s="21">
        <f>+'[11]อัตราการใช้น้ำรายเดือน-กศผ'!AJ50</f>
        <v>0.54541522009070031</v>
      </c>
      <c r="K137" s="21">
        <f>+'[11]อัตราการใช้น้ำรายเดือน-กศผ'!AK50</f>
        <v>0.50811935853410939</v>
      </c>
      <c r="L137" s="21">
        <f>+'[11]อัตราการใช้น้ำรายเดือน-กศผ'!AL50</f>
        <v>0.47012961806800907</v>
      </c>
      <c r="M137" s="21">
        <f>+'[11]อัตราการใช้น้ำรายเดือน-กศผ'!AM50</f>
        <v>0.44726290260804485</v>
      </c>
      <c r="N137" s="21">
        <f>+'[11]อัตราการใช้น้ำรายเดือน-กศผ'!AN50</f>
        <v>0.4812743603269975</v>
      </c>
      <c r="O137" s="21">
        <f>+'[11]อัตราการใช้น้ำรายเดือน-กศผ'!AO50</f>
        <v>0.48670508613191293</v>
      </c>
      <c r="Q137" s="10">
        <v>1019</v>
      </c>
      <c r="R137" s="10" t="s">
        <v>28</v>
      </c>
      <c r="S137" s="21">
        <f>+'[11]อัตราการใช้น้ำสะสม-กศผ'!AC50</f>
        <v>0.45691354981389709</v>
      </c>
      <c r="T137" s="21">
        <f>+'[11]อัตราการใช้น้ำสะสม-กศผ'!AD50</f>
        <v>0.46695234224968624</v>
      </c>
      <c r="U137" s="21">
        <f>+'[11]อัตราการใช้น้ำสะสม-กศผ'!AE50</f>
        <v>0.46951674511693242</v>
      </c>
      <c r="V137" s="21">
        <f>+'[11]อัตราการใช้น้ำสะสม-กศผ'!AF50</f>
        <v>0.47036299627395012</v>
      </c>
      <c r="W137" s="21">
        <f>+'[11]อัตราการใช้น้ำสะสม-กศผ'!AG50</f>
        <v>0.47754098380717147</v>
      </c>
      <c r="X137" s="21">
        <f>+'[11]อัตราการใช้น้ำสะสม-กศผ'!AH50</f>
        <v>0.47385573455103952</v>
      </c>
      <c r="Y137" s="21">
        <f>+'[11]อัตราการใช้น้ำสะสม-กศผ'!AI50</f>
        <v>0.48314512448801217</v>
      </c>
      <c r="Z137" s="21">
        <f>+'[11]อัตราการใช้น้ำสะสม-กศผ'!AJ50</f>
        <v>0.49080252068950342</v>
      </c>
      <c r="AA137" s="21">
        <f>+'[11]อัตราการใช้น้ำสะสม-กศผ'!AK50</f>
        <v>0.4928415099788867</v>
      </c>
      <c r="AB137" s="21">
        <f>+'[11]อัตราการใช้น้ำสะสม-กศผ'!AL50</f>
        <v>0.49068734158449318</v>
      </c>
      <c r="AC137" s="21">
        <f>+'[11]อัตราการใช้น้ำสะสม-กศผ'!AM50</f>
        <v>0.48691787615347748</v>
      </c>
      <c r="AD137" s="21">
        <f>+'[11]อัตราการใช้น้ำสะสม-กศผ'!AN50</f>
        <v>0.486643532434413</v>
      </c>
      <c r="AE137" s="373"/>
      <c r="AF137" s="373"/>
      <c r="AH137" s="374"/>
    </row>
    <row r="138" spans="1:34">
      <c r="A138" s="10">
        <v>1020</v>
      </c>
      <c r="B138" s="10" t="s">
        <v>29</v>
      </c>
      <c r="C138" s="21">
        <f>+'[11]อัตราการใช้น้ำรายเดือน-กศผ'!AC51</f>
        <v>0.58885630768581465</v>
      </c>
      <c r="D138" s="21">
        <f>+'[11]อัตราการใช้น้ำรายเดือน-กศผ'!AD51</f>
        <v>0.63600750144893836</v>
      </c>
      <c r="E138" s="21">
        <f>+'[11]อัตราการใช้น้ำรายเดือน-กศผ'!AE51</f>
        <v>0.61202285209290941</v>
      </c>
      <c r="F138" s="21">
        <f>+'[11]อัตราการใช้น้ำรายเดือน-กศผ'!AF51</f>
        <v>0.63278902027066697</v>
      </c>
      <c r="G138" s="21">
        <f>+'[11]อัตราการใช้น้ำรายเดือน-กศผ'!AG51</f>
        <v>0.66352816137101123</v>
      </c>
      <c r="H138" s="21">
        <f>+'[11]อัตราการใช้น้ำรายเดือน-กศผ'!AH51</f>
        <v>0.58100756916119201</v>
      </c>
      <c r="I138" s="21">
        <f>+'[11]อัตราการใช้น้ำรายเดือน-กศผ'!AI51</f>
        <v>0.69310738124959725</v>
      </c>
      <c r="J138" s="21">
        <f>+'[11]อัตราการใช้น้ำรายเดือน-กศผ'!AJ51</f>
        <v>0.63744142500707623</v>
      </c>
      <c r="K138" s="21">
        <f>+'[11]อัตราการใช้น้ำรายเดือน-กศผ'!AK51</f>
        <v>0.66807965909419376</v>
      </c>
      <c r="L138" s="21">
        <f>+'[11]อัตราการใช้น้ำรายเดือน-กศผ'!AL51</f>
        <v>0.62646809360815914</v>
      </c>
      <c r="M138" s="21">
        <f>+'[11]อัตราการใช้น้ำรายเดือน-กศผ'!AM51</f>
        <v>0.59511117691933235</v>
      </c>
      <c r="N138" s="21">
        <f>+'[11]อัตราการใช้น้ำรายเดือน-กศผ'!AN51</f>
        <v>0.64122251826520837</v>
      </c>
      <c r="O138" s="21">
        <f>+'[11]อัตราการใช้น้ำรายเดือน-กศผ'!AO51</f>
        <v>0.63043818980198496</v>
      </c>
      <c r="Q138" s="10">
        <v>1020</v>
      </c>
      <c r="R138" s="10" t="s">
        <v>29</v>
      </c>
      <c r="S138" s="21">
        <f>+'[11]อัตราการใช้น้ำสะสม-กศผ'!AC51</f>
        <v>0.58885630768581465</v>
      </c>
      <c r="T138" s="21">
        <f>+'[11]อัตราการใช้น้ำสะสม-กศผ'!AD51</f>
        <v>0.61183269149507469</v>
      </c>
      <c r="U138" s="21">
        <f>+'[11]อัตราการใช้น้ำสะสม-กศผ'!AE51</f>
        <v>0.61194165604265172</v>
      </c>
      <c r="V138" s="21">
        <f>+'[11]อัตราการใช้น้ำสะสม-กศผ'!AF51</f>
        <v>0.61695765272911707</v>
      </c>
      <c r="W138" s="21">
        <f>+'[11]อัตราการใช้น้ำสะสม-กศผ'!AG51</f>
        <v>0.62543394033706479</v>
      </c>
      <c r="X138" s="21">
        <f>+'[11]อัตราการใช้น้ำสะสม-กศผ'!AH51</f>
        <v>0.61772704187391159</v>
      </c>
      <c r="Y138" s="21">
        <f>+'[11]อัตราการใช้น้ำสะสม-กศผ'!AI51</f>
        <v>0.62857462307308054</v>
      </c>
      <c r="Z138" s="21">
        <f>+'[11]อัตราการใช้น้ำสะสม-กศผ'!AJ51</f>
        <v>0.62960325830915942</v>
      </c>
      <c r="AA138" s="21">
        <f>+'[11]อัตราการใช้น้ำสะสม-กศผ'!AK51</f>
        <v>0.6337443450885345</v>
      </c>
      <c r="AB138" s="21">
        <f>+'[11]อัตราการใช้น้ำสะสม-กศผ'!AL51</f>
        <v>0.63321140991760327</v>
      </c>
      <c r="AC138" s="21">
        <f>+'[11]อัตราการใช้น้ำสะสม-กศผ'!AM51</f>
        <v>0.62988405473173836</v>
      </c>
      <c r="AD138" s="21">
        <f>+'[11]อัตราการใช้น้ำสะสม-กศผ'!AN51</f>
        <v>0.63045833867826107</v>
      </c>
      <c r="AE138" s="373"/>
      <c r="AF138" s="373"/>
      <c r="AH138" s="374"/>
    </row>
    <row r="139" spans="1:34">
      <c r="A139" s="10">
        <v>1021</v>
      </c>
      <c r="B139" s="10" t="s">
        <v>30</v>
      </c>
      <c r="C139" s="21">
        <f>+'[11]อัตราการใช้น้ำรายเดือน-กศผ'!AC52</f>
        <v>0.47853439569084261</v>
      </c>
      <c r="D139" s="21">
        <f>+'[11]อัตราการใช้น้ำรายเดือน-กศผ'!AD52</f>
        <v>0.50027877772505291</v>
      </c>
      <c r="E139" s="21">
        <f>+'[11]อัตราการใช้น้ำรายเดือน-กศผ'!AE52</f>
        <v>0.48313781431902586</v>
      </c>
      <c r="F139" s="21">
        <f>+'[11]อัตราการใช้น้ำรายเดือน-กศผ'!AF52</f>
        <v>0.53101936809761752</v>
      </c>
      <c r="G139" s="21">
        <f>+'[11]อัตราการใช้น้ำรายเดือน-กศผ'!AG52</f>
        <v>0.51524201212763254</v>
      </c>
      <c r="H139" s="21">
        <f>+'[11]อัตราการใช้น้ำรายเดือน-กศผ'!AH52</f>
        <v>0.47220445008458373</v>
      </c>
      <c r="I139" s="21">
        <f>+'[11]อัตราการใช้น้ำรายเดือน-กศผ'!AI52</f>
        <v>0.54413984424163819</v>
      </c>
      <c r="J139" s="21">
        <f>+'[11]อัตราการใช้น้ำรายเดือน-กศผ'!AJ52</f>
        <v>0.52490729841491779</v>
      </c>
      <c r="K139" s="21">
        <f>+'[11]อัตราการใช้น้ำรายเดือน-กศผ'!AK52</f>
        <v>0.56230961003746893</v>
      </c>
      <c r="L139" s="21">
        <f>+'[11]อัตราการใช้น้ำรายเดือน-กศผ'!AL52</f>
        <v>0.51277619098095351</v>
      </c>
      <c r="M139" s="21">
        <f>+'[11]อัตราการใช้น้ำรายเดือน-กศผ'!AM52</f>
        <v>0.46776908671707995</v>
      </c>
      <c r="N139" s="21">
        <f>+'[11]อัตราการใช้น้ำรายเดือน-กศผ'!AN52</f>
        <v>0.51816529265281785</v>
      </c>
      <c r="O139" s="21">
        <f>+'[11]อัตราการใช้น้ำรายเดือน-กศผ'!AO52</f>
        <v>0.50720742346908654</v>
      </c>
      <c r="Q139" s="10">
        <v>1021</v>
      </c>
      <c r="R139" s="10" t="s">
        <v>30</v>
      </c>
      <c r="S139" s="21">
        <f>+'[11]อัตราการใช้น้ำสะสม-กศผ'!AC52</f>
        <v>0.47853439569084261</v>
      </c>
      <c r="T139" s="21">
        <f>+'[11]อัตราการใช้น้ำสะสม-กศผ'!AD52</f>
        <v>0.48918642234070325</v>
      </c>
      <c r="U139" s="21">
        <f>+'[11]อัตราการใช้น้ำสะสม-กศผ'!AE52</f>
        <v>0.48723293465391782</v>
      </c>
      <c r="V139" s="21">
        <f>+'[11]อัตราการใช้น้ำสะสม-กศผ'!AF52</f>
        <v>0.49800742572767998</v>
      </c>
      <c r="W139" s="21">
        <f>+'[11]อัตราการใช้น้ำสะสม-กศผ'!AG52</f>
        <v>0.50134841103310979</v>
      </c>
      <c r="X139" s="21">
        <f>+'[11]อัตราการใช้น้ำสะสม-กศผ'!AH52</f>
        <v>0.49653026156477054</v>
      </c>
      <c r="Y139" s="21">
        <f>+'[11]อัตราการใช้น้ำสะสม-กศผ'!AI52</f>
        <v>0.50309914287572854</v>
      </c>
      <c r="Z139" s="21">
        <f>+'[11]อัตราการใช้น้ำสะสม-กศผ'!AJ52</f>
        <v>0.50555390061936245</v>
      </c>
      <c r="AA139" s="21">
        <f>+'[11]อัตราการใช้น้ำสะสม-กศผ'!AK52</f>
        <v>0.51130761852849704</v>
      </c>
      <c r="AB139" s="21">
        <f>+'[11]อัตราการใช้น้ำสะสม-กศผ'!AL52</f>
        <v>0.51126251813817947</v>
      </c>
      <c r="AC139" s="21">
        <f>+'[11]อัตราการใช้น้ำสะสม-กศผ'!AM52</f>
        <v>0.50692867296911415</v>
      </c>
      <c r="AD139" s="21">
        <f>+'[11]อัตราการใช้น้ำสะสม-กศผ'!AN52</f>
        <v>0.50715885898962754</v>
      </c>
      <c r="AE139" s="373"/>
      <c r="AF139" s="373"/>
      <c r="AH139" s="374"/>
    </row>
    <row r="140" spans="1:34">
      <c r="A140" s="10">
        <v>1022</v>
      </c>
      <c r="B140" s="10" t="s">
        <v>31</v>
      </c>
      <c r="C140" s="21">
        <f>+'[11]อัตราการใช้น้ำรายเดือน-กศผ'!AC53</f>
        <v>0.55073766912920308</v>
      </c>
      <c r="D140" s="21">
        <f>+'[11]อัตราการใช้น้ำรายเดือน-กศผ'!AD53</f>
        <v>0.58224159707402923</v>
      </c>
      <c r="E140" s="21">
        <f>+'[11]อัตราการใช้น้ำรายเดือน-กศผ'!AE53</f>
        <v>0.55086685977326066</v>
      </c>
      <c r="F140" s="21">
        <f>+'[11]อัตราการใช้น้ำรายเดือน-กศผ'!AF53</f>
        <v>0.55789021890593593</v>
      </c>
      <c r="G140" s="21">
        <f>+'[11]อัตราการใช้น้ำรายเดือน-กศผ'!AG53</f>
        <v>0.60853462228288124</v>
      </c>
      <c r="H140" s="21">
        <f>+'[11]อัตราการใช้น้ำรายเดือน-กศผ'!AH53</f>
        <v>0.53516046990104937</v>
      </c>
      <c r="I140" s="21">
        <f>+'[11]อัตราการใช้น้ำรายเดือน-กศผ'!AI53</f>
        <v>0.64900194397941702</v>
      </c>
      <c r="J140" s="21">
        <f>+'[11]อัตราการใช้น้ำรายเดือน-กศผ'!AJ53</f>
        <v>0.60769737386271561</v>
      </c>
      <c r="K140" s="21">
        <f>+'[11]อัตราการใช้น้ำรายเดือน-กศผ'!AK53</f>
        <v>0.61997293231197692</v>
      </c>
      <c r="L140" s="21">
        <f>+'[11]อัตราการใช้น้ำรายเดือน-กศผ'!AL53</f>
        <v>0.57748610420201518</v>
      </c>
      <c r="M140" s="21">
        <f>+'[11]อัตราการใช้น้ำรายเดือน-กศผ'!AM53</f>
        <v>0.55359682579278602</v>
      </c>
      <c r="N140" s="21">
        <f>+'[11]อัตราการใช้น้ำรายเดือน-กศผ'!AN53</f>
        <v>0.59565536371323824</v>
      </c>
      <c r="O140" s="21">
        <f>+'[11]อัตราการใช้น้ำรายเดือน-กศผ'!AO53</f>
        <v>0.581908943561388</v>
      </c>
      <c r="Q140" s="10">
        <v>1022</v>
      </c>
      <c r="R140" s="10" t="s">
        <v>31</v>
      </c>
      <c r="S140" s="21">
        <f>+'[11]อัตราการใช้น้ำสะสม-กศผ'!AC53</f>
        <v>0.55073766912920308</v>
      </c>
      <c r="T140" s="21">
        <f>+'[11]อัตราการใช้น้ำสะสม-กศผ'!AD53</f>
        <v>0.56614490161872022</v>
      </c>
      <c r="U140" s="21">
        <f>+'[11]อัตราการใช้น้ำสะสม-กศผ'!AE53</f>
        <v>0.56074653640141792</v>
      </c>
      <c r="V140" s="21">
        <f>+'[11]อัตราการใช้น้ำสะสม-กศผ'!AF53</f>
        <v>0.55970491541702116</v>
      </c>
      <c r="W140" s="21">
        <f>+'[11]อัตราการใช้น้ำสะสม-กศผ'!AG53</f>
        <v>0.56862234819778135</v>
      </c>
      <c r="X140" s="21">
        <f>+'[11]อัตราการใช้น้ำสะสม-กศผ'!AH53</f>
        <v>0.56252654452414974</v>
      </c>
      <c r="Y140" s="21">
        <f>+'[11]อัตราการใช้น้ำสะสม-กศผ'!AI53</f>
        <v>0.57500775640750112</v>
      </c>
      <c r="Z140" s="21">
        <f>+'[11]อัตราการใช้น้ำสะสม-กศผ'!AJ53</f>
        <v>0.57939214794269911</v>
      </c>
      <c r="AA140" s="21">
        <f>+'[11]อัตราการใช้น้ำสะสม-กศผ'!AK53</f>
        <v>0.58395133268414612</v>
      </c>
      <c r="AB140" s="21">
        <f>+'[11]อัตราการใช้น้ำสะสม-กศผ'!AL53</f>
        <v>0.58359995473554904</v>
      </c>
      <c r="AC140" s="21">
        <f>+'[11]อัตราการใช้น้ำสะสม-กศผ'!AM53</f>
        <v>0.58078117368094895</v>
      </c>
      <c r="AD140" s="21">
        <f>+'[11]อัตราการใช้น้ำสะสม-กศผ'!AN53</f>
        <v>0.58192129831602835</v>
      </c>
      <c r="AE140" s="373"/>
      <c r="AF140" s="373"/>
      <c r="AH140" s="374"/>
    </row>
    <row r="141" spans="1:34">
      <c r="A141" s="10">
        <v>1023</v>
      </c>
      <c r="B141" s="10" t="s">
        <v>32</v>
      </c>
      <c r="C141" s="21">
        <f>+'[11]อัตราการใช้น้ำรายเดือน-กศผ'!AC54</f>
        <v>0.41440434627326922</v>
      </c>
      <c r="D141" s="21">
        <f>+'[11]อัตราการใช้น้ำรายเดือน-กศผ'!AD54</f>
        <v>0.45371563523471686</v>
      </c>
      <c r="E141" s="21">
        <f>+'[11]อัตราการใช้น้ำรายเดือน-กศผ'!AE54</f>
        <v>0.41104431405452402</v>
      </c>
      <c r="F141" s="21">
        <f>+'[11]อัตราการใช้น้ำรายเดือน-กศผ'!AF54</f>
        <v>0.45590680212994272</v>
      </c>
      <c r="G141" s="21">
        <f>+'[11]อัตราการใช้น้ำรายเดือน-กศผ'!AG54</f>
        <v>0.46581315690492026</v>
      </c>
      <c r="H141" s="21">
        <f>+'[11]อัตราการใช้น้ำรายเดือน-กศผ'!AH54</f>
        <v>0.41487578811395037</v>
      </c>
      <c r="I141" s="21">
        <f>+'[11]อัตราการใช้น้ำรายเดือน-กศผ'!AI54</f>
        <v>0.4932037558692311</v>
      </c>
      <c r="J141" s="21">
        <f>+'[11]อัตราการใช้น้ำรายเดือน-กศผ'!AJ54</f>
        <v>0.49230256735633071</v>
      </c>
      <c r="K141" s="21">
        <f>+'[11]อัตราการใช้น้ำรายเดือน-กศผ'!AK54</f>
        <v>0.4827132935879152</v>
      </c>
      <c r="L141" s="21">
        <f>+'[11]อัตราการใช้น้ำรายเดือน-กศผ'!AL54</f>
        <v>0.4509176505740301</v>
      </c>
      <c r="M141" s="21">
        <f>+'[11]อัตราการใช้น้ำรายเดือน-กศผ'!AM54</f>
        <v>0.43009055773482852</v>
      </c>
      <c r="N141" s="21">
        <f>+'[11]อัตราการใช้น้ำรายเดือน-กศผ'!AN54</f>
        <v>0.45626701827599764</v>
      </c>
      <c r="O141" s="21">
        <f>+'[11]อัตราการใช้น้ำรายเดือน-กศผ'!AO54</f>
        <v>0.45186012754918514</v>
      </c>
      <c r="Q141" s="10">
        <v>1023</v>
      </c>
      <c r="R141" s="10" t="s">
        <v>32</v>
      </c>
      <c r="S141" s="21">
        <f>+'[11]อัตราการใช้น้ำสะสม-กศผ'!AC54</f>
        <v>0.41440434627326922</v>
      </c>
      <c r="T141" s="21">
        <f>+'[11]อัตราการใช้น้ำสะสม-กศผ'!AD54</f>
        <v>0.43371380927984671</v>
      </c>
      <c r="U141" s="21">
        <f>+'[11]อัตราการใช้น้ำสะสม-กศผ'!AE54</f>
        <v>0.42580235744367301</v>
      </c>
      <c r="V141" s="21">
        <f>+'[11]อัตราการใช้น้ำสะสม-กศผ'!AF54</f>
        <v>0.43294210262680521</v>
      </c>
      <c r="W141" s="21">
        <f>+'[11]อัตราการใช้น้ำสะสม-กศผ'!AG54</f>
        <v>0.43930835686274788</v>
      </c>
      <c r="X141" s="21">
        <f>+'[11]อัตราการใช้น้ำสะสม-กศผ'!AH54</f>
        <v>0.43491880924602888</v>
      </c>
      <c r="Y141" s="21">
        <f>+'[11]อัตราการใช้น้ำสะสม-กศผ'!AI54</f>
        <v>0.44346185835826635</v>
      </c>
      <c r="Z141" s="21">
        <f>+'[11]อัตราการใช้น้ำสะสม-กศผ'!AJ54</f>
        <v>0.44966156178960864</v>
      </c>
      <c r="AA141" s="21">
        <f>+'[11]อัตราการใช้น้ำสะสม-กศผ'!AK54</f>
        <v>0.45330174516918603</v>
      </c>
      <c r="AB141" s="21">
        <f>+'[11]อัตราการใช้น้ำสะสม-กศผ'!AL54</f>
        <v>0.45344784007905115</v>
      </c>
      <c r="AC141" s="21">
        <f>+'[11]อัตราการใช้น้ำสะสม-กศผ'!AM54</f>
        <v>0.4512028781820579</v>
      </c>
      <c r="AD141" s="21">
        <f>+'[11]อัตราการใช้น้ำสะสม-กศผ'!AN54</f>
        <v>0.45179034220130115</v>
      </c>
      <c r="AE141" s="373"/>
      <c r="AF141" s="373"/>
      <c r="AH141" s="374"/>
    </row>
    <row r="142" spans="1:34">
      <c r="A142" s="10">
        <v>1024</v>
      </c>
      <c r="B142" s="10" t="s">
        <v>33</v>
      </c>
      <c r="C142" s="21">
        <f>+'[11]อัตราการใช้น้ำรายเดือน-กศผ'!AC55</f>
        <v>0.65755606696301883</v>
      </c>
      <c r="D142" s="21">
        <f>+'[11]อัตราการใช้น้ำรายเดือน-กศผ'!AD55</f>
        <v>0.69965086812534494</v>
      </c>
      <c r="E142" s="21">
        <f>+'[11]อัตราการใช้น้ำรายเดือน-กศผ'!AE55</f>
        <v>0.66746808624549803</v>
      </c>
      <c r="F142" s="21">
        <f>+'[11]อัตราการใช้น้ำรายเดือน-กศผ'!AF55</f>
        <v>0.69259571191500757</v>
      </c>
      <c r="G142" s="21">
        <f>+'[11]อัตราการใช้น้ำรายเดือน-กศผ'!AG55</f>
        <v>0.75196692592580994</v>
      </c>
      <c r="H142" s="21">
        <f>+'[11]อัตราการใช้น้ำรายเดือน-กศผ'!AH55</f>
        <v>0.64821519417137452</v>
      </c>
      <c r="I142" s="21">
        <f>+'[11]อัตราการใช้น้ำรายเดือน-กศผ'!AI55</f>
        <v>0.7441000331790506</v>
      </c>
      <c r="J142" s="21">
        <f>+'[11]อัตราการใช้น้ำรายเดือน-กศผ'!AJ55</f>
        <v>0.69051061557113824</v>
      </c>
      <c r="K142" s="21">
        <f>+'[11]อัตราการใช้น้ำรายเดือน-กศผ'!AK55</f>
        <v>0.72599335858486047</v>
      </c>
      <c r="L142" s="21">
        <f>+'[11]อัตราการใช้น้ำรายเดือน-กศผ'!AL55</f>
        <v>0.69075741358233556</v>
      </c>
      <c r="M142" s="21">
        <f>+'[11]อัตราการใช้น้ำรายเดือน-กศผ'!AM55</f>
        <v>0.67009000653646111</v>
      </c>
      <c r="N142" s="21">
        <f>+'[11]อัตราการใช้น้ำรายเดือน-กศผ'!AN55</f>
        <v>0.72864475968654041</v>
      </c>
      <c r="O142" s="21">
        <f>+'[11]อัตราการใช้น้ำรายเดือน-กศผ'!AO55</f>
        <v>0.69467549880786961</v>
      </c>
      <c r="Q142" s="10">
        <v>1024</v>
      </c>
      <c r="R142" s="10" t="s">
        <v>33</v>
      </c>
      <c r="S142" s="21">
        <f>+'[11]อัตราการใช้น้ำสะสม-กศผ'!AC55</f>
        <v>0.65755606696301883</v>
      </c>
      <c r="T142" s="21">
        <f>+'[11]อัตราการใช้น้ำสะสม-กศผ'!AD55</f>
        <v>0.67808400032521376</v>
      </c>
      <c r="U142" s="21">
        <f>+'[11]อัตราการใช้น้ำสะสม-กศผ'!AE55</f>
        <v>0.67422314303456976</v>
      </c>
      <c r="V142" s="21">
        <f>+'[11]อัตราการใช้น้ำสะสม-กศผ'!AF55</f>
        <v>0.6790420571456528</v>
      </c>
      <c r="W142" s="21">
        <f>+'[11]อัตราการใช้น้ำสะสม-กศผ'!AG55</f>
        <v>0.69224668131804601</v>
      </c>
      <c r="X142" s="21">
        <f>+'[11]อัตราการใช้น้ำสะสม-กศผ'!AH55</f>
        <v>0.68478936532844248</v>
      </c>
      <c r="Y142" s="21">
        <f>+'[11]อัตราการใช้น้ำสะสม-กศผ'!AI55</f>
        <v>0.69294704030018994</v>
      </c>
      <c r="Z142" s="21">
        <f>+'[11]อัตราการใช้น้ำสะสม-กศผ'!AJ55</f>
        <v>0.69227836368549356</v>
      </c>
      <c r="AA142" s="21">
        <f>+'[11]อัตราการใช้น้ำสะสม-กศผ'!AK55</f>
        <v>0.69535845408220409</v>
      </c>
      <c r="AB142" s="21">
        <f>+'[11]อัตราการใช้น้ำสะสม-กศผ'!AL55</f>
        <v>0.69480914182837228</v>
      </c>
      <c r="AC142" s="21">
        <f>+'[11]อัตราการใช้น้ำสะสม-กศผ'!AM55</f>
        <v>0.69240749660348555</v>
      </c>
      <c r="AD142" s="21">
        <f>+'[11]อัตราการใช้น้ำสะสม-กศผ'!AN55</f>
        <v>0.69468652277833387</v>
      </c>
      <c r="AE142" s="373"/>
      <c r="AF142" s="373"/>
      <c r="AH142" s="374"/>
    </row>
    <row r="143" spans="1:34">
      <c r="A143" s="10">
        <v>1025</v>
      </c>
      <c r="B143" s="10" t="s">
        <v>34</v>
      </c>
      <c r="C143" s="21">
        <f>+'[11]อัตราการใช้น้ำรายเดือน-กศผ'!AC56</f>
        <v>0.40774323975812538</v>
      </c>
      <c r="D143" s="21">
        <f>+'[11]อัตราการใช้น้ำรายเดือน-กศผ'!AD56</f>
        <v>0.43342127381211998</v>
      </c>
      <c r="E143" s="21">
        <f>+'[11]อัตราการใช้น้ำรายเดือน-กศผ'!AE56</f>
        <v>0.40823005218864206</v>
      </c>
      <c r="F143" s="21">
        <f>+'[11]อัตราการใช้น้ำรายเดือน-กศผ'!AF56</f>
        <v>0.4217672013388285</v>
      </c>
      <c r="G143" s="21">
        <f>+'[11]อัตราการใช้น้ำรายเดือน-กศผ'!AG56</f>
        <v>0.45283759692021758</v>
      </c>
      <c r="H143" s="21">
        <f>+'[11]อัตราการใช้น้ำรายเดือน-กศผ'!AH56</f>
        <v>0.40854030090545301</v>
      </c>
      <c r="I143" s="21">
        <f>+'[11]อัตราการใช้น้ำรายเดือน-กศผ'!AI56</f>
        <v>0.47473191351967997</v>
      </c>
      <c r="J143" s="21">
        <f>+'[11]อัตราการใช้น้ำรายเดือน-กศผ'!AJ56</f>
        <v>0.47460632281509324</v>
      </c>
      <c r="K143" s="21">
        <f>+'[11]อัตราการใช้น้ำรายเดือน-กศผ'!AK56</f>
        <v>0.46750539027703986</v>
      </c>
      <c r="L143" s="21">
        <f>+'[11]อัตราการใช้น้ำรายเดือน-กศผ'!AL56</f>
        <v>0.42529899619298667</v>
      </c>
      <c r="M143" s="21">
        <f>+'[11]อัตราการใช้น้ำรายเดือน-กศผ'!AM56</f>
        <v>0.42585445334007366</v>
      </c>
      <c r="N143" s="21">
        <f>+'[11]อัตราการใช้น้ำรายเดือน-กศผ'!AN56</f>
        <v>0.4257037360644329</v>
      </c>
      <c r="O143" s="21">
        <f>+'[11]อัตราการใช้น้ำรายเดือน-กศผ'!AO56</f>
        <v>0.43384261772874289</v>
      </c>
      <c r="Q143" s="10">
        <v>1025</v>
      </c>
      <c r="R143" s="10" t="s">
        <v>34</v>
      </c>
      <c r="S143" s="21">
        <f>+'[11]อัตราการใช้น้ำสะสม-กศผ'!AC56</f>
        <v>0.40774323975812538</v>
      </c>
      <c r="T143" s="21">
        <f>+'[11]อัตราการใช้น้ำสะสม-กศผ'!AD56</f>
        <v>0.42034339124361619</v>
      </c>
      <c r="U143" s="21">
        <f>+'[11]อัตราการใช้น้ำสะสม-กศผ'!AE56</f>
        <v>0.4162892853168404</v>
      </c>
      <c r="V143" s="21">
        <f>+'[11]อัตราการใช้น้ำสะสม-กศผ'!AF56</f>
        <v>0.41801979829525449</v>
      </c>
      <c r="W143" s="21">
        <f>+'[11]อัตราการใช้น้ำสะสม-กศผ'!AG56</f>
        <v>0.42444221633221318</v>
      </c>
      <c r="X143" s="21">
        <f>+'[11]อัตราการใช้น้ำสะสม-กศผ'!AH56</f>
        <v>0.42142876307094368</v>
      </c>
      <c r="Y143" s="21">
        <f>+'[11]อัตราการใช้น้ำสะสม-กศผ'!AI56</f>
        <v>0.42914874002560655</v>
      </c>
      <c r="Z143" s="21">
        <f>+'[11]อัตราการใช้น้ำสะสม-กศผ'!AJ56</f>
        <v>0.43513229049172136</v>
      </c>
      <c r="AA143" s="21">
        <f>+'[11]อัตราการใช้น้ำสะสม-กศผ'!AK56</f>
        <v>0.43644111452076889</v>
      </c>
      <c r="AB143" s="21">
        <f>+'[11]อัตราการใช้น้ำสะสม-กศผ'!AL56</f>
        <v>0.43475784550536783</v>
      </c>
      <c r="AC143" s="21">
        <f>+'[11]อัตราการใช้น้ำสะสม-กศผ'!AM56</f>
        <v>0.43422263405686623</v>
      </c>
      <c r="AD143" s="21">
        <f>+'[11]อัตราการใช้น้ำสะสม-กศผ'!AN56</f>
        <v>0.43386801835038979</v>
      </c>
      <c r="AE143" s="373"/>
      <c r="AF143" s="373"/>
      <c r="AH143" s="374"/>
    </row>
    <row r="144" spans="1:34">
      <c r="A144" s="10">
        <v>1026</v>
      </c>
      <c r="B144" s="10" t="s">
        <v>35</v>
      </c>
      <c r="C144" s="21">
        <f>+'[11]อัตราการใช้น้ำรายเดือน-กศผ'!AC57</f>
        <v>0.5685891116048547</v>
      </c>
      <c r="D144" s="21">
        <f>+'[11]อัตราการใช้น้ำรายเดือน-กศผ'!AD57</f>
        <v>0.58342620070573981</v>
      </c>
      <c r="E144" s="21">
        <f>+'[11]อัตราการใช้น้ำรายเดือน-กศผ'!AE57</f>
        <v>0.58646730543996495</v>
      </c>
      <c r="F144" s="21">
        <f>+'[11]อัตราการใช้น้ำรายเดือน-กศผ'!AF57</f>
        <v>0.58163677456860574</v>
      </c>
      <c r="G144" s="21">
        <f>+'[11]อัตราการใช้น้ำรายเดือน-กศผ'!AG57</f>
        <v>0.61913522734451565</v>
      </c>
      <c r="H144" s="21">
        <f>+'[11]อัตราการใช้น้ำรายเดือน-กศผ'!AH57</f>
        <v>0.53597269260756453</v>
      </c>
      <c r="I144" s="21">
        <f>+'[11]อัตราการใช้น้ำรายเดือน-กศผ'!AI57</f>
        <v>0.64039226396751403</v>
      </c>
      <c r="J144" s="21">
        <f>+'[11]อัตราการใช้น้ำรายเดือน-กศผ'!AJ57</f>
        <v>0.61150059421637326</v>
      </c>
      <c r="K144" s="21">
        <f>+'[11]อัตราการใช้น้ำรายเดือน-กศผ'!AK57</f>
        <v>0.62655727918761217</v>
      </c>
      <c r="L144" s="21">
        <f>+'[11]อัตราการใช้น้ำรายเดือน-กศผ'!AL57</f>
        <v>0.59608500722013447</v>
      </c>
      <c r="M144" s="21">
        <f>+'[11]อัตราการใช้น้ำรายเดือน-กศผ'!AM57</f>
        <v>0.56473976179132512</v>
      </c>
      <c r="N144" s="21">
        <f>+'[11]อัตราการใช้น้ำรายเดือน-กศผ'!AN57</f>
        <v>0.61849193652330525</v>
      </c>
      <c r="O144" s="21">
        <f>+'[11]อัตราการใช้น้ำรายเดือน-กศผ'!AO57</f>
        <v>0.59388549747002284</v>
      </c>
      <c r="Q144" s="10">
        <v>1026</v>
      </c>
      <c r="R144" s="10" t="s">
        <v>35</v>
      </c>
      <c r="S144" s="21">
        <f>+'[11]อัตราการใช้น้ำสะสม-กศผ'!AC57</f>
        <v>0.5685891116048547</v>
      </c>
      <c r="T144" s="21">
        <f>+'[11]อัตราการใช้น้ำสะสม-กศผ'!AD57</f>
        <v>0.5756908537145905</v>
      </c>
      <c r="U144" s="21">
        <f>+'[11]อัตราการใช้น้ำสะสม-กศผ'!AE57</f>
        <v>0.57903369552945316</v>
      </c>
      <c r="V144" s="21">
        <f>+'[11]อัตราการใช้น้ำสะสม-กศผ'!AF57</f>
        <v>0.58003454033780355</v>
      </c>
      <c r="W144" s="21">
        <f>+'[11]อัตราการใช้น้ำสะสม-กศผ'!AG57</f>
        <v>0.58728155636982149</v>
      </c>
      <c r="X144" s="21">
        <f>+'[11]อัตราการใช้น้ำสะสม-กศผ'!AH57</f>
        <v>0.57841622825224814</v>
      </c>
      <c r="Y144" s="21">
        <f>+'[11]อัตราการใช้น้ำสะสม-กศผ'!AI57</f>
        <v>0.5870589922720757</v>
      </c>
      <c r="Z144" s="21">
        <f>+'[11]อัตราการใช้น้ำสะสม-กศผ'!AJ57</f>
        <v>0.59007169010678873</v>
      </c>
      <c r="AA144" s="21">
        <f>+'[11]อัตราการใช้น้ำสะสม-กศผ'!AK57</f>
        <v>0.59404157146287473</v>
      </c>
      <c r="AB144" s="21">
        <f>+'[11]อัตราการใช้น้ำสะสม-กศผ'!AL57</f>
        <v>0.59467732277971175</v>
      </c>
      <c r="AC144" s="21">
        <f>+'[11]อัตราการใช้น้ำสะสม-กศผ'!AM57</f>
        <v>0.59248831453112294</v>
      </c>
      <c r="AD144" s="21">
        <f>+'[11]อัตราการใช้น้ำสะสม-กศผ'!AN57</f>
        <v>0.59388549747002284</v>
      </c>
      <c r="AE144" s="373"/>
      <c r="AF144" s="373"/>
      <c r="AH144" s="374"/>
    </row>
    <row r="145" spans="1:63">
      <c r="A145" s="10">
        <v>1027</v>
      </c>
      <c r="B145" s="10" t="s">
        <v>36</v>
      </c>
      <c r="C145" s="21">
        <f>+'[11]อัตราการใช้น้ำรายเดือน-กศผ'!AC58</f>
        <v>0.4915938616175487</v>
      </c>
      <c r="D145" s="21">
        <f>+'[11]อัตราการใช้น้ำรายเดือน-กศผ'!AD58</f>
        <v>0.53228442479324867</v>
      </c>
      <c r="E145" s="21">
        <f>+'[11]อัตราการใช้น้ำรายเดือน-กศผ'!AE58</f>
        <v>0.48994062884728662</v>
      </c>
      <c r="F145" s="21">
        <f>+'[11]อัตราการใช้น้ำรายเดือน-กศผ'!AF58</f>
        <v>0.51925455164070644</v>
      </c>
      <c r="G145" s="21">
        <f>+'[11]อัตราการใช้น้ำรายเดือน-กศผ'!AG58</f>
        <v>0.56149233506854457</v>
      </c>
      <c r="H145" s="21">
        <f>+'[11]อัตราการใช้น้ำรายเดือน-กศผ'!AH58</f>
        <v>0.49548778653276537</v>
      </c>
      <c r="I145" s="21">
        <f>+'[11]อัตราการใช้น้ำรายเดือน-กศผ'!AI58</f>
        <v>0.58738408352225158</v>
      </c>
      <c r="J145" s="21">
        <f>+'[11]อัตราการใช้น้ำรายเดือน-กศผ'!AJ58</f>
        <v>0.59135137014919759</v>
      </c>
      <c r="K145" s="21">
        <f>+'[11]อัตราการใช้น้ำรายเดือน-กศผ'!AK58</f>
        <v>0.56581562060963997</v>
      </c>
      <c r="L145" s="21">
        <f>+'[11]อัตราการใช้น้ำรายเดือน-กศผ'!AL58</f>
        <v>0.52271404600363014</v>
      </c>
      <c r="M145" s="21">
        <f>+'[11]อัตราการใช้น้ำรายเดือน-กศผ'!AM58</f>
        <v>0.51819728986217994</v>
      </c>
      <c r="N145" s="21">
        <f>+'[11]อัตราการใช้น้ำรายเดือน-กศผ'!AN58</f>
        <v>0.52295988221274003</v>
      </c>
      <c r="O145" s="21">
        <f>+'[11]อัตราการใช้น้ำรายเดือน-กศผ'!AO58</f>
        <v>0.53173630005420514</v>
      </c>
      <c r="Q145" s="10">
        <v>1027</v>
      </c>
      <c r="R145" s="10" t="s">
        <v>36</v>
      </c>
      <c r="S145" s="21">
        <f>+'[11]อัตราการใช้น้ำสะสม-กศผ'!AC58</f>
        <v>0.4915938616175487</v>
      </c>
      <c r="T145" s="21">
        <f>+'[11]อัตราการใช้น้ำสะสม-กศผ'!AD58</f>
        <v>0.51193277845000507</v>
      </c>
      <c r="U145" s="21">
        <f>+'[11]อัตราการใช้น้ำสะสม-กศผ'!AE58</f>
        <v>0.5041618446782814</v>
      </c>
      <c r="V145" s="21">
        <f>+'[11]อัตราการใช้น้ำสะสม-กศผ'!AF58</f>
        <v>0.50821035250006408</v>
      </c>
      <c r="W145" s="21">
        <f>+'[11]อัตราการใช้น้ำสะสม-กศผ'!AG58</f>
        <v>0.51817294559592186</v>
      </c>
      <c r="X145" s="21">
        <f>+'[11]อัตราการใช้น้ำสะสม-กศผ'!AH58</f>
        <v>0.51435284207171073</v>
      </c>
      <c r="Y145" s="21">
        <f>+'[11]อัตราการใช้น้ำสะสม-กศผ'!AI58</f>
        <v>0.52390294058602416</v>
      </c>
      <c r="Z145" s="21">
        <f>+'[11]อัตราการใช้น้ำสะสม-กศผ'!AJ58</f>
        <v>0.53191177264734502</v>
      </c>
      <c r="AA145" s="21">
        <f>+'[11]อัตราการใช้น้ำสะสม-กศผ'!AK58</f>
        <v>0.53585460688388975</v>
      </c>
      <c r="AB145" s="21">
        <f>+'[11]อัตราการใช้น้ำสะสม-กศผ'!AL58</f>
        <v>0.53437315911676919</v>
      </c>
      <c r="AC145" s="21">
        <f>+'[11]อัตราการใช้น้ำสะสม-กศผ'!AM58</f>
        <v>0.53275498819669653</v>
      </c>
      <c r="AD145" s="21">
        <f>+'[11]อัตราการใช้น้ำสะสม-กศผ'!AN58</f>
        <v>0.53166821602090752</v>
      </c>
      <c r="AE145" s="373"/>
      <c r="AF145" s="373"/>
      <c r="AH145" s="374"/>
    </row>
    <row r="146" spans="1:63">
      <c r="A146" s="10">
        <v>1028</v>
      </c>
      <c r="B146" s="10" t="s">
        <v>37</v>
      </c>
      <c r="C146" s="21">
        <f>+'[11]อัตราการใช้น้ำรายเดือน-กศผ'!AC59</f>
        <v>0.53117178259571174</v>
      </c>
      <c r="D146" s="21">
        <f>+'[11]อัตราการใช้น้ำรายเดือน-กศผ'!AD59</f>
        <v>0.55159592894159881</v>
      </c>
      <c r="E146" s="21">
        <f>+'[11]อัตราการใช้น้ำรายเดือน-กศผ'!AE59</f>
        <v>0.52723738662512065</v>
      </c>
      <c r="F146" s="21">
        <f>+'[11]อัตราการใช้น้ำรายเดือน-กศผ'!AF59</f>
        <v>0.55106891397375812</v>
      </c>
      <c r="G146" s="21">
        <f>+'[11]อัตราการใช้น้ำรายเดือน-กศผ'!AG59</f>
        <v>0.59480809517094957</v>
      </c>
      <c r="H146" s="21">
        <f>+'[11]อัตราการใช้น้ำรายเดือน-กศผ'!AH59</f>
        <v>0.51128363123883369</v>
      </c>
      <c r="I146" s="21">
        <f>+'[11]อัตราการใช้น้ำรายเดือน-กศผ'!AI59</f>
        <v>0.60366372801681201</v>
      </c>
      <c r="J146" s="21">
        <f>+'[11]อัตราการใช้น้ำรายเดือน-กศผ'!AJ59</f>
        <v>0.57488806211162413</v>
      </c>
      <c r="K146" s="21">
        <f>+'[11]อัตราการใช้น้ำรายเดือน-กศผ'!AK59</f>
        <v>0.60186503237448297</v>
      </c>
      <c r="L146" s="21">
        <f>+'[11]อัตราการใช้น้ำรายเดือน-กศผ'!AL59</f>
        <v>0.55829860765295736</v>
      </c>
      <c r="M146" s="21">
        <f>+'[11]อัตราการใช้น้ำรายเดือน-กศผ'!AM59</f>
        <v>0.53963798933419083</v>
      </c>
      <c r="N146" s="21">
        <f>+'[11]อัตราการใช้น้ำรายเดือน-กศผ'!AN59</f>
        <v>0.57011070515430673</v>
      </c>
      <c r="O146" s="21">
        <f>+'[11]อัตราการใช้น้ำรายเดือน-กศผ'!AO59</f>
        <v>0.55920663031576123</v>
      </c>
      <c r="Q146" s="10">
        <v>1028</v>
      </c>
      <c r="R146" s="10" t="s">
        <v>37</v>
      </c>
      <c r="S146" s="21">
        <f>+'[11]อัตราการใช้น้ำสะสม-กศผ'!AC59</f>
        <v>0.53117178259571174</v>
      </c>
      <c r="T146" s="21">
        <f>+'[11]อัตราการใช้น้ำสะสม-กศผ'!AD59</f>
        <v>0.54133505757107792</v>
      </c>
      <c r="U146" s="21">
        <f>+'[11]อัตราการใช้น้ำสะสม-กศผ'!AE59</f>
        <v>0.53635225294344691</v>
      </c>
      <c r="V146" s="21">
        <f>+'[11]อัตราการใช้น้ำสะสม-กศผ'!AF59</f>
        <v>0.540248847921312</v>
      </c>
      <c r="W146" s="21">
        <f>+'[11]อัตราการใช้น้ำสะสม-กศผ'!AG59</f>
        <v>0.55045871346265707</v>
      </c>
      <c r="X146" s="21">
        <f>+'[11]อัตราการใช้น้ำสะสม-กศผ'!AH59</f>
        <v>0.543748327514746</v>
      </c>
      <c r="Y146" s="21">
        <f>+'[11]อัตราการใช้น้ำสะสม-กศผ'!AI59</f>
        <v>0.55239801614227724</v>
      </c>
      <c r="Z146" s="21">
        <f>+'[11]อัตราการใช้น้ำสะสม-กศผ'!AJ59</f>
        <v>0.55531805742244622</v>
      </c>
      <c r="AA146" s="21">
        <f>+'[11]อัตราการใช้น้ำสะสม-กศผ'!AK59</f>
        <v>0.56074295495929571</v>
      </c>
      <c r="AB146" s="21">
        <f>+'[11]อัตราการใช้น้ำสะสม-กศผ'!AL59</f>
        <v>0.56036525109883617</v>
      </c>
      <c r="AC146" s="21">
        <f>+'[11]อัตราการใช้น้ำสะสม-กศผ'!AM59</f>
        <v>0.55830015381714093</v>
      </c>
      <c r="AD146" s="21">
        <f>+'[11]อัตราการใช้น้ำสะสม-กศผ'!AN59</f>
        <v>0.55922088451856811</v>
      </c>
      <c r="AE146" s="373"/>
      <c r="AF146" s="373"/>
      <c r="AH146" s="374"/>
    </row>
    <row r="147" spans="1:63">
      <c r="A147" s="10">
        <v>1029</v>
      </c>
      <c r="B147" s="10" t="s">
        <v>38</v>
      </c>
      <c r="C147" s="21">
        <f>+'[11]อัตราการใช้น้ำรายเดือน-กศผ'!AC60</f>
        <v>0.42300708859916081</v>
      </c>
      <c r="D147" s="21">
        <f>+'[11]อัตราการใช้น้ำรายเดือน-กศผ'!AD60</f>
        <v>0.45314663734603067</v>
      </c>
      <c r="E147" s="21">
        <f>+'[11]อัตราการใช้น้ำรายเดือน-กศผ'!AE60</f>
        <v>0.43072661614941121</v>
      </c>
      <c r="F147" s="21">
        <f>+'[11]อัตราการใช้น้ำรายเดือน-กศผ'!AF60</f>
        <v>0.45412603617079472</v>
      </c>
      <c r="G147" s="21">
        <f>+'[11]อัตราการใช้น้ำรายเดือน-กศผ'!AG60</f>
        <v>0.48736423593919714</v>
      </c>
      <c r="H147" s="21">
        <f>+'[11]อัตราการใช้น้ำรายเดือน-กศผ'!AH60</f>
        <v>0.43510897037961782</v>
      </c>
      <c r="I147" s="21">
        <f>+'[11]อัตราการใช้น้ำรายเดือน-กศผ'!AI60</f>
        <v>0.49624168149818776</v>
      </c>
      <c r="J147" s="21">
        <f>+'[11]อัตราการใช้น้ำรายเดือน-กศผ'!AJ60</f>
        <v>0.5064401306991434</v>
      </c>
      <c r="K147" s="21">
        <f>+'[11]อัตราการใช้น้ำรายเดือน-กศผ'!AK60</f>
        <v>0.48626219167151241</v>
      </c>
      <c r="L147" s="21">
        <f>+'[11]อัตราการใช้น้ำรายเดือน-กศผ'!AL60</f>
        <v>0.43985075988308947</v>
      </c>
      <c r="M147" s="21">
        <f>+'[11]อัตราการใช้น้ำรายเดือน-กศผ'!AM60</f>
        <v>0.42810573217775988</v>
      </c>
      <c r="N147" s="21">
        <f>+'[11]อัตราการใช้น้ำรายเดือน-กศผ'!AN60</f>
        <v>0.44806421974636224</v>
      </c>
      <c r="O147" s="21">
        <f>+'[11]อัตราการใช้น้ำรายเดือน-กศผ'!AO60</f>
        <v>0.45783976710728241</v>
      </c>
      <c r="Q147" s="10">
        <v>1029</v>
      </c>
      <c r="R147" s="10" t="s">
        <v>38</v>
      </c>
      <c r="S147" s="21">
        <f>+'[11]อัตราการใช้น้ำสะสม-กศผ'!AC60</f>
        <v>0.42300708859916081</v>
      </c>
      <c r="T147" s="21">
        <f>+'[11]อัตราการใช้น้ำสะสม-กศผ'!AD60</f>
        <v>0.43763898659393213</v>
      </c>
      <c r="U147" s="21">
        <f>+'[11]อัตราการใช้น้ำสะสม-กศผ'!AE60</f>
        <v>0.43529135316235779</v>
      </c>
      <c r="V147" s="21">
        <f>+'[11]อัตราการใช้น้ำสะสม-กศผ'!AF60</f>
        <v>0.44011768843911192</v>
      </c>
      <c r="W147" s="21">
        <f>+'[11]อัตราการใช้น้ำสะสม-กศผ'!AG60</f>
        <v>0.4482526139458855</v>
      </c>
      <c r="X147" s="21">
        <f>+'[11]อัตราการใช้น้ำสะสม-กศผ'!AH60</f>
        <v>0.44593801351814805</v>
      </c>
      <c r="Y147" s="21">
        <f>+'[11]อัตราการใช้น้ำสะสม-กศผ'!AI60</f>
        <v>0.45308942790224171</v>
      </c>
      <c r="Z147" s="21">
        <f>+'[11]อัตราการใช้น้ำสะสม-กศผ'!AJ60</f>
        <v>0.46014024835237249</v>
      </c>
      <c r="AA147" s="21">
        <f>+'[11]อัตราการใช้น้ำสะสม-กศผ'!AK60</f>
        <v>0.46281996578845758</v>
      </c>
      <c r="AB147" s="21">
        <f>+'[11]อัตราการใช้น้ำสะสม-กศผ'!AL60</f>
        <v>0.46075240353316022</v>
      </c>
      <c r="AC147" s="21">
        <f>+'[11]อัตราการใช้น้ำสะสม-กศผ'!AM60</f>
        <v>0.45869186062987755</v>
      </c>
      <c r="AD147" s="21">
        <f>+'[11]อัตราการใช้น้ำสะสม-กศผ'!AN60</f>
        <v>0.45783976710728241</v>
      </c>
      <c r="AE147" s="373"/>
      <c r="AF147" s="373"/>
      <c r="AH147" s="374"/>
    </row>
    <row r="148" spans="1:63">
      <c r="A148" s="15">
        <v>1030</v>
      </c>
      <c r="B148" s="15" t="s">
        <v>18</v>
      </c>
      <c r="C148" s="23">
        <f>+'[11]อัตราการใช้น้ำรายเดือน-กศผ'!AC61</f>
        <v>0.49494669831241195</v>
      </c>
      <c r="D148" s="23">
        <f>+'[11]อัตราการใช้น้ำรายเดือน-กศผ'!AD61</f>
        <v>0.52746826789155188</v>
      </c>
      <c r="E148" s="23">
        <f>+'[11]อัตราการใช้น้ำรายเดือน-กศผ'!AE61</f>
        <v>0.5062435288480851</v>
      </c>
      <c r="F148" s="23">
        <f>+'[11]อัตราการใช้น้ำรายเดือน-กศผ'!AF61</f>
        <v>0.53565349726084022</v>
      </c>
      <c r="G148" s="23">
        <f>+'[11]อัตราการใช้น้ำรายเดือน-กศผ'!AG61</f>
        <v>0.5826340852111257</v>
      </c>
      <c r="H148" s="23">
        <f>+'[11]อัตราการใช้น้ำรายเดือน-กศผ'!AH61</f>
        <v>0.50810238006220831</v>
      </c>
      <c r="I148" s="23">
        <f>+'[11]อัตราการใช้น้ำรายเดือน-กศผ'!AI61</f>
        <v>0.60937914022968798</v>
      </c>
      <c r="J148" s="23">
        <f>+'[11]อัตราการใช้น้ำรายเดือน-กศผ'!AJ61</f>
        <v>0.59394049083229883</v>
      </c>
      <c r="K148" s="23">
        <f>+'[11]อัตราการใช้น้ำรายเดือน-กศผ'!AK61</f>
        <v>0.57162012647663329</v>
      </c>
      <c r="L148" s="23">
        <f>+'[11]อัตราการใช้น้ำรายเดือน-กศผ'!AL61</f>
        <v>0.50323003863047566</v>
      </c>
      <c r="M148" s="23">
        <f>+'[11]อัตราการใช้น้ำรายเดือน-กศผ'!AM61</f>
        <v>0.50754413450929436</v>
      </c>
      <c r="N148" s="23">
        <f>+'[11]อัตราการใช้น้ำรายเดือน-กศผ'!AN61</f>
        <v>0.52791111228267151</v>
      </c>
      <c r="O148" s="23">
        <f>+'[11]อัตราการใช้น้ำรายเดือน-กศผ'!AO61</f>
        <v>0.53910349212792585</v>
      </c>
      <c r="Q148" s="15">
        <v>1030</v>
      </c>
      <c r="R148" s="15" t="s">
        <v>18</v>
      </c>
      <c r="S148" s="23">
        <f>+'[11]อัตราการใช้น้ำสะสม-กศผ'!AC61</f>
        <v>0.49494669831241195</v>
      </c>
      <c r="T148" s="23">
        <f>+'[11]อัตราการใช้น้ำสะสม-กศผ'!AD61</f>
        <v>0.51082411220805934</v>
      </c>
      <c r="U148" s="23">
        <f>+'[11]อัตราการใช้น้ำสะสม-กศผ'!AE61</f>
        <v>0.50958236221331543</v>
      </c>
      <c r="V148" s="23">
        <f>+'[11]อัตราการใช้น้ำสะสม-กศผ'!AF61</f>
        <v>0.51593197554084291</v>
      </c>
      <c r="W148" s="23">
        <f>+'[11]อัตราการใช้น้ำสะสม-กศผ'!AG61</f>
        <v>0.52847135387314081</v>
      </c>
      <c r="X148" s="23">
        <f>+'[11]อัตราการใช้น้ำสะสม-กศผ'!AH61</f>
        <v>0.52439755193335735</v>
      </c>
      <c r="Y148" s="23">
        <f>+'[11]อัตราการใช้น้ำสะสม-กศผ'!AI61</f>
        <v>0.53687335881882337</v>
      </c>
      <c r="Z148" s="23">
        <f>+'[11]อัตราการใช้น้ำสะสม-กศผ'!AJ61</f>
        <v>0.54398550879373953</v>
      </c>
      <c r="AA148" s="23">
        <f>+'[11]อัตราการใช้น้ำสะสม-กศผ'!AK61</f>
        <v>0.54686636089501228</v>
      </c>
      <c r="AB148" s="23">
        <f>+'[11]อัตราการใช้น้ำสะสม-กศผ'!AL61</f>
        <v>0.54276711426137136</v>
      </c>
      <c r="AC148" s="23">
        <f>+'[11]อัตราการใช้น้ำสะสม-กศผ'!AM61</f>
        <v>0.5400326302997317</v>
      </c>
      <c r="AD148" s="23">
        <f>+'[11]อัตราการใช้น้ำสะสม-กศผ'!AN61</f>
        <v>0.53904109589041105</v>
      </c>
      <c r="AE148" s="373"/>
      <c r="AF148" s="373"/>
      <c r="AH148" s="374"/>
    </row>
    <row r="149" spans="1:63">
      <c r="A149" s="4">
        <v>10300</v>
      </c>
      <c r="B149" s="4" t="s">
        <v>149</v>
      </c>
      <c r="C149" s="18">
        <f>+'[11]อัตราการใช้น้ำรายเดือน-กศผ'!AC62</f>
        <v>0.61292937067905506</v>
      </c>
      <c r="D149" s="18">
        <f>+'[11]อัตราการใช้น้ำรายเดือน-กศผ'!AD62</f>
        <v>0.65888432775423944</v>
      </c>
      <c r="E149" s="18">
        <f>+'[11]อัตราการใช้น้ำรายเดือน-กศผ'!AE62</f>
        <v>0.62588566847783411</v>
      </c>
      <c r="F149" s="18">
        <f>+'[11]อัตราการใช้น้ำรายเดือน-กศผ'!AF62</f>
        <v>0.65060517508034754</v>
      </c>
      <c r="G149" s="18">
        <f>+'[11]อัตราการใช้น้ำรายเดือน-กศผ'!AG62</f>
        <v>0.70246946103433217</v>
      </c>
      <c r="H149" s="18">
        <f>+'[11]อัตราการใช้น้ำรายเดือน-กศผ'!AH62</f>
        <v>0.61767289080974308</v>
      </c>
      <c r="I149" s="18">
        <f>+'[11]อัตราการใช้น้ำรายเดือน-กศผ'!AI62</f>
        <v>0.72862620970230707</v>
      </c>
      <c r="J149" s="18">
        <f>+'[11]อัตราการใช้น้ำรายเดือน-กศผ'!AJ62</f>
        <v>0.69608661233969771</v>
      </c>
      <c r="K149" s="18">
        <f>+'[11]อัตราการใช้น้ำรายเดือน-กศผ'!AK62</f>
        <v>0.68991173100279368</v>
      </c>
      <c r="L149" s="18">
        <f>+'[11]อัตราการใช้น้ำรายเดือน-กศผ'!AL62</f>
        <v>0.62997020802432802</v>
      </c>
      <c r="M149" s="18">
        <f>+'[11]อัตราการใช้น้ำรายเดือน-กศผ'!AM62</f>
        <v>0.62216025081991178</v>
      </c>
      <c r="N149" s="18">
        <f>+'[11]อัตราการใช้น้ำรายเดือน-กศผ'!AN62</f>
        <v>0.6580298128775508</v>
      </c>
      <c r="O149" s="18">
        <f>+'[11]อัตราการใช้น้ำรายเดือน-กศผ'!AO62</f>
        <v>0.65661107791343587</v>
      </c>
      <c r="Q149" s="4">
        <v>10300</v>
      </c>
      <c r="R149" s="4" t="s">
        <v>149</v>
      </c>
      <c r="S149" s="18">
        <f>+'[11]อัตราการใช้น้ำสะสม-กศผ'!AC62</f>
        <v>0.61292937067905506</v>
      </c>
      <c r="T149" s="18">
        <f>+'[11]อัตราการใช้น้ำสะสม-กศผ'!AD62</f>
        <v>0.63554315707944409</v>
      </c>
      <c r="U149" s="18">
        <f>+'[11]อัตราการใช้น้ำสะสม-กศผ'!AE62</f>
        <v>0.63231543000792667</v>
      </c>
      <c r="V149" s="18">
        <f>+'[11]อัตราการใช้น้ำสะสม-กศผ'!AF62</f>
        <v>0.63712682899890372</v>
      </c>
      <c r="W149" s="18">
        <f>+'[11]อัตราการใช้น้ำสะสม-กศผ'!AG62</f>
        <v>0.64924683923798987</v>
      </c>
      <c r="X149" s="18">
        <f>+'[11]อัตราการใช้น้ำสะสม-กศผ'!AH62</f>
        <v>0.64367270462812298</v>
      </c>
      <c r="Y149" s="18">
        <f>+'[11]อัตราการใช้น้ำสะสม-กศผ'!AI62</f>
        <v>0.65582205089855972</v>
      </c>
      <c r="Z149" s="18">
        <f>+'[11]อัตราการใช้น้ำสะสม-กศผ'!AJ62</f>
        <v>0.66088811961299365</v>
      </c>
      <c r="AA149" s="18">
        <f>+'[11]อัตราการใช้น้ำสะสม-กศผ'!AK62</f>
        <v>0.66385096684395295</v>
      </c>
      <c r="AB149" s="18">
        <f>+'[11]อัตราการใช้น้ำสะสม-กศผ'!AL62</f>
        <v>0.66045337270325088</v>
      </c>
      <c r="AC149" s="18">
        <f>+'[11]อัตราการใช้น้ำสะสม-กศผ'!AM62</f>
        <v>0.65677871757296147</v>
      </c>
      <c r="AD149" s="18">
        <f>+'[11]อัตราการใช้น้ำสะสม-กศผ'!AN62</f>
        <v>0.65660626259592503</v>
      </c>
      <c r="AE149" s="373"/>
      <c r="AF149" s="373"/>
      <c r="AH149" s="374"/>
    </row>
    <row r="150" spans="1:63">
      <c r="A150" s="32" t="s">
        <v>156</v>
      </c>
      <c r="B150" s="32"/>
      <c r="C150"/>
      <c r="D150"/>
      <c r="E150"/>
      <c r="F150"/>
      <c r="G150"/>
      <c r="H150"/>
      <c r="I150"/>
      <c r="J150"/>
      <c r="K150"/>
      <c r="L150"/>
      <c r="M150"/>
      <c r="N150"/>
      <c r="O150" s="32"/>
    </row>
    <row r="151" spans="1:63">
      <c r="A151" s="3" t="s">
        <v>55</v>
      </c>
      <c r="B151" s="3" t="s">
        <v>43</v>
      </c>
      <c r="C151" s="3" t="s">
        <v>0</v>
      </c>
      <c r="D151" s="3" t="s">
        <v>1</v>
      </c>
      <c r="E151" s="3" t="s">
        <v>2</v>
      </c>
      <c r="F151" s="3" t="s">
        <v>3</v>
      </c>
      <c r="G151" s="3" t="s">
        <v>4</v>
      </c>
      <c r="H151" s="3" t="s">
        <v>5</v>
      </c>
      <c r="I151" s="3" t="s">
        <v>6</v>
      </c>
      <c r="J151" s="3" t="s">
        <v>7</v>
      </c>
      <c r="K151" s="3" t="s">
        <v>8</v>
      </c>
      <c r="L151" s="3" t="s">
        <v>9</v>
      </c>
      <c r="M151" s="3" t="s">
        <v>10</v>
      </c>
      <c r="N151" s="3" t="s">
        <v>11</v>
      </c>
      <c r="O151" s="3" t="s">
        <v>58</v>
      </c>
      <c r="Q151" s="3" t="s">
        <v>55</v>
      </c>
      <c r="R151" s="3" t="s">
        <v>100</v>
      </c>
      <c r="S151" s="3" t="s">
        <v>0</v>
      </c>
      <c r="T151" s="3" t="s">
        <v>1</v>
      </c>
      <c r="U151" s="3" t="s">
        <v>2</v>
      </c>
      <c r="V151" s="3" t="s">
        <v>3</v>
      </c>
      <c r="W151" s="3" t="s">
        <v>4</v>
      </c>
      <c r="X151" s="3" t="s">
        <v>5</v>
      </c>
      <c r="Y151" s="3" t="s">
        <v>6</v>
      </c>
      <c r="Z151" s="3" t="s">
        <v>7</v>
      </c>
      <c r="AA151" s="3" t="s">
        <v>8</v>
      </c>
      <c r="AB151" s="3" t="s">
        <v>9</v>
      </c>
      <c r="AC151" s="3" t="s">
        <v>10</v>
      </c>
      <c r="AD151" s="3" t="s">
        <v>11</v>
      </c>
      <c r="AE151" s="3" t="s">
        <v>58</v>
      </c>
      <c r="AG151" s="3" t="s">
        <v>55</v>
      </c>
      <c r="AH151" s="3" t="s">
        <v>101</v>
      </c>
      <c r="AI151" s="3" t="s">
        <v>0</v>
      </c>
      <c r="AJ151" s="3" t="s">
        <v>1</v>
      </c>
      <c r="AK151" s="3" t="s">
        <v>2</v>
      </c>
      <c r="AL151" s="3" t="s">
        <v>3</v>
      </c>
      <c r="AM151" s="3" t="s">
        <v>4</v>
      </c>
      <c r="AN151" s="3" t="s">
        <v>5</v>
      </c>
      <c r="AO151" s="3" t="s">
        <v>6</v>
      </c>
      <c r="AP151" s="3" t="s">
        <v>7</v>
      </c>
      <c r="AQ151" s="3" t="s">
        <v>8</v>
      </c>
      <c r="AR151" s="3" t="s">
        <v>9</v>
      </c>
      <c r="AS151" s="3" t="s">
        <v>10</v>
      </c>
      <c r="AT151" s="3" t="s">
        <v>11</v>
      </c>
      <c r="AU151" s="3" t="s">
        <v>58</v>
      </c>
      <c r="AW151" s="3" t="s">
        <v>55</v>
      </c>
      <c r="AX151" s="3" t="s">
        <v>102</v>
      </c>
      <c r="AY151" s="3" t="s">
        <v>0</v>
      </c>
      <c r="AZ151" s="3" t="s">
        <v>1</v>
      </c>
      <c r="BA151" s="3" t="s">
        <v>2</v>
      </c>
      <c r="BB151" s="3" t="s">
        <v>3</v>
      </c>
      <c r="BC151" s="3" t="s">
        <v>4</v>
      </c>
      <c r="BD151" s="3" t="s">
        <v>5</v>
      </c>
      <c r="BE151" s="3" t="s">
        <v>6</v>
      </c>
      <c r="BF151" s="3" t="s">
        <v>7</v>
      </c>
      <c r="BG151" s="3" t="s">
        <v>8</v>
      </c>
      <c r="BH151" s="3" t="s">
        <v>9</v>
      </c>
      <c r="BI151" s="3" t="s">
        <v>10</v>
      </c>
      <c r="BJ151" s="3" t="s">
        <v>11</v>
      </c>
      <c r="BK151" s="3" t="s">
        <v>58</v>
      </c>
    </row>
    <row r="152" spans="1:63">
      <c r="A152" s="34"/>
      <c r="B152" s="34" t="s">
        <v>46</v>
      </c>
      <c r="C152" s="35">
        <f>+'[11]รายได้-กศผ.'!R4/10^6</f>
        <v>3.8542886107463814E-2</v>
      </c>
      <c r="D152" s="35">
        <f>+'[11]รายได้-กศผ.'!S4/10^6</f>
        <v>2.4077396386859153E-2</v>
      </c>
      <c r="E152" s="35">
        <f>+'[11]รายได้-กศผ.'!T4/10^6</f>
        <v>5.4615444388682231E-2</v>
      </c>
      <c r="F152" s="35">
        <f>+'[11]รายได้-กศผ.'!U4/10^6</f>
        <v>9.61055229455237E-2</v>
      </c>
      <c r="G152" s="35">
        <f>+'[11]รายได้-กศผ.'!V4/10^6</f>
        <v>3.169676202168862E-2</v>
      </c>
      <c r="H152" s="35">
        <f>+'[11]รายได้-กศผ.'!W4/10^6</f>
        <v>6.2423544706161051E-2</v>
      </c>
      <c r="I152" s="35">
        <f>+'[11]รายได้-กศผ.'!X4/10^6</f>
        <v>3.8104027651377187E-2</v>
      </c>
      <c r="J152" s="35">
        <f>+'[11]รายได้-กศผ.'!Y4/10^6</f>
        <v>6.6725171525923832E-2</v>
      </c>
      <c r="K152" s="35">
        <f>+'[11]รายได้-กศผ.'!Z4/10^6</f>
        <v>5.3955411209176803E-2</v>
      </c>
      <c r="L152" s="35">
        <f>+'[11]รายได้-กศผ.'!AA4/10^6</f>
        <v>7.6752085845562867E-2</v>
      </c>
      <c r="M152" s="35">
        <f>+'[11]รายได้-กศผ.'!AB4/10^6</f>
        <v>0.10681443014044811</v>
      </c>
      <c r="N152" s="35">
        <f>+'[11]รายได้-กศผ.'!AC4/10^6</f>
        <v>9.0487317071132764E-2</v>
      </c>
      <c r="O152" s="36">
        <f>SUM(C152:N152)</f>
        <v>0.74030000000000007</v>
      </c>
      <c r="Q152" s="34"/>
      <c r="R152" s="34" t="s">
        <v>46</v>
      </c>
      <c r="S152" s="35">
        <f>+'[11]รายได้ค่าน้ำ-กศผ.'!R4/10^6</f>
        <v>5.6988610746381164E-4</v>
      </c>
      <c r="T152" s="35">
        <f>+'[11]รายได้ค่าน้ำ-กศผ.'!S4/10^6</f>
        <v>9.223963868591527E-4</v>
      </c>
      <c r="U152" s="35">
        <f>+'[11]รายได้ค่าน้ำ-กศผ.'!T4/10^6</f>
        <v>1.194443886822337E-4</v>
      </c>
      <c r="V152" s="35">
        <f>+'[11]รายได้ค่าน้ำ-กศผ.'!U4/10^6</f>
        <v>-1.0434770544763014E-3</v>
      </c>
      <c r="W152" s="35">
        <f>+'[11]รายได้ค่าน้ำ-กศผ.'!V4/10^6</f>
        <v>6.0176202168861709E-4</v>
      </c>
      <c r="X152" s="35">
        <f>+'[11]รายได้ค่าน้ำ-กศผ.'!W4/10^6</f>
        <v>1.2195447061610538E-3</v>
      </c>
      <c r="Y152" s="35">
        <f>+'[11]รายได้ค่าน้ำ-กศผ.'!X4/10^6</f>
        <v>5.2902765137718966E-4</v>
      </c>
      <c r="Z152" s="35">
        <f>+'[11]รายได้ค่าน้ำ-กศผ.'!Y4/10^6</f>
        <v>-2.1982847407617373E-4</v>
      </c>
      <c r="AA152" s="35">
        <f>+'[11]รายได้ค่าน้ำ-กศผ.'!Z4/10^6</f>
        <v>8.4411209176803823E-5</v>
      </c>
      <c r="AB152" s="35">
        <f>+'[11]รายได้ค่าน้ำ-กศผ.'!AA4/10^6</f>
        <v>-5.0091415443713776E-4</v>
      </c>
      <c r="AC152" s="35">
        <f>+'[11]รายได้ค่าน้ำ-กศผ.'!AB4/10^6</f>
        <v>-1.3435698595518917E-3</v>
      </c>
      <c r="AD152" s="35">
        <f>+'[11]รายได้ค่าน้ำ-กศผ.'!AC4/10^6</f>
        <v>-9.396829288672307E-4</v>
      </c>
      <c r="AE152" s="36">
        <f>SUM(S152:AD152)</f>
        <v>-9.9999999987295581E-7</v>
      </c>
      <c r="AG152" s="34"/>
      <c r="AH152" s="34" t="s">
        <v>46</v>
      </c>
      <c r="AI152" s="35">
        <f>+[11]รายได้ค่าบริการ!AB36/10^6+[11]รายได้ค่าบริการอื่น!AB36/10^6</f>
        <v>3.7973E-2</v>
      </c>
      <c r="AJ152" s="35">
        <f>+[11]รายได้ค่าบริการ!AC36/10^6+[11]รายได้ค่าบริการอื่น!AC36/10^6</f>
        <v>2.3154999999999999E-2</v>
      </c>
      <c r="AK152" s="35">
        <f>+[11]รายได้ค่าบริการ!AD36/10^6+[11]รายได้ค่าบริการอื่น!AD36/10^6</f>
        <v>5.4496000000000003E-2</v>
      </c>
      <c r="AL152" s="35">
        <f>+[11]รายได้ค่าบริการ!AE36/10^6+[11]รายได้ค่าบริการอื่น!AE36/10^6</f>
        <v>9.7148999999999999E-2</v>
      </c>
      <c r="AM152" s="35">
        <f>+[11]รายได้ค่าบริการ!AF36/10^6+[11]รายได้ค่าบริการอื่น!AF36/10^6</f>
        <v>3.1095000000000001E-2</v>
      </c>
      <c r="AN152" s="35">
        <f>+[11]รายได้ค่าบริการ!AG36/10^6+[11]รายได้ค่าบริการอื่น!AG36/10^6</f>
        <v>6.1204000000000001E-2</v>
      </c>
      <c r="AO152" s="35">
        <f>+[11]รายได้ค่าบริการ!AH36/10^6+[11]รายได้ค่าบริการอื่น!AH36/10^6</f>
        <v>3.7574999999999997E-2</v>
      </c>
      <c r="AP152" s="35">
        <f>+[11]รายได้ค่าบริการ!AI36/10^6+[11]รายได้ค่าบริการอื่น!AI36/10^6</f>
        <v>6.6945000000000005E-2</v>
      </c>
      <c r="AQ152" s="35">
        <f>+[11]รายได้ค่าบริการ!AJ36/10^6+[11]รายได้ค่าบริการอื่น!AJ36/10^6</f>
        <v>5.3871000000000002E-2</v>
      </c>
      <c r="AR152" s="35">
        <f>+[11]รายได้ค่าบริการ!AK36/10^6+[11]รายได้ค่าบริการอื่น!AK36/10^6</f>
        <v>7.7253000000000002E-2</v>
      </c>
      <c r="AS152" s="35">
        <f>+[11]รายได้ค่าบริการ!AL36/10^6+[11]รายได้ค่าบริการอื่น!AL36/10^6</f>
        <v>0.108158</v>
      </c>
      <c r="AT152" s="35">
        <f>+[11]รายได้ค่าบริการ!AM36/10^6+[11]รายได้ค่าบริการอื่น!AM36/10^6</f>
        <v>9.1426999999999994E-2</v>
      </c>
      <c r="AU152" s="36">
        <f>SUM(AI152:AT152)</f>
        <v>0.7403010000000001</v>
      </c>
      <c r="AW152" s="34"/>
      <c r="AX152" s="34" t="s">
        <v>46</v>
      </c>
      <c r="AY152" s="35">
        <f>+[11]รายได้ค่าติดตั้ง!AB36/10^6</f>
        <v>0</v>
      </c>
      <c r="AZ152" s="35">
        <f>+[11]รายได้ค่าติดตั้ง!AC36/10^6</f>
        <v>0</v>
      </c>
      <c r="BA152" s="35">
        <f>+[11]รายได้ค่าติดตั้ง!AD36/10^6</f>
        <v>0</v>
      </c>
      <c r="BB152" s="35">
        <f>+[11]รายได้ค่าติดตั้ง!AE36/10^6</f>
        <v>0</v>
      </c>
      <c r="BC152" s="35">
        <f>+[11]รายได้ค่าติดตั้ง!AF36/10^6</f>
        <v>0</v>
      </c>
      <c r="BD152" s="35">
        <f>+[11]รายได้ค่าติดตั้ง!AG36/10^6</f>
        <v>0</v>
      </c>
      <c r="BE152" s="35">
        <f>+[11]รายได้ค่าติดตั้ง!AH36/10^6</f>
        <v>0</v>
      </c>
      <c r="BF152" s="35">
        <f>+[11]รายได้ค่าติดตั้ง!AI36/10^6</f>
        <v>0</v>
      </c>
      <c r="BG152" s="35">
        <f>+[11]รายได้ค่าติดตั้ง!AJ36/10^6</f>
        <v>0</v>
      </c>
      <c r="BH152" s="35">
        <f>+[11]รายได้ค่าติดตั้ง!AK36/10^6</f>
        <v>0</v>
      </c>
      <c r="BI152" s="35">
        <f>+[11]รายได้ค่าติดตั้ง!AL36/10^6</f>
        <v>0</v>
      </c>
      <c r="BJ152" s="35">
        <f>+[11]รายได้ค่าติดตั้ง!AM36/10^6</f>
        <v>0</v>
      </c>
      <c r="BK152" s="36">
        <f>SUM(AY152:BJ152)</f>
        <v>0</v>
      </c>
    </row>
    <row r="153" spans="1:63">
      <c r="A153" s="10">
        <v>1004</v>
      </c>
      <c r="B153" s="10" t="s">
        <v>99</v>
      </c>
      <c r="C153" s="21">
        <f>+'[11]รายได้-กศผ.'!R5/10^6</f>
        <v>63.545877362009705</v>
      </c>
      <c r="D153" s="21">
        <f>+'[11]รายได้-กศผ.'!S5/10^6</f>
        <v>67.342751563085059</v>
      </c>
      <c r="E153" s="21">
        <f>+'[11]รายได้-กศผ.'!T5/10^6</f>
        <v>65.454167169318865</v>
      </c>
      <c r="F153" s="21">
        <f>+'[11]รายได้-กศผ.'!U5/10^6</f>
        <v>68.20642240341688</v>
      </c>
      <c r="G153" s="21">
        <f>+'[11]รายได้-กศผ.'!V5/10^6</f>
        <v>66.263938218743178</v>
      </c>
      <c r="H153" s="21">
        <f>+'[11]รายได้-กศผ.'!W5/10^6</f>
        <v>64.733756259878973</v>
      </c>
      <c r="I153" s="21">
        <f>+'[11]รายได้-กศผ.'!X5/10^6</f>
        <v>73.627669529859574</v>
      </c>
      <c r="J153" s="21">
        <f>+'[11]รายได้-กศผ.'!Y5/10^6</f>
        <v>70.622274239939543</v>
      </c>
      <c r="K153" s="21">
        <f>+'[11]รายได้-กศผ.'!Z5/10^6</f>
        <v>68.315809721687771</v>
      </c>
      <c r="L153" s="21">
        <f>+'[11]รายได้-กศผ.'!AA5/10^6</f>
        <v>64.022678989729215</v>
      </c>
      <c r="M153" s="21">
        <f>+'[11]รายได้-กศผ.'!AB5/10^6</f>
        <v>64.933364790843243</v>
      </c>
      <c r="N153" s="21">
        <f>+'[11]รายได้-กศผ.'!AC5/10^6</f>
        <v>67.569009751487968</v>
      </c>
      <c r="O153" s="29">
        <f>SUM(C153:N153)</f>
        <v>804.63772000000006</v>
      </c>
      <c r="Q153" s="10">
        <v>1004</v>
      </c>
      <c r="R153" s="10" t="s">
        <v>99</v>
      </c>
      <c r="S153" s="21">
        <f>+'[11]รายได้ค่าน้ำ-กศผ.'!R5/10^6</f>
        <v>53.169055362009701</v>
      </c>
      <c r="T153" s="21">
        <f>+'[11]รายได้ค่าน้ำ-กศผ.'!S5/10^6</f>
        <v>57.524564563085065</v>
      </c>
      <c r="U153" s="21">
        <f>+'[11]รายได้ค่าน้ำ-กศผ.'!T5/10^6</f>
        <v>55.641265169318871</v>
      </c>
      <c r="V153" s="21">
        <f>+'[11]รายได้ค่าน้ำ-กศผ.'!U5/10^6</f>
        <v>59.603768403416886</v>
      </c>
      <c r="W153" s="21">
        <f>+'[11]รายได้ค่าน้ำ-กศผ.'!V5/10^6</f>
        <v>58.86043121874318</v>
      </c>
      <c r="X153" s="21">
        <f>+'[11]รายได้ค่าน้ำ-กศผ.'!W5/10^6</f>
        <v>54.696080259878975</v>
      </c>
      <c r="Y153" s="21">
        <f>+'[11]รายได้ค่าน้ำ-กศผ.'!X5/10^6</f>
        <v>65.779045529859573</v>
      </c>
      <c r="Z153" s="21">
        <f>+'[11]รายได้ค่าน้ำ-กศผ.'!Y5/10^6</f>
        <v>60.89509923993954</v>
      </c>
      <c r="AA153" s="21">
        <f>+'[11]รายได้ค่าน้ำ-กศผ.'!Z5/10^6</f>
        <v>59.701254721687761</v>
      </c>
      <c r="AB153" s="21">
        <f>+'[11]รายได้ค่าน้ำ-กศผ.'!AA5/10^6</f>
        <v>55.915782989729209</v>
      </c>
      <c r="AC153" s="21">
        <f>+'[11]รายได้ค่าน้ำ-กศผ.'!AB5/10^6</f>
        <v>55.980744790843239</v>
      </c>
      <c r="AD153" s="21">
        <f>+'[11]รายได้ค่าน้ำ-กศผ.'!AC5/10^6</f>
        <v>55.950744751487967</v>
      </c>
      <c r="AE153" s="29">
        <f>SUM(S153:AD153)</f>
        <v>693.71783699999992</v>
      </c>
      <c r="AG153" s="10">
        <v>1004</v>
      </c>
      <c r="AH153" s="10" t="s">
        <v>99</v>
      </c>
      <c r="AI153" s="21">
        <f>+[11]รายได้ค่าบริการ!AB37/10^6+[11]รายได้ค่าบริการอื่น!AB37/10^6</f>
        <v>3.7923640000000001</v>
      </c>
      <c r="AJ153" s="21">
        <f>+[11]รายได้ค่าบริการ!AC37/10^6+[11]รายได้ค่าบริการอื่น!AC37/10^6</f>
        <v>3.797733</v>
      </c>
      <c r="AK153" s="21">
        <f>+[11]รายได้ค่าบริการ!AD37/10^6+[11]รายได้ค่าบริการอื่น!AD37/10^6</f>
        <v>3.7902800000000001</v>
      </c>
      <c r="AL153" s="21">
        <f>+[11]รายได้ค่าบริการ!AE37/10^6+[11]รายได้ค่าบริการอื่น!AE37/10^6</f>
        <v>3.8079450000000001</v>
      </c>
      <c r="AM153" s="21">
        <f>+[11]รายได้ค่าบริการ!AF37/10^6+[11]รายได้ค่าบริการอื่น!AF37/10^6</f>
        <v>3.782708</v>
      </c>
      <c r="AN153" s="21">
        <f>+[11]รายได้ค่าบริการ!AG37/10^6+[11]รายได้ค่าบริการอื่น!AG37/10^6</f>
        <v>3.8180730000000001</v>
      </c>
      <c r="AO153" s="21">
        <f>+[11]รายได้ค่าบริการ!AH37/10^6+[11]รายได้ค่าบริการอื่น!AH37/10^6</f>
        <v>3.7559009999999997</v>
      </c>
      <c r="AP153" s="21">
        <f>+[11]รายได้ค่าบริการ!AI37/10^6+[11]รายได้ค่าบริการอื่น!AI37/10^6</f>
        <v>3.8473009999999999</v>
      </c>
      <c r="AQ153" s="21">
        <f>+[11]รายได้ค่าบริการ!AJ37/10^6+[11]รายได้ค่าบริการอื่น!AJ37/10^6</f>
        <v>3.898485</v>
      </c>
      <c r="AR153" s="21">
        <f>+[11]รายได้ค่าบริการ!AK37/10^6+[11]รายได้ค่าบริการอื่น!AK37/10^6</f>
        <v>3.9122460000000001</v>
      </c>
      <c r="AS153" s="21">
        <f>+[11]รายได้ค่าบริการ!AL37/10^6+[11]รายได้ค่าบริการอื่น!AL37/10^6</f>
        <v>3.923143</v>
      </c>
      <c r="AT153" s="21">
        <f>+[11]รายได้ค่าบริการ!AM37/10^6+[11]รายได้ค่าบริการอื่น!AM37/10^6</f>
        <v>3.921694</v>
      </c>
      <c r="AU153" s="29">
        <f>SUM(AI153:AT153)</f>
        <v>46.04787300000001</v>
      </c>
      <c r="AW153" s="10">
        <v>1004</v>
      </c>
      <c r="AX153" s="10" t="s">
        <v>99</v>
      </c>
      <c r="AY153" s="21">
        <f>+[11]รายได้ค่าติดตั้ง!AB37/10^6</f>
        <v>6.5844579999999997</v>
      </c>
      <c r="AZ153" s="21">
        <f>+[11]รายได้ค่าติดตั้ง!AC37/10^6</f>
        <v>6.020454</v>
      </c>
      <c r="BA153" s="21">
        <f>+[11]รายได้ค่าติดตั้ง!AD37/10^6</f>
        <v>6.0226220000000001</v>
      </c>
      <c r="BB153" s="21">
        <f>+[11]รายได้ค่าติดตั้ง!AE37/10^6</f>
        <v>4.7947090000000001</v>
      </c>
      <c r="BC153" s="21">
        <f>+[11]รายได้ค่าติดตั้ง!AF37/10^6</f>
        <v>3.6207989999999999</v>
      </c>
      <c r="BD153" s="21">
        <f>+[11]รายได้ค่าติดตั้ง!AG37/10^6</f>
        <v>6.2196030000000002</v>
      </c>
      <c r="BE153" s="21">
        <f>+[11]รายได้ค่าติดตั้ง!AH37/10^6</f>
        <v>4.0927230000000003</v>
      </c>
      <c r="BF153" s="21">
        <f>+[11]รายได้ค่าติดตั้ง!AI37/10^6</f>
        <v>5.879874</v>
      </c>
      <c r="BG153" s="21">
        <f>+[11]รายได้ค่าติดตั้ง!AJ37/10^6</f>
        <v>4.7160700000000002</v>
      </c>
      <c r="BH153" s="21">
        <f>+[11]รายได้ค่าติดตั้ง!AK37/10^6</f>
        <v>4.1946500000000002</v>
      </c>
      <c r="BI153" s="21">
        <f>+[11]รายได้ค่าติดตั้ง!AL37/10^6</f>
        <v>5.029477</v>
      </c>
      <c r="BJ153" s="21">
        <f>+[11]รายได้ค่าติดตั้ง!AM37/10^6</f>
        <v>7.6965709999999996</v>
      </c>
      <c r="BK153" s="29">
        <f>SUM(AY153:BJ153)</f>
        <v>64.872010000000003</v>
      </c>
    </row>
    <row r="154" spans="1:63">
      <c r="A154" s="10">
        <v>1005</v>
      </c>
      <c r="B154" s="10" t="s">
        <v>13</v>
      </c>
      <c r="C154" s="21">
        <f>+'[11]รายได้-กศผ.'!R6/10^6</f>
        <v>0.88581095450019953</v>
      </c>
      <c r="D154" s="21">
        <f>+'[11]รายได้-กศผ.'!S6/10^6</f>
        <v>0.91108186079447917</v>
      </c>
      <c r="E154" s="21">
        <f>+'[11]รายได้-กศผ.'!T6/10^6</f>
        <v>0.88771254799821309</v>
      </c>
      <c r="F154" s="21">
        <f>+'[11]รายได้-กศผ.'!U6/10^6</f>
        <v>0.96949994166732689</v>
      </c>
      <c r="G154" s="21">
        <f>+'[11]รายได้-กศผ.'!V6/10^6</f>
        <v>0.92024548761265201</v>
      </c>
      <c r="H154" s="21">
        <f>+'[11]รายได้-กศผ.'!W6/10^6</f>
        <v>0.91907116265449029</v>
      </c>
      <c r="I154" s="21">
        <f>+'[11]รายได้-กศผ.'!X6/10^6</f>
        <v>1.1143638249831</v>
      </c>
      <c r="J154" s="21">
        <f>+'[11]รายได้-กศผ.'!Y6/10^6</f>
        <v>1.1306788385566131</v>
      </c>
      <c r="K154" s="21">
        <f>+'[11]รายได้-กศผ.'!Z6/10^6</f>
        <v>1.0265564911031255</v>
      </c>
      <c r="L154" s="21">
        <f>+'[11]รายได้-กศผ.'!AA6/10^6</f>
        <v>0.92164248658794823</v>
      </c>
      <c r="M154" s="21">
        <f>+'[11]รายได้-กศผ.'!AB6/10^6</f>
        <v>0.93435624010760143</v>
      </c>
      <c r="N154" s="21">
        <f>+'[11]รายได้-กศผ.'!AC6/10^6</f>
        <v>0.95865016343425036</v>
      </c>
      <c r="O154" s="29">
        <f t="shared" ref="O154:O179" si="18">SUM(C154:N154)</f>
        <v>11.57967</v>
      </c>
      <c r="Q154" s="10">
        <v>1005</v>
      </c>
      <c r="R154" s="10" t="s">
        <v>13</v>
      </c>
      <c r="S154" s="21">
        <f>+'[11]รายได้ค่าน้ำ-กศผ.'!R6/10^6</f>
        <v>0.77189695450019957</v>
      </c>
      <c r="T154" s="21">
        <f>+'[11]รายได้ค่าน้ำ-กศผ.'!S6/10^6</f>
        <v>0.78453486079447909</v>
      </c>
      <c r="U154" s="21">
        <f>+'[11]รายได้ค่าน้ำ-กศผ.'!T6/10^6</f>
        <v>0.73981254799821305</v>
      </c>
      <c r="V154" s="21">
        <f>+'[11]รายได้ค่าน้ำ-กศผ.'!U6/10^6</f>
        <v>0.85500194166732679</v>
      </c>
      <c r="W154" s="21">
        <f>+'[11]รายได้ค่าน้ำ-กศผ.'!V6/10^6</f>
        <v>0.73858848761265206</v>
      </c>
      <c r="X154" s="21">
        <f>+'[11]รายได้ค่าน้ำ-กศผ.'!W6/10^6</f>
        <v>0.61871616265449036</v>
      </c>
      <c r="Y154" s="21">
        <f>+'[11]รายได้ค่าน้ำ-กศผ.'!X6/10^6</f>
        <v>0.96774782498309997</v>
      </c>
      <c r="Z154" s="21">
        <f>+'[11]รายได้ค่าน้ำ-กศผ.'!Y6/10^6</f>
        <v>0.96746583855661306</v>
      </c>
      <c r="AA154" s="21">
        <f>+'[11]รายได้ค่าน้ำ-กศผ.'!Z6/10^6</f>
        <v>0.89544449110312552</v>
      </c>
      <c r="AB154" s="21">
        <f>+'[11]รายได้ค่าน้ำ-กศผ.'!AA6/10^6</f>
        <v>0.77980548658794824</v>
      </c>
      <c r="AC154" s="21">
        <f>+'[11]รายได้ค่าน้ำ-กศผ.'!AB6/10^6</f>
        <v>0.8170072401076014</v>
      </c>
      <c r="AD154" s="21">
        <f>+'[11]รายได้ค่าน้ำ-กศผ.'!AC6/10^6</f>
        <v>0.82948816343425036</v>
      </c>
      <c r="AE154" s="29">
        <f t="shared" ref="AE154:AE179" si="19">SUM(S154:AD154)</f>
        <v>9.7655100000000008</v>
      </c>
      <c r="AG154" s="10">
        <v>1005</v>
      </c>
      <c r="AH154" s="10" t="s">
        <v>13</v>
      </c>
      <c r="AI154" s="21">
        <f>+[11]รายได้ค่าบริการ!AB38/10^6+[11]รายได้ค่าบริการอื่น!AB38/10^6</f>
        <v>9.1513999999999998E-2</v>
      </c>
      <c r="AJ154" s="21">
        <f>+[11]รายได้ค่าบริการ!AC38/10^6+[11]รายได้ค่าบริการอื่น!AC38/10^6</f>
        <v>9.1745000000000007E-2</v>
      </c>
      <c r="AK154" s="21">
        <f>+[11]รายได้ค่าบริการ!AD38/10^6+[11]รายได้ค่าบริการอื่น!AD38/10^6</f>
        <v>9.1650000000000009E-2</v>
      </c>
      <c r="AL154" s="21">
        <f>+[11]รายได้ค่าบริการ!AE38/10^6+[11]รายได้ค่าบริการอื่น!AE38/10^6</f>
        <v>9.2010999999999996E-2</v>
      </c>
      <c r="AM154" s="21">
        <f>+[11]รายได้ค่าบริการ!AF38/10^6+[11]รายได้ค่าบริการอื่น!AF38/10^6</f>
        <v>9.1936999999999991E-2</v>
      </c>
      <c r="AN154" s="21">
        <f>+[11]รายได้ค่าบริการ!AG38/10^6+[11]รายได้ค่าบริการอื่น!AG38/10^6</f>
        <v>9.2655000000000001E-2</v>
      </c>
      <c r="AO154" s="21">
        <f>+[11]รายได้ค่าบริการ!AH38/10^6+[11]รายได้ค่าบริการอื่น!AH38/10^6</f>
        <v>9.3649999999999997E-2</v>
      </c>
      <c r="AP154" s="21">
        <f>+[11]รายได้ค่าบริการ!AI38/10^6+[11]รายได้ค่าบริการอื่น!AI38/10^6</f>
        <v>9.4404000000000002E-2</v>
      </c>
      <c r="AQ154" s="21">
        <f>+[11]รายได้ค่าบริการ!AJ38/10^6+[11]รายได้ค่าบริการอื่น!AJ38/10^6</f>
        <v>9.450299999999999E-2</v>
      </c>
      <c r="AR154" s="21">
        <f>+[11]รายได้ค่าบริการ!AK38/10^6+[11]รายได้ค่าบริการอื่น!AK38/10^6</f>
        <v>0.102052</v>
      </c>
      <c r="AS154" s="21">
        <f>+[11]รายได้ค่าบริการ!AL38/10^6+[11]รายได้ค่าบริการอื่น!AL38/10^6</f>
        <v>9.5319000000000001E-2</v>
      </c>
      <c r="AT154" s="21">
        <f>+[11]รายได้ค่าบริการ!AM38/10^6+[11]รายได้ค่าบริการอื่น!AM38/10^6</f>
        <v>9.4910999999999995E-2</v>
      </c>
      <c r="AU154" s="29">
        <f t="shared" ref="AU154:AU179" si="20">SUM(AI154:AT154)</f>
        <v>1.1263510000000001</v>
      </c>
      <c r="AW154" s="10">
        <v>1005</v>
      </c>
      <c r="AX154" s="10" t="s">
        <v>13</v>
      </c>
      <c r="AY154" s="21">
        <f>+[11]รายได้ค่าติดตั้ง!AB38/10^6</f>
        <v>2.24E-2</v>
      </c>
      <c r="AZ154" s="21">
        <f>+[11]รายได้ค่าติดตั้ง!AC38/10^6</f>
        <v>3.4802E-2</v>
      </c>
      <c r="BA154" s="21">
        <f>+[11]รายได้ค่าติดตั้ง!AD38/10^6</f>
        <v>5.6250000000000001E-2</v>
      </c>
      <c r="BB154" s="21">
        <f>+[11]รายได้ค่าติดตั้ง!AE38/10^6</f>
        <v>2.2487E-2</v>
      </c>
      <c r="BC154" s="21">
        <f>+[11]รายได้ค่าติดตั้ง!AF38/10^6</f>
        <v>8.9719999999999994E-2</v>
      </c>
      <c r="BD154" s="21">
        <f>+[11]รายได้ค่าติดตั้ง!AG38/10^6</f>
        <v>0.2077</v>
      </c>
      <c r="BE154" s="21">
        <f>+[11]รายได้ค่าติดตั้ง!AH38/10^6</f>
        <v>5.2965999999999999E-2</v>
      </c>
      <c r="BF154" s="21">
        <f>+[11]รายได้ค่าติดตั้ง!AI38/10^6</f>
        <v>6.8808999999999995E-2</v>
      </c>
      <c r="BG154" s="21">
        <f>+[11]รายได้ค่าติดตั้ง!AJ38/10^6</f>
        <v>3.6609000000000003E-2</v>
      </c>
      <c r="BH154" s="21">
        <f>+[11]รายได้ค่าติดตั้ง!AK38/10^6</f>
        <v>3.9785000000000001E-2</v>
      </c>
      <c r="BI154" s="21">
        <f>+[11]รายได้ค่าติดตั้ง!AL38/10^6</f>
        <v>2.2030000000000001E-2</v>
      </c>
      <c r="BJ154" s="21">
        <f>+[11]รายได้ค่าติดตั้ง!AM38/10^6</f>
        <v>3.4250999999999997E-2</v>
      </c>
      <c r="BK154" s="29">
        <f t="shared" ref="BK154:BK179" si="21">SUM(AY154:BJ154)</f>
        <v>0.687809</v>
      </c>
    </row>
    <row r="155" spans="1:63">
      <c r="A155" s="10">
        <v>1006</v>
      </c>
      <c r="B155" s="10" t="s">
        <v>14</v>
      </c>
      <c r="C155" s="21">
        <f>+'[11]รายได้-กศผ.'!R7/10^6</f>
        <v>4.9414944285346509</v>
      </c>
      <c r="D155" s="21">
        <f>+'[11]รายได้-กศผ.'!S7/10^6</f>
        <v>5.1566301900715716</v>
      </c>
      <c r="E155" s="21">
        <f>+'[11]รายได้-กศผ.'!T7/10^6</f>
        <v>5.3178986337418497</v>
      </c>
      <c r="F155" s="21">
        <f>+'[11]รายได้-กศผ.'!U7/10^6</f>
        <v>5.4729992040611979</v>
      </c>
      <c r="G155" s="21">
        <f>+'[11]รายได้-กศผ.'!V7/10^6</f>
        <v>5.5812321109306717</v>
      </c>
      <c r="H155" s="21">
        <f>+'[11]รายได้-กศผ.'!W7/10^6</f>
        <v>5.4787695282801989</v>
      </c>
      <c r="I155" s="21">
        <f>+'[11]รายได้-กศผ.'!X7/10^6</f>
        <v>6.0781404369636167</v>
      </c>
      <c r="J155" s="21">
        <f>+'[11]รายได้-กศผ.'!Y7/10^6</f>
        <v>6.4215305943543317</v>
      </c>
      <c r="K155" s="21">
        <f>+'[11]รายได้-กศผ.'!Z7/10^6</f>
        <v>5.7510166717425255</v>
      </c>
      <c r="L155" s="21">
        <f>+'[11]รายได้-กศผ.'!AA7/10^6</f>
        <v>5.2647544586588575</v>
      </c>
      <c r="M155" s="21">
        <f>+'[11]รายได้-กศผ.'!AB7/10^6</f>
        <v>5.2737198412200765</v>
      </c>
      <c r="N155" s="21">
        <f>+'[11]รายได้-กศผ.'!AC7/10^6</f>
        <v>5.4355739014404474</v>
      </c>
      <c r="O155" s="29">
        <f t="shared" si="18"/>
        <v>66.173760000000001</v>
      </c>
      <c r="Q155" s="10">
        <v>1006</v>
      </c>
      <c r="R155" s="10" t="s">
        <v>14</v>
      </c>
      <c r="S155" s="21">
        <f>+'[11]รายได้ค่าน้ำ-กศผ.'!R7/10^6</f>
        <v>3.1544514285346512</v>
      </c>
      <c r="T155" s="21">
        <f>+'[11]รายได้ค่าน้ำ-กศผ.'!S7/10^6</f>
        <v>3.2987321900715716</v>
      </c>
      <c r="U155" s="21">
        <f>+'[11]รายได้ค่าน้ำ-กศผ.'!T7/10^6</f>
        <v>3.9823016337418502</v>
      </c>
      <c r="V155" s="21">
        <f>+'[11]รายได้ค่าน้ำ-กศผ.'!U7/10^6</f>
        <v>4.0034922040611978</v>
      </c>
      <c r="W155" s="21">
        <f>+'[11]รายได้ค่าน้ำ-กศผ.'!V7/10^6</f>
        <v>4.3299461109306723</v>
      </c>
      <c r="X155" s="21">
        <f>+'[11]รายได้ค่าน้ำ-กศผ.'!W7/10^6</f>
        <v>3.3655895282801986</v>
      </c>
      <c r="Y155" s="21">
        <f>+'[11]รายได้ค่าน้ำ-กศผ.'!X7/10^6</f>
        <v>4.8661564369636165</v>
      </c>
      <c r="Z155" s="21">
        <f>+'[11]รายได้ค่าน้ำ-กศผ.'!Y7/10^6</f>
        <v>4.9194805943543312</v>
      </c>
      <c r="AA155" s="21">
        <f>+'[11]รายได้ค่าน้ำ-กศผ.'!Z7/10^6</f>
        <v>4.1857906717425255</v>
      </c>
      <c r="AB155" s="21">
        <f>+'[11]รายได้ค่าน้ำ-กศผ.'!AA7/10^6</f>
        <v>3.4841464586588571</v>
      </c>
      <c r="AC155" s="21">
        <f>+'[11]รายได้ค่าน้ำ-กศผ.'!AB7/10^6</f>
        <v>3.5220428412200762</v>
      </c>
      <c r="AD155" s="21">
        <f>+'[11]รายได้ค่าน้ำ-กศผ.'!AC7/10^6</f>
        <v>3.7521099014404471</v>
      </c>
      <c r="AE155" s="29">
        <f t="shared" si="19"/>
        <v>46.864239999999995</v>
      </c>
      <c r="AG155" s="10">
        <v>1006</v>
      </c>
      <c r="AH155" s="10" t="s">
        <v>14</v>
      </c>
      <c r="AI155" s="21">
        <f>+[11]รายได้ค่าบริการ!AB39/10^6+[11]รายได้ค่าบริการอื่น!AB39/10^6</f>
        <v>0.51640299999999995</v>
      </c>
      <c r="AJ155" s="21">
        <f>+[11]รายได้ค่าบริการ!AC39/10^6+[11]รายได้ค่าบริการอื่น!AC39/10^6</f>
        <v>0.52012000000000003</v>
      </c>
      <c r="AK155" s="21">
        <f>+[11]รายได้ค่าบริการ!AD39/10^6+[11]รายได้ค่าบริการอื่น!AD39/10^6</f>
        <v>0.51541899999999996</v>
      </c>
      <c r="AL155" s="21">
        <f>+[11]รายได้ค่าบริการ!AE39/10^6+[11]รายได้ค่าบริการอื่น!AE39/10^6</f>
        <v>0.54964800000000003</v>
      </c>
      <c r="AM155" s="21">
        <f>+[11]รายได้ค่าบริการ!AF39/10^6+[11]รายได้ค่าบริการอื่น!AF39/10^6</f>
        <v>0.53582700000000005</v>
      </c>
      <c r="AN155" s="21">
        <f>+[11]รายได้ค่าบริการ!AG39/10^6+[11]รายได้ค่าบริการอื่น!AG39/10^6</f>
        <v>0.52646499999999996</v>
      </c>
      <c r="AO155" s="21">
        <f>+[11]รายได้ค่าบริการ!AH39/10^6+[11]รายได้ค่าบริการอื่น!AH39/10^6</f>
        <v>0.52264199999999994</v>
      </c>
      <c r="AP155" s="21">
        <f>+[11]รายได้ค่าบริการ!AI39/10^6+[11]รายได้ค่าบริการอื่น!AI39/10^6</f>
        <v>0.57415400000000005</v>
      </c>
      <c r="AQ155" s="21">
        <f>+[11]รายได้ค่าบริการ!AJ39/10^6+[11]รายได้ค่าบริการอื่น!AJ39/10^6</f>
        <v>0.54108600000000007</v>
      </c>
      <c r="AR155" s="21">
        <f>+[11]รายได้ค่าบริการ!AK39/10^6+[11]รายได้ค่าบริการอื่น!AK39/10^6</f>
        <v>0.56947700000000001</v>
      </c>
      <c r="AS155" s="21">
        <f>+[11]รายได้ค่าบริการ!AL39/10^6+[11]รายได้ค่าบริการอื่น!AL39/10^6</f>
        <v>0.55875299999999994</v>
      </c>
      <c r="AT155" s="21">
        <f>+[11]รายได้ค่าบริการ!AM39/10^6+[11]รายได้ค่าบริการอื่น!AM39/10^6</f>
        <v>0.55198500000000006</v>
      </c>
      <c r="AU155" s="29">
        <f t="shared" si="20"/>
        <v>6.4819790000000008</v>
      </c>
      <c r="AW155" s="10">
        <v>1006</v>
      </c>
      <c r="AX155" s="10" t="s">
        <v>14</v>
      </c>
      <c r="AY155" s="21">
        <f>+[11]รายได้ค่าติดตั้ง!AB39/10^6</f>
        <v>1.27064</v>
      </c>
      <c r="AZ155" s="21">
        <f>+[11]รายได้ค่าติดตั้ง!AC39/10^6</f>
        <v>1.3377779999999999</v>
      </c>
      <c r="BA155" s="21">
        <f>+[11]รายได้ค่าติดตั้ง!AD39/10^6</f>
        <v>0.82017799999999996</v>
      </c>
      <c r="BB155" s="21">
        <f>+[11]รายได้ค่าติดตั้ง!AE39/10^6</f>
        <v>0.91985899999999998</v>
      </c>
      <c r="BC155" s="21">
        <f>+[11]รายได้ค่าติดตั้ง!AF39/10^6</f>
        <v>0.71545899999999996</v>
      </c>
      <c r="BD155" s="21">
        <f>+[11]รายได้ค่าติดตั้ง!AG39/10^6</f>
        <v>1.5867150000000001</v>
      </c>
      <c r="BE155" s="21">
        <f>+[11]รายได้ค่าติดตั้ง!AH39/10^6</f>
        <v>0.68934200000000001</v>
      </c>
      <c r="BF155" s="21">
        <f>+[11]รายได้ค่าติดตั้ง!AI39/10^6</f>
        <v>0.92789600000000005</v>
      </c>
      <c r="BG155" s="21">
        <f>+[11]รายได้ค่าติดตั้ง!AJ39/10^6</f>
        <v>1.0241400000000001</v>
      </c>
      <c r="BH155" s="21">
        <f>+[11]รายได้ค่าติดตั้ง!AK39/10^6</f>
        <v>1.211131</v>
      </c>
      <c r="BI155" s="21">
        <f>+[11]รายได้ค่าติดตั้ง!AL39/10^6</f>
        <v>1.1929240000000001</v>
      </c>
      <c r="BJ155" s="21">
        <f>+[11]รายได้ค่าติดตั้ง!AM39/10^6</f>
        <v>1.1314789999999999</v>
      </c>
      <c r="BK155" s="29">
        <f t="shared" si="21"/>
        <v>12.827540999999998</v>
      </c>
    </row>
    <row r="156" spans="1:63">
      <c r="A156" s="10">
        <v>1007</v>
      </c>
      <c r="B156" s="10" t="s">
        <v>15</v>
      </c>
      <c r="C156" s="21">
        <f>+'[11]รายได้-กศผ.'!R8/10^6</f>
        <v>9.4942904550365022</v>
      </c>
      <c r="D156" s="21">
        <f>+'[11]รายได้-กศผ.'!S8/10^6</f>
        <v>10.202935136981289</v>
      </c>
      <c r="E156" s="21">
        <f>+'[11]รายได้-กศผ.'!T8/10^6</f>
        <v>9.9414303619238602</v>
      </c>
      <c r="F156" s="21">
        <f>+'[11]รายได้-กศผ.'!U8/10^6</f>
        <v>10.334566799818555</v>
      </c>
      <c r="G156" s="21">
        <f>+'[11]รายได้-กศผ.'!V8/10^6</f>
        <v>10.49632427486562</v>
      </c>
      <c r="H156" s="21">
        <f>+'[11]รายได้-กศผ.'!W8/10^6</f>
        <v>10.053303246280816</v>
      </c>
      <c r="I156" s="21">
        <f>+'[11]รายได้-กศผ.'!X8/10^6</f>
        <v>11.098172246897791</v>
      </c>
      <c r="J156" s="21">
        <f>+'[11]รายได้-กศผ.'!Y8/10^6</f>
        <v>11.404017293502799</v>
      </c>
      <c r="K156" s="21">
        <f>+'[11]รายได้-กศผ.'!Z8/10^6</f>
        <v>10.734916178746161</v>
      </c>
      <c r="L156" s="21">
        <f>+'[11]รายได้-กศผ.'!AA8/10^6</f>
        <v>10.197911629110971</v>
      </c>
      <c r="M156" s="21">
        <f>+'[11]รายได้-กศผ.'!AB8/10^6</f>
        <v>10.27225916186004</v>
      </c>
      <c r="N156" s="21">
        <f>+'[11]รายได้-กศผ.'!AC8/10^6</f>
        <v>10.327543214975611</v>
      </c>
      <c r="O156" s="29">
        <f t="shared" si="18"/>
        <v>124.55767000000002</v>
      </c>
      <c r="Q156" s="10">
        <v>1007</v>
      </c>
      <c r="R156" s="10" t="s">
        <v>15</v>
      </c>
      <c r="S156" s="21">
        <f>+'[11]รายได้ค่าน้ำ-กศผ.'!R8/10^6</f>
        <v>6.2930284550365023</v>
      </c>
      <c r="T156" s="21">
        <f>+'[11]รายได้ค่าน้ำ-กศผ.'!S8/10^6</f>
        <v>7.5456881369812878</v>
      </c>
      <c r="U156" s="21">
        <f>+'[11]รายได้ค่าน้ำ-กศผ.'!T8/10^6</f>
        <v>8.8113173619238605</v>
      </c>
      <c r="V156" s="21">
        <f>+'[11]รายได้ค่าน้ำ-กศผ.'!U8/10^6</f>
        <v>9.2238407998185554</v>
      </c>
      <c r="W156" s="21">
        <f>+'[11]รายได้ค่าน้ำ-กศผ.'!V8/10^6</f>
        <v>7.8122652748656201</v>
      </c>
      <c r="X156" s="21">
        <f>+'[11]รายได้ค่าน้ำ-กศผ.'!W8/10^6</f>
        <v>8.3743452462808161</v>
      </c>
      <c r="Y156" s="21">
        <f>+'[11]รายได้ค่าน้ำ-กศผ.'!X8/10^6</f>
        <v>9.8640102468977897</v>
      </c>
      <c r="Z156" s="21">
        <f>+'[11]รายได้ค่าน้ำ-กศผ.'!Y8/10^6</f>
        <v>9.8269432935027989</v>
      </c>
      <c r="AA156" s="21">
        <f>+'[11]รายได้ค่าน้ำ-กศผ.'!Z8/10^6</f>
        <v>8.1326621787461626</v>
      </c>
      <c r="AB156" s="21">
        <f>+'[11]รายได้ค่าน้ำ-กศผ.'!AA8/10^6</f>
        <v>6.2712436291109714</v>
      </c>
      <c r="AC156" s="21">
        <f>+'[11]รายได้ค่าน้ำ-กศผ.'!AB8/10^6</f>
        <v>7.5938521618600392</v>
      </c>
      <c r="AD156" s="21">
        <f>+'[11]รายได้ค่าน้ำ-กศผ.'!AC8/10^6</f>
        <v>6.4503732149756106</v>
      </c>
      <c r="AE156" s="29">
        <f t="shared" si="19"/>
        <v>96.199570000000023</v>
      </c>
      <c r="AG156" s="10">
        <v>1007</v>
      </c>
      <c r="AH156" s="10" t="s">
        <v>15</v>
      </c>
      <c r="AI156" s="21">
        <f>+[11]รายได้ค่าบริการ!AB40/10^6+[11]รายได้ค่าบริการอื่น!AB40/10^6</f>
        <v>0.63919799999999993</v>
      </c>
      <c r="AJ156" s="21">
        <f>+[11]รายได้ค่าบริการ!AC40/10^6+[11]รายได้ค่าบริการอื่น!AC40/10^6</f>
        <v>0.64632800000000001</v>
      </c>
      <c r="AK156" s="21">
        <f>+[11]รายได้ค่าบริการ!AD40/10^6+[11]รายได้ค่าบริการอื่น!AD40/10^6</f>
        <v>0.64836199999999999</v>
      </c>
      <c r="AL156" s="21">
        <f>+[11]รายได้ค่าบริการ!AE40/10^6+[11]รายได้ค่าบริการอื่น!AE40/10^6</f>
        <v>0.66598199999999996</v>
      </c>
      <c r="AM156" s="21">
        <f>+[11]รายได้ค่าบริการ!AF40/10^6+[11]รายได้ค่าบริการอื่น!AF40/10^6</f>
        <v>0.65658499999999997</v>
      </c>
      <c r="AN156" s="21">
        <f>+[11]รายได้ค่าบริการ!AG40/10^6+[11]รายได้ค่าบริการอื่น!AG40/10^6</f>
        <v>0.707839</v>
      </c>
      <c r="AO156" s="21">
        <f>+[11]รายได้ค่าบริการ!AH40/10^6+[11]รายได้ค่าบริการอื่น!AH40/10^6</f>
        <v>0.65876599999999996</v>
      </c>
      <c r="AP156" s="21">
        <f>+[11]รายได้ค่าบริการ!AI40/10^6+[11]รายได้ค่าบริการอื่น!AI40/10^6</f>
        <v>0.66644200000000009</v>
      </c>
      <c r="AQ156" s="21">
        <f>+[11]รายได้ค่าบริการ!AJ40/10^6+[11]รายได้ค่าบริการอื่น!AJ40/10^6</f>
        <v>0.67253000000000007</v>
      </c>
      <c r="AR156" s="21">
        <f>+[11]รายได้ค่าบริการ!AK40/10^6+[11]รายได้ค่าบริการอื่น!AK40/10^6</f>
        <v>0.69227799999999995</v>
      </c>
      <c r="AS156" s="21">
        <f>+[11]รายได้ค่าบริการ!AL40/10^6+[11]รายได้ค่าบริการอื่น!AL40/10^6</f>
        <v>0.70679200000000009</v>
      </c>
      <c r="AT156" s="21">
        <f>+[11]รายได้ค่าบริการ!AM40/10^6+[11]รายได้ค่าบริการอื่น!AM40/10^6</f>
        <v>0.68292799999999998</v>
      </c>
      <c r="AU156" s="29">
        <f t="shared" si="20"/>
        <v>8.0440299999999993</v>
      </c>
      <c r="AW156" s="10">
        <v>1007</v>
      </c>
      <c r="AX156" s="10" t="s">
        <v>15</v>
      </c>
      <c r="AY156" s="21">
        <f>+[11]รายได้ค่าติดตั้ง!AB40/10^6</f>
        <v>2.5620639999999999</v>
      </c>
      <c r="AZ156" s="21">
        <f>+[11]รายได้ค่าติดตั้ง!AC40/10^6</f>
        <v>2.0109189999999999</v>
      </c>
      <c r="BA156" s="21">
        <f>+[11]รายได้ค่าติดตั้ง!AD40/10^6</f>
        <v>0.48175099999999998</v>
      </c>
      <c r="BB156" s="21">
        <f>+[11]รายได้ค่าติดตั้ง!AE40/10^6</f>
        <v>0.44474399999999997</v>
      </c>
      <c r="BC156" s="21">
        <f>+[11]รายได้ค่าติดตั้ง!AF40/10^6</f>
        <v>2.0274740000000002</v>
      </c>
      <c r="BD156" s="21">
        <f>+[11]รายได้ค่าติดตั้ง!AG40/10^6</f>
        <v>0.97111899999999995</v>
      </c>
      <c r="BE156" s="21">
        <f>+[11]รายได้ค่าติดตั้ง!AH40/10^6</f>
        <v>0.57539600000000002</v>
      </c>
      <c r="BF156" s="21">
        <f>+[11]รายได้ค่าติดตั้ง!AI40/10^6</f>
        <v>0.910632</v>
      </c>
      <c r="BG156" s="21">
        <f>+[11]รายได้ค่าติดตั้ง!AJ40/10^6</f>
        <v>1.929724</v>
      </c>
      <c r="BH156" s="21">
        <f>+[11]รายได้ค่าติดตั้ง!AK40/10^6</f>
        <v>3.2343899999999999</v>
      </c>
      <c r="BI156" s="21">
        <f>+[11]รายได้ค่าติดตั้ง!AL40/10^6</f>
        <v>1.9716149999999999</v>
      </c>
      <c r="BJ156" s="21">
        <f>+[11]รายได้ค่าติดตั้ง!AM40/10^6</f>
        <v>3.194242</v>
      </c>
      <c r="BK156" s="29">
        <f t="shared" si="21"/>
        <v>20.314069999999997</v>
      </c>
    </row>
    <row r="157" spans="1:63">
      <c r="A157" s="10">
        <v>1008</v>
      </c>
      <c r="B157" s="10" t="s">
        <v>16</v>
      </c>
      <c r="C157" s="21">
        <f>+'[11]รายได้-กศผ.'!R9/10^6</f>
        <v>1.9592230183424548</v>
      </c>
      <c r="D157" s="21">
        <f>+'[11]รายได้-กศผ.'!S9/10^6</f>
        <v>2.064210333195037</v>
      </c>
      <c r="E157" s="21">
        <f>+'[11]รายได้-กศผ.'!T9/10^6</f>
        <v>2.0826396106156984</v>
      </c>
      <c r="F157" s="21">
        <f>+'[11]รายได้-กศผ.'!U9/10^6</f>
        <v>2.2602410981269498</v>
      </c>
      <c r="G157" s="21">
        <f>+'[11]รายได้-กศผ.'!V9/10^6</f>
        <v>2.240146060335126</v>
      </c>
      <c r="H157" s="21">
        <f>+'[11]รายได้-กศผ.'!W9/10^6</f>
        <v>2.1470507792855247</v>
      </c>
      <c r="I157" s="21">
        <f>+'[11]รายได้-กศผ.'!X9/10^6</f>
        <v>2.3764806747733456</v>
      </c>
      <c r="J157" s="21">
        <f>+'[11]รายได้-กศผ.'!Y9/10^6</f>
        <v>2.4137251203474808</v>
      </c>
      <c r="K157" s="21">
        <f>+'[11]รายได้-กศผ.'!Z9/10^6</f>
        <v>2.2178393028407419</v>
      </c>
      <c r="L157" s="21">
        <f>+'[11]รายได้-กศผ.'!AA9/10^6</f>
        <v>2.1286553632455965</v>
      </c>
      <c r="M157" s="21">
        <f>+'[11]รายได้-กศผ.'!AB9/10^6</f>
        <v>2.2159927613367048</v>
      </c>
      <c r="N157" s="21">
        <f>+'[11]รายได้-กศผ.'!AC9/10^6</f>
        <v>2.2317558775553383</v>
      </c>
      <c r="O157" s="29">
        <f t="shared" si="18"/>
        <v>26.337959999999995</v>
      </c>
      <c r="Q157" s="10">
        <v>1008</v>
      </c>
      <c r="R157" s="10" t="s">
        <v>16</v>
      </c>
      <c r="S157" s="21">
        <f>+'[11]รายได้ค่าน้ำ-กศผ.'!R9/10^6</f>
        <v>1.680497018342455</v>
      </c>
      <c r="T157" s="21">
        <f>+'[11]รายได้ค่าน้ำ-กศผ.'!S9/10^6</f>
        <v>1.760978333195037</v>
      </c>
      <c r="U157" s="21">
        <f>+'[11]รายได้ค่าน้ำ-กศผ.'!T9/10^6</f>
        <v>1.7659136106156981</v>
      </c>
      <c r="V157" s="21">
        <f>+'[11]รายได้ค่าน้ำ-กศผ.'!U9/10^6</f>
        <v>1.9551010981269497</v>
      </c>
      <c r="W157" s="21">
        <f>+'[11]รายได้ค่าน้ำ-กศผ.'!V9/10^6</f>
        <v>1.6614200603351257</v>
      </c>
      <c r="X157" s="21">
        <f>+'[11]รายได้ค่าน้ำ-กศผ.'!W9/10^6</f>
        <v>1.7765547792855245</v>
      </c>
      <c r="Y157" s="21">
        <f>+'[11]รายได้ค่าน้ำ-กศผ.'!X9/10^6</f>
        <v>2.0279966747733456</v>
      </c>
      <c r="Z157" s="21">
        <f>+'[11]รายได้ค่าน้ำ-กศผ.'!Y9/10^6</f>
        <v>1.8733631203474808</v>
      </c>
      <c r="AA157" s="21">
        <f>+'[11]รายได้ค่าน้ำ-กศผ.'!Z9/10^6</f>
        <v>1.9755063028407418</v>
      </c>
      <c r="AB157" s="21">
        <f>+'[11]รายได้ค่าน้ำ-กศผ.'!AA9/10^6</f>
        <v>1.9054433632455967</v>
      </c>
      <c r="AC157" s="21">
        <f>+'[11]รายได้ค่าน้ำ-กศผ.'!AB9/10^6</f>
        <v>1.8972237613367047</v>
      </c>
      <c r="AD157" s="21">
        <f>+'[11]รายได้ค่าน้ำ-กศผ.'!AC9/10^6</f>
        <v>1.9867408775553381</v>
      </c>
      <c r="AE157" s="29">
        <f t="shared" si="19"/>
        <v>22.266738999999994</v>
      </c>
      <c r="AG157" s="10">
        <v>1008</v>
      </c>
      <c r="AH157" s="10" t="s">
        <v>16</v>
      </c>
      <c r="AI157" s="21">
        <f>+[11]รายได้ค่าบริการ!AB41/10^6+[11]รายได้ค่าบริการอื่น!AB41/10^6</f>
        <v>0.15346700000000002</v>
      </c>
      <c r="AJ157" s="21">
        <f>+[11]รายได้ค่าบริการ!AC41/10^6+[11]รายได้ค่าบริการอื่น!AC41/10^6</f>
        <v>0.15389600000000001</v>
      </c>
      <c r="AK157" s="21">
        <f>+[11]รายได้ค่าบริการ!AD41/10^6+[11]รายได้ค่าบริการอื่น!AD41/10^6</f>
        <v>0.155255</v>
      </c>
      <c r="AL157" s="21">
        <f>+[11]รายได้ค่าบริการ!AE41/10^6+[11]รายได้ค่าบริการอื่น!AE41/10^6</f>
        <v>0.154221</v>
      </c>
      <c r="AM157" s="21">
        <f>+[11]รายได้ค่าบริการ!AF41/10^6+[11]รายได้ค่าบริการอื่น!AF41/10^6</f>
        <v>0.155809</v>
      </c>
      <c r="AN157" s="21">
        <f>+[11]รายได้ค่าบริการ!AG41/10^6+[11]รายได้ค่าบริการอื่น!AG41/10^6</f>
        <v>0.15573099999999998</v>
      </c>
      <c r="AO157" s="21">
        <f>+[11]รายได้ค่าบริการ!AH41/10^6+[11]รายได้ค่าบริการอื่น!AH41/10^6</f>
        <v>0.15623500000000001</v>
      </c>
      <c r="AP157" s="21">
        <f>+[11]รายได้ค่าบริการ!AI41/10^6+[11]รายได้ค่าบริการอื่น!AI41/10^6</f>
        <v>0.16025600000000001</v>
      </c>
      <c r="AQ157" s="21">
        <f>+[11]รายได้ค่าบริการ!AJ41/10^6+[11]รายได้ค่าบริการอื่น!AJ41/10^6</f>
        <v>0.15822900000000001</v>
      </c>
      <c r="AR157" s="21">
        <f>+[11]รายได้ค่าบริการ!AK41/10^6+[11]รายได้ค่าบริการอื่น!AK41/10^6</f>
        <v>0.160053</v>
      </c>
      <c r="AS157" s="21">
        <f>+[11]รายได้ค่าบริการ!AL41/10^6+[11]รายได้ค่าบริการอื่น!AL41/10^6</f>
        <v>0.15986700000000001</v>
      </c>
      <c r="AT157" s="21">
        <f>+[11]รายได้ค่าบริการ!AM41/10^6+[11]รายได้ค่าบริการอื่น!AM41/10^6</f>
        <v>0.16060199999999999</v>
      </c>
      <c r="AU157" s="29">
        <f t="shared" si="20"/>
        <v>1.883621</v>
      </c>
      <c r="AW157" s="10">
        <v>1008</v>
      </c>
      <c r="AX157" s="10" t="s">
        <v>16</v>
      </c>
      <c r="AY157" s="21">
        <f>+[11]รายได้ค่าติดตั้ง!AB41/10^6</f>
        <v>0.12525900000000001</v>
      </c>
      <c r="AZ157" s="21">
        <f>+[11]รายได้ค่าติดตั้ง!AC41/10^6</f>
        <v>0.149336</v>
      </c>
      <c r="BA157" s="21">
        <f>+[11]รายได้ค่าติดตั้ง!AD41/10^6</f>
        <v>0.161471</v>
      </c>
      <c r="BB157" s="21">
        <f>+[11]รายได้ค่าติดตั้ง!AE41/10^6</f>
        <v>0.150919</v>
      </c>
      <c r="BC157" s="21">
        <f>+[11]รายได้ค่าติดตั้ง!AF41/10^6</f>
        <v>0.42291699999999999</v>
      </c>
      <c r="BD157" s="21">
        <f>+[11]รายได้ค่าติดตั้ง!AG41/10^6</f>
        <v>0.21476500000000001</v>
      </c>
      <c r="BE157" s="21">
        <f>+[11]รายได้ค่าติดตั้ง!AH41/10^6</f>
        <v>0.192249</v>
      </c>
      <c r="BF157" s="21">
        <f>+[11]รายได้ค่าติดตั้ง!AI41/10^6</f>
        <v>0.380106</v>
      </c>
      <c r="BG157" s="21">
        <f>+[11]รายได้ค่าติดตั้ง!AJ41/10^6</f>
        <v>8.4103999999999998E-2</v>
      </c>
      <c r="BH157" s="21">
        <f>+[11]รายได้ค่าติดตั้ง!AK41/10^6</f>
        <v>6.3159000000000007E-2</v>
      </c>
      <c r="BI157" s="21">
        <f>+[11]รายได้ค่าติดตั้ง!AL41/10^6</f>
        <v>0.15890199999999999</v>
      </c>
      <c r="BJ157" s="21">
        <f>+[11]รายได้ค่าติดตั้ง!AM41/10^6</f>
        <v>8.4413000000000002E-2</v>
      </c>
      <c r="BK157" s="29">
        <f t="shared" si="21"/>
        <v>2.1876000000000002</v>
      </c>
    </row>
    <row r="158" spans="1:63">
      <c r="A158" s="10">
        <v>1009</v>
      </c>
      <c r="B158" s="10" t="s">
        <v>17</v>
      </c>
      <c r="C158" s="21">
        <f>+'[11]รายได้-กศผ.'!R10/10^6</f>
        <v>2.5629133041117966</v>
      </c>
      <c r="D158" s="21">
        <f>+'[11]รายได้-กศผ.'!S10/10^6</f>
        <v>2.400565540611566</v>
      </c>
      <c r="E158" s="21">
        <f>+'[11]รายได้-กศผ.'!T10/10^6</f>
        <v>2.3063008300710286</v>
      </c>
      <c r="F158" s="21">
        <f>+'[11]รายได้-กศผ.'!U10/10^6</f>
        <v>2.3303153347512202</v>
      </c>
      <c r="G158" s="21">
        <f>+'[11]รายได้-กศผ.'!V10/10^6</f>
        <v>2.3202381748361982</v>
      </c>
      <c r="H158" s="21">
        <f>+'[11]รายได้-กศผ.'!W10/10^6</f>
        <v>2.2269042286824798</v>
      </c>
      <c r="I158" s="21">
        <f>+'[11]รายได้-กศผ.'!X10/10^6</f>
        <v>2.4889638998367682</v>
      </c>
      <c r="J158" s="21">
        <f>+'[11]รายได้-กศผ.'!Y10/10^6</f>
        <v>2.5782181630225649</v>
      </c>
      <c r="K158" s="21">
        <f>+'[11]รายได้-กศผ.'!Z10/10^6</f>
        <v>2.5373654001294388</v>
      </c>
      <c r="L158" s="21">
        <f>+'[11]รายได้-กศผ.'!AA10/10^6</f>
        <v>2.4214904130401247</v>
      </c>
      <c r="M158" s="21">
        <f>+'[11]รายได้-กศผ.'!AB10/10^6</f>
        <v>2.4439866904361396</v>
      </c>
      <c r="N158" s="21">
        <f>+'[11]รายได้-กศผ.'!AC10/10^6</f>
        <v>2.4657780204706765</v>
      </c>
      <c r="O158" s="29">
        <f t="shared" si="18"/>
        <v>29.083040000000004</v>
      </c>
      <c r="Q158" s="10">
        <v>1009</v>
      </c>
      <c r="R158" s="10" t="s">
        <v>17</v>
      </c>
      <c r="S158" s="21">
        <f>+'[11]รายได้ค่าน้ำ-กศผ.'!R10/10^6</f>
        <v>1.4150123041117963</v>
      </c>
      <c r="T158" s="21">
        <f>+'[11]รายได้ค่าน้ำ-กศผ.'!S10/10^6</f>
        <v>1.9357495406115661</v>
      </c>
      <c r="U158" s="21">
        <f>+'[11]รายได้ค่าน้ำ-กศผ.'!T10/10^6</f>
        <v>1.9997368300710288</v>
      </c>
      <c r="V158" s="21">
        <f>+'[11]รายได้ค่าน้ำ-กศผ.'!U10/10^6</f>
        <v>1.9614833347512204</v>
      </c>
      <c r="W158" s="21">
        <f>+'[11]รายได้ค่าน้ำ-กศผ.'!V10/10^6</f>
        <v>1.9495701748361984</v>
      </c>
      <c r="X158" s="21">
        <f>+'[11]รายได้ค่าน้ำ-กศผ.'!W10/10^6</f>
        <v>1.8270462286824798</v>
      </c>
      <c r="Y158" s="21">
        <f>+'[11]รายได้ค่าน้ำ-กศผ.'!X10/10^6</f>
        <v>2.1144848998367682</v>
      </c>
      <c r="Z158" s="21">
        <f>+'[11]รายได้ค่าน้ำ-กศผ.'!Y10/10^6</f>
        <v>2.2621071630225646</v>
      </c>
      <c r="AA158" s="21">
        <f>+'[11]รายได้ค่าน้ำ-กศผ.'!Z10/10^6</f>
        <v>2.0959104001294389</v>
      </c>
      <c r="AB158" s="21">
        <f>+'[11]รายได้ค่าน้ำ-กศผ.'!AA10/10^6</f>
        <v>2.1046394130401249</v>
      </c>
      <c r="AC158" s="21">
        <f>+'[11]รายได้ค่าน้ำ-กศผ.'!AB10/10^6</f>
        <v>1.5933816904361398</v>
      </c>
      <c r="AD158" s="21">
        <f>+'[11]รายได้ค่าน้ำ-กศผ.'!AC10/10^6</f>
        <v>1.9923180204706765</v>
      </c>
      <c r="AE158" s="29">
        <f t="shared" si="19"/>
        <v>23.251440000000002</v>
      </c>
      <c r="AG158" s="10">
        <v>1009</v>
      </c>
      <c r="AH158" s="10" t="s">
        <v>17</v>
      </c>
      <c r="AI158" s="21">
        <f>+[11]รายได้ค่าบริการ!AB42/10^6+[11]รายได้ค่าบริการอื่น!AB42/10^6</f>
        <v>0.177866</v>
      </c>
      <c r="AJ158" s="21">
        <f>+[11]รายได้ค่าบริการ!AC42/10^6+[11]รายได้ค่าบริการอื่น!AC42/10^6</f>
        <v>0.17888000000000001</v>
      </c>
      <c r="AK158" s="21">
        <f>+[11]รายได้ค่าบริการ!AD42/10^6+[11]รายได้ค่าบริการอื่น!AD42/10^6</f>
        <v>0.177457</v>
      </c>
      <c r="AL158" s="21">
        <f>+[11]รายได้ค่าบริการ!AE42/10^6+[11]รายได้ค่าบริการอื่น!AE42/10^6</f>
        <v>0.17902199999999999</v>
      </c>
      <c r="AM158" s="21">
        <f>+[11]รายได้ค่าบริการ!AF42/10^6+[11]รายได้ค่าบริการอื่น!AF42/10^6</f>
        <v>0.17997500000000002</v>
      </c>
      <c r="AN158" s="21">
        <f>+[11]รายได้ค่าบริการ!AG42/10^6+[11]รายได้ค่าบริการอื่น!AG42/10^6</f>
        <v>0.18180099999999999</v>
      </c>
      <c r="AO158" s="21">
        <f>+[11]รายได้ค่าบริการ!AH42/10^6+[11]รายได้ค่าบริการอื่น!AH42/10^6</f>
        <v>0.17914099999999999</v>
      </c>
      <c r="AP158" s="21">
        <f>+[11]รายได้ค่าบริการ!AI42/10^6+[11]รายได้ค่าบริการอื่น!AI42/10^6</f>
        <v>0.183251</v>
      </c>
      <c r="AQ158" s="21">
        <f>+[11]รายได้ค่าบริการ!AJ42/10^6+[11]รายได้ค่าบริการอื่น!AJ42/10^6</f>
        <v>0.17927000000000001</v>
      </c>
      <c r="AR158" s="21">
        <f>+[11]รายได้ค่าบริการ!AK42/10^6+[11]รายได้ค่าบริการอื่น!AK42/10^6</f>
        <v>0.19084599999999999</v>
      </c>
      <c r="AS158" s="21">
        <f>+[11]รายได้ค่าบริการ!AL42/10^6+[11]รายได้ค่าบริการอื่น!AL42/10^6</f>
        <v>0.17965800000000001</v>
      </c>
      <c r="AT158" s="21">
        <f>+[11]รายได้ค่าบริการ!AM42/10^6+[11]รายได้ค่าบริการอื่น!AM42/10^6</f>
        <v>0.18362500000000001</v>
      </c>
      <c r="AU158" s="29">
        <f t="shared" si="20"/>
        <v>2.1707920000000001</v>
      </c>
      <c r="AW158" s="10">
        <v>1009</v>
      </c>
      <c r="AX158" s="10" t="s">
        <v>17</v>
      </c>
      <c r="AY158" s="21">
        <f>+[11]รายได้ค่าติดตั้ง!AB42/10^6</f>
        <v>0.97003499999999998</v>
      </c>
      <c r="AZ158" s="21">
        <f>+[11]รายได้ค่าติดตั้ง!AC42/10^6</f>
        <v>0.28593600000000002</v>
      </c>
      <c r="BA158" s="21">
        <f>+[11]รายได้ค่าติดตั้ง!AD42/10^6</f>
        <v>0.129107</v>
      </c>
      <c r="BB158" s="21">
        <f>+[11]รายได้ค่าติดตั้ง!AE42/10^6</f>
        <v>0.18981000000000001</v>
      </c>
      <c r="BC158" s="21">
        <f>+[11]รายได้ค่าติดตั้ง!AF42/10^6</f>
        <v>0.190693</v>
      </c>
      <c r="BD158" s="21">
        <f>+[11]รายได้ค่าติดตั้ง!AG42/10^6</f>
        <v>0.218057</v>
      </c>
      <c r="BE158" s="21">
        <f>+[11]รายได้ค่าติดตั้ง!AH42/10^6</f>
        <v>0.19533800000000001</v>
      </c>
      <c r="BF158" s="21">
        <f>+[11]รายได้ค่าติดตั้ง!AI42/10^6</f>
        <v>0.13286000000000001</v>
      </c>
      <c r="BG158" s="21">
        <f>+[11]รายได้ค่าติดตั้ง!AJ42/10^6</f>
        <v>0.262185</v>
      </c>
      <c r="BH158" s="21">
        <f>+[11]รายได้ค่าติดตั้ง!AK42/10^6</f>
        <v>0.12600500000000001</v>
      </c>
      <c r="BI158" s="21">
        <f>+[11]รายได้ค่าติดตั้ง!AL42/10^6</f>
        <v>0.67094699999999996</v>
      </c>
      <c r="BJ158" s="21">
        <f>+[11]รายได้ค่าติดตั้ง!AM42/10^6</f>
        <v>0.28983500000000001</v>
      </c>
      <c r="BK158" s="29">
        <f t="shared" si="21"/>
        <v>3.6608080000000003</v>
      </c>
    </row>
    <row r="159" spans="1:63">
      <c r="A159" s="10">
        <v>1010</v>
      </c>
      <c r="B159" s="10" t="s">
        <v>19</v>
      </c>
      <c r="C159" s="21">
        <f>+'[11]รายได้-กศผ.'!R11/10^6</f>
        <v>2.943766392118663</v>
      </c>
      <c r="D159" s="21">
        <f>+'[11]รายได้-กศผ.'!S11/10^6</f>
        <v>3.0019971362364921</v>
      </c>
      <c r="E159" s="21">
        <f>+'[11]รายได้-กศผ.'!T11/10^6</f>
        <v>3.0234363172192786</v>
      </c>
      <c r="F159" s="21">
        <f>+'[11]รายได้-กศผ.'!U11/10^6</f>
        <v>3.1115819815594037</v>
      </c>
      <c r="G159" s="21">
        <f>+'[11]รายได้-กศผ.'!V11/10^6</f>
        <v>3.0913746598172249</v>
      </c>
      <c r="H159" s="21">
        <f>+'[11]รายได้-กศผ.'!W11/10^6</f>
        <v>3.0982182399887188</v>
      </c>
      <c r="I159" s="21">
        <f>+'[11]รายได้-กศผ.'!X11/10^6</f>
        <v>3.4967185916056174</v>
      </c>
      <c r="J159" s="21">
        <f>+'[11]รายได้-กศผ.'!Y11/10^6</f>
        <v>3.4599755303642383</v>
      </c>
      <c r="K159" s="21">
        <f>+'[11]รายได้-กศผ.'!Z11/10^6</f>
        <v>3.3901081156554969</v>
      </c>
      <c r="L159" s="21">
        <f>+'[11]รายได้-กศผ.'!AA11/10^6</f>
        <v>2.9916064089475243</v>
      </c>
      <c r="M159" s="21">
        <f>+'[11]รายได้-กศผ.'!AB11/10^6</f>
        <v>3.0143454554902158</v>
      </c>
      <c r="N159" s="21">
        <f>+'[11]รายได้-กศผ.'!AC11/10^6</f>
        <v>3.1938411709971293</v>
      </c>
      <c r="O159" s="29">
        <f t="shared" si="18"/>
        <v>37.816970000000012</v>
      </c>
      <c r="Q159" s="10">
        <v>1010</v>
      </c>
      <c r="R159" s="10" t="s">
        <v>19</v>
      </c>
      <c r="S159" s="21">
        <f>+'[11]รายได้ค่าน้ำ-กศผ.'!R11/10^6</f>
        <v>2.4951363921186629</v>
      </c>
      <c r="T159" s="21">
        <f>+'[11]รายได้ค่าน้ำ-กศผ.'!S11/10^6</f>
        <v>2.6597751362364921</v>
      </c>
      <c r="U159" s="21">
        <f>+'[11]รายได้ค่าน้ำ-กศผ.'!T11/10^6</f>
        <v>2.4173793172192788</v>
      </c>
      <c r="V159" s="21">
        <f>+'[11]รายได้ค่าน้ำ-กศผ.'!U11/10^6</f>
        <v>2.7433369815594038</v>
      </c>
      <c r="W159" s="21">
        <f>+'[11]รายได้ค่าน้ำ-กศผ.'!V11/10^6</f>
        <v>2.7747776598172247</v>
      </c>
      <c r="X159" s="21">
        <f>+'[11]รายได้ค่าน้ำ-กศผ.'!W11/10^6</f>
        <v>2.7117912399887185</v>
      </c>
      <c r="Y159" s="21">
        <f>+'[11]รายได้ค่าน้ำ-กศผ.'!X11/10^6</f>
        <v>3.0875405916056171</v>
      </c>
      <c r="Z159" s="21">
        <f>+'[11]รายได้ค่าน้ำ-กศผ.'!Y11/10^6</f>
        <v>3.042063530364238</v>
      </c>
      <c r="AA159" s="21">
        <f>+'[11]รายได้ค่าน้ำ-กศผ.'!Z11/10^6</f>
        <v>2.8891351156554967</v>
      </c>
      <c r="AB159" s="21">
        <f>+'[11]รายได้ค่าน้ำ-กศผ.'!AA11/10^6</f>
        <v>2.6833224089475243</v>
      </c>
      <c r="AC159" s="21">
        <f>+'[11]รายได้ค่าน้ำ-กศผ.'!AB11/10^6</f>
        <v>2.3173504554902156</v>
      </c>
      <c r="AD159" s="21">
        <f>+'[11]รายได้ค่าน้ำ-กศผ.'!AC11/10^6</f>
        <v>2.7814401709971293</v>
      </c>
      <c r="AE159" s="29">
        <f t="shared" si="19"/>
        <v>32.603049000000006</v>
      </c>
      <c r="AG159" s="10">
        <v>1010</v>
      </c>
      <c r="AH159" s="10" t="s">
        <v>19</v>
      </c>
      <c r="AI159" s="21">
        <f>+[11]รายได้ค่าบริการ!AB43/10^6+[11]รายได้ค่าบริการอื่น!AB43/10^6</f>
        <v>0.227491</v>
      </c>
      <c r="AJ159" s="21">
        <f>+[11]รายได้ค่าบริการ!AC43/10^6+[11]รายได้ค่าบริการอื่น!AC43/10^6</f>
        <v>0.224518</v>
      </c>
      <c r="AK159" s="21">
        <f>+[11]รายได้ค่าบริการ!AD43/10^6+[11]รายได้ค่าบริการอื่น!AD43/10^6</f>
        <v>0.258604</v>
      </c>
      <c r="AL159" s="21">
        <f>+[11]รายได้ค่าบริการ!AE43/10^6+[11]รายได้ค่าบริการอื่น!AE43/10^6</f>
        <v>0.22247800000000001</v>
      </c>
      <c r="AM159" s="21">
        <f>+[11]รายได้ค่าบริการ!AF43/10^6+[11]รายได้ค่าบริการอื่น!AF43/10^6</f>
        <v>0.21268799999999999</v>
      </c>
      <c r="AN159" s="21">
        <f>+[11]รายได้ค่าบริการ!AG43/10^6+[11]รายได้ค่าบริการอื่น!AG43/10^6</f>
        <v>0.225628</v>
      </c>
      <c r="AO159" s="21">
        <f>+[11]รายได้ค่าบริการ!AH43/10^6+[11]รายได้ค่าบริการอื่น!AH43/10^6</f>
        <v>0.21415899999999999</v>
      </c>
      <c r="AP159" s="21">
        <f>+[11]รายได้ค่าบริการ!AI43/10^6+[11]รายได้ค่าบริการอื่น!AI43/10^6</f>
        <v>0.22995599999999999</v>
      </c>
      <c r="AQ159" s="21">
        <f>+[11]รายได้ค่าบริการ!AJ43/10^6+[11]รายได้ค่าบริการอื่น!AJ43/10^6</f>
        <v>0.225383</v>
      </c>
      <c r="AR159" s="21">
        <f>+[11]รายได้ค่าบริการ!AK43/10^6+[11]รายได้ค่าบริการอื่น!AK43/10^6</f>
        <v>0.218615</v>
      </c>
      <c r="AS159" s="21">
        <f>+[11]รายได้ค่าบริการ!AL43/10^6+[11]รายได้ค่าบริการอื่น!AL43/10^6</f>
        <v>0.232014</v>
      </c>
      <c r="AT159" s="21">
        <f>+[11]รายได้ค่าบริการ!AM43/10^6+[11]รายได้ค่าบริการอื่น!AM43/10^6</f>
        <v>0.249386</v>
      </c>
      <c r="AU159" s="29">
        <f t="shared" si="20"/>
        <v>2.74092</v>
      </c>
      <c r="AW159" s="10">
        <v>1010</v>
      </c>
      <c r="AX159" s="10" t="s">
        <v>19</v>
      </c>
      <c r="AY159" s="21">
        <f>+[11]รายได้ค่าติดตั้ง!AB43/10^6</f>
        <v>0.221139</v>
      </c>
      <c r="AZ159" s="21">
        <f>+[11]รายได้ค่าติดตั้ง!AC43/10^6</f>
        <v>0.117704</v>
      </c>
      <c r="BA159" s="21">
        <f>+[11]รายได้ค่าติดตั้ง!AD43/10^6</f>
        <v>0.34745300000000001</v>
      </c>
      <c r="BB159" s="21">
        <f>+[11]รายได้ค่าติดตั้ง!AE43/10^6</f>
        <v>0.14576700000000001</v>
      </c>
      <c r="BC159" s="21">
        <f>+[11]รายได้ค่าติดตั้ง!AF43/10^6</f>
        <v>0.103909</v>
      </c>
      <c r="BD159" s="21">
        <f>+[11]รายได้ค่าติดตั้ง!AG43/10^6</f>
        <v>0.160799</v>
      </c>
      <c r="BE159" s="21">
        <f>+[11]รายได้ค่าติดตั้ง!AH43/10^6</f>
        <v>0.195019</v>
      </c>
      <c r="BF159" s="21">
        <f>+[11]รายได้ค่าติดตั้ง!AI43/10^6</f>
        <v>0.18795600000000001</v>
      </c>
      <c r="BG159" s="21">
        <f>+[11]รายได้ค่าติดตั้ง!AJ43/10^6</f>
        <v>0.27559</v>
      </c>
      <c r="BH159" s="21">
        <f>+[11]รายได้ค่าติดตั้ง!AK43/10^6</f>
        <v>8.9668999999999999E-2</v>
      </c>
      <c r="BI159" s="21">
        <f>+[11]รายได้ค่าติดตั้ง!AL43/10^6</f>
        <v>0.46498099999999998</v>
      </c>
      <c r="BJ159" s="21">
        <f>+[11]รายได้ค่าติดตั้ง!AM43/10^6</f>
        <v>0.16301499999999999</v>
      </c>
      <c r="BK159" s="29">
        <f t="shared" si="21"/>
        <v>2.473001</v>
      </c>
    </row>
    <row r="160" spans="1:63">
      <c r="A160" s="10">
        <v>1011</v>
      </c>
      <c r="B160" s="10" t="s">
        <v>20</v>
      </c>
      <c r="C160" s="21">
        <f>+'[11]รายได้-กศผ.'!R12/10^6</f>
        <v>1.7121219007204875</v>
      </c>
      <c r="D160" s="21">
        <f>+'[11]รายได้-กศผ.'!S12/10^6</f>
        <v>1.8108805592117743</v>
      </c>
      <c r="E160" s="21">
        <f>+'[11]รายได้-กศผ.'!T12/10^6</f>
        <v>1.7793123611075288</v>
      </c>
      <c r="F160" s="21">
        <f>+'[11]รายได้-กศผ.'!U12/10^6</f>
        <v>1.8518113728273164</v>
      </c>
      <c r="G160" s="21">
        <f>+'[11]รายได้-กศผ.'!V12/10^6</f>
        <v>1.8200478620191543</v>
      </c>
      <c r="H160" s="21">
        <f>+'[11]รายได้-กศผ.'!W12/10^6</f>
        <v>1.8333633481535394</v>
      </c>
      <c r="I160" s="21">
        <f>+'[11]รายได้-กศผ.'!X12/10^6</f>
        <v>2.1265859962031017</v>
      </c>
      <c r="J160" s="21">
        <f>+'[11]รายได้-กศผ.'!Y12/10^6</f>
        <v>2.2741142769459022</v>
      </c>
      <c r="K160" s="21">
        <f>+'[11]รายได้-กศผ.'!Z12/10^6</f>
        <v>2.0765993544321018</v>
      </c>
      <c r="L160" s="21">
        <f>+'[11]รายได้-กศผ.'!AA12/10^6</f>
        <v>1.8250554240562764</v>
      </c>
      <c r="M160" s="21">
        <f>+'[11]รายได้-กศผ.'!AB12/10^6</f>
        <v>1.8382704831464978</v>
      </c>
      <c r="N160" s="21">
        <f>+'[11]รายได้-กศผ.'!AC12/10^6</f>
        <v>1.7859570611763198</v>
      </c>
      <c r="O160" s="29">
        <f t="shared" si="18"/>
        <v>22.734120000000001</v>
      </c>
      <c r="Q160" s="10">
        <v>1011</v>
      </c>
      <c r="R160" s="10" t="s">
        <v>20</v>
      </c>
      <c r="S160" s="21">
        <f>+'[11]รายได้ค่าน้ำ-กศผ.'!R12/10^6</f>
        <v>1.4378209007204876</v>
      </c>
      <c r="T160" s="21">
        <f>+'[11]รายได้ค่าน้ำ-กศผ.'!S12/10^6</f>
        <v>1.4304415592117743</v>
      </c>
      <c r="U160" s="21">
        <f>+'[11]รายได้ค่าน้ำ-กศผ.'!T12/10^6</f>
        <v>1.5645593611075286</v>
      </c>
      <c r="V160" s="21">
        <f>+'[11]รายได้ค่าน้ำ-กศผ.'!U12/10^6</f>
        <v>1.2203843728273165</v>
      </c>
      <c r="W160" s="21">
        <f>+'[11]รายได้ค่าน้ำ-กศผ.'!V12/10^6</f>
        <v>1.5093648620191542</v>
      </c>
      <c r="X160" s="21">
        <f>+'[11]รายได้ค่าน้ำ-กศผ.'!W12/10^6</f>
        <v>1.3387373481535394</v>
      </c>
      <c r="Y160" s="21">
        <f>+'[11]รายได้ค่าน้ำ-กศผ.'!X12/10^6</f>
        <v>1.7208499962031016</v>
      </c>
      <c r="Z160" s="21">
        <f>+'[11]รายได้ค่าน้ำ-กศผ.'!Y12/10^6</f>
        <v>1.9569542769459021</v>
      </c>
      <c r="AA160" s="21">
        <f>+'[11]รายได้ค่าน้ำ-กศผ.'!Z12/10^6</f>
        <v>1.8164353544321017</v>
      </c>
      <c r="AB160" s="21">
        <f>+'[11]รายได้ค่าน้ำ-กศผ.'!AA12/10^6</f>
        <v>1.3039194240562764</v>
      </c>
      <c r="AC160" s="21">
        <f>+'[11]รายได้ค่าน้ำ-กศผ.'!AB12/10^6</f>
        <v>1.4696074831464978</v>
      </c>
      <c r="AD160" s="21">
        <f>+'[11]รายได้ค่าน้ำ-กศผ.'!AC12/10^6</f>
        <v>1.3040470611763197</v>
      </c>
      <c r="AE160" s="29">
        <f t="shared" si="19"/>
        <v>18.073122000000001</v>
      </c>
      <c r="AG160" s="10">
        <v>1011</v>
      </c>
      <c r="AH160" s="10" t="s">
        <v>20</v>
      </c>
      <c r="AI160" s="21">
        <f>+[11]รายได้ค่าบริการ!AB44/10^6+[11]รายได้ค่าบริการอื่น!AB44/10^6</f>
        <v>0.177399</v>
      </c>
      <c r="AJ160" s="21">
        <f>+[11]รายได้ค่าบริการ!AC44/10^6+[11]รายได้ค่าบริการอื่น!AC44/10^6</f>
        <v>0.174818</v>
      </c>
      <c r="AK160" s="21">
        <f>+[11]รายได้ค่าบริการ!AD44/10^6+[11]รายได้ค่าบริการอื่น!AD44/10^6</f>
        <v>0.17568</v>
      </c>
      <c r="AL160" s="21">
        <f>+[11]รายได้ค่าบริการ!AE44/10^6+[11]รายได้ค่าบริการอื่น!AE44/10^6</f>
        <v>0.17599400000000001</v>
      </c>
      <c r="AM160" s="21">
        <f>+[11]รายได้ค่าบริการ!AF44/10^6+[11]รายได้ค่าบริการอื่น!AF44/10^6</f>
        <v>0.17449599999999998</v>
      </c>
      <c r="AN160" s="21">
        <f>+[11]รายได้ค่าบริการ!AG44/10^6+[11]รายได้ค่าบริการอื่น!AG44/10^6</f>
        <v>0.18172199999999999</v>
      </c>
      <c r="AO160" s="21">
        <f>+[11]รายได้ค่าบริการ!AH44/10^6+[11]รายได้ค่าบริการอื่น!AH44/10^6</f>
        <v>0.180202</v>
      </c>
      <c r="AP160" s="21">
        <f>+[11]รายได้ค่าบริการ!AI44/10^6+[11]รายได้ค่าบริการอื่น!AI44/10^6</f>
        <v>0.18637300000000001</v>
      </c>
      <c r="AQ160" s="21">
        <f>+[11]รายได้ค่าบริการ!AJ44/10^6+[11]รายได้ค่าบริการอื่น!AJ44/10^6</f>
        <v>0.186668</v>
      </c>
      <c r="AR160" s="21">
        <f>+[11]รายได้ค่าบริการ!AK44/10^6+[11]รายได้ค่าบริการอื่น!AK44/10^6</f>
        <v>0.188282</v>
      </c>
      <c r="AS160" s="21">
        <f>+[11]รายได้ค่าบริการ!AL44/10^6+[11]รายได้ค่าบริการอื่น!AL44/10^6</f>
        <v>0.192108</v>
      </c>
      <c r="AT160" s="21">
        <f>+[11]รายได้ค่าบริการ!AM44/10^6+[11]รายได้ค่าบริการอื่น!AM44/10^6</f>
        <v>0.17884699999999998</v>
      </c>
      <c r="AU160" s="29">
        <f t="shared" si="20"/>
        <v>2.1725889999999999</v>
      </c>
      <c r="AW160" s="10">
        <v>1011</v>
      </c>
      <c r="AX160" s="10" t="s">
        <v>20</v>
      </c>
      <c r="AY160" s="21">
        <f>+[11]รายได้ค่าติดตั้ง!AB44/10^6</f>
        <v>9.6902000000000002E-2</v>
      </c>
      <c r="AZ160" s="21">
        <f>+[11]รายได้ค่าติดตั้ง!AC44/10^6</f>
        <v>0.205621</v>
      </c>
      <c r="BA160" s="21">
        <f>+[11]รายได้ค่าติดตั้ง!AD44/10^6</f>
        <v>3.9072999999999997E-2</v>
      </c>
      <c r="BB160" s="21">
        <f>+[11]รายได้ค่าติดตั้ง!AE44/10^6</f>
        <v>0.45543299999999998</v>
      </c>
      <c r="BC160" s="21">
        <f>+[11]รายได้ค่าติดตั้ง!AF44/10^6</f>
        <v>0.136187</v>
      </c>
      <c r="BD160" s="21">
        <f>+[11]รายได้ค่าติดตั้ง!AG44/10^6</f>
        <v>0.31290400000000002</v>
      </c>
      <c r="BE160" s="21">
        <f>+[11]รายได้ค่าติดตั้ง!AH44/10^6</f>
        <v>0.22553400000000001</v>
      </c>
      <c r="BF160" s="21">
        <f>+[11]รายได้ค่าติดตั้ง!AI44/10^6</f>
        <v>0.13078699999999999</v>
      </c>
      <c r="BG160" s="21">
        <f>+[11]รายได้ค่าติดตั้ง!AJ44/10^6</f>
        <v>7.3496000000000006E-2</v>
      </c>
      <c r="BH160" s="21">
        <f>+[11]รายได้ค่าติดตั้ง!AK44/10^6</f>
        <v>0.33285399999999998</v>
      </c>
      <c r="BI160" s="21">
        <f>+[11]รายได้ค่าติดตั้ง!AL44/10^6</f>
        <v>0.17655499999999999</v>
      </c>
      <c r="BJ160" s="21">
        <f>+[11]รายได้ค่าติดตั้ง!AM44/10^6</f>
        <v>0.30306300000000003</v>
      </c>
      <c r="BK160" s="29">
        <f t="shared" si="21"/>
        <v>2.4884089999999999</v>
      </c>
    </row>
    <row r="161" spans="1:63">
      <c r="A161" s="10">
        <v>1012</v>
      </c>
      <c r="B161" s="10" t="s">
        <v>21</v>
      </c>
      <c r="C161" s="21">
        <f>+'[11]รายได้-กศผ.'!R13/10^6</f>
        <v>5.8955116870235802</v>
      </c>
      <c r="D161" s="21">
        <f>+'[11]รายได้-กศผ.'!S13/10^6</f>
        <v>6.0430672985162142</v>
      </c>
      <c r="E161" s="21">
        <f>+'[11]รายได้-กศผ.'!T13/10^6</f>
        <v>6.0219602688157741</v>
      </c>
      <c r="F161" s="21">
        <f>+'[11]รายได้-กศผ.'!U13/10^6</f>
        <v>6.1146470670818465</v>
      </c>
      <c r="G161" s="21">
        <f>+'[11]รายได้-กศผ.'!V13/10^6</f>
        <v>6.2387315335399851</v>
      </c>
      <c r="H161" s="21">
        <f>+'[11]รายได้-กศผ.'!W13/10^6</f>
        <v>5.9623629913043432</v>
      </c>
      <c r="I161" s="21">
        <f>+'[11]รายได้-กศผ.'!X13/10^6</f>
        <v>6.6177642719957817</v>
      </c>
      <c r="J161" s="21">
        <f>+'[11]รายได้-กศผ.'!Y13/10^6</f>
        <v>7.1041518753592392</v>
      </c>
      <c r="K161" s="21">
        <f>+'[11]รายได้-กศผ.'!Z13/10^6</f>
        <v>6.5609139933086107</v>
      </c>
      <c r="L161" s="21">
        <f>+'[11]รายได้-กศผ.'!AA13/10^6</f>
        <v>6.1884820891663397</v>
      </c>
      <c r="M161" s="21">
        <f>+'[11]รายได้-กศผ.'!AB13/10^6</f>
        <v>6.3421190647490606</v>
      </c>
      <c r="N161" s="21">
        <f>+'[11]รายได้-กศผ.'!AC13/10^6</f>
        <v>6.3378578591392314</v>
      </c>
      <c r="O161" s="29">
        <f t="shared" si="18"/>
        <v>75.427570000000017</v>
      </c>
      <c r="Q161" s="10">
        <v>1012</v>
      </c>
      <c r="R161" s="10" t="s">
        <v>21</v>
      </c>
      <c r="S161" s="21">
        <f>+'[11]รายได้ค่าน้ำ-กศผ.'!R13/10^6</f>
        <v>4.95525868702358</v>
      </c>
      <c r="T161" s="21">
        <f>+'[11]รายได้ค่าน้ำ-กศผ.'!S13/10^6</f>
        <v>5.058939298516214</v>
      </c>
      <c r="U161" s="21">
        <f>+'[11]รายได้ค่าน้ำ-กศผ.'!T13/10^6</f>
        <v>4.9414432688157746</v>
      </c>
      <c r="V161" s="21">
        <f>+'[11]รายได้ค่าน้ำ-กศผ.'!U13/10^6</f>
        <v>5.0818860670818466</v>
      </c>
      <c r="W161" s="21">
        <f>+'[11]รายได้ค่าน้ำ-กศผ.'!V13/10^6</f>
        <v>4.6458015335399852</v>
      </c>
      <c r="X161" s="21">
        <f>+'[11]รายได้ค่าน้ำ-กศผ.'!W13/10^6</f>
        <v>4.2898059913043438</v>
      </c>
      <c r="Y161" s="21">
        <f>+'[11]รายได้ค่าน้ำ-กศผ.'!X13/10^6</f>
        <v>5.7253442719957821</v>
      </c>
      <c r="Z161" s="21">
        <f>+'[11]รายได้ค่าน้ำ-กศผ.'!Y13/10^6</f>
        <v>5.7743128753592394</v>
      </c>
      <c r="AA161" s="21">
        <f>+'[11]รายได้ค่าน้ำ-กศผ.'!Z13/10^6</f>
        <v>5.4036709933086104</v>
      </c>
      <c r="AB161" s="21">
        <f>+'[11]รายได้ค่าน้ำ-กศผ.'!AA13/10^6</f>
        <v>5.4392070891663398</v>
      </c>
      <c r="AC161" s="21">
        <f>+'[11]รายได้ค่าน้ำ-กศผ.'!AB13/10^6</f>
        <v>5.0341560647490606</v>
      </c>
      <c r="AD161" s="21">
        <f>+'[11]รายได้ค่าน้ำ-กศผ.'!AC13/10^6</f>
        <v>5.4040428591392313</v>
      </c>
      <c r="AE161" s="29">
        <f t="shared" si="19"/>
        <v>61.753869000000002</v>
      </c>
      <c r="AG161" s="10">
        <v>1012</v>
      </c>
      <c r="AH161" s="10" t="s">
        <v>21</v>
      </c>
      <c r="AI161" s="21">
        <f>+[11]รายได้ค่าบริการ!AB45/10^6+[11]รายได้ค่าบริการอื่น!AB45/10^6</f>
        <v>0.53106299999999995</v>
      </c>
      <c r="AJ161" s="21">
        <f>+[11]รายได้ค่าบริการ!AC45/10^6+[11]รายได้ค่าบริการอื่น!AC45/10^6</f>
        <v>0.54700700000000002</v>
      </c>
      <c r="AK161" s="21">
        <f>+[11]รายได้ค่าบริการ!AD45/10^6+[11]รายได้ค่าบริการอื่น!AD45/10^6</f>
        <v>0.539412</v>
      </c>
      <c r="AL161" s="21">
        <f>+[11]รายได้ค่าบริการ!AE45/10^6+[11]รายได้ค่าบริการอื่น!AE45/10^6</f>
        <v>0.537462</v>
      </c>
      <c r="AM161" s="21">
        <f>+[11]รายได้ค่าบริการ!AF45/10^6+[11]รายได้ค่าบริการอื่น!AF45/10^6</f>
        <v>0.53862699999999997</v>
      </c>
      <c r="AN161" s="21">
        <f>+[11]รายได้ค่าบริการ!AG45/10^6+[11]รายได้ค่าบริการอื่น!AG45/10^6</f>
        <v>0.548458</v>
      </c>
      <c r="AO161" s="21">
        <f>+[11]รายได้ค่าบริการ!AH45/10^6+[11]รายได้ค่าบริการอื่น!AH45/10^6</f>
        <v>0.53689699999999996</v>
      </c>
      <c r="AP161" s="21">
        <f>+[11]รายได้ค่าบริการ!AI45/10^6+[11]รายได้ค่าบริการอื่น!AI45/10^6</f>
        <v>0.55096400000000001</v>
      </c>
      <c r="AQ161" s="21">
        <f>+[11]รายได้ค่าบริการ!AJ45/10^6+[11]รายได้ค่าบริการอื่น!AJ45/10^6</f>
        <v>0.55347100000000005</v>
      </c>
      <c r="AR161" s="21">
        <f>+[11]รายได้ค่าบริการ!AK45/10^6+[11]รายได้ค่าบริการอื่น!AK45/10^6</f>
        <v>0.54370399999999997</v>
      </c>
      <c r="AS161" s="21">
        <f>+[11]รายได้ค่าบริการ!AL45/10^6+[11]รายได้ค่าบริการอื่น!AL45/10^6</f>
        <v>0.55441799999999997</v>
      </c>
      <c r="AT161" s="21">
        <f>+[11]รายได้ค่าบริการ!AM45/10^6+[11]รายได้ค่าบริการอื่น!AM45/10^6</f>
        <v>0.55097800000000008</v>
      </c>
      <c r="AU161" s="29">
        <f t="shared" si="20"/>
        <v>6.5324610000000005</v>
      </c>
      <c r="AW161" s="10">
        <v>1012</v>
      </c>
      <c r="AX161" s="10" t="s">
        <v>21</v>
      </c>
      <c r="AY161" s="21">
        <f>+[11]รายได้ค่าติดตั้ง!AB45/10^6</f>
        <v>0.40919</v>
      </c>
      <c r="AZ161" s="21">
        <f>+[11]รายได้ค่าติดตั้ง!AC45/10^6</f>
        <v>0.43712099999999998</v>
      </c>
      <c r="BA161" s="21">
        <f>+[11]รายได้ค่าติดตั้ง!AD45/10^6</f>
        <v>0.54110499999999995</v>
      </c>
      <c r="BB161" s="21">
        <f>+[11]รายได้ค่าติดตั้ง!AE45/10^6</f>
        <v>0.49529899999999999</v>
      </c>
      <c r="BC161" s="21">
        <f>+[11]รายได้ค่าติดตั้ง!AF45/10^6</f>
        <v>1.054303</v>
      </c>
      <c r="BD161" s="21">
        <f>+[11]รายได้ค่าติดตั้ง!AG45/10^6</f>
        <v>1.124099</v>
      </c>
      <c r="BE161" s="21">
        <f>+[11]รายได้ค่าติดตั้ง!AH45/10^6</f>
        <v>0.35552299999999998</v>
      </c>
      <c r="BF161" s="21">
        <f>+[11]รายได้ค่าติดตั้ง!AI45/10^6</f>
        <v>0.77887499999999998</v>
      </c>
      <c r="BG161" s="21">
        <f>+[11]รายได้ค่าติดตั้ง!AJ45/10^6</f>
        <v>0.60377199999999998</v>
      </c>
      <c r="BH161" s="21">
        <f>+[11]รายได้ค่าติดตั้ง!AK45/10^6</f>
        <v>0.205571</v>
      </c>
      <c r="BI161" s="21">
        <f>+[11]รายได้ค่าติดตั้ง!AL45/10^6</f>
        <v>0.75354500000000002</v>
      </c>
      <c r="BJ161" s="21">
        <f>+[11]รายได้ค่าติดตั้ง!AM45/10^6</f>
        <v>0.38283699999999998</v>
      </c>
      <c r="BK161" s="29">
        <f t="shared" si="21"/>
        <v>7.1412400000000007</v>
      </c>
    </row>
    <row r="162" spans="1:63">
      <c r="A162" s="10">
        <v>1013</v>
      </c>
      <c r="B162" s="10" t="s">
        <v>22</v>
      </c>
      <c r="C162" s="21">
        <f>+'[11]รายได้-กศผ.'!R14/10^6</f>
        <v>0.31348063145945582</v>
      </c>
      <c r="D162" s="21">
        <f>+'[11]รายได้-กศผ.'!S14/10^6</f>
        <v>0.32384972139562429</v>
      </c>
      <c r="E162" s="21">
        <f>+'[11]รายได้-กศผ.'!T14/10^6</f>
        <v>0.33204929647794534</v>
      </c>
      <c r="F162" s="21">
        <f>+'[11]รายได้-กศผ.'!U14/10^6</f>
        <v>0.34871454175764177</v>
      </c>
      <c r="G162" s="21">
        <f>+'[11]รายได้-กศผ.'!V14/10^6</f>
        <v>0.33849993507034887</v>
      </c>
      <c r="H162" s="21">
        <f>+'[11]รายได้-กศผ.'!W14/10^6</f>
        <v>0.34837864743446356</v>
      </c>
      <c r="I162" s="21">
        <f>+'[11]รายได้-กศผ.'!X14/10^6</f>
        <v>0.44131802392697411</v>
      </c>
      <c r="J162" s="21">
        <f>+'[11]รายได้-กศผ.'!Y14/10^6</f>
        <v>0.42987773799070733</v>
      </c>
      <c r="K162" s="21">
        <f>+'[11]รายได้-กศผ.'!Z14/10^6</f>
        <v>0.40632806607518396</v>
      </c>
      <c r="L162" s="21">
        <f>+'[11]รายได้-กศผ.'!AA14/10^6</f>
        <v>0.35984310293985416</v>
      </c>
      <c r="M162" s="21">
        <f>+'[11]รายได้-กศผ.'!AB14/10^6</f>
        <v>0.3449797686912775</v>
      </c>
      <c r="N162" s="21">
        <f>+'[11]รายได้-กศผ.'!AC14/10^6</f>
        <v>0.36355052678052252</v>
      </c>
      <c r="O162" s="29">
        <f t="shared" si="18"/>
        <v>4.3508699999999996</v>
      </c>
      <c r="Q162" s="10">
        <v>1013</v>
      </c>
      <c r="R162" s="10" t="s">
        <v>22</v>
      </c>
      <c r="S162" s="21">
        <f>+'[11]รายได้ค่าน้ำ-กศผ.'!R14/10^6</f>
        <v>0.26478763145945583</v>
      </c>
      <c r="T162" s="21">
        <f>+'[11]รายได้ค่าน้ำ-กศผ.'!S14/10^6</f>
        <v>0.27108472139562428</v>
      </c>
      <c r="U162" s="21">
        <f>+'[11]รายได้ค่าน้ำ-กศผ.'!T14/10^6</f>
        <v>0.27300429647794533</v>
      </c>
      <c r="V162" s="21">
        <f>+'[11]รายได้ค่าน้ำ-กศผ.'!U14/10^6</f>
        <v>0.27078454175764177</v>
      </c>
      <c r="W162" s="21">
        <f>+'[11]รายได้ค่าน้ำ-กศผ.'!V14/10^6</f>
        <v>0.24974593507034884</v>
      </c>
      <c r="X162" s="21">
        <f>+'[11]รายได้ค่าน้ำ-กศผ.'!W14/10^6</f>
        <v>0.20827264743446355</v>
      </c>
      <c r="Y162" s="21">
        <f>+'[11]รายได้ค่าน้ำ-กศผ.'!X14/10^6</f>
        <v>0.35774002392697413</v>
      </c>
      <c r="Z162" s="21">
        <f>+'[11]รายได้ค่าน้ำ-กศผ.'!Y14/10^6</f>
        <v>0.34914673799070733</v>
      </c>
      <c r="AA162" s="21">
        <f>+'[11]รายได้ค่าน้ำ-กศผ.'!Z14/10^6</f>
        <v>0.34813806607518399</v>
      </c>
      <c r="AB162" s="21">
        <f>+'[11]รายได้ค่าน้ำ-กศผ.'!AA14/10^6</f>
        <v>0.30521210293985412</v>
      </c>
      <c r="AC162" s="21">
        <f>+'[11]รายได้ค่าน้ำ-กศผ.'!AB14/10^6</f>
        <v>0.28693976869127746</v>
      </c>
      <c r="AD162" s="21">
        <f>+'[11]รายได้ค่าน้ำ-กศผ.'!AC14/10^6</f>
        <v>0.27986452678052254</v>
      </c>
      <c r="AE162" s="29">
        <f t="shared" si="19"/>
        <v>3.4647209999999995</v>
      </c>
      <c r="AG162" s="10">
        <v>1013</v>
      </c>
      <c r="AH162" s="10" t="s">
        <v>22</v>
      </c>
      <c r="AI162" s="21">
        <f>+[11]รายได้ค่าบริการ!AB46/10^6+[11]รายได้ค่าบริการอื่น!AB46/10^6</f>
        <v>3.6272000000000006E-2</v>
      </c>
      <c r="AJ162" s="21">
        <f>+[11]รายได้ค่าบริการ!AC46/10^6+[11]รายได้ค่าบริการอื่น!AC46/10^6</f>
        <v>3.6238000000000006E-2</v>
      </c>
      <c r="AK162" s="21">
        <f>+[11]รายได้ค่าบริการ!AD46/10^6+[11]รายได้ค่าบริการอื่น!AD46/10^6</f>
        <v>3.6069999999999998E-2</v>
      </c>
      <c r="AL162" s="21">
        <f>+[11]รายได้ค่าบริการ!AE46/10^6+[11]รายได้ค่าบริการอื่น!AE46/10^6</f>
        <v>3.6449000000000002E-2</v>
      </c>
      <c r="AM162" s="21">
        <f>+[11]รายได้ค่าบริการ!AF46/10^6+[11]รายได้ค่าบริการอื่น!AF46/10^6</f>
        <v>3.6367999999999998E-2</v>
      </c>
      <c r="AN162" s="21">
        <f>+[11]รายได้ค่าบริการ!AG46/10^6+[11]รายได้ค่าบริการอื่น!AG46/10^6</f>
        <v>3.7405000000000001E-2</v>
      </c>
      <c r="AO162" s="21">
        <f>+[11]รายได้ค่าบริการ!AH46/10^6+[11]รายได้ค่าบริการอื่น!AH46/10^6</f>
        <v>3.7897E-2</v>
      </c>
      <c r="AP162" s="21">
        <f>+[11]รายได้ค่าบริการ!AI46/10^6+[11]รายได้ค่าบริการอื่น!AI46/10^6</f>
        <v>3.7770999999999999E-2</v>
      </c>
      <c r="AQ162" s="21">
        <f>+[11]รายได้ค่าบริการ!AJ46/10^6+[11]รายได้ค่าบริการอื่น!AJ46/10^6</f>
        <v>3.8481000000000001E-2</v>
      </c>
      <c r="AR162" s="21">
        <f>+[11]รายได้ค่าบริการ!AK46/10^6+[11]รายได้ค่าบริการอื่น!AK46/10^6</f>
        <v>3.8900999999999998E-2</v>
      </c>
      <c r="AS162" s="21">
        <f>+[11]รายได้ค่าบริการ!AL46/10^6+[11]รายได้ค่าบริการอื่น!AL46/10^6</f>
        <v>3.8324999999999998E-2</v>
      </c>
      <c r="AT162" s="21">
        <f>+[11]รายได้ค่าบริการ!AM46/10^6+[11]รายได้ค่าบริการอื่น!AM46/10^6</f>
        <v>3.8612E-2</v>
      </c>
      <c r="AU162" s="29">
        <f t="shared" si="20"/>
        <v>0.44878899999999999</v>
      </c>
      <c r="AW162" s="10">
        <v>1013</v>
      </c>
      <c r="AX162" s="10" t="s">
        <v>22</v>
      </c>
      <c r="AY162" s="21">
        <f>+[11]รายได้ค่าติดตั้ง!AB46/10^6</f>
        <v>1.2421E-2</v>
      </c>
      <c r="AZ162" s="21">
        <f>+[11]รายได้ค่าติดตั้ง!AC46/10^6</f>
        <v>1.6527E-2</v>
      </c>
      <c r="BA162" s="21">
        <f>+[11]รายได้ค่าติดตั้ง!AD46/10^6</f>
        <v>2.2974999999999999E-2</v>
      </c>
      <c r="BB162" s="21">
        <f>+[11]รายได้ค่าติดตั้ง!AE46/10^6</f>
        <v>4.1480999999999997E-2</v>
      </c>
      <c r="BC162" s="21">
        <f>+[11]รายได้ค่าติดตั้ง!AF46/10^6</f>
        <v>5.2386000000000002E-2</v>
      </c>
      <c r="BD162" s="21">
        <f>+[11]รายได้ค่าติดตั้ง!AG46/10^6</f>
        <v>0.102701</v>
      </c>
      <c r="BE162" s="21">
        <f>+[11]รายได้ค่าติดตั้ง!AH46/10^6</f>
        <v>4.5680999999999999E-2</v>
      </c>
      <c r="BF162" s="21">
        <f>+[11]รายได้ค่าติดตั้ง!AI46/10^6</f>
        <v>4.2959999999999998E-2</v>
      </c>
      <c r="BG162" s="21">
        <f>+[11]รายได้ค่าติดตั้ง!AJ46/10^6</f>
        <v>1.9709000000000001E-2</v>
      </c>
      <c r="BH162" s="21">
        <f>+[11]รายได้ค่าติดตั้ง!AK46/10^6</f>
        <v>1.5730000000000001E-2</v>
      </c>
      <c r="BI162" s="21">
        <f>+[11]รายได้ค่าติดตั้ง!AL46/10^6</f>
        <v>1.9715E-2</v>
      </c>
      <c r="BJ162" s="21">
        <f>+[11]รายได้ค่าติดตั้ง!AM46/10^6</f>
        <v>4.5074000000000003E-2</v>
      </c>
      <c r="BK162" s="29">
        <f t="shared" si="21"/>
        <v>0.43735999999999997</v>
      </c>
    </row>
    <row r="163" spans="1:63">
      <c r="A163" s="10">
        <v>1014</v>
      </c>
      <c r="B163" s="10" t="s">
        <v>23</v>
      </c>
      <c r="C163" s="21">
        <f>+'[11]รายได้-กศผ.'!R15/10^6</f>
        <v>14.792499153238019</v>
      </c>
      <c r="D163" s="21">
        <f>+'[11]รายได้-กศผ.'!S15/10^6</f>
        <v>15.075591335838991</v>
      </c>
      <c r="E163" s="21">
        <f>+'[11]รายได้-กศผ.'!T15/10^6</f>
        <v>14.973019162731685</v>
      </c>
      <c r="F163" s="21">
        <f>+'[11]รายได้-กศผ.'!U15/10^6</f>
        <v>15.514908711837503</v>
      </c>
      <c r="G163" s="21">
        <f>+'[11]รายได้-กศผ.'!V15/10^6</f>
        <v>15.13708502379064</v>
      </c>
      <c r="H163" s="21">
        <f>+'[11]รายได้-กศผ.'!W15/10^6</f>
        <v>14.77580737323496</v>
      </c>
      <c r="I163" s="21">
        <f>+'[11]รายได้-กศผ.'!X15/10^6</f>
        <v>16.741559838753304</v>
      </c>
      <c r="J163" s="21">
        <f>+'[11]รายได้-กศผ.'!Y15/10^6</f>
        <v>17.153917439543914</v>
      </c>
      <c r="K163" s="21">
        <f>+'[11]รายได้-กศผ.'!Z15/10^6</f>
        <v>16.635052124417747</v>
      </c>
      <c r="L163" s="21">
        <f>+'[11]รายได้-กศผ.'!AA15/10^6</f>
        <v>15.869959169898651</v>
      </c>
      <c r="M163" s="21">
        <f>+'[11]รายได้-กศผ.'!AB15/10^6</f>
        <v>15.337067919853917</v>
      </c>
      <c r="N163" s="21">
        <f>+'[11]รายได้-กศผ.'!AC15/10^6</f>
        <v>15.994482746860678</v>
      </c>
      <c r="O163" s="29">
        <f t="shared" si="18"/>
        <v>188.00095000000002</v>
      </c>
      <c r="Q163" s="10">
        <v>1014</v>
      </c>
      <c r="R163" s="10" t="s">
        <v>23</v>
      </c>
      <c r="S163" s="21">
        <f>+'[11]รายได้ค่าน้ำ-กศผ.'!R15/10^6</f>
        <v>10.670343153238019</v>
      </c>
      <c r="T163" s="21">
        <f>+'[11]รายได้ค่าน้ำ-กศผ.'!S15/10^6</f>
        <v>12.527030335838992</v>
      </c>
      <c r="U163" s="21">
        <f>+'[11]รายได้ค่าน้ำ-กศผ.'!T15/10^6</f>
        <v>13.050305162731684</v>
      </c>
      <c r="V163" s="21">
        <f>+'[11]รายได้ค่าน้ำ-กศผ.'!U15/10^6</f>
        <v>12.790693711837502</v>
      </c>
      <c r="W163" s="21">
        <f>+'[11]รายได้ค่าน้ำ-กศผ.'!V15/10^6</f>
        <v>12.683461023790638</v>
      </c>
      <c r="X163" s="21">
        <f>+'[11]รายได้ค่าน้ำ-กศผ.'!W15/10^6</f>
        <v>12.440989373234959</v>
      </c>
      <c r="Y163" s="21">
        <f>+'[11]รายได้ค่าน้ำ-กศผ.'!X15/10^6</f>
        <v>14.023906838753303</v>
      </c>
      <c r="Z163" s="21">
        <f>+'[11]รายได้ค่าน้ำ-กศผ.'!Y15/10^6</f>
        <v>15.084887439543914</v>
      </c>
      <c r="AA163" s="21">
        <f>+'[11]รายได้ค่าน้ำ-กศผ.'!Z15/10^6</f>
        <v>12.035214124417749</v>
      </c>
      <c r="AB163" s="21">
        <f>+'[11]รายได้ค่าน้ำ-กศผ.'!AA15/10^6</f>
        <v>13.170678169898652</v>
      </c>
      <c r="AC163" s="21">
        <f>+'[11]รายได้ค่าน้ำ-กศผ.'!AB15/10^6</f>
        <v>12.668194919853917</v>
      </c>
      <c r="AD163" s="21">
        <f>+'[11]รายได้ค่าน้ำ-กศผ.'!AC15/10^6</f>
        <v>13.139913746860678</v>
      </c>
      <c r="AE163" s="29">
        <f t="shared" si="19"/>
        <v>154.28561800000003</v>
      </c>
      <c r="AG163" s="10">
        <v>1014</v>
      </c>
      <c r="AH163" s="10" t="s">
        <v>23</v>
      </c>
      <c r="AI163" s="21">
        <f>+[11]รายได้ค่าบริการ!AB47/10^6+[11]รายได้ค่าบริการอื่น!AB47/10^6</f>
        <v>1.3076099999999999</v>
      </c>
      <c r="AJ163" s="21">
        <f>+[11]รายได้ค่าบริการ!AC47/10^6+[11]รายได้ค่าบริการอื่น!AC47/10^6</f>
        <v>1.3192379999999999</v>
      </c>
      <c r="AK163" s="21">
        <f>+[11]รายได้ค่าบริการ!AD47/10^6+[11]รายได้ค่าบริการอื่น!AD47/10^6</f>
        <v>1.321807</v>
      </c>
      <c r="AL163" s="21">
        <f>+[11]รายได้ค่าบริการ!AE47/10^6+[11]รายได้ค่าบริการอื่น!AE47/10^6</f>
        <v>1.318756</v>
      </c>
      <c r="AM163" s="21">
        <f>+[11]รายได้ค่าบริการ!AF47/10^6+[11]รายได้ค่าบริการอื่น!AF47/10^6</f>
        <v>1.3250069999999998</v>
      </c>
      <c r="AN163" s="21">
        <f>+[11]รายได้ค่าบริการ!AG47/10^6+[11]รายได้ค่าบริการอื่น!AG47/10^6</f>
        <v>1.331966</v>
      </c>
      <c r="AO163" s="21">
        <f>+[11]รายได้ค่าบริการ!AH47/10^6+[11]รายได้ค่าบริการอื่น!AH47/10^6</f>
        <v>1.306581</v>
      </c>
      <c r="AP163" s="21">
        <f>+[11]รายได้ค่าบริการ!AI47/10^6+[11]รายได้ค่าบริการอื่น!AI47/10^6</f>
        <v>1.3471329999999999</v>
      </c>
      <c r="AQ163" s="21">
        <f>+[11]รายได้ค่าบริการ!AJ47/10^6+[11]รายได้ค่าบริการอื่น!AJ47/10^6</f>
        <v>1.3693360000000001</v>
      </c>
      <c r="AR163" s="21">
        <f>+[11]รายได้ค่าบริการ!AK47/10^6+[11]รายได้ค่าบริการอื่น!AK47/10^6</f>
        <v>1.3527039999999999</v>
      </c>
      <c r="AS163" s="21">
        <f>+[11]รายได้ค่าบริการ!AL47/10^6+[11]รายได้ค่าบริการอื่น!AL47/10^6</f>
        <v>1.354149</v>
      </c>
      <c r="AT163" s="21">
        <f>+[11]รายได้ค่าบริการ!AM47/10^6+[11]รายได้ค่าบริการอื่น!AM47/10^6</f>
        <v>1.359623</v>
      </c>
      <c r="AU163" s="29">
        <f t="shared" si="20"/>
        <v>16.013909999999996</v>
      </c>
      <c r="AW163" s="10">
        <v>1014</v>
      </c>
      <c r="AX163" s="10" t="s">
        <v>23</v>
      </c>
      <c r="AY163" s="21">
        <f>+[11]รายได้ค่าติดตั้ง!AB47/10^6</f>
        <v>2.814546</v>
      </c>
      <c r="AZ163" s="21">
        <f>+[11]รายได้ค่าติดตั้ง!AC47/10^6</f>
        <v>1.2293229999999999</v>
      </c>
      <c r="BA163" s="21">
        <f>+[11]รายได้ค่าติดตั้ง!AD47/10^6</f>
        <v>0.60090699999999997</v>
      </c>
      <c r="BB163" s="21">
        <f>+[11]รายได้ค่าติดตั้ง!AE47/10^6</f>
        <v>1.405459</v>
      </c>
      <c r="BC163" s="21">
        <f>+[11]รายได้ค่าติดตั้ง!AF47/10^6</f>
        <v>1.128617</v>
      </c>
      <c r="BD163" s="21">
        <f>+[11]รายได้ค่าติดตั้ง!AG47/10^6</f>
        <v>1.0028520000000001</v>
      </c>
      <c r="BE163" s="21">
        <f>+[11]รายได้ค่าติดตั้ง!AH47/10^6</f>
        <v>1.4110720000000001</v>
      </c>
      <c r="BF163" s="21">
        <f>+[11]รายได้ค่าติดตั้ง!AI47/10^6</f>
        <v>0.72189700000000001</v>
      </c>
      <c r="BG163" s="21">
        <f>+[11]รายได้ค่าติดตั้ง!AJ47/10^6</f>
        <v>3.230502</v>
      </c>
      <c r="BH163" s="21">
        <f>+[11]รายได้ค่าติดตั้ง!AK47/10^6</f>
        <v>1.3465769999999999</v>
      </c>
      <c r="BI163" s="21">
        <f>+[11]รายได้ค่าติดตั้ง!AL47/10^6</f>
        <v>1.314724</v>
      </c>
      <c r="BJ163" s="21">
        <f>+[11]รายได้ค่าติดตั้ง!AM47/10^6</f>
        <v>1.4949460000000001</v>
      </c>
      <c r="BK163" s="29">
        <f t="shared" si="21"/>
        <v>17.701422000000001</v>
      </c>
    </row>
    <row r="164" spans="1:63">
      <c r="A164" s="10">
        <v>1015</v>
      </c>
      <c r="B164" s="10" t="s">
        <v>24</v>
      </c>
      <c r="C164" s="21">
        <f>+'[11]รายได้-กศผ.'!R16/10^6</f>
        <v>1.5340330229952177</v>
      </c>
      <c r="D164" s="21">
        <f>+'[11]รายได้-กศผ.'!S16/10^6</f>
        <v>1.6494394414766567</v>
      </c>
      <c r="E164" s="21">
        <f>+'[11]รายได้-กศผ.'!T16/10^6</f>
        <v>1.5769252977184072</v>
      </c>
      <c r="F164" s="21">
        <f>+'[11]รายได้-กศผ.'!U16/10^6</f>
        <v>1.6615131709111426</v>
      </c>
      <c r="G164" s="21">
        <f>+'[11]รายได้-กศผ.'!V16/10^6</f>
        <v>1.5787037868138813</v>
      </c>
      <c r="H164" s="21">
        <f>+'[11]รายได้-กศผ.'!W16/10^6</f>
        <v>1.5871360049358989</v>
      </c>
      <c r="I164" s="21">
        <f>+'[11]รายได้-กศผ.'!X16/10^6</f>
        <v>1.7754521343162748</v>
      </c>
      <c r="J164" s="21">
        <f>+'[11]รายได้-กศผ.'!Y16/10^6</f>
        <v>2.0146892416339988</v>
      </c>
      <c r="K164" s="21">
        <f>+'[11]รายได้-กศผ.'!Z16/10^6</f>
        <v>1.7598278916656298</v>
      </c>
      <c r="L164" s="21">
        <f>+'[11]รายได้-กศผ.'!AA16/10^6</f>
        <v>1.7731004395526382</v>
      </c>
      <c r="M164" s="21">
        <f>+'[11]รายได้-กศผ.'!AB16/10^6</f>
        <v>1.6593945327319473</v>
      </c>
      <c r="N164" s="21">
        <f>+'[11]รายได้-กศผ.'!AC16/10^6</f>
        <v>1.7390450352483071</v>
      </c>
      <c r="O164" s="29">
        <f t="shared" si="18"/>
        <v>20.309260000000002</v>
      </c>
      <c r="Q164" s="10">
        <v>1015</v>
      </c>
      <c r="R164" s="10" t="s">
        <v>24</v>
      </c>
      <c r="S164" s="21">
        <f>+'[11]รายได้ค่าน้ำ-กศผ.'!R16/10^6</f>
        <v>1.3071160229952177</v>
      </c>
      <c r="T164" s="21">
        <f>+'[11]รายได้ค่าน้ำ-กศผ.'!S16/10^6</f>
        <v>1.4349564414766567</v>
      </c>
      <c r="U164" s="21">
        <f>+'[11]รายได้ค่าน้ำ-กศผ.'!T16/10^6</f>
        <v>1.320719297718407</v>
      </c>
      <c r="V164" s="21">
        <f>+'[11]รายได้ค่าน้ำ-กศผ.'!U16/10^6</f>
        <v>1.2918681709111426</v>
      </c>
      <c r="W164" s="21">
        <f>+'[11]รายได้ค่าน้ำ-กศผ.'!V16/10^6</f>
        <v>1.2534747868138814</v>
      </c>
      <c r="X164" s="21">
        <f>+'[11]รายได้ค่าน้ำ-กศผ.'!W16/10^6</f>
        <v>1.2818910049358989</v>
      </c>
      <c r="Y164" s="21">
        <f>+'[11]รายได้ค่าน้ำ-กศผ.'!X16/10^6</f>
        <v>1.5013081343162749</v>
      </c>
      <c r="Z164" s="21">
        <f>+'[11]รายได้ค่าน้ำ-กศผ.'!Y16/10^6</f>
        <v>1.6859942416339988</v>
      </c>
      <c r="AA164" s="21">
        <f>+'[11]รายได้ค่าน้ำ-กศผ.'!Z16/10^6</f>
        <v>1.4917008916656298</v>
      </c>
      <c r="AB164" s="21">
        <f>+'[11]รายได้ค่าน้ำ-กศผ.'!AA16/10^6</f>
        <v>1.1722524395526381</v>
      </c>
      <c r="AC164" s="21">
        <f>+'[11]รายได้ค่าน้ำ-กศผ.'!AB16/10^6</f>
        <v>1.0324435327319472</v>
      </c>
      <c r="AD164" s="21">
        <f>+'[11]รายได้ค่าน้ำ-กศผ.'!AC16/10^6</f>
        <v>1.0872350352483071</v>
      </c>
      <c r="AE164" s="29">
        <f t="shared" si="19"/>
        <v>15.86096</v>
      </c>
      <c r="AG164" s="10">
        <v>1015</v>
      </c>
      <c r="AH164" s="10" t="s">
        <v>24</v>
      </c>
      <c r="AI164" s="21">
        <f>+[11]รายได้ค่าบริการ!AB48/10^6+[11]รายได้ค่าบริการอื่น!AB48/10^6</f>
        <v>0.166133</v>
      </c>
      <c r="AJ164" s="21">
        <f>+[11]รายได้ค่าบริการ!AC48/10^6+[11]รายได้ค่าบริการอื่น!AC48/10^6</f>
        <v>0.16706000000000001</v>
      </c>
      <c r="AK164" s="21">
        <f>+[11]รายได้ค่าบริการ!AD48/10^6+[11]รายได้ค่าบริการอื่น!AD48/10^6</f>
        <v>0.16706099999999999</v>
      </c>
      <c r="AL164" s="21">
        <f>+[11]รายได้ค่าบริการ!AE48/10^6+[11]รายได้ค่าบริการอื่น!AE48/10^6</f>
        <v>0.16724600000000001</v>
      </c>
      <c r="AM164" s="21">
        <f>+[11]รายได้ค่าบริการ!AF48/10^6+[11]รายได้ค่าบริการอื่น!AF48/10^6</f>
        <v>0.16835</v>
      </c>
      <c r="AN164" s="21">
        <f>+[11]รายได้ค่าบริการ!AG48/10^6+[11]รายได้ค่าบริการอื่น!AG48/10^6</f>
        <v>0.16849500000000001</v>
      </c>
      <c r="AO164" s="21">
        <f>+[11]รายได้ค่าบริการ!AH48/10^6+[11]รายได้ค่าบริการอื่น!AH48/10^6</f>
        <v>0.16996900000000001</v>
      </c>
      <c r="AP164" s="21">
        <f>+[11]รายได้ค่าบริการ!AI48/10^6+[11]รายได้ค่าบริการอื่น!AI48/10^6</f>
        <v>0.170629</v>
      </c>
      <c r="AQ164" s="21">
        <f>+[11]รายได้ค่าบริการ!AJ48/10^6+[11]รายได้ค่าบริการอื่น!AJ48/10^6</f>
        <v>0.17044800000000002</v>
      </c>
      <c r="AR164" s="21">
        <f>+[11]รายได้ค่าบริการ!AK48/10^6+[11]รายได้ค่าบริการอื่น!AK48/10^6</f>
        <v>0.180809</v>
      </c>
      <c r="AS164" s="21">
        <f>+[11]รายได้ค่าบริการ!AL48/10^6+[11]รายได้ค่าบริการอื่น!AL48/10^6</f>
        <v>0.171239</v>
      </c>
      <c r="AT164" s="21">
        <f>+[11]รายได้ค่าบริการ!AM48/10^6+[11]รายได้ค่าบริการอื่น!AM48/10^6</f>
        <v>0.17113100000000001</v>
      </c>
      <c r="AU164" s="29">
        <f t="shared" si="20"/>
        <v>2.03857</v>
      </c>
      <c r="AW164" s="10">
        <v>1015</v>
      </c>
      <c r="AX164" s="10" t="s">
        <v>24</v>
      </c>
      <c r="AY164" s="21">
        <f>+[11]รายได้ค่าติดตั้ง!AB48/10^6</f>
        <v>6.0783999999999998E-2</v>
      </c>
      <c r="AZ164" s="21">
        <f>+[11]รายได้ค่าติดตั้ง!AC48/10^6</f>
        <v>4.7423E-2</v>
      </c>
      <c r="BA164" s="21">
        <f>+[11]รายได้ค่าติดตั้ง!AD48/10^6</f>
        <v>8.9145000000000002E-2</v>
      </c>
      <c r="BB164" s="21">
        <f>+[11]รายได้ค่าติดตั้ง!AE48/10^6</f>
        <v>0.202399</v>
      </c>
      <c r="BC164" s="21">
        <f>+[11]รายได้ค่าติดตั้ง!AF48/10^6</f>
        <v>0.15687899999999999</v>
      </c>
      <c r="BD164" s="21">
        <f>+[11]รายได้ค่าติดตั้ง!AG48/10^6</f>
        <v>0.13675000000000001</v>
      </c>
      <c r="BE164" s="21">
        <f>+[11]รายได้ค่าติดตั้ง!AH48/10^6</f>
        <v>0.104175</v>
      </c>
      <c r="BF164" s="21">
        <f>+[11]รายได้ค่าติดตั้ง!AI48/10^6</f>
        <v>0.15806600000000001</v>
      </c>
      <c r="BG164" s="21">
        <f>+[11]รายได้ค่าติดตั้ง!AJ48/10^6</f>
        <v>9.7679000000000002E-2</v>
      </c>
      <c r="BH164" s="21">
        <f>+[11]รายได้ค่าติดตั้ง!AK48/10^6</f>
        <v>0.420039</v>
      </c>
      <c r="BI164" s="21">
        <f>+[11]รายได้ค่าติดตั้ง!AL48/10^6</f>
        <v>0.45571200000000001</v>
      </c>
      <c r="BJ164" s="21">
        <f>+[11]รายได้ค่าติดตั้ง!AM48/10^6</f>
        <v>0.48067900000000002</v>
      </c>
      <c r="BK164" s="29">
        <f t="shared" si="21"/>
        <v>2.4097300000000001</v>
      </c>
    </row>
    <row r="165" spans="1:63">
      <c r="A165" s="10">
        <v>1016</v>
      </c>
      <c r="B165" s="10" t="s">
        <v>25</v>
      </c>
      <c r="C165" s="21">
        <f>+'[11]รายได้-กศผ.'!R17/10^6</f>
        <v>2.0339065300738572</v>
      </c>
      <c r="D165" s="21">
        <f>+'[11]รายได้-กศผ.'!S17/10^6</f>
        <v>2.1188623633539216</v>
      </c>
      <c r="E165" s="21">
        <f>+'[11]รายได้-กศผ.'!T17/10^6</f>
        <v>2.1055448264663248</v>
      </c>
      <c r="F165" s="21">
        <f>+'[11]รายได้-กศผ.'!U17/10^6</f>
        <v>2.2871734953828504</v>
      </c>
      <c r="G165" s="21">
        <f>+'[11]รายได้-กศผ.'!V17/10^6</f>
        <v>2.1688573028775964</v>
      </c>
      <c r="H165" s="21">
        <f>+'[11]รายได้-กศผ.'!W17/10^6</f>
        <v>2.2007963951899878</v>
      </c>
      <c r="I165" s="21">
        <f>+'[11]รายได้-กศผ.'!X17/10^6</f>
        <v>2.5327274433548812</v>
      </c>
      <c r="J165" s="21">
        <f>+'[11]รายได้-กศผ.'!Y17/10^6</f>
        <v>2.8007664849078497</v>
      </c>
      <c r="K165" s="21">
        <f>+'[11]รายได้-กศผ.'!Z17/10^6</f>
        <v>2.420661580618932</v>
      </c>
      <c r="L165" s="21">
        <f>+'[11]รายได้-กศผ.'!AA17/10^6</f>
        <v>2.1098079754872212</v>
      </c>
      <c r="M165" s="21">
        <f>+'[11]รายได้-กศผ.'!AB17/10^6</f>
        <v>2.1413154251941084</v>
      </c>
      <c r="N165" s="21">
        <f>+'[11]รายได้-กศผ.'!AC17/10^6</f>
        <v>2.1403101770924744</v>
      </c>
      <c r="O165" s="29">
        <f t="shared" si="18"/>
        <v>27.060730000000003</v>
      </c>
      <c r="Q165" s="10">
        <v>1016</v>
      </c>
      <c r="R165" s="10" t="s">
        <v>25</v>
      </c>
      <c r="S165" s="21">
        <f>+'[11]รายได้ค่าน้ำ-กศผ.'!R17/10^6</f>
        <v>1.6133025300738573</v>
      </c>
      <c r="T165" s="21">
        <f>+'[11]รายได้ค่าน้ำ-กศผ.'!S17/10^6</f>
        <v>1.8135683633539215</v>
      </c>
      <c r="U165" s="21">
        <f>+'[11]รายได้ค่าน้ำ-กศผ.'!T17/10^6</f>
        <v>1.7126628264663248</v>
      </c>
      <c r="V165" s="21">
        <f>+'[11]รายได้ค่าน้ำ-กศผ.'!U17/10^6</f>
        <v>1.8321974953828506</v>
      </c>
      <c r="W165" s="21">
        <f>+'[11]รายได้ค่าน้ำ-กศผ.'!V17/10^6</f>
        <v>1.8177363028775966</v>
      </c>
      <c r="X165" s="21">
        <f>+'[11]รายได้ค่าน้ำ-กศผ.'!W17/10^6</f>
        <v>1.828695395189988</v>
      </c>
      <c r="Y165" s="21">
        <f>+'[11]รายได้ค่าน้ำ-กศผ.'!X17/10^6</f>
        <v>2.1719814433548814</v>
      </c>
      <c r="Z165" s="21">
        <f>+'[11]รายได้ค่าน้ำ-กศผ.'!Y17/10^6</f>
        <v>2.2070114849078495</v>
      </c>
      <c r="AA165" s="21">
        <f>+'[11]รายได้ค่าน้ำ-กศผ.'!Z17/10^6</f>
        <v>1.5255555806189318</v>
      </c>
      <c r="AB165" s="21">
        <f>+'[11]รายได้ค่าน้ำ-กศผ.'!AA17/10^6</f>
        <v>1.6715419754872209</v>
      </c>
      <c r="AC165" s="21">
        <f>+'[11]รายได้ค่าน้ำ-กศผ.'!AB17/10^6</f>
        <v>1.7775794251941084</v>
      </c>
      <c r="AD165" s="21">
        <f>+'[11]รายได้ค่าน้ำ-กศผ.'!AC17/10^6</f>
        <v>1.4205641770924744</v>
      </c>
      <c r="AE165" s="29">
        <f t="shared" si="19"/>
        <v>21.392396999999999</v>
      </c>
      <c r="AG165" s="10">
        <v>1016</v>
      </c>
      <c r="AH165" s="10" t="s">
        <v>25</v>
      </c>
      <c r="AI165" s="21">
        <f>+[11]รายได้ค่าบริการ!AB49/10^6+[11]รายได้ค่าบริการอื่น!AB49/10^6</f>
        <v>0.242419</v>
      </c>
      <c r="AJ165" s="21">
        <f>+[11]รายได้ค่าบริการ!AC49/10^6+[11]รายได้ค่าบริการอื่น!AC49/10^6</f>
        <v>0.243731</v>
      </c>
      <c r="AK165" s="21">
        <f>+[11]รายได้ค่าบริการ!AD49/10^6+[11]รายได้ค่าบริการอื่น!AD49/10^6</f>
        <v>0.244003</v>
      </c>
      <c r="AL165" s="21">
        <f>+[11]รายได้ค่าบริการ!AE49/10^6+[11]รายได้ค่าบริการอื่น!AE49/10^6</f>
        <v>0.24338899999999999</v>
      </c>
      <c r="AM165" s="21">
        <f>+[11]รายได้ค่าบริการ!AF49/10^6+[11]รายได้ค่าบริการอื่น!AF49/10^6</f>
        <v>0.24479800000000002</v>
      </c>
      <c r="AN165" s="21">
        <f>+[11]รายได้ค่าบริการ!AG49/10^6+[11]รายได้ค่าบริการอื่น!AG49/10^6</f>
        <v>0.24590599999999999</v>
      </c>
      <c r="AO165" s="21">
        <f>+[11]รายได้ค่าบริการ!AH49/10^6+[11]รายได้ค่าบริการอื่น!AH49/10^6</f>
        <v>0.246193</v>
      </c>
      <c r="AP165" s="21">
        <f>+[11]รายได้ค่าบริการ!AI49/10^6+[11]รายได้ค่าบริการอื่น!AI49/10^6</f>
        <v>0.25041600000000003</v>
      </c>
      <c r="AQ165" s="21">
        <f>+[11]รายได้ค่าบริการ!AJ49/10^6+[11]รายได้ค่าบริการอื่น!AJ49/10^6</f>
        <v>0.25051800000000002</v>
      </c>
      <c r="AR165" s="21">
        <f>+[11]รายได้ค่าบริการ!AK49/10^6+[11]รายได้ค่าบริการอื่น!AK49/10^6</f>
        <v>0.24940999999999999</v>
      </c>
      <c r="AS165" s="21">
        <f>+[11]รายได้ค่าบริการ!AL49/10^6+[11]รายได้ค่าบริการอื่น!AL49/10^6</f>
        <v>0.25273000000000001</v>
      </c>
      <c r="AT165" s="21">
        <f>+[11]รายได้ค่าบริการ!AM49/10^6+[11]รายได้ค่าบริการอื่น!AM49/10^6</f>
        <v>0.24968899999999999</v>
      </c>
      <c r="AU165" s="29">
        <f t="shared" si="20"/>
        <v>2.9632020000000003</v>
      </c>
      <c r="AW165" s="10">
        <v>1016</v>
      </c>
      <c r="AX165" s="10" t="s">
        <v>25</v>
      </c>
      <c r="AY165" s="21">
        <f>+[11]รายได้ค่าติดตั้ง!AB49/10^6</f>
        <v>0.17818500000000001</v>
      </c>
      <c r="AZ165" s="21">
        <f>+[11]รายได้ค่าติดตั้ง!AC49/10^6</f>
        <v>6.1563E-2</v>
      </c>
      <c r="BA165" s="21">
        <f>+[11]รายได้ค่าติดตั้ง!AD49/10^6</f>
        <v>0.14887900000000001</v>
      </c>
      <c r="BB165" s="21">
        <f>+[11]รายได้ค่าติดตั้ง!AE49/10^6</f>
        <v>0.211587</v>
      </c>
      <c r="BC165" s="21">
        <f>+[11]รายได้ค่าติดตั้ง!AF49/10^6</f>
        <v>0.106323</v>
      </c>
      <c r="BD165" s="21">
        <f>+[11]รายได้ค่าติดตั้ง!AG49/10^6</f>
        <v>0.126195</v>
      </c>
      <c r="BE165" s="21">
        <f>+[11]รายได้ค่าติดตั้ง!AH49/10^6</f>
        <v>0.114553</v>
      </c>
      <c r="BF165" s="21">
        <f>+[11]รายได้ค่าติดตั้ง!AI49/10^6</f>
        <v>0.34333900000000001</v>
      </c>
      <c r="BG165" s="21">
        <f>+[11]รายได้ค่าติดตั้ง!AJ49/10^6</f>
        <v>0.64458800000000005</v>
      </c>
      <c r="BH165" s="21">
        <f>+[11]รายได้ค่าติดตั้ง!AK49/10^6</f>
        <v>0.188856</v>
      </c>
      <c r="BI165" s="21">
        <f>+[11]รายได้ค่าติดตั้ง!AL49/10^6</f>
        <v>0.11100599999999999</v>
      </c>
      <c r="BJ165" s="21">
        <f>+[11]รายได้ค่าติดตั้ง!AM49/10^6</f>
        <v>0.470057</v>
      </c>
      <c r="BK165" s="29">
        <f t="shared" si="21"/>
        <v>2.7051310000000002</v>
      </c>
    </row>
    <row r="166" spans="1:63">
      <c r="A166" s="10">
        <v>1017</v>
      </c>
      <c r="B166" s="10" t="s">
        <v>26</v>
      </c>
      <c r="C166" s="21">
        <f>+'[11]รายได้-กศผ.'!R18/10^6</f>
        <v>4.1786756025598217</v>
      </c>
      <c r="D166" s="21">
        <f>+'[11]รายได้-กศผ.'!S18/10^6</f>
        <v>4.3365873193377853</v>
      </c>
      <c r="E166" s="21">
        <f>+'[11]รายได้-กศผ.'!T18/10^6</f>
        <v>4.3422548082482626</v>
      </c>
      <c r="F166" s="21">
        <f>+'[11]รายได้-กศผ.'!U18/10^6</f>
        <v>4.4299317493333659</v>
      </c>
      <c r="G166" s="21">
        <f>+'[11]รายได้-กศผ.'!V18/10^6</f>
        <v>4.324744581024027</v>
      </c>
      <c r="H166" s="21">
        <f>+'[11]รายได้-กศผ.'!W18/10^6</f>
        <v>4.0825809339022241</v>
      </c>
      <c r="I166" s="21">
        <f>+'[11]รายได้-กศผ.'!X18/10^6</f>
        <v>4.76509567206657</v>
      </c>
      <c r="J166" s="21">
        <f>+'[11]รายได้-กศผ.'!Y18/10^6</f>
        <v>4.8278915445071382</v>
      </c>
      <c r="K166" s="21">
        <f>+'[11]รายได้-กศผ.'!Z18/10^6</f>
        <v>4.6519186016931444</v>
      </c>
      <c r="L166" s="21">
        <f>+'[11]รายได้-กศผ.'!AA18/10^6</f>
        <v>4.3637959792348386</v>
      </c>
      <c r="M166" s="21">
        <f>+'[11]รายได้-กศผ.'!AB18/10^6</f>
        <v>4.2413602771160015</v>
      </c>
      <c r="N166" s="21">
        <f>+'[11]รายได้-กศผ.'!AC18/10^6</f>
        <v>4.3104229309768209</v>
      </c>
      <c r="O166" s="29">
        <f t="shared" si="18"/>
        <v>52.855260000000001</v>
      </c>
      <c r="Q166" s="10">
        <v>1017</v>
      </c>
      <c r="R166" s="10" t="s">
        <v>26</v>
      </c>
      <c r="S166" s="21">
        <f>+'[11]รายได้ค่าน้ำ-กศผ.'!R18/10^6</f>
        <v>3.4952916025598215</v>
      </c>
      <c r="T166" s="21">
        <f>+'[11]รายได้ค่าน้ำ-กศผ.'!S18/10^6</f>
        <v>3.4795063193377853</v>
      </c>
      <c r="U166" s="21">
        <f>+'[11]รายได้ค่าน้ำ-กศผ.'!T18/10^6</f>
        <v>3.5498978082482631</v>
      </c>
      <c r="V166" s="21">
        <f>+'[11]รายได้ค่าน้ำ-กศผ.'!U18/10^6</f>
        <v>3.5989367493333657</v>
      </c>
      <c r="W166" s="21">
        <f>+'[11]รายได้ค่าน้ำ-กศผ.'!V18/10^6</f>
        <v>3.5408435810240273</v>
      </c>
      <c r="X166" s="21">
        <f>+'[11]รายได้ค่าน้ำ-กศผ.'!W18/10^6</f>
        <v>3.3269929339022242</v>
      </c>
      <c r="Y166" s="21">
        <f>+'[11]รายได้ค่าน้ำ-กศผ.'!X18/10^6</f>
        <v>4.0155436720665705</v>
      </c>
      <c r="Z166" s="21">
        <f>+'[11]รายได้ค่าน้ำ-กศผ.'!Y18/10^6</f>
        <v>4.0691635445071386</v>
      </c>
      <c r="AA166" s="21">
        <f>+'[11]รายได้ค่าน้ำ-กศผ.'!Z18/10^6</f>
        <v>4.0612586016931438</v>
      </c>
      <c r="AB166" s="21">
        <f>+'[11]รายได้ค่าน้ำ-กศผ.'!AA18/10^6</f>
        <v>3.7098229792348389</v>
      </c>
      <c r="AC166" s="21">
        <f>+'[11]รายได้ค่าน้ำ-กศผ.'!AB18/10^6</f>
        <v>3.3521772771160014</v>
      </c>
      <c r="AD166" s="21">
        <f>+'[11]รายได้ค่าน้ำ-กศผ.'!AC18/10^6</f>
        <v>3.656085930976821</v>
      </c>
      <c r="AE166" s="29">
        <f t="shared" si="19"/>
        <v>43.855520999999996</v>
      </c>
      <c r="AG166" s="10">
        <v>1017</v>
      </c>
      <c r="AH166" s="10" t="s">
        <v>26</v>
      </c>
      <c r="AI166" s="21">
        <f>+[11]รายได้ค่าบริการ!AB50/10^6+[11]รายได้ค่าบริการอื่น!AB50/10^6</f>
        <v>0.39386599999999999</v>
      </c>
      <c r="AJ166" s="21">
        <f>+[11]รายได้ค่าบริการ!AC50/10^6+[11]รายได้ค่าบริการอื่น!AC50/10^6</f>
        <v>0.39891699999999997</v>
      </c>
      <c r="AK166" s="21">
        <f>+[11]รายได้ค่าบริการ!AD50/10^6+[11]รายได้ค่าบริการอื่น!AD50/10^6</f>
        <v>0.41229399999999999</v>
      </c>
      <c r="AL166" s="21">
        <f>+[11]รายได้ค่าบริการ!AE50/10^6+[11]รายได้ค่าบริการอื่น!AE50/10^6</f>
        <v>0.39295199999999997</v>
      </c>
      <c r="AM166" s="21">
        <f>+[11]รายได้ค่าบริการ!AF50/10^6+[11]รายได้ค่าบริการอื่น!AF50/10^6</f>
        <v>0.39959699999999998</v>
      </c>
      <c r="AN166" s="21">
        <f>+[11]รายได้ค่าบริการ!AG50/10^6+[11]รายได้ค่าบริการอื่น!AG50/10^6</f>
        <v>0.39464700000000003</v>
      </c>
      <c r="AO166" s="21">
        <f>+[11]รายได้ค่าบริการ!AH50/10^6+[11]รายได้ค่าบริการอื่น!AH50/10^6</f>
        <v>0.403557</v>
      </c>
      <c r="AP166" s="21">
        <f>+[11]รายได้ค่าบริการ!AI50/10^6+[11]รายได้ค่าบริการอื่น!AI50/10^6</f>
        <v>0.41814600000000002</v>
      </c>
      <c r="AQ166" s="21">
        <f>+[11]รายได้ค่าบริการ!AJ50/10^6+[11]รายได้ค่าบริการอื่น!AJ50/10^6</f>
        <v>0.41794999999999999</v>
      </c>
      <c r="AR166" s="21">
        <f>+[11]รายได้ค่าบริการ!AK50/10^6+[11]รายได้ค่าบริการอื่น!AK50/10^6</f>
        <v>0.41523000000000004</v>
      </c>
      <c r="AS166" s="21">
        <f>+[11]รายได้ค่าบริการ!AL50/10^6+[11]รายได้ค่าบริการอื่น!AL50/10^6</f>
        <v>0.42700499999999997</v>
      </c>
      <c r="AT166" s="21">
        <f>+[11]รายได้ค่าบริการ!AM50/10^6+[11]รายได้ค่าบริการอื่น!AM50/10^6</f>
        <v>0.40648799999999996</v>
      </c>
      <c r="AU166" s="29">
        <f t="shared" si="20"/>
        <v>4.880649</v>
      </c>
      <c r="AW166" s="10">
        <v>1017</v>
      </c>
      <c r="AX166" s="10" t="s">
        <v>26</v>
      </c>
      <c r="AY166" s="21">
        <f>+[11]รายได้ค่าติดตั้ง!AB50/10^6</f>
        <v>0.289518</v>
      </c>
      <c r="AZ166" s="21">
        <f>+[11]รายได้ค่าติดตั้ง!AC50/10^6</f>
        <v>0.45816400000000002</v>
      </c>
      <c r="BA166" s="21">
        <f>+[11]รายได้ค่าติดตั้ง!AD50/10^6</f>
        <v>0.38006299999999998</v>
      </c>
      <c r="BB166" s="21">
        <f>+[11]รายได้ค่าติดตั้ง!AE50/10^6</f>
        <v>0.43804300000000002</v>
      </c>
      <c r="BC166" s="21">
        <f>+[11]รายได้ค่าติดตั้ง!AF50/10^6</f>
        <v>0.38430399999999998</v>
      </c>
      <c r="BD166" s="21">
        <f>+[11]รายได้ค่าติดตั้ง!AG50/10^6</f>
        <v>0.36094100000000001</v>
      </c>
      <c r="BE166" s="21">
        <f>+[11]รายได้ค่าติดตั้ง!AH50/10^6</f>
        <v>0.345995</v>
      </c>
      <c r="BF166" s="21">
        <f>+[11]รายได้ค่าติดตั้ง!AI50/10^6</f>
        <v>0.340582</v>
      </c>
      <c r="BG166" s="21">
        <f>+[11]รายได้ค่าติดตั้ง!AJ50/10^6</f>
        <v>0.17271</v>
      </c>
      <c r="BH166" s="21">
        <f>+[11]รายได้ค่าติดตั้ง!AK50/10^6</f>
        <v>0.23874300000000001</v>
      </c>
      <c r="BI166" s="21">
        <f>+[11]รายได้ค่าติดตั้ง!AL50/10^6</f>
        <v>0.46217799999999998</v>
      </c>
      <c r="BJ166" s="21">
        <f>+[11]รายได้ค่าติดตั้ง!AM50/10^6</f>
        <v>0.24784900000000001</v>
      </c>
      <c r="BK166" s="29">
        <f t="shared" si="21"/>
        <v>4.1190899999999999</v>
      </c>
    </row>
    <row r="167" spans="1:63">
      <c r="A167" s="10">
        <v>1018</v>
      </c>
      <c r="B167" s="10" t="s">
        <v>27</v>
      </c>
      <c r="C167" s="21">
        <f>+'[11]รายได้-กศผ.'!R19/10^6</f>
        <v>1.6933752591797788</v>
      </c>
      <c r="D167" s="21">
        <f>+'[11]รายได้-กศผ.'!S19/10^6</f>
        <v>1.7158404960131617</v>
      </c>
      <c r="E167" s="21">
        <f>+'[11]รายได้-กศผ.'!T19/10^6</f>
        <v>1.7101475601693326</v>
      </c>
      <c r="F167" s="21">
        <f>+'[11]รายได้-กศผ.'!U19/10^6</f>
        <v>1.7337704971644687</v>
      </c>
      <c r="G167" s="21">
        <f>+'[11]รายได้-กศผ.'!V19/10^6</f>
        <v>1.6347046697793099</v>
      </c>
      <c r="H167" s="21">
        <f>+'[11]รายได้-กศผ.'!W19/10^6</f>
        <v>1.7055043324257197</v>
      </c>
      <c r="I167" s="21">
        <f>+'[11]รายได้-กศผ.'!X19/10^6</f>
        <v>1.9841531262481837</v>
      </c>
      <c r="J167" s="21">
        <f>+'[11]รายได้-กศผ.'!Y19/10^6</f>
        <v>2.0300880632523959</v>
      </c>
      <c r="K167" s="21">
        <f>+'[11]รายได้-กศผ.'!Z19/10^6</f>
        <v>1.8823188983040449</v>
      </c>
      <c r="L167" s="21">
        <f>+'[11]รายได้-กศผ.'!AA19/10^6</f>
        <v>1.7854571799807786</v>
      </c>
      <c r="M167" s="21">
        <f>+'[11]รายได้-กศผ.'!AB19/10^6</f>
        <v>1.7280388393033874</v>
      </c>
      <c r="N167" s="21">
        <f>+'[11]รายได้-กศผ.'!AC19/10^6</f>
        <v>1.7141610781794396</v>
      </c>
      <c r="O167" s="29">
        <f t="shared" si="18"/>
        <v>21.317560000000004</v>
      </c>
      <c r="Q167" s="10">
        <v>1018</v>
      </c>
      <c r="R167" s="10" t="s">
        <v>27</v>
      </c>
      <c r="S167" s="21">
        <f>+'[11]รายได้ค่าน้ำ-กศผ.'!R19/10^6</f>
        <v>1.4696332591797789</v>
      </c>
      <c r="T167" s="21">
        <f>+'[11]รายได้ค่าน้ำ-กศผ.'!S19/10^6</f>
        <v>1.4417404960131617</v>
      </c>
      <c r="U167" s="21">
        <f>+'[11]รายได้ค่าน้ำ-กศผ.'!T19/10^6</f>
        <v>1.4153085601693327</v>
      </c>
      <c r="V167" s="21">
        <f>+'[11]รายได้ค่าน้ำ-กศผ.'!U19/10^6</f>
        <v>1.4884424971644687</v>
      </c>
      <c r="W167" s="21">
        <f>+'[11]รายได้ค่าน้ำ-กศผ.'!V19/10^6</f>
        <v>1.28308566977931</v>
      </c>
      <c r="X167" s="21">
        <f>+'[11]รายได้ค่าน้ำ-กศผ.'!W19/10^6</f>
        <v>1.3978653324257198</v>
      </c>
      <c r="Y167" s="21">
        <f>+'[11]รายได้ค่าน้ำ-กศผ.'!X19/10^6</f>
        <v>1.7555641262481836</v>
      </c>
      <c r="Z167" s="21">
        <f>+'[11]รายได้ค่าน้ำ-กศผ.'!Y19/10^6</f>
        <v>1.7292360632523958</v>
      </c>
      <c r="AA167" s="21">
        <f>+'[11]รายได้ค่าน้ำ-กศผ.'!Z19/10^6</f>
        <v>1.637749898304045</v>
      </c>
      <c r="AB167" s="21">
        <f>+'[11]รายได้ค่าน้ำ-กศผ.'!AA19/10^6</f>
        <v>1.5412711799807786</v>
      </c>
      <c r="AC167" s="21">
        <f>+'[11]รายได้ค่าน้ำ-กศผ.'!AB19/10^6</f>
        <v>1.4607628393033874</v>
      </c>
      <c r="AD167" s="21">
        <f>+'[11]รายได้ค่าน้ำ-กศผ.'!AC19/10^6</f>
        <v>1.4651310781794395</v>
      </c>
      <c r="AE167" s="29">
        <f t="shared" si="19"/>
        <v>18.085791</v>
      </c>
      <c r="AG167" s="10">
        <v>1018</v>
      </c>
      <c r="AH167" s="10" t="s">
        <v>27</v>
      </c>
      <c r="AI167" s="21">
        <f>+[11]รายได้ค่าบริการ!AB51/10^6+[11]รายได้ค่าบริการอื่น!AB51/10^6</f>
        <v>0.19700999999999999</v>
      </c>
      <c r="AJ167" s="21">
        <f>+[11]รายได้ค่าบริการ!AC51/10^6+[11]รายได้ค่าบริการอื่น!AC51/10^6</f>
        <v>0.207314</v>
      </c>
      <c r="AK167" s="21">
        <f>+[11]รายได้ค่าบริการ!AD51/10^6+[11]รายได้ค่าบริการอื่น!AD51/10^6</f>
        <v>0.206844</v>
      </c>
      <c r="AL167" s="21">
        <f>+[11]รายได้ค่าบริการ!AE51/10^6+[11]รายได้ค่าบริการอื่น!AE51/10^6</f>
        <v>0.20379800000000001</v>
      </c>
      <c r="AM167" s="21">
        <f>+[11]รายได้ค่าบริการ!AF51/10^6+[11]รายได้ค่าบริการอื่น!AF51/10^6</f>
        <v>0.20320300000000002</v>
      </c>
      <c r="AN167" s="21">
        <f>+[11]รายได้ค่าบริการ!AG51/10^6+[11]รายได้ค่าบริการอื่น!AG51/10^6</f>
        <v>0.20955799999999999</v>
      </c>
      <c r="AO167" s="21">
        <f>+[11]รายได้ค่าบริการ!AH51/10^6+[11]รายได้ค่าบริการอื่น!AH51/10^6</f>
        <v>0.19963500000000001</v>
      </c>
      <c r="AP167" s="21">
        <f>+[11]รายได้ค่าบริการ!AI51/10^6+[11]รายได้ค่าบริการอื่น!AI51/10^6</f>
        <v>0.205924</v>
      </c>
      <c r="AQ167" s="21">
        <f>+[11]รายได้ค่าบริการ!AJ51/10^6+[11]รายได้ค่าบริการอื่น!AJ51/10^6</f>
        <v>0.199549</v>
      </c>
      <c r="AR167" s="21">
        <f>+[11]รายได้ค่าบริการ!AK51/10^6+[11]รายได้ค่าบริการอื่น!AK51/10^6</f>
        <v>0.201019</v>
      </c>
      <c r="AS167" s="21">
        <f>+[11]รายได้ค่าบริการ!AL51/10^6+[11]รายได้ค่าบริการอื่น!AL51/10^6</f>
        <v>0.203954</v>
      </c>
      <c r="AT167" s="21">
        <f>+[11]รายได้ค่าบริการ!AM51/10^6+[11]รายได้ค่าบริการอื่น!AM51/10^6</f>
        <v>0.19419099999999997</v>
      </c>
      <c r="AU167" s="29">
        <f t="shared" si="20"/>
        <v>2.4319989999999998</v>
      </c>
      <c r="AW167" s="10">
        <v>1018</v>
      </c>
      <c r="AX167" s="10" t="s">
        <v>27</v>
      </c>
      <c r="AY167" s="21">
        <f>+[11]รายได้ค่าติดตั้ง!AB51/10^6</f>
        <v>2.6731999999999999E-2</v>
      </c>
      <c r="AZ167" s="21">
        <f>+[11]รายได้ค่าติดตั้ง!AC51/10^6</f>
        <v>6.6785999999999998E-2</v>
      </c>
      <c r="BA167" s="21">
        <f>+[11]รายได้ค่าติดตั้ง!AD51/10^6</f>
        <v>8.7995000000000004E-2</v>
      </c>
      <c r="BB167" s="21">
        <f>+[11]รายได้ค่าติดตั้ง!AE51/10^6</f>
        <v>4.1529999999999997E-2</v>
      </c>
      <c r="BC167" s="21">
        <f>+[11]รายได้ค่าติดตั้ง!AF51/10^6</f>
        <v>0.14841599999999999</v>
      </c>
      <c r="BD167" s="21">
        <f>+[11]รายได้ค่าติดตั้ง!AG51/10^6</f>
        <v>9.8081000000000002E-2</v>
      </c>
      <c r="BE167" s="21">
        <f>+[11]รายได้ค่าติดตั้ง!AH51/10^6</f>
        <v>2.8954000000000001E-2</v>
      </c>
      <c r="BF167" s="21">
        <f>+[11]รายได้ค่าติดตั้ง!AI51/10^6</f>
        <v>9.4927999999999998E-2</v>
      </c>
      <c r="BG167" s="21">
        <f>+[11]รายได้ค่าติดตั้ง!AJ51/10^6</f>
        <v>4.5019999999999998E-2</v>
      </c>
      <c r="BH167" s="21">
        <f>+[11]รายได้ค่าติดตั้ง!AK51/10^6</f>
        <v>4.3166999999999997E-2</v>
      </c>
      <c r="BI167" s="21">
        <f>+[11]รายได้ค่าติดตั้ง!AL51/10^6</f>
        <v>6.3322000000000003E-2</v>
      </c>
      <c r="BJ167" s="21">
        <f>+[11]รายได้ค่าติดตั้ง!AM51/10^6</f>
        <v>5.4838999999999999E-2</v>
      </c>
      <c r="BK167" s="29">
        <f t="shared" si="21"/>
        <v>0.79976999999999976</v>
      </c>
    </row>
    <row r="168" spans="1:63">
      <c r="A168" s="10">
        <v>1019</v>
      </c>
      <c r="B168" s="10" t="s">
        <v>28</v>
      </c>
      <c r="C168" s="21">
        <f>+'[11]รายได้-กศผ.'!R20/10^6</f>
        <v>1.0383574076302056</v>
      </c>
      <c r="D168" s="21">
        <f>+'[11]รายได้-กศผ.'!S20/10^6</f>
        <v>1.0391273780592731</v>
      </c>
      <c r="E168" s="21">
        <f>+'[11]รายได้-กศผ.'!T20/10^6</f>
        <v>1.0740557386211318</v>
      </c>
      <c r="F168" s="21">
        <f>+'[11]รายได้-กศผ.'!U20/10^6</f>
        <v>1.0639553209585355</v>
      </c>
      <c r="G168" s="21">
        <f>+'[11]รายได้-กศผ.'!V20/10^6</f>
        <v>1.0477235669867468</v>
      </c>
      <c r="H168" s="21">
        <f>+'[11]รายได้-กศผ.'!W20/10^6</f>
        <v>1.0564041844380159</v>
      </c>
      <c r="I168" s="21">
        <f>+'[11]รายได้-กศผ.'!X20/10^6</f>
        <v>1.1945189338349473</v>
      </c>
      <c r="J168" s="21">
        <f>+'[11]รายได้-กศผ.'!Y20/10^6</f>
        <v>1.2297031710583333</v>
      </c>
      <c r="K168" s="21">
        <f>+'[11]รายได้-กศผ.'!Z20/10^6</f>
        <v>1.1264566695830569</v>
      </c>
      <c r="L168" s="21">
        <f>+'[11]รายได้-กศผ.'!AA20/10^6</f>
        <v>1.0713923876652989</v>
      </c>
      <c r="M168" s="21">
        <f>+'[11]รายได้-กศผ.'!AB20/10^6</f>
        <v>1.0173655964680701</v>
      </c>
      <c r="N168" s="21">
        <f>+'[11]รายได้-กศผ.'!AC20/10^6</f>
        <v>1.0746696446963848</v>
      </c>
      <c r="O168" s="29">
        <f t="shared" si="18"/>
        <v>13.033729999999998</v>
      </c>
      <c r="Q168" s="10">
        <v>1019</v>
      </c>
      <c r="R168" s="10" t="s">
        <v>28</v>
      </c>
      <c r="S168" s="21">
        <f>+'[11]รายได้ค่าน้ำ-กศผ.'!R20/10^6</f>
        <v>0.90972040763020567</v>
      </c>
      <c r="T168" s="21">
        <f>+'[11]รายได้ค่าน้ำ-กศผ.'!S20/10^6</f>
        <v>0.91266037805927314</v>
      </c>
      <c r="U168" s="21">
        <f>+'[11]รายได้ค่าน้ำ-กศผ.'!T20/10^6</f>
        <v>0.9462567386211318</v>
      </c>
      <c r="V168" s="21">
        <f>+'[11]รายได้ค่าน้ำ-กศผ.'!U20/10^6</f>
        <v>0.93653932095853543</v>
      </c>
      <c r="W168" s="21">
        <f>+'[11]รายได้ค่าน้ำ-กศผ.'!V20/10^6</f>
        <v>0.8975525669867469</v>
      </c>
      <c r="X168" s="21">
        <f>+'[11]รายได้ค่าน้ำ-กศผ.'!W20/10^6</f>
        <v>0.87687718443801577</v>
      </c>
      <c r="Y168" s="21">
        <f>+'[11]รายได้ค่าน้ำ-กศผ.'!X20/10^6</f>
        <v>1.0343109338349474</v>
      </c>
      <c r="Z168" s="21">
        <f>+'[11]รายได้ค่าน้ำ-กศผ.'!Y20/10^6</f>
        <v>1.0755671710583332</v>
      </c>
      <c r="AA168" s="21">
        <f>+'[11]รายได้ค่าน้ำ-กศผ.'!Z20/10^6</f>
        <v>0.92976866958305682</v>
      </c>
      <c r="AB168" s="21">
        <f>+'[11]รายได้ค่าน้ำ-กศผ.'!AA20/10^6</f>
        <v>0.88124738766529875</v>
      </c>
      <c r="AC168" s="21">
        <f>+'[11]รายได้ค่าน้ำ-กศผ.'!AB20/10^6</f>
        <v>0.89292959646807002</v>
      </c>
      <c r="AD168" s="21">
        <f>+'[11]รายได้ค่าน้ำ-กศผ.'!AC20/10^6</f>
        <v>0.94801864469638486</v>
      </c>
      <c r="AE168" s="29">
        <f t="shared" si="19"/>
        <v>11.241448999999999</v>
      </c>
      <c r="AG168" s="10">
        <v>1019</v>
      </c>
      <c r="AH168" s="10" t="s">
        <v>28</v>
      </c>
      <c r="AI168" s="21">
        <f>+[11]รายได้ค่าบริการ!AB52/10^6+[11]รายได้ค่าบริการอื่น!AB52/10^6</f>
        <v>0.113903</v>
      </c>
      <c r="AJ168" s="21">
        <f>+[11]รายได้ค่าบริการ!AC52/10^6+[11]รายได้ค่าบริการอื่น!AC52/10^6</f>
        <v>0.114298</v>
      </c>
      <c r="AK168" s="21">
        <f>+[11]รายได้ค่าบริการ!AD52/10^6+[11]รายได้ค่าบริการอื่น!AD52/10^6</f>
        <v>0.11445200000000001</v>
      </c>
      <c r="AL168" s="21">
        <f>+[11]รายได้ค่าบริการ!AE52/10^6+[11]รายได้ค่าบริการอื่น!AE52/10^6</f>
        <v>0.11431999999999999</v>
      </c>
      <c r="AM168" s="21">
        <f>+[11]รายได้ค่าบริการ!AF52/10^6+[11]รายได้ค่าบริการอื่น!AF52/10^6</f>
        <v>0.11380899999999999</v>
      </c>
      <c r="AN168" s="21">
        <f>+[11]รายได้ค่าบริการ!AG52/10^6+[11]รายได้ค่าบริการอื่น!AG52/10^6</f>
        <v>0.114716</v>
      </c>
      <c r="AO168" s="21">
        <f>+[11]รายได้ค่าบริการ!AH52/10^6+[11]รายได้ค่าบริการอื่น!AH52/10^6</f>
        <v>0.115189</v>
      </c>
      <c r="AP168" s="21">
        <f>+[11]รายได้ค่าบริการ!AI52/10^6+[11]รายได้ค่าบริการอื่น!AI52/10^6</f>
        <v>0.11598799999999999</v>
      </c>
      <c r="AQ168" s="21">
        <f>+[11]รายได้ค่าบริการ!AJ52/10^6+[11]รายได้ค่าบริการอื่น!AJ52/10^6</f>
        <v>0.116551</v>
      </c>
      <c r="AR168" s="21">
        <f>+[11]รายได้ค่าบริการ!AK52/10^6+[11]รายได้ค่าบริการอื่น!AK52/10^6</f>
        <v>0.116124</v>
      </c>
      <c r="AS168" s="21">
        <f>+[11]รายได้ค่าบริการ!AL52/10^6+[11]รายได้ค่าบริการอื่น!AL52/10^6</f>
        <v>0.11625100000000001</v>
      </c>
      <c r="AT168" s="21">
        <f>+[11]รายได้ค่าบริการ!AM52/10^6+[11]รายได้ค่าบริการอื่น!AM52/10^6</f>
        <v>0.11576</v>
      </c>
      <c r="AU168" s="29">
        <f t="shared" si="20"/>
        <v>1.3813610000000003</v>
      </c>
      <c r="AW168" s="10">
        <v>1019</v>
      </c>
      <c r="AX168" s="10" t="s">
        <v>28</v>
      </c>
      <c r="AY168" s="21">
        <f>+[11]รายได้ค่าติดตั้ง!AB52/10^6</f>
        <v>1.4734000000000001E-2</v>
      </c>
      <c r="AZ168" s="21">
        <f>+[11]รายได้ค่าติดตั้ง!AC52/10^6</f>
        <v>1.2168999999999999E-2</v>
      </c>
      <c r="BA168" s="21">
        <f>+[11]รายได้ค่าติดตั้ง!AD52/10^6</f>
        <v>1.3346999999999999E-2</v>
      </c>
      <c r="BB168" s="21">
        <f>+[11]รายได้ค่าติดตั้ง!AE52/10^6</f>
        <v>1.3096E-2</v>
      </c>
      <c r="BC168" s="21">
        <f>+[11]รายได้ค่าติดตั้ง!AF52/10^6</f>
        <v>3.6361999999999998E-2</v>
      </c>
      <c r="BD168" s="21">
        <f>+[11]รายได้ค่าติดตั้ง!AG52/10^6</f>
        <v>6.4810999999999994E-2</v>
      </c>
      <c r="BE168" s="21">
        <f>+[11]รายได้ค่าติดตั้ง!AH52/10^6</f>
        <v>4.5019000000000003E-2</v>
      </c>
      <c r="BF168" s="21">
        <f>+[11]รายได้ค่าติดตั้ง!AI52/10^6</f>
        <v>3.8148000000000001E-2</v>
      </c>
      <c r="BG168" s="21">
        <f>+[11]รายได้ค่าติดตั้ง!AJ52/10^6</f>
        <v>8.0137E-2</v>
      </c>
      <c r="BH168" s="21">
        <f>+[11]รายได้ค่าติดตั้ง!AK52/10^6</f>
        <v>7.4021000000000003E-2</v>
      </c>
      <c r="BI168" s="21">
        <f>+[11]รายได้ค่าติดตั้ง!AL52/10^6</f>
        <v>8.1849999999999996E-3</v>
      </c>
      <c r="BJ168" s="21">
        <f>+[11]รายได้ค่าติดตั้ง!AM52/10^6</f>
        <v>1.0891E-2</v>
      </c>
      <c r="BK168" s="29">
        <f t="shared" si="21"/>
        <v>0.41092000000000001</v>
      </c>
    </row>
    <row r="169" spans="1:63">
      <c r="A169" s="10">
        <v>1020</v>
      </c>
      <c r="B169" s="10" t="s">
        <v>29</v>
      </c>
      <c r="C169" s="21">
        <f>+'[11]รายได้-กศผ.'!R21/10^6</f>
        <v>5.664685112352708</v>
      </c>
      <c r="D169" s="21">
        <f>+'[11]รายได้-กศผ.'!S21/10^6</f>
        <v>5.8812192719165957</v>
      </c>
      <c r="E169" s="21">
        <f>+'[11]รายได้-กศผ.'!T21/10^6</f>
        <v>5.9124047459254596</v>
      </c>
      <c r="F169" s="21">
        <f>+'[11]รายได้-กศผ.'!U21/10^6</f>
        <v>6.1939369145821752</v>
      </c>
      <c r="G169" s="21">
        <f>+'[11]รายได้-กศผ.'!V21/10^6</f>
        <v>5.8279603927423143</v>
      </c>
      <c r="H169" s="21">
        <f>+'[11]รายได้-กศผ.'!W21/10^6</f>
        <v>5.6470498571710825</v>
      </c>
      <c r="I169" s="21">
        <f>+'[11]รายได้-กศผ.'!X21/10^6</f>
        <v>6.4973439969088718</v>
      </c>
      <c r="J169" s="21">
        <f>+'[11]รายได้-กศผ.'!Y21/10^6</f>
        <v>6.1847536720921195</v>
      </c>
      <c r="K169" s="21">
        <f>+'[11]รายได้-กศผ.'!Z21/10^6</f>
        <v>6.3336846450945741</v>
      </c>
      <c r="L169" s="21">
        <f>+'[11]รายได้-กศผ.'!AA21/10^6</f>
        <v>6.1437586322699591</v>
      </c>
      <c r="M169" s="21">
        <f>+'[11]รายได้-กศผ.'!AB21/10^6</f>
        <v>5.8038302145811835</v>
      </c>
      <c r="N169" s="21">
        <f>+'[11]รายได้-กศผ.'!AC21/10^6</f>
        <v>6.1331825443629482</v>
      </c>
      <c r="O169" s="29">
        <f t="shared" si="18"/>
        <v>72.22381</v>
      </c>
      <c r="Q169" s="10">
        <v>1020</v>
      </c>
      <c r="R169" s="10" t="s">
        <v>29</v>
      </c>
      <c r="S169" s="21">
        <f>+'[11]รายได้ค่าน้ำ-กศผ.'!R21/10^6</f>
        <v>4.9914491123527087</v>
      </c>
      <c r="T169" s="21">
        <f>+'[11]รายได้ค่าน้ำ-กศผ.'!S21/10^6</f>
        <v>4.669899271916595</v>
      </c>
      <c r="U169" s="21">
        <f>+'[11]รายได้ค่าน้ำ-กศผ.'!T21/10^6</f>
        <v>5.1499437459254604</v>
      </c>
      <c r="V169" s="21">
        <f>+'[11]รายได้ค่าน้ำ-กศผ.'!U21/10^6</f>
        <v>5.1920429145821752</v>
      </c>
      <c r="W169" s="21">
        <f>+'[11]รายได้ค่าน้ำ-กศผ.'!V21/10^6</f>
        <v>5.094619392742314</v>
      </c>
      <c r="X169" s="21">
        <f>+'[11]รายได้ค่าน้ำ-กศผ.'!W21/10^6</f>
        <v>4.882666857171083</v>
      </c>
      <c r="Y169" s="21">
        <f>+'[11]รายได้ค่าน้ำ-กศผ.'!X21/10^6</f>
        <v>5.6497649969088712</v>
      </c>
      <c r="Z169" s="21">
        <f>+'[11]รายได้ค่าน้ำ-กศผ.'!Y21/10^6</f>
        <v>5.3105606720921195</v>
      </c>
      <c r="AA169" s="21">
        <f>+'[11]รายได้ค่าน้ำ-กศผ.'!Z21/10^6</f>
        <v>5.2497336450945742</v>
      </c>
      <c r="AB169" s="21">
        <f>+'[11]รายได้ค่าน้ำ-กศผ.'!AA21/10^6</f>
        <v>5.3976346322699591</v>
      </c>
      <c r="AC169" s="21">
        <f>+'[11]รายได้ค่าน้ำ-กศผ.'!AB21/10^6</f>
        <v>4.8653972145811828</v>
      </c>
      <c r="AD169" s="21">
        <f>+'[11]รายได้ค่าน้ำ-กศผ.'!AC21/10^6</f>
        <v>5.1066365443629484</v>
      </c>
      <c r="AE169" s="29">
        <f t="shared" si="19"/>
        <v>61.560348999999995</v>
      </c>
      <c r="AG169" s="10">
        <v>1020</v>
      </c>
      <c r="AH169" s="10" t="s">
        <v>29</v>
      </c>
      <c r="AI169" s="21">
        <f>+[11]รายได้ค่าบริการ!AB53/10^6+[11]รายได้ค่าบริการอื่น!AB53/10^6</f>
        <v>0.48411700000000002</v>
      </c>
      <c r="AJ169" s="21">
        <f>+[11]รายได้ค่าบริการ!AC53/10^6+[11]รายได้ค่าบริการอื่น!AC53/10^6</f>
        <v>0.52556499999999995</v>
      </c>
      <c r="AK169" s="21">
        <f>+[11]รายได้ค่าบริการ!AD53/10^6+[11]รายได้ค่าบริการอื่น!AD53/10^6</f>
        <v>0.51369299999999996</v>
      </c>
      <c r="AL169" s="21">
        <f>+[11]รายได้ค่าบริการ!AE53/10^6+[11]รายได้ค่าบริการอื่น!AE53/10^6</f>
        <v>0.51747100000000001</v>
      </c>
      <c r="AM169" s="21">
        <f>+[11]รายได้ค่าบริการ!AF53/10^6+[11]รายได้ค่าบริการอื่น!AF53/10^6</f>
        <v>0.49399599999999999</v>
      </c>
      <c r="AN169" s="21">
        <f>+[11]รายได้ค่าบริการ!AG53/10^6+[11]รายได้ค่าบริการอื่น!AG53/10^6</f>
        <v>0.50595900000000005</v>
      </c>
      <c r="AO169" s="21">
        <f>+[11]รายได้ค่าบริการ!AH53/10^6+[11]รายได้ค่าบริการอื่น!AH53/10^6</f>
        <v>0.49782199999999999</v>
      </c>
      <c r="AP169" s="21">
        <f>+[11]รายได้ค่าบริการ!AI53/10^6+[11]รายได้ค่าบริการอื่น!AI53/10^6</f>
        <v>0.52674500000000002</v>
      </c>
      <c r="AQ169" s="21">
        <f>+[11]รายได้ค่าบริการ!AJ53/10^6+[11]รายได้ค่าบริการอื่น!AJ53/10^6</f>
        <v>0.53017800000000004</v>
      </c>
      <c r="AR169" s="21">
        <f>+[11]รายได้ค่าบริการ!AK53/10^6+[11]รายได้ค่าบริการอื่น!AK53/10^6</f>
        <v>0.52640799999999999</v>
      </c>
      <c r="AS169" s="21">
        <f>+[11]รายได้ค่าบริการ!AL53/10^6+[11]รายได้ค่าบริการอื่น!AL53/10^6</f>
        <v>0.50327900000000003</v>
      </c>
      <c r="AT169" s="21">
        <f>+[11]รายได้ค่าบริการ!AM53/10^6+[11]รายได้ค่าบริการอื่น!AM53/10^6</f>
        <v>0.54576599999999997</v>
      </c>
      <c r="AU169" s="29">
        <f t="shared" si="20"/>
        <v>6.1709990000000001</v>
      </c>
      <c r="AW169" s="10">
        <v>1020</v>
      </c>
      <c r="AX169" s="10" t="s">
        <v>29</v>
      </c>
      <c r="AY169" s="21">
        <f>+[11]รายได้ค่าติดตั้ง!AB53/10^6</f>
        <v>0.18911900000000001</v>
      </c>
      <c r="AZ169" s="21">
        <f>+[11]รายได้ค่าติดตั้ง!AC53/10^6</f>
        <v>0.685755</v>
      </c>
      <c r="BA169" s="21">
        <f>+[11]รายได้ค่าติดตั้ง!AD53/10^6</f>
        <v>0.24876799999999999</v>
      </c>
      <c r="BB169" s="21">
        <f>+[11]รายได้ค่าติดตั้ง!AE53/10^6</f>
        <v>0.48442299999999999</v>
      </c>
      <c r="BC169" s="21">
        <f>+[11]รายได้ค่าติดตั้ง!AF53/10^6</f>
        <v>0.239345</v>
      </c>
      <c r="BD169" s="21">
        <f>+[11]รายได้ค่าติดตั้ง!AG53/10^6</f>
        <v>0.25842399999999999</v>
      </c>
      <c r="BE169" s="21">
        <f>+[11]รายได้ค่าติดตั้ง!AH53/10^6</f>
        <v>0.34975699999999998</v>
      </c>
      <c r="BF169" s="21">
        <f>+[11]รายได้ค่าติดตั้ง!AI53/10^6</f>
        <v>0.34744799999999998</v>
      </c>
      <c r="BG169" s="21">
        <f>+[11]รายได้ค่าติดตั้ง!AJ53/10^6</f>
        <v>0.55377299999999996</v>
      </c>
      <c r="BH169" s="21">
        <f>+[11]รายได้ค่าติดตั้ง!AK53/10^6</f>
        <v>0.21971599999999999</v>
      </c>
      <c r="BI169" s="21">
        <f>+[11]รายได้ค่าติดตั้ง!AL53/10^6</f>
        <v>0.43515399999999999</v>
      </c>
      <c r="BJ169" s="21">
        <f>+[11]รายได้ค่าติดตั้ง!AM53/10^6</f>
        <v>0.48077999999999999</v>
      </c>
      <c r="BK169" s="29">
        <f t="shared" si="21"/>
        <v>4.4924619999999997</v>
      </c>
    </row>
    <row r="170" spans="1:63">
      <c r="A170" s="10">
        <v>1021</v>
      </c>
      <c r="B170" s="10" t="s">
        <v>30</v>
      </c>
      <c r="C170" s="21">
        <f>+'[11]รายได้-กศผ.'!R22/10^6</f>
        <v>1.573251490423186</v>
      </c>
      <c r="D170" s="21">
        <f>+'[11]รายได้-กศผ.'!S22/10^6</f>
        <v>1.5821415616301258</v>
      </c>
      <c r="E170" s="21">
        <f>+'[11]รายได้-กศผ.'!T22/10^6</f>
        <v>1.5844296877660449</v>
      </c>
      <c r="F170" s="21">
        <f>+'[11]รายได้-กศผ.'!U22/10^6</f>
        <v>1.7355819624984592</v>
      </c>
      <c r="G170" s="21">
        <f>+'[11]รายได้-กศผ.'!V22/10^6</f>
        <v>1.5502607731017861</v>
      </c>
      <c r="H170" s="21">
        <f>+'[11]รายได้-กศผ.'!W22/10^6</f>
        <v>1.5630740889868504</v>
      </c>
      <c r="I170" s="21">
        <f>+'[11]รายได้-กศผ.'!X22/10^6</f>
        <v>1.7117823318932499</v>
      </c>
      <c r="J170" s="21">
        <f>+'[11]รายได้-กศผ.'!Y22/10^6</f>
        <v>1.7041636749782991</v>
      </c>
      <c r="K170" s="21">
        <f>+'[11]รายได้-กศผ.'!Z22/10^6</f>
        <v>1.7921011847480142</v>
      </c>
      <c r="L170" s="21">
        <f>+'[11]รายได้-กศผ.'!AA22/10^6</f>
        <v>1.6935053248235408</v>
      </c>
      <c r="M170" s="21">
        <f>+'[11]รายได้-กศผ.'!AB22/10^6</f>
        <v>1.5819418769443996</v>
      </c>
      <c r="N170" s="21">
        <f>+'[11]รายได้-กศผ.'!AC22/10^6</f>
        <v>1.7134060422060442</v>
      </c>
      <c r="O170" s="29">
        <f t="shared" si="18"/>
        <v>19.785640000000001</v>
      </c>
      <c r="Q170" s="10">
        <v>1021</v>
      </c>
      <c r="R170" s="10" t="s">
        <v>30</v>
      </c>
      <c r="S170" s="21">
        <f>+'[11]รายได้ค่าน้ำ-กศผ.'!R22/10^6</f>
        <v>1.3772184904231859</v>
      </c>
      <c r="T170" s="21">
        <f>+'[11]รายได้ค่าน้ำ-กศผ.'!S22/10^6</f>
        <v>1.309523561630126</v>
      </c>
      <c r="U170" s="21">
        <f>+'[11]รายได้ค่าน้ำ-กศผ.'!T22/10^6</f>
        <v>1.3471776877660449</v>
      </c>
      <c r="V170" s="21">
        <f>+'[11]รายได้ค่าน้ำ-กศผ.'!U22/10^6</f>
        <v>1.5259319624984593</v>
      </c>
      <c r="W170" s="21">
        <f>+'[11]รายได้ค่าน้ำ-กศผ.'!V22/10^6</f>
        <v>1.1981197731017861</v>
      </c>
      <c r="X170" s="21">
        <f>+'[11]รายได้ค่าน้ำ-กศผ.'!W22/10^6</f>
        <v>1.2830760889868504</v>
      </c>
      <c r="Y170" s="21">
        <f>+'[11]รายได้ค่าน้ำ-กศผ.'!X22/10^6</f>
        <v>1.4096533318932498</v>
      </c>
      <c r="Z170" s="21">
        <f>+'[11]รายได้ค่าน้ำ-กศผ.'!Y22/10^6</f>
        <v>1.4787896749782992</v>
      </c>
      <c r="AA170" s="21">
        <f>+'[11]รายได้ค่าน้ำ-กศผ.'!Z22/10^6</f>
        <v>1.5223511847480142</v>
      </c>
      <c r="AB170" s="21">
        <f>+'[11]รายได้ค่าน้ำ-กศผ.'!AA22/10^6</f>
        <v>1.4329573248235408</v>
      </c>
      <c r="AC170" s="21">
        <f>+'[11]รายได้ค่าน้ำ-กศผ.'!AB22/10^6</f>
        <v>1.3127788769443998</v>
      </c>
      <c r="AD170" s="21">
        <f>+'[11]รายได้ค่าน้ำ-กศผ.'!AC22/10^6</f>
        <v>1.3490810422060444</v>
      </c>
      <c r="AE170" s="29">
        <f t="shared" si="19"/>
        <v>16.546659000000002</v>
      </c>
      <c r="AG170" s="10">
        <v>1021</v>
      </c>
      <c r="AH170" s="10" t="s">
        <v>30</v>
      </c>
      <c r="AI170" s="21">
        <f>+[11]รายได้ค่าบริการ!AB54/10^6+[11]รายได้ค่าบริการอื่น!AB54/10^6</f>
        <v>0.15054300000000001</v>
      </c>
      <c r="AJ170" s="21">
        <f>+[11]รายได้ค่าบริการ!AC54/10^6+[11]รายได้ค่าบริการอื่น!AC54/10^6</f>
        <v>0.15235699999999999</v>
      </c>
      <c r="AK170" s="21">
        <f>+[11]รายได้ค่าบริการ!AD54/10^6+[11]รายได้ค่าบริการอื่น!AD54/10^6</f>
        <v>0.15423699999999999</v>
      </c>
      <c r="AL170" s="21">
        <f>+[11]รายได้ค่าบริการ!AE54/10^6+[11]รายได้ค่าบริการอื่น!AE54/10^6</f>
        <v>0.15343699999999999</v>
      </c>
      <c r="AM170" s="21">
        <f>+[11]รายได้ค่าบริการ!AF54/10^6+[11]รายได้ค่าบริการอื่น!AF54/10^6</f>
        <v>0.15398300000000001</v>
      </c>
      <c r="AN170" s="21">
        <f>+[11]รายได้ค่าบริการ!AG54/10^6+[11]รายได้ค่าบริการอื่น!AG54/10^6</f>
        <v>0.15729500000000002</v>
      </c>
      <c r="AO170" s="21">
        <f>+[11]รายได้ค่าบริการ!AH54/10^6+[11]รายได้ค่าบริการอื่น!AH54/10^6</f>
        <v>0.15615500000000002</v>
      </c>
      <c r="AP170" s="21">
        <f>+[11]รายได้ค่าบริการ!AI54/10^6+[11]รายได้ค่าบริการอื่น!AI54/10^6</f>
        <v>0.15420800000000001</v>
      </c>
      <c r="AQ170" s="21">
        <f>+[11]รายได้ค่าบริการ!AJ54/10^6+[11]รายได้ค่าบริการอื่น!AJ54/10^6</f>
        <v>0.15462300000000001</v>
      </c>
      <c r="AR170" s="21">
        <f>+[11]รายได้ค่าบริการ!AK54/10^6+[11]รายได้ค่าบริการอื่น!AK54/10^6</f>
        <v>0.16086300000000001</v>
      </c>
      <c r="AS170" s="21">
        <f>+[11]รายได้ค่าบริการ!AL54/10^6+[11]รายได้ค่าบริการอื่น!AL54/10^6</f>
        <v>0.15829000000000001</v>
      </c>
      <c r="AT170" s="21">
        <f>+[11]รายได้ค่าบริการ!AM54/10^6+[11]รายได้ค่าบริการอื่น!AM54/10^6</f>
        <v>0.157551</v>
      </c>
      <c r="AU170" s="29">
        <f t="shared" si="20"/>
        <v>1.863542</v>
      </c>
      <c r="AW170" s="10">
        <v>1021</v>
      </c>
      <c r="AX170" s="10" t="s">
        <v>30</v>
      </c>
      <c r="AY170" s="21">
        <f>+[11]รายได้ค่าติดตั้ง!AB54/10^6</f>
        <v>4.5490000000000003E-2</v>
      </c>
      <c r="AZ170" s="21">
        <f>+[11]รายได้ค่าติดตั้ง!AC54/10^6</f>
        <v>0.12026100000000001</v>
      </c>
      <c r="BA170" s="21">
        <f>+[11]รายได้ค่าติดตั้ง!AD54/10^6</f>
        <v>8.3015000000000005E-2</v>
      </c>
      <c r="BB170" s="21">
        <f>+[11]รายได้ค่าติดตั้ง!AE54/10^6</f>
        <v>5.6212999999999999E-2</v>
      </c>
      <c r="BC170" s="21">
        <f>+[11]รายได้ค่าติดตั้ง!AF54/10^6</f>
        <v>0.198158</v>
      </c>
      <c r="BD170" s="21">
        <f>+[11]รายได้ค่าติดตั้ง!AG54/10^6</f>
        <v>0.12270300000000001</v>
      </c>
      <c r="BE170" s="21">
        <f>+[11]รายได้ค่าติดตั้ง!AH54/10^6</f>
        <v>0.14597399999999999</v>
      </c>
      <c r="BF170" s="21">
        <f>+[11]รายได้ค่าติดตั้ง!AI54/10^6</f>
        <v>7.1165999999999993E-2</v>
      </c>
      <c r="BG170" s="21">
        <f>+[11]รายได้ค่าติดตั้ง!AJ54/10^6</f>
        <v>0.11512699999999999</v>
      </c>
      <c r="BH170" s="21">
        <f>+[11]รายได้ค่าติดตั้ง!AK54/10^6</f>
        <v>9.9684999999999996E-2</v>
      </c>
      <c r="BI170" s="21">
        <f>+[11]รายได้ค่าติดตั้ง!AL54/10^6</f>
        <v>0.110873</v>
      </c>
      <c r="BJ170" s="21">
        <f>+[11]รายได้ค่าติดตั้ง!AM54/10^6</f>
        <v>0.20677400000000001</v>
      </c>
      <c r="BK170" s="29">
        <f t="shared" si="21"/>
        <v>1.3754389999999999</v>
      </c>
    </row>
    <row r="171" spans="1:63">
      <c r="A171" s="10">
        <v>1022</v>
      </c>
      <c r="B171" s="10" t="s">
        <v>31</v>
      </c>
      <c r="C171" s="21">
        <f>+'[11]รายได้-กศผ.'!R23/10^6</f>
        <v>8.1638093127158502</v>
      </c>
      <c r="D171" s="21">
        <f>+'[11]รายได้-กศผ.'!S23/10^6</f>
        <v>9.0054827053730673</v>
      </c>
      <c r="E171" s="21">
        <f>+'[11]รายได้-กศผ.'!T23/10^6</f>
        <v>8.1759635226255991</v>
      </c>
      <c r="F171" s="21">
        <f>+'[11]รายได้-กศผ.'!U23/10^6</f>
        <v>8.6297109530425917</v>
      </c>
      <c r="G171" s="21">
        <f>+'[11]รายได้-กศผ.'!V23/10^6</f>
        <v>8.1668006609817532</v>
      </c>
      <c r="H171" s="21">
        <f>+'[11]รายได้-กศผ.'!W23/10^6</f>
        <v>8.3631981008262031</v>
      </c>
      <c r="I171" s="21">
        <f>+'[11]รายได้-กศผ.'!X23/10^6</f>
        <v>9.4326925398458776</v>
      </c>
      <c r="J171" s="21">
        <f>+'[11]รายได้-กศผ.'!Y23/10^6</f>
        <v>9.0540096657718756</v>
      </c>
      <c r="K171" s="21">
        <f>+'[11]รายได้-กศผ.'!Z23/10^6</f>
        <v>9.0673959051440018</v>
      </c>
      <c r="L171" s="21">
        <f>+'[11]รายได้-กศผ.'!AA23/10^6</f>
        <v>8.7065560194084455</v>
      </c>
      <c r="M171" s="21">
        <f>+'[11]รายได้-กศผ.'!AB23/10^6</f>
        <v>8.5617743362856444</v>
      </c>
      <c r="N171" s="21">
        <f>+'[11]รายได้-กศผ.'!AC23/10^6</f>
        <v>8.6855362779790894</v>
      </c>
      <c r="O171" s="29">
        <f t="shared" si="18"/>
        <v>104.01292999999998</v>
      </c>
      <c r="Q171" s="10">
        <v>1022</v>
      </c>
      <c r="R171" s="10" t="s">
        <v>31</v>
      </c>
      <c r="S171" s="21">
        <f>+'[11]รายได้ค่าน้ำ-กศผ.'!R23/10^6</f>
        <v>7.11528731271585</v>
      </c>
      <c r="T171" s="21">
        <f>+'[11]รายได้ค่าน้ำ-กศผ.'!S23/10^6</f>
        <v>6.2173757053730672</v>
      </c>
      <c r="U171" s="21">
        <f>+'[11]รายได้ค่าน้ำ-กศผ.'!T23/10^6</f>
        <v>6.9190565226255991</v>
      </c>
      <c r="V171" s="21">
        <f>+'[11]รายได้ค่าน้ำ-กศผ.'!U23/10^6</f>
        <v>6.0561869530425909</v>
      </c>
      <c r="W171" s="21">
        <f>+'[11]รายได้ค่าน้ำ-กศผ.'!V23/10^6</f>
        <v>6.9976936609817537</v>
      </c>
      <c r="X171" s="21">
        <f>+'[11]รายได้ค่าน้ำ-กศผ.'!W23/10^6</f>
        <v>5.6781971008262042</v>
      </c>
      <c r="Y171" s="21">
        <f>+'[11]รายได้ค่าน้ำ-กศผ.'!X23/10^6</f>
        <v>7.8050805398458785</v>
      </c>
      <c r="Z171" s="21">
        <f>+'[11]รายได้ค่าน้ำ-กศผ.'!Y23/10^6</f>
        <v>7.6148006657718756</v>
      </c>
      <c r="AA171" s="21">
        <f>+'[11]รายได้ค่าน้ำ-กศผ.'!Z23/10^6</f>
        <v>7.2776189051440019</v>
      </c>
      <c r="AB171" s="21">
        <f>+'[11]รายได้ค่าน้ำ-กศผ.'!AA23/10^6</f>
        <v>7.1874510194084458</v>
      </c>
      <c r="AC171" s="21">
        <f>+'[11]รายได้ค่าน้ำ-กศผ.'!AB23/10^6</f>
        <v>6.3876003362856455</v>
      </c>
      <c r="AD171" s="21">
        <f>+'[11]รายได้ค่าน้ำ-กศผ.'!AC23/10^6</f>
        <v>7.4435702779790889</v>
      </c>
      <c r="AE171" s="29">
        <f t="shared" si="19"/>
        <v>82.699918999999994</v>
      </c>
      <c r="AG171" s="10">
        <v>1022</v>
      </c>
      <c r="AH171" s="10" t="s">
        <v>31</v>
      </c>
      <c r="AI171" s="21">
        <f>+[11]รายได้ค่าบริการ!AB55/10^6+[11]รายได้ค่าบริการอื่น!AB55/10^6</f>
        <v>0.71972100000000006</v>
      </c>
      <c r="AJ171" s="21">
        <f>+[11]รายได้ค่าบริการ!AC55/10^6+[11]รายได้ค่าบริการอื่น!AC55/10^6</f>
        <v>0.743313</v>
      </c>
      <c r="AK171" s="21">
        <f>+[11]รายได้ค่าบริการ!AD55/10^6+[11]รายได้ค่าบริการอื่น!AD55/10^6</f>
        <v>0.77444400000000002</v>
      </c>
      <c r="AL171" s="21">
        <f>+[11]รายได้ค่าบริการ!AE55/10^6+[11]รายได้ค่าบริการอื่น!AE55/10^6</f>
        <v>0.74959900000000002</v>
      </c>
      <c r="AM171" s="21">
        <f>+[11]รายได้ค่าบริการ!AF55/10^6+[11]รายได้ค่าบริการอื่น!AF55/10^6</f>
        <v>0.73684899999999998</v>
      </c>
      <c r="AN171" s="21">
        <f>+[11]รายได้ค่าบริการ!AG55/10^6+[11]รายได้ค่าบริการอื่น!AG55/10^6</f>
        <v>0.74537000000000009</v>
      </c>
      <c r="AO171" s="21">
        <f>+[11]รายได้ค่าบริการ!AH55/10^6+[11]รายได้ค่าบริการอื่น!AH55/10^6</f>
        <v>0.72435100000000008</v>
      </c>
      <c r="AP171" s="21">
        <f>+[11]รายได้ค่าบริการ!AI55/10^6+[11]รายได้ค่าบริการอื่น!AI55/10^6</f>
        <v>0.73711100000000007</v>
      </c>
      <c r="AQ171" s="21">
        <f>+[11]รายได้ค่าบริการ!AJ55/10^6+[11]รายได้ค่าบริการอื่น!AJ55/10^6</f>
        <v>0.75823499999999999</v>
      </c>
      <c r="AR171" s="21">
        <f>+[11]รายได้ค่าบริการ!AK55/10^6+[11]รายได้ค่าบริการอื่น!AK55/10^6</f>
        <v>0.74092899999999995</v>
      </c>
      <c r="AS171" s="21">
        <f>+[11]รายได้ค่าบริการ!AL55/10^6+[11]รายได้ค่าบริการอื่น!AL55/10^6</f>
        <v>0.76244999999999996</v>
      </c>
      <c r="AT171" s="21">
        <f>+[11]รายได้ค่าบริการ!AM55/10^6+[11]รายได้ค่าบริการอื่น!AM55/10^6</f>
        <v>0.75712900000000005</v>
      </c>
      <c r="AU171" s="29">
        <f t="shared" si="20"/>
        <v>8.9495010000000015</v>
      </c>
      <c r="AW171" s="10">
        <v>1022</v>
      </c>
      <c r="AX171" s="10" t="s">
        <v>31</v>
      </c>
      <c r="AY171" s="21">
        <f>+[11]รายได้ค่าติดตั้ง!AB55/10^6</f>
        <v>0.32880100000000001</v>
      </c>
      <c r="AZ171" s="21">
        <f>+[11]รายได้ค่าติดตั้ง!AC55/10^6</f>
        <v>2.044794</v>
      </c>
      <c r="BA171" s="21">
        <f>+[11]รายได้ค่าติดตั้ง!AD55/10^6</f>
        <v>0.48246299999999998</v>
      </c>
      <c r="BB171" s="21">
        <f>+[11]รายได้ค่าติดตั้ง!AE55/10^6</f>
        <v>1.823925</v>
      </c>
      <c r="BC171" s="21">
        <f>+[11]รายได้ค่าติดตั้ง!AF55/10^6</f>
        <v>0.43225799999999998</v>
      </c>
      <c r="BD171" s="21">
        <f>+[11]รายได้ค่าติดตั้ง!AG55/10^6</f>
        <v>1.9396310000000001</v>
      </c>
      <c r="BE171" s="21">
        <f>+[11]รายได้ค่าติดตั้ง!AH55/10^6</f>
        <v>0.90326099999999998</v>
      </c>
      <c r="BF171" s="21">
        <f>+[11]รายได้ค่าติดตั้ง!AI55/10^6</f>
        <v>0.702098</v>
      </c>
      <c r="BG171" s="21">
        <f>+[11]รายได้ค่าติดตั้ง!AJ55/10^6</f>
        <v>1.031542</v>
      </c>
      <c r="BH171" s="21">
        <f>+[11]รายได้ค่าติดตั้ง!AK55/10^6</f>
        <v>0.77817599999999998</v>
      </c>
      <c r="BI171" s="21">
        <f>+[11]รายได้ค่าติดตั้ง!AL55/10^6</f>
        <v>1.411724</v>
      </c>
      <c r="BJ171" s="21">
        <f>+[11]รายได้ค่าติดตั้ง!AM55/10^6</f>
        <v>0.48483700000000002</v>
      </c>
      <c r="BK171" s="29">
        <f t="shared" si="21"/>
        <v>12.36351</v>
      </c>
    </row>
    <row r="172" spans="1:63">
      <c r="A172" s="10">
        <v>1023</v>
      </c>
      <c r="B172" s="10" t="s">
        <v>32</v>
      </c>
      <c r="C172" s="21">
        <f>+'[11]รายได้-กศผ.'!R24/10^6</f>
        <v>1.6349415510270195</v>
      </c>
      <c r="D172" s="21">
        <f>+'[11]รายได้-กศผ.'!S24/10^6</f>
        <v>1.7320051059923016</v>
      </c>
      <c r="E172" s="21">
        <f>+'[11]รายได้-กศผ.'!T24/10^6</f>
        <v>1.6323649214825302</v>
      </c>
      <c r="F172" s="21">
        <f>+'[11]รายได้-กศผ.'!U24/10^6</f>
        <v>1.8194812284062374</v>
      </c>
      <c r="G172" s="21">
        <f>+'[11]รายได้-กศผ.'!V24/10^6</f>
        <v>1.6680372748350931</v>
      </c>
      <c r="H172" s="21">
        <f>+'[11]รายได้-กศผ.'!W24/10^6</f>
        <v>1.6536834734194397</v>
      </c>
      <c r="I172" s="21">
        <f>+'[11]รายได้-กศผ.'!X24/10^6</f>
        <v>1.8229467062186555</v>
      </c>
      <c r="J172" s="21">
        <f>+'[11]รายได้-กศผ.'!Y24/10^6</f>
        <v>1.9616839020996366</v>
      </c>
      <c r="K172" s="21">
        <f>+'[11]รายได้-กศผ.'!Z24/10^6</f>
        <v>1.830317074312882</v>
      </c>
      <c r="L172" s="21">
        <f>+'[11]รายได้-กศผ.'!AA24/10^6</f>
        <v>1.7786927314101575</v>
      </c>
      <c r="M172" s="21">
        <f>+'[11]รายได้-กศผ.'!AB24/10^6</f>
        <v>1.7151232427736889</v>
      </c>
      <c r="N172" s="21">
        <f>+'[11]รายได้-กศผ.'!AC24/10^6</f>
        <v>1.7413427880223598</v>
      </c>
      <c r="O172" s="29">
        <f t="shared" si="18"/>
        <v>20.99062</v>
      </c>
      <c r="Q172" s="10">
        <v>1023</v>
      </c>
      <c r="R172" s="10" t="s">
        <v>32</v>
      </c>
      <c r="S172" s="21">
        <f>+'[11]รายได้ค่าน้ำ-กศผ.'!R24/10^6</f>
        <v>1.3671705510270196</v>
      </c>
      <c r="T172" s="21">
        <f>+'[11]รายได้ค่าน้ำ-กศผ.'!S24/10^6</f>
        <v>1.4638541059923016</v>
      </c>
      <c r="U172" s="21">
        <f>+'[11]รายได้ค่าน้ำ-กศผ.'!T24/10^6</f>
        <v>1.2232179214825303</v>
      </c>
      <c r="V172" s="21">
        <f>+'[11]รายได้ค่าน้ำ-กศผ.'!U24/10^6</f>
        <v>1.4694062284062375</v>
      </c>
      <c r="W172" s="21">
        <f>+'[11]รายได้ค่าน้ำ-กศผ.'!V24/10^6</f>
        <v>1.4176812748350931</v>
      </c>
      <c r="X172" s="21">
        <f>+'[11]รายได้ค่าน้ำ-กศผ.'!W24/10^6</f>
        <v>1.3289774734194397</v>
      </c>
      <c r="Y172" s="21">
        <f>+'[11]รายได้ค่าน้ำ-กศผ.'!X24/10^6</f>
        <v>1.5982417062186554</v>
      </c>
      <c r="Z172" s="21">
        <f>+'[11]รายได้ค่าน้ำ-กศผ.'!Y24/10^6</f>
        <v>1.5816569020996367</v>
      </c>
      <c r="AA172" s="21">
        <f>+'[11]รายได้ค่าน้ำ-กศผ.'!Z24/10^6</f>
        <v>1.5475460743128819</v>
      </c>
      <c r="AB172" s="21">
        <f>+'[11]รายได้ค่าน้ำ-กศผ.'!AA24/10^6</f>
        <v>1.5416777314101573</v>
      </c>
      <c r="AC172" s="21">
        <f>+'[11]รายได้ค่าน้ำ-กศผ.'!AB24/10^6</f>
        <v>1.414981242773689</v>
      </c>
      <c r="AD172" s="21">
        <f>+'[11]รายได้ค่าน้ำ-กศผ.'!AC24/10^6</f>
        <v>1.4438187880223599</v>
      </c>
      <c r="AE172" s="29">
        <f t="shared" si="19"/>
        <v>17.398229999999998</v>
      </c>
      <c r="AG172" s="10">
        <v>1023</v>
      </c>
      <c r="AH172" s="10" t="s">
        <v>32</v>
      </c>
      <c r="AI172" s="21">
        <f>+[11]รายได้ค่าบริการ!AB56/10^6+[11]รายได้ค่าบริการอื่น!AB56/10^6</f>
        <v>0.19240299999999999</v>
      </c>
      <c r="AJ172" s="21">
        <f>+[11]รายได้ค่าบริการ!AC56/10^6+[11]รายได้ค่าบริการอื่น!AC56/10^6</f>
        <v>0.19160000000000002</v>
      </c>
      <c r="AK172" s="21">
        <f>+[11]รายได้ค่าบริการ!AD56/10^6+[11]รายได้ค่าบริการอื่น!AD56/10^6</f>
        <v>0.189807</v>
      </c>
      <c r="AL172" s="21">
        <f>+[11]รายได้ค่าบริการ!AE56/10^6+[11]รายได้ค่าบริการอื่น!AE56/10^6</f>
        <v>0.192165</v>
      </c>
      <c r="AM172" s="21">
        <f>+[11]รายได้ค่าบริการ!AF56/10^6+[11]รายได้ค่าบริการอื่น!AF56/10^6</f>
        <v>0.192328</v>
      </c>
      <c r="AN172" s="21">
        <f>+[11]รายได้ค่าบริการ!AG56/10^6+[11]รายได้ค่าบริการอื่น!AG56/10^6</f>
        <v>0.19298400000000002</v>
      </c>
      <c r="AO172" s="21">
        <f>+[11]รายได้ค่าบริการ!AH56/10^6+[11]รายได้ค่าบริการอื่น!AH56/10^6</f>
        <v>0.19251199999999999</v>
      </c>
      <c r="AP172" s="21">
        <f>+[11]รายได้ค่าบริการ!AI56/10^6+[11]รายได้ค่าบริการอื่น!AI56/10^6</f>
        <v>0.193797</v>
      </c>
      <c r="AQ172" s="21">
        <f>+[11]รายได้ค่าบริการ!AJ56/10^6+[11]รายได้ค่าบริการอื่น!AJ56/10^6</f>
        <v>0.19208600000000001</v>
      </c>
      <c r="AR172" s="21">
        <f>+[11]รายได้ค่าบริการ!AK56/10^6+[11]รายได้ค่าบริการอื่น!AK56/10^6</f>
        <v>0.19337399999999999</v>
      </c>
      <c r="AS172" s="21">
        <f>+[11]รายได้ค่าบริการ!AL56/10^6+[11]รายได้ค่าบริการอื่น!AL56/10^6</f>
        <v>0.19517999999999999</v>
      </c>
      <c r="AT172" s="21">
        <f>+[11]รายได้ค่าบริการ!AM56/10^6+[11]รายได้ค่าบริการอื่น!AM56/10^6</f>
        <v>0.19425500000000001</v>
      </c>
      <c r="AU172" s="29">
        <f t="shared" si="20"/>
        <v>2.3124910000000001</v>
      </c>
      <c r="AW172" s="10">
        <v>1023</v>
      </c>
      <c r="AX172" s="10" t="s">
        <v>32</v>
      </c>
      <c r="AY172" s="21">
        <f>+[11]รายได้ค่าติดตั้ง!AB56/10^6</f>
        <v>7.5368000000000004E-2</v>
      </c>
      <c r="AZ172" s="21">
        <f>+[11]รายได้ค่าติดตั้ง!AC56/10^6</f>
        <v>7.6550999999999994E-2</v>
      </c>
      <c r="BA172" s="21">
        <f>+[11]รายได้ค่าติดตั้ง!AD56/10^6</f>
        <v>0.21934000000000001</v>
      </c>
      <c r="BB172" s="21">
        <f>+[11]รายได้ค่าติดตั้ง!AE56/10^6</f>
        <v>0.15790999999999999</v>
      </c>
      <c r="BC172" s="21">
        <f>+[11]รายได้ค่าติดตั้ง!AF56/10^6</f>
        <v>5.8028000000000003E-2</v>
      </c>
      <c r="BD172" s="21">
        <f>+[11]รายได้ค่าติดตั้ง!AG56/10^6</f>
        <v>0.13172200000000001</v>
      </c>
      <c r="BE172" s="21">
        <f>+[11]รายได้ค่าติดตั้ง!AH56/10^6</f>
        <v>3.2192999999999999E-2</v>
      </c>
      <c r="BF172" s="21">
        <f>+[11]รายได้ค่าติดตั้ง!AI56/10^6</f>
        <v>0.18623000000000001</v>
      </c>
      <c r="BG172" s="21">
        <f>+[11]รายได้ค่าติดตั้ง!AJ56/10^6</f>
        <v>9.0685000000000002E-2</v>
      </c>
      <c r="BH172" s="21">
        <f>+[11]รายได้ค่าติดตั้ง!AK56/10^6</f>
        <v>4.3640999999999999E-2</v>
      </c>
      <c r="BI172" s="21">
        <f>+[11]รายได้ค่าติดตั้ง!AL56/10^6</f>
        <v>0.104962</v>
      </c>
      <c r="BJ172" s="21">
        <f>+[11]รายได้ค่าติดตั้ง!AM56/10^6</f>
        <v>0.103269</v>
      </c>
      <c r="BK172" s="29">
        <f t="shared" si="21"/>
        <v>1.2798990000000001</v>
      </c>
    </row>
    <row r="173" spans="1:63">
      <c r="A173" s="10">
        <v>1024</v>
      </c>
      <c r="B173" s="10" t="s">
        <v>33</v>
      </c>
      <c r="C173" s="21">
        <f>+'[11]รายได้-กศผ.'!R25/10^6</f>
        <v>13.78258656634671</v>
      </c>
      <c r="D173" s="21">
        <f>+'[11]รายได้-กศผ.'!S25/10^6</f>
        <v>14.342405853910254</v>
      </c>
      <c r="E173" s="21">
        <f>+'[11]รายได้-กศผ.'!T25/10^6</f>
        <v>14.114165872215786</v>
      </c>
      <c r="F173" s="21">
        <f>+'[11]รายได้-กศผ.'!U25/10^6</f>
        <v>14.734286412194043</v>
      </c>
      <c r="G173" s="21">
        <f>+'[11]รายได้-กศผ.'!V25/10^6</f>
        <v>14.42964520481976</v>
      </c>
      <c r="H173" s="21">
        <f>+'[11]รายได้-กศผ.'!W25/10^6</f>
        <v>13.733768815109562</v>
      </c>
      <c r="I173" s="21">
        <f>+'[11]รายได้-กศผ.'!X25/10^6</f>
        <v>15.832447957418912</v>
      </c>
      <c r="J173" s="21">
        <f>+'[11]รายได้-กศผ.'!Y25/10^6</f>
        <v>14.35022408174907</v>
      </c>
      <c r="K173" s="21">
        <f>+'[11]รายได้-กศผ.'!Z25/10^6</f>
        <v>15.371760011904614</v>
      </c>
      <c r="L173" s="21">
        <f>+'[11]รายได้-กศผ.'!AA25/10^6</f>
        <v>14.845332358093422</v>
      </c>
      <c r="M173" s="21">
        <f>+'[11]รายได้-กศผ.'!AB25/10^6</f>
        <v>14.480989166894684</v>
      </c>
      <c r="N173" s="21">
        <f>+'[11]รายได้-กศผ.'!AC25/10^6</f>
        <v>15.465427699343168</v>
      </c>
      <c r="O173" s="29">
        <f t="shared" si="18"/>
        <v>175.48303999999999</v>
      </c>
      <c r="Q173" s="10">
        <v>1024</v>
      </c>
      <c r="R173" s="10" t="s">
        <v>33</v>
      </c>
      <c r="S173" s="21">
        <f>+'[11]รายได้ค่าน้ำ-กศผ.'!R25/10^6</f>
        <v>11.960088566346711</v>
      </c>
      <c r="T173" s="21">
        <f>+'[11]รายได้ค่าน้ำ-กศผ.'!S25/10^6</f>
        <v>11.899107853910253</v>
      </c>
      <c r="U173" s="21">
        <f>+'[11]รายได้ค่าน้ำ-กศผ.'!T25/10^6</f>
        <v>11.646517872215785</v>
      </c>
      <c r="V173" s="21">
        <f>+'[11]รายได้ค่าน้ำ-กศผ.'!U25/10^6</f>
        <v>12.133966412194043</v>
      </c>
      <c r="W173" s="21">
        <f>+'[11]รายได้ค่าน้ำ-กศผ.'!V25/10^6</f>
        <v>11.880662204819759</v>
      </c>
      <c r="X173" s="21">
        <f>+'[11]รายได้ค่าน้ำ-กศผ.'!W25/10^6</f>
        <v>11.510517815109562</v>
      </c>
      <c r="Y173" s="21">
        <f>+'[11]รายได้ค่าน้ำ-กศผ.'!X25/10^6</f>
        <v>12.476175957418913</v>
      </c>
      <c r="Z173" s="21">
        <f>+'[11]รายได้ค่าน้ำ-กศผ.'!Y25/10^6</f>
        <v>11.542539081749071</v>
      </c>
      <c r="AA173" s="21">
        <f>+'[11]รายได้ค่าน้ำ-กศผ.'!Z25/10^6</f>
        <v>12.072893011904615</v>
      </c>
      <c r="AB173" s="21">
        <f>+'[11]รายได้ค่าน้ำ-กศผ.'!AA25/10^6</f>
        <v>12.546806358093422</v>
      </c>
      <c r="AC173" s="21">
        <f>+'[11]รายได้ค่าน้ำ-กศผ.'!AB25/10^6</f>
        <v>10.956430166894684</v>
      </c>
      <c r="AD173" s="21">
        <f>+'[11]รายได้ค่าน้ำ-กศผ.'!AC25/10^6</f>
        <v>12.289386699343169</v>
      </c>
      <c r="AE173" s="29">
        <f t="shared" si="19"/>
        <v>142.91509199999999</v>
      </c>
      <c r="AG173" s="10">
        <v>1024</v>
      </c>
      <c r="AH173" s="10" t="s">
        <v>33</v>
      </c>
      <c r="AI173" s="21">
        <f>+[11]รายได้ค่าบริการ!AB57/10^6+[11]รายได้ค่าบริการอื่น!AB57/10^6</f>
        <v>0.97699900000000006</v>
      </c>
      <c r="AJ173" s="21">
        <f>+[11]รายได้ค่าบริการ!AC57/10^6+[11]รายได้ค่าบริการอื่น!AC57/10^6</f>
        <v>0.98452099999999998</v>
      </c>
      <c r="AK173" s="21">
        <f>+[11]รายได้ค่าบริการ!AD57/10^6+[11]รายได้ค่าบริการอื่น!AD57/10^6</f>
        <v>0.97723599999999999</v>
      </c>
      <c r="AL173" s="21">
        <f>+[11]รายได้ค่าบริการ!AE57/10^6+[11]รายได้ค่าบริการอื่น!AE57/10^6</f>
        <v>0.98629500000000003</v>
      </c>
      <c r="AM173" s="21">
        <f>+[11]รายได้ค่าบริการ!AF57/10^6+[11]รายได้ค่าบริการอื่น!AF57/10^6</f>
        <v>0.98496300000000003</v>
      </c>
      <c r="AN173" s="21">
        <f>+[11]รายได้ค่าบริการ!AG57/10^6+[11]รายได้ค่าบริการอื่น!AG57/10^6</f>
        <v>0.98924800000000002</v>
      </c>
      <c r="AO173" s="21">
        <f>+[11]รายได้ค่าบริการ!AH57/10^6+[11]รายได้ค่าบริการอื่น!AH57/10^6</f>
        <v>1.0151399999999999</v>
      </c>
      <c r="AP173" s="21">
        <f>+[11]รายได้ค่าบริการ!AI57/10^6+[11]รายได้ค่าบริการอื่น!AI57/10^6</f>
        <v>1.013226</v>
      </c>
      <c r="AQ173" s="21">
        <f>+[11]รายได้ค่าบริการ!AJ57/10^6+[11]รายได้ค่าบริการอื่น!AJ57/10^6</f>
        <v>1.1013820000000001</v>
      </c>
      <c r="AR173" s="21">
        <f>+[11]รายได้ค่าบริการ!AK57/10^6+[11]รายได้ค่าบริการอื่น!AK57/10^6</f>
        <v>1.02942</v>
      </c>
      <c r="AS173" s="21">
        <f>+[11]รายได้ค่าบริการ!AL57/10^6+[11]รายได้ค่าบริการอื่น!AL57/10^6</f>
        <v>1.0290680000000001</v>
      </c>
      <c r="AT173" s="21">
        <f>+[11]รายได้ค่าบริการ!AM57/10^6+[11]รายได้ค่าบริการอื่น!AM57/10^6</f>
        <v>1.0194209999999999</v>
      </c>
      <c r="AU173" s="29">
        <f t="shared" si="20"/>
        <v>12.106919</v>
      </c>
      <c r="AW173" s="10">
        <v>1024</v>
      </c>
      <c r="AX173" s="10" t="s">
        <v>33</v>
      </c>
      <c r="AY173" s="21">
        <f>+[11]รายได้ค่าติดตั้ง!AB57/10^6</f>
        <v>0.845499</v>
      </c>
      <c r="AZ173" s="21">
        <f>+[11]รายได้ค่าติดตั้ง!AC57/10^6</f>
        <v>1.458777</v>
      </c>
      <c r="BA173" s="21">
        <f>+[11]รายได้ค่าติดตั้ง!AD57/10^6</f>
        <v>1.4904120000000001</v>
      </c>
      <c r="BB173" s="21">
        <f>+[11]รายได้ค่าติดตั้ง!AE57/10^6</f>
        <v>1.614025</v>
      </c>
      <c r="BC173" s="21">
        <f>+[11]รายได้ค่าติดตั้ง!AF57/10^6</f>
        <v>1.56402</v>
      </c>
      <c r="BD173" s="21">
        <f>+[11]รายได้ค่าติดตั้ง!AG57/10^6</f>
        <v>1.234003</v>
      </c>
      <c r="BE173" s="21">
        <f>+[11]รายได้ค่าติดตั้ง!AH57/10^6</f>
        <v>2.341132</v>
      </c>
      <c r="BF173" s="21">
        <f>+[11]รายได้ค่าติดตั้ง!AI57/10^6</f>
        <v>1.794459</v>
      </c>
      <c r="BG173" s="21">
        <f>+[11]รายได้ค่าติดตั้ง!AJ57/10^6</f>
        <v>2.1974849999999999</v>
      </c>
      <c r="BH173" s="21">
        <f>+[11]รายได้ค่าติดตั้ง!AK57/10^6</f>
        <v>1.2691060000000001</v>
      </c>
      <c r="BI173" s="21">
        <f>+[11]รายได้ค่าติดตั้ง!AL57/10^6</f>
        <v>2.4954909999999999</v>
      </c>
      <c r="BJ173" s="21">
        <f>+[11]รายได้ค่าติดตั้ง!AM57/10^6</f>
        <v>2.1566200000000002</v>
      </c>
      <c r="BK173" s="29">
        <f t="shared" si="21"/>
        <v>20.461029</v>
      </c>
    </row>
    <row r="174" spans="1:63">
      <c r="A174" s="10">
        <v>1025</v>
      </c>
      <c r="B174" s="10" t="s">
        <v>34</v>
      </c>
      <c r="C174" s="21">
        <f>+'[11]รายได้-กศผ.'!R26/10^6</f>
        <v>2.1141271946279132</v>
      </c>
      <c r="D174" s="21">
        <f>+'[11]รายได้-กศผ.'!S26/10^6</f>
        <v>2.167942487303439</v>
      </c>
      <c r="E174" s="21">
        <f>+'[11]รายได้-กศผ.'!T26/10^6</f>
        <v>2.1170336561270657</v>
      </c>
      <c r="F174" s="21">
        <f>+'[11]รายได้-กศผ.'!U26/10^6</f>
        <v>2.1631786968827678</v>
      </c>
      <c r="G174" s="21">
        <f>+'[11]รายได้-กศผ.'!V26/10^6</f>
        <v>2.1478242247869188</v>
      </c>
      <c r="H174" s="21">
        <f>+'[11]รายได้-กศผ.'!W26/10^6</f>
        <v>2.1767175991544296</v>
      </c>
      <c r="I174" s="21">
        <f>+'[11]รายได้-กศผ.'!X26/10^6</f>
        <v>2.4659083393207832</v>
      </c>
      <c r="J174" s="21">
        <f>+'[11]รายได้-กศผ.'!Y26/10^6</f>
        <v>2.4926744761360382</v>
      </c>
      <c r="K174" s="21">
        <f>+'[11]รายได้-กศผ.'!Z26/10^6</f>
        <v>2.4232388370188116</v>
      </c>
      <c r="L174" s="21">
        <f>+'[11]รายได้-กศผ.'!AA26/10^6</f>
        <v>2.6869420011509892</v>
      </c>
      <c r="M174" s="21">
        <f>+'[11]รายได้-กศผ.'!AB26/10^6</f>
        <v>1.9140936325313966</v>
      </c>
      <c r="N174" s="21">
        <f>+'[11]รายได้-กศผ.'!AC26/10^6</f>
        <v>2.1786588549594477</v>
      </c>
      <c r="O174" s="29">
        <f t="shared" si="18"/>
        <v>27.04834</v>
      </c>
      <c r="Q174" s="10">
        <v>1025</v>
      </c>
      <c r="R174" s="10" t="s">
        <v>34</v>
      </c>
      <c r="S174" s="21">
        <f>+'[11]รายได้ค่าน้ำ-กศผ.'!R26/10^6</f>
        <v>1.6946011946279131</v>
      </c>
      <c r="T174" s="21">
        <f>+'[11]รายได้ค่าน้ำ-กศผ.'!S26/10^6</f>
        <v>1.6196804873034392</v>
      </c>
      <c r="U174" s="21">
        <f>+'[11]รายได้ค่าน้ำ-กศผ.'!T26/10^6</f>
        <v>1.6904346561270658</v>
      </c>
      <c r="V174" s="21">
        <f>+'[11]รายได้ค่าน้ำ-กศผ.'!U26/10^6</f>
        <v>1.7862326968827675</v>
      </c>
      <c r="W174" s="21">
        <f>+'[11]รายได้ค่าน้ำ-กศผ.'!V26/10^6</f>
        <v>1.6771702247869187</v>
      </c>
      <c r="X174" s="21">
        <f>+'[11]รายได้ค่าน้ำ-กศผ.'!W26/10^6</f>
        <v>1.6501285991544294</v>
      </c>
      <c r="Y174" s="21">
        <f>+'[11]รายได้ค่าน้ำ-กศผ.'!X26/10^6</f>
        <v>2.0420983393207832</v>
      </c>
      <c r="Z174" s="21">
        <f>+'[11]รายได้ค่าน้ำ-กศผ.'!Y26/10^6</f>
        <v>2.0281934761360381</v>
      </c>
      <c r="AA174" s="21">
        <f>+'[11]รายได้ค่าน้ำ-กศผ.'!Z26/10^6</f>
        <v>1.5656798370188116</v>
      </c>
      <c r="AB174" s="21">
        <f>+'[11]รายได้ค่าน้ำ-กศผ.'!AA26/10^6</f>
        <v>0.99284800115098948</v>
      </c>
      <c r="AC174" s="21">
        <f>+'[11]รายได้ค่าน้ำ-กศผ.'!AB26/10^6</f>
        <v>1.8137156325313966</v>
      </c>
      <c r="AD174" s="21">
        <f>+'[11]รายได้ค่าน้ำ-กศผ.'!AC26/10^6</f>
        <v>1.7498568549594478</v>
      </c>
      <c r="AE174" s="29">
        <f t="shared" si="19"/>
        <v>20.310640000000003</v>
      </c>
      <c r="AG174" s="10">
        <v>1025</v>
      </c>
      <c r="AH174" s="10" t="s">
        <v>34</v>
      </c>
      <c r="AI174" s="21">
        <f>+[11]รายได้ค่าบริการ!AB58/10^6+[11]รายได้ค่าบริการอื่น!AB58/10^6</f>
        <v>0.239759</v>
      </c>
      <c r="AJ174" s="21">
        <f>+[11]รายได้ค่าบริการ!AC58/10^6+[11]รายได้ค่าบริการอื่น!AC58/10^6</f>
        <v>0.24163699999999999</v>
      </c>
      <c r="AK174" s="21">
        <f>+[11]รายได้ค่าบริการ!AD58/10^6+[11]รายได้ค่าบริการอื่น!AD58/10^6</f>
        <v>0.24176400000000001</v>
      </c>
      <c r="AL174" s="21">
        <f>+[11]รายได้ค่าบริการ!AE58/10^6+[11]รายได้ค่าบริการอื่น!AE58/10^6</f>
        <v>0.24248399999999998</v>
      </c>
      <c r="AM174" s="21">
        <f>+[11]รายได้ค่าบริการ!AF58/10^6+[11]รายได้ค่าบริการอื่น!AF58/10^6</f>
        <v>0.242337</v>
      </c>
      <c r="AN174" s="21">
        <f>+[11]รายได้ค่าบริการ!AG58/10^6+[11]รายได้ค่าบริการอื่น!AG58/10^6</f>
        <v>0.24585200000000001</v>
      </c>
      <c r="AO174" s="21">
        <f>+[11]รายได้ค่าบริการ!AH58/10^6+[11]รายได้ค่าบริการอื่น!AH58/10^6</f>
        <v>0.245307</v>
      </c>
      <c r="AP174" s="21">
        <f>+[11]รายได้ค่าบริการ!AI58/10^6+[11]รายได้ค่าบริการอื่น!AI58/10^6</f>
        <v>0.25100700000000004</v>
      </c>
      <c r="AQ174" s="21">
        <f>+[11]รายได้ค่าบริการ!AJ58/10^6+[11]รายได้ค่าบริการอื่น!AJ58/10^6</f>
        <v>0.24879400000000002</v>
      </c>
      <c r="AR174" s="21">
        <f>+[11]รายได้ค่าบริการ!AK58/10^6+[11]รายได้ค่าบริการอื่น!AK58/10^6</f>
        <v>0.253438</v>
      </c>
      <c r="AS174" s="21">
        <f>+[11]รายได้ค่าบริการ!AL58/10^6+[11]รายได้ค่าบริการอื่น!AL58/10^6</f>
        <v>0.25851600000000002</v>
      </c>
      <c r="AT174" s="21">
        <f>+[11]รายได้ค่าบริการ!AM58/10^6+[11]รายได้ค่าบริการอื่น!AM58/10^6</f>
        <v>0.25792499999999996</v>
      </c>
      <c r="AU174" s="29">
        <f t="shared" si="20"/>
        <v>2.96882</v>
      </c>
      <c r="AW174" s="10">
        <v>1025</v>
      </c>
      <c r="AX174" s="10" t="s">
        <v>34</v>
      </c>
      <c r="AY174" s="21">
        <f>+[11]รายได้ค่าติดตั้ง!AB58/10^6</f>
        <v>0.17976700000000001</v>
      </c>
      <c r="AZ174" s="21">
        <f>+[11]รายได้ค่าติดตั้ง!AC58/10^6</f>
        <v>0.30662499999999998</v>
      </c>
      <c r="BA174" s="21">
        <f>+[11]รายได้ค่าติดตั้ง!AD58/10^6</f>
        <v>0.184835</v>
      </c>
      <c r="BB174" s="21">
        <f>+[11]รายได้ค่าติดตั้ง!AE58/10^6</f>
        <v>0.134462</v>
      </c>
      <c r="BC174" s="21">
        <f>+[11]รายได้ค่าติดตั้ง!AF58/10^6</f>
        <v>0.22831699999999999</v>
      </c>
      <c r="BD174" s="21">
        <f>+[11]รายได้ค่าติดตั้ง!AG58/10^6</f>
        <v>0.28073700000000001</v>
      </c>
      <c r="BE174" s="21">
        <f>+[11]รายได้ค่าติดตั้ง!AH58/10^6</f>
        <v>0.178503</v>
      </c>
      <c r="BF174" s="21">
        <f>+[11]รายได้ค่าติดตั้ง!AI58/10^6</f>
        <v>0.213474</v>
      </c>
      <c r="BG174" s="21">
        <f>+[11]รายได้ค่าติดตั้ง!AJ58/10^6</f>
        <v>0.608765</v>
      </c>
      <c r="BH174" s="21">
        <f>+[11]รายได้ค่าติดตั้ง!AK58/10^6</f>
        <v>1.4406559999999999</v>
      </c>
      <c r="BI174" s="21">
        <f>+[11]รายได้ค่าติดตั้ง!AL58/10^6</f>
        <v>-0.158138</v>
      </c>
      <c r="BJ174" s="21">
        <f>+[11]รายได้ค่าติดตั้ง!AM58/10^6</f>
        <v>0.170877</v>
      </c>
      <c r="BK174" s="29">
        <f t="shared" si="21"/>
        <v>3.7688799999999993</v>
      </c>
    </row>
    <row r="175" spans="1:63">
      <c r="A175" s="10">
        <v>1026</v>
      </c>
      <c r="B175" s="10" t="s">
        <v>35</v>
      </c>
      <c r="C175" s="21">
        <f>+'[11]รายได้-กศผ.'!R27/10^6</f>
        <v>0.88855764363948742</v>
      </c>
      <c r="D175" s="21">
        <f>+'[11]รายได้-กศผ.'!S27/10^6</f>
        <v>0.90535408478840318</v>
      </c>
      <c r="E175" s="21">
        <f>+'[11]รายได้-กศผ.'!T27/10^6</f>
        <v>0.91724090003444192</v>
      </c>
      <c r="F175" s="21">
        <f>+'[11]รายได้-กศผ.'!U27/10^6</f>
        <v>0.90908005894186872</v>
      </c>
      <c r="G175" s="21">
        <f>+'[11]รายได้-กศผ.'!V27/10^6</f>
        <v>0.8761385945782455</v>
      </c>
      <c r="H175" s="21">
        <f>+'[11]รายได้-กศผ.'!W27/10^6</f>
        <v>0.8465760745533184</v>
      </c>
      <c r="I175" s="21">
        <f>+'[11]รายได้-กศผ.'!X27/10^6</f>
        <v>0.99940642514508937</v>
      </c>
      <c r="J175" s="21">
        <f>+'[11]รายได้-กศผ.'!Y27/10^6</f>
        <v>0.96131440494581277</v>
      </c>
      <c r="K175" s="21">
        <f>+'[11]รายได้-กศผ.'!Z27/10^6</f>
        <v>0.97108063039557824</v>
      </c>
      <c r="L175" s="21">
        <f>+'[11]รายได้-กศผ.'!AA27/10^6</f>
        <v>0.94825098079674119</v>
      </c>
      <c r="M175" s="21">
        <f>+'[11]รายได้-กศผ.'!AB27/10^6</f>
        <v>0.90178894950737964</v>
      </c>
      <c r="N175" s="21">
        <f>+'[11]รายได้-กศผ.'!AC27/10^6</f>
        <v>0.97316125267363562</v>
      </c>
      <c r="O175" s="29">
        <f t="shared" si="18"/>
        <v>11.097950000000003</v>
      </c>
      <c r="Q175" s="10">
        <v>1026</v>
      </c>
      <c r="R175" s="10" t="s">
        <v>35</v>
      </c>
      <c r="S175" s="21">
        <f>+'[11]รายได้ค่าน้ำ-กศผ.'!R27/10^6</f>
        <v>0.77818264363948741</v>
      </c>
      <c r="T175" s="21">
        <f>+'[11]รายได้ค่าน้ำ-กศผ.'!S27/10^6</f>
        <v>0.63964608478840312</v>
      </c>
      <c r="U175" s="21">
        <f>+'[11]รายได้ค่าน้ำ-กศผ.'!T27/10^6</f>
        <v>0.78138090003444194</v>
      </c>
      <c r="V175" s="21">
        <f>+'[11]รายได้ค่าน้ำ-กศผ.'!U27/10^6</f>
        <v>0.80625005894186874</v>
      </c>
      <c r="W175" s="21">
        <f>+'[11]รายได้ค่าน้ำ-กศผ.'!V27/10^6</f>
        <v>0.76090359457824552</v>
      </c>
      <c r="X175" s="21">
        <f>+'[11]รายได้ค่าน้ำ-กศผ.'!W27/10^6</f>
        <v>0.72618407455331846</v>
      </c>
      <c r="Y175" s="21">
        <f>+'[11]รายได้ค่าน้ำ-กศผ.'!X27/10^6</f>
        <v>0.67609842514508944</v>
      </c>
      <c r="Z175" s="21">
        <f>+'[11]รายได้ค่าน้ำ-กศผ.'!Y27/10^6</f>
        <v>0.82578140494581276</v>
      </c>
      <c r="AA175" s="21">
        <f>+'[11]รายได้ค่าน้ำ-กศผ.'!Z27/10^6</f>
        <v>0.81712963039557818</v>
      </c>
      <c r="AB175" s="21">
        <f>+'[11]รายได้ค่าน้ำ-กศผ.'!AA27/10^6</f>
        <v>0.81843698079674121</v>
      </c>
      <c r="AC175" s="21">
        <f>+'[11]รายได้ค่าน้ำ-กศผ.'!AB27/10^6</f>
        <v>0.76381994950737964</v>
      </c>
      <c r="AD175" s="21">
        <f>+'[11]รายได้ค่าน้ำ-กศผ.'!AC27/10^6</f>
        <v>0.82346725267363563</v>
      </c>
      <c r="AE175" s="29">
        <f t="shared" si="19"/>
        <v>9.2172810000000016</v>
      </c>
      <c r="AG175" s="10">
        <v>1026</v>
      </c>
      <c r="AH175" s="10" t="s">
        <v>35</v>
      </c>
      <c r="AI175" s="21">
        <f>+[11]รายได้ค่าบริการ!AB59/10^6+[11]รายได้ค่าบริการอื่น!AB59/10^6</f>
        <v>7.0004000000000011E-2</v>
      </c>
      <c r="AJ175" s="21">
        <f>+[11]รายได้ค่าบริการ!AC59/10^6+[11]รายได้ค่าบริการอื่น!AC59/10^6</f>
        <v>7.0212999999999998E-2</v>
      </c>
      <c r="AK175" s="21">
        <f>+[11]รายได้ค่าบริการ!AD59/10^6+[11]รายได้ค่าบริการอื่น!AD59/10^6</f>
        <v>7.0399000000000003E-2</v>
      </c>
      <c r="AL175" s="21">
        <f>+[11]รายได้ค่าบริการ!AE59/10^6+[11]รายได้ค่าบริการอื่น!AE59/10^6</f>
        <v>7.0665999999999993E-2</v>
      </c>
      <c r="AM175" s="21">
        <f>+[11]รายได้ค่าบริการ!AF59/10^6+[11]รายได้ค่าบริการอื่น!AF59/10^6</f>
        <v>7.0732000000000003E-2</v>
      </c>
      <c r="AN175" s="21">
        <f>+[11]รายได้ค่าบริการ!AG59/10^6+[11]รายได้ค่าบริการอื่น!AG59/10^6</f>
        <v>7.0636000000000004E-2</v>
      </c>
      <c r="AO175" s="21">
        <f>+[11]รายได้ค่าบริการ!AH59/10^6+[11]รายได้ค่าบริการอื่น!AH59/10^6</f>
        <v>7.1074999999999999E-2</v>
      </c>
      <c r="AP175" s="21">
        <f>+[11]รายได้ค่าบริการ!AI59/10^6+[11]รายได้ค่าบริการอื่น!AI59/10^6</f>
        <v>7.1589E-2</v>
      </c>
      <c r="AQ175" s="21">
        <f>+[11]รายได้ค่าบริการ!AJ59/10^6+[11]รายได้ค่าบริการอื่น!AJ59/10^6</f>
        <v>7.1749000000000007E-2</v>
      </c>
      <c r="AR175" s="21">
        <f>+[11]รายได้ค่าบริการ!AK59/10^6+[11]รายได้ค่าบริการอื่น!AK59/10^6</f>
        <v>7.2221000000000007E-2</v>
      </c>
      <c r="AS175" s="21">
        <f>+[11]รายได้ค่าบริการ!AL59/10^6+[11]รายได้ค่าบริการอื่น!AL59/10^6</f>
        <v>7.2566999999999993E-2</v>
      </c>
      <c r="AT175" s="21">
        <f>+[11]รายได้ค่าบริการ!AM59/10^6+[11]รายได้ค่าบริการอื่น!AM59/10^6</f>
        <v>7.2468000000000005E-2</v>
      </c>
      <c r="AU175" s="29">
        <f t="shared" si="20"/>
        <v>0.85431900000000005</v>
      </c>
      <c r="AW175" s="10">
        <v>1026</v>
      </c>
      <c r="AX175" s="10" t="s">
        <v>35</v>
      </c>
      <c r="AY175" s="21">
        <f>+[11]รายได้ค่าติดตั้ง!AB59/10^6</f>
        <v>4.0370999999999997E-2</v>
      </c>
      <c r="AZ175" s="21">
        <f>+[11]รายได้ค่าติดตั้ง!AC59/10^6</f>
        <v>0.195495</v>
      </c>
      <c r="BA175" s="21">
        <f>+[11]รายได้ค่าติดตั้ง!AD59/10^6</f>
        <v>6.5461000000000005E-2</v>
      </c>
      <c r="BB175" s="21">
        <f>+[11]รายได้ค่าติดตั้ง!AE59/10^6</f>
        <v>3.2163999999999998E-2</v>
      </c>
      <c r="BC175" s="21">
        <f>+[11]รายได้ค่าติดตั้ง!AF59/10^6</f>
        <v>4.4503000000000001E-2</v>
      </c>
      <c r="BD175" s="21">
        <f>+[11]รายได้ค่าติดตั้ง!AG59/10^6</f>
        <v>4.9756000000000002E-2</v>
      </c>
      <c r="BE175" s="21">
        <f>+[11]รายได้ค่าติดตั้ง!AH59/10^6</f>
        <v>0.25223299999999998</v>
      </c>
      <c r="BF175" s="21">
        <f>+[11]รายได้ค่าติดตั้ง!AI59/10^6</f>
        <v>6.3944000000000001E-2</v>
      </c>
      <c r="BG175" s="21">
        <f>+[11]รายได้ค่าติดตั้ง!AJ59/10^6</f>
        <v>8.2201999999999997E-2</v>
      </c>
      <c r="BH175" s="21">
        <f>+[11]รายได้ค่าติดตั้ง!AK59/10^6</f>
        <v>5.7592999999999998E-2</v>
      </c>
      <c r="BI175" s="21">
        <f>+[11]รายได้ค่าติดตั้ง!AL59/10^6</f>
        <v>6.5402000000000002E-2</v>
      </c>
      <c r="BJ175" s="21">
        <f>+[11]รายได้ค่าติดตั้ง!AM59/10^6</f>
        <v>7.7226000000000003E-2</v>
      </c>
      <c r="BK175" s="29">
        <f t="shared" si="21"/>
        <v>1.0263499999999999</v>
      </c>
    </row>
    <row r="176" spans="1:63">
      <c r="A176" s="10">
        <v>1027</v>
      </c>
      <c r="B176" s="10" t="s">
        <v>36</v>
      </c>
      <c r="C176" s="21">
        <f>+'[11]รายได้-กศผ.'!R28/10^6</f>
        <v>1.1492328859393199</v>
      </c>
      <c r="D176" s="21">
        <f>+'[11]รายได้-กศผ.'!S28/10^6</f>
        <v>1.2027496201230983</v>
      </c>
      <c r="E176" s="21">
        <f>+'[11]รายได้-กศผ.'!T28/10^6</f>
        <v>1.1646784306737088</v>
      </c>
      <c r="F176" s="21">
        <f>+'[11]รายได้-กศผ.'!U28/10^6</f>
        <v>1.2225401771430144</v>
      </c>
      <c r="G176" s="21">
        <f>+'[11]รายได้-กศผ.'!V28/10^6</f>
        <v>1.202054855658701</v>
      </c>
      <c r="H176" s="21">
        <f>+'[11]รายได้-กศผ.'!W28/10^6</f>
        <v>1.166743726574123</v>
      </c>
      <c r="I176" s="21">
        <f>+'[11]รายได้-กศผ.'!X28/10^6</f>
        <v>1.3415755065171286</v>
      </c>
      <c r="J176" s="21">
        <f>+'[11]รายได้-กศผ.'!Y28/10^6</f>
        <v>1.4061477912548619</v>
      </c>
      <c r="K176" s="21">
        <f>+'[11]รายได้-กศผ.'!Z28/10^6</f>
        <v>1.2918621249028595</v>
      </c>
      <c r="L176" s="21">
        <f>+'[11]รายได้-กศผ.'!AA28/10^6</f>
        <v>1.2415620637240825</v>
      </c>
      <c r="M176" s="21">
        <f>+'[11]รายได้-กศผ.'!AB28/10^6</f>
        <v>1.2350573235766682</v>
      </c>
      <c r="N176" s="21">
        <f>+'[11]รายได้-กศผ.'!AC28/10^6</f>
        <v>1.2216454939124337</v>
      </c>
      <c r="O176" s="29">
        <f t="shared" si="18"/>
        <v>14.845849999999999</v>
      </c>
      <c r="Q176" s="10">
        <v>1027</v>
      </c>
      <c r="R176" s="10" t="s">
        <v>36</v>
      </c>
      <c r="S176" s="21">
        <f>+'[11]รายได้ค่าน้ำ-กศผ.'!R28/10^6</f>
        <v>0.96481488593931986</v>
      </c>
      <c r="T176" s="21">
        <f>+'[11]รายได้ค่าน้ำ-กศผ.'!S28/10^6</f>
        <v>1.0648296201230985</v>
      </c>
      <c r="U176" s="21">
        <f>+'[11]รายได้ค่าน้ำ-กศผ.'!T28/10^6</f>
        <v>0.90128443067370889</v>
      </c>
      <c r="V176" s="21">
        <f>+'[11]รายได้ค่าน้ำ-กศผ.'!U28/10^6</f>
        <v>1.0159651771430145</v>
      </c>
      <c r="W176" s="21">
        <f>+'[11]รายได้ค่าน้ำ-กศผ.'!V28/10^6</f>
        <v>0.9501108556587009</v>
      </c>
      <c r="X176" s="21">
        <f>+'[11]รายได้ค่าน้ำ-กศผ.'!W28/10^6</f>
        <v>0.97310172657412286</v>
      </c>
      <c r="Y176" s="21">
        <f>+'[11]รายได้ค่าน้ำ-กศผ.'!X28/10^6</f>
        <v>1.0527225065171286</v>
      </c>
      <c r="Z176" s="21">
        <f>+'[11]รายได้ค่าน้ำ-กศผ.'!Y28/10^6</f>
        <v>1.179366791254862</v>
      </c>
      <c r="AA176" s="21">
        <f>+'[11]รายได้ค่าน้ำ-กศผ.'!Z28/10^6</f>
        <v>1.0929791249028595</v>
      </c>
      <c r="AB176" s="21">
        <f>+'[11]รายได้ค่าน้ำ-กศผ.'!AA28/10^6</f>
        <v>0.96316606372408242</v>
      </c>
      <c r="AC176" s="21">
        <f>+'[11]รายได้ค่าน้ำ-กศผ.'!AB28/10^6</f>
        <v>1.0322463235766683</v>
      </c>
      <c r="AD176" s="21">
        <f>+'[11]รายได้ค่าน้ำ-กศผ.'!AC28/10^6</f>
        <v>1.0129074939124338</v>
      </c>
      <c r="AE176" s="29">
        <f t="shared" si="19"/>
        <v>12.203495</v>
      </c>
      <c r="AG176" s="10">
        <v>1027</v>
      </c>
      <c r="AH176" s="10" t="s">
        <v>36</v>
      </c>
      <c r="AI176" s="21">
        <f>+[11]รายได้ค่าบริการ!AB60/10^6+[11]รายได้ค่าบริการอื่น!AB60/10^6</f>
        <v>0.11115899999999999</v>
      </c>
      <c r="AJ176" s="21">
        <f>+[11]รายได้ค่าบริการ!AC60/10^6+[11]รายได้ค่าบริการอื่น!AC60/10^6</f>
        <v>0.112079</v>
      </c>
      <c r="AK176" s="21">
        <f>+[11]รายได้ค่าบริการ!AD60/10^6+[11]รายได้ค่าบริการอื่น!AD60/10^6</f>
        <v>0.11940099999999999</v>
      </c>
      <c r="AL176" s="21">
        <f>+[11]รายได้ค่าบริการ!AE60/10^6+[11]รายได้ค่าบริการอื่น!AE60/10^6</f>
        <v>0.114897</v>
      </c>
      <c r="AM176" s="21">
        <f>+[11]รายได้ค่าบริการ!AF60/10^6+[11]รายได้ค่าบริการอื่น!AF60/10^6</f>
        <v>0.11243</v>
      </c>
      <c r="AN176" s="21">
        <f>+[11]รายได้ค่าบริการ!AG60/10^6+[11]รายได้ค่าบริการอื่น!AG60/10^6</f>
        <v>0.113331</v>
      </c>
      <c r="AO176" s="21">
        <f>+[11]รายได้ค่าบริการ!AH60/10^6+[11]รายได้ค่าบริการอื่น!AH60/10^6</f>
        <v>0.113527</v>
      </c>
      <c r="AP176" s="21">
        <f>+[11]รายได้ค่าบริการ!AI60/10^6+[11]รายได้ค่าบริการอื่น!AI60/10^6</f>
        <v>0.11537600000000001</v>
      </c>
      <c r="AQ176" s="21">
        <f>+[11]รายได้ค่าบริการ!AJ60/10^6+[11]รายได้ค่าบริการอื่น!AJ60/10^6</f>
        <v>0.11627</v>
      </c>
      <c r="AR176" s="21">
        <f>+[11]รายได้ค่าบริการ!AK60/10^6+[11]รายได้ค่าบริการอื่น!AK60/10^6</f>
        <v>0.115534</v>
      </c>
      <c r="AS176" s="21">
        <f>+[11]รายได้ค่าบริการ!AL60/10^6+[11]รายได้ค่าบริการอื่น!AL60/10^6</f>
        <v>0.11673</v>
      </c>
      <c r="AT176" s="21">
        <f>+[11]รายได้ค่าบริการ!AM60/10^6+[11]รายได้ค่าบริการอื่น!AM60/10^6</f>
        <v>0.116312</v>
      </c>
      <c r="AU176" s="29">
        <f t="shared" si="20"/>
        <v>1.377046</v>
      </c>
      <c r="AW176" s="10">
        <v>1027</v>
      </c>
      <c r="AX176" s="10" t="s">
        <v>36</v>
      </c>
      <c r="AY176" s="21">
        <f>+[11]รายได้ค่าติดตั้ง!AB60/10^6</f>
        <v>7.3259000000000005E-2</v>
      </c>
      <c r="AZ176" s="21">
        <f>+[11]รายได้ค่าติดตั้ง!AC60/10^6</f>
        <v>2.5840999999999999E-2</v>
      </c>
      <c r="BA176" s="21">
        <f>+[11]รายได้ค่าติดตั้ง!AD60/10^6</f>
        <v>0.14399300000000001</v>
      </c>
      <c r="BB176" s="21">
        <f>+[11]รายได้ค่าติดตั้ง!AE60/10^6</f>
        <v>9.1677999999999996E-2</v>
      </c>
      <c r="BC176" s="21">
        <f>+[11]รายได้ค่าติดตั้ง!AF60/10^6</f>
        <v>0.139514</v>
      </c>
      <c r="BD176" s="21">
        <f>+[11]รายได้ค่าติดตั้ง!AG60/10^6</f>
        <v>8.0310999999999994E-2</v>
      </c>
      <c r="BE176" s="21">
        <f>+[11]รายได้ค่าติดตั้ง!AH60/10^6</f>
        <v>0.17532600000000001</v>
      </c>
      <c r="BF176" s="21">
        <f>+[11]รายได้ค่าติดตั้ง!AI60/10^6</f>
        <v>0.111405</v>
      </c>
      <c r="BG176" s="21">
        <f>+[11]รายได้ค่าติดตั้ง!AJ60/10^6</f>
        <v>8.2613000000000006E-2</v>
      </c>
      <c r="BH176" s="21">
        <f>+[11]รายได้ค่าติดตั้ง!AK60/10^6</f>
        <v>0.16286200000000001</v>
      </c>
      <c r="BI176" s="21">
        <f>+[11]รายได้ค่าติดตั้ง!AL60/10^6</f>
        <v>8.6081000000000005E-2</v>
      </c>
      <c r="BJ176" s="21">
        <f>+[11]รายได้ค่าติดตั้ง!AM60/10^6</f>
        <v>9.2425999999999994E-2</v>
      </c>
      <c r="BK176" s="29">
        <f t="shared" si="21"/>
        <v>1.265309</v>
      </c>
    </row>
    <row r="177" spans="1:63">
      <c r="A177" s="10">
        <v>1028</v>
      </c>
      <c r="B177" s="10" t="s">
        <v>37</v>
      </c>
      <c r="C177" s="21">
        <f>+'[11]รายได้-กศผ.'!R29/10^6</f>
        <v>6.4895019845122732</v>
      </c>
      <c r="D177" s="21">
        <f>+'[11]รายได้-กศผ.'!S29/10^6</f>
        <v>6.4661848123923003</v>
      </c>
      <c r="E177" s="21">
        <f>+'[11]รายได้-กศผ.'!T29/10^6</f>
        <v>6.425392383613894</v>
      </c>
      <c r="F177" s="21">
        <f>+'[11]รายได้-กศผ.'!U29/10^6</f>
        <v>6.723792791457945</v>
      </c>
      <c r="G177" s="21">
        <f>+'[11]รายได้-กศผ.'!V29/10^6</f>
        <v>6.5599055790600245</v>
      </c>
      <c r="H177" s="21">
        <f>+'[11]รายได้-กศผ.'!W29/10^6</f>
        <v>6.2470207732465353</v>
      </c>
      <c r="I177" s="21">
        <f>+'[11]รายได้-กศผ.'!X29/10^6</f>
        <v>7.0960097262635893</v>
      </c>
      <c r="J177" s="21">
        <f>+'[11]รายได้-กศผ.'!Y29/10^6</f>
        <v>6.9775701015553322</v>
      </c>
      <c r="K177" s="21">
        <f>+'[11]รายได้-กศผ.'!Z29/10^6</f>
        <v>7.0932855112034057</v>
      </c>
      <c r="L177" s="21">
        <f>+'[11]รายได้-กศผ.'!AA29/10^6</f>
        <v>6.8165757510538301</v>
      </c>
      <c r="M177" s="21">
        <f>+'[11]รายได้-กศผ.'!AB29/10^6</f>
        <v>6.6223875096716291</v>
      </c>
      <c r="N177" s="21">
        <f>+'[11]รายได้-กศผ.'!AC29/10^6</f>
        <v>6.790153075969231</v>
      </c>
      <c r="O177" s="29">
        <f t="shared" si="18"/>
        <v>80.30777999999998</v>
      </c>
      <c r="Q177" s="10">
        <v>1028</v>
      </c>
      <c r="R177" s="10" t="s">
        <v>37</v>
      </c>
      <c r="S177" s="21">
        <f>+'[11]รายได้ค่าน้ำ-กศผ.'!R29/10^6</f>
        <v>5.249946984512273</v>
      </c>
      <c r="T177" s="21">
        <f>+'[11]รายได้ค่าน้ำ-กศผ.'!S29/10^6</f>
        <v>5.4596608123922996</v>
      </c>
      <c r="U177" s="21">
        <f>+'[11]รายได้ค่าน้ำ-กศผ.'!T29/10^6</f>
        <v>5.2982883836138939</v>
      </c>
      <c r="V177" s="21">
        <f>+'[11]รายได้ค่าน้ำ-กศผ.'!U29/10^6</f>
        <v>5.8442397914579445</v>
      </c>
      <c r="W177" s="21">
        <f>+'[11]รายได้ค่าน้ำ-กศผ.'!V29/10^6</f>
        <v>4.9417495790600245</v>
      </c>
      <c r="X177" s="21">
        <f>+'[11]รายได้ค่าน้ำ-กศผ.'!W29/10^6</f>
        <v>5.2694027732465347</v>
      </c>
      <c r="Y177" s="21">
        <f>+'[11]รายได้ค่าน้ำ-กศผ.'!X29/10^6</f>
        <v>6.137411726263589</v>
      </c>
      <c r="Z177" s="21">
        <f>+'[11]รายได้ค่าน้ำ-กศผ.'!Y29/10^6</f>
        <v>6.0638921015553322</v>
      </c>
      <c r="AA177" s="21">
        <f>+'[11]รายได้ค่าน้ำ-กศผ.'!Z29/10^6</f>
        <v>6.2367365112034054</v>
      </c>
      <c r="AB177" s="21">
        <f>+'[11]รายได้ค่าน้ำ-กศผ.'!AA29/10^6</f>
        <v>5.8604557510538298</v>
      </c>
      <c r="AC177" s="21">
        <f>+'[11]รายได้ค่าน้ำ-กศผ.'!AB29/10^6</f>
        <v>5.5195605096716296</v>
      </c>
      <c r="AD177" s="21">
        <f>+'[11]รายได้ค่าน้ำ-กศผ.'!AC29/10^6</f>
        <v>5.6162290759692315</v>
      </c>
      <c r="AE177" s="29">
        <f t="shared" si="19"/>
        <v>67.497573999999972</v>
      </c>
      <c r="AG177" s="10">
        <v>1028</v>
      </c>
      <c r="AH177" s="10" t="s">
        <v>37</v>
      </c>
      <c r="AI177" s="21">
        <f>+[11]รายได้ค่าบริการ!AB61/10^6+[11]รายได้ค่าบริการอื่น!AB61/10^6</f>
        <v>0.61842400000000008</v>
      </c>
      <c r="AJ177" s="21">
        <f>+[11]รายได้ค่าบริการ!AC61/10^6+[11]รายได้ค่าบริการอื่น!AC61/10^6</f>
        <v>0.61976500000000001</v>
      </c>
      <c r="AK177" s="21">
        <f>+[11]รายได้ค่าบริการ!AD61/10^6+[11]รายได้ค่าบริการอื่น!AD61/10^6</f>
        <v>0.62717800000000001</v>
      </c>
      <c r="AL177" s="21">
        <f>+[11]รายได้ค่าบริการ!AE61/10^6+[11]รายได้ค่าบริการอื่น!AE61/10^6</f>
        <v>0.624255</v>
      </c>
      <c r="AM177" s="21">
        <f>+[11]รายได้ค่าบริการ!AF61/10^6+[11]รายได้ค่าบริการอื่น!AF61/10^6</f>
        <v>0.61223499999999997</v>
      </c>
      <c r="AN177" s="21">
        <f>+[11]รายได้ค่าบริการ!AG61/10^6+[11]รายได้ค่าบริการอื่น!AG61/10^6</f>
        <v>0.62385000000000002</v>
      </c>
      <c r="AO177" s="21">
        <f>+[11]รายได้ค่าบริการ!AH61/10^6+[11]รายได้ค่าบริการอื่น!AH61/10^6</f>
        <v>0.62844</v>
      </c>
      <c r="AP177" s="21">
        <f>+[11]รายได้ค่าบริการ!AI61/10^6+[11]รายได้ค่าบริการอื่น!AI61/10^6</f>
        <v>0.63717799999999991</v>
      </c>
      <c r="AQ177" s="21">
        <f>+[11]รายได้ค่าบริการ!AJ61/10^6+[11]รายได้ค่าบริการอื่น!AJ61/10^6</f>
        <v>0.62637100000000001</v>
      </c>
      <c r="AR177" s="21">
        <f>+[11]รายได้ค่าบริการ!AK61/10^6+[11]รายได้ค่าบริการอื่น!AK61/10^6</f>
        <v>0.62951299999999999</v>
      </c>
      <c r="AS177" s="21">
        <f>+[11]รายได้ค่าบริการ!AL61/10^6+[11]รายได้ค่าบริการอื่น!AL61/10^6</f>
        <v>0.63320500000000002</v>
      </c>
      <c r="AT177" s="21">
        <f>+[11]รายได้ค่าบริการ!AM61/10^6+[11]รายได้ค่าบริการอื่น!AM61/10^6</f>
        <v>0.63419300000000001</v>
      </c>
      <c r="AU177" s="29">
        <f t="shared" si="20"/>
        <v>7.5146069999999998</v>
      </c>
      <c r="AW177" s="10">
        <v>1028</v>
      </c>
      <c r="AX177" s="10" t="s">
        <v>37</v>
      </c>
      <c r="AY177" s="21">
        <f>+[11]รายได้ค่าติดตั้ง!AB61/10^6</f>
        <v>0.62113099999999999</v>
      </c>
      <c r="AZ177" s="21">
        <f>+[11]รายได้ค่าติดตั้ง!AC61/10^6</f>
        <v>0.38675900000000002</v>
      </c>
      <c r="BA177" s="21">
        <f>+[11]รายได้ค่าติดตั้ง!AD61/10^6</f>
        <v>0.49992599999999998</v>
      </c>
      <c r="BB177" s="21">
        <f>+[11]รายได้ค่าติดตั้ง!AE61/10^6</f>
        <v>0.25529800000000002</v>
      </c>
      <c r="BC177" s="21">
        <f>+[11]รายได้ค่าติดตั้ง!AF61/10^6</f>
        <v>1.0059210000000001</v>
      </c>
      <c r="BD177" s="21">
        <f>+[11]รายได้ค่าติดตั้ง!AG61/10^6</f>
        <v>0.35376800000000003</v>
      </c>
      <c r="BE177" s="21">
        <f>+[11]รายได้ค่าติดตั้ง!AH61/10^6</f>
        <v>0.33015800000000001</v>
      </c>
      <c r="BF177" s="21">
        <f>+[11]รายได้ค่าติดตั้ง!AI61/10^6</f>
        <v>0.27650000000000002</v>
      </c>
      <c r="BG177" s="21">
        <f>+[11]รายได้ค่าติดตั้ง!AJ61/10^6</f>
        <v>0.23017799999999999</v>
      </c>
      <c r="BH177" s="21">
        <f>+[11]รายได้ค่าติดตั้ง!AK61/10^6</f>
        <v>0.32660699999999998</v>
      </c>
      <c r="BI177" s="21">
        <f>+[11]รายได้ค่าติดตั้ง!AL61/10^6</f>
        <v>0.46962199999999998</v>
      </c>
      <c r="BJ177" s="21">
        <f>+[11]รายได้ค่าติดตั้ง!AM61/10^6</f>
        <v>0.53973099999999996</v>
      </c>
      <c r="BK177" s="29">
        <f t="shared" si="21"/>
        <v>5.2955990000000002</v>
      </c>
    </row>
    <row r="178" spans="1:63">
      <c r="A178" s="10">
        <v>1029</v>
      </c>
      <c r="B178" s="10" t="s">
        <v>38</v>
      </c>
      <c r="C178" s="21">
        <f>+'[11]รายได้-กศผ.'!R30/10^6</f>
        <v>0.97171168831046784</v>
      </c>
      <c r="D178" s="21">
        <f>+'[11]รายได้-กศผ.'!S30/10^6</f>
        <v>1.0109149066263945</v>
      </c>
      <c r="E178" s="21">
        <f>+'[11]รายได้-กศผ.'!T30/10^6</f>
        <v>1.002732695670421</v>
      </c>
      <c r="F178" s="21">
        <f>+'[11]รายได้-กศผ.'!U30/10^6</f>
        <v>1.0648847227958533</v>
      </c>
      <c r="G178" s="21">
        <f>+'[11]รายได้-กศผ.'!V30/10^6</f>
        <v>1.0496497406703533</v>
      </c>
      <c r="H178" s="21">
        <f>+'[11]รายได้-กศผ.'!W30/10^6</f>
        <v>1.0379253155312882</v>
      </c>
      <c r="I178" s="21">
        <f>+'[11]รายได้-กศผ.'!X30/10^6</f>
        <v>1.1238896452707565</v>
      </c>
      <c r="J178" s="21">
        <f>+'[11]รายได้-กศผ.'!Y30/10^6</f>
        <v>1.189172518085577</v>
      </c>
      <c r="K178" s="21">
        <f>+'[11]รายได้-กศผ.'!Z30/10^6</f>
        <v>1.1324521583608569</v>
      </c>
      <c r="L178" s="21">
        <f>+'[11]รายได้-กศผ.'!AA30/10^6</f>
        <v>1.0575393049143726</v>
      </c>
      <c r="M178" s="21">
        <f>+'[11]รายได้-กศผ.'!AB30/10^6</f>
        <v>1.0141143769485363</v>
      </c>
      <c r="N178" s="21">
        <f>+'[11]รายได้-กศผ.'!AC30/10^6</f>
        <v>1.0635929268151216</v>
      </c>
      <c r="O178" s="29">
        <f t="shared" si="18"/>
        <v>12.718579999999999</v>
      </c>
      <c r="Q178" s="10">
        <v>1029</v>
      </c>
      <c r="R178" s="10" t="s">
        <v>38</v>
      </c>
      <c r="S178" s="21">
        <f>+'[11]รายได้ค่าน้ำ-กศผ.'!R30/10^6</f>
        <v>0.79012268831046784</v>
      </c>
      <c r="T178" s="21">
        <f>+'[11]รายได้ค่าน้ำ-กศผ.'!S30/10^6</f>
        <v>0.83235090662639455</v>
      </c>
      <c r="U178" s="21">
        <f>+'[11]รายได้ค่าน้ำ-กศผ.'!T30/10^6</f>
        <v>0.838764695670421</v>
      </c>
      <c r="V178" s="21">
        <f>+'[11]รายได้ค่าน้ำ-กศผ.'!U30/10^6</f>
        <v>0.88635272279585342</v>
      </c>
      <c r="W178" s="21">
        <f>+'[11]รายได้ค่าน้ำ-กศผ.'!V30/10^6</f>
        <v>0.83802974067035341</v>
      </c>
      <c r="X178" s="21">
        <f>+'[11]รายได้ค่าน้ำ-กศผ.'!W30/10^6</f>
        <v>0.85802531553128825</v>
      </c>
      <c r="Y178" s="21">
        <f>+'[11]รายได้ค่าน้ำ-กศผ.'!X30/10^6</f>
        <v>0.93248564527075639</v>
      </c>
      <c r="Z178" s="21">
        <f>+'[11]รายได้ค่าน้ำ-กศผ.'!Y30/10^6</f>
        <v>1.0167805180855771</v>
      </c>
      <c r="AA178" s="21">
        <f>+'[11]รายได้ค่าน้ำ-กศผ.'!Z30/10^6</f>
        <v>0.92451715836085679</v>
      </c>
      <c r="AB178" s="21">
        <f>+'[11]รายได้ค่าน้ำ-กศผ.'!AA30/10^6</f>
        <v>0.89862530491437276</v>
      </c>
      <c r="AC178" s="21">
        <f>+'[11]รายได้ค่าน้ำ-กศผ.'!AB30/10^6</f>
        <v>0.89424337694853639</v>
      </c>
      <c r="AD178" s="21">
        <f>+'[11]รายได้ค่าน้ำ-กศผ.'!AC30/10^6</f>
        <v>0.6491409268151217</v>
      </c>
      <c r="AE178" s="29">
        <f t="shared" si="19"/>
        <v>10.359438999999998</v>
      </c>
      <c r="AG178" s="10">
        <v>1029</v>
      </c>
      <c r="AH178" s="10" t="s">
        <v>38</v>
      </c>
      <c r="AI178" s="21">
        <f>+[11]รายได้ค่าบริการ!AB62/10^6+[11]รายได้ค่าบริการอื่น!AB62/10^6</f>
        <v>0.105321</v>
      </c>
      <c r="AJ178" s="21">
        <f>+[11]รายได้ค่าบริการ!AC62/10^6+[11]รายได้ค่าบริการอื่น!AC62/10^6</f>
        <v>0.10605100000000001</v>
      </c>
      <c r="AK178" s="21">
        <f>+[11]รายได้ค่าบริการ!AD62/10^6+[11]รายได้ค่าบริการอื่น!AD62/10^6</f>
        <v>0.10727200000000001</v>
      </c>
      <c r="AL178" s="21">
        <f>+[11]รายได้ค่าบริการ!AE62/10^6+[11]รายได้ค่าบริการอื่น!AE62/10^6</f>
        <v>0.107447</v>
      </c>
      <c r="AM178" s="21">
        <f>+[11]รายได้ค่าบริการ!AF62/10^6+[11]รายได้ค่าบริการอื่น!AF62/10^6</f>
        <v>0.108288</v>
      </c>
      <c r="AN178" s="21">
        <f>+[11]รายได้ค่าบริการ!AG62/10^6+[11]รายได้ค่าบริการอื่น!AG62/10^6</f>
        <v>0.109746</v>
      </c>
      <c r="AO178" s="21">
        <f>+[11]รายได้ค่าบริการ!AH62/10^6+[11]รายได้ค่าบริการอื่น!AH62/10^6</f>
        <v>0.11057599999999999</v>
      </c>
      <c r="AP178" s="21">
        <f>+[11]รายได้ค่าบริการ!AI62/10^6+[11]รายได้ค่าบริการอื่น!AI62/10^6</f>
        <v>0.110829</v>
      </c>
      <c r="AQ178" s="21">
        <f>+[11]รายได้ค่าบริการ!AJ62/10^6+[11]รายได้ค่าบริการอื่น!AJ62/10^6</f>
        <v>0.11179</v>
      </c>
      <c r="AR178" s="21">
        <f>+[11]รายได้ค่าบริการ!AK62/10^6+[11]รายได้ค่าบริการอื่น!AK62/10^6</f>
        <v>0.11548000000000001</v>
      </c>
      <c r="AS178" s="21">
        <f>+[11]รายได้ค่าบริการ!AL62/10^6+[11]รายได้ค่าบริการอื่น!AL62/10^6</f>
        <v>0.11340599999999999</v>
      </c>
      <c r="AT178" s="21">
        <f>+[11]รายได้ค่าบริการ!AM62/10^6+[11]รายได้ค่าบริการอื่น!AM62/10^6</f>
        <v>0.11390400000000001</v>
      </c>
      <c r="AU178" s="29">
        <f t="shared" si="20"/>
        <v>1.3201099999999999</v>
      </c>
      <c r="AW178" s="10">
        <v>1029</v>
      </c>
      <c r="AX178" s="10" t="s">
        <v>38</v>
      </c>
      <c r="AY178" s="21">
        <f>+[11]รายได้ค่าติดตั้ง!AB62/10^6</f>
        <v>7.6268000000000002E-2</v>
      </c>
      <c r="AZ178" s="21">
        <f>+[11]รายได้ค่าติดตั้ง!AC62/10^6</f>
        <v>7.2512999999999994E-2</v>
      </c>
      <c r="BA178" s="21">
        <f>+[11]รายได้ค่าติดตั้ง!AD62/10^6</f>
        <v>5.6696000000000003E-2</v>
      </c>
      <c r="BB178" s="21">
        <f>+[11]รายได้ค่าติดตั้ง!AE62/10^6</f>
        <v>7.1084999999999995E-2</v>
      </c>
      <c r="BC178" s="21">
        <f>+[11]รายได้ค่าติดตั้ง!AF62/10^6</f>
        <v>0.10333199999999999</v>
      </c>
      <c r="BD178" s="21">
        <f>+[11]รายได้ค่าติดตั้ง!AG62/10^6</f>
        <v>7.0153999999999994E-2</v>
      </c>
      <c r="BE178" s="21">
        <f>+[11]รายได้ค่าติดตั้ง!AH62/10^6</f>
        <v>8.0827999999999997E-2</v>
      </c>
      <c r="BF178" s="21">
        <f>+[11]รายได้ค่าติดตั้ง!AI62/10^6</f>
        <v>6.1563E-2</v>
      </c>
      <c r="BG178" s="21">
        <f>+[11]รายได้ค่าติดตั้ง!AJ62/10^6</f>
        <v>9.6144999999999994E-2</v>
      </c>
      <c r="BH178" s="21">
        <f>+[11]รายได้ค่าติดตั้ง!AK62/10^6</f>
        <v>4.3434E-2</v>
      </c>
      <c r="BI178" s="21">
        <f>+[11]รายได้ค่าติดตั้ง!AL62/10^6</f>
        <v>6.4650000000000003E-3</v>
      </c>
      <c r="BJ178" s="21">
        <f>+[11]รายได้ค่าติดตั้ง!AM62/10^6</f>
        <v>0.30054799999999998</v>
      </c>
      <c r="BK178" s="29">
        <f t="shared" si="21"/>
        <v>1.039031</v>
      </c>
    </row>
    <row r="179" spans="1:63">
      <c r="A179" s="15">
        <v>1030</v>
      </c>
      <c r="B179" s="15" t="s">
        <v>18</v>
      </c>
      <c r="C179" s="23">
        <f>+'[11]รายได้-กศผ.'!R31/10^6</f>
        <v>1.2853515219941531</v>
      </c>
      <c r="D179" s="23">
        <f>+'[11]รายได้-กศผ.'!S31/10^6</f>
        <v>1.3425977592450977</v>
      </c>
      <c r="E179" s="23">
        <f>+'[11]รายได้-กศผ.'!T31/10^6</f>
        <v>1.3216979471246249</v>
      </c>
      <c r="F179" s="23">
        <f>+'[11]รายได้-กศผ.'!U31/10^6</f>
        <v>1.4130262875200559</v>
      </c>
      <c r="G179" s="23">
        <f>+'[11]รายได้-กศผ.'!V31/10^6</f>
        <v>1.3915714021181631</v>
      </c>
      <c r="H179" s="23">
        <f>+'[11]รายได้-กศผ.'!W31/10^6</f>
        <v>1.3686405211526502</v>
      </c>
      <c r="I179" s="23">
        <f>+'[11]รายได้-กศผ.'!X31/10^6</f>
        <v>1.5581481611897832</v>
      </c>
      <c r="J179" s="23">
        <f>+'[11]รายได้-กศผ.'!Y31/10^6</f>
        <v>1.57618396181419</v>
      </c>
      <c r="K179" s="23">
        <f>+'[11]รายได้-กศผ.'!Z31/10^6</f>
        <v>1.4807199438525065</v>
      </c>
      <c r="L179" s="23">
        <f>+'[11]รายได้-กศผ.'!AA31/10^6</f>
        <v>1.3399547544295269</v>
      </c>
      <c r="M179" s="23">
        <f>+'[11]รายได้-กศผ.'!AB31/10^6</f>
        <v>1.3505598157081948</v>
      </c>
      <c r="N179" s="23">
        <f>+'[11]รายได้-กศผ.'!AC31/10^6</f>
        <v>1.3810779238510547</v>
      </c>
      <c r="O179" s="31">
        <f t="shared" si="18"/>
        <v>16.809529999999999</v>
      </c>
      <c r="Q179" s="15">
        <v>1030</v>
      </c>
      <c r="R179" s="15" t="s">
        <v>18</v>
      </c>
      <c r="S179" s="23">
        <f>+'[11]รายได้ค่าน้ำ-กศผ.'!R31/10^6</f>
        <v>1.072614521994153</v>
      </c>
      <c r="T179" s="23">
        <f>+'[11]รายได้ค่าน้ำ-กศผ.'!S31/10^6</f>
        <v>1.0582657592450977</v>
      </c>
      <c r="U179" s="23">
        <f>+'[11]รายได้ค่าน้ำ-กศผ.'!T31/10^6</f>
        <v>1.129583947124625</v>
      </c>
      <c r="V179" s="23">
        <f>+'[11]รายได้ค่าน้ำ-กศผ.'!U31/10^6</f>
        <v>1.1044352875200558</v>
      </c>
      <c r="W179" s="23">
        <f>+'[11]รายได้ค่าน้ำ-กศผ.'!V31/10^6</f>
        <v>1.1835374021181633</v>
      </c>
      <c r="X179" s="23">
        <f>+'[11]รายได้ค่าน้ำ-กศผ.'!W31/10^6</f>
        <v>1.0456935211526501</v>
      </c>
      <c r="Y179" s="23">
        <f>+'[11]รายได้ค่าน้ำ-กศผ.'!X31/10^6</f>
        <v>1.3277351611897832</v>
      </c>
      <c r="Z179" s="23">
        <f>+'[11]รายได้ค่าน้ำ-กศผ.'!Y31/10^6</f>
        <v>1.3141229618141901</v>
      </c>
      <c r="AA179" s="23">
        <f>+'[11]รายได้ค่าน้ำ-กศผ.'!Z31/10^6</f>
        <v>1.2357869438525066</v>
      </c>
      <c r="AB179" s="23">
        <f>+'[11]รายได้ค่าน้ำ-กศผ.'!AA31/10^6</f>
        <v>1.1308407544295269</v>
      </c>
      <c r="AC179" s="23">
        <f>+'[11]รายได้ค่าน้ำ-กศผ.'!AB31/10^6</f>
        <v>1.0707338157081949</v>
      </c>
      <c r="AD179" s="23">
        <f>+'[11]รายได้ค่าน้ำ-กศผ.'!AC31/10^6</f>
        <v>1.1240589238510545</v>
      </c>
      <c r="AE179" s="31">
        <f t="shared" si="19"/>
        <v>13.797409</v>
      </c>
      <c r="AG179" s="15">
        <v>1030</v>
      </c>
      <c r="AH179" s="15" t="s">
        <v>18</v>
      </c>
      <c r="AI179" s="23">
        <f>+[11]รายได้ค่าบริการ!AB63/10^6+[11]รายได้ค่าบริการอื่น!AB63/10^6</f>
        <v>0.13564999999999999</v>
      </c>
      <c r="AJ179" s="23">
        <f>+[11]รายได้ค่าบริการ!AC63/10^6+[11]รายได้ค่าบริการอื่น!AC63/10^6</f>
        <v>0.14104</v>
      </c>
      <c r="AK179" s="23">
        <f>+[11]รายได้ค่าบริการ!AD63/10^6+[11]รายได้ค่าบริการอื่น!AD63/10^6</f>
        <v>0.13733899999999999</v>
      </c>
      <c r="AL179" s="23">
        <f>+[11]รายได้ค่าบริการ!AE63/10^6+[11]รายได้ค่าบริการอื่น!AE63/10^6</f>
        <v>0.13676099999999999</v>
      </c>
      <c r="AM179" s="23">
        <f>+[11]รายได้ค่าบริการ!AF63/10^6+[11]รายได้ค่าบริการอื่น!AF63/10^6</f>
        <v>0.13927200000000001</v>
      </c>
      <c r="AN179" s="23">
        <f>+[11]รายได้ค่าบริการ!AG63/10^6+[11]รายได้ค่าบริการอื่น!AG63/10^6</f>
        <v>0.14926499999999998</v>
      </c>
      <c r="AO179" s="23">
        <f>+[11]รายได้ค่าบริการ!AH63/10^6+[11]รายได้ค่าบริการอื่น!AH63/10^6</f>
        <v>0.142319</v>
      </c>
      <c r="AP179" s="23">
        <f>+[11]รายได้ค่าบริการ!AI63/10^6+[11]รายได้ค่าบริการอื่น!AI63/10^6</f>
        <v>0.153363</v>
      </c>
      <c r="AQ179" s="23">
        <f>+[11]รายได้ค่าบริการ!AJ63/10^6+[11]รายได้ค่าบริการอื่น!AJ63/10^6</f>
        <v>0.14539199999999999</v>
      </c>
      <c r="AR179" s="23">
        <f>+[11]รายได้ค่าบริการ!AK63/10^6+[11]รายได้ค่าบริการอื่น!AK63/10^6</f>
        <v>0.145038</v>
      </c>
      <c r="AS179" s="23">
        <f>+[11]รายได้ค่าบริการ!AL63/10^6+[11]รายได้ค่าบริการอื่น!AL63/10^6</f>
        <v>0.141759</v>
      </c>
      <c r="AT179" s="23">
        <f>+[11]รายได้ค่าบริการ!AM63/10^6+[11]รายได้ค่าบริการอื่น!AM63/10^6</f>
        <v>0.13961099999999999</v>
      </c>
      <c r="AU179" s="31">
        <f t="shared" si="20"/>
        <v>1.7068089999999998</v>
      </c>
      <c r="AW179" s="15">
        <v>1030</v>
      </c>
      <c r="AX179" s="15" t="s">
        <v>18</v>
      </c>
      <c r="AY179" s="23">
        <f>+[11]รายได้ค่าติดตั้ง!AB63/10^6</f>
        <v>7.7087000000000003E-2</v>
      </c>
      <c r="AZ179" s="23">
        <f>+[11]รายได้ค่าติดตั้ง!AC63/10^6</f>
        <v>0.143292</v>
      </c>
      <c r="BA179" s="23">
        <f>+[11]รายได้ค่าติดตั้ง!AD63/10^6</f>
        <v>5.4774999999999997E-2</v>
      </c>
      <c r="BB179" s="23">
        <f>+[11]รายได้ค่าติดตั้ง!AE63/10^6</f>
        <v>0.17183000000000001</v>
      </c>
      <c r="BC179" s="23">
        <f>+[11]รายได้ค่าติดตั้ง!AF63/10^6</f>
        <v>6.8762000000000004E-2</v>
      </c>
      <c r="BD179" s="23">
        <f>+[11]รายได้ค่าติดตั้ง!AG63/10^6</f>
        <v>0.173682</v>
      </c>
      <c r="BE179" s="23">
        <f>+[11]รายได้ค่าติดตั้ง!AH63/10^6</f>
        <v>8.8094000000000006E-2</v>
      </c>
      <c r="BF179" s="23">
        <f>+[11]รายได้ค่าติดตั้ง!AI63/10^6</f>
        <v>0.108698</v>
      </c>
      <c r="BG179" s="23">
        <f>+[11]รายได้ค่าติดตั้ง!AJ63/10^6</f>
        <v>9.9541000000000004E-2</v>
      </c>
      <c r="BH179" s="23">
        <f>+[11]รายได้ค่าติดตั้ง!AK63/10^6</f>
        <v>6.4075999999999994E-2</v>
      </c>
      <c r="BI179" s="23">
        <f>+[11]รายได้ค่าติดตั้ง!AL63/10^6</f>
        <v>0.138067</v>
      </c>
      <c r="BJ179" s="23">
        <f>+[11]รายได้ค่าติดตั้ง!AM63/10^6</f>
        <v>0.117408</v>
      </c>
      <c r="BK179" s="31">
        <f t="shared" si="21"/>
        <v>1.3053119999999998</v>
      </c>
    </row>
    <row r="180" spans="1:63">
      <c r="A180" s="4">
        <v>10300</v>
      </c>
      <c r="B180" s="4" t="s">
        <v>149</v>
      </c>
      <c r="C180" s="25">
        <f>SUM(C152:C179)</f>
        <v>163.28163694753101</v>
      </c>
      <c r="D180" s="25">
        <f t="shared" ref="D180:N180" si="22">SUM(D152:D179)</f>
        <v>170.85649323986684</v>
      </c>
      <c r="E180" s="25">
        <f t="shared" si="22"/>
        <v>167.35157499889343</v>
      </c>
      <c r="F180" s="25">
        <f t="shared" si="22"/>
        <v>174.39765841906677</v>
      </c>
      <c r="G180" s="25">
        <f t="shared" si="22"/>
        <v>170.10414271441712</v>
      </c>
      <c r="H180" s="25">
        <f t="shared" si="22"/>
        <v>166.07622954650199</v>
      </c>
      <c r="I180" s="25">
        <f t="shared" si="22"/>
        <v>188.37994000926389</v>
      </c>
      <c r="J180" s="25">
        <f t="shared" si="22"/>
        <v>185.82024303729582</v>
      </c>
      <c r="K180" s="25">
        <f t="shared" si="22"/>
        <v>180.33554250015101</v>
      </c>
      <c r="L180" s="25">
        <f t="shared" si="22"/>
        <v>170.63105550522272</v>
      </c>
      <c r="M180" s="25">
        <f t="shared" si="22"/>
        <v>169.02641172411217</v>
      </c>
      <c r="N180" s="25">
        <f t="shared" si="22"/>
        <v>175.08028135767731</v>
      </c>
      <c r="O180" s="25">
        <f>SUM(O152:O179)</f>
        <v>2081.3412100000005</v>
      </c>
      <c r="Q180" s="4">
        <v>10300</v>
      </c>
      <c r="R180" s="4" t="s">
        <v>149</v>
      </c>
      <c r="S180" s="25">
        <f>SUM(S152:S179)</f>
        <v>132.46441894753093</v>
      </c>
      <c r="T180" s="25">
        <f t="shared" ref="T180:AD180" si="23">SUM(T152:T179)</f>
        <v>140.11506723986685</v>
      </c>
      <c r="U180" s="25">
        <f t="shared" si="23"/>
        <v>141.05765399889344</v>
      </c>
      <c r="V180" s="25">
        <f t="shared" si="23"/>
        <v>146.67772441906675</v>
      </c>
      <c r="W180" s="25">
        <f t="shared" si="23"/>
        <v>142.94894471441714</v>
      </c>
      <c r="X180" s="25">
        <f t="shared" si="23"/>
        <v>135.56744154650198</v>
      </c>
      <c r="Y180" s="25">
        <f t="shared" si="23"/>
        <v>162.12152900926395</v>
      </c>
      <c r="Z180" s="25">
        <f t="shared" si="23"/>
        <v>157.67506103729579</v>
      </c>
      <c r="AA180" s="25">
        <f t="shared" si="23"/>
        <v>148.668252500151</v>
      </c>
      <c r="AB180" s="25">
        <f t="shared" si="23"/>
        <v>141.10993550522275</v>
      </c>
      <c r="AC180" s="25">
        <f t="shared" si="23"/>
        <v>137.72655772411215</v>
      </c>
      <c r="AD180" s="25">
        <f t="shared" si="23"/>
        <v>141.05533235767732</v>
      </c>
      <c r="AE180" s="25">
        <f>SUM(AE152:AE179)</f>
        <v>1727.1879190000002</v>
      </c>
      <c r="AG180" s="4">
        <v>10300</v>
      </c>
      <c r="AH180" s="4" t="s">
        <v>149</v>
      </c>
      <c r="AI180" s="25">
        <f>SUM(AI152:AI179)</f>
        <v>12.606051000000003</v>
      </c>
      <c r="AJ180" s="25">
        <f t="shared" ref="AJ180:AT180" si="24">SUM(AJ152:AJ179)</f>
        <v>12.733137000000001</v>
      </c>
      <c r="AK180" s="25">
        <f t="shared" si="24"/>
        <v>12.821916000000002</v>
      </c>
      <c r="AL180" s="25">
        <f t="shared" si="24"/>
        <v>12.854298999999997</v>
      </c>
      <c r="AM180" s="25">
        <f t="shared" si="24"/>
        <v>12.698291999999997</v>
      </c>
      <c r="AN180" s="25">
        <f t="shared" si="24"/>
        <v>12.905804999999999</v>
      </c>
      <c r="AO180" s="25">
        <f t="shared" si="24"/>
        <v>12.711413000000002</v>
      </c>
      <c r="AP180" s="25">
        <f t="shared" si="24"/>
        <v>13.070482</v>
      </c>
      <c r="AQ180" s="25">
        <f t="shared" si="24"/>
        <v>13.183198999999998</v>
      </c>
      <c r="AR180" s="25">
        <f t="shared" si="24"/>
        <v>13.191220999999997</v>
      </c>
      <c r="AS180" s="25">
        <f t="shared" si="24"/>
        <v>13.258333</v>
      </c>
      <c r="AT180" s="25">
        <f t="shared" si="24"/>
        <v>13.210412000000002</v>
      </c>
      <c r="AU180" s="25">
        <f>SUM(AU152:AU179)</f>
        <v>155.24456000000001</v>
      </c>
      <c r="AW180" s="4">
        <v>10300</v>
      </c>
      <c r="AX180" s="4" t="s">
        <v>149</v>
      </c>
      <c r="AY180" s="25">
        <f>SUM(AY152:AY179)</f>
        <v>18.211166999999996</v>
      </c>
      <c r="AZ180" s="25">
        <f t="shared" ref="AZ180:BJ180" si="25">SUM(AZ152:AZ179)</f>
        <v>18.008289000000001</v>
      </c>
      <c r="BA180" s="25">
        <f t="shared" si="25"/>
        <v>13.472005000000003</v>
      </c>
      <c r="BB180" s="25">
        <f t="shared" si="25"/>
        <v>14.865634999999997</v>
      </c>
      <c r="BC180" s="25">
        <f t="shared" si="25"/>
        <v>14.456905999999998</v>
      </c>
      <c r="BD180" s="25">
        <f t="shared" si="25"/>
        <v>17.602982999999991</v>
      </c>
      <c r="BE180" s="25">
        <f t="shared" si="25"/>
        <v>13.546998000000004</v>
      </c>
      <c r="BF180" s="25">
        <f t="shared" si="25"/>
        <v>15.074699999999996</v>
      </c>
      <c r="BG180" s="25">
        <f t="shared" si="25"/>
        <v>18.484090999999992</v>
      </c>
      <c r="BH180" s="25">
        <f t="shared" si="25"/>
        <v>16.329899000000001</v>
      </c>
      <c r="BI180" s="25">
        <f t="shared" si="25"/>
        <v>18.041520999999996</v>
      </c>
      <c r="BJ180" s="25">
        <f t="shared" si="25"/>
        <v>20.814537000000001</v>
      </c>
      <c r="BK180" s="25">
        <f>SUM(BK152:BK179)</f>
        <v>198.90873099999996</v>
      </c>
    </row>
    <row r="181" spans="1:63">
      <c r="A181" s="32"/>
      <c r="B181" s="32"/>
      <c r="C181"/>
      <c r="D181"/>
      <c r="E181"/>
      <c r="F181"/>
      <c r="G181"/>
      <c r="H181"/>
      <c r="I181"/>
      <c r="J181"/>
      <c r="K181"/>
      <c r="L181"/>
      <c r="M181"/>
      <c r="N181"/>
      <c r="O181" s="372"/>
    </row>
    <row r="182" spans="1:63">
      <c r="A182" s="3" t="s">
        <v>55</v>
      </c>
      <c r="B182" s="3" t="s">
        <v>44</v>
      </c>
      <c r="C182" s="3" t="s">
        <v>0</v>
      </c>
      <c r="D182" s="3" t="s">
        <v>1</v>
      </c>
      <c r="E182" s="3" t="s">
        <v>2</v>
      </c>
      <c r="F182" s="3" t="s">
        <v>3</v>
      </c>
      <c r="G182" s="3" t="s">
        <v>4</v>
      </c>
      <c r="H182" s="3" t="s">
        <v>5</v>
      </c>
      <c r="I182" s="3" t="s">
        <v>6</v>
      </c>
      <c r="J182" s="3" t="s">
        <v>7</v>
      </c>
      <c r="K182" s="3" t="s">
        <v>8</v>
      </c>
      <c r="L182" s="3" t="s">
        <v>9</v>
      </c>
      <c r="M182" s="3" t="s">
        <v>10</v>
      </c>
      <c r="N182" s="3" t="s">
        <v>11</v>
      </c>
      <c r="O182" s="3" t="s">
        <v>58</v>
      </c>
    </row>
    <row r="183" spans="1:63">
      <c r="A183" s="34"/>
      <c r="B183" s="34" t="s">
        <v>46</v>
      </c>
      <c r="C183" s="35">
        <f>+'[11]ค่าใช้จ่าย-กศผ.'!R4/10^6</f>
        <v>7.5061770111951143</v>
      </c>
      <c r="D183" s="35">
        <f>+'[11]ค่าใช้จ่าย-กศผ.'!S4/10^6</f>
        <v>8.0907939711082228</v>
      </c>
      <c r="E183" s="35">
        <f>+'[11]ค่าใช้จ่าย-กศผ.'!T4/10^6</f>
        <v>9.2354292801775824</v>
      </c>
      <c r="F183" s="35">
        <f>+'[11]ค่าใช้จ่าย-กศผ.'!U4/10^6</f>
        <v>7.6904615423470792</v>
      </c>
      <c r="G183" s="35">
        <f>+'[11]ค่าใช้จ่าย-กศผ.'!V4/10^6</f>
        <v>8.4117459889411812</v>
      </c>
      <c r="H183" s="35">
        <f>+'[11]ค่าใช้จ่าย-กศผ.'!W4/10^6</f>
        <v>9.0512344248293957</v>
      </c>
      <c r="I183" s="35">
        <f>+'[11]ค่าใช้จ่าย-กศผ.'!X4/10^6</f>
        <v>8.2494962325956624</v>
      </c>
      <c r="J183" s="35">
        <f>+'[11]ค่าใช้จ่าย-กศผ.'!Y4/10^6</f>
        <v>9.1050819899150532</v>
      </c>
      <c r="K183" s="35">
        <f>+'[11]ค่าใช้จ่าย-กศผ.'!Z4/10^6</f>
        <v>8.7651426084648651</v>
      </c>
      <c r="L183" s="35">
        <f>+'[11]ค่าใช้จ่าย-กศผ.'!AA4/10^6</f>
        <v>8.3868934298253599</v>
      </c>
      <c r="M183" s="35">
        <f>+'[11]ค่าใช้จ่าย-กศผ.'!AB4/10^6</f>
        <v>9.3374967430124052</v>
      </c>
      <c r="N183" s="35">
        <f>+'[11]ค่าใช้จ่าย-กศผ.'!AC4/10^6</f>
        <v>11.434624777588072</v>
      </c>
      <c r="O183" s="36">
        <f>SUM(C183:N183)</f>
        <v>105.264578</v>
      </c>
    </row>
    <row r="184" spans="1:63">
      <c r="A184" s="10">
        <v>1004</v>
      </c>
      <c r="B184" s="10" t="s">
        <v>99</v>
      </c>
      <c r="C184" s="21">
        <f>+'[11]ค่าใช้จ่าย-กศผ.'!R5/10^6</f>
        <v>15.242324936352528</v>
      </c>
      <c r="D184" s="21">
        <f>+'[11]ค่าใช้จ่าย-กศผ.'!S5/10^6</f>
        <v>15.934641778438479</v>
      </c>
      <c r="E184" s="21">
        <f>+'[11]ค่าใช้จ่าย-กศผ.'!T5/10^6</f>
        <v>17.020215971158681</v>
      </c>
      <c r="F184" s="21">
        <f>+'[11]ค่าใช้จ่าย-กศผ.'!U5/10^6</f>
        <v>14.942001306347935</v>
      </c>
      <c r="G184" s="21">
        <f>+'[11]ค่าใช้จ่าย-กศผ.'!V5/10^6</f>
        <v>16.006042812970659</v>
      </c>
      <c r="H184" s="21">
        <f>+'[11]ค่าใช้จ่าย-กศผ.'!W5/10^6</f>
        <v>18.046843275215053</v>
      </c>
      <c r="I184" s="21">
        <f>+'[11]ค่าใช้จ่าย-กศผ.'!X5/10^6</f>
        <v>16.706667305686558</v>
      </c>
      <c r="J184" s="21">
        <f>+'[11]ค่าใช้จ่าย-กศผ.'!Y5/10^6</f>
        <v>16.160766665450264</v>
      </c>
      <c r="K184" s="21">
        <f>+'[11]ค่าใช้จ่าย-กศผ.'!Z5/10^6</f>
        <v>18.25727736275946</v>
      </c>
      <c r="L184" s="21">
        <f>+'[11]ค่าใช้จ่าย-กศผ.'!AA5/10^6</f>
        <v>17.059095586433724</v>
      </c>
      <c r="M184" s="21">
        <f>+'[11]ค่าใช้จ่าย-กศผ.'!AB5/10^6</f>
        <v>18.66407231109795</v>
      </c>
      <c r="N184" s="21">
        <f>+'[11]ค่าใช้จ่าย-กศผ.'!AC5/10^6</f>
        <v>20.665752688088713</v>
      </c>
      <c r="O184" s="29">
        <f>SUM(C184:N184)</f>
        <v>204.705702</v>
      </c>
    </row>
    <row r="185" spans="1:63">
      <c r="A185" s="10">
        <v>1005</v>
      </c>
      <c r="B185" s="10" t="s">
        <v>13</v>
      </c>
      <c r="C185" s="21">
        <f>+'[11]ค่าใช้จ่าย-กศผ.'!R6/10^6</f>
        <v>0.74031009596485142</v>
      </c>
      <c r="D185" s="21">
        <f>+'[11]ค่าใช้จ่าย-กศผ.'!S6/10^6</f>
        <v>0.65492075991138665</v>
      </c>
      <c r="E185" s="21">
        <f>+'[11]ค่าใช้จ่าย-กศผ.'!T6/10^6</f>
        <v>0.69062955175813379</v>
      </c>
      <c r="F185" s="21">
        <f>+'[11]ค่าใช้จ่าย-กศผ.'!U6/10^6</f>
        <v>0.64537925964013354</v>
      </c>
      <c r="G185" s="21">
        <f>+'[11]ค่าใช้จ่าย-กศผ.'!V6/10^6</f>
        <v>0.66881235877999257</v>
      </c>
      <c r="H185" s="21">
        <f>+'[11]ค่าใช้จ่าย-กศผ.'!W6/10^6</f>
        <v>0.70263946246801146</v>
      </c>
      <c r="I185" s="21">
        <f>+'[11]ค่าใช้จ่าย-กศผ.'!X6/10^6</f>
        <v>0.6630515651190898</v>
      </c>
      <c r="J185" s="21">
        <f>+'[11]ค่าใช้จ่าย-กศผ.'!Y6/10^6</f>
        <v>0.71300604571155357</v>
      </c>
      <c r="K185" s="21">
        <f>+'[11]ค่าใช้จ่าย-กศผ.'!Z6/10^6</f>
        <v>0.72791680129497138</v>
      </c>
      <c r="L185" s="21">
        <f>+'[11]ค่าใช้จ่าย-กศผ.'!AA6/10^6</f>
        <v>0.69820727020937678</v>
      </c>
      <c r="M185" s="21">
        <f>+'[11]ค่าใช้จ่าย-กศผ.'!AB6/10^6</f>
        <v>0.77856562152645636</v>
      </c>
      <c r="N185" s="21">
        <f>+'[11]ค่าใช้จ่าย-กศผ.'!AC6/10^6</f>
        <v>0.85477120761604242</v>
      </c>
      <c r="O185" s="29">
        <f t="shared" ref="O185:O210" si="26">SUM(C185:N185)</f>
        <v>8.5382099999999994</v>
      </c>
    </row>
    <row r="186" spans="1:63">
      <c r="A186" s="10">
        <v>1006</v>
      </c>
      <c r="B186" s="10" t="s">
        <v>14</v>
      </c>
      <c r="C186" s="21">
        <f>+'[11]ค่าใช้จ่าย-กศผ.'!R7/10^6</f>
        <v>1.8871230956918088</v>
      </c>
      <c r="D186" s="21">
        <f>+'[11]ค่าใช้จ่าย-กศผ.'!S7/10^6</f>
        <v>1.956116831796346</v>
      </c>
      <c r="E186" s="21">
        <f>+'[11]ค่าใช้จ่าย-กศผ.'!T7/10^6</f>
        <v>2.1097401845168768</v>
      </c>
      <c r="F186" s="21">
        <f>+'[11]ค่าใช้จ่าย-กศผ.'!U7/10^6</f>
        <v>1.8581897842224375</v>
      </c>
      <c r="G186" s="21">
        <f>+'[11]ค่าใช้จ่าย-กศผ.'!V7/10^6</f>
        <v>1.9843802813029021</v>
      </c>
      <c r="H186" s="21">
        <f>+'[11]ค่าใช้จ่าย-กศผ.'!W7/10^6</f>
        <v>2.1035065415182639</v>
      </c>
      <c r="I186" s="21">
        <f>+'[11]ค่าใช้จ่าย-กศผ.'!X7/10^6</f>
        <v>1.9890448520390687</v>
      </c>
      <c r="J186" s="21">
        <f>+'[11]ค่าใช้จ่าย-กศผ.'!Y7/10^6</f>
        <v>2.0667839630605909</v>
      </c>
      <c r="K186" s="21">
        <f>+'[11]ค่าใช้จ่าย-กศผ.'!Z7/10^6</f>
        <v>2.1738600369231653</v>
      </c>
      <c r="L186" s="21">
        <f>+'[11]ค่าใช้จ่าย-กศผ.'!AA7/10^6</f>
        <v>2.2407882629269982</v>
      </c>
      <c r="M186" s="21">
        <f>+'[11]ค่าใช้จ่าย-กศผ.'!AB7/10^6</f>
        <v>2.5248060305062947</v>
      </c>
      <c r="N186" s="21">
        <f>+'[11]ค่าใช้จ่าย-กศผ.'!AC7/10^6</f>
        <v>2.6339301354952478</v>
      </c>
      <c r="O186" s="29">
        <f t="shared" si="26"/>
        <v>25.528269999999999</v>
      </c>
    </row>
    <row r="187" spans="1:63">
      <c r="A187" s="10">
        <v>1007</v>
      </c>
      <c r="B187" s="10" t="s">
        <v>15</v>
      </c>
      <c r="C187" s="21">
        <f>+'[11]ค่าใช้จ่าย-กศผ.'!R8/10^6</f>
        <v>3.320924168392521</v>
      </c>
      <c r="D187" s="21">
        <f>+'[11]ค่าใช้จ่าย-กศผ.'!S8/10^6</f>
        <v>3.1135249952401103</v>
      </c>
      <c r="E187" s="21">
        <f>+'[11]ค่าใช้จ่าย-กศผ.'!T8/10^6</f>
        <v>3.3205742509627791</v>
      </c>
      <c r="F187" s="21">
        <f>+'[11]ค่าใช้จ่าย-กศผ.'!U8/10^6</f>
        <v>3.28720574887434</v>
      </c>
      <c r="G187" s="21">
        <f>+'[11]ค่าใช้จ่าย-กศผ.'!V8/10^6</f>
        <v>3.1322176357692495</v>
      </c>
      <c r="H187" s="21">
        <f>+'[11]ค่าใช้จ่าย-กศผ.'!W8/10^6</f>
        <v>3.2662089517291899</v>
      </c>
      <c r="I187" s="21">
        <f>+'[11]ค่าใช้จ่าย-กศผ.'!X8/10^6</f>
        <v>3.1626213458246215</v>
      </c>
      <c r="J187" s="21">
        <f>+'[11]ค่าใช้จ่าย-กศผ.'!Y8/10^6</f>
        <v>3.1945478130009732</v>
      </c>
      <c r="K187" s="21">
        <f>+'[11]ค่าใช้จ่าย-กศผ.'!Z8/10^6</f>
        <v>3.3530953959828871</v>
      </c>
      <c r="L187" s="21">
        <f>+'[11]ค่าใช้จ่าย-กศผ.'!AA8/10^6</f>
        <v>3.2654841677392321</v>
      </c>
      <c r="M187" s="21">
        <f>+'[11]ค่าใช้จ่าย-กศผ.'!AB8/10^6</f>
        <v>3.5890757999671399</v>
      </c>
      <c r="N187" s="21">
        <f>+'[11]ค่าใช้จ่าย-กศผ.'!AC8/10^6</f>
        <v>3.9271997265169545</v>
      </c>
      <c r="O187" s="29">
        <f t="shared" si="26"/>
        <v>39.932679999999998</v>
      </c>
    </row>
    <row r="188" spans="1:63">
      <c r="A188" s="10">
        <v>1008</v>
      </c>
      <c r="B188" s="10" t="s">
        <v>16</v>
      </c>
      <c r="C188" s="21">
        <f>+'[11]ค่าใช้จ่าย-กศผ.'!R9/10^6</f>
        <v>1.1264876418476029</v>
      </c>
      <c r="D188" s="21">
        <f>+'[11]ค่าใช้จ่าย-กศผ.'!S9/10^6</f>
        <v>1.1747373452780883</v>
      </c>
      <c r="E188" s="21">
        <f>+'[11]ค่าใช้จ่าย-กศผ.'!T9/10^6</f>
        <v>1.1813487706073689</v>
      </c>
      <c r="F188" s="21">
        <f>+'[11]ค่าใช้จ่าย-กศผ.'!U9/10^6</f>
        <v>1.1356115389711776</v>
      </c>
      <c r="G188" s="21">
        <f>+'[11]ค่าใช้จ่าย-กศผ.'!V9/10^6</f>
        <v>1.1882050388543286</v>
      </c>
      <c r="H188" s="21">
        <f>+'[11]ค่าใช้จ่าย-กศผ.'!W9/10^6</f>
        <v>1.2472785652258107</v>
      </c>
      <c r="I188" s="21">
        <f>+'[11]ค่าใช้จ่าย-กศผ.'!X9/10^6</f>
        <v>1.1747536183394087</v>
      </c>
      <c r="J188" s="21">
        <f>+'[11]ค่าใช้จ่าย-กศผ.'!Y9/10^6</f>
        <v>1.1962890268335418</v>
      </c>
      <c r="K188" s="21">
        <f>+'[11]ค่าใช้จ่าย-กศผ.'!Z9/10^6</f>
        <v>1.2412517672459578</v>
      </c>
      <c r="L188" s="21">
        <f>+'[11]ค่าใช้จ่าย-กศผ.'!AA9/10^6</f>
        <v>1.1993958216265577</v>
      </c>
      <c r="M188" s="21">
        <f>+'[11]ค่าใช้จ่าย-กศผ.'!AB9/10^6</f>
        <v>1.2395142501971947</v>
      </c>
      <c r="N188" s="21">
        <f>+'[11]ค่าใช้จ่าย-กศผ.'!AC9/10^6</f>
        <v>1.2969666149729628</v>
      </c>
      <c r="O188" s="29">
        <f t="shared" si="26"/>
        <v>14.40184</v>
      </c>
    </row>
    <row r="189" spans="1:63">
      <c r="A189" s="10">
        <v>1009</v>
      </c>
      <c r="B189" s="10" t="s">
        <v>17</v>
      </c>
      <c r="C189" s="21">
        <f>+'[11]ค่าใช้จ่าย-กศผ.'!R10/10^6</f>
        <v>0.99334727957325974</v>
      </c>
      <c r="D189" s="21">
        <f>+'[11]ค่าใช้จ่าย-กศผ.'!S10/10^6</f>
        <v>0.97931377939590236</v>
      </c>
      <c r="E189" s="21">
        <f>+'[11]ค่าใช้จ่าย-กศผ.'!T10/10^6</f>
        <v>1.0212745956917477</v>
      </c>
      <c r="F189" s="21">
        <f>+'[11]ค่าใช้จ่าย-กศผ.'!U10/10^6</f>
        <v>0.98475615252757898</v>
      </c>
      <c r="G189" s="21">
        <f>+'[11]ค่าใช้จ่าย-กศผ.'!V10/10^6</f>
        <v>1.0166858975021946</v>
      </c>
      <c r="H189" s="21">
        <f>+'[11]ค่าใช้จ่าย-กศผ.'!W10/10^6</f>
        <v>1.0086240417286705</v>
      </c>
      <c r="I189" s="21">
        <f>+'[11]ค่าใช้จ่าย-กศผ.'!X10/10^6</f>
        <v>1.0939056561086817</v>
      </c>
      <c r="J189" s="21">
        <f>+'[11]ค่าใช้จ่าย-กศผ.'!Y10/10^6</f>
        <v>1.0939772054271439</v>
      </c>
      <c r="K189" s="21">
        <f>+'[11]ค่าใช้จ่าย-กศผ.'!Z10/10^6</f>
        <v>1.2869559818830671</v>
      </c>
      <c r="L189" s="21">
        <f>+'[11]ค่าใช้จ่าย-กศผ.'!AA10/10^6</f>
        <v>0.9722091236208773</v>
      </c>
      <c r="M189" s="21">
        <f>+'[11]ค่าใช้จ่าย-กศผ.'!AB10/10^6</f>
        <v>1.0093902346692054</v>
      </c>
      <c r="N189" s="21">
        <f>+'[11]ค่าใช้จ่าย-กศผ.'!AC10/10^6</f>
        <v>1.7614800518716713</v>
      </c>
      <c r="O189" s="29">
        <f t="shared" si="26"/>
        <v>13.221919999999999</v>
      </c>
    </row>
    <row r="190" spans="1:63">
      <c r="A190" s="10">
        <v>1010</v>
      </c>
      <c r="B190" s="10" t="s">
        <v>19</v>
      </c>
      <c r="C190" s="21">
        <f>+'[11]ค่าใช้จ่าย-กศผ.'!R11/10^6</f>
        <v>1.1238036682712498</v>
      </c>
      <c r="D190" s="21">
        <f>+'[11]ค่าใช้จ่าย-กศผ.'!S11/10^6</f>
        <v>1.0879094141053693</v>
      </c>
      <c r="E190" s="21">
        <f>+'[11]ค่าใช้จ่าย-กศผ.'!T11/10^6</f>
        <v>1.1311077774984046</v>
      </c>
      <c r="F190" s="21">
        <f>+'[11]ค่าใช้จ่าย-กศผ.'!U11/10^6</f>
        <v>1.0513608375062922</v>
      </c>
      <c r="G190" s="21">
        <f>+'[11]ค่าใช้จ่าย-กศผ.'!V11/10^6</f>
        <v>1.0206658808237523</v>
      </c>
      <c r="H190" s="21">
        <f>+'[11]ค่าใช้จ่าย-กศผ.'!W11/10^6</f>
        <v>1.1048999276574465</v>
      </c>
      <c r="I190" s="21">
        <f>+'[11]ค่าใช้จ่าย-กศผ.'!X11/10^6</f>
        <v>1.1480494624504209</v>
      </c>
      <c r="J190" s="21">
        <f>+'[11]ค่าใช้จ่าย-กศผ.'!Y11/10^6</f>
        <v>1.1176188711337018</v>
      </c>
      <c r="K190" s="21">
        <f>+'[11]ค่าใช้จ่าย-กศผ.'!Z11/10^6</f>
        <v>1.1492104219932076</v>
      </c>
      <c r="L190" s="21">
        <f>+'[11]ค่าใช้จ่าย-กศผ.'!AA11/10^6</f>
        <v>1.1570193642467275</v>
      </c>
      <c r="M190" s="21">
        <f>+'[11]ค่าใช้จ่าย-กศผ.'!AB11/10^6</f>
        <v>1.4389391763658701</v>
      </c>
      <c r="N190" s="21">
        <f>+'[11]ค่าใช้จ่าย-กศผ.'!AC11/10^6</f>
        <v>1.7383651979475581</v>
      </c>
      <c r="O190" s="29">
        <f t="shared" si="26"/>
        <v>14.268950000000002</v>
      </c>
    </row>
    <row r="191" spans="1:63">
      <c r="A191" s="10">
        <v>1011</v>
      </c>
      <c r="B191" s="10" t="s">
        <v>20</v>
      </c>
      <c r="C191" s="21">
        <f>+'[11]ค่าใช้จ่าย-กศผ.'!R12/10^6</f>
        <v>0.96529238118046556</v>
      </c>
      <c r="D191" s="21">
        <f>+'[11]ค่าใช้จ่าย-กศผ.'!S12/10^6</f>
        <v>0.93471418403926176</v>
      </c>
      <c r="E191" s="21">
        <f>+'[11]ค่าใช้จ่าย-กศผ.'!T12/10^6</f>
        <v>1.0212725396115268</v>
      </c>
      <c r="F191" s="21">
        <f>+'[11]ค่าใช้จ่าย-กศผ.'!U12/10^6</f>
        <v>0.91436046475675459</v>
      </c>
      <c r="G191" s="21">
        <f>+'[11]ค่าใช้จ่าย-กศผ.'!V12/10^6</f>
        <v>0.89866078236755964</v>
      </c>
      <c r="H191" s="21">
        <f>+'[11]ค่าใช้จ่าย-กศผ.'!W12/10^6</f>
        <v>0.96865169169872611</v>
      </c>
      <c r="I191" s="21">
        <f>+'[11]ค่าใช้จ่าย-กศผ.'!X12/10^6</f>
        <v>0.96601471137837902</v>
      </c>
      <c r="J191" s="21">
        <f>+'[11]ค่าใช้จ่าย-กศผ.'!Y12/10^6</f>
        <v>1.0286340447975404</v>
      </c>
      <c r="K191" s="21">
        <f>+'[11]ค่าใช้จ่าย-กศผ.'!Z12/10^6</f>
        <v>1.0235286701717181</v>
      </c>
      <c r="L191" s="21">
        <f>+'[11]ค่าใช้จ่าย-กศผ.'!AA12/10^6</f>
        <v>0.98151380040472247</v>
      </c>
      <c r="M191" s="21">
        <f>+'[11]ค่าใช้จ่าย-กศผ.'!AB12/10^6</f>
        <v>0.99195761249016912</v>
      </c>
      <c r="N191" s="21">
        <f>+'[11]ค่าใช้จ่าย-กศผ.'!AC12/10^6</f>
        <v>1.5750591171031763</v>
      </c>
      <c r="O191" s="29">
        <f t="shared" si="26"/>
        <v>12.26966</v>
      </c>
    </row>
    <row r="192" spans="1:63">
      <c r="A192" s="10">
        <v>1012</v>
      </c>
      <c r="B192" s="10" t="s">
        <v>21</v>
      </c>
      <c r="C192" s="21">
        <f>+'[11]ค่าใช้จ่าย-กศผ.'!R13/10^6</f>
        <v>2.390871731446004</v>
      </c>
      <c r="D192" s="21">
        <f>+'[11]ค่าใช้จ่าย-กศผ.'!S13/10^6</f>
        <v>2.5142308405129308</v>
      </c>
      <c r="E192" s="21">
        <f>+'[11]ค่าใช้จ่าย-กศผ.'!T13/10^6</f>
        <v>2.5183616154217963</v>
      </c>
      <c r="F192" s="21">
        <f>+'[11]ค่าใช้จ่าย-กศผ.'!U13/10^6</f>
        <v>2.2992326517174484</v>
      </c>
      <c r="G192" s="21">
        <f>+'[11]ค่าใช้จ่าย-กศผ.'!V13/10^6</f>
        <v>2.583403608253974</v>
      </c>
      <c r="H192" s="21">
        <f>+'[11]ค่าใช้จ่าย-กศผ.'!W13/10^6</f>
        <v>2.6402481261376596</v>
      </c>
      <c r="I192" s="21">
        <f>+'[11]ค่าใช้จ่าย-กศผ.'!X13/10^6</f>
        <v>2.5719964946279554</v>
      </c>
      <c r="J192" s="21">
        <f>+'[11]ค่าใช้จ่าย-กศผ.'!Y13/10^6</f>
        <v>3.3543869361606031</v>
      </c>
      <c r="K192" s="21">
        <f>+'[11]ค่าใช้จ่าย-กศผ.'!Z13/10^6</f>
        <v>2.4423042423403079</v>
      </c>
      <c r="L192" s="21">
        <f>+'[11]ค่าใช้จ่าย-กศผ.'!AA13/10^6</f>
        <v>2.5762022804018225</v>
      </c>
      <c r="M192" s="21">
        <f>+'[11]ค่าใช้จ่าย-กศผ.'!AB13/10^6</f>
        <v>2.7179403701124554</v>
      </c>
      <c r="N192" s="21">
        <f>+'[11]ค่าใช้จ่าย-กศผ.'!AC13/10^6</f>
        <v>3.2394611028670437</v>
      </c>
      <c r="O192" s="29">
        <f t="shared" si="26"/>
        <v>31.848639999999996</v>
      </c>
    </row>
    <row r="193" spans="1:15">
      <c r="A193" s="10">
        <v>1013</v>
      </c>
      <c r="B193" s="10" t="s">
        <v>22</v>
      </c>
      <c r="C193" s="21">
        <f>+'[11]ค่าใช้จ่าย-กศผ.'!R14/10^6</f>
        <v>0.39420571414908134</v>
      </c>
      <c r="D193" s="21">
        <f>+'[11]ค่าใช้จ่าย-กศผ.'!S14/10^6</f>
        <v>0.4585297561890998</v>
      </c>
      <c r="E193" s="21">
        <f>+'[11]ค่าใช้จ่าย-กศผ.'!T14/10^6</f>
        <v>0.46622082327728059</v>
      </c>
      <c r="F193" s="21">
        <f>+'[11]ค่าใช้จ่าย-กศผ.'!U14/10^6</f>
        <v>0.41076963022023605</v>
      </c>
      <c r="G193" s="21">
        <f>+'[11]ค่าใช้จ่าย-กศผ.'!V14/10^6</f>
        <v>0.42106094792848936</v>
      </c>
      <c r="H193" s="21">
        <f>+'[11]ค่าใช้จ่าย-กศผ.'!W14/10^6</f>
        <v>0.48097331053014486</v>
      </c>
      <c r="I193" s="21">
        <f>+'[11]ค่าใช้จ่าย-กศผ.'!X14/10^6</f>
        <v>0.49026182613557084</v>
      </c>
      <c r="J193" s="21">
        <f>+'[11]ค่าใช้จ่าย-กศผ.'!Y14/10^6</f>
        <v>0.4495372423544064</v>
      </c>
      <c r="K193" s="21">
        <f>+'[11]ค่าใช้จ่าย-กศผ.'!Z14/10^6</f>
        <v>0.4488598278124879</v>
      </c>
      <c r="L193" s="21">
        <f>+'[11]ค่าใช้จ่าย-กศผ.'!AA14/10^6</f>
        <v>0.44800296034889986</v>
      </c>
      <c r="M193" s="21">
        <f>+'[11]ค่าใช้จ่าย-กศผ.'!AB14/10^6</f>
        <v>0.44392743956485131</v>
      </c>
      <c r="N193" s="21">
        <f>+'[11]ค่าใช้จ่าย-กศผ.'!AC14/10^6</f>
        <v>0.50570052148945166</v>
      </c>
      <c r="O193" s="29">
        <f t="shared" si="26"/>
        <v>5.41805</v>
      </c>
    </row>
    <row r="194" spans="1:15">
      <c r="A194" s="10">
        <v>1014</v>
      </c>
      <c r="B194" s="10" t="s">
        <v>23</v>
      </c>
      <c r="C194" s="21">
        <f>+'[11]ค่าใช้จ่าย-กศผ.'!R15/10^6</f>
        <v>5.0199786327635039</v>
      </c>
      <c r="D194" s="21">
        <f>+'[11]ค่าใช้จ่าย-กศผ.'!S15/10^6</f>
        <v>5.823876427116752</v>
      </c>
      <c r="E194" s="21">
        <f>+'[11]ค่าใช้จ่าย-กศผ.'!T15/10^6</f>
        <v>5.0797199396771902</v>
      </c>
      <c r="F194" s="21">
        <f>+'[11]ค่าใช้จ่าย-กศผ.'!U15/10^6</f>
        <v>4.5847925785690098</v>
      </c>
      <c r="G194" s="21">
        <f>+'[11]ค่าใช้จ่าย-กศผ.'!V15/10^6</f>
        <v>4.4023334249250619</v>
      </c>
      <c r="H194" s="21">
        <f>+'[11]ค่าใช้จ่าย-กศผ.'!W15/10^6</f>
        <v>5.4975070630118656</v>
      </c>
      <c r="I194" s="21">
        <f>+'[11]ค่าใช้จ่าย-กศผ.'!X15/10^6</f>
        <v>5.042582475224493</v>
      </c>
      <c r="J194" s="21">
        <f>+'[11]ค่าใช้จ่าย-กศผ.'!Y15/10^6</f>
        <v>5.2709895141388916</v>
      </c>
      <c r="K194" s="21">
        <f>+'[11]ค่าใช้จ่าย-กศผ.'!Z15/10^6</f>
        <v>5.4652429346469829</v>
      </c>
      <c r="L194" s="21">
        <f>+'[11]ค่าใช้จ่าย-กศผ.'!AA15/10^6</f>
        <v>5.0684213604201078</v>
      </c>
      <c r="M194" s="21">
        <f>+'[11]ค่าใช้จ่าย-กศผ.'!AB15/10^6</f>
        <v>5.20352648100969</v>
      </c>
      <c r="N194" s="21">
        <f>+'[11]ค่าใช้จ่าย-กศผ.'!AC15/10^6</f>
        <v>7.6883391684964524</v>
      </c>
      <c r="O194" s="29">
        <f t="shared" si="26"/>
        <v>64.14730999999999</v>
      </c>
    </row>
    <row r="195" spans="1:15">
      <c r="A195" s="10">
        <v>1015</v>
      </c>
      <c r="B195" s="10" t="s">
        <v>24</v>
      </c>
      <c r="C195" s="21">
        <f>+'[11]ค่าใช้จ่าย-กศผ.'!R16/10^6</f>
        <v>1.2398320338645907</v>
      </c>
      <c r="D195" s="21">
        <f>+'[11]ค่าใช้จ่าย-กศผ.'!S16/10^6</f>
        <v>1.4152172141822059</v>
      </c>
      <c r="E195" s="21">
        <f>+'[11]ค่าใช้จ่าย-กศผ.'!T16/10^6</f>
        <v>1.2747016254174368</v>
      </c>
      <c r="F195" s="21">
        <f>+'[11]ค่าใช้จ่าย-กศผ.'!U16/10^6</f>
        <v>1.1278581906323297</v>
      </c>
      <c r="G195" s="21">
        <f>+'[11]ค่าใช้จ่าย-กศผ.'!V16/10^6</f>
        <v>1.1308498460942411</v>
      </c>
      <c r="H195" s="21">
        <f>+'[11]ค่าใช้จ่าย-กศผ.'!W16/10^6</f>
        <v>1.4386894795668732</v>
      </c>
      <c r="I195" s="21">
        <f>+'[11]ค่าใช้จ่าย-กศผ.'!X16/10^6</f>
        <v>1.0354872657608662</v>
      </c>
      <c r="J195" s="21">
        <f>+'[11]ค่าใช้จ่าย-กศผ.'!Y16/10^6</f>
        <v>1.2519884432216648</v>
      </c>
      <c r="K195" s="21">
        <f>+'[11]ค่าใช้จ่าย-กศผ.'!Z16/10^6</f>
        <v>1.3409123310522277</v>
      </c>
      <c r="L195" s="21">
        <f>+'[11]ค่าใช้จ่าย-กศผ.'!AA16/10^6</f>
        <v>1.2089688071305162</v>
      </c>
      <c r="M195" s="21">
        <f>+'[11]ค่าใช้จ่าย-กศผ.'!AB16/10^6</f>
        <v>1.2545337008430228</v>
      </c>
      <c r="N195" s="21">
        <f>+'[11]ค่าใช้จ่าย-กศผ.'!AC16/10^6</f>
        <v>1.8212510622340259</v>
      </c>
      <c r="O195" s="29">
        <f t="shared" si="26"/>
        <v>15.540290000000001</v>
      </c>
    </row>
    <row r="196" spans="1:15">
      <c r="A196" s="10">
        <v>1016</v>
      </c>
      <c r="B196" s="10" t="s">
        <v>25</v>
      </c>
      <c r="C196" s="21">
        <f>+'[11]ค่าใช้จ่าย-กศผ.'!R17/10^6</f>
        <v>1.1295804982349069</v>
      </c>
      <c r="D196" s="21">
        <f>+'[11]ค่าใช้จ่าย-กศผ.'!S17/10^6</f>
        <v>1.4407698459974236</v>
      </c>
      <c r="E196" s="21">
        <f>+'[11]ค่าใช้จ่าย-กศผ.'!T17/10^6</f>
        <v>1.2720360471490144</v>
      </c>
      <c r="F196" s="21">
        <f>+'[11]ค่าใช้จ่าย-กศผ.'!U17/10^6</f>
        <v>1.2430904980565969</v>
      </c>
      <c r="G196" s="21">
        <f>+'[11]ค่าใช้จ่าย-กศผ.'!V17/10^6</f>
        <v>1.1450402436805145</v>
      </c>
      <c r="H196" s="21">
        <f>+'[11]ค่าใช้จ่าย-กศผ.'!W17/10^6</f>
        <v>1.2445442563944038</v>
      </c>
      <c r="I196" s="21">
        <f>+'[11]ค่าใช้จ่าย-กศผ.'!X17/10^6</f>
        <v>1.2193633914233586</v>
      </c>
      <c r="J196" s="21">
        <f>+'[11]ค่าใช้จ่าย-กศผ.'!Y17/10^6</f>
        <v>1.2804936926017583</v>
      </c>
      <c r="K196" s="21">
        <f>+'[11]ค่าใช้จ่าย-กศผ.'!Z17/10^6</f>
        <v>1.558962034874066</v>
      </c>
      <c r="L196" s="21">
        <f>+'[11]ค่าใช้จ่าย-กศผ.'!AA17/10^6</f>
        <v>1.3441115544628226</v>
      </c>
      <c r="M196" s="21">
        <f>+'[11]ค่าใช้จ่าย-กศผ.'!AB17/10^6</f>
        <v>1.2127498400800771</v>
      </c>
      <c r="N196" s="21">
        <f>+'[11]ค่าใช้จ่าย-กศผ.'!AC17/10^6</f>
        <v>2.1696080970450584</v>
      </c>
      <c r="O196" s="29">
        <f t="shared" si="26"/>
        <v>16.260350000000003</v>
      </c>
    </row>
    <row r="197" spans="1:15">
      <c r="A197" s="10">
        <v>1017</v>
      </c>
      <c r="B197" s="10" t="s">
        <v>26</v>
      </c>
      <c r="C197" s="21">
        <f>+'[11]ค่าใช้จ่าย-กศผ.'!R18/10^6</f>
        <v>1.8058253629681502</v>
      </c>
      <c r="D197" s="21">
        <f>+'[11]ค่าใช้จ่าย-กศผ.'!S18/10^6</f>
        <v>1.7275373021214373</v>
      </c>
      <c r="E197" s="21">
        <f>+'[11]ค่าใช้จ่าย-กศผ.'!T18/10^6</f>
        <v>1.8703663859994568</v>
      </c>
      <c r="F197" s="21">
        <f>+'[11]ค่าใช้จ่าย-กศผ.'!U18/10^6</f>
        <v>2.0982925459421189</v>
      </c>
      <c r="G197" s="21">
        <f>+'[11]ค่าใช้จ่าย-กศผ.'!V18/10^6</f>
        <v>1.8138980662249475</v>
      </c>
      <c r="H197" s="21">
        <f>+'[11]ค่าใช้จ่าย-กศผ.'!W18/10^6</f>
        <v>2.0229618006933685</v>
      </c>
      <c r="I197" s="21">
        <f>+'[11]ค่าใช้จ่าย-กศผ.'!X18/10^6</f>
        <v>1.8688914566975829</v>
      </c>
      <c r="J197" s="21">
        <f>+'[11]ค่าใช้จ่าย-กศผ.'!Y18/10^6</f>
        <v>1.9225406774000908</v>
      </c>
      <c r="K197" s="21">
        <f>+'[11]ค่าใช้จ่าย-กศผ.'!Z18/10^6</f>
        <v>2.0581530843963942</v>
      </c>
      <c r="L197" s="21">
        <f>+'[11]ค่าใช้จ่าย-กศผ.'!AA18/10^6</f>
        <v>1.9881713080100605</v>
      </c>
      <c r="M197" s="21">
        <f>+'[11]ค่าใช้จ่าย-กศผ.'!AB18/10^6</f>
        <v>2.0332757515038535</v>
      </c>
      <c r="N197" s="21">
        <f>+'[11]ค่าใช้จ่าย-กศผ.'!AC18/10^6</f>
        <v>2.7576862580425363</v>
      </c>
      <c r="O197" s="29">
        <f t="shared" si="26"/>
        <v>23.967599999999997</v>
      </c>
    </row>
    <row r="198" spans="1:15">
      <c r="A198" s="10">
        <v>1018</v>
      </c>
      <c r="B198" s="10" t="s">
        <v>27</v>
      </c>
      <c r="C198" s="21">
        <f>+'[11]ค่าใช้จ่าย-กศผ.'!R19/10^6</f>
        <v>0.92439473533455196</v>
      </c>
      <c r="D198" s="21">
        <f>+'[11]ค่าใช้จ่าย-กศผ.'!S19/10^6</f>
        <v>0.95498942713084911</v>
      </c>
      <c r="E198" s="21">
        <f>+'[11]ค่าใช้จ่าย-กศผ.'!T19/10^6</f>
        <v>1.0008640839497893</v>
      </c>
      <c r="F198" s="21">
        <f>+'[11]ค่าใช้จ่าย-กศผ.'!U19/10^6</f>
        <v>0.91376462617869736</v>
      </c>
      <c r="G198" s="21">
        <f>+'[11]ค่าใช้จ่าย-กศผ.'!V19/10^6</f>
        <v>0.940846959990009</v>
      </c>
      <c r="H198" s="21">
        <f>+'[11]ค่าใช้จ่าย-กศผ.'!W19/10^6</f>
        <v>0.98894231899487706</v>
      </c>
      <c r="I198" s="21">
        <f>+'[11]ค่าใช้จ่าย-กศผ.'!X19/10^6</f>
        <v>1.1528190526793802</v>
      </c>
      <c r="J198" s="21">
        <f>+'[11]ค่าใช้จ่าย-กศผ.'!Y19/10^6</f>
        <v>0.95671340486179512</v>
      </c>
      <c r="K198" s="21">
        <f>+'[11]ค่าใช้จ่าย-กศผ.'!Z19/10^6</f>
        <v>1.0815395064281523</v>
      </c>
      <c r="L198" s="21">
        <f>+'[11]ค่าใช้จ่าย-กศผ.'!AA19/10^6</f>
        <v>1.0198949682683018</v>
      </c>
      <c r="M198" s="21">
        <f>+'[11]ค่าใช้จ่าย-กศผ.'!AB19/10^6</f>
        <v>0.99088977512611243</v>
      </c>
      <c r="N198" s="21">
        <f>+'[11]ค่าใช้จ่าย-กศผ.'!AC19/10^6</f>
        <v>1.116281141057484</v>
      </c>
      <c r="O198" s="29">
        <f t="shared" si="26"/>
        <v>12.04194</v>
      </c>
    </row>
    <row r="199" spans="1:15">
      <c r="A199" s="10">
        <v>1019</v>
      </c>
      <c r="B199" s="10" t="s">
        <v>28</v>
      </c>
      <c r="C199" s="21">
        <f>+'[11]ค่าใช้จ่าย-กศผ.'!R20/10^6</f>
        <v>0.75014871439472486</v>
      </c>
      <c r="D199" s="21">
        <f>+'[11]ค่าใช้จ่าย-กศผ.'!S20/10^6</f>
        <v>0.69482446595645031</v>
      </c>
      <c r="E199" s="21">
        <f>+'[11]ค่าใช้จ่าย-กศผ.'!T20/10^6</f>
        <v>0.72791576584050399</v>
      </c>
      <c r="F199" s="21">
        <f>+'[11]ค่าใช้จ่าย-กศผ.'!U20/10^6</f>
        <v>0.71478013567043386</v>
      </c>
      <c r="G199" s="21">
        <f>+'[11]ค่าใช้จ่าย-กศผ.'!V20/10^6</f>
        <v>0.72852582773556207</v>
      </c>
      <c r="H199" s="21">
        <f>+'[11]ค่าใช้จ่าย-กศผ.'!W20/10^6</f>
        <v>1.0912696803454491</v>
      </c>
      <c r="I199" s="21">
        <f>+'[11]ค่าใช้จ่าย-กศผ.'!X20/10^6</f>
        <v>0.76091243830842836</v>
      </c>
      <c r="J199" s="21">
        <f>+'[11]ค่าใช้จ่าย-กศผ.'!Y20/10^6</f>
        <v>0.73729197217841302</v>
      </c>
      <c r="K199" s="21">
        <f>+'[11]ค่าใช้จ่าย-กศผ.'!Z20/10^6</f>
        <v>0.73560877852245465</v>
      </c>
      <c r="L199" s="21">
        <f>+'[11]ค่าใช้จ่าย-กศผ.'!AA20/10^6</f>
        <v>0.82104916452054844</v>
      </c>
      <c r="M199" s="21">
        <f>+'[11]ค่าใช้จ่าย-กศผ.'!AB20/10^6</f>
        <v>0.98045120133027486</v>
      </c>
      <c r="N199" s="21">
        <f>+'[11]ค่าใช้จ่าย-กศผ.'!AC20/10^6</f>
        <v>0.89301185519675497</v>
      </c>
      <c r="O199" s="29">
        <f t="shared" si="26"/>
        <v>9.6357900000000001</v>
      </c>
    </row>
    <row r="200" spans="1:15">
      <c r="A200" s="10">
        <v>1020</v>
      </c>
      <c r="B200" s="10" t="s">
        <v>29</v>
      </c>
      <c r="C200" s="21">
        <f>+'[11]ค่าใช้จ่าย-กศผ.'!R21/10^6</f>
        <v>2.005640350666273</v>
      </c>
      <c r="D200" s="21">
        <f>+'[11]ค่าใช้จ่าย-กศผ.'!S21/10^6</f>
        <v>1.990984438767605</v>
      </c>
      <c r="E200" s="21">
        <f>+'[11]ค่าใช้จ่าย-กศผ.'!T21/10^6</f>
        <v>2.1315500160185543</v>
      </c>
      <c r="F200" s="21">
        <f>+'[11]ค่าใช้จ่าย-กศผ.'!U21/10^6</f>
        <v>2.0526876139110111</v>
      </c>
      <c r="G200" s="21">
        <f>+'[11]ค่าใช้จ่าย-กศผ.'!V21/10^6</f>
        <v>1.9251588951612431</v>
      </c>
      <c r="H200" s="21">
        <f>+'[11]ค่าใช้จ่าย-กศผ.'!W21/10^6</f>
        <v>2.1192411181861859</v>
      </c>
      <c r="I200" s="21">
        <f>+'[11]ค่าใช้จ่าย-กศผ.'!X21/10^6</f>
        <v>2.0395559891648261</v>
      </c>
      <c r="J200" s="21">
        <f>+'[11]ค่าใช้จ่าย-กศผ.'!Y21/10^6</f>
        <v>2.1228495119009652</v>
      </c>
      <c r="K200" s="21">
        <f>+'[11]ค่าใช้จ่าย-กศผ.'!Z21/10^6</f>
        <v>2.1702826711864116</v>
      </c>
      <c r="L200" s="21">
        <f>+'[11]ค่าใช้จ่าย-กศผ.'!AA21/10^6</f>
        <v>2.2198708203304305</v>
      </c>
      <c r="M200" s="21">
        <f>+'[11]ค่าใช้จ่าย-กศผ.'!AB21/10^6</f>
        <v>2.4183388309157809</v>
      </c>
      <c r="N200" s="21">
        <f>+'[11]ค่าใช้จ่าย-กศผ.'!AC21/10^6</f>
        <v>3.1183597437907116</v>
      </c>
      <c r="O200" s="29">
        <f t="shared" si="26"/>
        <v>26.314520000000002</v>
      </c>
    </row>
    <row r="201" spans="1:15">
      <c r="A201" s="10">
        <v>1021</v>
      </c>
      <c r="B201" s="10" t="s">
        <v>30</v>
      </c>
      <c r="C201" s="21">
        <f>+'[11]ค่าใช้จ่าย-กศผ.'!R22/10^6</f>
        <v>0.8442374850975326</v>
      </c>
      <c r="D201" s="21">
        <f>+'[11]ค่าใช้จ่าย-กศผ.'!S22/10^6</f>
        <v>0.89611284070117159</v>
      </c>
      <c r="E201" s="21">
        <f>+'[11]ค่าใช้จ่าย-กศผ.'!T22/10^6</f>
        <v>0.90996861346466029</v>
      </c>
      <c r="F201" s="21">
        <f>+'[11]ค่าใช้จ่าย-กศผ.'!U22/10^6</f>
        <v>0.86617689759240923</v>
      </c>
      <c r="G201" s="21">
        <f>+'[11]ค่าใช้จ่าย-กศผ.'!V22/10^6</f>
        <v>0.87080160658864603</v>
      </c>
      <c r="H201" s="21">
        <f>+'[11]ค่าใช้จ่าย-กศผ.'!W22/10^6</f>
        <v>0.93415389639188906</v>
      </c>
      <c r="I201" s="21">
        <f>+'[11]ค่าใช้จ่าย-กศผ.'!X22/10^6</f>
        <v>0.84043693922159157</v>
      </c>
      <c r="J201" s="21">
        <f>+'[11]ค่าใช้จ่าย-กศผ.'!Y22/10^6</f>
        <v>0.95453397497444203</v>
      </c>
      <c r="K201" s="21">
        <f>+'[11]ค่าใช้จ่าย-กศผ.'!Z22/10^6</f>
        <v>0.98468208018323267</v>
      </c>
      <c r="L201" s="21">
        <f>+'[11]ค่าใช้จ่าย-กศผ.'!AA22/10^6</f>
        <v>0.9647692396430434</v>
      </c>
      <c r="M201" s="21">
        <f>+'[11]ค่าใช้จ่าย-กศผ.'!AB22/10^6</f>
        <v>1.090330005880922</v>
      </c>
      <c r="N201" s="21">
        <f>+'[11]ค่าใช้จ่าย-กศผ.'!AC22/10^6</f>
        <v>1.0609264202604585</v>
      </c>
      <c r="O201" s="29">
        <f t="shared" si="26"/>
        <v>11.217129999999997</v>
      </c>
    </row>
    <row r="202" spans="1:15">
      <c r="A202" s="10">
        <v>1022</v>
      </c>
      <c r="B202" s="10" t="s">
        <v>31</v>
      </c>
      <c r="C202" s="21">
        <f>+'[11]ค่าใช้จ่าย-กศผ.'!R23/10^6</f>
        <v>3.6164125415573394</v>
      </c>
      <c r="D202" s="21">
        <f>+'[11]ค่าใช้จ่าย-กศผ.'!S23/10^6</f>
        <v>2.9916402258457993</v>
      </c>
      <c r="E202" s="21">
        <f>+'[11]ค่าใช้จ่าย-กศผ.'!T23/10^6</f>
        <v>3.2041120747527994</v>
      </c>
      <c r="F202" s="21">
        <f>+'[11]ค่าใช้จ่าย-กศผ.'!U23/10^6</f>
        <v>3.045821117640763</v>
      </c>
      <c r="G202" s="21">
        <f>+'[11]ค่าใช้จ่าย-กศผ.'!V23/10^6</f>
        <v>3.1406964528413583</v>
      </c>
      <c r="H202" s="21">
        <f>+'[11]ค่าใช้จ่าย-กศผ.'!W23/10^6</f>
        <v>3.3859000299222304</v>
      </c>
      <c r="I202" s="21">
        <f>+'[11]ค่าใช้จ่าย-กศผ.'!X23/10^6</f>
        <v>2.8705553020675416</v>
      </c>
      <c r="J202" s="21">
        <f>+'[11]ค่าใช้จ่าย-กศผ.'!Y23/10^6</f>
        <v>3.391822127659136</v>
      </c>
      <c r="K202" s="21">
        <f>+'[11]ค่าใช้จ่าย-กศผ.'!Z23/10^6</f>
        <v>3.3329016708795915</v>
      </c>
      <c r="L202" s="21">
        <f>+'[11]ค่าใช้จ่าย-กศผ.'!AA23/10^6</f>
        <v>3.5442944861148415</v>
      </c>
      <c r="M202" s="21">
        <f>+'[11]ค่าใช้จ่าย-กศผ.'!AB23/10^6</f>
        <v>4.0361535790377383</v>
      </c>
      <c r="N202" s="21">
        <f>+'[11]ค่าใช้จ่าย-กศผ.'!AC23/10^6</f>
        <v>5.1524103916808537</v>
      </c>
      <c r="O202" s="29">
        <f t="shared" si="26"/>
        <v>41.71271999999999</v>
      </c>
    </row>
    <row r="203" spans="1:15">
      <c r="A203" s="10">
        <v>1023</v>
      </c>
      <c r="B203" s="10" t="s">
        <v>32</v>
      </c>
      <c r="C203" s="21">
        <f>+'[11]ค่าใช้จ่าย-กศผ.'!R24/10^6</f>
        <v>0.82152484094878686</v>
      </c>
      <c r="D203" s="21">
        <f>+'[11]ค่าใช้จ่าย-กศผ.'!S24/10^6</f>
        <v>0.78942768165357147</v>
      </c>
      <c r="E203" s="21">
        <f>+'[11]ค่าใช้จ่าย-กศผ.'!T24/10^6</f>
        <v>0.89186137890613193</v>
      </c>
      <c r="F203" s="21">
        <f>+'[11]ค่าใช้จ่าย-กศผ.'!U24/10^6</f>
        <v>0.81020675157909317</v>
      </c>
      <c r="G203" s="21">
        <f>+'[11]ค่าใช้จ่าย-กศผ.'!V24/10^6</f>
        <v>0.87087593380155504</v>
      </c>
      <c r="H203" s="21">
        <f>+'[11]ค่าใช้จ่าย-กศผ.'!W24/10^6</f>
        <v>0.9253042245228088</v>
      </c>
      <c r="I203" s="21">
        <f>+'[11]ค่าใช้จ่าย-กศผ.'!X24/10^6</f>
        <v>0.88422372271847627</v>
      </c>
      <c r="J203" s="21">
        <f>+'[11]ค่าใช้จ่าย-กศผ.'!Y24/10^6</f>
        <v>1.0489003359432487</v>
      </c>
      <c r="K203" s="21">
        <f>+'[11]ค่าใช้จ่าย-กศผ.'!Z24/10^6</f>
        <v>0.89745868494439873</v>
      </c>
      <c r="L203" s="21">
        <f>+'[11]ค่าใช้จ่าย-กศผ.'!AA24/10^6</f>
        <v>0.95555874252917894</v>
      </c>
      <c r="M203" s="21">
        <f>+'[11]ค่าใช้จ่าย-กศผ.'!AB24/10^6</f>
        <v>0.95791280308395155</v>
      </c>
      <c r="N203" s="21">
        <f>+'[11]ค่าใช้จ่าย-กศผ.'!AC24/10^6</f>
        <v>1.2471348993687976</v>
      </c>
      <c r="O203" s="29">
        <f t="shared" si="26"/>
        <v>11.100389999999999</v>
      </c>
    </row>
    <row r="204" spans="1:15">
      <c r="A204" s="10">
        <v>1024</v>
      </c>
      <c r="B204" s="10" t="s">
        <v>33</v>
      </c>
      <c r="C204" s="21">
        <f>+'[11]ค่าใช้จ่าย-กศผ.'!R25/10^6</f>
        <v>3.6335041200541829</v>
      </c>
      <c r="D204" s="21">
        <f>+'[11]ค่าใช้จ่าย-กศผ.'!S25/10^6</f>
        <v>3.8072878410174709</v>
      </c>
      <c r="E204" s="21">
        <f>+'[11]ค่าใช้จ่าย-กศผ.'!T25/10^6</f>
        <v>4.1072118719226456</v>
      </c>
      <c r="F204" s="21">
        <f>+'[11]ค่าใช้จ่าย-กศผ.'!U25/10^6</f>
        <v>4.1681375261307316</v>
      </c>
      <c r="G204" s="21">
        <f>+'[11]ค่าใช้จ่าย-กศผ.'!V25/10^6</f>
        <v>3.0099287132991521</v>
      </c>
      <c r="H204" s="21">
        <f>+'[11]ค่าใช้จ่าย-กศผ.'!W25/10^6</f>
        <v>3.7881761538422838</v>
      </c>
      <c r="I204" s="21">
        <f>+'[11]ค่าใช้จ่าย-กศผ.'!X25/10^6</f>
        <v>3.6467187788448143</v>
      </c>
      <c r="J204" s="21">
        <f>+'[11]ค่าใช้จ่าย-กศผ.'!Y25/10^6</f>
        <v>4.1208512275968436</v>
      </c>
      <c r="K204" s="21">
        <f>+'[11]ค่าใช้จ่าย-กศผ.'!Z25/10^6</f>
        <v>4.3470729761811571</v>
      </c>
      <c r="L204" s="21">
        <f>+'[11]ค่าใช้จ่าย-กศผ.'!AA25/10^6</f>
        <v>4.0420043257639504</v>
      </c>
      <c r="M204" s="21">
        <f>+'[11]ค่าใช้จ่าย-กศผ.'!AB25/10^6</f>
        <v>4.1616348307711011</v>
      </c>
      <c r="N204" s="21">
        <f>+'[11]ค่าใช้จ่าย-กศผ.'!AC25/10^6</f>
        <v>4.6549816345756598</v>
      </c>
      <c r="O204" s="29">
        <f t="shared" si="26"/>
        <v>47.487509999999993</v>
      </c>
    </row>
    <row r="205" spans="1:15">
      <c r="A205" s="10">
        <v>1025</v>
      </c>
      <c r="B205" s="10" t="s">
        <v>34</v>
      </c>
      <c r="C205" s="21">
        <f>+'[11]ค่าใช้จ่าย-กศผ.'!R26/10^6</f>
        <v>1.0690934080576657</v>
      </c>
      <c r="D205" s="21">
        <f>+'[11]ค่าใช้จ่าย-กศผ.'!S26/10^6</f>
        <v>1.1038130806641584</v>
      </c>
      <c r="E205" s="21">
        <f>+'[11]ค่าใช้จ่าย-กศผ.'!T26/10^6</f>
        <v>1.4772163623357302</v>
      </c>
      <c r="F205" s="21">
        <f>+'[11]ค่าใช้จ่าย-กศผ.'!U26/10^6</f>
        <v>1.1143523866935583</v>
      </c>
      <c r="G205" s="21">
        <f>+'[11]ค่าใช้จ่าย-กศผ.'!V26/10^6</f>
        <v>1.1131849034936263</v>
      </c>
      <c r="H205" s="21">
        <f>+'[11]ค่าใช้จ่าย-กศผ.'!W26/10^6</f>
        <v>1.1613417286342411</v>
      </c>
      <c r="I205" s="21">
        <f>+'[11]ค่าใช้จ่าย-กศผ.'!X26/10^6</f>
        <v>1.1692794830639441</v>
      </c>
      <c r="J205" s="21">
        <f>+'[11]ค่าใช้จ่าย-กศผ.'!Y26/10^6</f>
        <v>1.1534433626445606</v>
      </c>
      <c r="K205" s="21">
        <f>+'[11]ค่าใช้จ่าย-กศผ.'!Z26/10^6</f>
        <v>1.1697812675740815</v>
      </c>
      <c r="L205" s="21">
        <f>+'[11]ค่าใช้จ่าย-กศผ.'!AA26/10^6</f>
        <v>1.0284736763186586</v>
      </c>
      <c r="M205" s="21">
        <f>+'[11]ค่าใช้จ่าย-กศผ.'!AB26/10^6</f>
        <v>1.2436053066877002</v>
      </c>
      <c r="N205" s="21">
        <f>+'[11]ค่าใช้จ่าย-กศผ.'!AC26/10^6</f>
        <v>1.4776350338320783</v>
      </c>
      <c r="O205" s="29">
        <f t="shared" si="26"/>
        <v>14.281220000000001</v>
      </c>
    </row>
    <row r="206" spans="1:15">
      <c r="A206" s="10">
        <v>1026</v>
      </c>
      <c r="B206" s="10" t="s">
        <v>35</v>
      </c>
      <c r="C206" s="21">
        <f>+'[11]ค่าใช้จ่าย-กศผ.'!R27/10^6</f>
        <v>0.52643838947428589</v>
      </c>
      <c r="D206" s="21">
        <f>+'[11]ค่าใช้จ่าย-กศผ.'!S27/10^6</f>
        <v>0.57405124284331421</v>
      </c>
      <c r="E206" s="21">
        <f>+'[11]ค่าใช้จ่าย-กศผ.'!T27/10^6</f>
        <v>0.6049080885779422</v>
      </c>
      <c r="F206" s="21">
        <f>+'[11]ค่าใช้จ่าย-กศผ.'!U27/10^6</f>
        <v>0.56062987031145595</v>
      </c>
      <c r="G206" s="21">
        <f>+'[11]ค่าใช้จ่าย-กศผ.'!V27/10^6</f>
        <v>0.57370896764599466</v>
      </c>
      <c r="H206" s="21">
        <f>+'[11]ค่าใช้จ่าย-กศผ.'!W27/10^6</f>
        <v>0.58945596544100842</v>
      </c>
      <c r="I206" s="21">
        <f>+'[11]ค่าใช้จ่าย-กศผ.'!X27/10^6</f>
        <v>0.58256363431857705</v>
      </c>
      <c r="J206" s="21">
        <f>+'[11]ค่าใช้จ่าย-กศผ.'!Y27/10^6</f>
        <v>0.74944348312469167</v>
      </c>
      <c r="K206" s="21">
        <f>+'[11]ค่าใช้จ่าย-กศผ.'!Z27/10^6</f>
        <v>0.61897899485588315</v>
      </c>
      <c r="L206" s="21">
        <f>+'[11]ค่าใช้จ่าย-กศผ.'!AA27/10^6</f>
        <v>0.67171274356560173</v>
      </c>
      <c r="M206" s="21">
        <f>+'[11]ค่าใช้จ่าย-กศผ.'!AB27/10^6</f>
        <v>0.59981751358854996</v>
      </c>
      <c r="N206" s="21">
        <f>+'[11]ค่าใช้จ่าย-กศผ.'!AC27/10^6</f>
        <v>0.70413110625269548</v>
      </c>
      <c r="O206" s="29">
        <f t="shared" si="26"/>
        <v>7.3558400000000006</v>
      </c>
    </row>
    <row r="207" spans="1:15">
      <c r="A207" s="10">
        <v>1027</v>
      </c>
      <c r="B207" s="10" t="s">
        <v>36</v>
      </c>
      <c r="C207" s="21">
        <f>+'[11]ค่าใช้จ่าย-กศผ.'!R28/10^6</f>
        <v>0.79173763703434807</v>
      </c>
      <c r="D207" s="21">
        <f>+'[11]ค่าใช้จ่าย-กศผ.'!S28/10^6</f>
        <v>0.80051253882365159</v>
      </c>
      <c r="E207" s="21">
        <f>+'[11]ค่าใช้จ่าย-กศผ.'!T28/10^6</f>
        <v>0.88186838104130283</v>
      </c>
      <c r="F207" s="21">
        <f>+'[11]ค่าใช้จ่าย-กศผ.'!U28/10^6</f>
        <v>0.81460164090992115</v>
      </c>
      <c r="G207" s="21">
        <f>+'[11]ค่าใช้จ่าย-กศผ.'!V28/10^6</f>
        <v>0.8794341596744405</v>
      </c>
      <c r="H207" s="21">
        <f>+'[11]ค่าใช้จ่าย-กศผ.'!W28/10^6</f>
        <v>0.87785124050509944</v>
      </c>
      <c r="I207" s="21">
        <f>+'[11]ค่าใช้จ่าย-กศผ.'!X28/10^6</f>
        <v>0.84922218804425398</v>
      </c>
      <c r="J207" s="21">
        <f>+'[11]ค่าใช้จ่าย-กศผ.'!Y28/10^6</f>
        <v>0.9072848478709874</v>
      </c>
      <c r="K207" s="21">
        <f>+'[11]ค่าใช้จ่าย-กศผ.'!Z28/10^6</f>
        <v>0.87452528746598623</v>
      </c>
      <c r="L207" s="21">
        <f>+'[11]ค่าใช้จ่าย-กศผ.'!AA28/10^6</f>
        <v>0.89474432535416337</v>
      </c>
      <c r="M207" s="21">
        <f>+'[11]ค่าใช้จ่าย-กศผ.'!AB28/10^6</f>
        <v>0.89235054485917753</v>
      </c>
      <c r="N207" s="21">
        <f>+'[11]ค่าใช้จ่าย-กศผ.'!AC28/10^6</f>
        <v>1.0393272084166683</v>
      </c>
      <c r="O207" s="29">
        <f t="shared" si="26"/>
        <v>10.50346</v>
      </c>
    </row>
    <row r="208" spans="1:15">
      <c r="A208" s="10">
        <v>1028</v>
      </c>
      <c r="B208" s="10" t="s">
        <v>37</v>
      </c>
      <c r="C208" s="21">
        <f>+'[11]ค่าใช้จ่าย-กศผ.'!R29/10^6</f>
        <v>2.1596428381374557</v>
      </c>
      <c r="D208" s="21">
        <f>+'[11]ค่าใช้จ่าย-กศผ.'!S29/10^6</f>
        <v>2.2708127115068319</v>
      </c>
      <c r="E208" s="21">
        <f>+'[11]ค่าใช้จ่าย-กศผ.'!T29/10^6</f>
        <v>2.273196363516564</v>
      </c>
      <c r="F208" s="21">
        <f>+'[11]ค่าใช้จ่าย-กศผ.'!U29/10^6</f>
        <v>2.1797278231076787</v>
      </c>
      <c r="G208" s="21">
        <f>+'[11]ค่าใช้จ่าย-กศผ.'!V29/10^6</f>
        <v>2.2241797603209594</v>
      </c>
      <c r="H208" s="21">
        <f>+'[11]ค่าใช้จ่าย-กศผ.'!W29/10^6</f>
        <v>2.3169713689199165</v>
      </c>
      <c r="I208" s="21">
        <f>+'[11]ค่าใช้จ่าย-กศผ.'!X29/10^6</f>
        <v>2.2010507897352398</v>
      </c>
      <c r="J208" s="21">
        <f>+'[11]ค่าใช้จ่าย-กศผ.'!Y29/10^6</f>
        <v>2.4547436383959358</v>
      </c>
      <c r="K208" s="21">
        <f>+'[11]ค่าใช้จ่าย-กศผ.'!Z29/10^6</f>
        <v>2.8856899027762526</v>
      </c>
      <c r="L208" s="21">
        <f>+'[11]ค่าใช้จ่าย-กศผ.'!AA29/10^6</f>
        <v>2.4531844621299608</v>
      </c>
      <c r="M208" s="21">
        <f>+'[11]ค่าใช้จ่าย-กศผ.'!AB29/10^6</f>
        <v>2.4991615373916907</v>
      </c>
      <c r="N208" s="21">
        <f>+'[11]ค่าใช้จ่าย-กศผ.'!AC29/10^6</f>
        <v>3.4922788040615123</v>
      </c>
      <c r="O208" s="29">
        <f t="shared" si="26"/>
        <v>29.410640000000001</v>
      </c>
    </row>
    <row r="209" spans="1:15">
      <c r="A209" s="10">
        <v>1029</v>
      </c>
      <c r="B209" s="10" t="s">
        <v>38</v>
      </c>
      <c r="C209" s="21">
        <f>+'[11]ค่าใช้จ่าย-กศผ.'!R30/10^6</f>
        <v>0.58751883852459141</v>
      </c>
      <c r="D209" s="21">
        <f>+'[11]ค่าใช้จ่าย-กศผ.'!S30/10^6</f>
        <v>0.57333803837589514</v>
      </c>
      <c r="E209" s="21">
        <f>+'[11]ค่าใช้จ่าย-กศผ.'!T30/10^6</f>
        <v>0.60599760397479752</v>
      </c>
      <c r="F209" s="21">
        <f>+'[11]ค่าใช้จ่าย-กศผ.'!U30/10^6</f>
        <v>0.56608920684008213</v>
      </c>
      <c r="G209" s="21">
        <f>+'[11]ค่าใช้จ่าย-กศผ.'!V30/10^6</f>
        <v>0.60639285501207096</v>
      </c>
      <c r="H209" s="21">
        <f>+'[11]ค่าใช้จ่าย-กศผ.'!W30/10^6</f>
        <v>0.62511029504033633</v>
      </c>
      <c r="I209" s="21">
        <f>+'[11]ค่าใช้จ่าย-กศผ.'!X30/10^6</f>
        <v>0.6213873126576408</v>
      </c>
      <c r="J209" s="21">
        <f>+'[11]ค่าใช้จ่าย-กศผ.'!Y30/10^6</f>
        <v>0.64906536959680483</v>
      </c>
      <c r="K209" s="21">
        <f>+'[11]ค่าใช้จ่าย-กศผ.'!Z30/10^6</f>
        <v>0.61734041834346265</v>
      </c>
      <c r="L209" s="21">
        <f>+'[11]ค่าใช้จ่าย-กศผ.'!AA30/10^6</f>
        <v>0.76423967684448402</v>
      </c>
      <c r="M209" s="21">
        <f>+'[11]ค่าใช้จ่าย-กศผ.'!AB30/10^6</f>
        <v>0.60445302208143592</v>
      </c>
      <c r="N209" s="21">
        <f>+'[11]ค่าใช้จ่าย-กศผ.'!AC30/10^6</f>
        <v>0.82510736270839968</v>
      </c>
      <c r="O209" s="29">
        <f t="shared" si="26"/>
        <v>7.6460400000000011</v>
      </c>
    </row>
    <row r="210" spans="1:15">
      <c r="A210" s="15">
        <v>1030</v>
      </c>
      <c r="B210" s="15" t="s">
        <v>18</v>
      </c>
      <c r="C210" s="23">
        <f>+'[11]ค่าใช้จ่าย-กศผ.'!R31/10^6</f>
        <v>0.76826604878162386</v>
      </c>
      <c r="D210" s="23">
        <f>+'[11]ค่าใช้จ่าย-กศผ.'!S31/10^6</f>
        <v>0.76492454165164636</v>
      </c>
      <c r="E210" s="23">
        <f>+'[11]ค่าใช้จ่าย-กศผ.'!T31/10^6</f>
        <v>0.85174234080333444</v>
      </c>
      <c r="F210" s="23">
        <f>+'[11]ค่าใช้จ่าย-กศผ.'!U31/10^6</f>
        <v>1.0571309380108722</v>
      </c>
      <c r="G210" s="23">
        <f>+'[11]ค่าใช้จ่าย-กศผ.'!V31/10^6</f>
        <v>0.77913039292741992</v>
      </c>
      <c r="H210" s="23">
        <f>+'[11]ค่าใช้จ่าย-กศผ.'!W31/10^6</f>
        <v>0.858418685210111</v>
      </c>
      <c r="I210" s="23">
        <f>+'[11]ค่าใช้จ่าย-กศผ.'!X31/10^6</f>
        <v>0.79951625793405179</v>
      </c>
      <c r="J210" s="23">
        <f>+'[11]ค่าใช้จ่าย-กศผ.'!Y31/10^6</f>
        <v>0.82153650490673802</v>
      </c>
      <c r="K210" s="23">
        <f>+'[11]ค่าใช้จ่าย-กศผ.'!Z31/10^6</f>
        <v>0.78540163753166803</v>
      </c>
      <c r="L210" s="23">
        <f>+'[11]ค่าใช้จ่าย-กศผ.'!AA31/10^6</f>
        <v>0.86396036862705461</v>
      </c>
      <c r="M210" s="23">
        <f>+'[11]ค่าใช้จ่าย-กศผ.'!AB31/10^6</f>
        <v>0.88339663874144592</v>
      </c>
      <c r="N210" s="23">
        <f>+'[11]ค่าใช้จ่าย-กศผ.'!AC31/10^6</f>
        <v>1.0865356448740344</v>
      </c>
      <c r="O210" s="31">
        <f t="shared" si="26"/>
        <v>10.31996</v>
      </c>
    </row>
    <row r="211" spans="1:15">
      <c r="A211" s="4">
        <v>10300</v>
      </c>
      <c r="B211" s="4" t="s">
        <v>149</v>
      </c>
      <c r="C211" s="25">
        <f>SUM(C183:C210)</f>
        <v>63.384644199959013</v>
      </c>
      <c r="D211" s="25">
        <f t="shared" ref="D211:N211" si="27">SUM(D183:D210)</f>
        <v>65.519553520371446</v>
      </c>
      <c r="E211" s="25">
        <f t="shared" si="27"/>
        <v>68.881412304030036</v>
      </c>
      <c r="F211" s="25">
        <f t="shared" si="27"/>
        <v>63.137469264908162</v>
      </c>
      <c r="G211" s="25">
        <f t="shared" si="27"/>
        <v>63.486868242911072</v>
      </c>
      <c r="H211" s="25">
        <f t="shared" si="27"/>
        <v>70.486947624361321</v>
      </c>
      <c r="I211" s="25">
        <f t="shared" si="27"/>
        <v>65.800429548170484</v>
      </c>
      <c r="J211" s="25">
        <f t="shared" si="27"/>
        <v>69.27512189286233</v>
      </c>
      <c r="K211" s="25">
        <f t="shared" si="27"/>
        <v>71.793937378714489</v>
      </c>
      <c r="L211" s="25">
        <f t="shared" si="27"/>
        <v>68.838242097817997</v>
      </c>
      <c r="M211" s="25">
        <f t="shared" si="27"/>
        <v>73.798266952442503</v>
      </c>
      <c r="N211" s="25">
        <f t="shared" si="27"/>
        <v>89.938316973451066</v>
      </c>
      <c r="O211" s="25">
        <f>SUM(O183:O210)</f>
        <v>834.34120999999993</v>
      </c>
    </row>
    <row r="212" spans="1:15">
      <c r="A212" s="32"/>
      <c r="B212" s="32"/>
      <c r="C212"/>
      <c r="D212"/>
      <c r="E212"/>
      <c r="F212"/>
      <c r="G212"/>
      <c r="H212"/>
      <c r="I212"/>
      <c r="J212"/>
      <c r="K212"/>
      <c r="L212"/>
      <c r="M212"/>
      <c r="N212"/>
      <c r="O212" s="32"/>
    </row>
    <row r="213" spans="1:15">
      <c r="A213" s="3" t="s">
        <v>55</v>
      </c>
      <c r="B213" s="3" t="s">
        <v>45</v>
      </c>
      <c r="C213" s="3" t="s">
        <v>0</v>
      </c>
      <c r="D213" s="3" t="s">
        <v>1</v>
      </c>
      <c r="E213" s="3" t="s">
        <v>2</v>
      </c>
      <c r="F213" s="3" t="s">
        <v>3</v>
      </c>
      <c r="G213" s="3" t="s">
        <v>4</v>
      </c>
      <c r="H213" s="3" t="s">
        <v>5</v>
      </c>
      <c r="I213" s="3" t="s">
        <v>6</v>
      </c>
      <c r="J213" s="3" t="s">
        <v>7</v>
      </c>
      <c r="K213" s="3" t="s">
        <v>8</v>
      </c>
      <c r="L213" s="3" t="s">
        <v>9</v>
      </c>
      <c r="M213" s="3" t="s">
        <v>10</v>
      </c>
      <c r="N213" s="3" t="s">
        <v>11</v>
      </c>
      <c r="O213" s="3" t="s">
        <v>58</v>
      </c>
    </row>
    <row r="214" spans="1:15">
      <c r="A214" s="34"/>
      <c r="B214" s="34" t="s">
        <v>46</v>
      </c>
      <c r="C214" s="37">
        <f>+C152-C183</f>
        <v>-7.4676341250876508</v>
      </c>
      <c r="D214" s="37">
        <f t="shared" ref="D214:N214" si="28">+D152-D183</f>
        <v>-8.0667165747213634</v>
      </c>
      <c r="E214" s="37">
        <f t="shared" si="28"/>
        <v>-9.1808138357889</v>
      </c>
      <c r="F214" s="37">
        <f t="shared" si="28"/>
        <v>-7.5943560194015554</v>
      </c>
      <c r="G214" s="37">
        <f t="shared" si="28"/>
        <v>-8.3800492269194926</v>
      </c>
      <c r="H214" s="37">
        <f t="shared" si="28"/>
        <v>-8.9888108801232338</v>
      </c>
      <c r="I214" s="37">
        <f t="shared" si="28"/>
        <v>-8.2113922049442856</v>
      </c>
      <c r="J214" s="37">
        <f t="shared" si="28"/>
        <v>-9.0383568183891292</v>
      </c>
      <c r="K214" s="37">
        <f t="shared" si="28"/>
        <v>-8.711187197255688</v>
      </c>
      <c r="L214" s="37">
        <f t="shared" si="28"/>
        <v>-8.3101413439797973</v>
      </c>
      <c r="M214" s="37">
        <f t="shared" si="28"/>
        <v>-9.2306823128719575</v>
      </c>
      <c r="N214" s="37">
        <f t="shared" si="28"/>
        <v>-11.344137460516938</v>
      </c>
      <c r="O214" s="38">
        <f>SUM(C214:N214)</f>
        <v>-104.52427799999998</v>
      </c>
    </row>
    <row r="215" spans="1:15">
      <c r="A215" s="7">
        <v>1004</v>
      </c>
      <c r="B215" s="10" t="s">
        <v>99</v>
      </c>
      <c r="C215" s="28">
        <f t="shared" ref="C215:N230" si="29">+C153-C184</f>
        <v>48.303552425657173</v>
      </c>
      <c r="D215" s="28">
        <f t="shared" si="29"/>
        <v>51.408109784646584</v>
      </c>
      <c r="E215" s="28">
        <f t="shared" si="29"/>
        <v>48.433951198160187</v>
      </c>
      <c r="F215" s="28">
        <f t="shared" si="29"/>
        <v>53.264421097068947</v>
      </c>
      <c r="G215" s="28">
        <f t="shared" si="29"/>
        <v>50.257895405772516</v>
      </c>
      <c r="H215" s="28">
        <f t="shared" si="29"/>
        <v>46.68691298466392</v>
      </c>
      <c r="I215" s="28">
        <f t="shared" si="29"/>
        <v>56.921002224173016</v>
      </c>
      <c r="J215" s="28">
        <f t="shared" si="29"/>
        <v>54.461507574489275</v>
      </c>
      <c r="K215" s="28">
        <f t="shared" si="29"/>
        <v>50.058532358928311</v>
      </c>
      <c r="L215" s="28">
        <f t="shared" si="29"/>
        <v>46.963583403295488</v>
      </c>
      <c r="M215" s="28">
        <f t="shared" si="29"/>
        <v>46.269292479745289</v>
      </c>
      <c r="N215" s="28">
        <f t="shared" si="29"/>
        <v>46.903257063399252</v>
      </c>
      <c r="O215" s="39">
        <f t="shared" ref="O215:O241" si="30">SUM(C215:N215)</f>
        <v>599.93201799999997</v>
      </c>
    </row>
    <row r="216" spans="1:15">
      <c r="A216" s="10">
        <v>1005</v>
      </c>
      <c r="B216" s="10" t="s">
        <v>13</v>
      </c>
      <c r="C216" s="28">
        <f t="shared" si="29"/>
        <v>0.14550085853534811</v>
      </c>
      <c r="D216" s="28">
        <f t="shared" si="29"/>
        <v>0.25616110088309252</v>
      </c>
      <c r="E216" s="28">
        <f t="shared" si="29"/>
        <v>0.1970829962400793</v>
      </c>
      <c r="F216" s="28">
        <f t="shared" si="29"/>
        <v>0.32412068202719335</v>
      </c>
      <c r="G216" s="28">
        <f t="shared" si="29"/>
        <v>0.25143312883265945</v>
      </c>
      <c r="H216" s="28">
        <f t="shared" si="29"/>
        <v>0.21643170018647884</v>
      </c>
      <c r="I216" s="28">
        <f t="shared" si="29"/>
        <v>0.45131225986401025</v>
      </c>
      <c r="J216" s="28">
        <f t="shared" si="29"/>
        <v>0.41767279284505954</v>
      </c>
      <c r="K216" s="28">
        <f t="shared" si="29"/>
        <v>0.29863968980815414</v>
      </c>
      <c r="L216" s="28">
        <f t="shared" si="29"/>
        <v>0.22343521637857144</v>
      </c>
      <c r="M216" s="28">
        <f t="shared" si="29"/>
        <v>0.15579061858114507</v>
      </c>
      <c r="N216" s="28">
        <f t="shared" si="29"/>
        <v>0.10387895581820794</v>
      </c>
      <c r="O216" s="39">
        <f t="shared" si="30"/>
        <v>3.0414599999999998</v>
      </c>
    </row>
    <row r="217" spans="1:15">
      <c r="A217" s="10">
        <v>1006</v>
      </c>
      <c r="B217" s="10" t="s">
        <v>14</v>
      </c>
      <c r="C217" s="28">
        <f t="shared" si="29"/>
        <v>3.0543713328428419</v>
      </c>
      <c r="D217" s="28">
        <f t="shared" si="29"/>
        <v>3.2005133582752254</v>
      </c>
      <c r="E217" s="28">
        <f t="shared" si="29"/>
        <v>3.2081584492249728</v>
      </c>
      <c r="F217" s="28">
        <f t="shared" si="29"/>
        <v>3.6148094198387604</v>
      </c>
      <c r="G217" s="28">
        <f t="shared" si="29"/>
        <v>3.5968518296277696</v>
      </c>
      <c r="H217" s="28">
        <f t="shared" si="29"/>
        <v>3.375262986761935</v>
      </c>
      <c r="I217" s="28">
        <f t="shared" si="29"/>
        <v>4.0890955849245483</v>
      </c>
      <c r="J217" s="28">
        <f t="shared" si="29"/>
        <v>4.3547466312937413</v>
      </c>
      <c r="K217" s="28">
        <f t="shared" si="29"/>
        <v>3.5771566348193602</v>
      </c>
      <c r="L217" s="28">
        <f t="shared" si="29"/>
        <v>3.0239661957318593</v>
      </c>
      <c r="M217" s="28">
        <f t="shared" si="29"/>
        <v>2.7489138107137818</v>
      </c>
      <c r="N217" s="28">
        <f t="shared" si="29"/>
        <v>2.8016437659451996</v>
      </c>
      <c r="O217" s="39">
        <f t="shared" si="30"/>
        <v>40.645489999999995</v>
      </c>
    </row>
    <row r="218" spans="1:15">
      <c r="A218" s="10">
        <v>1007</v>
      </c>
      <c r="B218" s="10" t="s">
        <v>15</v>
      </c>
      <c r="C218" s="28">
        <f t="shared" si="29"/>
        <v>6.1733662866439811</v>
      </c>
      <c r="D218" s="28">
        <f t="shared" si="29"/>
        <v>7.0894101417411779</v>
      </c>
      <c r="E218" s="28">
        <f t="shared" si="29"/>
        <v>6.6208561109610811</v>
      </c>
      <c r="F218" s="28">
        <f t="shared" si="29"/>
        <v>7.0473610509442146</v>
      </c>
      <c r="G218" s="28">
        <f t="shared" si="29"/>
        <v>7.3641066390963701</v>
      </c>
      <c r="H218" s="28">
        <f t="shared" si="29"/>
        <v>6.7870942945516255</v>
      </c>
      <c r="I218" s="28">
        <f t="shared" si="29"/>
        <v>7.9355509010731691</v>
      </c>
      <c r="J218" s="28">
        <f t="shared" si="29"/>
        <v>8.2094694805018253</v>
      </c>
      <c r="K218" s="28">
        <f t="shared" si="29"/>
        <v>7.381820782763274</v>
      </c>
      <c r="L218" s="28">
        <f t="shared" si="29"/>
        <v>6.9324274613717387</v>
      </c>
      <c r="M218" s="28">
        <f t="shared" si="29"/>
        <v>6.6831833618929002</v>
      </c>
      <c r="N218" s="28">
        <f t="shared" si="29"/>
        <v>6.4003434884586561</v>
      </c>
      <c r="O218" s="39">
        <f t="shared" si="30"/>
        <v>84.624990000000025</v>
      </c>
    </row>
    <row r="219" spans="1:15">
      <c r="A219" s="10">
        <v>1008</v>
      </c>
      <c r="B219" s="10" t="s">
        <v>16</v>
      </c>
      <c r="C219" s="28">
        <f t="shared" si="29"/>
        <v>0.83273537649485196</v>
      </c>
      <c r="D219" s="28">
        <f t="shared" si="29"/>
        <v>0.88947298791694873</v>
      </c>
      <c r="E219" s="28">
        <f t="shared" si="29"/>
        <v>0.90129084000832949</v>
      </c>
      <c r="F219" s="28">
        <f t="shared" si="29"/>
        <v>1.1246295591557722</v>
      </c>
      <c r="G219" s="28">
        <f t="shared" si="29"/>
        <v>1.0519410214807974</v>
      </c>
      <c r="H219" s="28">
        <f t="shared" si="29"/>
        <v>0.89977221405971397</v>
      </c>
      <c r="I219" s="28">
        <f t="shared" si="29"/>
        <v>1.2017270564339368</v>
      </c>
      <c r="J219" s="28">
        <f t="shared" si="29"/>
        <v>1.217436093513939</v>
      </c>
      <c r="K219" s="28">
        <f t="shared" si="29"/>
        <v>0.97658753559478417</v>
      </c>
      <c r="L219" s="28">
        <f t="shared" si="29"/>
        <v>0.92925954161903879</v>
      </c>
      <c r="M219" s="28">
        <f t="shared" si="29"/>
        <v>0.97647851113951001</v>
      </c>
      <c r="N219" s="28">
        <f t="shared" si="29"/>
        <v>0.93478926258237549</v>
      </c>
      <c r="O219" s="39">
        <f t="shared" si="30"/>
        <v>11.936119999999999</v>
      </c>
    </row>
    <row r="220" spans="1:15">
      <c r="A220" s="10">
        <v>1009</v>
      </c>
      <c r="B220" s="10" t="s">
        <v>17</v>
      </c>
      <c r="C220" s="28">
        <f t="shared" si="29"/>
        <v>1.569566024538537</v>
      </c>
      <c r="D220" s="28">
        <f t="shared" si="29"/>
        <v>1.4212517612156637</v>
      </c>
      <c r="E220" s="28">
        <f t="shared" si="29"/>
        <v>1.2850262343792809</v>
      </c>
      <c r="F220" s="28">
        <f t="shared" si="29"/>
        <v>1.3455591822236412</v>
      </c>
      <c r="G220" s="28">
        <f t="shared" si="29"/>
        <v>1.3035522773340036</v>
      </c>
      <c r="H220" s="28">
        <f t="shared" si="29"/>
        <v>1.2182801869538094</v>
      </c>
      <c r="I220" s="28">
        <f t="shared" si="29"/>
        <v>1.3950582437280865</v>
      </c>
      <c r="J220" s="28">
        <f t="shared" si="29"/>
        <v>1.484240957595421</v>
      </c>
      <c r="K220" s="28">
        <f t="shared" si="29"/>
        <v>1.2504094182463716</v>
      </c>
      <c r="L220" s="28">
        <f t="shared" si="29"/>
        <v>1.4492812894192473</v>
      </c>
      <c r="M220" s="28">
        <f t="shared" si="29"/>
        <v>1.4345964557669342</v>
      </c>
      <c r="N220" s="28">
        <f t="shared" si="29"/>
        <v>0.70429796859900518</v>
      </c>
      <c r="O220" s="39">
        <f t="shared" si="30"/>
        <v>15.861120000000003</v>
      </c>
    </row>
    <row r="221" spans="1:15">
      <c r="A221" s="10">
        <v>1010</v>
      </c>
      <c r="B221" s="10" t="s">
        <v>19</v>
      </c>
      <c r="C221" s="28">
        <f t="shared" si="29"/>
        <v>1.8199627238474132</v>
      </c>
      <c r="D221" s="28">
        <f t="shared" si="29"/>
        <v>1.9140877221311228</v>
      </c>
      <c r="E221" s="28">
        <f t="shared" si="29"/>
        <v>1.892328539720874</v>
      </c>
      <c r="F221" s="28">
        <f t="shared" si="29"/>
        <v>2.0602211440531115</v>
      </c>
      <c r="G221" s="28">
        <f t="shared" si="29"/>
        <v>2.0707087789934726</v>
      </c>
      <c r="H221" s="28">
        <f t="shared" si="29"/>
        <v>1.9933183123312723</v>
      </c>
      <c r="I221" s="28">
        <f t="shared" si="29"/>
        <v>2.3486691291551964</v>
      </c>
      <c r="J221" s="28">
        <f t="shared" si="29"/>
        <v>2.3423566592305365</v>
      </c>
      <c r="K221" s="28">
        <f t="shared" si="29"/>
        <v>2.2408976936622893</v>
      </c>
      <c r="L221" s="28">
        <f t="shared" si="29"/>
        <v>1.8345870447007968</v>
      </c>
      <c r="M221" s="28">
        <f t="shared" si="29"/>
        <v>1.5754062791243457</v>
      </c>
      <c r="N221" s="28">
        <f t="shared" si="29"/>
        <v>1.4554759730495712</v>
      </c>
      <c r="O221" s="39">
        <f t="shared" si="30"/>
        <v>23.548020000000001</v>
      </c>
    </row>
    <row r="222" spans="1:15">
      <c r="A222" s="10">
        <v>1011</v>
      </c>
      <c r="B222" s="10" t="s">
        <v>20</v>
      </c>
      <c r="C222" s="28">
        <f t="shared" si="29"/>
        <v>0.74682951954002197</v>
      </c>
      <c r="D222" s="28">
        <f t="shared" si="29"/>
        <v>0.8761663751725125</v>
      </c>
      <c r="E222" s="28">
        <f t="shared" si="29"/>
        <v>0.75803982149600202</v>
      </c>
      <c r="F222" s="28">
        <f t="shared" si="29"/>
        <v>0.93745090807056186</v>
      </c>
      <c r="G222" s="28">
        <f t="shared" si="29"/>
        <v>0.92138707965159461</v>
      </c>
      <c r="H222" s="28">
        <f t="shared" si="29"/>
        <v>0.86471165645481329</v>
      </c>
      <c r="I222" s="28">
        <f t="shared" si="29"/>
        <v>1.1605712848247227</v>
      </c>
      <c r="J222" s="28">
        <f t="shared" si="29"/>
        <v>1.2454802321483618</v>
      </c>
      <c r="K222" s="28">
        <f t="shared" si="29"/>
        <v>1.0530706842603836</v>
      </c>
      <c r="L222" s="28">
        <f t="shared" si="29"/>
        <v>0.84354162365155394</v>
      </c>
      <c r="M222" s="28">
        <f t="shared" si="29"/>
        <v>0.84631287065632865</v>
      </c>
      <c r="N222" s="28">
        <f t="shared" si="29"/>
        <v>0.21089794407314355</v>
      </c>
      <c r="O222" s="39">
        <f t="shared" si="30"/>
        <v>10.464460000000001</v>
      </c>
    </row>
    <row r="223" spans="1:15">
      <c r="A223" s="10">
        <v>1012</v>
      </c>
      <c r="B223" s="10" t="s">
        <v>21</v>
      </c>
      <c r="C223" s="28">
        <f t="shared" si="29"/>
        <v>3.5046399555775762</v>
      </c>
      <c r="D223" s="28">
        <f t="shared" si="29"/>
        <v>3.5288364580032834</v>
      </c>
      <c r="E223" s="28">
        <f t="shared" si="29"/>
        <v>3.5035986533939778</v>
      </c>
      <c r="F223" s="28">
        <f t="shared" si="29"/>
        <v>3.8154144153643981</v>
      </c>
      <c r="G223" s="28">
        <f t="shared" si="29"/>
        <v>3.6553279252860111</v>
      </c>
      <c r="H223" s="28">
        <f t="shared" si="29"/>
        <v>3.3221148651666836</v>
      </c>
      <c r="I223" s="28">
        <f t="shared" si="29"/>
        <v>4.0457677773678267</v>
      </c>
      <c r="J223" s="28">
        <f t="shared" si="29"/>
        <v>3.7497649391986361</v>
      </c>
      <c r="K223" s="28">
        <f t="shared" si="29"/>
        <v>4.1186097509683028</v>
      </c>
      <c r="L223" s="28">
        <f t="shared" si="29"/>
        <v>3.6122798087645172</v>
      </c>
      <c r="M223" s="28">
        <f t="shared" si="29"/>
        <v>3.6241786946366052</v>
      </c>
      <c r="N223" s="28">
        <f t="shared" si="29"/>
        <v>3.0983967562721877</v>
      </c>
      <c r="O223" s="39">
        <f t="shared" si="30"/>
        <v>43.578930000000007</v>
      </c>
    </row>
    <row r="224" spans="1:15">
      <c r="A224" s="10">
        <v>1013</v>
      </c>
      <c r="B224" s="10" t="s">
        <v>22</v>
      </c>
      <c r="C224" s="28">
        <f t="shared" si="29"/>
        <v>-8.0725082689625527E-2</v>
      </c>
      <c r="D224" s="28">
        <f t="shared" si="29"/>
        <v>-0.13468003479347551</v>
      </c>
      <c r="E224" s="28">
        <f t="shared" si="29"/>
        <v>-0.13417152679933525</v>
      </c>
      <c r="F224" s="28">
        <f t="shared" si="29"/>
        <v>-6.2055088462594277E-2</v>
      </c>
      <c r="G224" s="28">
        <f t="shared" si="29"/>
        <v>-8.2561012858140492E-2</v>
      </c>
      <c r="H224" s="28">
        <f t="shared" si="29"/>
        <v>-0.1325946630956813</v>
      </c>
      <c r="I224" s="28">
        <f t="shared" si="29"/>
        <v>-4.8943802208596732E-2</v>
      </c>
      <c r="J224" s="28">
        <f t="shared" si="29"/>
        <v>-1.9659504363699065E-2</v>
      </c>
      <c r="K224" s="28">
        <f t="shared" si="29"/>
        <v>-4.2531761737303941E-2</v>
      </c>
      <c r="L224" s="28">
        <f t="shared" si="29"/>
        <v>-8.8159857409045694E-2</v>
      </c>
      <c r="M224" s="28">
        <f t="shared" si="29"/>
        <v>-9.8947670873573812E-2</v>
      </c>
      <c r="N224" s="28">
        <f t="shared" si="29"/>
        <v>-0.14214999470892914</v>
      </c>
      <c r="O224" s="39">
        <f t="shared" si="30"/>
        <v>-1.0671800000000007</v>
      </c>
    </row>
    <row r="225" spans="1:15">
      <c r="A225" s="10">
        <v>1014</v>
      </c>
      <c r="B225" s="10" t="s">
        <v>23</v>
      </c>
      <c r="C225" s="28">
        <f t="shared" si="29"/>
        <v>9.7725205204745151</v>
      </c>
      <c r="D225" s="28">
        <f t="shared" si="29"/>
        <v>9.2517149087222386</v>
      </c>
      <c r="E225" s="28">
        <f t="shared" si="29"/>
        <v>9.8932992230544947</v>
      </c>
      <c r="F225" s="28">
        <f t="shared" si="29"/>
        <v>10.930116133268493</v>
      </c>
      <c r="G225" s="28">
        <f t="shared" si="29"/>
        <v>10.734751598865579</v>
      </c>
      <c r="H225" s="28">
        <f t="shared" si="29"/>
        <v>9.278300310223095</v>
      </c>
      <c r="I225" s="28">
        <f t="shared" si="29"/>
        <v>11.698977363528812</v>
      </c>
      <c r="J225" s="28">
        <f t="shared" si="29"/>
        <v>11.882927925405022</v>
      </c>
      <c r="K225" s="28">
        <f t="shared" si="29"/>
        <v>11.169809189770763</v>
      </c>
      <c r="L225" s="28">
        <f t="shared" si="29"/>
        <v>10.801537809478543</v>
      </c>
      <c r="M225" s="28">
        <f t="shared" si="29"/>
        <v>10.133541438844226</v>
      </c>
      <c r="N225" s="28">
        <f t="shared" si="29"/>
        <v>8.3061435783642246</v>
      </c>
      <c r="O225" s="39">
        <f t="shared" si="30"/>
        <v>123.85364</v>
      </c>
    </row>
    <row r="226" spans="1:15">
      <c r="A226" s="10">
        <v>1015</v>
      </c>
      <c r="B226" s="10" t="s">
        <v>24</v>
      </c>
      <c r="C226" s="28">
        <f t="shared" si="29"/>
        <v>0.29420098913062698</v>
      </c>
      <c r="D226" s="28">
        <f t="shared" si="29"/>
        <v>0.23422222729445075</v>
      </c>
      <c r="E226" s="28">
        <f t="shared" si="29"/>
        <v>0.30222367230097036</v>
      </c>
      <c r="F226" s="28">
        <f t="shared" si="29"/>
        <v>0.53365498027881286</v>
      </c>
      <c r="G226" s="28">
        <f t="shared" si="29"/>
        <v>0.44785394071964024</v>
      </c>
      <c r="H226" s="28">
        <f t="shared" si="29"/>
        <v>0.14844652536902569</v>
      </c>
      <c r="I226" s="28">
        <f t="shared" si="29"/>
        <v>0.73996486855540855</v>
      </c>
      <c r="J226" s="28">
        <f t="shared" si="29"/>
        <v>0.76270079841233396</v>
      </c>
      <c r="K226" s="28">
        <f t="shared" si="29"/>
        <v>0.41891556061340207</v>
      </c>
      <c r="L226" s="28">
        <f t="shared" si="29"/>
        <v>0.56413163242212194</v>
      </c>
      <c r="M226" s="28">
        <f t="shared" si="29"/>
        <v>0.40486083188892441</v>
      </c>
      <c r="N226" s="28">
        <f t="shared" si="29"/>
        <v>-8.2206026985718772E-2</v>
      </c>
      <c r="O226" s="39">
        <f t="shared" si="30"/>
        <v>4.7689699999999995</v>
      </c>
    </row>
    <row r="227" spans="1:15">
      <c r="A227" s="10">
        <v>1016</v>
      </c>
      <c r="B227" s="10" t="s">
        <v>25</v>
      </c>
      <c r="C227" s="28">
        <f t="shared" si="29"/>
        <v>0.90432603183895033</v>
      </c>
      <c r="D227" s="28">
        <f t="shared" si="29"/>
        <v>0.678092517356498</v>
      </c>
      <c r="E227" s="28">
        <f t="shared" si="29"/>
        <v>0.83350877931731038</v>
      </c>
      <c r="F227" s="28">
        <f t="shared" si="29"/>
        <v>1.0440829973262535</v>
      </c>
      <c r="G227" s="28">
        <f t="shared" si="29"/>
        <v>1.0238170591970819</v>
      </c>
      <c r="H227" s="28">
        <f t="shared" si="29"/>
        <v>0.95625213879558402</v>
      </c>
      <c r="I227" s="28">
        <f t="shared" si="29"/>
        <v>1.3133640519315226</v>
      </c>
      <c r="J227" s="28">
        <f t="shared" si="29"/>
        <v>1.5202727923060915</v>
      </c>
      <c r="K227" s="28">
        <f t="shared" si="29"/>
        <v>0.86169954574486596</v>
      </c>
      <c r="L227" s="28">
        <f t="shared" si="29"/>
        <v>0.76569642102439861</v>
      </c>
      <c r="M227" s="28">
        <f t="shared" si="29"/>
        <v>0.92856558511403131</v>
      </c>
      <c r="N227" s="28">
        <f t="shared" si="29"/>
        <v>-2.9297919952584017E-2</v>
      </c>
      <c r="O227" s="39">
        <f t="shared" si="30"/>
        <v>10.800380000000004</v>
      </c>
    </row>
    <row r="228" spans="1:15">
      <c r="A228" s="10">
        <v>1017</v>
      </c>
      <c r="B228" s="10" t="s">
        <v>26</v>
      </c>
      <c r="C228" s="28">
        <f t="shared" si="29"/>
        <v>2.3728502395916715</v>
      </c>
      <c r="D228" s="28">
        <f t="shared" si="29"/>
        <v>2.6090500172163482</v>
      </c>
      <c r="E228" s="28">
        <f t="shared" si="29"/>
        <v>2.4718884222488056</v>
      </c>
      <c r="F228" s="28">
        <f t="shared" si="29"/>
        <v>2.331639203391247</v>
      </c>
      <c r="G228" s="28">
        <f t="shared" si="29"/>
        <v>2.5108465147990797</v>
      </c>
      <c r="H228" s="28">
        <f t="shared" si="29"/>
        <v>2.0596191332088556</v>
      </c>
      <c r="I228" s="28">
        <f t="shared" si="29"/>
        <v>2.8962042153689871</v>
      </c>
      <c r="J228" s="28">
        <f t="shared" si="29"/>
        <v>2.9053508671070474</v>
      </c>
      <c r="K228" s="28">
        <f t="shared" si="29"/>
        <v>2.5937655172967502</v>
      </c>
      <c r="L228" s="28">
        <f t="shared" si="29"/>
        <v>2.3756246712247782</v>
      </c>
      <c r="M228" s="28">
        <f t="shared" si="29"/>
        <v>2.208084525612148</v>
      </c>
      <c r="N228" s="28">
        <f t="shared" si="29"/>
        <v>1.5527366729342846</v>
      </c>
      <c r="O228" s="39">
        <f t="shared" si="30"/>
        <v>28.887659999999997</v>
      </c>
    </row>
    <row r="229" spans="1:15">
      <c r="A229" s="10">
        <v>1018</v>
      </c>
      <c r="B229" s="10" t="s">
        <v>27</v>
      </c>
      <c r="C229" s="28">
        <f t="shared" si="29"/>
        <v>0.76898052384522686</v>
      </c>
      <c r="D229" s="28">
        <f t="shared" si="29"/>
        <v>0.76085106888231258</v>
      </c>
      <c r="E229" s="28">
        <f t="shared" si="29"/>
        <v>0.70928347621954324</v>
      </c>
      <c r="F229" s="28">
        <f t="shared" si="29"/>
        <v>0.82000587098577138</v>
      </c>
      <c r="G229" s="28">
        <f t="shared" si="29"/>
        <v>0.69385770978930095</v>
      </c>
      <c r="H229" s="28">
        <f t="shared" si="29"/>
        <v>0.71656201343084269</v>
      </c>
      <c r="I229" s="28">
        <f t="shared" si="29"/>
        <v>0.83133407356880351</v>
      </c>
      <c r="J229" s="28">
        <f t="shared" si="29"/>
        <v>1.0733746583906008</v>
      </c>
      <c r="K229" s="28">
        <f t="shared" si="29"/>
        <v>0.80077939187589253</v>
      </c>
      <c r="L229" s="28">
        <f t="shared" si="29"/>
        <v>0.76556221171247674</v>
      </c>
      <c r="M229" s="28">
        <f t="shared" si="29"/>
        <v>0.73714906417727499</v>
      </c>
      <c r="N229" s="28">
        <f t="shared" si="29"/>
        <v>0.59787993712195564</v>
      </c>
      <c r="O229" s="39">
        <f t="shared" si="30"/>
        <v>9.2756200000000018</v>
      </c>
    </row>
    <row r="230" spans="1:15">
      <c r="A230" s="10">
        <v>1019</v>
      </c>
      <c r="B230" s="10" t="s">
        <v>28</v>
      </c>
      <c r="C230" s="28">
        <f t="shared" si="29"/>
        <v>0.28820869323548071</v>
      </c>
      <c r="D230" s="28">
        <f t="shared" si="29"/>
        <v>0.34430291210282282</v>
      </c>
      <c r="E230" s="28">
        <f t="shared" si="29"/>
        <v>0.3461399727806278</v>
      </c>
      <c r="F230" s="28">
        <f t="shared" si="29"/>
        <v>0.34917518528810165</v>
      </c>
      <c r="G230" s="28">
        <f t="shared" si="29"/>
        <v>0.31919773925118478</v>
      </c>
      <c r="H230" s="28">
        <f t="shared" si="29"/>
        <v>-3.4865495907433264E-2</v>
      </c>
      <c r="I230" s="28">
        <f t="shared" si="29"/>
        <v>0.43360649552651898</v>
      </c>
      <c r="J230" s="28">
        <f t="shared" si="29"/>
        <v>0.49241119887992024</v>
      </c>
      <c r="K230" s="28">
        <f t="shared" si="29"/>
        <v>0.39084789106060225</v>
      </c>
      <c r="L230" s="28">
        <f t="shared" si="29"/>
        <v>0.25034322314475044</v>
      </c>
      <c r="M230" s="28">
        <f t="shared" si="29"/>
        <v>3.6914395137795264E-2</v>
      </c>
      <c r="N230" s="28">
        <f t="shared" si="29"/>
        <v>0.18165778949962985</v>
      </c>
      <c r="O230" s="39">
        <f t="shared" si="30"/>
        <v>3.397940000000002</v>
      </c>
    </row>
    <row r="231" spans="1:15">
      <c r="A231" s="10">
        <v>1020</v>
      </c>
      <c r="B231" s="10" t="s">
        <v>29</v>
      </c>
      <c r="C231" s="28">
        <f t="shared" ref="C231:N241" si="31">+C169-C200</f>
        <v>3.659044761686435</v>
      </c>
      <c r="D231" s="28">
        <f t="shared" si="31"/>
        <v>3.8902348331489907</v>
      </c>
      <c r="E231" s="28">
        <f t="shared" si="31"/>
        <v>3.7808547299069053</v>
      </c>
      <c r="F231" s="28">
        <f t="shared" si="31"/>
        <v>4.1412493006711646</v>
      </c>
      <c r="G231" s="28">
        <f t="shared" si="31"/>
        <v>3.9028014975810712</v>
      </c>
      <c r="H231" s="28">
        <f t="shared" si="31"/>
        <v>3.5278087389848967</v>
      </c>
      <c r="I231" s="28">
        <f t="shared" si="31"/>
        <v>4.4577880077440462</v>
      </c>
      <c r="J231" s="28">
        <f t="shared" si="31"/>
        <v>4.0619041601911547</v>
      </c>
      <c r="K231" s="28">
        <f t="shared" si="31"/>
        <v>4.1634019739081625</v>
      </c>
      <c r="L231" s="28">
        <f t="shared" si="31"/>
        <v>3.9238878119395286</v>
      </c>
      <c r="M231" s="28">
        <f t="shared" si="31"/>
        <v>3.3854913836654026</v>
      </c>
      <c r="N231" s="28">
        <f t="shared" si="31"/>
        <v>3.0148228005722366</v>
      </c>
      <c r="O231" s="39">
        <f t="shared" si="30"/>
        <v>45.909289999999999</v>
      </c>
    </row>
    <row r="232" spans="1:15">
      <c r="A232" s="10">
        <v>1021</v>
      </c>
      <c r="B232" s="10" t="s">
        <v>30</v>
      </c>
      <c r="C232" s="28">
        <f t="shared" si="31"/>
        <v>0.72901400532565341</v>
      </c>
      <c r="D232" s="28">
        <f t="shared" si="31"/>
        <v>0.68602872092895417</v>
      </c>
      <c r="E232" s="28">
        <f t="shared" si="31"/>
        <v>0.67446107430138458</v>
      </c>
      <c r="F232" s="28">
        <f t="shared" si="31"/>
        <v>0.86940506490604996</v>
      </c>
      <c r="G232" s="28">
        <f t="shared" si="31"/>
        <v>0.67945916651314009</v>
      </c>
      <c r="H232" s="28">
        <f t="shared" si="31"/>
        <v>0.62892019259496135</v>
      </c>
      <c r="I232" s="28">
        <f t="shared" si="31"/>
        <v>0.87134539267165834</v>
      </c>
      <c r="J232" s="28">
        <f t="shared" si="31"/>
        <v>0.74962970000385709</v>
      </c>
      <c r="K232" s="28">
        <f t="shared" si="31"/>
        <v>0.8074191045647815</v>
      </c>
      <c r="L232" s="28">
        <f t="shared" si="31"/>
        <v>0.72873608518049737</v>
      </c>
      <c r="M232" s="28">
        <f t="shared" si="31"/>
        <v>0.49161187106347759</v>
      </c>
      <c r="N232" s="28">
        <f t="shared" si="31"/>
        <v>0.65247962194558573</v>
      </c>
      <c r="O232" s="39">
        <f t="shared" si="30"/>
        <v>8.5685100000000016</v>
      </c>
    </row>
    <row r="233" spans="1:15">
      <c r="A233" s="10">
        <v>1022</v>
      </c>
      <c r="B233" s="10" t="s">
        <v>31</v>
      </c>
      <c r="C233" s="28">
        <f t="shared" si="31"/>
        <v>4.5473967711585104</v>
      </c>
      <c r="D233" s="28">
        <f t="shared" si="31"/>
        <v>6.013842479527268</v>
      </c>
      <c r="E233" s="28">
        <f t="shared" si="31"/>
        <v>4.9718514478727993</v>
      </c>
      <c r="F233" s="28">
        <f t="shared" si="31"/>
        <v>5.5838898354018287</v>
      </c>
      <c r="G233" s="28">
        <f t="shared" si="31"/>
        <v>5.0261042081403948</v>
      </c>
      <c r="H233" s="28">
        <f t="shared" si="31"/>
        <v>4.9772980709039727</v>
      </c>
      <c r="I233" s="28">
        <f t="shared" si="31"/>
        <v>6.5621372377783356</v>
      </c>
      <c r="J233" s="28">
        <f t="shared" si="31"/>
        <v>5.6621875381127396</v>
      </c>
      <c r="K233" s="28">
        <f t="shared" si="31"/>
        <v>5.7344942342644103</v>
      </c>
      <c r="L233" s="28">
        <f t="shared" si="31"/>
        <v>5.1622615332936039</v>
      </c>
      <c r="M233" s="28">
        <f t="shared" si="31"/>
        <v>4.5256207572479061</v>
      </c>
      <c r="N233" s="28">
        <f t="shared" si="31"/>
        <v>3.5331258862982358</v>
      </c>
      <c r="O233" s="39">
        <f t="shared" si="30"/>
        <v>62.300210000000007</v>
      </c>
    </row>
    <row r="234" spans="1:15">
      <c r="A234" s="10">
        <v>1023</v>
      </c>
      <c r="B234" s="10" t="s">
        <v>32</v>
      </c>
      <c r="C234" s="28">
        <f t="shared" si="31"/>
        <v>0.81341671007823269</v>
      </c>
      <c r="D234" s="28">
        <f t="shared" si="31"/>
        <v>0.94257742433873015</v>
      </c>
      <c r="E234" s="28">
        <f t="shared" si="31"/>
        <v>0.74050354257639828</v>
      </c>
      <c r="F234" s="28">
        <f t="shared" si="31"/>
        <v>1.0092744768271442</v>
      </c>
      <c r="G234" s="28">
        <f t="shared" si="31"/>
        <v>0.79716134103353808</v>
      </c>
      <c r="H234" s="28">
        <f t="shared" si="31"/>
        <v>0.72837924889663086</v>
      </c>
      <c r="I234" s="28">
        <f t="shared" si="31"/>
        <v>0.93872298350017924</v>
      </c>
      <c r="J234" s="28">
        <f t="shared" si="31"/>
        <v>0.91278356615638789</v>
      </c>
      <c r="K234" s="28">
        <f t="shared" si="31"/>
        <v>0.93285838936848331</v>
      </c>
      <c r="L234" s="28">
        <f t="shared" si="31"/>
        <v>0.82313398888097855</v>
      </c>
      <c r="M234" s="28">
        <f t="shared" si="31"/>
        <v>0.75721043968973734</v>
      </c>
      <c r="N234" s="28">
        <f t="shared" si="31"/>
        <v>0.49420788865356213</v>
      </c>
      <c r="O234" s="39">
        <f t="shared" si="30"/>
        <v>9.8902300000000043</v>
      </c>
    </row>
    <row r="235" spans="1:15">
      <c r="A235" s="10">
        <v>1024</v>
      </c>
      <c r="B235" s="10" t="s">
        <v>33</v>
      </c>
      <c r="C235" s="28">
        <f t="shared" si="31"/>
        <v>10.149082446292528</v>
      </c>
      <c r="D235" s="28">
        <f t="shared" si="31"/>
        <v>10.535118012892783</v>
      </c>
      <c r="E235" s="28">
        <f t="shared" si="31"/>
        <v>10.00695400029314</v>
      </c>
      <c r="F235" s="28">
        <f t="shared" si="31"/>
        <v>10.566148886063312</v>
      </c>
      <c r="G235" s="28">
        <f t="shared" si="31"/>
        <v>11.419716491520608</v>
      </c>
      <c r="H235" s="28">
        <f t="shared" si="31"/>
        <v>9.9455926612672769</v>
      </c>
      <c r="I235" s="28">
        <f t="shared" si="31"/>
        <v>12.185729178574098</v>
      </c>
      <c r="J235" s="28">
        <f t="shared" si="31"/>
        <v>10.229372854152228</v>
      </c>
      <c r="K235" s="28">
        <f t="shared" si="31"/>
        <v>11.024687035723456</v>
      </c>
      <c r="L235" s="28">
        <f t="shared" si="31"/>
        <v>10.803328032329471</v>
      </c>
      <c r="M235" s="28">
        <f t="shared" si="31"/>
        <v>10.319354336123583</v>
      </c>
      <c r="N235" s="28">
        <f t="shared" si="31"/>
        <v>10.810446064767508</v>
      </c>
      <c r="O235" s="39">
        <f t="shared" si="30"/>
        <v>127.99553</v>
      </c>
    </row>
    <row r="236" spans="1:15">
      <c r="A236" s="10">
        <v>1025</v>
      </c>
      <c r="B236" s="10" t="s">
        <v>34</v>
      </c>
      <c r="C236" s="28">
        <f t="shared" si="31"/>
        <v>1.0450337865702475</v>
      </c>
      <c r="D236" s="28">
        <f t="shared" si="31"/>
        <v>1.0641294066392806</v>
      </c>
      <c r="E236" s="28">
        <f t="shared" si="31"/>
        <v>0.63981729379133556</v>
      </c>
      <c r="F236" s="28">
        <f t="shared" si="31"/>
        <v>1.0488263101892095</v>
      </c>
      <c r="G236" s="28">
        <f t="shared" si="31"/>
        <v>1.0346393212932925</v>
      </c>
      <c r="H236" s="28">
        <f t="shared" si="31"/>
        <v>1.0153758705201885</v>
      </c>
      <c r="I236" s="28">
        <f t="shared" si="31"/>
        <v>1.2966288562568391</v>
      </c>
      <c r="J236" s="28">
        <f t="shared" si="31"/>
        <v>1.3392311134914776</v>
      </c>
      <c r="K236" s="28">
        <f t="shared" si="31"/>
        <v>1.2534575694447301</v>
      </c>
      <c r="L236" s="28">
        <f t="shared" si="31"/>
        <v>1.6584683248323306</v>
      </c>
      <c r="M236" s="28">
        <f t="shared" si="31"/>
        <v>0.67048832584369644</v>
      </c>
      <c r="N236" s="28">
        <f t="shared" si="31"/>
        <v>0.70102382112736938</v>
      </c>
      <c r="O236" s="39">
        <f t="shared" si="30"/>
        <v>12.767119999999998</v>
      </c>
    </row>
    <row r="237" spans="1:15">
      <c r="A237" s="10">
        <v>1026</v>
      </c>
      <c r="B237" s="10" t="s">
        <v>35</v>
      </c>
      <c r="C237" s="28">
        <f t="shared" si="31"/>
        <v>0.36211925416520152</v>
      </c>
      <c r="D237" s="28">
        <f t="shared" si="31"/>
        <v>0.33130284194508897</v>
      </c>
      <c r="E237" s="28">
        <f t="shared" si="31"/>
        <v>0.31233281145649971</v>
      </c>
      <c r="F237" s="28">
        <f t="shared" si="31"/>
        <v>0.34845018863041277</v>
      </c>
      <c r="G237" s="28">
        <f t="shared" si="31"/>
        <v>0.30242962693225084</v>
      </c>
      <c r="H237" s="28">
        <f t="shared" si="31"/>
        <v>0.25712010911230998</v>
      </c>
      <c r="I237" s="28">
        <f t="shared" si="31"/>
        <v>0.41684279082651232</v>
      </c>
      <c r="J237" s="28">
        <f t="shared" si="31"/>
        <v>0.21187092182112111</v>
      </c>
      <c r="K237" s="28">
        <f t="shared" si="31"/>
        <v>0.35210163553969509</v>
      </c>
      <c r="L237" s="28">
        <f t="shared" si="31"/>
        <v>0.27653823723113946</v>
      </c>
      <c r="M237" s="28">
        <f t="shared" si="31"/>
        <v>0.30197143591882969</v>
      </c>
      <c r="N237" s="28">
        <f t="shared" si="31"/>
        <v>0.26903014642094014</v>
      </c>
      <c r="O237" s="39">
        <f t="shared" si="30"/>
        <v>3.7421100000000012</v>
      </c>
    </row>
    <row r="238" spans="1:15">
      <c r="A238" s="10">
        <v>1027</v>
      </c>
      <c r="B238" s="10" t="s">
        <v>36</v>
      </c>
      <c r="C238" s="28">
        <f t="shared" si="31"/>
        <v>0.35749524890497186</v>
      </c>
      <c r="D238" s="28">
        <f t="shared" si="31"/>
        <v>0.40223708129944669</v>
      </c>
      <c r="E238" s="28">
        <f t="shared" si="31"/>
        <v>0.28281004963240597</v>
      </c>
      <c r="F238" s="28">
        <f t="shared" si="31"/>
        <v>0.40793853623309329</v>
      </c>
      <c r="G238" s="28">
        <f t="shared" si="31"/>
        <v>0.32262069598426046</v>
      </c>
      <c r="H238" s="28">
        <f t="shared" si="31"/>
        <v>0.28889248606902351</v>
      </c>
      <c r="I238" s="28">
        <f t="shared" si="31"/>
        <v>0.49235331847287467</v>
      </c>
      <c r="J238" s="28">
        <f t="shared" si="31"/>
        <v>0.49886294338387449</v>
      </c>
      <c r="K238" s="28">
        <f t="shared" si="31"/>
        <v>0.41733683743687322</v>
      </c>
      <c r="L238" s="28">
        <f t="shared" si="31"/>
        <v>0.34681773836991914</v>
      </c>
      <c r="M238" s="28">
        <f t="shared" si="31"/>
        <v>0.34270677871749067</v>
      </c>
      <c r="N238" s="28">
        <f t="shared" si="31"/>
        <v>0.18231828549576545</v>
      </c>
      <c r="O238" s="39">
        <f t="shared" si="30"/>
        <v>4.3423899999999991</v>
      </c>
    </row>
    <row r="239" spans="1:15">
      <c r="A239" s="10">
        <v>1028</v>
      </c>
      <c r="B239" s="10" t="s">
        <v>37</v>
      </c>
      <c r="C239" s="28">
        <f t="shared" si="31"/>
        <v>4.3298591463748171</v>
      </c>
      <c r="D239" s="28">
        <f t="shared" si="31"/>
        <v>4.1953721008854679</v>
      </c>
      <c r="E239" s="28">
        <f t="shared" si="31"/>
        <v>4.15219602009733</v>
      </c>
      <c r="F239" s="28">
        <f t="shared" si="31"/>
        <v>4.5440649683502663</v>
      </c>
      <c r="G239" s="28">
        <f t="shared" si="31"/>
        <v>4.335725818739065</v>
      </c>
      <c r="H239" s="28">
        <f t="shared" si="31"/>
        <v>3.9300494043266188</v>
      </c>
      <c r="I239" s="28">
        <f t="shared" si="31"/>
        <v>4.894958936528349</v>
      </c>
      <c r="J239" s="28">
        <f t="shared" si="31"/>
        <v>4.5228264631593964</v>
      </c>
      <c r="K239" s="28">
        <f t="shared" si="31"/>
        <v>4.2075956084271535</v>
      </c>
      <c r="L239" s="28">
        <f t="shared" si="31"/>
        <v>4.3633912889238697</v>
      </c>
      <c r="M239" s="28">
        <f t="shared" si="31"/>
        <v>4.123225972279938</v>
      </c>
      <c r="N239" s="28">
        <f t="shared" si="31"/>
        <v>3.2978742719077188</v>
      </c>
      <c r="O239" s="39">
        <f t="shared" si="30"/>
        <v>50.897139999999993</v>
      </c>
    </row>
    <row r="240" spans="1:15">
      <c r="A240" s="10">
        <v>1029</v>
      </c>
      <c r="B240" s="10" t="s">
        <v>38</v>
      </c>
      <c r="C240" s="28">
        <f t="shared" si="31"/>
        <v>0.38419284978587642</v>
      </c>
      <c r="D240" s="28">
        <f t="shared" si="31"/>
        <v>0.43757686825049935</v>
      </c>
      <c r="E240" s="28">
        <f t="shared" si="31"/>
        <v>0.39673509169562349</v>
      </c>
      <c r="F240" s="28">
        <f t="shared" si="31"/>
        <v>0.49879551595577121</v>
      </c>
      <c r="G240" s="28">
        <f t="shared" si="31"/>
        <v>0.44325688565828236</v>
      </c>
      <c r="H240" s="28">
        <f t="shared" si="31"/>
        <v>0.41281502049095187</v>
      </c>
      <c r="I240" s="28">
        <f t="shared" si="31"/>
        <v>0.50250233261311572</v>
      </c>
      <c r="J240" s="28">
        <f t="shared" si="31"/>
        <v>0.54010714848877217</v>
      </c>
      <c r="K240" s="28">
        <f t="shared" si="31"/>
        <v>0.51511174001739424</v>
      </c>
      <c r="L240" s="28">
        <f t="shared" si="31"/>
        <v>0.29329962806988863</v>
      </c>
      <c r="M240" s="28">
        <f t="shared" si="31"/>
        <v>0.40966135486710042</v>
      </c>
      <c r="N240" s="28">
        <f t="shared" si="31"/>
        <v>0.23848556410672195</v>
      </c>
      <c r="O240" s="39">
        <f t="shared" si="30"/>
        <v>5.0725399999999974</v>
      </c>
    </row>
    <row r="241" spans="1:31">
      <c r="A241" s="15">
        <v>1030</v>
      </c>
      <c r="B241" s="15" t="s">
        <v>18</v>
      </c>
      <c r="C241" s="30">
        <f t="shared" si="31"/>
        <v>0.51708547321252929</v>
      </c>
      <c r="D241" s="30">
        <f t="shared" si="31"/>
        <v>0.57767321759345136</v>
      </c>
      <c r="E241" s="30">
        <f t="shared" si="31"/>
        <v>0.46995560632129041</v>
      </c>
      <c r="F241" s="30">
        <f t="shared" si="31"/>
        <v>0.35589534950918367</v>
      </c>
      <c r="G241" s="30">
        <f t="shared" si="31"/>
        <v>0.61244100919074318</v>
      </c>
      <c r="H241" s="30">
        <f t="shared" si="31"/>
        <v>0.51022183594253923</v>
      </c>
      <c r="I241" s="30">
        <f t="shared" si="31"/>
        <v>0.75863190325573138</v>
      </c>
      <c r="J241" s="30">
        <f t="shared" si="31"/>
        <v>0.75464745690745194</v>
      </c>
      <c r="K241" s="30">
        <f t="shared" si="31"/>
        <v>0.69531830632083846</v>
      </c>
      <c r="L241" s="30">
        <f t="shared" si="31"/>
        <v>0.47599438580247233</v>
      </c>
      <c r="M241" s="30">
        <f t="shared" si="31"/>
        <v>0.46716317696674892</v>
      </c>
      <c r="N241" s="30">
        <f t="shared" si="31"/>
        <v>0.29454227897702023</v>
      </c>
      <c r="O241" s="40">
        <f t="shared" si="30"/>
        <v>6.4895700000000005</v>
      </c>
    </row>
    <row r="242" spans="1:31">
      <c r="A242" s="4">
        <v>10300</v>
      </c>
      <c r="B242" s="4" t="s">
        <v>149</v>
      </c>
      <c r="C242" s="25">
        <f>SUM(C214:C241)</f>
        <v>99.896992747571929</v>
      </c>
      <c r="D242" s="25">
        <f t="shared" ref="D242:O242" si="32">SUM(D214:D241)</f>
        <v>105.33693971949542</v>
      </c>
      <c r="E242" s="25">
        <f t="shared" si="32"/>
        <v>98.470162694863419</v>
      </c>
      <c r="F242" s="25">
        <f t="shared" si="32"/>
        <v>111.26018915415857</v>
      </c>
      <c r="G242" s="25">
        <f t="shared" si="32"/>
        <v>106.61727447150608</v>
      </c>
      <c r="H242" s="25">
        <f t="shared" si="32"/>
        <v>95.589281922140657</v>
      </c>
      <c r="I242" s="25">
        <f t="shared" si="32"/>
        <v>122.57951046109343</v>
      </c>
      <c r="J242" s="25">
        <f t="shared" si="32"/>
        <v>116.54512114443342</v>
      </c>
      <c r="K242" s="25">
        <f t="shared" si="32"/>
        <v>108.54160512143649</v>
      </c>
      <c r="L242" s="25">
        <f t="shared" si="32"/>
        <v>101.79281340740474</v>
      </c>
      <c r="M242" s="25">
        <f t="shared" si="32"/>
        <v>95.228144771669619</v>
      </c>
      <c r="N242" s="25">
        <f t="shared" si="32"/>
        <v>85.141964384226199</v>
      </c>
      <c r="O242" s="25">
        <f t="shared" si="32"/>
        <v>1246.9999999999995</v>
      </c>
    </row>
    <row r="243" spans="1:31">
      <c r="A243" s="32" t="s">
        <v>76</v>
      </c>
      <c r="B243" s="32"/>
      <c r="C243" s="371"/>
      <c r="D243" s="371"/>
      <c r="E243" s="371"/>
      <c r="F243" s="371"/>
      <c r="G243" s="371"/>
      <c r="H243" s="371"/>
      <c r="I243" s="371"/>
      <c r="J243" s="371"/>
      <c r="K243" s="371"/>
      <c r="L243" s="371"/>
      <c r="M243" s="371"/>
      <c r="N243" s="371"/>
      <c r="O243" s="372"/>
      <c r="Q243" t="s">
        <v>156</v>
      </c>
    </row>
    <row r="244" spans="1:31">
      <c r="A244" s="3" t="s">
        <v>55</v>
      </c>
      <c r="B244" s="3" t="s">
        <v>98</v>
      </c>
      <c r="C244" s="3" t="s">
        <v>0</v>
      </c>
      <c r="D244" s="3" t="s">
        <v>1</v>
      </c>
      <c r="E244" s="3" t="s">
        <v>2</v>
      </c>
      <c r="F244" s="3" t="s">
        <v>3</v>
      </c>
      <c r="G244" s="3" t="s">
        <v>4</v>
      </c>
      <c r="H244" s="3" t="s">
        <v>5</v>
      </c>
      <c r="I244" s="3" t="s">
        <v>6</v>
      </c>
      <c r="J244" s="3" t="s">
        <v>7</v>
      </c>
      <c r="K244" s="3" t="s">
        <v>8</v>
      </c>
      <c r="L244" s="3" t="s">
        <v>9</v>
      </c>
      <c r="M244" s="3" t="s">
        <v>10</v>
      </c>
      <c r="N244" s="3" t="s">
        <v>11</v>
      </c>
      <c r="O244" s="3" t="s">
        <v>58</v>
      </c>
      <c r="Q244" s="3" t="s">
        <v>55</v>
      </c>
      <c r="R244" s="3" t="s">
        <v>98</v>
      </c>
      <c r="S244" s="3" t="s">
        <v>0</v>
      </c>
      <c r="T244" s="3" t="s">
        <v>1</v>
      </c>
      <c r="U244" s="3" t="s">
        <v>2</v>
      </c>
      <c r="V244" s="3" t="s">
        <v>3</v>
      </c>
      <c r="W244" s="3" t="s">
        <v>4</v>
      </c>
      <c r="X244" s="3" t="s">
        <v>5</v>
      </c>
      <c r="Y244" s="3" t="s">
        <v>6</v>
      </c>
      <c r="Z244" s="3" t="s">
        <v>7</v>
      </c>
      <c r="AA244" s="3" t="s">
        <v>8</v>
      </c>
      <c r="AB244" s="3" t="s">
        <v>9</v>
      </c>
      <c r="AC244" s="3" t="s">
        <v>10</v>
      </c>
      <c r="AD244" s="3" t="s">
        <v>11</v>
      </c>
      <c r="AE244" s="3" t="s">
        <v>58</v>
      </c>
    </row>
    <row r="245" spans="1:31">
      <c r="A245" s="7">
        <v>1004</v>
      </c>
      <c r="B245" s="7" t="s">
        <v>99</v>
      </c>
      <c r="C245" s="8">
        <f>+S245</f>
        <v>83</v>
      </c>
      <c r="D245" s="8">
        <f>+C245+T245</f>
        <v>165</v>
      </c>
      <c r="E245" s="8">
        <f>+D245+U245</f>
        <v>221</v>
      </c>
      <c r="F245" s="8">
        <f>+E245+V245</f>
        <v>277</v>
      </c>
      <c r="G245" s="8">
        <f>+F245+W245</f>
        <v>333</v>
      </c>
      <c r="H245" s="8">
        <f t="shared" ref="H245:N260" si="33">+G245+X245</f>
        <v>389</v>
      </c>
      <c r="I245" s="8">
        <f t="shared" si="33"/>
        <v>417</v>
      </c>
      <c r="J245" s="8">
        <f t="shared" si="33"/>
        <v>445</v>
      </c>
      <c r="K245" s="8">
        <f t="shared" si="33"/>
        <v>473</v>
      </c>
      <c r="L245" s="8">
        <f t="shared" si="33"/>
        <v>501</v>
      </c>
      <c r="M245" s="8">
        <f t="shared" si="33"/>
        <v>529</v>
      </c>
      <c r="N245" s="8">
        <f t="shared" si="33"/>
        <v>557</v>
      </c>
      <c r="O245" s="9"/>
      <c r="Q245" s="7">
        <v>1004</v>
      </c>
      <c r="R245" s="7" t="s">
        <v>99</v>
      </c>
      <c r="S245" s="8">
        <f>+[11]ผู้ใช้น้ำโครงการขยายเขต!C4</f>
        <v>83</v>
      </c>
      <c r="T245" s="8">
        <f>+[11]ผู้ใช้น้ำโครงการขยายเขต!D4</f>
        <v>82</v>
      </c>
      <c r="U245" s="8">
        <f>+[11]ผู้ใช้น้ำโครงการขยายเขต!E4</f>
        <v>56</v>
      </c>
      <c r="V245" s="8">
        <f>+[11]ผู้ใช้น้ำโครงการขยายเขต!F4</f>
        <v>56</v>
      </c>
      <c r="W245" s="8">
        <f>+[11]ผู้ใช้น้ำโครงการขยายเขต!G4</f>
        <v>56</v>
      </c>
      <c r="X245" s="8">
        <f>+[11]ผู้ใช้น้ำโครงการขยายเขต!H4</f>
        <v>56</v>
      </c>
      <c r="Y245" s="8">
        <f>+[11]ผู้ใช้น้ำโครงการขยายเขต!I4</f>
        <v>28</v>
      </c>
      <c r="Z245" s="8">
        <f>+[11]ผู้ใช้น้ำโครงการขยายเขต!J4</f>
        <v>28</v>
      </c>
      <c r="AA245" s="8">
        <f>+[11]ผู้ใช้น้ำโครงการขยายเขต!K4</f>
        <v>28</v>
      </c>
      <c r="AB245" s="8">
        <f>+[11]ผู้ใช้น้ำโครงการขยายเขต!L4</f>
        <v>28</v>
      </c>
      <c r="AC245" s="8">
        <f>+[11]ผู้ใช้น้ำโครงการขยายเขต!M4</f>
        <v>28</v>
      </c>
      <c r="AD245" s="8">
        <f>+[11]ผู้ใช้น้ำโครงการขยายเขต!N4</f>
        <v>28</v>
      </c>
      <c r="AE245" s="9">
        <f>SUM(S245:AD245)</f>
        <v>557</v>
      </c>
    </row>
    <row r="246" spans="1:31">
      <c r="A246" s="10">
        <v>1005</v>
      </c>
      <c r="B246" s="10" t="s">
        <v>13</v>
      </c>
      <c r="C246" s="11">
        <f t="shared" ref="C246:C271" si="34">+S246</f>
        <v>3</v>
      </c>
      <c r="D246" s="11">
        <f t="shared" ref="D246:N261" si="35">+C246+T246</f>
        <v>6</v>
      </c>
      <c r="E246" s="11">
        <f t="shared" ref="E246:E271" si="36">+D246+U246</f>
        <v>9</v>
      </c>
      <c r="F246" s="11">
        <f t="shared" ref="F246:F271" si="37">+E246+V246</f>
        <v>11</v>
      </c>
      <c r="G246" s="11">
        <f t="shared" ref="G246:G271" si="38">+F246+W246</f>
        <v>13</v>
      </c>
      <c r="H246" s="11">
        <f t="shared" si="33"/>
        <v>15</v>
      </c>
      <c r="I246" s="11">
        <f t="shared" si="33"/>
        <v>16</v>
      </c>
      <c r="J246" s="11">
        <f t="shared" si="33"/>
        <v>17</v>
      </c>
      <c r="K246" s="11">
        <f t="shared" si="33"/>
        <v>18</v>
      </c>
      <c r="L246" s="11">
        <f t="shared" si="33"/>
        <v>19</v>
      </c>
      <c r="M246" s="11">
        <f t="shared" si="33"/>
        <v>20</v>
      </c>
      <c r="N246" s="11">
        <f t="shared" si="33"/>
        <v>21</v>
      </c>
      <c r="O246" s="12"/>
      <c r="Q246" s="10">
        <v>1005</v>
      </c>
      <c r="R246" s="10" t="s">
        <v>13</v>
      </c>
      <c r="S246" s="11">
        <f>+[11]ผู้ใช้น้ำโครงการขยายเขต!C5</f>
        <v>3</v>
      </c>
      <c r="T246" s="11">
        <f>+[11]ผู้ใช้น้ำโครงการขยายเขต!D5</f>
        <v>3</v>
      </c>
      <c r="U246" s="11">
        <f>+[11]ผู้ใช้น้ำโครงการขยายเขต!E5</f>
        <v>3</v>
      </c>
      <c r="V246" s="11">
        <f>+[11]ผู้ใช้น้ำโครงการขยายเขต!F5</f>
        <v>2</v>
      </c>
      <c r="W246" s="11">
        <f>+[11]ผู้ใช้น้ำโครงการขยายเขต!G5</f>
        <v>2</v>
      </c>
      <c r="X246" s="11">
        <f>+[11]ผู้ใช้น้ำโครงการขยายเขต!H5</f>
        <v>2</v>
      </c>
      <c r="Y246" s="11">
        <f>+[11]ผู้ใช้น้ำโครงการขยายเขต!I5</f>
        <v>1</v>
      </c>
      <c r="Z246" s="11">
        <f>+[11]ผู้ใช้น้ำโครงการขยายเขต!J5</f>
        <v>1</v>
      </c>
      <c r="AA246" s="11">
        <f>+[11]ผู้ใช้น้ำโครงการขยายเขต!K5</f>
        <v>1</v>
      </c>
      <c r="AB246" s="11">
        <f>+[11]ผู้ใช้น้ำโครงการขยายเขต!L5</f>
        <v>1</v>
      </c>
      <c r="AC246" s="11">
        <f>+[11]ผู้ใช้น้ำโครงการขยายเขต!M5</f>
        <v>1</v>
      </c>
      <c r="AD246" s="11">
        <f>+[11]ผู้ใช้น้ำโครงการขยายเขต!N5</f>
        <v>1</v>
      </c>
      <c r="AE246" s="12">
        <f t="shared" ref="AE246:AE271" si="39">SUM(S246:AD246)</f>
        <v>21</v>
      </c>
    </row>
    <row r="247" spans="1:31">
      <c r="A247" s="10">
        <v>1006</v>
      </c>
      <c r="B247" s="10" t="s">
        <v>14</v>
      </c>
      <c r="C247" s="11">
        <f t="shared" si="34"/>
        <v>10</v>
      </c>
      <c r="D247" s="11">
        <f t="shared" si="35"/>
        <v>20</v>
      </c>
      <c r="E247" s="11">
        <f t="shared" si="36"/>
        <v>29</v>
      </c>
      <c r="F247" s="11">
        <f t="shared" si="37"/>
        <v>36</v>
      </c>
      <c r="G247" s="11">
        <f t="shared" si="38"/>
        <v>43</v>
      </c>
      <c r="H247" s="11">
        <f t="shared" si="33"/>
        <v>50</v>
      </c>
      <c r="I247" s="11">
        <f t="shared" si="33"/>
        <v>53</v>
      </c>
      <c r="J247" s="11">
        <f t="shared" si="33"/>
        <v>56</v>
      </c>
      <c r="K247" s="11">
        <f t="shared" si="33"/>
        <v>59</v>
      </c>
      <c r="L247" s="11">
        <f t="shared" si="33"/>
        <v>62</v>
      </c>
      <c r="M247" s="11">
        <f t="shared" si="33"/>
        <v>65</v>
      </c>
      <c r="N247" s="11">
        <f t="shared" si="33"/>
        <v>68</v>
      </c>
      <c r="O247" s="12"/>
      <c r="Q247" s="10">
        <v>1006</v>
      </c>
      <c r="R247" s="10" t="s">
        <v>14</v>
      </c>
      <c r="S247" s="11">
        <f>+[11]ผู้ใช้น้ำโครงการขยายเขต!C6</f>
        <v>10</v>
      </c>
      <c r="T247" s="11">
        <f>+[11]ผู้ใช้น้ำโครงการขยายเขต!D6</f>
        <v>10</v>
      </c>
      <c r="U247" s="11">
        <f>+[11]ผู้ใช้น้ำโครงการขยายเขต!E6</f>
        <v>9</v>
      </c>
      <c r="V247" s="11">
        <f>+[11]ผู้ใช้น้ำโครงการขยายเขต!F6</f>
        <v>7</v>
      </c>
      <c r="W247" s="11">
        <f>+[11]ผู้ใช้น้ำโครงการขยายเขต!G6</f>
        <v>7</v>
      </c>
      <c r="X247" s="11">
        <f>+[11]ผู้ใช้น้ำโครงการขยายเขต!H6</f>
        <v>7</v>
      </c>
      <c r="Y247" s="11">
        <f>+[11]ผู้ใช้น้ำโครงการขยายเขต!I6</f>
        <v>3</v>
      </c>
      <c r="Z247" s="11">
        <f>+[11]ผู้ใช้น้ำโครงการขยายเขต!J6</f>
        <v>3</v>
      </c>
      <c r="AA247" s="11">
        <f>+[11]ผู้ใช้น้ำโครงการขยายเขต!K6</f>
        <v>3</v>
      </c>
      <c r="AB247" s="11">
        <f>+[11]ผู้ใช้น้ำโครงการขยายเขต!L6</f>
        <v>3</v>
      </c>
      <c r="AC247" s="11">
        <f>+[11]ผู้ใช้น้ำโครงการขยายเขต!M6</f>
        <v>3</v>
      </c>
      <c r="AD247" s="11">
        <f>+[11]ผู้ใช้น้ำโครงการขยายเขต!N6</f>
        <v>3</v>
      </c>
      <c r="AE247" s="12">
        <f t="shared" si="39"/>
        <v>68</v>
      </c>
    </row>
    <row r="248" spans="1:31">
      <c r="A248" s="10">
        <v>1007</v>
      </c>
      <c r="B248" s="10" t="s">
        <v>15</v>
      </c>
      <c r="C248" s="11">
        <f t="shared" si="34"/>
        <v>1</v>
      </c>
      <c r="D248" s="11">
        <f t="shared" si="35"/>
        <v>2</v>
      </c>
      <c r="E248" s="11">
        <f t="shared" si="36"/>
        <v>3</v>
      </c>
      <c r="F248" s="11">
        <f t="shared" si="37"/>
        <v>4</v>
      </c>
      <c r="G248" s="11">
        <f t="shared" si="38"/>
        <v>5</v>
      </c>
      <c r="H248" s="11">
        <f t="shared" si="33"/>
        <v>5</v>
      </c>
      <c r="I248" s="11">
        <f t="shared" si="33"/>
        <v>5</v>
      </c>
      <c r="J248" s="11">
        <f t="shared" si="33"/>
        <v>5</v>
      </c>
      <c r="K248" s="11">
        <f t="shared" si="33"/>
        <v>5</v>
      </c>
      <c r="L248" s="11">
        <f t="shared" si="33"/>
        <v>5</v>
      </c>
      <c r="M248" s="11">
        <f t="shared" si="33"/>
        <v>5</v>
      </c>
      <c r="N248" s="11">
        <f t="shared" si="33"/>
        <v>5</v>
      </c>
      <c r="O248" s="12"/>
      <c r="Q248" s="10">
        <v>1007</v>
      </c>
      <c r="R248" s="10" t="s">
        <v>15</v>
      </c>
      <c r="S248" s="11">
        <f>+[11]ผู้ใช้น้ำโครงการขยายเขต!C7</f>
        <v>1</v>
      </c>
      <c r="T248" s="11">
        <f>+[11]ผู้ใช้น้ำโครงการขยายเขต!D7</f>
        <v>1</v>
      </c>
      <c r="U248" s="11">
        <f>+[11]ผู้ใช้น้ำโครงการขยายเขต!E7</f>
        <v>1</v>
      </c>
      <c r="V248" s="11">
        <f>+[11]ผู้ใช้น้ำโครงการขยายเขต!F7</f>
        <v>1</v>
      </c>
      <c r="W248" s="11">
        <f>+[11]ผู้ใช้น้ำโครงการขยายเขต!G7</f>
        <v>1</v>
      </c>
      <c r="X248" s="11">
        <f>+[11]ผู้ใช้น้ำโครงการขยายเขต!H7</f>
        <v>0</v>
      </c>
      <c r="Y248" s="11">
        <f>+[11]ผู้ใช้น้ำโครงการขยายเขต!I7</f>
        <v>0</v>
      </c>
      <c r="Z248" s="11">
        <f>+[11]ผู้ใช้น้ำโครงการขยายเขต!J7</f>
        <v>0</v>
      </c>
      <c r="AA248" s="11">
        <f>+[11]ผู้ใช้น้ำโครงการขยายเขต!K7</f>
        <v>0</v>
      </c>
      <c r="AB248" s="11">
        <f>+[11]ผู้ใช้น้ำโครงการขยายเขต!L7</f>
        <v>0</v>
      </c>
      <c r="AC248" s="11">
        <f>+[11]ผู้ใช้น้ำโครงการขยายเขต!M7</f>
        <v>0</v>
      </c>
      <c r="AD248" s="11">
        <f>+[11]ผู้ใช้น้ำโครงการขยายเขต!N7</f>
        <v>0</v>
      </c>
      <c r="AE248" s="12">
        <f t="shared" si="39"/>
        <v>5</v>
      </c>
    </row>
    <row r="249" spans="1:31">
      <c r="A249" s="10">
        <v>1008</v>
      </c>
      <c r="B249" s="10" t="s">
        <v>16</v>
      </c>
      <c r="C249" s="11">
        <f t="shared" si="34"/>
        <v>3</v>
      </c>
      <c r="D249" s="11">
        <f t="shared" si="35"/>
        <v>6</v>
      </c>
      <c r="E249" s="11">
        <f t="shared" si="36"/>
        <v>9</v>
      </c>
      <c r="F249" s="11">
        <f t="shared" si="37"/>
        <v>12</v>
      </c>
      <c r="G249" s="11">
        <f t="shared" si="38"/>
        <v>15</v>
      </c>
      <c r="H249" s="11">
        <f t="shared" si="33"/>
        <v>17</v>
      </c>
      <c r="I249" s="11">
        <f t="shared" si="33"/>
        <v>18</v>
      </c>
      <c r="J249" s="11">
        <f t="shared" si="33"/>
        <v>19</v>
      </c>
      <c r="K249" s="11">
        <f t="shared" si="33"/>
        <v>20</v>
      </c>
      <c r="L249" s="11">
        <f t="shared" si="33"/>
        <v>21</v>
      </c>
      <c r="M249" s="11">
        <f t="shared" si="33"/>
        <v>22</v>
      </c>
      <c r="N249" s="11">
        <f t="shared" si="33"/>
        <v>23</v>
      </c>
      <c r="O249" s="12"/>
      <c r="Q249" s="10">
        <v>1008</v>
      </c>
      <c r="R249" s="10" t="s">
        <v>16</v>
      </c>
      <c r="S249" s="11">
        <f>+[11]ผู้ใช้น้ำโครงการขยายเขต!C8</f>
        <v>3</v>
      </c>
      <c r="T249" s="11">
        <f>+[11]ผู้ใช้น้ำโครงการขยายเขต!D8</f>
        <v>3</v>
      </c>
      <c r="U249" s="11">
        <f>+[11]ผู้ใช้น้ำโครงการขยายเขต!E8</f>
        <v>3</v>
      </c>
      <c r="V249" s="11">
        <f>+[11]ผู้ใช้น้ำโครงการขยายเขต!F8</f>
        <v>3</v>
      </c>
      <c r="W249" s="11">
        <f>+[11]ผู้ใช้น้ำโครงการขยายเขต!G8</f>
        <v>3</v>
      </c>
      <c r="X249" s="11">
        <f>+[11]ผู้ใช้น้ำโครงการขยายเขต!H8</f>
        <v>2</v>
      </c>
      <c r="Y249" s="11">
        <f>+[11]ผู้ใช้น้ำโครงการขยายเขต!I8</f>
        <v>1</v>
      </c>
      <c r="Z249" s="11">
        <f>+[11]ผู้ใช้น้ำโครงการขยายเขต!J8</f>
        <v>1</v>
      </c>
      <c r="AA249" s="11">
        <f>+[11]ผู้ใช้น้ำโครงการขยายเขต!K8</f>
        <v>1</v>
      </c>
      <c r="AB249" s="11">
        <f>+[11]ผู้ใช้น้ำโครงการขยายเขต!L8</f>
        <v>1</v>
      </c>
      <c r="AC249" s="11">
        <f>+[11]ผู้ใช้น้ำโครงการขยายเขต!M8</f>
        <v>1</v>
      </c>
      <c r="AD249" s="11">
        <f>+[11]ผู้ใช้น้ำโครงการขยายเขต!N8</f>
        <v>1</v>
      </c>
      <c r="AE249" s="12">
        <f t="shared" si="39"/>
        <v>23</v>
      </c>
    </row>
    <row r="250" spans="1:31">
      <c r="A250" s="10">
        <v>1009</v>
      </c>
      <c r="B250" s="10" t="s">
        <v>17</v>
      </c>
      <c r="C250" s="11">
        <f t="shared" si="34"/>
        <v>24</v>
      </c>
      <c r="D250" s="11">
        <f t="shared" si="35"/>
        <v>48</v>
      </c>
      <c r="E250" s="11">
        <f t="shared" si="36"/>
        <v>64</v>
      </c>
      <c r="F250" s="11">
        <f t="shared" si="37"/>
        <v>80</v>
      </c>
      <c r="G250" s="11">
        <f t="shared" si="38"/>
        <v>96</v>
      </c>
      <c r="H250" s="11">
        <f t="shared" si="33"/>
        <v>111</v>
      </c>
      <c r="I250" s="11">
        <f t="shared" si="33"/>
        <v>119</v>
      </c>
      <c r="J250" s="11">
        <f t="shared" si="33"/>
        <v>127</v>
      </c>
      <c r="K250" s="11">
        <f t="shared" si="33"/>
        <v>135</v>
      </c>
      <c r="L250" s="11">
        <f t="shared" si="33"/>
        <v>143</v>
      </c>
      <c r="M250" s="11">
        <f t="shared" si="33"/>
        <v>151</v>
      </c>
      <c r="N250" s="11">
        <f t="shared" si="33"/>
        <v>159</v>
      </c>
      <c r="O250" s="12"/>
      <c r="Q250" s="10">
        <v>1009</v>
      </c>
      <c r="R250" s="10" t="s">
        <v>17</v>
      </c>
      <c r="S250" s="11">
        <f>+[11]ผู้ใช้น้ำโครงการขยายเขต!C9</f>
        <v>24</v>
      </c>
      <c r="T250" s="11">
        <f>+[11]ผู้ใช้น้ำโครงการขยายเขต!D9</f>
        <v>24</v>
      </c>
      <c r="U250" s="11">
        <f>+[11]ผู้ใช้น้ำโครงการขยายเขต!E9</f>
        <v>16</v>
      </c>
      <c r="V250" s="11">
        <f>+[11]ผู้ใช้น้ำโครงการขยายเขต!F9</f>
        <v>16</v>
      </c>
      <c r="W250" s="11">
        <f>+[11]ผู้ใช้น้ำโครงการขยายเขต!G9</f>
        <v>16</v>
      </c>
      <c r="X250" s="11">
        <f>+[11]ผู้ใช้น้ำโครงการขยายเขต!H9</f>
        <v>15</v>
      </c>
      <c r="Y250" s="11">
        <f>+[11]ผู้ใช้น้ำโครงการขยายเขต!I9</f>
        <v>8</v>
      </c>
      <c r="Z250" s="11">
        <f>+[11]ผู้ใช้น้ำโครงการขยายเขต!J9</f>
        <v>8</v>
      </c>
      <c r="AA250" s="11">
        <f>+[11]ผู้ใช้น้ำโครงการขยายเขต!K9</f>
        <v>8</v>
      </c>
      <c r="AB250" s="11">
        <f>+[11]ผู้ใช้น้ำโครงการขยายเขต!L9</f>
        <v>8</v>
      </c>
      <c r="AC250" s="11">
        <f>+[11]ผู้ใช้น้ำโครงการขยายเขต!M9</f>
        <v>8</v>
      </c>
      <c r="AD250" s="11">
        <f>+[11]ผู้ใช้น้ำโครงการขยายเขต!N9</f>
        <v>8</v>
      </c>
      <c r="AE250" s="12">
        <f t="shared" si="39"/>
        <v>159</v>
      </c>
    </row>
    <row r="251" spans="1:31">
      <c r="A251" s="10">
        <v>1010</v>
      </c>
      <c r="B251" s="10" t="s">
        <v>19</v>
      </c>
      <c r="C251" s="11">
        <f t="shared" si="34"/>
        <v>2</v>
      </c>
      <c r="D251" s="11">
        <f t="shared" si="35"/>
        <v>4</v>
      </c>
      <c r="E251" s="11">
        <f t="shared" si="36"/>
        <v>5</v>
      </c>
      <c r="F251" s="11">
        <f t="shared" si="37"/>
        <v>6</v>
      </c>
      <c r="G251" s="11">
        <f t="shared" si="38"/>
        <v>7</v>
      </c>
      <c r="H251" s="11">
        <f t="shared" si="33"/>
        <v>8</v>
      </c>
      <c r="I251" s="11">
        <f t="shared" si="33"/>
        <v>9</v>
      </c>
      <c r="J251" s="11">
        <f t="shared" si="33"/>
        <v>10</v>
      </c>
      <c r="K251" s="11">
        <f t="shared" si="33"/>
        <v>10</v>
      </c>
      <c r="L251" s="11">
        <f t="shared" si="33"/>
        <v>10</v>
      </c>
      <c r="M251" s="11">
        <f t="shared" si="33"/>
        <v>10</v>
      </c>
      <c r="N251" s="11">
        <f t="shared" si="33"/>
        <v>10</v>
      </c>
      <c r="O251" s="12"/>
      <c r="Q251" s="10">
        <v>1010</v>
      </c>
      <c r="R251" s="10" t="s">
        <v>19</v>
      </c>
      <c r="S251" s="11">
        <f>+[11]ผู้ใช้น้ำโครงการขยายเขต!C10</f>
        <v>2</v>
      </c>
      <c r="T251" s="11">
        <f>+[11]ผู้ใช้น้ำโครงการขยายเขต!D10</f>
        <v>2</v>
      </c>
      <c r="U251" s="11">
        <f>+[11]ผู้ใช้น้ำโครงการขยายเขต!E10</f>
        <v>1</v>
      </c>
      <c r="V251" s="11">
        <f>+[11]ผู้ใช้น้ำโครงการขยายเขต!F10</f>
        <v>1</v>
      </c>
      <c r="W251" s="11">
        <f>+[11]ผู้ใช้น้ำโครงการขยายเขต!G10</f>
        <v>1</v>
      </c>
      <c r="X251" s="11">
        <f>+[11]ผู้ใช้น้ำโครงการขยายเขต!H10</f>
        <v>1</v>
      </c>
      <c r="Y251" s="11">
        <f>+[11]ผู้ใช้น้ำโครงการขยายเขต!I10</f>
        <v>1</v>
      </c>
      <c r="Z251" s="11">
        <f>+[11]ผู้ใช้น้ำโครงการขยายเขต!J10</f>
        <v>1</v>
      </c>
      <c r="AA251" s="11">
        <f>+[11]ผู้ใช้น้ำโครงการขยายเขต!K10</f>
        <v>0</v>
      </c>
      <c r="AB251" s="11">
        <f>+[11]ผู้ใช้น้ำโครงการขยายเขต!L10</f>
        <v>0</v>
      </c>
      <c r="AC251" s="11">
        <f>+[11]ผู้ใช้น้ำโครงการขยายเขต!M10</f>
        <v>0</v>
      </c>
      <c r="AD251" s="11">
        <f>+[11]ผู้ใช้น้ำโครงการขยายเขต!N10</f>
        <v>0</v>
      </c>
      <c r="AE251" s="12">
        <f t="shared" si="39"/>
        <v>10</v>
      </c>
    </row>
    <row r="252" spans="1:31">
      <c r="A252" s="10">
        <v>1011</v>
      </c>
      <c r="B252" s="10" t="s">
        <v>20</v>
      </c>
      <c r="C252" s="11">
        <f t="shared" si="34"/>
        <v>1</v>
      </c>
      <c r="D252" s="11">
        <f t="shared" si="35"/>
        <v>1</v>
      </c>
      <c r="E252" s="11">
        <f t="shared" si="36"/>
        <v>1</v>
      </c>
      <c r="F252" s="11">
        <f t="shared" si="37"/>
        <v>1</v>
      </c>
      <c r="G252" s="11">
        <f t="shared" si="38"/>
        <v>1</v>
      </c>
      <c r="H252" s="11">
        <f t="shared" si="33"/>
        <v>1</v>
      </c>
      <c r="I252" s="11">
        <f t="shared" si="33"/>
        <v>1</v>
      </c>
      <c r="J252" s="11">
        <f t="shared" si="33"/>
        <v>1</v>
      </c>
      <c r="K252" s="11">
        <f t="shared" si="33"/>
        <v>1</v>
      </c>
      <c r="L252" s="11">
        <f t="shared" si="33"/>
        <v>1</v>
      </c>
      <c r="M252" s="11">
        <f t="shared" si="33"/>
        <v>1</v>
      </c>
      <c r="N252" s="11">
        <f t="shared" si="33"/>
        <v>1</v>
      </c>
      <c r="O252" s="12"/>
      <c r="Q252" s="10">
        <v>1011</v>
      </c>
      <c r="R252" s="10" t="s">
        <v>20</v>
      </c>
      <c r="S252" s="11">
        <f>+[11]ผู้ใช้น้ำโครงการขยายเขต!C11</f>
        <v>1</v>
      </c>
      <c r="T252" s="11">
        <f>+[11]ผู้ใช้น้ำโครงการขยายเขต!D11</f>
        <v>0</v>
      </c>
      <c r="U252" s="11">
        <f>+[11]ผู้ใช้น้ำโครงการขยายเขต!E11</f>
        <v>0</v>
      </c>
      <c r="V252" s="11">
        <f>+[11]ผู้ใช้น้ำโครงการขยายเขต!F11</f>
        <v>0</v>
      </c>
      <c r="W252" s="11">
        <f>+[11]ผู้ใช้น้ำโครงการขยายเขต!G11</f>
        <v>0</v>
      </c>
      <c r="X252" s="11">
        <f>+[11]ผู้ใช้น้ำโครงการขยายเขต!H11</f>
        <v>0</v>
      </c>
      <c r="Y252" s="11">
        <f>+[11]ผู้ใช้น้ำโครงการขยายเขต!I11</f>
        <v>0</v>
      </c>
      <c r="Z252" s="11">
        <f>+[11]ผู้ใช้น้ำโครงการขยายเขต!J11</f>
        <v>0</v>
      </c>
      <c r="AA252" s="11">
        <f>+[11]ผู้ใช้น้ำโครงการขยายเขต!K11</f>
        <v>0</v>
      </c>
      <c r="AB252" s="11">
        <f>+[11]ผู้ใช้น้ำโครงการขยายเขต!L11</f>
        <v>0</v>
      </c>
      <c r="AC252" s="11">
        <f>+[11]ผู้ใช้น้ำโครงการขยายเขต!M11</f>
        <v>0</v>
      </c>
      <c r="AD252" s="11">
        <f>+[11]ผู้ใช้น้ำโครงการขยายเขต!N11</f>
        <v>0</v>
      </c>
      <c r="AE252" s="12">
        <f t="shared" si="39"/>
        <v>1</v>
      </c>
    </row>
    <row r="253" spans="1:31">
      <c r="A253" s="10">
        <v>1012</v>
      </c>
      <c r="B253" s="10" t="s">
        <v>21</v>
      </c>
      <c r="C253" s="11">
        <f t="shared" si="34"/>
        <v>20</v>
      </c>
      <c r="D253" s="11">
        <f t="shared" si="35"/>
        <v>40</v>
      </c>
      <c r="E253" s="11">
        <f t="shared" si="36"/>
        <v>53</v>
      </c>
      <c r="F253" s="11">
        <f t="shared" si="37"/>
        <v>66</v>
      </c>
      <c r="G253" s="11">
        <f t="shared" si="38"/>
        <v>79</v>
      </c>
      <c r="H253" s="11">
        <f t="shared" si="33"/>
        <v>91</v>
      </c>
      <c r="I253" s="11">
        <f t="shared" si="33"/>
        <v>98</v>
      </c>
      <c r="J253" s="11">
        <f t="shared" si="33"/>
        <v>105</v>
      </c>
      <c r="K253" s="11">
        <f t="shared" si="33"/>
        <v>112</v>
      </c>
      <c r="L253" s="11">
        <f t="shared" si="33"/>
        <v>119</v>
      </c>
      <c r="M253" s="11">
        <f t="shared" si="33"/>
        <v>126</v>
      </c>
      <c r="N253" s="11">
        <f t="shared" si="33"/>
        <v>133</v>
      </c>
      <c r="O253" s="12"/>
      <c r="Q253" s="10">
        <v>1012</v>
      </c>
      <c r="R253" s="10" t="s">
        <v>21</v>
      </c>
      <c r="S253" s="11">
        <f>+[11]ผู้ใช้น้ำโครงการขยายเขต!C12</f>
        <v>20</v>
      </c>
      <c r="T253" s="11">
        <f>+[11]ผู้ใช้น้ำโครงการขยายเขต!D12</f>
        <v>20</v>
      </c>
      <c r="U253" s="11">
        <f>+[11]ผู้ใช้น้ำโครงการขยายเขต!E12</f>
        <v>13</v>
      </c>
      <c r="V253" s="11">
        <f>+[11]ผู้ใช้น้ำโครงการขยายเขต!F12</f>
        <v>13</v>
      </c>
      <c r="W253" s="11">
        <f>+[11]ผู้ใช้น้ำโครงการขยายเขต!G12</f>
        <v>13</v>
      </c>
      <c r="X253" s="11">
        <f>+[11]ผู้ใช้น้ำโครงการขยายเขต!H12</f>
        <v>12</v>
      </c>
      <c r="Y253" s="11">
        <f>+[11]ผู้ใช้น้ำโครงการขยายเขต!I12</f>
        <v>7</v>
      </c>
      <c r="Z253" s="11">
        <f>+[11]ผู้ใช้น้ำโครงการขยายเขต!J12</f>
        <v>7</v>
      </c>
      <c r="AA253" s="11">
        <f>+[11]ผู้ใช้น้ำโครงการขยายเขต!K12</f>
        <v>7</v>
      </c>
      <c r="AB253" s="11">
        <f>+[11]ผู้ใช้น้ำโครงการขยายเขต!L12</f>
        <v>7</v>
      </c>
      <c r="AC253" s="11">
        <f>+[11]ผู้ใช้น้ำโครงการขยายเขต!M12</f>
        <v>7</v>
      </c>
      <c r="AD253" s="11">
        <f>+[11]ผู้ใช้น้ำโครงการขยายเขต!N12</f>
        <v>7</v>
      </c>
      <c r="AE253" s="12">
        <f t="shared" si="39"/>
        <v>133</v>
      </c>
    </row>
    <row r="254" spans="1:31">
      <c r="A254" s="10">
        <v>1013</v>
      </c>
      <c r="B254" s="10" t="s">
        <v>22</v>
      </c>
      <c r="C254" s="11">
        <f t="shared" si="34"/>
        <v>4</v>
      </c>
      <c r="D254" s="11">
        <f t="shared" si="35"/>
        <v>8</v>
      </c>
      <c r="E254" s="11">
        <f t="shared" si="36"/>
        <v>11</v>
      </c>
      <c r="F254" s="11">
        <f t="shared" si="37"/>
        <v>14</v>
      </c>
      <c r="G254" s="11">
        <f t="shared" si="38"/>
        <v>17</v>
      </c>
      <c r="H254" s="11">
        <f t="shared" si="33"/>
        <v>20</v>
      </c>
      <c r="I254" s="11">
        <f t="shared" si="33"/>
        <v>21</v>
      </c>
      <c r="J254" s="11">
        <f t="shared" si="33"/>
        <v>22</v>
      </c>
      <c r="K254" s="11">
        <f t="shared" si="33"/>
        <v>23</v>
      </c>
      <c r="L254" s="11">
        <f t="shared" si="33"/>
        <v>24</v>
      </c>
      <c r="M254" s="11">
        <f t="shared" si="33"/>
        <v>25</v>
      </c>
      <c r="N254" s="11">
        <f t="shared" si="33"/>
        <v>26</v>
      </c>
      <c r="O254" s="12"/>
      <c r="Q254" s="10">
        <v>1013</v>
      </c>
      <c r="R254" s="10" t="s">
        <v>22</v>
      </c>
      <c r="S254" s="11">
        <f>+[11]ผู้ใช้น้ำโครงการขยายเขต!C13</f>
        <v>4</v>
      </c>
      <c r="T254" s="11">
        <f>+[11]ผู้ใช้น้ำโครงการขยายเขต!D13</f>
        <v>4</v>
      </c>
      <c r="U254" s="11">
        <f>+[11]ผู้ใช้น้ำโครงการขยายเขต!E13</f>
        <v>3</v>
      </c>
      <c r="V254" s="11">
        <f>+[11]ผู้ใช้น้ำโครงการขยายเขต!F13</f>
        <v>3</v>
      </c>
      <c r="W254" s="11">
        <f>+[11]ผู้ใช้น้ำโครงการขยายเขต!G13</f>
        <v>3</v>
      </c>
      <c r="X254" s="11">
        <f>+[11]ผู้ใช้น้ำโครงการขยายเขต!H13</f>
        <v>3</v>
      </c>
      <c r="Y254" s="11">
        <f>+[11]ผู้ใช้น้ำโครงการขยายเขต!I13</f>
        <v>1</v>
      </c>
      <c r="Z254" s="11">
        <f>+[11]ผู้ใช้น้ำโครงการขยายเขต!J13</f>
        <v>1</v>
      </c>
      <c r="AA254" s="11">
        <f>+[11]ผู้ใช้น้ำโครงการขยายเขต!K13</f>
        <v>1</v>
      </c>
      <c r="AB254" s="11">
        <f>+[11]ผู้ใช้น้ำโครงการขยายเขต!L13</f>
        <v>1</v>
      </c>
      <c r="AC254" s="11">
        <f>+[11]ผู้ใช้น้ำโครงการขยายเขต!M13</f>
        <v>1</v>
      </c>
      <c r="AD254" s="11">
        <f>+[11]ผู้ใช้น้ำโครงการขยายเขต!N13</f>
        <v>1</v>
      </c>
      <c r="AE254" s="12">
        <f t="shared" si="39"/>
        <v>26</v>
      </c>
    </row>
    <row r="255" spans="1:31">
      <c r="A255" s="10">
        <v>1014</v>
      </c>
      <c r="B255" s="10" t="s">
        <v>23</v>
      </c>
      <c r="C255" s="11">
        <f t="shared" si="34"/>
        <v>61</v>
      </c>
      <c r="D255" s="11">
        <f t="shared" si="35"/>
        <v>122</v>
      </c>
      <c r="E255" s="11">
        <f t="shared" si="36"/>
        <v>163</v>
      </c>
      <c r="F255" s="11">
        <f t="shared" si="37"/>
        <v>204</v>
      </c>
      <c r="G255" s="11">
        <f t="shared" si="38"/>
        <v>245</v>
      </c>
      <c r="H255" s="11">
        <f t="shared" si="33"/>
        <v>286</v>
      </c>
      <c r="I255" s="11">
        <f t="shared" si="33"/>
        <v>307</v>
      </c>
      <c r="J255" s="11">
        <f t="shared" si="33"/>
        <v>328</v>
      </c>
      <c r="K255" s="11">
        <f t="shared" si="33"/>
        <v>348</v>
      </c>
      <c r="L255" s="11">
        <f t="shared" si="33"/>
        <v>368</v>
      </c>
      <c r="M255" s="11">
        <f t="shared" si="33"/>
        <v>388</v>
      </c>
      <c r="N255" s="11">
        <f t="shared" si="33"/>
        <v>408</v>
      </c>
      <c r="O255" s="12"/>
      <c r="Q255" s="10">
        <v>1014</v>
      </c>
      <c r="R255" s="10" t="s">
        <v>23</v>
      </c>
      <c r="S255" s="11">
        <f>+[11]ผู้ใช้น้ำโครงการขยายเขต!C14</f>
        <v>61</v>
      </c>
      <c r="T255" s="11">
        <f>+[11]ผู้ใช้น้ำโครงการขยายเขต!D14</f>
        <v>61</v>
      </c>
      <c r="U255" s="11">
        <f>+[11]ผู้ใช้น้ำโครงการขยายเขต!E14</f>
        <v>41</v>
      </c>
      <c r="V255" s="11">
        <f>+[11]ผู้ใช้น้ำโครงการขยายเขต!F14</f>
        <v>41</v>
      </c>
      <c r="W255" s="11">
        <f>+[11]ผู้ใช้น้ำโครงการขยายเขต!G14</f>
        <v>41</v>
      </c>
      <c r="X255" s="11">
        <f>+[11]ผู้ใช้น้ำโครงการขยายเขต!H14</f>
        <v>41</v>
      </c>
      <c r="Y255" s="11">
        <f>+[11]ผู้ใช้น้ำโครงการขยายเขต!I14</f>
        <v>21</v>
      </c>
      <c r="Z255" s="11">
        <f>+[11]ผู้ใช้น้ำโครงการขยายเขต!J14</f>
        <v>21</v>
      </c>
      <c r="AA255" s="11">
        <f>+[11]ผู้ใช้น้ำโครงการขยายเขต!K14</f>
        <v>20</v>
      </c>
      <c r="AB255" s="11">
        <f>+[11]ผู้ใช้น้ำโครงการขยายเขต!L14</f>
        <v>20</v>
      </c>
      <c r="AC255" s="11">
        <f>+[11]ผู้ใช้น้ำโครงการขยายเขต!M14</f>
        <v>20</v>
      </c>
      <c r="AD255" s="11">
        <f>+[11]ผู้ใช้น้ำโครงการขยายเขต!N14</f>
        <v>20</v>
      </c>
      <c r="AE255" s="12">
        <f t="shared" si="39"/>
        <v>408</v>
      </c>
    </row>
    <row r="256" spans="1:31">
      <c r="A256" s="10">
        <v>1015</v>
      </c>
      <c r="B256" s="10" t="s">
        <v>24</v>
      </c>
      <c r="C256" s="11">
        <f t="shared" si="34"/>
        <v>2</v>
      </c>
      <c r="D256" s="11">
        <f t="shared" si="35"/>
        <v>4</v>
      </c>
      <c r="E256" s="11">
        <f t="shared" si="36"/>
        <v>5</v>
      </c>
      <c r="F256" s="11">
        <f t="shared" si="37"/>
        <v>6</v>
      </c>
      <c r="G256" s="11">
        <f t="shared" si="38"/>
        <v>7</v>
      </c>
      <c r="H256" s="11">
        <f t="shared" si="33"/>
        <v>8</v>
      </c>
      <c r="I256" s="11">
        <f t="shared" si="33"/>
        <v>9</v>
      </c>
      <c r="J256" s="11">
        <f t="shared" si="33"/>
        <v>10</v>
      </c>
      <c r="K256" s="11">
        <f t="shared" si="33"/>
        <v>11</v>
      </c>
      <c r="L256" s="11">
        <f t="shared" si="33"/>
        <v>12</v>
      </c>
      <c r="M256" s="11">
        <f t="shared" si="33"/>
        <v>13</v>
      </c>
      <c r="N256" s="11">
        <f t="shared" si="33"/>
        <v>14</v>
      </c>
      <c r="O256" s="12"/>
      <c r="Q256" s="10">
        <v>1015</v>
      </c>
      <c r="R256" s="10" t="s">
        <v>24</v>
      </c>
      <c r="S256" s="11">
        <f>+[11]ผู้ใช้น้ำโครงการขยายเขต!C15</f>
        <v>2</v>
      </c>
      <c r="T256" s="11">
        <f>+[11]ผู้ใช้น้ำโครงการขยายเขต!D15</f>
        <v>2</v>
      </c>
      <c r="U256" s="11">
        <f>+[11]ผู้ใช้น้ำโครงการขยายเขต!E15</f>
        <v>1</v>
      </c>
      <c r="V256" s="11">
        <f>+[11]ผู้ใช้น้ำโครงการขยายเขต!F15</f>
        <v>1</v>
      </c>
      <c r="W256" s="11">
        <f>+[11]ผู้ใช้น้ำโครงการขยายเขต!G15</f>
        <v>1</v>
      </c>
      <c r="X256" s="11">
        <f>+[11]ผู้ใช้น้ำโครงการขยายเขต!H15</f>
        <v>1</v>
      </c>
      <c r="Y256" s="11">
        <f>+[11]ผู้ใช้น้ำโครงการขยายเขต!I15</f>
        <v>1</v>
      </c>
      <c r="Z256" s="11">
        <f>+[11]ผู้ใช้น้ำโครงการขยายเขต!J15</f>
        <v>1</v>
      </c>
      <c r="AA256" s="11">
        <f>+[11]ผู้ใช้น้ำโครงการขยายเขต!K15</f>
        <v>1</v>
      </c>
      <c r="AB256" s="11">
        <f>+[11]ผู้ใช้น้ำโครงการขยายเขต!L15</f>
        <v>1</v>
      </c>
      <c r="AC256" s="11">
        <f>+[11]ผู้ใช้น้ำโครงการขยายเขต!M15</f>
        <v>1</v>
      </c>
      <c r="AD256" s="11">
        <f>+[11]ผู้ใช้น้ำโครงการขยายเขต!N15</f>
        <v>1</v>
      </c>
      <c r="AE256" s="12">
        <f t="shared" si="39"/>
        <v>14</v>
      </c>
    </row>
    <row r="257" spans="1:31">
      <c r="A257" s="10">
        <v>1016</v>
      </c>
      <c r="B257" s="10" t="s">
        <v>25</v>
      </c>
      <c r="C257" s="11">
        <f t="shared" si="34"/>
        <v>6</v>
      </c>
      <c r="D257" s="11">
        <f t="shared" si="35"/>
        <v>12</v>
      </c>
      <c r="E257" s="11">
        <f t="shared" si="36"/>
        <v>17</v>
      </c>
      <c r="F257" s="11">
        <f t="shared" si="37"/>
        <v>22</v>
      </c>
      <c r="G257" s="11">
        <f t="shared" si="38"/>
        <v>27</v>
      </c>
      <c r="H257" s="11">
        <f t="shared" si="33"/>
        <v>32</v>
      </c>
      <c r="I257" s="11">
        <f t="shared" si="33"/>
        <v>35</v>
      </c>
      <c r="J257" s="11">
        <f t="shared" si="33"/>
        <v>38</v>
      </c>
      <c r="K257" s="11">
        <f t="shared" si="33"/>
        <v>41</v>
      </c>
      <c r="L257" s="11">
        <f t="shared" si="33"/>
        <v>44</v>
      </c>
      <c r="M257" s="11">
        <f t="shared" si="33"/>
        <v>47</v>
      </c>
      <c r="N257" s="11">
        <f t="shared" si="33"/>
        <v>50</v>
      </c>
      <c r="O257" s="12"/>
      <c r="Q257" s="10">
        <v>1016</v>
      </c>
      <c r="R257" s="10" t="s">
        <v>25</v>
      </c>
      <c r="S257" s="11">
        <f>+[11]ผู้ใช้น้ำโครงการขยายเขต!C16</f>
        <v>6</v>
      </c>
      <c r="T257" s="11">
        <f>+[11]ผู้ใช้น้ำโครงการขยายเขต!D16</f>
        <v>6</v>
      </c>
      <c r="U257" s="11">
        <f>+[11]ผู้ใช้น้ำโครงการขยายเขต!E16</f>
        <v>5</v>
      </c>
      <c r="V257" s="11">
        <f>+[11]ผู้ใช้น้ำโครงการขยายเขต!F16</f>
        <v>5</v>
      </c>
      <c r="W257" s="11">
        <f>+[11]ผู้ใช้น้ำโครงการขยายเขต!G16</f>
        <v>5</v>
      </c>
      <c r="X257" s="11">
        <f>+[11]ผู้ใช้น้ำโครงการขยายเขต!H16</f>
        <v>5</v>
      </c>
      <c r="Y257" s="11">
        <f>+[11]ผู้ใช้น้ำโครงการขยายเขต!I16</f>
        <v>3</v>
      </c>
      <c r="Z257" s="11">
        <f>+[11]ผู้ใช้น้ำโครงการขยายเขต!J16</f>
        <v>3</v>
      </c>
      <c r="AA257" s="11">
        <f>+[11]ผู้ใช้น้ำโครงการขยายเขต!K16</f>
        <v>3</v>
      </c>
      <c r="AB257" s="11">
        <f>+[11]ผู้ใช้น้ำโครงการขยายเขต!L16</f>
        <v>3</v>
      </c>
      <c r="AC257" s="11">
        <f>+[11]ผู้ใช้น้ำโครงการขยายเขต!M16</f>
        <v>3</v>
      </c>
      <c r="AD257" s="11">
        <f>+[11]ผู้ใช้น้ำโครงการขยายเขต!N16</f>
        <v>3</v>
      </c>
      <c r="AE257" s="12">
        <f t="shared" si="39"/>
        <v>50</v>
      </c>
    </row>
    <row r="258" spans="1:31">
      <c r="A258" s="10">
        <v>1017</v>
      </c>
      <c r="B258" s="10" t="s">
        <v>26</v>
      </c>
      <c r="C258" s="11">
        <f t="shared" si="34"/>
        <v>5</v>
      </c>
      <c r="D258" s="11">
        <f t="shared" si="35"/>
        <v>10</v>
      </c>
      <c r="E258" s="11">
        <f t="shared" si="36"/>
        <v>14</v>
      </c>
      <c r="F258" s="11">
        <f t="shared" si="37"/>
        <v>18</v>
      </c>
      <c r="G258" s="11">
        <f t="shared" si="38"/>
        <v>22</v>
      </c>
      <c r="H258" s="11">
        <f t="shared" si="33"/>
        <v>26</v>
      </c>
      <c r="I258" s="11">
        <f t="shared" si="33"/>
        <v>28</v>
      </c>
      <c r="J258" s="11">
        <f t="shared" si="33"/>
        <v>30</v>
      </c>
      <c r="K258" s="11">
        <f t="shared" si="33"/>
        <v>32</v>
      </c>
      <c r="L258" s="11">
        <f t="shared" si="33"/>
        <v>33</v>
      </c>
      <c r="M258" s="11">
        <f t="shared" si="33"/>
        <v>34</v>
      </c>
      <c r="N258" s="11">
        <f t="shared" si="33"/>
        <v>35</v>
      </c>
      <c r="O258" s="12"/>
      <c r="Q258" s="10">
        <v>1017</v>
      </c>
      <c r="R258" s="10" t="s">
        <v>26</v>
      </c>
      <c r="S258" s="11">
        <f>+[11]ผู้ใช้น้ำโครงการขยายเขต!C17</f>
        <v>5</v>
      </c>
      <c r="T258" s="11">
        <f>+[11]ผู้ใช้น้ำโครงการขยายเขต!D17</f>
        <v>5</v>
      </c>
      <c r="U258" s="11">
        <f>+[11]ผู้ใช้น้ำโครงการขยายเขต!E17</f>
        <v>4</v>
      </c>
      <c r="V258" s="11">
        <f>+[11]ผู้ใช้น้ำโครงการขยายเขต!F17</f>
        <v>4</v>
      </c>
      <c r="W258" s="11">
        <f>+[11]ผู้ใช้น้ำโครงการขยายเขต!G17</f>
        <v>4</v>
      </c>
      <c r="X258" s="11">
        <f>+[11]ผู้ใช้น้ำโครงการขยายเขต!H17</f>
        <v>4</v>
      </c>
      <c r="Y258" s="11">
        <f>+[11]ผู้ใช้น้ำโครงการขยายเขต!I17</f>
        <v>2</v>
      </c>
      <c r="Z258" s="11">
        <f>+[11]ผู้ใช้น้ำโครงการขยายเขต!J17</f>
        <v>2</v>
      </c>
      <c r="AA258" s="11">
        <f>+[11]ผู้ใช้น้ำโครงการขยายเขต!K17</f>
        <v>2</v>
      </c>
      <c r="AB258" s="11">
        <f>+[11]ผู้ใช้น้ำโครงการขยายเขต!L17</f>
        <v>1</v>
      </c>
      <c r="AC258" s="11">
        <f>+[11]ผู้ใช้น้ำโครงการขยายเขต!M17</f>
        <v>1</v>
      </c>
      <c r="AD258" s="11">
        <f>+[11]ผู้ใช้น้ำโครงการขยายเขต!N17</f>
        <v>1</v>
      </c>
      <c r="AE258" s="12">
        <f t="shared" si="39"/>
        <v>35</v>
      </c>
    </row>
    <row r="259" spans="1:31">
      <c r="A259" s="10">
        <v>1018</v>
      </c>
      <c r="B259" s="10" t="s">
        <v>27</v>
      </c>
      <c r="C259" s="11">
        <f t="shared" si="34"/>
        <v>5</v>
      </c>
      <c r="D259" s="11">
        <f t="shared" si="35"/>
        <v>10</v>
      </c>
      <c r="E259" s="11">
        <f t="shared" si="36"/>
        <v>14</v>
      </c>
      <c r="F259" s="11">
        <f t="shared" si="37"/>
        <v>18</v>
      </c>
      <c r="G259" s="11">
        <f t="shared" si="38"/>
        <v>22</v>
      </c>
      <c r="H259" s="11">
        <f t="shared" si="33"/>
        <v>26</v>
      </c>
      <c r="I259" s="11">
        <f t="shared" si="33"/>
        <v>28</v>
      </c>
      <c r="J259" s="11">
        <f t="shared" si="33"/>
        <v>30</v>
      </c>
      <c r="K259" s="11">
        <f t="shared" si="33"/>
        <v>32</v>
      </c>
      <c r="L259" s="11">
        <f t="shared" si="33"/>
        <v>34</v>
      </c>
      <c r="M259" s="11">
        <f t="shared" si="33"/>
        <v>35</v>
      </c>
      <c r="N259" s="11">
        <f t="shared" si="33"/>
        <v>36</v>
      </c>
      <c r="O259" s="12"/>
      <c r="Q259" s="10">
        <v>1018</v>
      </c>
      <c r="R259" s="10" t="s">
        <v>27</v>
      </c>
      <c r="S259" s="11">
        <f>+[11]ผู้ใช้น้ำโครงการขยายเขต!C18</f>
        <v>5</v>
      </c>
      <c r="T259" s="11">
        <f>+[11]ผู้ใช้น้ำโครงการขยายเขต!D18</f>
        <v>5</v>
      </c>
      <c r="U259" s="11">
        <f>+[11]ผู้ใช้น้ำโครงการขยายเขต!E18</f>
        <v>4</v>
      </c>
      <c r="V259" s="11">
        <f>+[11]ผู้ใช้น้ำโครงการขยายเขต!F18</f>
        <v>4</v>
      </c>
      <c r="W259" s="11">
        <f>+[11]ผู้ใช้น้ำโครงการขยายเขต!G18</f>
        <v>4</v>
      </c>
      <c r="X259" s="11">
        <f>+[11]ผู้ใช้น้ำโครงการขยายเขต!H18</f>
        <v>4</v>
      </c>
      <c r="Y259" s="11">
        <f>+[11]ผู้ใช้น้ำโครงการขยายเขต!I18</f>
        <v>2</v>
      </c>
      <c r="Z259" s="11">
        <f>+[11]ผู้ใช้น้ำโครงการขยายเขต!J18</f>
        <v>2</v>
      </c>
      <c r="AA259" s="11">
        <f>+[11]ผู้ใช้น้ำโครงการขยายเขต!K18</f>
        <v>2</v>
      </c>
      <c r="AB259" s="11">
        <f>+[11]ผู้ใช้น้ำโครงการขยายเขต!L18</f>
        <v>2</v>
      </c>
      <c r="AC259" s="11">
        <f>+[11]ผู้ใช้น้ำโครงการขยายเขต!M18</f>
        <v>1</v>
      </c>
      <c r="AD259" s="11">
        <f>+[11]ผู้ใช้น้ำโครงการขยายเขต!N18</f>
        <v>1</v>
      </c>
      <c r="AE259" s="12">
        <f t="shared" si="39"/>
        <v>36</v>
      </c>
    </row>
    <row r="260" spans="1:31">
      <c r="A260" s="10">
        <v>1019</v>
      </c>
      <c r="B260" s="10" t="s">
        <v>28</v>
      </c>
      <c r="C260" s="11">
        <f t="shared" si="34"/>
        <v>1</v>
      </c>
      <c r="D260" s="11">
        <f t="shared" si="35"/>
        <v>2</v>
      </c>
      <c r="E260" s="11">
        <f t="shared" si="36"/>
        <v>3</v>
      </c>
      <c r="F260" s="11">
        <f t="shared" si="37"/>
        <v>4</v>
      </c>
      <c r="G260" s="11">
        <f t="shared" si="38"/>
        <v>4</v>
      </c>
      <c r="H260" s="11">
        <f t="shared" si="33"/>
        <v>4</v>
      </c>
      <c r="I260" s="11">
        <f t="shared" si="33"/>
        <v>4</v>
      </c>
      <c r="J260" s="11">
        <f t="shared" si="33"/>
        <v>4</v>
      </c>
      <c r="K260" s="11">
        <f t="shared" si="33"/>
        <v>4</v>
      </c>
      <c r="L260" s="11">
        <f t="shared" si="33"/>
        <v>4</v>
      </c>
      <c r="M260" s="11">
        <f t="shared" si="33"/>
        <v>4</v>
      </c>
      <c r="N260" s="11">
        <f t="shared" si="33"/>
        <v>4</v>
      </c>
      <c r="O260" s="12"/>
      <c r="Q260" s="10">
        <v>1019</v>
      </c>
      <c r="R260" s="10" t="s">
        <v>28</v>
      </c>
      <c r="S260" s="11">
        <f>+[11]ผู้ใช้น้ำโครงการขยายเขต!C19</f>
        <v>1</v>
      </c>
      <c r="T260" s="11">
        <f>+[11]ผู้ใช้น้ำโครงการขยายเขต!D19</f>
        <v>1</v>
      </c>
      <c r="U260" s="11">
        <f>+[11]ผู้ใช้น้ำโครงการขยายเขต!E19</f>
        <v>1</v>
      </c>
      <c r="V260" s="11">
        <f>+[11]ผู้ใช้น้ำโครงการขยายเขต!F19</f>
        <v>1</v>
      </c>
      <c r="W260" s="11">
        <f>+[11]ผู้ใช้น้ำโครงการขยายเขต!G19</f>
        <v>0</v>
      </c>
      <c r="X260" s="11">
        <f>+[11]ผู้ใช้น้ำโครงการขยายเขต!H19</f>
        <v>0</v>
      </c>
      <c r="Y260" s="11">
        <f>+[11]ผู้ใช้น้ำโครงการขยายเขต!I19</f>
        <v>0</v>
      </c>
      <c r="Z260" s="11">
        <f>+[11]ผู้ใช้น้ำโครงการขยายเขต!J19</f>
        <v>0</v>
      </c>
      <c r="AA260" s="11">
        <f>+[11]ผู้ใช้น้ำโครงการขยายเขต!K19</f>
        <v>0</v>
      </c>
      <c r="AB260" s="11">
        <f>+[11]ผู้ใช้น้ำโครงการขยายเขต!L19</f>
        <v>0</v>
      </c>
      <c r="AC260" s="11">
        <f>+[11]ผู้ใช้น้ำโครงการขยายเขต!M19</f>
        <v>0</v>
      </c>
      <c r="AD260" s="11">
        <f>+[11]ผู้ใช้น้ำโครงการขยายเขต!N19</f>
        <v>0</v>
      </c>
      <c r="AE260" s="12">
        <f t="shared" si="39"/>
        <v>4</v>
      </c>
    </row>
    <row r="261" spans="1:31">
      <c r="A261" s="10">
        <v>1020</v>
      </c>
      <c r="B261" s="10" t="s">
        <v>29</v>
      </c>
      <c r="C261" s="11">
        <f t="shared" si="34"/>
        <v>7</v>
      </c>
      <c r="D261" s="11">
        <f t="shared" si="35"/>
        <v>14</v>
      </c>
      <c r="E261" s="11">
        <f t="shared" si="36"/>
        <v>19</v>
      </c>
      <c r="F261" s="11">
        <f t="shared" si="37"/>
        <v>24</v>
      </c>
      <c r="G261" s="11">
        <f t="shared" si="38"/>
        <v>29</v>
      </c>
      <c r="H261" s="11">
        <f t="shared" si="35"/>
        <v>33</v>
      </c>
      <c r="I261" s="11">
        <f t="shared" si="35"/>
        <v>35</v>
      </c>
      <c r="J261" s="11">
        <f t="shared" si="35"/>
        <v>37</v>
      </c>
      <c r="K261" s="11">
        <f t="shared" si="35"/>
        <v>39</v>
      </c>
      <c r="L261" s="11">
        <f t="shared" si="35"/>
        <v>41</v>
      </c>
      <c r="M261" s="11">
        <f t="shared" si="35"/>
        <v>43</v>
      </c>
      <c r="N261" s="11">
        <f t="shared" si="35"/>
        <v>45</v>
      </c>
      <c r="O261" s="12"/>
      <c r="Q261" s="10">
        <v>1020</v>
      </c>
      <c r="R261" s="10" t="s">
        <v>29</v>
      </c>
      <c r="S261" s="11">
        <f>+[11]ผู้ใช้น้ำโครงการขยายเขต!C20</f>
        <v>7</v>
      </c>
      <c r="T261" s="11">
        <f>+[11]ผู้ใช้น้ำโครงการขยายเขต!D20</f>
        <v>7</v>
      </c>
      <c r="U261" s="11">
        <f>+[11]ผู้ใช้น้ำโครงการขยายเขต!E20</f>
        <v>5</v>
      </c>
      <c r="V261" s="11">
        <f>+[11]ผู้ใช้น้ำโครงการขยายเขต!F20</f>
        <v>5</v>
      </c>
      <c r="W261" s="11">
        <f>+[11]ผู้ใช้น้ำโครงการขยายเขต!G20</f>
        <v>5</v>
      </c>
      <c r="X261" s="11">
        <f>+[11]ผู้ใช้น้ำโครงการขยายเขต!H20</f>
        <v>4</v>
      </c>
      <c r="Y261" s="11">
        <f>+[11]ผู้ใช้น้ำโครงการขยายเขต!I20</f>
        <v>2</v>
      </c>
      <c r="Z261" s="11">
        <f>+[11]ผู้ใช้น้ำโครงการขยายเขต!J20</f>
        <v>2</v>
      </c>
      <c r="AA261" s="11">
        <f>+[11]ผู้ใช้น้ำโครงการขยายเขต!K20</f>
        <v>2</v>
      </c>
      <c r="AB261" s="11">
        <f>+[11]ผู้ใช้น้ำโครงการขยายเขต!L20</f>
        <v>2</v>
      </c>
      <c r="AC261" s="11">
        <f>+[11]ผู้ใช้น้ำโครงการขยายเขต!M20</f>
        <v>2</v>
      </c>
      <c r="AD261" s="11">
        <f>+[11]ผู้ใช้น้ำโครงการขยายเขต!N20</f>
        <v>2</v>
      </c>
      <c r="AE261" s="12">
        <f t="shared" si="39"/>
        <v>45</v>
      </c>
    </row>
    <row r="262" spans="1:31">
      <c r="A262" s="10">
        <v>1021</v>
      </c>
      <c r="B262" s="10" t="s">
        <v>30</v>
      </c>
      <c r="C262" s="11">
        <f t="shared" si="34"/>
        <v>2</v>
      </c>
      <c r="D262" s="11">
        <f t="shared" ref="D262:N271" si="40">+C262+T262</f>
        <v>4</v>
      </c>
      <c r="E262" s="11">
        <f t="shared" si="36"/>
        <v>6</v>
      </c>
      <c r="F262" s="11">
        <f t="shared" si="37"/>
        <v>8</v>
      </c>
      <c r="G262" s="11">
        <f t="shared" si="38"/>
        <v>9</v>
      </c>
      <c r="H262" s="11">
        <f t="shared" si="40"/>
        <v>10</v>
      </c>
      <c r="I262" s="11">
        <f t="shared" si="40"/>
        <v>11</v>
      </c>
      <c r="J262" s="11">
        <f t="shared" si="40"/>
        <v>12</v>
      </c>
      <c r="K262" s="11">
        <f t="shared" si="40"/>
        <v>13</v>
      </c>
      <c r="L262" s="11">
        <f t="shared" si="40"/>
        <v>14</v>
      </c>
      <c r="M262" s="11">
        <f t="shared" si="40"/>
        <v>15</v>
      </c>
      <c r="N262" s="11">
        <f t="shared" si="40"/>
        <v>16</v>
      </c>
      <c r="O262" s="12"/>
      <c r="Q262" s="10">
        <v>1021</v>
      </c>
      <c r="R262" s="10" t="s">
        <v>30</v>
      </c>
      <c r="S262" s="11">
        <f>+[11]ผู้ใช้น้ำโครงการขยายเขต!C21</f>
        <v>2</v>
      </c>
      <c r="T262" s="11">
        <f>+[11]ผู้ใช้น้ำโครงการขยายเขต!D21</f>
        <v>2</v>
      </c>
      <c r="U262" s="11">
        <f>+[11]ผู้ใช้น้ำโครงการขยายเขต!E21</f>
        <v>2</v>
      </c>
      <c r="V262" s="11">
        <f>+[11]ผู้ใช้น้ำโครงการขยายเขต!F21</f>
        <v>2</v>
      </c>
      <c r="W262" s="11">
        <f>+[11]ผู้ใช้น้ำโครงการขยายเขต!G21</f>
        <v>1</v>
      </c>
      <c r="X262" s="11">
        <f>+[11]ผู้ใช้น้ำโครงการขยายเขต!H21</f>
        <v>1</v>
      </c>
      <c r="Y262" s="11">
        <f>+[11]ผู้ใช้น้ำโครงการขยายเขต!I21</f>
        <v>1</v>
      </c>
      <c r="Z262" s="11">
        <f>+[11]ผู้ใช้น้ำโครงการขยายเขต!J21</f>
        <v>1</v>
      </c>
      <c r="AA262" s="11">
        <f>+[11]ผู้ใช้น้ำโครงการขยายเขต!K21</f>
        <v>1</v>
      </c>
      <c r="AB262" s="11">
        <f>+[11]ผู้ใช้น้ำโครงการขยายเขต!L21</f>
        <v>1</v>
      </c>
      <c r="AC262" s="11">
        <f>+[11]ผู้ใช้น้ำโครงการขยายเขต!M21</f>
        <v>1</v>
      </c>
      <c r="AD262" s="11">
        <f>+[11]ผู้ใช้น้ำโครงการขยายเขต!N21</f>
        <v>1</v>
      </c>
      <c r="AE262" s="12">
        <f t="shared" si="39"/>
        <v>16</v>
      </c>
    </row>
    <row r="263" spans="1:31">
      <c r="A263" s="10">
        <v>1022</v>
      </c>
      <c r="B263" s="10" t="s">
        <v>31</v>
      </c>
      <c r="C263" s="11">
        <f t="shared" si="34"/>
        <v>16</v>
      </c>
      <c r="D263" s="11">
        <f t="shared" si="40"/>
        <v>32</v>
      </c>
      <c r="E263" s="11">
        <f t="shared" si="36"/>
        <v>43</v>
      </c>
      <c r="F263" s="11">
        <f t="shared" si="37"/>
        <v>54</v>
      </c>
      <c r="G263" s="11">
        <f t="shared" si="38"/>
        <v>65</v>
      </c>
      <c r="H263" s="11">
        <f t="shared" si="40"/>
        <v>76</v>
      </c>
      <c r="I263" s="11">
        <f t="shared" si="40"/>
        <v>81</v>
      </c>
      <c r="J263" s="11">
        <f t="shared" si="40"/>
        <v>86</v>
      </c>
      <c r="K263" s="11">
        <f t="shared" si="40"/>
        <v>91</v>
      </c>
      <c r="L263" s="11">
        <f t="shared" si="40"/>
        <v>96</v>
      </c>
      <c r="M263" s="11">
        <f t="shared" si="40"/>
        <v>101</v>
      </c>
      <c r="N263" s="11">
        <f t="shared" si="40"/>
        <v>106</v>
      </c>
      <c r="O263" s="12"/>
      <c r="Q263" s="10">
        <v>1022</v>
      </c>
      <c r="R263" s="10" t="s">
        <v>31</v>
      </c>
      <c r="S263" s="11">
        <f>+[11]ผู้ใช้น้ำโครงการขยายเขต!C22</f>
        <v>16</v>
      </c>
      <c r="T263" s="11">
        <f>+[11]ผู้ใช้น้ำโครงการขยายเขต!D22</f>
        <v>16</v>
      </c>
      <c r="U263" s="11">
        <f>+[11]ผู้ใช้น้ำโครงการขยายเขต!E22</f>
        <v>11</v>
      </c>
      <c r="V263" s="11">
        <f>+[11]ผู้ใช้น้ำโครงการขยายเขต!F22</f>
        <v>11</v>
      </c>
      <c r="W263" s="11">
        <f>+[11]ผู้ใช้น้ำโครงการขยายเขต!G22</f>
        <v>11</v>
      </c>
      <c r="X263" s="11">
        <f>+[11]ผู้ใช้น้ำโครงการขยายเขต!H22</f>
        <v>11</v>
      </c>
      <c r="Y263" s="11">
        <f>+[11]ผู้ใช้น้ำโครงการขยายเขต!I22</f>
        <v>5</v>
      </c>
      <c r="Z263" s="11">
        <f>+[11]ผู้ใช้น้ำโครงการขยายเขต!J22</f>
        <v>5</v>
      </c>
      <c r="AA263" s="11">
        <f>+[11]ผู้ใช้น้ำโครงการขยายเขต!K22</f>
        <v>5</v>
      </c>
      <c r="AB263" s="11">
        <f>+[11]ผู้ใช้น้ำโครงการขยายเขต!L22</f>
        <v>5</v>
      </c>
      <c r="AC263" s="11">
        <f>+[11]ผู้ใช้น้ำโครงการขยายเขต!M22</f>
        <v>5</v>
      </c>
      <c r="AD263" s="11">
        <f>+[11]ผู้ใช้น้ำโครงการขยายเขต!N22</f>
        <v>5</v>
      </c>
      <c r="AE263" s="12">
        <f t="shared" si="39"/>
        <v>106</v>
      </c>
    </row>
    <row r="264" spans="1:31">
      <c r="A264" s="10">
        <v>1023</v>
      </c>
      <c r="B264" s="10" t="s">
        <v>32</v>
      </c>
      <c r="C264" s="11">
        <f t="shared" si="34"/>
        <v>5</v>
      </c>
      <c r="D264" s="11">
        <f t="shared" si="40"/>
        <v>10</v>
      </c>
      <c r="E264" s="11">
        <f t="shared" si="36"/>
        <v>13</v>
      </c>
      <c r="F264" s="11">
        <f t="shared" si="37"/>
        <v>16</v>
      </c>
      <c r="G264" s="11">
        <f t="shared" si="38"/>
        <v>19</v>
      </c>
      <c r="H264" s="11">
        <f t="shared" si="40"/>
        <v>22</v>
      </c>
      <c r="I264" s="11">
        <f t="shared" si="40"/>
        <v>24</v>
      </c>
      <c r="J264" s="11">
        <f t="shared" si="40"/>
        <v>26</v>
      </c>
      <c r="K264" s="11">
        <f t="shared" si="40"/>
        <v>28</v>
      </c>
      <c r="L264" s="11">
        <f t="shared" si="40"/>
        <v>30</v>
      </c>
      <c r="M264" s="11">
        <f t="shared" si="40"/>
        <v>32</v>
      </c>
      <c r="N264" s="11">
        <f t="shared" si="40"/>
        <v>34</v>
      </c>
      <c r="O264" s="12"/>
      <c r="Q264" s="10">
        <v>1023</v>
      </c>
      <c r="R264" s="10" t="s">
        <v>32</v>
      </c>
      <c r="S264" s="11">
        <f>+[11]ผู้ใช้น้ำโครงการขยายเขต!C23</f>
        <v>5</v>
      </c>
      <c r="T264" s="11">
        <f>+[11]ผู้ใช้น้ำโครงการขยายเขต!D23</f>
        <v>5</v>
      </c>
      <c r="U264" s="11">
        <f>+[11]ผู้ใช้น้ำโครงการขยายเขต!E23</f>
        <v>3</v>
      </c>
      <c r="V264" s="11">
        <f>+[11]ผู้ใช้น้ำโครงการขยายเขต!F23</f>
        <v>3</v>
      </c>
      <c r="W264" s="11">
        <f>+[11]ผู้ใช้น้ำโครงการขยายเขต!G23</f>
        <v>3</v>
      </c>
      <c r="X264" s="11">
        <f>+[11]ผู้ใช้น้ำโครงการขยายเขต!H23</f>
        <v>3</v>
      </c>
      <c r="Y264" s="11">
        <f>+[11]ผู้ใช้น้ำโครงการขยายเขต!I23</f>
        <v>2</v>
      </c>
      <c r="Z264" s="11">
        <f>+[11]ผู้ใช้น้ำโครงการขยายเขต!J23</f>
        <v>2</v>
      </c>
      <c r="AA264" s="11">
        <f>+[11]ผู้ใช้น้ำโครงการขยายเขต!K23</f>
        <v>2</v>
      </c>
      <c r="AB264" s="11">
        <f>+[11]ผู้ใช้น้ำโครงการขยายเขต!L23</f>
        <v>2</v>
      </c>
      <c r="AC264" s="11">
        <f>+[11]ผู้ใช้น้ำโครงการขยายเขต!M23</f>
        <v>2</v>
      </c>
      <c r="AD264" s="11">
        <f>+[11]ผู้ใช้น้ำโครงการขยายเขต!N23</f>
        <v>2</v>
      </c>
      <c r="AE264" s="12">
        <f t="shared" si="39"/>
        <v>34</v>
      </c>
    </row>
    <row r="265" spans="1:31">
      <c r="A265" s="10">
        <v>1024</v>
      </c>
      <c r="B265" s="10" t="s">
        <v>33</v>
      </c>
      <c r="C265" s="11">
        <f t="shared" si="34"/>
        <v>29</v>
      </c>
      <c r="D265" s="11">
        <f t="shared" si="40"/>
        <v>58</v>
      </c>
      <c r="E265" s="11">
        <f t="shared" si="36"/>
        <v>77</v>
      </c>
      <c r="F265" s="11">
        <f t="shared" si="37"/>
        <v>96</v>
      </c>
      <c r="G265" s="11">
        <f t="shared" si="38"/>
        <v>115</v>
      </c>
      <c r="H265" s="11">
        <f t="shared" si="40"/>
        <v>133</v>
      </c>
      <c r="I265" s="11">
        <f t="shared" si="40"/>
        <v>143</v>
      </c>
      <c r="J265" s="11">
        <f t="shared" si="40"/>
        <v>153</v>
      </c>
      <c r="K265" s="11">
        <f t="shared" si="40"/>
        <v>163</v>
      </c>
      <c r="L265" s="11">
        <f t="shared" si="40"/>
        <v>173</v>
      </c>
      <c r="M265" s="11">
        <f t="shared" si="40"/>
        <v>183</v>
      </c>
      <c r="N265" s="11">
        <f t="shared" si="40"/>
        <v>193</v>
      </c>
      <c r="O265" s="12"/>
      <c r="Q265" s="10">
        <v>1024</v>
      </c>
      <c r="R265" s="10" t="s">
        <v>33</v>
      </c>
      <c r="S265" s="11">
        <f>+[11]ผู้ใช้น้ำโครงการขยายเขต!C24</f>
        <v>29</v>
      </c>
      <c r="T265" s="11">
        <f>+[11]ผู้ใช้น้ำโครงการขยายเขต!D24</f>
        <v>29</v>
      </c>
      <c r="U265" s="11">
        <f>+[11]ผู้ใช้น้ำโครงการขยายเขต!E24</f>
        <v>19</v>
      </c>
      <c r="V265" s="11">
        <f>+[11]ผู้ใช้น้ำโครงการขยายเขต!F24</f>
        <v>19</v>
      </c>
      <c r="W265" s="11">
        <f>+[11]ผู้ใช้น้ำโครงการขยายเขต!G24</f>
        <v>19</v>
      </c>
      <c r="X265" s="11">
        <f>+[11]ผู้ใช้น้ำโครงการขยายเขต!H24</f>
        <v>18</v>
      </c>
      <c r="Y265" s="11">
        <f>+[11]ผู้ใช้น้ำโครงการขยายเขต!I24</f>
        <v>10</v>
      </c>
      <c r="Z265" s="11">
        <f>+[11]ผู้ใช้น้ำโครงการขยายเขต!J24</f>
        <v>10</v>
      </c>
      <c r="AA265" s="11">
        <f>+[11]ผู้ใช้น้ำโครงการขยายเขต!K24</f>
        <v>10</v>
      </c>
      <c r="AB265" s="11">
        <f>+[11]ผู้ใช้น้ำโครงการขยายเขต!L24</f>
        <v>10</v>
      </c>
      <c r="AC265" s="11">
        <f>+[11]ผู้ใช้น้ำโครงการขยายเขต!M24</f>
        <v>10</v>
      </c>
      <c r="AD265" s="11">
        <f>+[11]ผู้ใช้น้ำโครงการขยายเขต!N24</f>
        <v>10</v>
      </c>
      <c r="AE265" s="12">
        <f t="shared" si="39"/>
        <v>193</v>
      </c>
    </row>
    <row r="266" spans="1:31">
      <c r="A266" s="10">
        <v>1025</v>
      </c>
      <c r="B266" s="10" t="s">
        <v>34</v>
      </c>
      <c r="C266" s="11">
        <f t="shared" si="34"/>
        <v>44</v>
      </c>
      <c r="D266" s="11">
        <f t="shared" si="40"/>
        <v>91</v>
      </c>
      <c r="E266" s="11">
        <f t="shared" si="36"/>
        <v>132</v>
      </c>
      <c r="F266" s="11">
        <f t="shared" si="37"/>
        <v>159</v>
      </c>
      <c r="G266" s="11">
        <f t="shared" si="38"/>
        <v>193</v>
      </c>
      <c r="H266" s="11">
        <f t="shared" si="40"/>
        <v>226</v>
      </c>
      <c r="I266" s="11">
        <f t="shared" si="40"/>
        <v>246</v>
      </c>
      <c r="J266" s="11">
        <f t="shared" si="40"/>
        <v>266</v>
      </c>
      <c r="K266" s="11">
        <f t="shared" si="40"/>
        <v>286</v>
      </c>
      <c r="L266" s="11">
        <f t="shared" si="40"/>
        <v>306</v>
      </c>
      <c r="M266" s="11">
        <f t="shared" si="40"/>
        <v>323</v>
      </c>
      <c r="N266" s="11">
        <f t="shared" si="40"/>
        <v>340</v>
      </c>
      <c r="O266" s="12"/>
      <c r="Q266" s="10">
        <v>1025</v>
      </c>
      <c r="R266" s="10" t="s">
        <v>34</v>
      </c>
      <c r="S266" s="11">
        <f>+[11]ผู้ใช้น้ำโครงการขยายเขต!C25</f>
        <v>44</v>
      </c>
      <c r="T266" s="11">
        <f>+[11]ผู้ใช้น้ำโครงการขยายเขต!D25</f>
        <v>47</v>
      </c>
      <c r="U266" s="11">
        <f>+[11]ผู้ใช้น้ำโครงการขยายเขต!E25</f>
        <v>41</v>
      </c>
      <c r="V266" s="11">
        <f>+[11]ผู้ใช้น้ำโครงการขยายเขต!F25</f>
        <v>27</v>
      </c>
      <c r="W266" s="11">
        <f>+[11]ผู้ใช้น้ำโครงการขยายเขต!G25</f>
        <v>34</v>
      </c>
      <c r="X266" s="11">
        <f>+[11]ผู้ใช้น้ำโครงการขยายเขต!H25</f>
        <v>33</v>
      </c>
      <c r="Y266" s="11">
        <f>+[11]ผู้ใช้น้ำโครงการขยายเขต!I25</f>
        <v>20</v>
      </c>
      <c r="Z266" s="11">
        <f>+[11]ผู้ใช้น้ำโครงการขยายเขต!J25</f>
        <v>20</v>
      </c>
      <c r="AA266" s="11">
        <f>+[11]ผู้ใช้น้ำโครงการขยายเขต!K25</f>
        <v>20</v>
      </c>
      <c r="AB266" s="11">
        <f>+[11]ผู้ใช้น้ำโครงการขยายเขต!L25</f>
        <v>20</v>
      </c>
      <c r="AC266" s="11">
        <f>+[11]ผู้ใช้น้ำโครงการขยายเขต!M25</f>
        <v>17</v>
      </c>
      <c r="AD266" s="11">
        <f>+[11]ผู้ใช้น้ำโครงการขยายเขต!N25</f>
        <v>17</v>
      </c>
      <c r="AE266" s="12">
        <f t="shared" si="39"/>
        <v>340</v>
      </c>
    </row>
    <row r="267" spans="1:31">
      <c r="A267" s="10">
        <v>1026</v>
      </c>
      <c r="B267" s="10" t="s">
        <v>35</v>
      </c>
      <c r="C267" s="11">
        <f t="shared" si="34"/>
        <v>3</v>
      </c>
      <c r="D267" s="11">
        <f t="shared" si="40"/>
        <v>6</v>
      </c>
      <c r="E267" s="11">
        <f t="shared" si="36"/>
        <v>8</v>
      </c>
      <c r="F267" s="11">
        <f t="shared" si="37"/>
        <v>10</v>
      </c>
      <c r="G267" s="11">
        <f t="shared" si="38"/>
        <v>11</v>
      </c>
      <c r="H267" s="11">
        <f t="shared" si="40"/>
        <v>12</v>
      </c>
      <c r="I267" s="11">
        <f t="shared" si="40"/>
        <v>13</v>
      </c>
      <c r="J267" s="11">
        <f t="shared" si="40"/>
        <v>14</v>
      </c>
      <c r="K267" s="11">
        <f t="shared" si="40"/>
        <v>15</v>
      </c>
      <c r="L267" s="11">
        <f t="shared" si="40"/>
        <v>16</v>
      </c>
      <c r="M267" s="11">
        <f t="shared" si="40"/>
        <v>17</v>
      </c>
      <c r="N267" s="11">
        <f t="shared" si="40"/>
        <v>18</v>
      </c>
      <c r="O267" s="12"/>
      <c r="Q267" s="10">
        <v>1026</v>
      </c>
      <c r="R267" s="10" t="s">
        <v>35</v>
      </c>
      <c r="S267" s="11">
        <f>+[11]ผู้ใช้น้ำโครงการขยายเขต!C26</f>
        <v>3</v>
      </c>
      <c r="T267" s="11">
        <f>+[11]ผู้ใช้น้ำโครงการขยายเขต!D26</f>
        <v>3</v>
      </c>
      <c r="U267" s="11">
        <f>+[11]ผู้ใช้น้ำโครงการขยายเขต!E26</f>
        <v>2</v>
      </c>
      <c r="V267" s="11">
        <f>+[11]ผู้ใช้น้ำโครงการขยายเขต!F26</f>
        <v>2</v>
      </c>
      <c r="W267" s="11">
        <f>+[11]ผู้ใช้น้ำโครงการขยายเขต!G26</f>
        <v>1</v>
      </c>
      <c r="X267" s="11">
        <f>+[11]ผู้ใช้น้ำโครงการขยายเขต!H26</f>
        <v>1</v>
      </c>
      <c r="Y267" s="11">
        <f>+[11]ผู้ใช้น้ำโครงการขยายเขต!I26</f>
        <v>1</v>
      </c>
      <c r="Z267" s="11">
        <f>+[11]ผู้ใช้น้ำโครงการขยายเขต!J26</f>
        <v>1</v>
      </c>
      <c r="AA267" s="11">
        <f>+[11]ผู้ใช้น้ำโครงการขยายเขต!K26</f>
        <v>1</v>
      </c>
      <c r="AB267" s="11">
        <f>+[11]ผู้ใช้น้ำโครงการขยายเขต!L26</f>
        <v>1</v>
      </c>
      <c r="AC267" s="11">
        <f>+[11]ผู้ใช้น้ำโครงการขยายเขต!M26</f>
        <v>1</v>
      </c>
      <c r="AD267" s="11">
        <f>+[11]ผู้ใช้น้ำโครงการขยายเขต!N26</f>
        <v>1</v>
      </c>
      <c r="AE267" s="12">
        <f t="shared" si="39"/>
        <v>18</v>
      </c>
    </row>
    <row r="268" spans="1:31">
      <c r="A268" s="10">
        <v>1027</v>
      </c>
      <c r="B268" s="10" t="s">
        <v>36</v>
      </c>
      <c r="C268" s="11">
        <f t="shared" si="34"/>
        <v>7</v>
      </c>
      <c r="D268" s="11">
        <f t="shared" si="40"/>
        <v>14</v>
      </c>
      <c r="E268" s="11">
        <f t="shared" si="36"/>
        <v>19</v>
      </c>
      <c r="F268" s="11">
        <f t="shared" si="37"/>
        <v>24</v>
      </c>
      <c r="G268" s="11">
        <f t="shared" si="38"/>
        <v>29</v>
      </c>
      <c r="H268" s="11">
        <f t="shared" si="40"/>
        <v>34</v>
      </c>
      <c r="I268" s="11">
        <f t="shared" si="40"/>
        <v>37</v>
      </c>
      <c r="J268" s="11">
        <f t="shared" si="40"/>
        <v>40</v>
      </c>
      <c r="K268" s="11">
        <f t="shared" si="40"/>
        <v>42</v>
      </c>
      <c r="L268" s="11">
        <f t="shared" si="40"/>
        <v>44</v>
      </c>
      <c r="M268" s="11">
        <f t="shared" si="40"/>
        <v>46</v>
      </c>
      <c r="N268" s="11">
        <f t="shared" si="40"/>
        <v>48</v>
      </c>
      <c r="O268" s="12"/>
      <c r="Q268" s="10">
        <v>1027</v>
      </c>
      <c r="R268" s="10" t="s">
        <v>36</v>
      </c>
      <c r="S268" s="11">
        <f>+[11]ผู้ใช้น้ำโครงการขยายเขต!C27</f>
        <v>7</v>
      </c>
      <c r="T268" s="11">
        <f>+[11]ผู้ใช้น้ำโครงการขยายเขต!D27</f>
        <v>7</v>
      </c>
      <c r="U268" s="11">
        <f>+[11]ผู้ใช้น้ำโครงการขยายเขต!E27</f>
        <v>5</v>
      </c>
      <c r="V268" s="11">
        <f>+[11]ผู้ใช้น้ำโครงการขยายเขต!F27</f>
        <v>5</v>
      </c>
      <c r="W268" s="11">
        <f>+[11]ผู้ใช้น้ำโครงการขยายเขต!G27</f>
        <v>5</v>
      </c>
      <c r="X268" s="11">
        <f>+[11]ผู้ใช้น้ำโครงการขยายเขต!H27</f>
        <v>5</v>
      </c>
      <c r="Y268" s="11">
        <f>+[11]ผู้ใช้น้ำโครงการขยายเขต!I27</f>
        <v>3</v>
      </c>
      <c r="Z268" s="11">
        <f>+[11]ผู้ใช้น้ำโครงการขยายเขต!J27</f>
        <v>3</v>
      </c>
      <c r="AA268" s="11">
        <f>+[11]ผู้ใช้น้ำโครงการขยายเขต!K27</f>
        <v>2</v>
      </c>
      <c r="AB268" s="11">
        <f>+[11]ผู้ใช้น้ำโครงการขยายเขต!L27</f>
        <v>2</v>
      </c>
      <c r="AC268" s="11">
        <f>+[11]ผู้ใช้น้ำโครงการขยายเขต!M27</f>
        <v>2</v>
      </c>
      <c r="AD268" s="11">
        <f>+[11]ผู้ใช้น้ำโครงการขยายเขต!N27</f>
        <v>2</v>
      </c>
      <c r="AE268" s="12">
        <f t="shared" si="39"/>
        <v>48</v>
      </c>
    </row>
    <row r="269" spans="1:31">
      <c r="A269" s="10">
        <v>1028</v>
      </c>
      <c r="B269" s="10" t="s">
        <v>37</v>
      </c>
      <c r="C269" s="11">
        <f t="shared" si="34"/>
        <v>8</v>
      </c>
      <c r="D269" s="11">
        <f t="shared" si="40"/>
        <v>16</v>
      </c>
      <c r="E269" s="11">
        <f t="shared" si="36"/>
        <v>21</v>
      </c>
      <c r="F269" s="11">
        <f t="shared" si="37"/>
        <v>25</v>
      </c>
      <c r="G269" s="11">
        <f t="shared" si="38"/>
        <v>29</v>
      </c>
      <c r="H269" s="11">
        <f t="shared" si="40"/>
        <v>33</v>
      </c>
      <c r="I269" s="11">
        <f t="shared" si="40"/>
        <v>36</v>
      </c>
      <c r="J269" s="11">
        <f t="shared" si="40"/>
        <v>39</v>
      </c>
      <c r="K269" s="11">
        <f t="shared" si="40"/>
        <v>42</v>
      </c>
      <c r="L269" s="11">
        <f t="shared" si="40"/>
        <v>45</v>
      </c>
      <c r="M269" s="11">
        <f t="shared" si="40"/>
        <v>48</v>
      </c>
      <c r="N269" s="11">
        <f t="shared" si="40"/>
        <v>51</v>
      </c>
      <c r="O269" s="12"/>
      <c r="Q269" s="10">
        <v>1028</v>
      </c>
      <c r="R269" s="10" t="s">
        <v>37</v>
      </c>
      <c r="S269" s="11">
        <f>+[11]ผู้ใช้น้ำโครงการขยายเขต!C28</f>
        <v>8</v>
      </c>
      <c r="T269" s="11">
        <f>+[11]ผู้ใช้น้ำโครงการขยายเขต!D28</f>
        <v>8</v>
      </c>
      <c r="U269" s="11">
        <f>+[11]ผู้ใช้น้ำโครงการขยายเขต!E28</f>
        <v>5</v>
      </c>
      <c r="V269" s="11">
        <f>+[11]ผู้ใช้น้ำโครงการขยายเขต!F28</f>
        <v>4</v>
      </c>
      <c r="W269" s="11">
        <f>+[11]ผู้ใช้น้ำโครงการขยายเขต!G28</f>
        <v>4</v>
      </c>
      <c r="X269" s="11">
        <f>+[11]ผู้ใช้น้ำโครงการขยายเขต!H28</f>
        <v>4</v>
      </c>
      <c r="Y269" s="11">
        <f>+[11]ผู้ใช้น้ำโครงการขยายเขต!I28</f>
        <v>3</v>
      </c>
      <c r="Z269" s="11">
        <f>+[11]ผู้ใช้น้ำโครงการขยายเขต!J28</f>
        <v>3</v>
      </c>
      <c r="AA269" s="11">
        <f>+[11]ผู้ใช้น้ำโครงการขยายเขต!K28</f>
        <v>3</v>
      </c>
      <c r="AB269" s="11">
        <f>+[11]ผู้ใช้น้ำโครงการขยายเขต!L28</f>
        <v>3</v>
      </c>
      <c r="AC269" s="11">
        <f>+[11]ผู้ใช้น้ำโครงการขยายเขต!M28</f>
        <v>3</v>
      </c>
      <c r="AD269" s="11">
        <f>+[11]ผู้ใช้น้ำโครงการขยายเขต!N28</f>
        <v>3</v>
      </c>
      <c r="AE269" s="12">
        <f t="shared" si="39"/>
        <v>51</v>
      </c>
    </row>
    <row r="270" spans="1:31">
      <c r="A270" s="10">
        <v>1029</v>
      </c>
      <c r="B270" s="10" t="s">
        <v>38</v>
      </c>
      <c r="C270" s="11">
        <f t="shared" si="34"/>
        <v>2</v>
      </c>
      <c r="D270" s="11">
        <f t="shared" si="40"/>
        <v>4</v>
      </c>
      <c r="E270" s="11">
        <f t="shared" si="36"/>
        <v>5</v>
      </c>
      <c r="F270" s="11">
        <f t="shared" si="37"/>
        <v>6</v>
      </c>
      <c r="G270" s="11">
        <f t="shared" si="38"/>
        <v>7</v>
      </c>
      <c r="H270" s="11">
        <f t="shared" si="40"/>
        <v>8</v>
      </c>
      <c r="I270" s="11">
        <f t="shared" si="40"/>
        <v>9</v>
      </c>
      <c r="J270" s="11">
        <f t="shared" si="40"/>
        <v>10</v>
      </c>
      <c r="K270" s="11">
        <f t="shared" si="40"/>
        <v>11</v>
      </c>
      <c r="L270" s="11">
        <f t="shared" si="40"/>
        <v>12</v>
      </c>
      <c r="M270" s="11">
        <f t="shared" si="40"/>
        <v>13</v>
      </c>
      <c r="N270" s="11">
        <f t="shared" si="40"/>
        <v>14</v>
      </c>
      <c r="O270" s="12"/>
      <c r="Q270" s="10">
        <v>1029</v>
      </c>
      <c r="R270" s="10" t="s">
        <v>38</v>
      </c>
      <c r="S270" s="11">
        <f>+[11]ผู้ใช้น้ำโครงการขยายเขต!C29</f>
        <v>2</v>
      </c>
      <c r="T270" s="11">
        <f>+[11]ผู้ใช้น้ำโครงการขยายเขต!D29</f>
        <v>2</v>
      </c>
      <c r="U270" s="11">
        <f>+[11]ผู้ใช้น้ำโครงการขยายเขต!E29</f>
        <v>1</v>
      </c>
      <c r="V270" s="11">
        <f>+[11]ผู้ใช้น้ำโครงการขยายเขต!F29</f>
        <v>1</v>
      </c>
      <c r="W270" s="11">
        <f>+[11]ผู้ใช้น้ำโครงการขยายเขต!G29</f>
        <v>1</v>
      </c>
      <c r="X270" s="11">
        <f>+[11]ผู้ใช้น้ำโครงการขยายเขต!H29</f>
        <v>1</v>
      </c>
      <c r="Y270" s="11">
        <f>+[11]ผู้ใช้น้ำโครงการขยายเขต!I29</f>
        <v>1</v>
      </c>
      <c r="Z270" s="11">
        <f>+[11]ผู้ใช้น้ำโครงการขยายเขต!J29</f>
        <v>1</v>
      </c>
      <c r="AA270" s="11">
        <f>+[11]ผู้ใช้น้ำโครงการขยายเขต!K29</f>
        <v>1</v>
      </c>
      <c r="AB270" s="11">
        <f>+[11]ผู้ใช้น้ำโครงการขยายเขต!L29</f>
        <v>1</v>
      </c>
      <c r="AC270" s="11">
        <f>+[11]ผู้ใช้น้ำโครงการขยายเขต!M29</f>
        <v>1</v>
      </c>
      <c r="AD270" s="11">
        <f>+[11]ผู้ใช้น้ำโครงการขยายเขต!N29</f>
        <v>1</v>
      </c>
      <c r="AE270" s="12">
        <f t="shared" si="39"/>
        <v>14</v>
      </c>
    </row>
    <row r="271" spans="1:31">
      <c r="A271" s="15">
        <v>1030</v>
      </c>
      <c r="B271" s="15" t="s">
        <v>18</v>
      </c>
      <c r="C271" s="16">
        <f t="shared" si="34"/>
        <v>10</v>
      </c>
      <c r="D271" s="16">
        <f t="shared" si="40"/>
        <v>20</v>
      </c>
      <c r="E271" s="16">
        <f t="shared" si="36"/>
        <v>27</v>
      </c>
      <c r="F271" s="16">
        <f t="shared" si="37"/>
        <v>34</v>
      </c>
      <c r="G271" s="16">
        <f t="shared" si="38"/>
        <v>41</v>
      </c>
      <c r="H271" s="16">
        <f t="shared" si="40"/>
        <v>48</v>
      </c>
      <c r="I271" s="16">
        <f t="shared" si="40"/>
        <v>51</v>
      </c>
      <c r="J271" s="16">
        <f t="shared" si="40"/>
        <v>54</v>
      </c>
      <c r="K271" s="16">
        <f t="shared" si="40"/>
        <v>57</v>
      </c>
      <c r="L271" s="16">
        <f t="shared" si="40"/>
        <v>60</v>
      </c>
      <c r="M271" s="16">
        <f t="shared" si="40"/>
        <v>63</v>
      </c>
      <c r="N271" s="16">
        <f t="shared" si="40"/>
        <v>66</v>
      </c>
      <c r="O271" s="17"/>
      <c r="Q271" s="15">
        <v>1030</v>
      </c>
      <c r="R271" s="15" t="s">
        <v>18</v>
      </c>
      <c r="S271" s="16">
        <f>+[11]ผู้ใช้น้ำโครงการขยายเขต!C30</f>
        <v>10</v>
      </c>
      <c r="T271" s="16">
        <f>+[11]ผู้ใช้น้ำโครงการขยายเขต!D30</f>
        <v>10</v>
      </c>
      <c r="U271" s="16">
        <f>+[11]ผู้ใช้น้ำโครงการขยายเขต!E30</f>
        <v>7</v>
      </c>
      <c r="V271" s="16">
        <f>+[11]ผู้ใช้น้ำโครงการขยายเขต!F30</f>
        <v>7</v>
      </c>
      <c r="W271" s="16">
        <f>+[11]ผู้ใช้น้ำโครงการขยายเขต!G30</f>
        <v>7</v>
      </c>
      <c r="X271" s="16">
        <f>+[11]ผู้ใช้น้ำโครงการขยายเขต!H30</f>
        <v>7</v>
      </c>
      <c r="Y271" s="16">
        <f>+[11]ผู้ใช้น้ำโครงการขยายเขต!I30</f>
        <v>3</v>
      </c>
      <c r="Z271" s="16">
        <f>+[11]ผู้ใช้น้ำโครงการขยายเขต!J30</f>
        <v>3</v>
      </c>
      <c r="AA271" s="16">
        <f>+[11]ผู้ใช้น้ำโครงการขยายเขต!K30</f>
        <v>3</v>
      </c>
      <c r="AB271" s="16">
        <f>+[11]ผู้ใช้น้ำโครงการขยายเขต!L30</f>
        <v>3</v>
      </c>
      <c r="AC271" s="16">
        <f>+[11]ผู้ใช้น้ำโครงการขยายเขต!M30</f>
        <v>3</v>
      </c>
      <c r="AD271" s="16">
        <f>+[11]ผู้ใช้น้ำโครงการขยายเขต!N30</f>
        <v>3</v>
      </c>
      <c r="AE271" s="17">
        <f t="shared" si="39"/>
        <v>66</v>
      </c>
    </row>
    <row r="272" spans="1:31">
      <c r="A272" s="4">
        <v>10300</v>
      </c>
      <c r="B272" s="4" t="s">
        <v>149</v>
      </c>
      <c r="C272" s="5">
        <f>SUM(C245:C271)</f>
        <v>364</v>
      </c>
      <c r="D272" s="5">
        <f t="shared" ref="D272:N272" si="41">SUM(D245:D271)</f>
        <v>729</v>
      </c>
      <c r="E272" s="5">
        <f t="shared" si="41"/>
        <v>991</v>
      </c>
      <c r="F272" s="5">
        <f t="shared" si="41"/>
        <v>1235</v>
      </c>
      <c r="G272" s="5">
        <f t="shared" si="41"/>
        <v>1483</v>
      </c>
      <c r="H272" s="5">
        <f t="shared" si="41"/>
        <v>1724</v>
      </c>
      <c r="I272" s="5">
        <f t="shared" si="41"/>
        <v>1854</v>
      </c>
      <c r="J272" s="5">
        <f t="shared" si="41"/>
        <v>1984</v>
      </c>
      <c r="K272" s="5">
        <f t="shared" si="41"/>
        <v>2111</v>
      </c>
      <c r="L272" s="5">
        <f t="shared" si="41"/>
        <v>2237</v>
      </c>
      <c r="M272" s="5">
        <f t="shared" si="41"/>
        <v>2359</v>
      </c>
      <c r="N272" s="5">
        <f t="shared" si="41"/>
        <v>2481</v>
      </c>
      <c r="O272" s="6"/>
      <c r="Q272" s="4">
        <v>10300</v>
      </c>
      <c r="R272" s="4" t="s">
        <v>149</v>
      </c>
      <c r="S272" s="5">
        <f>SUM(S245:S271)</f>
        <v>364</v>
      </c>
      <c r="T272" s="5">
        <f t="shared" ref="T272:AD272" si="42">SUM(T245:T271)</f>
        <v>365</v>
      </c>
      <c r="U272" s="5">
        <f t="shared" si="42"/>
        <v>262</v>
      </c>
      <c r="V272" s="5">
        <f t="shared" si="42"/>
        <v>244</v>
      </c>
      <c r="W272" s="5">
        <f t="shared" si="42"/>
        <v>248</v>
      </c>
      <c r="X272" s="5">
        <f t="shared" si="42"/>
        <v>241</v>
      </c>
      <c r="Y272" s="5">
        <f t="shared" si="42"/>
        <v>130</v>
      </c>
      <c r="Z272" s="5">
        <f t="shared" si="42"/>
        <v>130</v>
      </c>
      <c r="AA272" s="5">
        <f t="shared" si="42"/>
        <v>127</v>
      </c>
      <c r="AB272" s="5">
        <f t="shared" si="42"/>
        <v>126</v>
      </c>
      <c r="AC272" s="5">
        <f t="shared" si="42"/>
        <v>122</v>
      </c>
      <c r="AD272" s="5">
        <f t="shared" si="42"/>
        <v>122</v>
      </c>
      <c r="AE272" s="6">
        <f>SUM(S272:AD272)</f>
        <v>2481</v>
      </c>
    </row>
    <row r="274" spans="19:31"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9"/>
  </sheetPr>
  <dimension ref="A1:BK243"/>
  <sheetViews>
    <sheetView zoomScale="70" zoomScaleNormal="70" workbookViewId="0">
      <selection activeCell="B1" sqref="B1"/>
    </sheetView>
  </sheetViews>
  <sheetFormatPr defaultRowHeight="15"/>
  <cols>
    <col min="1" max="1" width="6" style="41" bestFit="1" customWidth="1"/>
    <col min="2" max="2" width="16" style="41" bestFit="1" customWidth="1"/>
    <col min="3" max="14" width="9.7109375" style="41" bestFit="1" customWidth="1"/>
    <col min="15" max="15" width="10.5703125" style="41" bestFit="1" customWidth="1"/>
    <col min="18" max="18" width="12.85546875" bestFit="1" customWidth="1"/>
    <col min="31" max="31" width="11.28515625" bestFit="1" customWidth="1"/>
  </cols>
  <sheetData>
    <row r="1" spans="1:15">
      <c r="A1" s="3" t="s">
        <v>55</v>
      </c>
      <c r="B1" s="3" t="s">
        <v>12</v>
      </c>
      <c r="C1" s="3" t="s">
        <v>0</v>
      </c>
      <c r="D1" s="3" t="s">
        <v>1</v>
      </c>
      <c r="E1" s="3" t="s">
        <v>2</v>
      </c>
      <c r="F1" s="3" t="s">
        <v>3</v>
      </c>
      <c r="G1" s="3" t="s">
        <v>4</v>
      </c>
      <c r="H1" s="3" t="s">
        <v>5</v>
      </c>
      <c r="I1" s="3" t="s">
        <v>6</v>
      </c>
      <c r="J1" s="3" t="s">
        <v>7</v>
      </c>
      <c r="K1" s="3" t="s">
        <v>8</v>
      </c>
      <c r="L1" s="3" t="s">
        <v>9</v>
      </c>
      <c r="M1" s="3" t="s">
        <v>10</v>
      </c>
      <c r="N1" s="3" t="s">
        <v>11</v>
      </c>
      <c r="O1" s="3" t="s">
        <v>59</v>
      </c>
    </row>
    <row r="2" spans="1:15">
      <c r="A2" s="7">
        <v>1004</v>
      </c>
      <c r="B2" s="7" t="s">
        <v>99</v>
      </c>
      <c r="C2" s="8">
        <f>+'[12]11'!$F$9</f>
        <v>820</v>
      </c>
      <c r="D2" s="8">
        <f>+'[12]11'!$G$9</f>
        <v>404</v>
      </c>
      <c r="E2" s="8">
        <f>+'[12]11'!$H$9</f>
        <v>480</v>
      </c>
      <c r="F2" s="8">
        <f>+'[12]11'!$J$9</f>
        <v>347</v>
      </c>
      <c r="G2" s="8">
        <f>+'[12]11'!$K$9</f>
        <v>382</v>
      </c>
      <c r="H2" s="8">
        <f>+'[12]11'!$L$9</f>
        <v>505</v>
      </c>
      <c r="I2" s="8">
        <f>+'[12]11'!$N$9</f>
        <v>243</v>
      </c>
      <c r="J2" s="8">
        <f>+'[12]11'!$O$9</f>
        <v>404</v>
      </c>
      <c r="K2" s="8">
        <f>+'[12]11'!$P$9</f>
        <v>462</v>
      </c>
      <c r="L2" s="8">
        <f>+'[12]11'!$R$9</f>
        <v>380</v>
      </c>
      <c r="M2" s="8">
        <f>+'[12]11'!$S$9</f>
        <v>693</v>
      </c>
      <c r="N2" s="8">
        <f>+'[12]11'!$T$9</f>
        <v>1473</v>
      </c>
      <c r="O2" s="9">
        <f>SUM(C2:N2)</f>
        <v>6593</v>
      </c>
    </row>
    <row r="3" spans="1:15">
      <c r="A3" s="10">
        <v>1005</v>
      </c>
      <c r="B3" s="10" t="s">
        <v>13</v>
      </c>
      <c r="C3" s="11">
        <f>+'[12]12'!$F$9</f>
        <v>7</v>
      </c>
      <c r="D3" s="11">
        <f>+'[12]12'!$G$9</f>
        <v>11</v>
      </c>
      <c r="E3" s="11">
        <f>+'[12]12'!$H$9</f>
        <v>16</v>
      </c>
      <c r="F3" s="11">
        <f>+'[12]12'!$J$9</f>
        <v>9</v>
      </c>
      <c r="G3" s="11">
        <f>+'[12]12'!$K$9</f>
        <v>24</v>
      </c>
      <c r="H3" s="11">
        <f>+'[12]12'!$L$9</f>
        <v>22</v>
      </c>
      <c r="I3" s="11">
        <f>+'[12]12'!$N$9</f>
        <v>8</v>
      </c>
      <c r="J3" s="11">
        <f>+'[12]12'!$O$9</f>
        <v>11</v>
      </c>
      <c r="K3" s="11">
        <f>+'[12]12'!$P$9</f>
        <v>2</v>
      </c>
      <c r="L3" s="11">
        <f>+'[12]12'!$R$9</f>
        <v>16</v>
      </c>
      <c r="M3" s="11">
        <f>+'[12]12'!$S$9</f>
        <v>3</v>
      </c>
      <c r="N3" s="11">
        <f>+'[12]12'!$T$9</f>
        <v>4</v>
      </c>
      <c r="O3" s="12">
        <f t="shared" ref="O3:O29" si="0">SUM(C3:N3)</f>
        <v>133</v>
      </c>
    </row>
    <row r="4" spans="1:15">
      <c r="A4" s="10">
        <v>1006</v>
      </c>
      <c r="B4" s="10" t="s">
        <v>14</v>
      </c>
      <c r="C4" s="11">
        <f>+'[12]13'!$F$9</f>
        <v>103</v>
      </c>
      <c r="D4" s="11">
        <f>+'[12]13'!$G$9</f>
        <v>124</v>
      </c>
      <c r="E4" s="11">
        <f>+'[12]13'!$H$9</f>
        <v>80</v>
      </c>
      <c r="F4" s="11">
        <f>+'[12]13'!$J$9</f>
        <v>108</v>
      </c>
      <c r="G4" s="11">
        <f>+'[12]13'!$K$9</f>
        <v>116</v>
      </c>
      <c r="H4" s="11">
        <f>+'[12]13'!$L$9</f>
        <v>80</v>
      </c>
      <c r="I4" s="11">
        <f>+'[12]13'!$N$9</f>
        <v>60</v>
      </c>
      <c r="J4" s="11">
        <f>+'[12]13'!$O$9</f>
        <v>81</v>
      </c>
      <c r="K4" s="11">
        <f>+'[12]13'!$P$9</f>
        <v>133</v>
      </c>
      <c r="L4" s="11">
        <f>+'[12]13'!$R$9</f>
        <v>119</v>
      </c>
      <c r="M4" s="11">
        <f>+'[12]13'!$S$9</f>
        <v>98</v>
      </c>
      <c r="N4" s="11">
        <f>+'[12]13'!$T$9</f>
        <v>69</v>
      </c>
      <c r="O4" s="12">
        <f t="shared" si="0"/>
        <v>1171</v>
      </c>
    </row>
    <row r="5" spans="1:15">
      <c r="A5" s="10">
        <v>1007</v>
      </c>
      <c r="B5" s="10" t="s">
        <v>15</v>
      </c>
      <c r="C5" s="11">
        <f>+'[12]14'!$F$9</f>
        <v>139</v>
      </c>
      <c r="D5" s="11">
        <f>+'[12]14'!$G$9</f>
        <v>151</v>
      </c>
      <c r="E5" s="11">
        <f>+'[12]14'!$H$9</f>
        <v>72</v>
      </c>
      <c r="F5" s="11">
        <f>+'[12]14'!$J$9</f>
        <v>41</v>
      </c>
      <c r="G5" s="11">
        <f>+'[12]14'!$K$9</f>
        <v>103</v>
      </c>
      <c r="H5" s="11">
        <f>+'[12]14'!$L$9</f>
        <v>247</v>
      </c>
      <c r="I5" s="11">
        <f>+'[12]14'!$N$9</f>
        <v>93</v>
      </c>
      <c r="J5" s="11">
        <f>+'[12]14'!$O$9</f>
        <v>81</v>
      </c>
      <c r="K5" s="11">
        <f>+'[12]14'!$P$9</f>
        <v>42</v>
      </c>
      <c r="L5" s="11">
        <f>+'[12]14'!$R$9</f>
        <v>46</v>
      </c>
      <c r="M5" s="11">
        <f>+'[12]14'!$S$9</f>
        <v>78</v>
      </c>
      <c r="N5" s="11">
        <f>+'[12]14'!$T$9</f>
        <v>30</v>
      </c>
      <c r="O5" s="12">
        <f t="shared" si="0"/>
        <v>1123</v>
      </c>
    </row>
    <row r="6" spans="1:15">
      <c r="A6" s="10">
        <v>1008</v>
      </c>
      <c r="B6" s="10" t="s">
        <v>16</v>
      </c>
      <c r="C6" s="11">
        <f>+'[12]15'!$F$9</f>
        <v>24</v>
      </c>
      <c r="D6" s="11">
        <f>+'[12]15'!$G$9</f>
        <v>18</v>
      </c>
      <c r="E6" s="11">
        <f>+'[12]15'!$H$9</f>
        <v>12</v>
      </c>
      <c r="F6" s="11">
        <f>+'[12]15'!$J$9</f>
        <v>13</v>
      </c>
      <c r="G6" s="11">
        <f>+'[12]15'!$K$9</f>
        <v>10</v>
      </c>
      <c r="H6" s="11">
        <f>+'[12]15'!$L$9</f>
        <v>24</v>
      </c>
      <c r="I6" s="11">
        <f>+'[12]15'!$N$9</f>
        <v>26</v>
      </c>
      <c r="J6" s="11">
        <f>+'[12]15'!$O$9</f>
        <v>15</v>
      </c>
      <c r="K6" s="11">
        <f>+'[12]15'!$P$9</f>
        <v>15</v>
      </c>
      <c r="L6" s="11">
        <f>+'[12]15'!$R$9</f>
        <v>7</v>
      </c>
      <c r="M6" s="11">
        <f>+'[12]15'!$S$9</f>
        <v>10</v>
      </c>
      <c r="N6" s="11">
        <f>+'[12]15'!$T$9</f>
        <v>7</v>
      </c>
      <c r="O6" s="12">
        <f t="shared" si="0"/>
        <v>181</v>
      </c>
    </row>
    <row r="7" spans="1:15">
      <c r="A7" s="10">
        <v>1009</v>
      </c>
      <c r="B7" s="10" t="s">
        <v>17</v>
      </c>
      <c r="C7" s="11">
        <f>+'[12]16'!$F$9</f>
        <v>25</v>
      </c>
      <c r="D7" s="11">
        <f>+'[12]16'!$G$9</f>
        <v>48</v>
      </c>
      <c r="E7" s="11">
        <f>+'[12]16'!$H$9</f>
        <v>19</v>
      </c>
      <c r="F7" s="11">
        <f>+'[12]16'!$J$9</f>
        <v>17</v>
      </c>
      <c r="G7" s="11">
        <f>+'[12]16'!$K$9</f>
        <v>10</v>
      </c>
      <c r="H7" s="11">
        <f>+'[12]16'!$L$9</f>
        <v>20</v>
      </c>
      <c r="I7" s="11">
        <f>+'[12]16'!$N$9</f>
        <v>31</v>
      </c>
      <c r="J7" s="11">
        <f>+'[12]16'!$O$9</f>
        <v>20</v>
      </c>
      <c r="K7" s="11">
        <f>+'[12]16'!$P$9</f>
        <v>12</v>
      </c>
      <c r="L7" s="11">
        <f>+'[12]16'!$R$9</f>
        <v>15</v>
      </c>
      <c r="M7" s="11">
        <f>+'[12]16'!$S$9</f>
        <v>15</v>
      </c>
      <c r="N7" s="11">
        <f>+'[12]16'!$T$9</f>
        <v>10</v>
      </c>
      <c r="O7" s="12">
        <f t="shared" si="0"/>
        <v>242</v>
      </c>
    </row>
    <row r="8" spans="1:15">
      <c r="A8" s="10">
        <v>1010</v>
      </c>
      <c r="B8" s="10" t="s">
        <v>19</v>
      </c>
      <c r="C8" s="11">
        <f>+'[12]18'!$F$9</f>
        <v>13</v>
      </c>
      <c r="D8" s="11">
        <f>+'[12]18'!$G$9</f>
        <v>7</v>
      </c>
      <c r="E8" s="11">
        <f>+'[12]18'!$H$9</f>
        <v>25</v>
      </c>
      <c r="F8" s="11">
        <f>+'[12]18'!$J$9</f>
        <v>17</v>
      </c>
      <c r="G8" s="11">
        <f>+'[12]18'!$K$9</f>
        <v>21</v>
      </c>
      <c r="H8" s="11">
        <f>+'[12]18'!$L$9</f>
        <v>18</v>
      </c>
      <c r="I8" s="11">
        <f>+'[12]18'!$N$9</f>
        <v>21</v>
      </c>
      <c r="J8" s="11">
        <f>+'[12]18'!$O$9</f>
        <v>17</v>
      </c>
      <c r="K8" s="11">
        <f>+'[12]18'!$P$9</f>
        <v>50</v>
      </c>
      <c r="L8" s="11">
        <f>+'[12]18'!$R$9</f>
        <v>17</v>
      </c>
      <c r="M8" s="11">
        <f>+'[12]18'!$S$9</f>
        <v>23</v>
      </c>
      <c r="N8" s="11">
        <f>+'[12]18'!$T$9</f>
        <v>7</v>
      </c>
      <c r="O8" s="12">
        <f t="shared" si="0"/>
        <v>236</v>
      </c>
    </row>
    <row r="9" spans="1:15">
      <c r="A9" s="10">
        <v>1011</v>
      </c>
      <c r="B9" s="10" t="s">
        <v>20</v>
      </c>
      <c r="C9" s="11">
        <f>+'[12]19'!$F$9</f>
        <v>6</v>
      </c>
      <c r="D9" s="11">
        <f>+'[12]19'!$G$9</f>
        <v>12</v>
      </c>
      <c r="E9" s="11">
        <f>+'[12]19'!$H$9</f>
        <v>8</v>
      </c>
      <c r="F9" s="11">
        <f>+'[12]19'!$J$9</f>
        <v>20</v>
      </c>
      <c r="G9" s="11">
        <f>+'[12]19'!$K$9</f>
        <v>21</v>
      </c>
      <c r="H9" s="11">
        <f>+'[12]19'!$L$9</f>
        <v>54</v>
      </c>
      <c r="I9" s="11">
        <f>+'[12]19'!$N$9</f>
        <v>35</v>
      </c>
      <c r="J9" s="11">
        <f>+'[12]19'!$O$9</f>
        <v>25</v>
      </c>
      <c r="K9" s="11">
        <f>+'[12]19'!$P$9</f>
        <v>15</v>
      </c>
      <c r="L9" s="11">
        <f>+'[12]19'!$R$9</f>
        <v>8</v>
      </c>
      <c r="M9" s="11">
        <f>+'[12]19'!$S$9</f>
        <v>20</v>
      </c>
      <c r="N9" s="11">
        <f>+'[12]19'!$T$9</f>
        <v>16</v>
      </c>
      <c r="O9" s="12">
        <f t="shared" si="0"/>
        <v>240</v>
      </c>
    </row>
    <row r="10" spans="1:15">
      <c r="A10" s="10">
        <v>1012</v>
      </c>
      <c r="B10" s="10" t="s">
        <v>21</v>
      </c>
      <c r="C10" s="11">
        <f>+'[12]20'!$F$9</f>
        <v>85</v>
      </c>
      <c r="D10" s="11">
        <f>+'[12]20'!$G$9</f>
        <v>32</v>
      </c>
      <c r="E10" s="11">
        <f>+'[12]20'!$H$9</f>
        <v>70</v>
      </c>
      <c r="F10" s="11">
        <f>+'[12]20'!$J$9</f>
        <v>47</v>
      </c>
      <c r="G10" s="11">
        <f>+'[12]20'!$K$9</f>
        <v>43</v>
      </c>
      <c r="H10" s="11">
        <f>+'[12]20'!$L$9</f>
        <v>81</v>
      </c>
      <c r="I10" s="11">
        <f>+'[12]20'!$N$9</f>
        <v>64</v>
      </c>
      <c r="J10" s="11">
        <f>+'[12]20'!$O$9</f>
        <v>62</v>
      </c>
      <c r="K10" s="11">
        <f>+'[12]20'!$P$9</f>
        <v>36</v>
      </c>
      <c r="L10" s="11">
        <f>+'[12]20'!$R$9</f>
        <v>28</v>
      </c>
      <c r="M10" s="11">
        <f>+'[12]20'!$S$9</f>
        <v>114</v>
      </c>
      <c r="N10" s="11">
        <f>+'[12]20'!$T$9</f>
        <v>81</v>
      </c>
      <c r="O10" s="12">
        <f t="shared" si="0"/>
        <v>743</v>
      </c>
    </row>
    <row r="11" spans="1:15">
      <c r="A11" s="10">
        <v>1013</v>
      </c>
      <c r="B11" s="10" t="s">
        <v>22</v>
      </c>
      <c r="C11" s="11">
        <f>+'[12]21'!$F$9</f>
        <v>4</v>
      </c>
      <c r="D11" s="11">
        <f>+'[12]21'!$G$9</f>
        <v>2</v>
      </c>
      <c r="E11" s="11">
        <f>+'[12]21'!$H$9</f>
        <v>6</v>
      </c>
      <c r="F11" s="11">
        <f>+'[12]21'!$J$9</f>
        <v>20</v>
      </c>
      <c r="G11" s="11">
        <f>+'[12]21'!$K$9</f>
        <v>13</v>
      </c>
      <c r="H11" s="11">
        <f>+'[12]21'!$L$9</f>
        <v>11</v>
      </c>
      <c r="I11" s="11">
        <f>+'[12]21'!$N$9</f>
        <v>0</v>
      </c>
      <c r="J11" s="11">
        <f>+'[12]21'!$O$9</f>
        <v>1</v>
      </c>
      <c r="K11" s="11">
        <f>+'[12]21'!$P$9</f>
        <v>12</v>
      </c>
      <c r="L11" s="11">
        <f>+'[12]21'!$R$9</f>
        <v>4</v>
      </c>
      <c r="M11" s="11">
        <f>+'[12]21'!$S$9</f>
        <v>6</v>
      </c>
      <c r="N11" s="11">
        <f>+'[12]21'!$T$9</f>
        <v>3</v>
      </c>
      <c r="O11" s="12">
        <f t="shared" si="0"/>
        <v>82</v>
      </c>
    </row>
    <row r="12" spans="1:15">
      <c r="A12" s="10">
        <v>1014</v>
      </c>
      <c r="B12" s="10" t="s">
        <v>23</v>
      </c>
      <c r="C12" s="11">
        <f>+'[12]22'!$F$9</f>
        <v>86</v>
      </c>
      <c r="D12" s="11">
        <f>+'[12]22'!$G$9</f>
        <v>123</v>
      </c>
      <c r="E12" s="11">
        <f>+'[12]22'!$H$9</f>
        <v>76</v>
      </c>
      <c r="F12" s="11">
        <f>+'[12]22'!$J$9</f>
        <v>59</v>
      </c>
      <c r="G12" s="11">
        <f>+'[12]22'!$K$9</f>
        <v>97</v>
      </c>
      <c r="H12" s="11">
        <f>+'[12]22'!$L$9</f>
        <v>111</v>
      </c>
      <c r="I12" s="11">
        <f>+'[12]22'!$N$9</f>
        <v>75</v>
      </c>
      <c r="J12" s="11">
        <f>+'[12]22'!$O$9</f>
        <v>79</v>
      </c>
      <c r="K12" s="11">
        <f>+'[12]22'!$P$9</f>
        <v>149</v>
      </c>
      <c r="L12" s="11">
        <f>+'[12]22'!$R$9</f>
        <v>228</v>
      </c>
      <c r="M12" s="11">
        <f>+'[12]22'!$S$9</f>
        <v>279</v>
      </c>
      <c r="N12" s="11">
        <f>+'[12]22'!$T$9</f>
        <v>222</v>
      </c>
      <c r="O12" s="12">
        <f t="shared" si="0"/>
        <v>1584</v>
      </c>
    </row>
    <row r="13" spans="1:15">
      <c r="A13" s="10">
        <v>1015</v>
      </c>
      <c r="B13" s="10" t="s">
        <v>24</v>
      </c>
      <c r="C13" s="11">
        <f>+'[12]23'!$F$9</f>
        <v>14</v>
      </c>
      <c r="D13" s="11">
        <f>+'[12]23'!$G$9</f>
        <v>11</v>
      </c>
      <c r="E13" s="11">
        <f>+'[12]23'!$H$9</f>
        <v>30</v>
      </c>
      <c r="F13" s="11">
        <f>+'[12]23'!$J$9</f>
        <v>22</v>
      </c>
      <c r="G13" s="11">
        <f>+'[12]23'!$K$9</f>
        <v>13</v>
      </c>
      <c r="H13" s="11">
        <f>+'[12]23'!$L$9</f>
        <v>19</v>
      </c>
      <c r="I13" s="11">
        <f>+'[12]23'!$N$9</f>
        <v>8</v>
      </c>
      <c r="J13" s="11">
        <f>+'[12]23'!$O$9</f>
        <v>17</v>
      </c>
      <c r="K13" s="11">
        <f>+'[12]23'!$P$9</f>
        <v>8</v>
      </c>
      <c r="L13" s="11">
        <f>+'[12]23'!$R$9</f>
        <v>15</v>
      </c>
      <c r="M13" s="11">
        <f>+'[12]23'!$S$9</f>
        <v>34</v>
      </c>
      <c r="N13" s="11">
        <f>+'[12]23'!$T$9</f>
        <v>23</v>
      </c>
      <c r="O13" s="12">
        <f t="shared" si="0"/>
        <v>214</v>
      </c>
    </row>
    <row r="14" spans="1:15">
      <c r="A14" s="10">
        <v>1016</v>
      </c>
      <c r="B14" s="10" t="s">
        <v>25</v>
      </c>
      <c r="C14" s="11">
        <f>+'[12]24'!$F$9</f>
        <v>22</v>
      </c>
      <c r="D14" s="11">
        <f>+'[12]24'!$G$9</f>
        <v>15</v>
      </c>
      <c r="E14" s="11">
        <f>+'[12]24'!$H$9</f>
        <v>13</v>
      </c>
      <c r="F14" s="11">
        <f>+'[12]24'!$J$9</f>
        <v>14</v>
      </c>
      <c r="G14" s="11">
        <f>+'[12]24'!$K$9</f>
        <v>14</v>
      </c>
      <c r="H14" s="11">
        <f>+'[12]24'!$L$9</f>
        <v>28</v>
      </c>
      <c r="I14" s="11">
        <f>+'[12]24'!$N$9</f>
        <v>9</v>
      </c>
      <c r="J14" s="11">
        <f>+'[12]24'!$O$9</f>
        <v>14</v>
      </c>
      <c r="K14" s="11">
        <f>+'[12]24'!$P$9</f>
        <v>18</v>
      </c>
      <c r="L14" s="11">
        <f>+'[12]24'!$R$9</f>
        <v>12</v>
      </c>
      <c r="M14" s="11">
        <f>+'[12]24'!$S$9</f>
        <v>21</v>
      </c>
      <c r="N14" s="11">
        <f>+'[12]24'!$T$9</f>
        <v>25</v>
      </c>
      <c r="O14" s="12">
        <f t="shared" si="0"/>
        <v>205</v>
      </c>
    </row>
    <row r="15" spans="1:15">
      <c r="A15" s="10">
        <v>1017</v>
      </c>
      <c r="B15" s="10" t="s">
        <v>26</v>
      </c>
      <c r="C15" s="11">
        <f>+'[12]25'!$F$9</f>
        <v>32</v>
      </c>
      <c r="D15" s="11">
        <f>+'[12]25'!$G$9</f>
        <v>42</v>
      </c>
      <c r="E15" s="11">
        <f>+'[12]25'!$H$9</f>
        <v>14</v>
      </c>
      <c r="F15" s="11">
        <f>+'[12]25'!$J$9</f>
        <v>34</v>
      </c>
      <c r="G15" s="11">
        <f>+'[12]25'!$K$9</f>
        <v>29</v>
      </c>
      <c r="H15" s="11">
        <f>+'[12]25'!$L$9</f>
        <v>43</v>
      </c>
      <c r="I15" s="11">
        <f>+'[12]25'!$N$9</f>
        <v>44</v>
      </c>
      <c r="J15" s="11">
        <f>+'[12]25'!$O$9</f>
        <v>41</v>
      </c>
      <c r="K15" s="11">
        <f>+'[12]25'!$P$9</f>
        <v>16</v>
      </c>
      <c r="L15" s="11">
        <f>+'[12]25'!$R$9</f>
        <v>19</v>
      </c>
      <c r="M15" s="11">
        <f>+'[12]25'!$S$9</f>
        <v>28</v>
      </c>
      <c r="N15" s="11">
        <f>+'[12]25'!$T$9</f>
        <v>26</v>
      </c>
      <c r="O15" s="12">
        <f t="shared" si="0"/>
        <v>368</v>
      </c>
    </row>
    <row r="16" spans="1:15">
      <c r="A16" s="10">
        <v>1018</v>
      </c>
      <c r="B16" s="10" t="s">
        <v>27</v>
      </c>
      <c r="C16" s="11">
        <f>+'[12]26'!$F$9</f>
        <v>5</v>
      </c>
      <c r="D16" s="11">
        <f>+'[12]26'!$G$9</f>
        <v>7</v>
      </c>
      <c r="E16" s="11">
        <f>+'[12]26'!$H$9</f>
        <v>20</v>
      </c>
      <c r="F16" s="11">
        <f>+'[12]26'!$J$9</f>
        <v>8</v>
      </c>
      <c r="G16" s="11">
        <f>+'[12]26'!$K$9</f>
        <v>14</v>
      </c>
      <c r="H16" s="11">
        <f>+'[12]26'!$L$9</f>
        <v>24</v>
      </c>
      <c r="I16" s="11">
        <f>+'[12]26'!$N$9</f>
        <v>6</v>
      </c>
      <c r="J16" s="11">
        <f>+'[12]26'!$O$9</f>
        <v>12</v>
      </c>
      <c r="K16" s="11">
        <f>+'[12]26'!$P$9</f>
        <v>2</v>
      </c>
      <c r="L16" s="11">
        <f>+'[12]26'!$R$9</f>
        <v>3</v>
      </c>
      <c r="M16" s="11">
        <f>+'[12]26'!$S$9</f>
        <v>12</v>
      </c>
      <c r="N16" s="11">
        <f>+'[12]26'!$T$9</f>
        <v>13</v>
      </c>
      <c r="O16" s="12">
        <f t="shared" si="0"/>
        <v>126</v>
      </c>
    </row>
    <row r="17" spans="1:15">
      <c r="A17" s="10">
        <v>1019</v>
      </c>
      <c r="B17" s="10" t="s">
        <v>28</v>
      </c>
      <c r="C17" s="11">
        <f>+'[12]27'!$F$9</f>
        <v>7</v>
      </c>
      <c r="D17" s="11">
        <f>+'[12]27'!$G$9</f>
        <v>3</v>
      </c>
      <c r="E17" s="11">
        <f>+'[12]27'!$H$9</f>
        <v>5</v>
      </c>
      <c r="F17" s="11">
        <f>+'[12]27'!$J$9</f>
        <v>6</v>
      </c>
      <c r="G17" s="11">
        <f>+'[12]27'!$K$9</f>
        <v>11</v>
      </c>
      <c r="H17" s="11">
        <f>+'[12]27'!$L$9</f>
        <v>27</v>
      </c>
      <c r="I17" s="11">
        <f>+'[12]27'!$N$9</f>
        <v>14</v>
      </c>
      <c r="J17" s="11">
        <f>+'[12]27'!$O$9</f>
        <v>6</v>
      </c>
      <c r="K17" s="11">
        <f>+'[12]27'!$P$9</f>
        <v>11</v>
      </c>
      <c r="L17" s="11">
        <f>+'[12]27'!$R$9</f>
        <v>4</v>
      </c>
      <c r="M17" s="11">
        <f>+'[12]27'!$S$9</f>
        <v>3</v>
      </c>
      <c r="N17" s="11">
        <f>+'[12]27'!$T$9</f>
        <v>6</v>
      </c>
      <c r="O17" s="12">
        <f t="shared" si="0"/>
        <v>103</v>
      </c>
    </row>
    <row r="18" spans="1:15">
      <c r="A18" s="10">
        <v>1020</v>
      </c>
      <c r="B18" s="10" t="s">
        <v>29</v>
      </c>
      <c r="C18" s="11">
        <f>+'[12]28'!$F$9</f>
        <v>37</v>
      </c>
      <c r="D18" s="11">
        <f>+'[12]28'!$G$9</f>
        <v>21</v>
      </c>
      <c r="E18" s="11">
        <f>+'[12]28'!$H$9</f>
        <v>17</v>
      </c>
      <c r="F18" s="11">
        <f>+'[12]28'!$J$9</f>
        <v>49</v>
      </c>
      <c r="G18" s="11">
        <f>+'[12]28'!$K$9</f>
        <v>54</v>
      </c>
      <c r="H18" s="11">
        <f>+'[12]28'!$L$9</f>
        <v>33</v>
      </c>
      <c r="I18" s="11">
        <f>+'[12]28'!$N$9</f>
        <v>25</v>
      </c>
      <c r="J18" s="11">
        <f>+'[12]28'!$O$9</f>
        <v>52</v>
      </c>
      <c r="K18" s="11">
        <f>+'[12]28'!$P$9</f>
        <v>30</v>
      </c>
      <c r="L18" s="11">
        <f>+'[12]28'!$R$9</f>
        <v>37</v>
      </c>
      <c r="M18" s="11">
        <f>+'[12]28'!$S$9</f>
        <v>38</v>
      </c>
      <c r="N18" s="11">
        <f>+'[12]28'!$T$9</f>
        <v>64</v>
      </c>
      <c r="O18" s="12">
        <f t="shared" si="0"/>
        <v>457</v>
      </c>
    </row>
    <row r="19" spans="1:15">
      <c r="A19" s="10">
        <v>1021</v>
      </c>
      <c r="B19" s="10" t="s">
        <v>30</v>
      </c>
      <c r="C19" s="11">
        <f>+'[12]29'!$F$9</f>
        <v>5</v>
      </c>
      <c r="D19" s="11">
        <f>+'[12]29'!$G$9</f>
        <v>16</v>
      </c>
      <c r="E19" s="11">
        <f>+'[12]29'!$H$9</f>
        <v>11</v>
      </c>
      <c r="F19" s="11">
        <f>+'[12]29'!$J$9</f>
        <v>8</v>
      </c>
      <c r="G19" s="11">
        <f>+'[12]29'!$K$9</f>
        <v>16</v>
      </c>
      <c r="H19" s="11">
        <f>+'[12]29'!$L$9</f>
        <v>14</v>
      </c>
      <c r="I19" s="11">
        <f>+'[12]29'!$N$9</f>
        <v>7</v>
      </c>
      <c r="J19" s="11">
        <f>+'[12]29'!$O$9</f>
        <v>17</v>
      </c>
      <c r="K19" s="11">
        <f>+'[12]29'!$P$9</f>
        <v>25</v>
      </c>
      <c r="L19" s="11">
        <f>+'[12]29'!$R$9</f>
        <v>35</v>
      </c>
      <c r="M19" s="11">
        <f>+'[12]29'!$S$9</f>
        <v>21</v>
      </c>
      <c r="N19" s="11">
        <f>+'[12]29'!$T$9</f>
        <v>17</v>
      </c>
      <c r="O19" s="12">
        <f t="shared" si="0"/>
        <v>192</v>
      </c>
    </row>
    <row r="20" spans="1:15">
      <c r="A20" s="10">
        <v>1022</v>
      </c>
      <c r="B20" s="10" t="s">
        <v>31</v>
      </c>
      <c r="C20" s="11">
        <f>+'[12]30'!$F$9</f>
        <v>87</v>
      </c>
      <c r="D20" s="11">
        <f>+'[12]30'!$G$9</f>
        <v>121</v>
      </c>
      <c r="E20" s="11">
        <f>+'[12]30'!$H$9</f>
        <v>69</v>
      </c>
      <c r="F20" s="11">
        <f>+'[12]30'!$J$9</f>
        <v>91</v>
      </c>
      <c r="G20" s="11">
        <f>+'[12]30'!$K$9</f>
        <v>144</v>
      </c>
      <c r="H20" s="11">
        <f>+'[12]30'!$L$9</f>
        <v>141</v>
      </c>
      <c r="I20" s="11">
        <f>+'[12]30'!$N$9</f>
        <v>122</v>
      </c>
      <c r="J20" s="11">
        <f>+'[12]30'!$O$9</f>
        <v>105</v>
      </c>
      <c r="K20" s="11">
        <f>+'[12]30'!$P$9</f>
        <v>73</v>
      </c>
      <c r="L20" s="11">
        <f>+'[12]30'!$R$9</f>
        <v>67</v>
      </c>
      <c r="M20" s="11">
        <f>+'[12]30'!$S$9</f>
        <v>101</v>
      </c>
      <c r="N20" s="11">
        <f>+'[12]30'!$T$9</f>
        <v>105</v>
      </c>
      <c r="O20" s="12">
        <f t="shared" si="0"/>
        <v>1226</v>
      </c>
    </row>
    <row r="21" spans="1:15">
      <c r="A21" s="10">
        <v>1023</v>
      </c>
      <c r="B21" s="10" t="s">
        <v>32</v>
      </c>
      <c r="C21" s="11">
        <f>+'[12]31'!$F$9</f>
        <v>7</v>
      </c>
      <c r="D21" s="11">
        <f>+'[12]31'!$G$9</f>
        <v>24</v>
      </c>
      <c r="E21" s="11">
        <f>+'[12]31'!$H$9</f>
        <v>16</v>
      </c>
      <c r="F21" s="11">
        <f>+'[12]31'!$J$9</f>
        <v>77</v>
      </c>
      <c r="G21" s="11">
        <f>+'[12]31'!$K$9</f>
        <v>10</v>
      </c>
      <c r="H21" s="11">
        <f>+'[12]31'!$L$9</f>
        <v>39</v>
      </c>
      <c r="I21" s="11">
        <f>+'[12]31'!$N$9</f>
        <v>16</v>
      </c>
      <c r="J21" s="11">
        <f>+'[12]31'!$O$9</f>
        <v>16</v>
      </c>
      <c r="K21" s="11">
        <f>+'[12]31'!$P$9</f>
        <v>17</v>
      </c>
      <c r="L21" s="11">
        <f>+'[12]31'!$R$9</f>
        <v>7</v>
      </c>
      <c r="M21" s="11">
        <f>+'[12]31'!$S$9</f>
        <v>9</v>
      </c>
      <c r="N21" s="11">
        <f>+'[12]31'!$T$9</f>
        <v>6</v>
      </c>
      <c r="O21" s="12">
        <f t="shared" si="0"/>
        <v>244</v>
      </c>
    </row>
    <row r="22" spans="1:15">
      <c r="A22" s="10">
        <v>1024</v>
      </c>
      <c r="B22" s="10" t="s">
        <v>33</v>
      </c>
      <c r="C22" s="11">
        <f>+'[12]32'!$F$9</f>
        <v>77</v>
      </c>
      <c r="D22" s="11">
        <f>+'[12]32'!$G$9</f>
        <v>166</v>
      </c>
      <c r="E22" s="11">
        <f>+'[12]32'!$H$9</f>
        <v>165</v>
      </c>
      <c r="F22" s="11">
        <f>+'[12]32'!$J$9</f>
        <v>168</v>
      </c>
      <c r="G22" s="11">
        <f>+'[12]32'!$K$9</f>
        <v>129</v>
      </c>
      <c r="H22" s="11">
        <f>+'[12]32'!$L$9</f>
        <v>155</v>
      </c>
      <c r="I22" s="11">
        <f>+'[12]32'!$N$9</f>
        <v>149</v>
      </c>
      <c r="J22" s="11">
        <f>+'[12]32'!$O$9</f>
        <v>166</v>
      </c>
      <c r="K22" s="11">
        <f>+'[12]32'!$P$9</f>
        <v>132</v>
      </c>
      <c r="L22" s="11">
        <f>+'[12]32'!$R$9</f>
        <v>103</v>
      </c>
      <c r="M22" s="11">
        <f>+'[12]32'!$S$9</f>
        <v>112</v>
      </c>
      <c r="N22" s="11">
        <f>+'[12]32'!$T$9</f>
        <v>100</v>
      </c>
      <c r="O22" s="12">
        <f t="shared" si="0"/>
        <v>1622</v>
      </c>
    </row>
    <row r="23" spans="1:15">
      <c r="A23" s="10">
        <v>1025</v>
      </c>
      <c r="B23" s="10" t="s">
        <v>34</v>
      </c>
      <c r="C23" s="11">
        <f>+'[12]33'!$F$9</f>
        <v>89</v>
      </c>
      <c r="D23" s="11">
        <f>+'[12]33'!$G$9</f>
        <v>30</v>
      </c>
      <c r="E23" s="11">
        <f>+'[12]33'!$H$9</f>
        <v>63</v>
      </c>
      <c r="F23" s="11">
        <f>+'[12]33'!$J$9</f>
        <v>16</v>
      </c>
      <c r="G23" s="11">
        <f>+'[12]33'!$K$9</f>
        <v>39</v>
      </c>
      <c r="H23" s="11">
        <f>+'[12]33'!$L$9</f>
        <v>24</v>
      </c>
      <c r="I23" s="11">
        <f>+'[12]33'!$N$9</f>
        <v>42</v>
      </c>
      <c r="J23" s="11">
        <f>+'[12]33'!$O$9</f>
        <v>51</v>
      </c>
      <c r="K23" s="11">
        <f>+'[12]33'!$P$9</f>
        <v>80</v>
      </c>
      <c r="L23" s="11">
        <f>+'[12]33'!$R$9</f>
        <v>33</v>
      </c>
      <c r="M23" s="11">
        <f>+'[12]33'!$S$9</f>
        <v>59</v>
      </c>
      <c r="N23" s="11">
        <f>+'[12]33'!$T$9</f>
        <v>26</v>
      </c>
      <c r="O23" s="12">
        <f t="shared" si="0"/>
        <v>552</v>
      </c>
    </row>
    <row r="24" spans="1:15">
      <c r="A24" s="10">
        <v>1026</v>
      </c>
      <c r="B24" s="10" t="s">
        <v>35</v>
      </c>
      <c r="C24" s="11">
        <f>+'[12]34'!$F$9</f>
        <v>5</v>
      </c>
      <c r="D24" s="11">
        <f>+'[12]34'!$G$9</f>
        <v>10</v>
      </c>
      <c r="E24" s="11">
        <f>+'[12]34'!$H$9</f>
        <v>7</v>
      </c>
      <c r="F24" s="11">
        <f>+'[12]34'!$J$9</f>
        <v>7</v>
      </c>
      <c r="G24" s="11">
        <f>+'[12]34'!$K$9</f>
        <v>5</v>
      </c>
      <c r="H24" s="11">
        <f>+'[12]34'!$L$9</f>
        <v>10</v>
      </c>
      <c r="I24" s="11">
        <f>+'[12]34'!$N$9</f>
        <v>3</v>
      </c>
      <c r="J24" s="11">
        <f>+'[12]34'!$O$9</f>
        <v>2</v>
      </c>
      <c r="K24" s="11">
        <f>+'[12]34'!$P$9</f>
        <v>9</v>
      </c>
      <c r="L24" s="11">
        <f>+'[12]34'!$R$9</f>
        <v>7</v>
      </c>
      <c r="M24" s="11">
        <f>+'[12]34'!$S$9</f>
        <v>2</v>
      </c>
      <c r="N24" s="11">
        <f>+'[12]34'!$T$9</f>
        <v>3</v>
      </c>
      <c r="O24" s="12">
        <f t="shared" si="0"/>
        <v>70</v>
      </c>
    </row>
    <row r="25" spans="1:15">
      <c r="A25" s="10">
        <v>1027</v>
      </c>
      <c r="B25" s="10" t="s">
        <v>36</v>
      </c>
      <c r="C25" s="11">
        <f>+'[12]35'!$F$9</f>
        <v>32</v>
      </c>
      <c r="D25" s="11">
        <f>+'[12]35'!$G$9</f>
        <v>9</v>
      </c>
      <c r="E25" s="11">
        <f>+'[12]35'!$H$9</f>
        <v>15</v>
      </c>
      <c r="F25" s="11">
        <f>+'[12]35'!$J$9</f>
        <v>10</v>
      </c>
      <c r="G25" s="11">
        <f>+'[12]35'!$K$9</f>
        <v>7</v>
      </c>
      <c r="H25" s="11">
        <f>+'[12]35'!$L$9</f>
        <v>10</v>
      </c>
      <c r="I25" s="11">
        <f>+'[12]35'!$N$9</f>
        <v>13</v>
      </c>
      <c r="J25" s="11">
        <f>+'[12]35'!$O$9</f>
        <v>17</v>
      </c>
      <c r="K25" s="11">
        <f>+'[12]35'!$P$9</f>
        <v>21</v>
      </c>
      <c r="L25" s="11">
        <f>+'[12]35'!$R$9</f>
        <v>20</v>
      </c>
      <c r="M25" s="11">
        <f>+'[12]35'!$S$9</f>
        <v>14</v>
      </c>
      <c r="N25" s="11">
        <f>+'[12]35'!$T$9</f>
        <v>8</v>
      </c>
      <c r="O25" s="12">
        <f t="shared" si="0"/>
        <v>176</v>
      </c>
    </row>
    <row r="26" spans="1:15">
      <c r="A26" s="10">
        <v>1028</v>
      </c>
      <c r="B26" s="10" t="s">
        <v>37</v>
      </c>
      <c r="C26" s="11">
        <f>+'[12]36'!$F$9</f>
        <v>66</v>
      </c>
      <c r="D26" s="11">
        <f>+'[12]36'!$G$9</f>
        <v>66</v>
      </c>
      <c r="E26" s="11">
        <f>+'[12]36'!$H$9</f>
        <v>120</v>
      </c>
      <c r="F26" s="11">
        <f>+'[12]36'!$J$9</f>
        <v>62</v>
      </c>
      <c r="G26" s="11">
        <f>+'[12]36'!$K$9</f>
        <v>56</v>
      </c>
      <c r="H26" s="11">
        <f>+'[12]36'!$L$9</f>
        <v>86</v>
      </c>
      <c r="I26" s="11">
        <f>+'[12]36'!$N$9</f>
        <v>60</v>
      </c>
      <c r="J26" s="11">
        <f>+'[12]36'!$O$9</f>
        <v>58</v>
      </c>
      <c r="K26" s="11">
        <f>+'[12]36'!$P$9</f>
        <v>55</v>
      </c>
      <c r="L26" s="11">
        <f>+'[12]36'!$R$9</f>
        <v>53</v>
      </c>
      <c r="M26" s="11">
        <f>+'[12]36'!$S$9</f>
        <v>58</v>
      </c>
      <c r="N26" s="11">
        <f>+'[12]36'!$T$9</f>
        <v>43</v>
      </c>
      <c r="O26" s="12">
        <f t="shared" si="0"/>
        <v>783</v>
      </c>
    </row>
    <row r="27" spans="1:15">
      <c r="A27" s="10">
        <v>1029</v>
      </c>
      <c r="B27" s="10" t="s">
        <v>38</v>
      </c>
      <c r="C27" s="11">
        <f>+'[12]37'!$F$9</f>
        <v>22</v>
      </c>
      <c r="D27" s="11">
        <f>+'[12]37'!$G$9</f>
        <v>17</v>
      </c>
      <c r="E27" s="11">
        <f>+'[12]37'!$H$9</f>
        <v>11</v>
      </c>
      <c r="F27" s="11">
        <f>+'[12]37'!$J$9</f>
        <v>5</v>
      </c>
      <c r="G27" s="11">
        <f>+'[12]37'!$K$9</f>
        <v>18</v>
      </c>
      <c r="H27" s="11">
        <f>+'[12]37'!$L$9</f>
        <v>15</v>
      </c>
      <c r="I27" s="11">
        <f>+'[12]37'!$N$9</f>
        <v>13</v>
      </c>
      <c r="J27" s="11">
        <f>+'[12]37'!$O$9</f>
        <v>5</v>
      </c>
      <c r="K27" s="11">
        <f>+'[12]37'!$P$9</f>
        <v>51</v>
      </c>
      <c r="L27" s="11">
        <f>+'[12]37'!$R$9</f>
        <v>24</v>
      </c>
      <c r="M27" s="11">
        <f>+'[12]37'!$S$9</f>
        <v>4</v>
      </c>
      <c r="N27" s="11">
        <f>+'[12]37'!$T$9</f>
        <v>4</v>
      </c>
      <c r="O27" s="12">
        <f t="shared" si="0"/>
        <v>189</v>
      </c>
    </row>
    <row r="28" spans="1:15">
      <c r="A28" s="15">
        <v>1030</v>
      </c>
      <c r="B28" s="15" t="s">
        <v>18</v>
      </c>
      <c r="C28" s="16">
        <f>+'[12]17'!$F$9</f>
        <v>27</v>
      </c>
      <c r="D28" s="16">
        <f>+'[12]17'!$G$9</f>
        <v>21</v>
      </c>
      <c r="E28" s="16">
        <f>+'[12]17'!$H$9</f>
        <v>10</v>
      </c>
      <c r="F28" s="16">
        <f>+'[12]17'!$J$9</f>
        <v>7</v>
      </c>
      <c r="G28" s="16">
        <f>+'[12]17'!$K$9</f>
        <v>6</v>
      </c>
      <c r="H28" s="16">
        <f>+'[12]17'!$L$9</f>
        <v>38</v>
      </c>
      <c r="I28" s="16">
        <f>+'[12]17'!$N$9</f>
        <v>14</v>
      </c>
      <c r="J28" s="16">
        <f>+'[12]17'!$O$9</f>
        <v>15</v>
      </c>
      <c r="K28" s="16">
        <f>+'[12]17'!$P$9</f>
        <v>4</v>
      </c>
      <c r="L28" s="16">
        <f>+'[12]17'!$R$9</f>
        <v>12</v>
      </c>
      <c r="M28" s="16">
        <f>+'[12]17'!$S$9</f>
        <v>13</v>
      </c>
      <c r="N28" s="16">
        <f>+'[12]17'!$T$9</f>
        <v>11</v>
      </c>
      <c r="O28" s="17">
        <f t="shared" si="0"/>
        <v>178</v>
      </c>
    </row>
    <row r="29" spans="1:15">
      <c r="A29" s="4">
        <v>10300</v>
      </c>
      <c r="B29" s="4" t="s">
        <v>59</v>
      </c>
      <c r="C29" s="5">
        <f>SUM(C2:C28)</f>
        <v>1846</v>
      </c>
      <c r="D29" s="5">
        <f t="shared" ref="D29:N29" si="1">SUM(D2:D28)</f>
        <v>1511</v>
      </c>
      <c r="E29" s="5">
        <f t="shared" si="1"/>
        <v>1450</v>
      </c>
      <c r="F29" s="5">
        <f t="shared" si="1"/>
        <v>1282</v>
      </c>
      <c r="G29" s="5">
        <f t="shared" si="1"/>
        <v>1405</v>
      </c>
      <c r="H29" s="5">
        <f t="shared" si="1"/>
        <v>1879</v>
      </c>
      <c r="I29" s="5">
        <f t="shared" si="1"/>
        <v>1201</v>
      </c>
      <c r="J29" s="5">
        <f t="shared" si="1"/>
        <v>1390</v>
      </c>
      <c r="K29" s="5">
        <f t="shared" si="1"/>
        <v>1480</v>
      </c>
      <c r="L29" s="5">
        <f t="shared" si="1"/>
        <v>1319</v>
      </c>
      <c r="M29" s="5">
        <f t="shared" si="1"/>
        <v>1868</v>
      </c>
      <c r="N29" s="5">
        <f t="shared" si="1"/>
        <v>2402</v>
      </c>
      <c r="O29" s="6">
        <f t="shared" si="0"/>
        <v>19033</v>
      </c>
    </row>
    <row r="30" spans="1:15">
      <c r="A30" s="32"/>
      <c r="B30" s="32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33"/>
    </row>
    <row r="31" spans="1:15">
      <c r="A31" s="3" t="s">
        <v>55</v>
      </c>
      <c r="B31" s="3" t="s">
        <v>39</v>
      </c>
      <c r="C31" s="3" t="s">
        <v>0</v>
      </c>
      <c r="D31" s="3" t="s">
        <v>1</v>
      </c>
      <c r="E31" s="3" t="s">
        <v>2</v>
      </c>
      <c r="F31" s="3" t="s">
        <v>3</v>
      </c>
      <c r="G31" s="3" t="s">
        <v>4</v>
      </c>
      <c r="H31" s="3" t="s">
        <v>5</v>
      </c>
      <c r="I31" s="3" t="s">
        <v>6</v>
      </c>
      <c r="J31" s="3" t="s">
        <v>7</v>
      </c>
      <c r="K31" s="3" t="s">
        <v>8</v>
      </c>
      <c r="L31" s="3" t="s">
        <v>9</v>
      </c>
      <c r="M31" s="3" t="s">
        <v>10</v>
      </c>
      <c r="N31" s="3" t="s">
        <v>11</v>
      </c>
      <c r="O31" s="3" t="s">
        <v>59</v>
      </c>
    </row>
    <row r="32" spans="1:15">
      <c r="A32" s="7">
        <v>1004</v>
      </c>
      <c r="B32" s="7" t="s">
        <v>99</v>
      </c>
      <c r="C32" s="19">
        <f>+'[12]11'!$F$30/10^6</f>
        <v>2.6004860000000001</v>
      </c>
      <c r="D32" s="19">
        <f>+'[12]11'!$G$30/10^6</f>
        <v>2.6556259999999998</v>
      </c>
      <c r="E32" s="19">
        <f>+'[12]11'!$H$30/10^6</f>
        <v>2.715541</v>
      </c>
      <c r="F32" s="19">
        <f>+'[12]11'!$J$30/10^6</f>
        <v>2.8848199999999999</v>
      </c>
      <c r="G32" s="19">
        <f>+'[12]11'!$K$30/10^6</f>
        <v>2.7957709999999998</v>
      </c>
      <c r="H32" s="19">
        <f>+'[12]11'!$L$30/10^6</f>
        <v>2.7811119999999998</v>
      </c>
      <c r="I32" s="19">
        <f>+'[12]11'!$N$30/10^6</f>
        <v>3.2441399999999998</v>
      </c>
      <c r="J32" s="19">
        <f>+'[12]11'!$O$30/10^6</f>
        <v>3.0268969999999999</v>
      </c>
      <c r="K32" s="19">
        <f>+'[12]11'!$P$30/10^6</f>
        <v>2.862279</v>
      </c>
      <c r="L32" s="19">
        <f>+'[12]11'!$R$30/10^6</f>
        <v>2.7132170000000002</v>
      </c>
      <c r="M32" s="19">
        <f>+'[12]11'!$S$30/10^6</f>
        <v>2.802378</v>
      </c>
      <c r="N32" s="19">
        <f>+'[12]11'!$T$30/10^6</f>
        <v>2.8291119999999998</v>
      </c>
      <c r="O32" s="20">
        <f>SUM(C32:N32)</f>
        <v>33.911378999999997</v>
      </c>
    </row>
    <row r="33" spans="1:15">
      <c r="A33" s="10">
        <v>1005</v>
      </c>
      <c r="B33" s="10" t="s">
        <v>13</v>
      </c>
      <c r="C33" s="21">
        <f>+'[12]12'!$F$30/10^6</f>
        <v>4.4784999999999998E-2</v>
      </c>
      <c r="D33" s="21">
        <f>+'[12]12'!$G$30/10^6</f>
        <v>4.9244000000000003E-2</v>
      </c>
      <c r="E33" s="21">
        <f>+'[12]12'!$H$30/10^6</f>
        <v>4.7400999999999999E-2</v>
      </c>
      <c r="F33" s="21">
        <f>+'[12]12'!$J$30/10^6</f>
        <v>5.1159000000000003E-2</v>
      </c>
      <c r="G33" s="21">
        <f>+'[12]12'!$K$30/10^6</f>
        <v>5.0021999999999997E-2</v>
      </c>
      <c r="H33" s="21">
        <f>+'[12]12'!$L$30/10^6</f>
        <v>4.9096000000000001E-2</v>
      </c>
      <c r="I33" s="21">
        <f>+'[12]12'!$N$30/10^6</f>
        <v>6.0921000000000003E-2</v>
      </c>
      <c r="J33" s="21">
        <f>+'[12]12'!$O$30/10^6</f>
        <v>5.6508000000000003E-2</v>
      </c>
      <c r="K33" s="21">
        <f>+'[12]12'!$P$30/10^6</f>
        <v>5.2275000000000002E-2</v>
      </c>
      <c r="L33" s="21">
        <f>+'[12]12'!$R$30/10^6</f>
        <v>5.0915000000000002E-2</v>
      </c>
      <c r="M33" s="21">
        <f>+'[12]12'!$S$30/10^6</f>
        <v>5.0818000000000002E-2</v>
      </c>
      <c r="N33" s="21">
        <f>+'[12]12'!$T$30/10^6</f>
        <v>5.1297000000000002E-2</v>
      </c>
      <c r="O33" s="22">
        <f t="shared" ref="O33:O59" si="2">SUM(C33:N33)</f>
        <v>0.61444100000000013</v>
      </c>
    </row>
    <row r="34" spans="1:15">
      <c r="A34" s="10">
        <v>1006</v>
      </c>
      <c r="B34" s="10" t="s">
        <v>14</v>
      </c>
      <c r="C34" s="21">
        <f>+'[12]13'!$F$30/10^6</f>
        <v>0.20614907000000002</v>
      </c>
      <c r="D34" s="21">
        <f>+'[12]13'!$G$30/10^6</f>
        <v>0.22051220000000002</v>
      </c>
      <c r="E34" s="21">
        <f>+'[12]13'!$H$30/10^6</f>
        <v>0.22251735</v>
      </c>
      <c r="F34" s="21">
        <f>+'[12]13'!$J$30/10^6</f>
        <v>0.23230145999999999</v>
      </c>
      <c r="G34" s="21">
        <f>+'[12]13'!$K$30/10^6</f>
        <v>0.23376545999999998</v>
      </c>
      <c r="H34" s="21">
        <f>+'[12]13'!$L$30/10^6</f>
        <v>0.23694081</v>
      </c>
      <c r="I34" s="21">
        <f>+'[12]13'!$N$30/10^6</f>
        <v>0.284551</v>
      </c>
      <c r="J34" s="21">
        <f>+'[12]13'!$O$30/10^6</f>
        <v>0.26946120000000001</v>
      </c>
      <c r="K34" s="21">
        <f>+'[12]13'!$P$30/10^6</f>
        <v>0.23913503</v>
      </c>
      <c r="L34" s="21">
        <f>+'[12]13'!$R$30/10^6</f>
        <v>0.22661265999999999</v>
      </c>
      <c r="M34" s="21">
        <f>+'[12]13'!$S$30/10^6</f>
        <v>0.227432</v>
      </c>
      <c r="N34" s="21">
        <f>+'[12]13'!$T$30/10^6</f>
        <v>0.23028051999999999</v>
      </c>
      <c r="O34" s="22">
        <f t="shared" si="2"/>
        <v>2.8296587600000001</v>
      </c>
    </row>
    <row r="35" spans="1:15">
      <c r="A35" s="10">
        <v>1007</v>
      </c>
      <c r="B35" s="10" t="s">
        <v>15</v>
      </c>
      <c r="C35" s="21">
        <f>+'[12]14'!$F$30/10^6</f>
        <v>0.38655400000000001</v>
      </c>
      <c r="D35" s="21">
        <f>+'[12]14'!$G$30/10^6</f>
        <v>0.40917100000000001</v>
      </c>
      <c r="E35" s="21">
        <f>+'[12]14'!$H$30/10^6</f>
        <v>0.41414299999999998</v>
      </c>
      <c r="F35" s="21">
        <f>+'[12]14'!$J$30/10^6</f>
        <v>0.42419499999999999</v>
      </c>
      <c r="G35" s="21">
        <f>+'[12]14'!$K$30/10^6</f>
        <v>0.43355900000000003</v>
      </c>
      <c r="H35" s="21">
        <f>+'[12]14'!$L$30/10^6</f>
        <v>0.41814800000000002</v>
      </c>
      <c r="I35" s="21">
        <f>+'[12]14'!$N$30/10^6</f>
        <v>0.48757699999999998</v>
      </c>
      <c r="J35" s="21">
        <f>+'[12]14'!$O$30/10^6</f>
        <v>0.49199100000000001</v>
      </c>
      <c r="K35" s="21">
        <f>+'[12]14'!$P$30/10^6</f>
        <v>0.44381900000000002</v>
      </c>
      <c r="L35" s="21">
        <f>+'[12]14'!$R$30/10^6</f>
        <v>0.424286</v>
      </c>
      <c r="M35" s="21">
        <f>+'[12]14'!$S$30/10^6</f>
        <v>0.42061500000000002</v>
      </c>
      <c r="N35" s="21">
        <f>+'[12]14'!$T$30/10^6</f>
        <v>0.41854200000000003</v>
      </c>
      <c r="O35" s="22">
        <f t="shared" si="2"/>
        <v>5.1726000000000001</v>
      </c>
    </row>
    <row r="36" spans="1:15">
      <c r="A36" s="10">
        <v>1008</v>
      </c>
      <c r="B36" s="10" t="s">
        <v>16</v>
      </c>
      <c r="C36" s="21">
        <f>+'[12]15'!$F$30/10^6</f>
        <v>0.103203</v>
      </c>
      <c r="D36" s="21">
        <f>+'[12]15'!$G$30/10^6</f>
        <v>0.105242</v>
      </c>
      <c r="E36" s="21">
        <f>+'[12]15'!$H$30/10^6</f>
        <v>0.10981857</v>
      </c>
      <c r="F36" s="21">
        <f>+'[12]15'!$J$30/10^6</f>
        <v>0.11737</v>
      </c>
      <c r="G36" s="21">
        <f>+'[12]15'!$K$30/10^6</f>
        <v>0.11895799999999999</v>
      </c>
      <c r="H36" s="21">
        <f>+'[12]15'!$L$30/10^6</f>
        <v>0.112329</v>
      </c>
      <c r="I36" s="21">
        <f>+'[12]15'!$N$30/10^6</f>
        <v>0.12903500000000001</v>
      </c>
      <c r="J36" s="21">
        <f>+'[12]15'!$O$30/10^6</f>
        <v>0.12409199999999999</v>
      </c>
      <c r="K36" s="21">
        <f>+'[12]15'!$P$30/10^6</f>
        <v>0.118738</v>
      </c>
      <c r="L36" s="21">
        <f>+'[12]15'!$R$30/10^6</f>
        <v>0.107629</v>
      </c>
      <c r="M36" s="21">
        <f>+'[12]15'!$S$30/10^6</f>
        <v>0.116539</v>
      </c>
      <c r="N36" s="21">
        <f>+'[12]15'!$T$30/10^6</f>
        <v>0.115817</v>
      </c>
      <c r="O36" s="22">
        <f t="shared" si="2"/>
        <v>1.3787705699999999</v>
      </c>
    </row>
    <row r="37" spans="1:15">
      <c r="A37" s="10">
        <v>1009</v>
      </c>
      <c r="B37" s="10" t="s">
        <v>17</v>
      </c>
      <c r="C37" s="21">
        <f>+'[12]16'!$F$30/10^6</f>
        <v>0.100191</v>
      </c>
      <c r="D37" s="21">
        <f>+'[12]16'!$G$30/10^6</f>
        <v>0.10304000000000001</v>
      </c>
      <c r="E37" s="21">
        <f>+'[12]16'!$H$30/10^6</f>
        <v>9.7383139999999993E-2</v>
      </c>
      <c r="F37" s="21">
        <f>+'[12]16'!$J$30/10^6</f>
        <v>9.9271999999999999E-2</v>
      </c>
      <c r="G37" s="21">
        <f>+'[12]16'!$K$30/10^6</f>
        <v>0.100578</v>
      </c>
      <c r="H37" s="21">
        <f>+'[12]16'!$L$30/10^6</f>
        <v>9.5977000000000007E-2</v>
      </c>
      <c r="I37" s="21">
        <f>+'[12]16'!$N$30/10^6</f>
        <v>0.104722</v>
      </c>
      <c r="J37" s="21">
        <f>+'[12]16'!$O$30/10^6</f>
        <v>0.111168</v>
      </c>
      <c r="K37" s="21">
        <f>+'[12]16'!$P$30/10^6</f>
        <v>0.10986799999999999</v>
      </c>
      <c r="L37" s="21">
        <f>+'[12]16'!$R$30/10^6</f>
        <v>0.105144</v>
      </c>
      <c r="M37" s="21">
        <f>+'[12]16'!$S$30/10^6</f>
        <v>0.104231</v>
      </c>
      <c r="N37" s="21">
        <f>+'[12]16'!$T$30/10^6</f>
        <v>0.103869</v>
      </c>
      <c r="O37" s="22">
        <f t="shared" si="2"/>
        <v>1.2354431399999999</v>
      </c>
    </row>
    <row r="38" spans="1:15">
      <c r="A38" s="10">
        <v>1010</v>
      </c>
      <c r="B38" s="10" t="s">
        <v>19</v>
      </c>
      <c r="C38" s="21">
        <f>+'[12]18'!$F$30/10^6</f>
        <v>0.124324</v>
      </c>
      <c r="D38" s="21">
        <f>+'[12]18'!$G$30/10^6</f>
        <v>0.13219</v>
      </c>
      <c r="E38" s="21">
        <f>+'[12]18'!$H$30/10^6</f>
        <v>0.129694</v>
      </c>
      <c r="F38" s="21">
        <f>+'[12]18'!$J$30/10^6</f>
        <v>0.13628999999999999</v>
      </c>
      <c r="G38" s="21">
        <f>+'[12]18'!$K$30/10^6</f>
        <v>0.130992</v>
      </c>
      <c r="H38" s="21">
        <f>+'[12]18'!$L$30/10^6</f>
        <v>0.13189400000000001</v>
      </c>
      <c r="I38" s="21">
        <f>+'[12]18'!$N$30/10^6</f>
        <v>0.158301</v>
      </c>
      <c r="J38" s="21">
        <f>+'[12]18'!$O$30/10^6</f>
        <v>0.14590900000000001</v>
      </c>
      <c r="K38" s="21">
        <f>+'[12]18'!$P$30/10^6</f>
        <v>0.14452699999999999</v>
      </c>
      <c r="L38" s="21">
        <f>+'[12]18'!$R$30/10^6</f>
        <v>0.13176599999999999</v>
      </c>
      <c r="M38" s="21">
        <f>+'[12]18'!$S$30/10^6</f>
        <v>0.134133</v>
      </c>
      <c r="N38" s="21">
        <f>+'[12]18'!$T$30/10^6</f>
        <v>0.141096</v>
      </c>
      <c r="O38" s="22">
        <f t="shared" si="2"/>
        <v>1.6411160000000002</v>
      </c>
    </row>
    <row r="39" spans="1:15">
      <c r="A39" s="10">
        <v>1011</v>
      </c>
      <c r="B39" s="10" t="s">
        <v>20</v>
      </c>
      <c r="C39" s="21">
        <f>+'[12]19'!$F$30/10^6</f>
        <v>8.2790000000000002E-2</v>
      </c>
      <c r="D39" s="21">
        <f>+'[12]19'!$G$30/10^6</f>
        <v>8.5692000000000004E-2</v>
      </c>
      <c r="E39" s="21">
        <f>+'[12]19'!$H$30/10^6</f>
        <v>8.6360999999999993E-2</v>
      </c>
      <c r="F39" s="21">
        <f>+'[12]19'!$J$30/10^6</f>
        <v>8.9906E-2</v>
      </c>
      <c r="G39" s="21">
        <f>+'[12]19'!$K$30/10^6</f>
        <v>9.0666999999999998E-2</v>
      </c>
      <c r="H39" s="21">
        <f>+'[12]19'!$L$30/10^6</f>
        <v>8.7433999999999998E-2</v>
      </c>
      <c r="I39" s="21">
        <f>+'[12]19'!$N$30/10^6</f>
        <v>0.10587000000000001</v>
      </c>
      <c r="J39" s="21">
        <f>+'[12]19'!$O$30/10^6</f>
        <v>0.105934</v>
      </c>
      <c r="K39" s="21">
        <f>+'[12]19'!$P$30/10^6</f>
        <v>9.9876999999999994E-2</v>
      </c>
      <c r="L39" s="21">
        <f>+'[12]19'!$R$30/10^6</f>
        <v>8.6009000000000002E-2</v>
      </c>
      <c r="M39" s="21">
        <f>+'[12]19'!$S$30/10^6</f>
        <v>9.0620999999999993E-2</v>
      </c>
      <c r="N39" s="21">
        <f>+'[12]19'!$T$30/10^6</f>
        <v>8.8104000000000002E-2</v>
      </c>
      <c r="O39" s="22">
        <f t="shared" si="2"/>
        <v>1.0992649999999999</v>
      </c>
    </row>
    <row r="40" spans="1:15">
      <c r="A40" s="10">
        <v>1012</v>
      </c>
      <c r="B40" s="10" t="s">
        <v>21</v>
      </c>
      <c r="C40" s="21">
        <f>+'[12]20'!$F$30/10^6</f>
        <v>0.26950800000000003</v>
      </c>
      <c r="D40" s="21">
        <f>+'[12]20'!$G$30/10^6</f>
        <v>0.26792199999999999</v>
      </c>
      <c r="E40" s="21">
        <f>+'[12]20'!$H$30/10^6</f>
        <v>0.26750499999999999</v>
      </c>
      <c r="F40" s="21">
        <f>+'[12]20'!$J$30/10^6</f>
        <v>0.28560799999999997</v>
      </c>
      <c r="G40" s="21">
        <f>+'[12]20'!$K$30/10^6</f>
        <v>0.287831</v>
      </c>
      <c r="H40" s="21">
        <f>+'[12]20'!$L$30/10^6</f>
        <v>0.27431299999999997</v>
      </c>
      <c r="I40" s="21">
        <f>+'[12]20'!$N$30/10^6</f>
        <v>0.31587300000000001</v>
      </c>
      <c r="J40" s="21">
        <f>+'[12]20'!$O$30/10^6</f>
        <v>0.32407399999999997</v>
      </c>
      <c r="K40" s="21">
        <f>+'[12]20'!$P$30/10^6</f>
        <v>0.29863899999999999</v>
      </c>
      <c r="L40" s="21">
        <f>+'[12]20'!$R$30/10^6</f>
        <v>0.28748899999999999</v>
      </c>
      <c r="M40" s="21">
        <f>+'[12]20'!$S$30/10^6</f>
        <v>0.29763299999999998</v>
      </c>
      <c r="N40" s="21">
        <f>+'[12]20'!$T$30/10^6</f>
        <v>0.29874200000000001</v>
      </c>
      <c r="O40" s="22">
        <f t="shared" si="2"/>
        <v>3.4751369999999997</v>
      </c>
    </row>
    <row r="41" spans="1:15">
      <c r="A41" s="10">
        <v>1013</v>
      </c>
      <c r="B41" s="10" t="s">
        <v>22</v>
      </c>
      <c r="C41" s="21">
        <f>+'[12]21'!$F$30/10^6</f>
        <v>1.5394E-2</v>
      </c>
      <c r="D41" s="21">
        <f>+'[12]21'!$G$30/10^6</f>
        <v>1.5424999999999999E-2</v>
      </c>
      <c r="E41" s="21">
        <f>+'[12]21'!$H$30/10^6</f>
        <v>1.4383999999999999E-2</v>
      </c>
      <c r="F41" s="21">
        <f>+'[12]21'!$J$30/10^6</f>
        <v>1.5949999999999999E-2</v>
      </c>
      <c r="G41" s="21">
        <f>+'[12]21'!$K$30/10^6</f>
        <v>1.5245E-2</v>
      </c>
      <c r="H41" s="21">
        <f>+'[12]21'!$L$30/10^6</f>
        <v>1.5461000000000001E-2</v>
      </c>
      <c r="I41" s="21">
        <f>+'[12]21'!$N$30/10^6</f>
        <v>2.1388999999999998E-2</v>
      </c>
      <c r="J41" s="21">
        <f>+'[12]21'!$O$30/10^6</f>
        <v>1.9012999999999999E-2</v>
      </c>
      <c r="K41" s="21">
        <f>+'[12]21'!$P$30/10^6</f>
        <v>1.7194999999999998E-2</v>
      </c>
      <c r="L41" s="21">
        <f>+'[12]21'!$R$30/10^6</f>
        <v>1.6733000000000001E-2</v>
      </c>
      <c r="M41" s="21">
        <f>+'[12]21'!$S$30/10^6</f>
        <v>1.6348000000000001E-2</v>
      </c>
      <c r="N41" s="21">
        <f>+'[12]21'!$T$30/10^6</f>
        <v>1.6938999999999999E-2</v>
      </c>
      <c r="O41" s="22">
        <f t="shared" si="2"/>
        <v>0.19947599999999999</v>
      </c>
    </row>
    <row r="42" spans="1:15">
      <c r="A42" s="10">
        <v>1014</v>
      </c>
      <c r="B42" s="10" t="s">
        <v>23</v>
      </c>
      <c r="C42" s="21">
        <f>+'[12]22'!$F$30/10^6</f>
        <v>0.67767200000000005</v>
      </c>
      <c r="D42" s="21">
        <f>+'[12]22'!$G$30/10^6</f>
        <v>0.680149</v>
      </c>
      <c r="E42" s="21">
        <f>+'[12]22'!$H$30/10^6</f>
        <v>0.69690700000000005</v>
      </c>
      <c r="F42" s="21">
        <f>+'[12]22'!$J$30/10^6</f>
        <v>0.72013099999999997</v>
      </c>
      <c r="G42" s="21">
        <f>+'[12]22'!$K$30/10^6</f>
        <v>0.69596400000000003</v>
      </c>
      <c r="H42" s="21">
        <f>+'[12]22'!$L$30/10^6</f>
        <v>0.68816900000000003</v>
      </c>
      <c r="I42" s="21">
        <f>+'[12]22'!$N$30/10^6</f>
        <v>0.78644199999999997</v>
      </c>
      <c r="J42" s="21">
        <f>+'[12]22'!$O$30/10^6</f>
        <v>0.77976699999999999</v>
      </c>
      <c r="K42" s="21">
        <f>+'[12]22'!$P$30/10^6</f>
        <v>0.74036100000000005</v>
      </c>
      <c r="L42" s="21">
        <f>+'[12]22'!$R$30/10^6</f>
        <v>0.72070000000000001</v>
      </c>
      <c r="M42" s="21">
        <f>+'[12]22'!$S$30/10^6</f>
        <v>0.71746399999999999</v>
      </c>
      <c r="N42" s="21">
        <f>+'[12]22'!$T$30/10^6</f>
        <v>0.72929900000000003</v>
      </c>
      <c r="O42" s="22">
        <f t="shared" si="2"/>
        <v>8.6330249999999982</v>
      </c>
    </row>
    <row r="43" spans="1:15">
      <c r="A43" s="10">
        <v>1015</v>
      </c>
      <c r="B43" s="10" t="s">
        <v>24</v>
      </c>
      <c r="C43" s="21">
        <f>+'[12]23'!$F$30/10^6</f>
        <v>8.2737600000000008E-2</v>
      </c>
      <c r="D43" s="21">
        <f>+'[12]23'!$G$30/10^6</f>
        <v>8.6150199999999996E-2</v>
      </c>
      <c r="E43" s="21">
        <f>+'[12]23'!$H$30/10^6</f>
        <v>8.3412699999999992E-2</v>
      </c>
      <c r="F43" s="21">
        <f>+'[12]23'!$J$30/10^6</f>
        <v>9.0232000000000007E-2</v>
      </c>
      <c r="G43" s="21">
        <f>+'[12]23'!$K$30/10^6</f>
        <v>8.2901500000000003E-2</v>
      </c>
      <c r="H43" s="21">
        <f>+'[12]23'!$L$30/10^6</f>
        <v>8.51412E-2</v>
      </c>
      <c r="I43" s="21">
        <f>+'[12]23'!$N$30/10^6</f>
        <v>9.6033499999999994E-2</v>
      </c>
      <c r="J43" s="21">
        <f>+'[12]23'!$O$30/10^6</f>
        <v>0.10157389999999999</v>
      </c>
      <c r="K43" s="21">
        <f>+'[12]23'!$P$30/10^6</f>
        <v>8.5647399999999999E-2</v>
      </c>
      <c r="L43" s="21">
        <f>+'[12]23'!$R$30/10^6</f>
        <v>8.8641300000000006E-2</v>
      </c>
      <c r="M43" s="21">
        <f>+'[12]23'!$S$30/10^6</f>
        <v>8.3092600000000003E-2</v>
      </c>
      <c r="N43" s="21">
        <f>+'[12]23'!$T$30/10^6</f>
        <v>8.8449699999999992E-2</v>
      </c>
      <c r="O43" s="22">
        <f t="shared" si="2"/>
        <v>1.0540136</v>
      </c>
    </row>
    <row r="44" spans="1:15">
      <c r="A44" s="10">
        <v>1016</v>
      </c>
      <c r="B44" s="10" t="s">
        <v>25</v>
      </c>
      <c r="C44" s="21">
        <f>+'[12]24'!$F$30/10^6</f>
        <v>0.10399589999999999</v>
      </c>
      <c r="D44" s="21">
        <f>+'[12]24'!$G$30/10^6</f>
        <v>0.10721839999999999</v>
      </c>
      <c r="E44" s="21">
        <f>+'[12]24'!$H$30/10^6</f>
        <v>0.10436089999999999</v>
      </c>
      <c r="F44" s="21">
        <f>+'[12]24'!$J$30/10^6</f>
        <v>0.11925387</v>
      </c>
      <c r="G44" s="21">
        <f>+'[12]24'!$K$30/10^6</f>
        <v>0.11138192999999999</v>
      </c>
      <c r="H44" s="21">
        <f>+'[12]24'!$L$30/10^6</f>
        <v>0.11526657000000001</v>
      </c>
      <c r="I44" s="21">
        <f>+'[12]24'!$N$30/10^6</f>
        <v>0.13420542999999999</v>
      </c>
      <c r="J44" s="21">
        <f>+'[12]24'!$O$30/10^6</f>
        <v>0.1396075</v>
      </c>
      <c r="K44" s="21">
        <f>+'[12]24'!$P$30/10^6</f>
        <v>0.115657</v>
      </c>
      <c r="L44" s="21">
        <f>+'[12]24'!$R$30/10^6</f>
        <v>0.10812099999999999</v>
      </c>
      <c r="M44" s="21">
        <f>+'[12]24'!$S$30/10^6</f>
        <v>0.11208750000000001</v>
      </c>
      <c r="N44" s="21">
        <f>+'[12]24'!$T$30/10^6</f>
        <v>0.1100988</v>
      </c>
      <c r="O44" s="22">
        <f t="shared" si="2"/>
        <v>1.3812548</v>
      </c>
    </row>
    <row r="45" spans="1:15">
      <c r="A45" s="10">
        <v>1017</v>
      </c>
      <c r="B45" s="10" t="s">
        <v>26</v>
      </c>
      <c r="C45" s="21">
        <f>+'[12]25'!$F$30/10^6</f>
        <v>0.19789499999999999</v>
      </c>
      <c r="D45" s="21">
        <f>+'[12]25'!$G$30/10^6</f>
        <v>0.20990600000000001</v>
      </c>
      <c r="E45" s="21">
        <f>+'[12]25'!$H$30/10^6</f>
        <v>0.205704</v>
      </c>
      <c r="F45" s="21">
        <f>+'[12]25'!$J$30/10^6</f>
        <v>0.212449</v>
      </c>
      <c r="G45" s="21">
        <f>+'[12]25'!$K$30/10^6</f>
        <v>0.20675399999999999</v>
      </c>
      <c r="H45" s="21">
        <f>+'[12]25'!$L$30/10^6</f>
        <v>0.19666</v>
      </c>
      <c r="I45" s="21">
        <f>+'[12]25'!$N$30/10^6</f>
        <v>0.233102</v>
      </c>
      <c r="J45" s="21">
        <f>+'[12]25'!$O$30/10^6</f>
        <v>0.22784299999999999</v>
      </c>
      <c r="K45" s="21">
        <f>+'[12]25'!$P$30/10^6</f>
        <v>0.223303</v>
      </c>
      <c r="L45" s="21">
        <f>+'[12]25'!$R$30/10^6</f>
        <v>0.210509</v>
      </c>
      <c r="M45" s="21">
        <f>+'[12]25'!$S$30/10^6</f>
        <v>0.21188699999999999</v>
      </c>
      <c r="N45" s="21">
        <f>+'[12]25'!$T$30/10^6</f>
        <v>0.21010699999999999</v>
      </c>
      <c r="O45" s="22">
        <f t="shared" si="2"/>
        <v>2.5461189999999996</v>
      </c>
    </row>
    <row r="46" spans="1:15">
      <c r="A46" s="10">
        <v>1018</v>
      </c>
      <c r="B46" s="10" t="s">
        <v>27</v>
      </c>
      <c r="C46" s="21">
        <f>+'[12]26'!$F$30/10^6</f>
        <v>8.7942000000000006E-2</v>
      </c>
      <c r="D46" s="21">
        <f>+'[12]26'!$G$30/10^6</f>
        <v>8.7984999999999994E-2</v>
      </c>
      <c r="E46" s="21">
        <f>+'[12]26'!$H$30/10^6</f>
        <v>8.9039999999999994E-2</v>
      </c>
      <c r="F46" s="21">
        <f>+'[12]26'!$J$30/10^6</f>
        <v>9.3789999999999998E-2</v>
      </c>
      <c r="G46" s="21">
        <f>+'[12]26'!$K$30/10^6</f>
        <v>8.5854E-2</v>
      </c>
      <c r="H46" s="21">
        <f>+'[12]26'!$L$30/10^6</f>
        <v>8.8598999999999997E-2</v>
      </c>
      <c r="I46" s="21">
        <f>+'[12]26'!$N$30/10^6</f>
        <v>0.108864</v>
      </c>
      <c r="J46" s="21">
        <f>+'[12]26'!$O$30/10^6</f>
        <v>0.105974</v>
      </c>
      <c r="K46" s="21">
        <f>+'[12]26'!$P$30/10^6</f>
        <v>9.7184000000000006E-2</v>
      </c>
      <c r="L46" s="21">
        <f>+'[12]26'!$R$30/10^6</f>
        <v>9.3690999999999997E-2</v>
      </c>
      <c r="M46" s="21">
        <f>+'[12]26'!$S$30/10^6</f>
        <v>9.1471999999999998E-2</v>
      </c>
      <c r="N46" s="21">
        <f>+'[12]26'!$T$30/10^6</f>
        <v>9.0791999999999998E-2</v>
      </c>
      <c r="O46" s="22">
        <f t="shared" si="2"/>
        <v>1.1211869999999999</v>
      </c>
    </row>
    <row r="47" spans="1:15">
      <c r="A47" s="10">
        <v>1019</v>
      </c>
      <c r="B47" s="10" t="s">
        <v>28</v>
      </c>
      <c r="C47" s="21">
        <f>+'[12]27'!$F$30/10^6</f>
        <v>5.5336999999999997E-2</v>
      </c>
      <c r="D47" s="21">
        <f>+'[12]27'!$G$30/10^6</f>
        <v>5.6029000000000002E-2</v>
      </c>
      <c r="E47" s="21">
        <f>+'[12]27'!$H$30/10^6</f>
        <v>5.6563000000000002E-2</v>
      </c>
      <c r="F47" s="21">
        <f>+'[12]27'!$J$30/10^6</f>
        <v>5.8418999999999999E-2</v>
      </c>
      <c r="G47" s="21">
        <f>+'[12]27'!$K$30/10^6</f>
        <v>5.5750000000000001E-2</v>
      </c>
      <c r="H47" s="21">
        <f>+'[12]27'!$L$30/10^6</f>
        <v>5.6078000000000003E-2</v>
      </c>
      <c r="I47" s="21">
        <f>+'[12]27'!$N$30/10^6</f>
        <v>6.5298999999999996E-2</v>
      </c>
      <c r="J47" s="21">
        <f>+'[12]27'!$O$30/10^6</f>
        <v>6.5780000000000005E-2</v>
      </c>
      <c r="K47" s="21">
        <f>+'[12]27'!$P$30/10^6</f>
        <v>6.0471999999999998E-2</v>
      </c>
      <c r="L47" s="21">
        <f>+'[12]27'!$R$30/10^6</f>
        <v>5.7937000000000002E-2</v>
      </c>
      <c r="M47" s="21">
        <f>+'[12]27'!$S$30/10^6</f>
        <v>5.7443000000000001E-2</v>
      </c>
      <c r="N47" s="21">
        <f>+'[12]27'!$T$30/10^6</f>
        <v>5.8842999999999999E-2</v>
      </c>
      <c r="O47" s="22">
        <f t="shared" si="2"/>
        <v>0.70395000000000008</v>
      </c>
    </row>
    <row r="48" spans="1:15">
      <c r="A48" s="10">
        <v>1020</v>
      </c>
      <c r="B48" s="10" t="s">
        <v>29</v>
      </c>
      <c r="C48" s="21">
        <f>+'[12]28'!$F$30/10^6</f>
        <v>0.27932499999999999</v>
      </c>
      <c r="D48" s="21">
        <f>+'[12]28'!$G$30/10^6</f>
        <v>0.277258</v>
      </c>
      <c r="E48" s="21">
        <f>+'[12]28'!$H$30/10^6</f>
        <v>0.28963699999999998</v>
      </c>
      <c r="F48" s="21">
        <f>+'[12]28'!$J$30/10^6</f>
        <v>0.30420700000000001</v>
      </c>
      <c r="G48" s="21">
        <f>+'[12]28'!$K$30/10^6</f>
        <v>0.28287299999999999</v>
      </c>
      <c r="H48" s="21">
        <f>+'[12]28'!$L$30/10^6</f>
        <v>0.280918</v>
      </c>
      <c r="I48" s="21">
        <f>+'[12]28'!$N$30/10^6</f>
        <v>0.32759899999999997</v>
      </c>
      <c r="J48" s="21">
        <f>+'[12]28'!$O$30/10^6</f>
        <v>0.29940499999999998</v>
      </c>
      <c r="K48" s="21">
        <f>+'[12]28'!$P$30/10^6</f>
        <v>0.30396299999999998</v>
      </c>
      <c r="L48" s="21">
        <f>+'[12]28'!$R$30/10^6</f>
        <v>0.30037900000000001</v>
      </c>
      <c r="M48" s="21">
        <f>+'[12]28'!$S$30/10^6</f>
        <v>0.29159499999999999</v>
      </c>
      <c r="N48" s="21">
        <f>+'[12]28'!$T$30/10^6</f>
        <v>0.2913</v>
      </c>
      <c r="O48" s="22">
        <f t="shared" si="2"/>
        <v>3.5284590000000002</v>
      </c>
    </row>
    <row r="49" spans="1:15">
      <c r="A49" s="10">
        <v>1021</v>
      </c>
      <c r="B49" s="10" t="s">
        <v>30</v>
      </c>
      <c r="C49" s="21">
        <f>+'[12]29'!$F$30/10^6</f>
        <v>7.5199000000000002E-2</v>
      </c>
      <c r="D49" s="21">
        <f>+'[12]29'!$G$30/10^6</f>
        <v>7.5902999999999998E-2</v>
      </c>
      <c r="E49" s="21">
        <f>+'[12]29'!$H$30/10^6</f>
        <v>7.4317999999999995E-2</v>
      </c>
      <c r="F49" s="21">
        <f>+'[12]29'!$J$30/10^6</f>
        <v>8.6447999999999997E-2</v>
      </c>
      <c r="G49" s="21">
        <f>+'[12]29'!$K$30/10^6</f>
        <v>7.0379999999999998E-2</v>
      </c>
      <c r="H49" s="21">
        <f>+'[12]29'!$L$30/10^6</f>
        <v>7.4039999999999995E-2</v>
      </c>
      <c r="I49" s="21">
        <f>+'[12]29'!$N$30/10^6</f>
        <v>8.4048999999999999E-2</v>
      </c>
      <c r="J49" s="21">
        <f>+'[12]29'!$O$30/10^6</f>
        <v>8.2111000000000003E-2</v>
      </c>
      <c r="K49" s="21">
        <f>+'[12]29'!$P$30/10^6</f>
        <v>8.4583000000000005E-2</v>
      </c>
      <c r="L49" s="21">
        <f>+'[12]29'!$R$30/10^6</f>
        <v>7.9880999999999994E-2</v>
      </c>
      <c r="M49" s="21">
        <f>+'[12]29'!$S$30/10^6</f>
        <v>7.6355999999999993E-2</v>
      </c>
      <c r="N49" s="21">
        <f>+'[12]29'!$T$30/10^6</f>
        <v>7.7639E-2</v>
      </c>
      <c r="O49" s="22">
        <f t="shared" si="2"/>
        <v>0.94090700000000005</v>
      </c>
    </row>
    <row r="50" spans="1:15">
      <c r="A50" s="10">
        <v>1022</v>
      </c>
      <c r="B50" s="10" t="s">
        <v>31</v>
      </c>
      <c r="C50" s="21">
        <f>+'[12]30'!$F$30/10^6</f>
        <v>0.37310100000000002</v>
      </c>
      <c r="D50" s="21">
        <f>+'[12]30'!$G$30/10^6</f>
        <v>0.37618200000000002</v>
      </c>
      <c r="E50" s="21">
        <f>+'[12]30'!$H$30/10^6</f>
        <v>0.36683100000000002</v>
      </c>
      <c r="F50" s="21">
        <f>+'[12]30'!$J$30/10^6</f>
        <v>0.37280799999999997</v>
      </c>
      <c r="G50" s="21">
        <f>+'[12]30'!$K$30/10^6</f>
        <v>0.36417699999999997</v>
      </c>
      <c r="H50" s="21">
        <f>+'[12]30'!$L$30/10^6</f>
        <v>0.36271500000000001</v>
      </c>
      <c r="I50" s="21">
        <f>+'[12]30'!$N$30/10^6</f>
        <v>0.442637</v>
      </c>
      <c r="J50" s="21">
        <f>+'[12]30'!$O$30/10^6</f>
        <v>0.41869099999999998</v>
      </c>
      <c r="K50" s="21">
        <f>+'[12]30'!$P$30/10^6</f>
        <v>0.41687400000000002</v>
      </c>
      <c r="L50" s="21">
        <f>+'[12]30'!$R$30/10^6</f>
        <v>0.39508900000000002</v>
      </c>
      <c r="M50" s="21">
        <f>+'[12]30'!$S$30/10^6</f>
        <v>0.40223500000000001</v>
      </c>
      <c r="N50" s="21">
        <f>+'[12]30'!$T$30/10^6</f>
        <v>0.40167999999999998</v>
      </c>
      <c r="O50" s="22">
        <f t="shared" si="2"/>
        <v>4.6930199999999997</v>
      </c>
    </row>
    <row r="51" spans="1:15">
      <c r="A51" s="10">
        <v>1023</v>
      </c>
      <c r="B51" s="10" t="s">
        <v>32</v>
      </c>
      <c r="C51" s="21">
        <f>+'[12]31'!$F$30/10^6</f>
        <v>7.5556999999999999E-2</v>
      </c>
      <c r="D51" s="21">
        <f>+'[12]31'!$G$30/10^6</f>
        <v>8.6360000000000006E-2</v>
      </c>
      <c r="E51" s="21">
        <f>+'[12]31'!$H$30/10^6</f>
        <v>7.2239999999999999E-2</v>
      </c>
      <c r="F51" s="21">
        <f>+'[12]31'!$J$30/10^6</f>
        <v>8.6689000000000002E-2</v>
      </c>
      <c r="G51" s="21">
        <f>+'[12]31'!$K$30/10^6</f>
        <v>7.8780000000000003E-2</v>
      </c>
      <c r="H51" s="21">
        <f>+'[12]31'!$L$30/10^6</f>
        <v>8.0737000000000003E-2</v>
      </c>
      <c r="I51" s="21">
        <f>+'[12]31'!$N$30/10^6</f>
        <v>9.4367999999999994E-2</v>
      </c>
      <c r="J51" s="21">
        <f>+'[12]31'!$O$30/10^6</f>
        <v>9.2721999999999999E-2</v>
      </c>
      <c r="K51" s="21">
        <f>+'[12]31'!$P$30/10^6</f>
        <v>9.1513999999999998E-2</v>
      </c>
      <c r="L51" s="21">
        <f>+'[12]31'!$R$30/10^6</f>
        <v>8.8034000000000001E-2</v>
      </c>
      <c r="M51" s="21">
        <f>+'[12]31'!$S$30/10^6</f>
        <v>8.5697999999999996E-2</v>
      </c>
      <c r="N51" s="21">
        <f>+'[12]31'!$T$30/10^6</f>
        <v>8.7016999999999997E-2</v>
      </c>
      <c r="O51" s="22">
        <f t="shared" si="2"/>
        <v>1.0197159999999998</v>
      </c>
    </row>
    <row r="52" spans="1:15">
      <c r="A52" s="10">
        <v>1024</v>
      </c>
      <c r="B52" s="10" t="s">
        <v>33</v>
      </c>
      <c r="C52" s="21">
        <f>+'[12]32'!$F$30/10^6</f>
        <v>0.57592892000000007</v>
      </c>
      <c r="D52" s="21">
        <f>+'[12]32'!$G$30/10^6</f>
        <v>0.60161052000000004</v>
      </c>
      <c r="E52" s="21">
        <f>+'[12]32'!$H$30/10^6</f>
        <v>0.61229699999999998</v>
      </c>
      <c r="F52" s="21">
        <f>+'[12]32'!$J$30/10^6</f>
        <v>0.62046745999999997</v>
      </c>
      <c r="G52" s="21">
        <f>+'[12]32'!$K$30/10^6</f>
        <v>0.61038599999999998</v>
      </c>
      <c r="H52" s="21">
        <f>+'[12]32'!$L$30/10^6</f>
        <v>0.58147400000000005</v>
      </c>
      <c r="I52" s="21">
        <f>+'[12]32'!$N$30/10^6</f>
        <v>0.66240873</v>
      </c>
      <c r="J52" s="21">
        <f>+'[12]32'!$O$30/10^6</f>
        <v>0.62382499999999996</v>
      </c>
      <c r="K52" s="21">
        <f>+'[12]32'!$P$30/10^6</f>
        <v>0.64121499999999998</v>
      </c>
      <c r="L52" s="21">
        <f>+'[12]32'!$R$30/10^6</f>
        <v>0.61972300000000002</v>
      </c>
      <c r="M52" s="21">
        <f>+'[12]32'!$S$30/10^6</f>
        <v>0.62551235999999999</v>
      </c>
      <c r="N52" s="21">
        <f>+'[12]32'!$T$30/10^6</f>
        <v>0.65205199999999996</v>
      </c>
      <c r="O52" s="22">
        <f t="shared" si="2"/>
        <v>7.4268999899999999</v>
      </c>
    </row>
    <row r="53" spans="1:15">
      <c r="A53" s="10">
        <v>1025</v>
      </c>
      <c r="B53" s="10" t="s">
        <v>34</v>
      </c>
      <c r="C53" s="21">
        <f>+'[12]33'!$F$30/10^6</f>
        <v>9.0923000000000004E-2</v>
      </c>
      <c r="D53" s="21">
        <f>+'[12]33'!$G$30/10^6</f>
        <v>9.5256999999999994E-2</v>
      </c>
      <c r="E53" s="21">
        <f>+'[12]33'!$H$30/10^6</f>
        <v>9.2602000000000004E-2</v>
      </c>
      <c r="F53" s="21">
        <f>+'[12]33'!$J$30/10^6</f>
        <v>9.6878000000000006E-2</v>
      </c>
      <c r="G53" s="21">
        <f>+'[12]33'!$K$30/10^6</f>
        <v>9.7046999999999994E-2</v>
      </c>
      <c r="H53" s="21">
        <f>+'[12]33'!$L$30/10^6</f>
        <v>9.6651000000000001E-2</v>
      </c>
      <c r="I53" s="21">
        <f>+'[12]33'!$N$30/10^6</f>
        <v>0.106488</v>
      </c>
      <c r="J53" s="21">
        <f>+'[12]33'!$O$30/10^6</f>
        <v>0.109316</v>
      </c>
      <c r="K53" s="21">
        <f>+'[12]33'!$P$30/10^6</f>
        <v>0.104301</v>
      </c>
      <c r="L53" s="21">
        <f>+'[12]33'!$R$30/10^6</f>
        <v>9.7914000000000001E-2</v>
      </c>
      <c r="M53" s="21">
        <f>+'[12]33'!$S$30/10^6</f>
        <v>9.9965999999999999E-2</v>
      </c>
      <c r="N53" s="21">
        <f>+'[12]33'!$T$30/10^6</f>
        <v>0.100657</v>
      </c>
      <c r="O53" s="22">
        <f t="shared" si="2"/>
        <v>1.1879999999999999</v>
      </c>
    </row>
    <row r="54" spans="1:15">
      <c r="A54" s="10">
        <v>1026</v>
      </c>
      <c r="B54" s="10" t="s">
        <v>35</v>
      </c>
      <c r="C54" s="21">
        <f>+'[12]34'!$F$30/10^6</f>
        <v>3.9317999999999999E-2</v>
      </c>
      <c r="D54" s="21">
        <f>+'[12]34'!$G$30/10^6</f>
        <v>4.0953000000000003E-2</v>
      </c>
      <c r="E54" s="21">
        <f>+'[12]34'!$H$30/10^6</f>
        <v>4.1812000000000002E-2</v>
      </c>
      <c r="F54" s="21">
        <f>+'[12]34'!$J$30/10^6</f>
        <v>4.1627999999999998E-2</v>
      </c>
      <c r="G54" s="21">
        <f>+'[12]34'!$K$30/10^6</f>
        <v>4.0267999999999998E-2</v>
      </c>
      <c r="H54" s="21">
        <f>+'[12]34'!$L$30/10^6</f>
        <v>3.9917000000000001E-2</v>
      </c>
      <c r="I54" s="21">
        <f>+'[12]34'!$N$30/10^6</f>
        <v>4.5881999999999999E-2</v>
      </c>
      <c r="J54" s="21">
        <f>+'[12]34'!$O$30/10^6</f>
        <v>4.4142000000000001E-2</v>
      </c>
      <c r="K54" s="21">
        <f>+'[12]34'!$P$30/10^6</f>
        <v>4.4581000000000003E-2</v>
      </c>
      <c r="L54" s="21">
        <f>+'[12]34'!$R$30/10^6</f>
        <v>4.3104000000000003E-2</v>
      </c>
      <c r="M54" s="21">
        <f>+'[12]34'!$S$30/10^6</f>
        <v>4.2178E-2</v>
      </c>
      <c r="N54" s="21">
        <f>+'[12]34'!$T$30/10^6</f>
        <v>4.4068000000000003E-2</v>
      </c>
      <c r="O54" s="22">
        <f t="shared" si="2"/>
        <v>0.50785100000000005</v>
      </c>
    </row>
    <row r="55" spans="1:15">
      <c r="A55" s="10">
        <v>1027</v>
      </c>
      <c r="B55" s="10" t="s">
        <v>36</v>
      </c>
      <c r="C55" s="21">
        <f>+'[12]35'!$F$30/10^6</f>
        <v>5.8687999999999997E-2</v>
      </c>
      <c r="D55" s="21">
        <f>+'[12]35'!$G$30/10^6</f>
        <v>6.1983999999999997E-2</v>
      </c>
      <c r="E55" s="21">
        <f>+'[12]35'!$H$30/10^6</f>
        <v>6.0965999999999999E-2</v>
      </c>
      <c r="F55" s="21">
        <f>+'[12]35'!$J$30/10^6</f>
        <v>6.2170999999999997E-2</v>
      </c>
      <c r="G55" s="21">
        <f>+'[12]35'!$K$30/10^6</f>
        <v>6.4051999999999998E-2</v>
      </c>
      <c r="H55" s="21">
        <f>+'[12]35'!$L$30/10^6</f>
        <v>5.9735000000000003E-2</v>
      </c>
      <c r="I55" s="21">
        <f>+'[12]35'!$N$30/10^6</f>
        <v>6.9110000000000005E-2</v>
      </c>
      <c r="J55" s="21">
        <f>+'[12]35'!$O$30/10^6</f>
        <v>6.7773E-2</v>
      </c>
      <c r="K55" s="21">
        <f>+'[12]35'!$P$30/10^6</f>
        <v>6.4508999999999997E-2</v>
      </c>
      <c r="L55" s="21">
        <f>+'[12]35'!$R$30/10^6</f>
        <v>6.3156000000000004E-2</v>
      </c>
      <c r="M55" s="21">
        <f>+'[12]35'!$S$30/10^6</f>
        <v>6.0547999999999998E-2</v>
      </c>
      <c r="N55" s="21">
        <f>+'[12]35'!$T$30/10^6</f>
        <v>6.1127000000000001E-2</v>
      </c>
      <c r="O55" s="22">
        <f t="shared" si="2"/>
        <v>0.75381900000000013</v>
      </c>
    </row>
    <row r="56" spans="1:15">
      <c r="A56" s="10">
        <v>1028</v>
      </c>
      <c r="B56" s="10" t="s">
        <v>37</v>
      </c>
      <c r="C56" s="21">
        <f>+'[12]36'!$F$30/10^6</f>
        <v>0.311998</v>
      </c>
      <c r="D56" s="21">
        <f>+'[12]36'!$G$30/10^6</f>
        <v>0.31854199999999999</v>
      </c>
      <c r="E56" s="21">
        <f>+'[12]36'!$H$30/10^6</f>
        <v>0.308091</v>
      </c>
      <c r="F56" s="21">
        <f>+'[12]36'!$J$30/10^6</f>
        <v>0.32377699999999998</v>
      </c>
      <c r="G56" s="21">
        <f>+'[12]36'!$K$30/10^6</f>
        <v>0.31976399999999999</v>
      </c>
      <c r="H56" s="21">
        <f>+'[12]36'!$L$30/10^6</f>
        <v>0.29870799999999997</v>
      </c>
      <c r="I56" s="21">
        <f>+'[12]36'!$N$30/10^6</f>
        <v>0.34553200000000001</v>
      </c>
      <c r="J56" s="21">
        <f>+'[12]36'!$O$30/10^6</f>
        <v>0.32813700000000001</v>
      </c>
      <c r="K56" s="21">
        <f>+'[12]36'!$P$30/10^6</f>
        <v>0.34148299999999998</v>
      </c>
      <c r="L56" s="21">
        <f>+'[12]36'!$R$30/10^6</f>
        <v>0.322301</v>
      </c>
      <c r="M56" s="21">
        <f>+'[12]36'!$S$30/10^6</f>
        <v>0.32835199999999998</v>
      </c>
      <c r="N56" s="21">
        <f>+'[12]36'!$T$30/10^6</f>
        <v>0.327907</v>
      </c>
      <c r="O56" s="22">
        <f t="shared" si="2"/>
        <v>3.8745920000000003</v>
      </c>
    </row>
    <row r="57" spans="1:15">
      <c r="A57" s="10">
        <v>1029</v>
      </c>
      <c r="B57" s="10" t="s">
        <v>38</v>
      </c>
      <c r="C57" s="21">
        <f>+'[12]37'!$F$30/10^6</f>
        <v>4.5470999999999998E-2</v>
      </c>
      <c r="D57" s="21">
        <f>+'[12]37'!$G$30/10^6</f>
        <v>4.7188000000000001E-2</v>
      </c>
      <c r="E57" s="21">
        <f>+'[12]37'!$H$30/10^6</f>
        <v>4.6862000000000001E-2</v>
      </c>
      <c r="F57" s="21">
        <f>+'[12]37'!$J$30/10^6</f>
        <v>4.9230999999999997E-2</v>
      </c>
      <c r="G57" s="21">
        <f>+'[12]37'!$K$30/10^6</f>
        <v>4.6657999999999998E-2</v>
      </c>
      <c r="H57" s="21">
        <f>+'[12]37'!$L$30/10^6</f>
        <v>4.9784000000000002E-2</v>
      </c>
      <c r="I57" s="21">
        <f>+'[12]37'!$N$30/10^6</f>
        <v>5.6306000000000002E-2</v>
      </c>
      <c r="J57" s="21">
        <f>+'[12]37'!$O$30/10^6</f>
        <v>5.3020999999999999E-2</v>
      </c>
      <c r="K57" s="21">
        <f>+'[12]37'!$P$30/10^6</f>
        <v>5.2399000000000001E-2</v>
      </c>
      <c r="L57" s="21">
        <f>+'[12]37'!$R$30/10^6</f>
        <v>4.7986000000000001E-2</v>
      </c>
      <c r="M57" s="21">
        <f>+'[12]37'!$S$30/10^6</f>
        <v>5.1950999999999997E-2</v>
      </c>
      <c r="N57" s="21">
        <f>+'[12]37'!$T$30/10^6</f>
        <v>5.1556999999999999E-2</v>
      </c>
      <c r="O57" s="22">
        <f t="shared" si="2"/>
        <v>0.59841399999999989</v>
      </c>
    </row>
    <row r="58" spans="1:15">
      <c r="A58" s="15">
        <v>1030</v>
      </c>
      <c r="B58" s="15" t="s">
        <v>18</v>
      </c>
      <c r="C58" s="23">
        <f>+'[12]17'!$F$30/10^6</f>
        <v>6.4383999999999997E-2</v>
      </c>
      <c r="D58" s="23">
        <f>+'[12]17'!$G$30/10^6</f>
        <v>6.7426E-2</v>
      </c>
      <c r="E58" s="23">
        <f>+'[12]17'!$H$30/10^6</f>
        <v>6.7151000000000002E-2</v>
      </c>
      <c r="F58" s="23">
        <f>+'[12]17'!$J$30/10^6</f>
        <v>7.0967000000000002E-2</v>
      </c>
      <c r="G58" s="23">
        <f>+'[12]17'!$K$30/10^6</f>
        <v>7.1304000000000006E-2</v>
      </c>
      <c r="H58" s="23">
        <f>+'[12]17'!$L$30/10^6</f>
        <v>6.9415000000000004E-2</v>
      </c>
      <c r="I58" s="23">
        <f>+'[12]17'!$N$30/10^6</f>
        <v>8.0902000000000002E-2</v>
      </c>
      <c r="J58" s="23">
        <f>+'[12]17'!$O$30/10^6</f>
        <v>7.4695999999999999E-2</v>
      </c>
      <c r="K58" s="23">
        <f>+'[12]17'!$P$30/10^6</f>
        <v>7.2498000000000007E-2</v>
      </c>
      <c r="L58" s="23">
        <f>+'[12]17'!$R$30/10^6</f>
        <v>7.0806999999999995E-2</v>
      </c>
      <c r="M58" s="23">
        <f>+'[12]17'!$S$30/10^6</f>
        <v>6.9972000000000006E-2</v>
      </c>
      <c r="N58" s="23">
        <f>+'[12]17'!$T$30/10^6</f>
        <v>7.0213999999999999E-2</v>
      </c>
      <c r="O58" s="24">
        <f t="shared" si="2"/>
        <v>0.84973600000000005</v>
      </c>
    </row>
    <row r="59" spans="1:15">
      <c r="A59" s="4">
        <v>10300</v>
      </c>
      <c r="B59" s="4" t="s">
        <v>59</v>
      </c>
      <c r="C59" s="18">
        <f>SUM(C32:C58)</f>
        <v>7.1288564900000004</v>
      </c>
      <c r="D59" s="18">
        <f t="shared" ref="D59:N59" si="3">SUM(D32:D58)</f>
        <v>7.3201653199999992</v>
      </c>
      <c r="E59" s="18">
        <f t="shared" si="3"/>
        <v>7.3735426599999991</v>
      </c>
      <c r="F59" s="18">
        <f t="shared" si="3"/>
        <v>7.7464177900000006</v>
      </c>
      <c r="G59" s="18">
        <f t="shared" si="3"/>
        <v>7.5416828900000006</v>
      </c>
      <c r="H59" s="18">
        <f t="shared" si="3"/>
        <v>7.4267125800000002</v>
      </c>
      <c r="I59" s="18">
        <f t="shared" si="3"/>
        <v>8.6516066600000006</v>
      </c>
      <c r="J59" s="18">
        <f t="shared" si="3"/>
        <v>8.2894316000000003</v>
      </c>
      <c r="K59" s="18">
        <f t="shared" si="3"/>
        <v>7.9268964300000011</v>
      </c>
      <c r="L59" s="18">
        <f t="shared" si="3"/>
        <v>7.5577739600000013</v>
      </c>
      <c r="M59" s="18">
        <f t="shared" si="3"/>
        <v>7.6685574599999988</v>
      </c>
      <c r="N59" s="18">
        <f t="shared" si="3"/>
        <v>7.7466060199999998</v>
      </c>
      <c r="O59" s="18">
        <f t="shared" si="2"/>
        <v>92.378249860000011</v>
      </c>
    </row>
    <row r="60" spans="1:15">
      <c r="A60" s="32"/>
      <c r="B60" s="32"/>
      <c r="C60"/>
      <c r="D60"/>
      <c r="E60"/>
      <c r="F60"/>
      <c r="G60"/>
      <c r="H60"/>
      <c r="I60"/>
      <c r="J60"/>
      <c r="K60"/>
      <c r="L60"/>
      <c r="M60"/>
      <c r="N60"/>
      <c r="O60" s="32"/>
    </row>
    <row r="61" spans="1:15">
      <c r="A61" s="3" t="s">
        <v>55</v>
      </c>
      <c r="B61" s="3" t="s">
        <v>40</v>
      </c>
      <c r="C61" s="3" t="s">
        <v>0</v>
      </c>
      <c r="D61" s="3" t="s">
        <v>1</v>
      </c>
      <c r="E61" s="3" t="s">
        <v>2</v>
      </c>
      <c r="F61" s="3" t="s">
        <v>3</v>
      </c>
      <c r="G61" s="3" t="s">
        <v>4</v>
      </c>
      <c r="H61" s="3" t="s">
        <v>5</v>
      </c>
      <c r="I61" s="3" t="s">
        <v>6</v>
      </c>
      <c r="J61" s="3" t="s">
        <v>7</v>
      </c>
      <c r="K61" s="3" t="s">
        <v>8</v>
      </c>
      <c r="L61" s="3" t="s">
        <v>9</v>
      </c>
      <c r="M61" s="3" t="s">
        <v>10</v>
      </c>
      <c r="N61" s="3" t="s">
        <v>11</v>
      </c>
      <c r="O61" s="3" t="s">
        <v>59</v>
      </c>
    </row>
    <row r="62" spans="1:15">
      <c r="A62" s="7">
        <v>1004</v>
      </c>
      <c r="B62" s="7" t="s">
        <v>99</v>
      </c>
      <c r="C62" s="19">
        <f>+'[12]11'!$F$37/10^6</f>
        <v>1.24031906</v>
      </c>
      <c r="D62" s="19">
        <f>+'[12]11'!$G$37/10^6</f>
        <v>0.99043201999999997</v>
      </c>
      <c r="E62" s="19">
        <f>+'[12]11'!$H$37/10^6</f>
        <v>1.0016266899999999</v>
      </c>
      <c r="F62" s="19">
        <f>+'[12]11'!$J$37/10^6</f>
        <v>1.0543877400000001</v>
      </c>
      <c r="G62" s="19">
        <f>+'[12]11'!$K$37/10^6</f>
        <v>0.88537352999999974</v>
      </c>
      <c r="H62" s="19">
        <f>+'[12]11'!$L$37/10^6</f>
        <v>1.5293853600000002</v>
      </c>
      <c r="I62" s="19">
        <f>+'[12]11'!$N$37/10^6</f>
        <v>0.80220866000000013</v>
      </c>
      <c r="J62" s="19">
        <f>+'[12]11'!$O$37/10^6</f>
        <v>1.15368881</v>
      </c>
      <c r="K62" s="19">
        <f>+'[12]11'!$P$37/10^6</f>
        <v>1.1159009600000001</v>
      </c>
      <c r="L62" s="19">
        <f>+'[12]11'!$R$37/10^6</f>
        <v>1.3185024100000002</v>
      </c>
      <c r="M62" s="19">
        <f>+'[12]11'!$S$37/10^6</f>
        <v>0.92312116999999994</v>
      </c>
      <c r="N62" s="19">
        <f>+'[12]11'!$T$37/10^6</f>
        <v>0.69956370999999995</v>
      </c>
      <c r="O62" s="20">
        <f>SUM(C62:N62)</f>
        <v>12.71451012</v>
      </c>
    </row>
    <row r="63" spans="1:15">
      <c r="A63" s="10">
        <v>1005</v>
      </c>
      <c r="B63" s="10" t="s">
        <v>13</v>
      </c>
      <c r="C63" s="21">
        <f>+'[12]12'!$F$37/10^6</f>
        <v>7.7038600000000007E-3</v>
      </c>
      <c r="D63" s="21">
        <f>+'[12]12'!$G$37/10^6</f>
        <v>6.9360899999999963E-3</v>
      </c>
      <c r="E63" s="21">
        <f>+'[12]12'!$H$37/10^6</f>
        <v>7.5262399999999983E-3</v>
      </c>
      <c r="F63" s="21">
        <f>+'[12]12'!$J$37/10^6</f>
        <v>8.3718000000000022E-3</v>
      </c>
      <c r="G63" s="21">
        <f>+'[12]12'!$K$37/10^6</f>
        <v>6.4688399999999965E-3</v>
      </c>
      <c r="H63" s="21">
        <f>+'[12]12'!$L$37/10^6</f>
        <v>8.2585299999999983E-3</v>
      </c>
      <c r="I63" s="21">
        <f>+'[12]12'!$N$37/10^6</f>
        <v>8.9964600000000065E-3</v>
      </c>
      <c r="J63" s="21">
        <f>+'[12]12'!$O$37/10^6</f>
        <v>7.8767900000000016E-3</v>
      </c>
      <c r="K63" s="21">
        <f>+'[12]12'!$P$37/10^6</f>
        <v>8.5549899999999984E-3</v>
      </c>
      <c r="L63" s="21">
        <f>+'[12]12'!$R$37/10^6</f>
        <v>8.6927699999999972E-3</v>
      </c>
      <c r="M63" s="21">
        <f>+'[12]12'!$S$37/10^6</f>
        <v>8.8574000000000014E-3</v>
      </c>
      <c r="N63" s="21">
        <f>+'[12]12'!$T$37/10^6</f>
        <v>8.4897799999999989E-3</v>
      </c>
      <c r="O63" s="22">
        <f t="shared" ref="O63:O89" si="4">SUM(C63:N63)</f>
        <v>9.6733550000000001E-2</v>
      </c>
    </row>
    <row r="64" spans="1:15">
      <c r="A64" s="10">
        <v>1006</v>
      </c>
      <c r="B64" s="10" t="s">
        <v>14</v>
      </c>
      <c r="C64" s="21">
        <f>+'[12]13'!$F$37/10^6</f>
        <v>8.6669899999999966E-2</v>
      </c>
      <c r="D64" s="21">
        <f>+'[12]13'!$G$37/10^6</f>
        <v>0.12076978999999997</v>
      </c>
      <c r="E64" s="21">
        <f>+'[12]13'!$H$37/10^6</f>
        <v>0.11669660000000001</v>
      </c>
      <c r="F64" s="21">
        <f>+'[12]13'!$J$37/10^6</f>
        <v>0.11564342000000001</v>
      </c>
      <c r="G64" s="21">
        <f>+'[12]13'!$K$37/10^6</f>
        <v>0.13117054</v>
      </c>
      <c r="H64" s="21">
        <f>+'[12]13'!$L$37/10^6</f>
        <v>9.6366179999999996E-2</v>
      </c>
      <c r="I64" s="21">
        <f>+'[12]13'!$N$37/10^6</f>
        <v>0.11763402000000002</v>
      </c>
      <c r="J64" s="21">
        <f>+'[12]13'!$O$37/10^6</f>
        <v>9.987778999999998E-2</v>
      </c>
      <c r="K64" s="21">
        <f>+'[12]13'!$P$37/10^6</f>
        <v>0.11090639999999999</v>
      </c>
      <c r="L64" s="21">
        <f>+'[12]13'!$R$37/10^6</f>
        <v>0.11573430000000001</v>
      </c>
      <c r="M64" s="21">
        <f>+'[12]13'!$S$37/10^6</f>
        <v>0.10878703999999997</v>
      </c>
      <c r="N64" s="21">
        <f>+'[12]13'!$T$37/10^6</f>
        <v>0.10877548000000001</v>
      </c>
      <c r="O64" s="22">
        <f t="shared" si="4"/>
        <v>1.3290314599999999</v>
      </c>
    </row>
    <row r="65" spans="1:15">
      <c r="A65" s="10">
        <v>1007</v>
      </c>
      <c r="B65" s="10" t="s">
        <v>15</v>
      </c>
      <c r="C65" s="21">
        <f>+'[12]14'!$F$37/10^6</f>
        <v>0.15474299999999999</v>
      </c>
      <c r="D65" s="21">
        <f>+'[12]14'!$G$37/10^6</f>
        <v>0.145035</v>
      </c>
      <c r="E65" s="21">
        <f>+'[12]14'!$H$37/10^6</f>
        <v>0.14882999999999999</v>
      </c>
      <c r="F65" s="21">
        <f>+'[12]14'!$J$37/10^6</f>
        <v>0.132296</v>
      </c>
      <c r="G65" s="21">
        <f>+'[12]14'!$K$37/10^6</f>
        <v>0.11222699999999999</v>
      </c>
      <c r="H65" s="21">
        <f>+'[12]14'!$L$37/10^6</f>
        <v>0.16031300000000001</v>
      </c>
      <c r="I65" s="21">
        <f>+'[12]14'!$N$37/10^6</f>
        <v>0.125718</v>
      </c>
      <c r="J65" s="21">
        <f>+'[12]14'!$O$37/10^6</f>
        <v>0.110085</v>
      </c>
      <c r="K65" s="21">
        <f>+'[12]14'!$P$37/10^6</f>
        <v>0.16154199999999999</v>
      </c>
      <c r="L65" s="21">
        <f>+'[12]14'!$R$37/10^6</f>
        <v>0.181503</v>
      </c>
      <c r="M65" s="21">
        <f>+'[12]14'!$S$37/10^6</f>
        <v>0.160694</v>
      </c>
      <c r="N65" s="21">
        <f>+'[12]14'!$T$37/10^6</f>
        <v>0.122505</v>
      </c>
      <c r="O65" s="22">
        <f t="shared" si="4"/>
        <v>1.7154910000000003</v>
      </c>
    </row>
    <row r="66" spans="1:15">
      <c r="A66" s="10">
        <v>1008</v>
      </c>
      <c r="B66" s="10" t="s">
        <v>16</v>
      </c>
      <c r="C66" s="21">
        <f>+'[12]15'!$F$37/10^6</f>
        <v>3.4156390000000016E-2</v>
      </c>
      <c r="D66" s="21">
        <f>+'[12]15'!$G$37/10^6</f>
        <v>3.2348369999999994E-2</v>
      </c>
      <c r="E66" s="21">
        <f>+'[12]15'!$H$37/10^6</f>
        <v>3.9565260000000012E-2</v>
      </c>
      <c r="F66" s="21">
        <f>+'[12]15'!$J$37/10^6</f>
        <v>3.2374270000000017E-2</v>
      </c>
      <c r="G66" s="21">
        <f>+'[12]15'!$K$37/10^6</f>
        <v>2.1154789999999979E-2</v>
      </c>
      <c r="H66" s="21">
        <f>+'[12]15'!$L$37/10^6</f>
        <v>4.1296950000000013E-2</v>
      </c>
      <c r="I66" s="21">
        <f>+'[12]15'!$N$37/10^6</f>
        <v>1.6971229999999983E-2</v>
      </c>
      <c r="J66" s="21">
        <f>+'[12]15'!$O$37/10^6</f>
        <v>1.6019739999999991E-2</v>
      </c>
      <c r="K66" s="21">
        <f>+'[12]15'!$P$37/10^6</f>
        <v>1.3233729999999982E-2</v>
      </c>
      <c r="L66" s="21">
        <f>+'[12]15'!$R$37/10^6</f>
        <v>3.3857330000000019E-2</v>
      </c>
      <c r="M66" s="21">
        <f>+'[12]15'!$S$37/10^6</f>
        <v>2.279747E-2</v>
      </c>
      <c r="N66" s="21">
        <f>+'[12]15'!$T$37/10^6</f>
        <v>2.0585160000000005E-2</v>
      </c>
      <c r="O66" s="22">
        <f t="shared" si="4"/>
        <v>0.3243606899999999</v>
      </c>
    </row>
    <row r="67" spans="1:15">
      <c r="A67" s="10">
        <v>1009</v>
      </c>
      <c r="B67" s="10" t="s">
        <v>17</v>
      </c>
      <c r="C67" s="21">
        <f>+'[12]16'!$F$37/10^6</f>
        <v>2.9325359999999984E-2</v>
      </c>
      <c r="D67" s="21">
        <f>+'[12]16'!$G$37/10^6</f>
        <v>3.046975E-2</v>
      </c>
      <c r="E67" s="21">
        <f>+'[12]16'!$H$37/10^6</f>
        <v>3.9155840000000011E-2</v>
      </c>
      <c r="F67" s="21">
        <f>+'[12]16'!$J$37/10^6</f>
        <v>3.5163160000000006E-2</v>
      </c>
      <c r="G67" s="21">
        <f>+'[12]16'!$K$37/10^6</f>
        <v>2.896075E-2</v>
      </c>
      <c r="H67" s="21">
        <f>+'[12]16'!$L$37/10^6</f>
        <v>3.2466449999999994E-2</v>
      </c>
      <c r="I67" s="21">
        <f>+'[12]16'!$N$37/10^6</f>
        <v>3.219898999999999E-2</v>
      </c>
      <c r="J67" s="21">
        <f>+'[12]16'!$O$37/10^6</f>
        <v>2.6200500000000002E-2</v>
      </c>
      <c r="K67" s="21">
        <f>+'[12]16'!$P$37/10^6</f>
        <v>2.1433910000000004E-2</v>
      </c>
      <c r="L67" s="21">
        <f>+'[12]16'!$R$37/10^6</f>
        <v>2.4455579999999987E-2</v>
      </c>
      <c r="M67" s="21">
        <f>+'[12]16'!$S$37/10^6</f>
        <v>2.5707090000000012E-2</v>
      </c>
      <c r="N67" s="21">
        <f>+'[12]16'!$T$37/10^6</f>
        <v>2.7046630000000006E-2</v>
      </c>
      <c r="O67" s="22">
        <f t="shared" si="4"/>
        <v>0.35258401</v>
      </c>
    </row>
    <row r="68" spans="1:15">
      <c r="A68" s="10">
        <v>1010</v>
      </c>
      <c r="B68" s="10" t="s">
        <v>19</v>
      </c>
      <c r="C68" s="21">
        <f>+'[12]18'!$F$37/10^6</f>
        <v>4.2768160000000006E-2</v>
      </c>
      <c r="D68" s="21">
        <f>+'[12]18'!$G$37/10^6</f>
        <v>4.7806359999999985E-2</v>
      </c>
      <c r="E68" s="21">
        <f>+'[12]18'!$H$37/10^6</f>
        <v>5.1619880000000007E-2</v>
      </c>
      <c r="F68" s="21">
        <f>+'[12]18'!$J$37/10^6</f>
        <v>6.1678570000000009E-2</v>
      </c>
      <c r="G68" s="21">
        <f>+'[12]18'!$K$37/10^6</f>
        <v>4.9772420000000012E-2</v>
      </c>
      <c r="H68" s="21">
        <f>+'[12]18'!$L$37/10^6</f>
        <v>5.3018570000000008E-2</v>
      </c>
      <c r="I68" s="21">
        <f>+'[12]18'!$N$37/10^6</f>
        <v>5.3125910000000005E-2</v>
      </c>
      <c r="J68" s="21">
        <f>+'[12]18'!$O$37/10^6</f>
        <v>5.069572E-2</v>
      </c>
      <c r="K68" s="21">
        <f>+'[12]18'!$P$37/10^6</f>
        <v>4.0397920000000011E-2</v>
      </c>
      <c r="L68" s="21">
        <f>+'[12]18'!$R$37/10^6</f>
        <v>4.7239600000000007E-2</v>
      </c>
      <c r="M68" s="21">
        <f>+'[12]18'!$S$37/10^6</f>
        <v>4.9594130000000007E-2</v>
      </c>
      <c r="N68" s="21">
        <f>+'[12]18'!$T$37/10^6</f>
        <v>4.4719329999999988E-2</v>
      </c>
      <c r="O68" s="22">
        <f t="shared" si="4"/>
        <v>0.59243656999999994</v>
      </c>
    </row>
    <row r="69" spans="1:15">
      <c r="A69" s="10">
        <v>1011</v>
      </c>
      <c r="B69" s="10" t="s">
        <v>20</v>
      </c>
      <c r="C69" s="21">
        <f>+'[12]19'!$F$37/10^6</f>
        <v>1.2192699999999997E-2</v>
      </c>
      <c r="D69" s="21">
        <f>+'[12]19'!$G$37/10^6</f>
        <v>7.2420000000000002E-3</v>
      </c>
      <c r="E69" s="21">
        <f>+'[12]19'!$H$37/10^6</f>
        <v>1.3375119999999996E-2</v>
      </c>
      <c r="F69" s="21">
        <f>+'[12]19'!$J$37/10^6</f>
        <v>8.5912000000000124E-3</v>
      </c>
      <c r="G69" s="21">
        <f>+'[12]19'!$K$37/10^6</f>
        <v>4.5219599999999915E-3</v>
      </c>
      <c r="H69" s="21">
        <f>+'[12]19'!$L$37/10^6</f>
        <v>2.5351569999999993E-2</v>
      </c>
      <c r="I69" s="21">
        <f>+'[12]19'!$N$37/10^6</f>
        <v>4.1031000000000062E-3</v>
      </c>
      <c r="J69" s="21">
        <f>+'[12]19'!$O$37/10^6</f>
        <v>2.2358000000000031E-3</v>
      </c>
      <c r="K69" s="21">
        <f>+'[12]19'!$P$37/10^6</f>
        <v>1.027199999999997E-3</v>
      </c>
      <c r="L69" s="21">
        <f>+'[12]19'!$R$37/10^6</f>
        <v>1.8788539999999992E-2</v>
      </c>
      <c r="M69" s="21">
        <f>+'[12]19'!$S$37/10^6</f>
        <v>1.4986789999999993E-2</v>
      </c>
      <c r="N69" s="21">
        <f>+'[12]19'!$T$37/10^6</f>
        <v>8.1695599999999976E-3</v>
      </c>
      <c r="O69" s="22">
        <f t="shared" si="4"/>
        <v>0.12058553999999996</v>
      </c>
    </row>
    <row r="70" spans="1:15">
      <c r="A70" s="10">
        <v>1012</v>
      </c>
      <c r="B70" s="10" t="s">
        <v>21</v>
      </c>
      <c r="C70" s="21">
        <f>+'[12]20'!$F$37/10^6</f>
        <v>9.8520999999999997E-2</v>
      </c>
      <c r="D70" s="21">
        <f>+'[12]20'!$G$37/10^6</f>
        <v>9.8563999999999999E-2</v>
      </c>
      <c r="E70" s="21">
        <f>+'[12]20'!$H$37/10^6</f>
        <v>0.100269</v>
      </c>
      <c r="F70" s="21">
        <f>+'[12]20'!$J$37/10^6</f>
        <v>9.4239000000000003E-2</v>
      </c>
      <c r="G70" s="21">
        <f>+'[12]20'!$K$37/10^6</f>
        <v>9.0033000000000002E-2</v>
      </c>
      <c r="H70" s="21">
        <f>+'[12]20'!$L$37/10^6</f>
        <v>8.4287000000000001E-2</v>
      </c>
      <c r="I70" s="21">
        <f>+'[12]20'!$N$37/10^6</f>
        <v>9.9019999999999997E-2</v>
      </c>
      <c r="J70" s="21">
        <f>+'[12]20'!$O$37/10^6</f>
        <v>9.6767000000000006E-2</v>
      </c>
      <c r="K70" s="21">
        <f>+'[12]20'!$P$37/10^6</f>
        <v>9.9975999999999995E-2</v>
      </c>
      <c r="L70" s="21">
        <f>+'[12]20'!$R$37/10^6</f>
        <v>9.0958999999999998E-2</v>
      </c>
      <c r="M70" s="21">
        <f>+'[12]20'!$S$37/10^6</f>
        <v>9.2517000000000002E-2</v>
      </c>
      <c r="N70" s="21">
        <f>+'[12]20'!$T$37/10^6</f>
        <v>8.7941000000000005E-2</v>
      </c>
      <c r="O70" s="22">
        <f t="shared" si="4"/>
        <v>1.1330930000000001</v>
      </c>
    </row>
    <row r="71" spans="1:15">
      <c r="A71" s="10">
        <v>1013</v>
      </c>
      <c r="B71" s="10" t="s">
        <v>22</v>
      </c>
      <c r="C71" s="21">
        <f>+'[12]21'!$F$37/10^6</f>
        <v>4.4060000000000002E-3</v>
      </c>
      <c r="D71" s="21">
        <f>+'[12]21'!$G$37/10^6</f>
        <v>4.4250000000000001E-3</v>
      </c>
      <c r="E71" s="21">
        <f>+'[12]21'!$H$37/10^6</f>
        <v>4.346E-3</v>
      </c>
      <c r="F71" s="21">
        <f>+'[12]21'!$J$37/10^6</f>
        <v>4.6299999999999996E-3</v>
      </c>
      <c r="G71" s="21">
        <f>+'[12]21'!$K$37/10^6</f>
        <v>4.5050000000000003E-3</v>
      </c>
      <c r="H71" s="21">
        <f>+'[12]21'!$L$37/10^6</f>
        <v>4.8890000000000001E-3</v>
      </c>
      <c r="I71" s="21">
        <f>+'[12]21'!$N$37/10^6</f>
        <v>7.4110000000000001E-3</v>
      </c>
      <c r="J71" s="21">
        <f>+'[12]21'!$O$37/10^6</f>
        <v>6.6280000000000002E-3</v>
      </c>
      <c r="K71" s="21">
        <f>+'[12]21'!$P$37/10^6</f>
        <v>5.855E-3</v>
      </c>
      <c r="L71" s="21">
        <f>+'[12]21'!$R$37/10^6</f>
        <v>5.6670000000000002E-3</v>
      </c>
      <c r="M71" s="21">
        <f>+'[12]21'!$S$37/10^6</f>
        <v>5.2519999999999997E-3</v>
      </c>
      <c r="N71" s="21">
        <f>+'[12]21'!$T$37/10^6</f>
        <v>5.3610000000000003E-3</v>
      </c>
      <c r="O71" s="22">
        <f t="shared" si="4"/>
        <v>6.3375000000000001E-2</v>
      </c>
    </row>
    <row r="72" spans="1:15">
      <c r="A72" s="10">
        <v>1014</v>
      </c>
      <c r="B72" s="10" t="s">
        <v>23</v>
      </c>
      <c r="C72" s="21">
        <f>+'[12]22'!$F$37/10^6</f>
        <v>0.27472565000000004</v>
      </c>
      <c r="D72" s="21">
        <f>+'[12]22'!$G$37/10^6</f>
        <v>0.27599865000000001</v>
      </c>
      <c r="E72" s="21">
        <f>+'[12]22'!$H$37/10^6</f>
        <v>0.31884228000000003</v>
      </c>
      <c r="F72" s="21">
        <f>+'[12]22'!$J$37/10^6</f>
        <v>0.20786344999999995</v>
      </c>
      <c r="G72" s="21">
        <f>+'[12]22'!$K$37/10^6</f>
        <v>0.21661444000000005</v>
      </c>
      <c r="H72" s="21">
        <f>+'[12]22'!$L$37/10^6</f>
        <v>0.36974670999999998</v>
      </c>
      <c r="I72" s="21">
        <f>+'[12]22'!$N$37/10^6</f>
        <v>0.22452054000000005</v>
      </c>
      <c r="J72" s="21">
        <f>+'[12]22'!$O$37/10^6</f>
        <v>0.24641082999999997</v>
      </c>
      <c r="K72" s="21">
        <f>+'[12]22'!$P$37/10^6</f>
        <v>0.24623592000000005</v>
      </c>
      <c r="L72" s="21">
        <f>+'[12]22'!$R$37/10^6</f>
        <v>0.26705472000000008</v>
      </c>
      <c r="M72" s="21">
        <f>+'[12]22'!$S$37/10^6</f>
        <v>0.26184677999999989</v>
      </c>
      <c r="N72" s="21">
        <f>+'[12]22'!$T$37/10^6</f>
        <v>0.25465578000000005</v>
      </c>
      <c r="O72" s="22">
        <f t="shared" si="4"/>
        <v>3.1645157500000005</v>
      </c>
    </row>
    <row r="73" spans="1:15">
      <c r="A73" s="10">
        <v>1015</v>
      </c>
      <c r="B73" s="10" t="s">
        <v>24</v>
      </c>
      <c r="C73" s="21">
        <f>+'[12]23'!$F$37/10^6</f>
        <v>1.9752169999999999E-2</v>
      </c>
      <c r="D73" s="21">
        <f>+'[12]23'!$G$37/10^6</f>
        <v>2.0257370000000011E-2</v>
      </c>
      <c r="E73" s="21">
        <f>+'[12]23'!$H$37/10^6</f>
        <v>1.1898939999999997E-2</v>
      </c>
      <c r="F73" s="21">
        <f>+'[12]23'!$J$37/10^6</f>
        <v>1.5832550000000004E-2</v>
      </c>
      <c r="G73" s="21">
        <f>+'[12]23'!$K$37/10^6</f>
        <v>1.6210499999999999E-2</v>
      </c>
      <c r="H73" s="21">
        <f>+'[12]23'!$L$37/10^6</f>
        <v>1.8735210000000009E-2</v>
      </c>
      <c r="I73" s="21">
        <f>+'[12]23'!$N$37/10^6</f>
        <v>1.0106099999999996E-2</v>
      </c>
      <c r="J73" s="21">
        <f>+'[12]23'!$O$37/10^6</f>
        <v>3.7158399999999993E-3</v>
      </c>
      <c r="K73" s="21">
        <f>+'[12]23'!$P$37/10^6</f>
        <v>1.2945910000000012E-2</v>
      </c>
      <c r="L73" s="21">
        <f>+'[12]23'!$R$37/10^6</f>
        <v>1.0119210000000002E-2</v>
      </c>
      <c r="M73" s="21">
        <f>+'[12]23'!$S$37/10^6</f>
        <v>1.4834970000000001E-2</v>
      </c>
      <c r="N73" s="21">
        <f>+'[12]23'!$T$37/10^6</f>
        <v>1.2107200000000002E-2</v>
      </c>
      <c r="O73" s="22">
        <f t="shared" si="4"/>
        <v>0.16651597000000004</v>
      </c>
    </row>
    <row r="74" spans="1:15">
      <c r="A74" s="10">
        <v>1016</v>
      </c>
      <c r="B74" s="10" t="s">
        <v>25</v>
      </c>
      <c r="C74" s="21">
        <f>+'[12]24'!$F$37/10^6</f>
        <v>3.6152999999999998E-2</v>
      </c>
      <c r="D74" s="21">
        <f>+'[12]24'!$G$37/10^6</f>
        <v>4.7309140000000013E-2</v>
      </c>
      <c r="E74" s="21">
        <f>+'[12]24'!$H$37/10^6</f>
        <v>6.236941E-2</v>
      </c>
      <c r="F74" s="21">
        <f>+'[12]24'!$J$37/10^6</f>
        <v>5.2033850000000006E-2</v>
      </c>
      <c r="G74" s="21">
        <f>+'[12]24'!$K$37/10^6</f>
        <v>5.3620250000000029E-2</v>
      </c>
      <c r="H74" s="21">
        <f>+'[12]24'!$L$37/10^6</f>
        <v>5.4249130000000007E-2</v>
      </c>
      <c r="I74" s="21">
        <f>+'[12]24'!$N$37/10^6</f>
        <v>3.2694899999999992E-2</v>
      </c>
      <c r="J74" s="21">
        <f>+'[12]24'!$O$37/10^6</f>
        <v>1.6515229999999981E-2</v>
      </c>
      <c r="K74" s="21">
        <f>+'[12]24'!$P$37/10^6</f>
        <v>3.6723910000000005E-2</v>
      </c>
      <c r="L74" s="21">
        <f>+'[12]24'!$R$37/10^6</f>
        <v>3.8389920000000015E-2</v>
      </c>
      <c r="M74" s="21">
        <f>+'[12]24'!$S$37/10^6</f>
        <v>3.73075E-2</v>
      </c>
      <c r="N74" s="21">
        <f>+'[12]24'!$T$37/10^6</f>
        <v>3.1064199999999997E-2</v>
      </c>
      <c r="O74" s="22">
        <f t="shared" si="4"/>
        <v>0.49843044000000009</v>
      </c>
    </row>
    <row r="75" spans="1:15">
      <c r="A75" s="10">
        <v>1017</v>
      </c>
      <c r="B75" s="10" t="s">
        <v>26</v>
      </c>
      <c r="C75" s="21">
        <f>+'[12]25'!$F$37/10^6</f>
        <v>0.15165607</v>
      </c>
      <c r="D75" s="21">
        <f>+'[12]25'!$G$37/10^6</f>
        <v>0.12774522999999999</v>
      </c>
      <c r="E75" s="21">
        <f>+'[12]25'!$H$37/10^6</f>
        <v>0.15073612</v>
      </c>
      <c r="F75" s="21">
        <f>+'[12]25'!$J$37/10^6</f>
        <v>0.11852802000000001</v>
      </c>
      <c r="G75" s="21">
        <f>+'[12]25'!$K$37/10^6</f>
        <v>0.10492084000000003</v>
      </c>
      <c r="H75" s="21">
        <f>+'[12]25'!$L$37/10^6</f>
        <v>0.13999178000000004</v>
      </c>
      <c r="I75" s="21">
        <f>+'[12]25'!$N$37/10^6</f>
        <v>9.5045479999999988E-2</v>
      </c>
      <c r="J75" s="21">
        <f>+'[12]25'!$O$37/10^6</f>
        <v>0.10608134999999998</v>
      </c>
      <c r="K75" s="21">
        <f>+'[12]25'!$P$37/10^6</f>
        <v>9.7036679999999986E-2</v>
      </c>
      <c r="L75" s="21">
        <f>+'[12]25'!$R$37/10^6</f>
        <v>0.1120135</v>
      </c>
      <c r="M75" s="21">
        <f>+'[12]25'!$S$37/10^6</f>
        <v>0.11046809000000002</v>
      </c>
      <c r="N75" s="21">
        <f>+'[12]25'!$T$37/10^6</f>
        <v>0.11518023999999999</v>
      </c>
      <c r="O75" s="22">
        <f t="shared" si="4"/>
        <v>1.4294034</v>
      </c>
    </row>
    <row r="76" spans="1:15">
      <c r="A76" s="10">
        <v>1018</v>
      </c>
      <c r="B76" s="10" t="s">
        <v>27</v>
      </c>
      <c r="C76" s="21">
        <f>+'[12]26'!$F$37/10^6</f>
        <v>2.3102999999999999E-2</v>
      </c>
      <c r="D76" s="21">
        <f>+'[12]26'!$G$37/10^6</f>
        <v>2.2945E-2</v>
      </c>
      <c r="E76" s="21">
        <f>+'[12]26'!$H$37/10^6</f>
        <v>2.5294000000000001E-2</v>
      </c>
      <c r="F76" s="21">
        <f>+'[12]26'!$J$37/10^6</f>
        <v>2.4093E-2</v>
      </c>
      <c r="G76" s="21">
        <f>+'[12]26'!$K$37/10^6</f>
        <v>2.2696000000000001E-2</v>
      </c>
      <c r="H76" s="21">
        <f>+'[12]26'!$L$37/10^6</f>
        <v>2.4229000000000001E-2</v>
      </c>
      <c r="I76" s="21">
        <f>+'[12]26'!$N$37/10^6</f>
        <v>2.7747999999999998E-2</v>
      </c>
      <c r="J76" s="21">
        <f>+'[12]26'!$O$37/10^6</f>
        <v>2.7274E-2</v>
      </c>
      <c r="K76" s="21">
        <f>+'[12]26'!$P$37/10^6</f>
        <v>2.5062999999999998E-2</v>
      </c>
      <c r="L76" s="21">
        <f>+'[12]26'!$R$37/10^6</f>
        <v>2.6126E-2</v>
      </c>
      <c r="M76" s="21">
        <f>+'[12]26'!$S$37/10^6</f>
        <v>2.6381999999999999E-2</v>
      </c>
      <c r="N76" s="21">
        <f>+'[12]26'!$T$37/10^6</f>
        <v>2.8340000000000001E-2</v>
      </c>
      <c r="O76" s="22">
        <f t="shared" si="4"/>
        <v>0.30329299999999998</v>
      </c>
    </row>
    <row r="77" spans="1:15">
      <c r="A77" s="10">
        <v>1019</v>
      </c>
      <c r="B77" s="10" t="s">
        <v>28</v>
      </c>
      <c r="C77" s="21">
        <f>+'[12]27'!$F$37/10^6</f>
        <v>1.3301380000000005E-2</v>
      </c>
      <c r="D77" s="21">
        <f>+'[12]27'!$G$37/10^6</f>
        <v>9.4727799999999984E-3</v>
      </c>
      <c r="E77" s="21">
        <f>+'[12]27'!$H$37/10^6</f>
        <v>1.1817709999999992E-2</v>
      </c>
      <c r="F77" s="21">
        <f>+'[12]27'!$J$37/10^6</f>
        <v>1.2001240000000005E-2</v>
      </c>
      <c r="G77" s="21">
        <f>+'[12]27'!$K$37/10^6</f>
        <v>1.1642089999999997E-2</v>
      </c>
      <c r="H77" s="21">
        <f>+'[12]27'!$L$37/10^6</f>
        <v>2.2228000000000001E-2</v>
      </c>
      <c r="I77" s="21">
        <f>+'[12]27'!$N$37/10^6</f>
        <v>1.4808999999999999E-2</v>
      </c>
      <c r="J77" s="21">
        <f>+'[12]27'!$O$37/10^6</f>
        <v>1.6775000000000002E-2</v>
      </c>
      <c r="K77" s="21">
        <f>+'[12]27'!$P$37/10^6</f>
        <v>1.1346E-2</v>
      </c>
      <c r="L77" s="21">
        <f>+'[12]27'!$R$37/10^6</f>
        <v>1.6874E-2</v>
      </c>
      <c r="M77" s="21">
        <f>+'[12]27'!$S$37/10^6</f>
        <v>1.6924999999999999E-2</v>
      </c>
      <c r="N77" s="21">
        <f>+'[12]27'!$T$37/10^6</f>
        <v>1.7128000000000001E-2</v>
      </c>
      <c r="O77" s="22">
        <f t="shared" si="4"/>
        <v>0.17432019999999998</v>
      </c>
    </row>
    <row r="78" spans="1:15">
      <c r="A78" s="10">
        <v>1020</v>
      </c>
      <c r="B78" s="10" t="s">
        <v>29</v>
      </c>
      <c r="C78" s="21">
        <f>+'[12]28'!$F$37/10^6</f>
        <v>0.118745</v>
      </c>
      <c r="D78" s="21">
        <f>+'[12]28'!$G$37/10^6</f>
        <v>0.11953900000000001</v>
      </c>
      <c r="E78" s="21">
        <f>+'[12]28'!$H$37/10^6</f>
        <v>0.118895</v>
      </c>
      <c r="F78" s="21">
        <f>+'[12]28'!$J$37/10^6</f>
        <v>0.122174</v>
      </c>
      <c r="G78" s="21">
        <f>+'[12]28'!$K$37/10^6</f>
        <v>0.105571</v>
      </c>
      <c r="H78" s="21">
        <f>+'[12]28'!$L$37/10^6</f>
        <v>0.113478</v>
      </c>
      <c r="I78" s="21">
        <f>+'[12]28'!$N$37/10^6</f>
        <v>0.11702899999999999</v>
      </c>
      <c r="J78" s="21">
        <f>+'[12]28'!$O$37/10^6</f>
        <v>0.127079</v>
      </c>
      <c r="K78" s="21">
        <f>+'[12]28'!$P$37/10^6</f>
        <v>0.117171</v>
      </c>
      <c r="L78" s="21">
        <f>+'[12]28'!$R$37/10^6</f>
        <v>0.11740299999999999</v>
      </c>
      <c r="M78" s="21">
        <f>+'[12]28'!$S$37/10^6</f>
        <v>0.116394</v>
      </c>
      <c r="N78" s="21">
        <f>+'[12]28'!$T$37/10^6</f>
        <v>0.11550000000000001</v>
      </c>
      <c r="O78" s="22">
        <f t="shared" si="4"/>
        <v>1.4089779999999998</v>
      </c>
    </row>
    <row r="79" spans="1:15">
      <c r="A79" s="10">
        <v>1021</v>
      </c>
      <c r="B79" s="10" t="s">
        <v>30</v>
      </c>
      <c r="C79" s="21">
        <f>+'[12]29'!$F$37/10^6</f>
        <v>2.1145000000000001E-2</v>
      </c>
      <c r="D79" s="21">
        <f>+'[12]29'!$G$37/10^6</f>
        <v>3.6020999999999997E-2</v>
      </c>
      <c r="E79" s="21">
        <f>+'[12]29'!$H$37/10^6</f>
        <v>4.8044999999999997E-2</v>
      </c>
      <c r="F79" s="21">
        <f>+'[12]29'!$J$37/10^6</f>
        <v>2.9021999999999999E-2</v>
      </c>
      <c r="G79" s="21">
        <f>+'[12]29'!$K$37/10^6</f>
        <v>3.7812809999999995E-2</v>
      </c>
      <c r="H79" s="21">
        <f>+'[12]29'!$L$37/10^6</f>
        <v>4.5384440000000005E-2</v>
      </c>
      <c r="I79" s="21">
        <f>+'[12]29'!$N$37/10^6</f>
        <v>3.5748519999999992E-2</v>
      </c>
      <c r="J79" s="21">
        <f>+'[12]29'!$O$37/10^6</f>
        <v>4.4183460000000008E-2</v>
      </c>
      <c r="K79" s="21">
        <f>+'[12]29'!$P$37/10^6</f>
        <v>3.8293150000000012E-2</v>
      </c>
      <c r="L79" s="21">
        <f>+'[12]29'!$R$37/10^6</f>
        <v>3.7246609999999999E-2</v>
      </c>
      <c r="M79" s="21">
        <f>+'[12]29'!$S$37/10^6</f>
        <v>3.8094910000000003E-2</v>
      </c>
      <c r="N79" s="21">
        <f>+'[12]29'!$T$37/10^6</f>
        <v>5.1724290000000006E-2</v>
      </c>
      <c r="O79" s="22">
        <f t="shared" si="4"/>
        <v>0.46272119</v>
      </c>
    </row>
    <row r="80" spans="1:15">
      <c r="A80" s="10">
        <v>1022</v>
      </c>
      <c r="B80" s="10" t="s">
        <v>31</v>
      </c>
      <c r="C80" s="21">
        <f>+'[12]30'!$F$37/10^6</f>
        <v>0.16103300000000001</v>
      </c>
      <c r="D80" s="21">
        <f>+'[12]30'!$G$37/10^6</f>
        <v>0.13220399999999999</v>
      </c>
      <c r="E80" s="21">
        <f>+'[12]30'!$H$37/10^6</f>
        <v>0.16125800000000001</v>
      </c>
      <c r="F80" s="21">
        <f>+'[12]30'!$J$37/10^6</f>
        <v>0.15976000000000001</v>
      </c>
      <c r="G80" s="21">
        <f>+'[12]30'!$K$37/10^6</f>
        <v>0.14613300000000001</v>
      </c>
      <c r="H80" s="21">
        <f>+'[12]30'!$L$37/10^6</f>
        <v>0.19917899999999999</v>
      </c>
      <c r="I80" s="21">
        <f>+'[12]30'!$N$37/10^6</f>
        <v>7.1322999999999998E-2</v>
      </c>
      <c r="J80" s="21">
        <f>+'[12]30'!$O$37/10^6</f>
        <v>0.114943</v>
      </c>
      <c r="K80" s="21">
        <f>+'[12]30'!$P$37/10^6</f>
        <v>9.7433000000000006E-2</v>
      </c>
      <c r="L80" s="21">
        <f>+'[12]30'!$R$37/10^6</f>
        <v>0.12793299999999999</v>
      </c>
      <c r="M80" s="21">
        <f>+'[12]30'!$S$37/10^6</f>
        <v>0.12686900000000001</v>
      </c>
      <c r="N80" s="21">
        <f>+'[12]30'!$T$37/10^6</f>
        <v>0.119454</v>
      </c>
      <c r="O80" s="22">
        <f t="shared" si="4"/>
        <v>1.6175220000000003</v>
      </c>
    </row>
    <row r="81" spans="1:30">
      <c r="A81" s="10">
        <v>1023</v>
      </c>
      <c r="B81" s="10" t="s">
        <v>32</v>
      </c>
      <c r="C81" s="21">
        <f>+'[12]31'!$F$37/10^6</f>
        <v>3.0594E-2</v>
      </c>
      <c r="D81" s="21">
        <f>+'[12]31'!$G$37/10^6</f>
        <v>2.4218E-2</v>
      </c>
      <c r="E81" s="21">
        <f>+'[12]31'!$H$37/10^6</f>
        <v>2.9357999999999999E-2</v>
      </c>
      <c r="F81" s="21">
        <f>+'[12]31'!$J$37/10^6</f>
        <v>2.8691999999999999E-2</v>
      </c>
      <c r="G81" s="21">
        <f>+'[12]31'!$K$37/10^6</f>
        <v>2.7973000000000001E-2</v>
      </c>
      <c r="H81" s="21">
        <f>+'[12]31'!$L$37/10^6</f>
        <v>3.2883000000000003E-2</v>
      </c>
      <c r="I81" s="21">
        <f>+'[12]31'!$N$37/10^6</f>
        <v>3.0928000000000001E-2</v>
      </c>
      <c r="J81" s="21">
        <f>+'[12]31'!$O$37/10^6</f>
        <v>3.1525999999999998E-2</v>
      </c>
      <c r="K81" s="21">
        <f>+'[12]31'!$P$37/10^6</f>
        <v>2.7980999999999999E-2</v>
      </c>
      <c r="L81" s="21">
        <f>+'[12]31'!$R$37/10^6</f>
        <v>2.7400999999999998E-2</v>
      </c>
      <c r="M81" s="21">
        <f>+'[12]31'!$S$37/10^6</f>
        <v>2.2932000000000001E-2</v>
      </c>
      <c r="N81" s="21">
        <f>+'[12]31'!$T$37/10^6</f>
        <v>2.2638999999999999E-2</v>
      </c>
      <c r="O81" s="22">
        <f t="shared" si="4"/>
        <v>0.33712500000000001</v>
      </c>
    </row>
    <row r="82" spans="1:30">
      <c r="A82" s="10">
        <v>1024</v>
      </c>
      <c r="B82" s="10" t="s">
        <v>33</v>
      </c>
      <c r="C82" s="21">
        <f>+'[12]32'!$F$37/10^6</f>
        <v>0.16618607999999996</v>
      </c>
      <c r="D82" s="21">
        <f>+'[12]32'!$G$37/10^6</f>
        <v>0.17986292999999992</v>
      </c>
      <c r="E82" s="21">
        <f>+'[12]32'!$H$37/10^6</f>
        <v>0.193773</v>
      </c>
      <c r="F82" s="21">
        <f>+'[12]32'!$J$37/10^6</f>
        <v>0.16486193000000005</v>
      </c>
      <c r="G82" s="21">
        <f>+'[12]32'!$K$37/10^6</f>
        <v>0.103204</v>
      </c>
      <c r="H82" s="21">
        <f>+'[12]32'!$L$37/10^6</f>
        <v>0.211697</v>
      </c>
      <c r="I82" s="21">
        <f>+'[12]32'!$N$37/10^6</f>
        <v>7.2049270000000012E-2</v>
      </c>
      <c r="J82" s="21">
        <f>+'[12]32'!$O$37/10^6</f>
        <v>0.13653399999999999</v>
      </c>
      <c r="K82" s="21">
        <f>+'[12]32'!$P$37/10^6</f>
        <v>9.1538999999999995E-2</v>
      </c>
      <c r="L82" s="21">
        <f>+'[12]32'!$R$37/10^6</f>
        <v>0.15101500000000001</v>
      </c>
      <c r="M82" s="21">
        <f>+'[12]32'!$S$37/10^6</f>
        <v>0.15978764000000001</v>
      </c>
      <c r="N82" s="21">
        <f>+'[12]32'!$T$37/10^6</f>
        <v>0.118115</v>
      </c>
      <c r="O82" s="22">
        <f t="shared" si="4"/>
        <v>1.7486248499999999</v>
      </c>
    </row>
    <row r="83" spans="1:30">
      <c r="A83" s="10">
        <v>1025</v>
      </c>
      <c r="B83" s="10" t="s">
        <v>34</v>
      </c>
      <c r="C83" s="21">
        <f>+'[12]33'!$F$37/10^6</f>
        <v>3.6282509999999997E-2</v>
      </c>
      <c r="D83" s="21">
        <f>+'[12]33'!$G$37/10^6</f>
        <v>2.7239199999999998E-2</v>
      </c>
      <c r="E83" s="21">
        <f>+'[12]33'!$H$37/10^6</f>
        <v>2.3699999999999999E-2</v>
      </c>
      <c r="F83" s="21">
        <f>+'[12]33'!$J$37/10^6</f>
        <v>2.3973499999999998E-2</v>
      </c>
      <c r="G83" s="21">
        <f>+'[12]33'!$K$37/10^6</f>
        <v>2.578575E-2</v>
      </c>
      <c r="H83" s="21">
        <f>+'[12]33'!$L$37/10^6</f>
        <v>3.2210000000000003E-2</v>
      </c>
      <c r="I83" s="21">
        <f>+'[12]33'!$N$37/10^6</f>
        <v>3.5184E-2</v>
      </c>
      <c r="J83" s="21">
        <f>+'[12]33'!$O$37/10^6</f>
        <v>3.3283E-2</v>
      </c>
      <c r="K83" s="21">
        <f>+'[12]33'!$P$37/10^6</f>
        <v>2.9434999999999999E-2</v>
      </c>
      <c r="L83" s="21">
        <f>+'[12]33'!$R$37/10^6</f>
        <v>3.0099999999999998E-2</v>
      </c>
      <c r="M83" s="21">
        <f>+'[12]33'!$S$37/10^6</f>
        <v>2.8895000000000001E-2</v>
      </c>
      <c r="N83" s="21">
        <f>+'[12]33'!$T$37/10^6</f>
        <v>2.9964000000000001E-2</v>
      </c>
      <c r="O83" s="22">
        <f t="shared" si="4"/>
        <v>0.35605196</v>
      </c>
    </row>
    <row r="84" spans="1:30">
      <c r="A84" s="10">
        <v>1026</v>
      </c>
      <c r="B84" s="10" t="s">
        <v>35</v>
      </c>
      <c r="C84" s="21">
        <f>+'[12]34'!$F$37/10^6</f>
        <v>6.6520400000000006E-3</v>
      </c>
      <c r="D84" s="21">
        <f>+'[12]34'!$G$37/10^6</f>
        <v>5.0115500000000026E-3</v>
      </c>
      <c r="E84" s="21">
        <f>+'[12]34'!$H$37/10^6</f>
        <v>8.2219000000000007E-3</v>
      </c>
      <c r="F84" s="21">
        <f>+'[12]34'!$J$37/10^6</f>
        <v>7.1543899999999992E-3</v>
      </c>
      <c r="G84" s="21">
        <f>+'[12]34'!$K$37/10^6</f>
        <v>5.7971799999999999E-3</v>
      </c>
      <c r="H84" s="21">
        <f>+'[12]34'!$L$37/10^6</f>
        <v>1.1802580000000002E-2</v>
      </c>
      <c r="I84" s="21">
        <f>+'[12]34'!$N$37/10^6</f>
        <v>4.1561100000000002E-3</v>
      </c>
      <c r="J84" s="21">
        <f>+'[12]34'!$O$37/10^6</f>
        <v>7.6303700000000026E-3</v>
      </c>
      <c r="K84" s="21">
        <f>+'[12]34'!$P$37/10^6</f>
        <v>6.9272100000000066E-3</v>
      </c>
      <c r="L84" s="21">
        <f>+'[12]34'!$R$37/10^6</f>
        <v>8.078550000000002E-3</v>
      </c>
      <c r="M84" s="21">
        <f>+'[12]34'!$S$37/10^6</f>
        <v>8.6627500000000003E-3</v>
      </c>
      <c r="N84" s="21">
        <f>+'[12]34'!$T$37/10^6</f>
        <v>3.6818600000000008E-3</v>
      </c>
      <c r="O84" s="22">
        <f t="shared" si="4"/>
        <v>8.3776490000000009E-2</v>
      </c>
    </row>
    <row r="85" spans="1:30">
      <c r="A85" s="10">
        <v>1027</v>
      </c>
      <c r="B85" s="10" t="s">
        <v>36</v>
      </c>
      <c r="C85" s="21">
        <f>+'[12]35'!$F$37/10^6</f>
        <v>1.6907999999999999E-2</v>
      </c>
      <c r="D85" s="21">
        <f>+'[12]35'!$G$37/10^6</f>
        <v>9.7109999999999991E-3</v>
      </c>
      <c r="E85" s="21">
        <f>+'[12]35'!$H$37/10^6</f>
        <v>1.5429E-2</v>
      </c>
      <c r="F85" s="21">
        <f>+'[12]35'!$J$37/10^6</f>
        <v>1.1571E-2</v>
      </c>
      <c r="G85" s="21">
        <f>+'[12]35'!$K$37/10^6</f>
        <v>8.286E-3</v>
      </c>
      <c r="H85" s="21">
        <f>+'[12]35'!$L$37/10^6</f>
        <v>1.4629E-2</v>
      </c>
      <c r="I85" s="21">
        <f>+'[12]35'!$N$37/10^6</f>
        <v>8.6750000000000004E-3</v>
      </c>
      <c r="J85" s="21">
        <f>+'[12]35'!$O$37/10^6</f>
        <v>8.0809999999999996E-3</v>
      </c>
      <c r="K85" s="21">
        <f>+'[12]35'!$P$37/10^6</f>
        <v>7.659E-3</v>
      </c>
      <c r="L85" s="21">
        <f>+'[12]35'!$R$37/10^6</f>
        <v>9.9179999999999997E-3</v>
      </c>
      <c r="M85" s="21">
        <f>+'[12]35'!$S$37/10^6</f>
        <v>1.2991000000000001E-2</v>
      </c>
      <c r="N85" s="21">
        <f>+'[12]35'!$T$37/10^6</f>
        <v>1.4399E-2</v>
      </c>
      <c r="O85" s="22">
        <f t="shared" si="4"/>
        <v>0.13825699999999999</v>
      </c>
    </row>
    <row r="86" spans="1:30">
      <c r="A86" s="10">
        <v>1028</v>
      </c>
      <c r="B86" s="10" t="s">
        <v>37</v>
      </c>
      <c r="C86" s="21">
        <f>+'[12]36'!$F$37/10^6</f>
        <v>0.14749999999999999</v>
      </c>
      <c r="D86" s="21">
        <f>+'[12]36'!$G$37/10^6</f>
        <v>0.18625</v>
      </c>
      <c r="E86" s="21">
        <f>+'[12]36'!$H$37/10^6</f>
        <v>0.18619030000000006</v>
      </c>
      <c r="F86" s="21">
        <f>+'[12]36'!$J$37/10^6</f>
        <v>0.16151942999999999</v>
      </c>
      <c r="G86" s="21">
        <f>+'[12]36'!$K$37/10^6</f>
        <v>0.12223403999999997</v>
      </c>
      <c r="H86" s="21">
        <f>+'[12]36'!$L$37/10^6</f>
        <v>0.12236635000000004</v>
      </c>
      <c r="I86" s="21">
        <f>+'[12]36'!$N$37/10^6</f>
        <v>0.12474709000000002</v>
      </c>
      <c r="J86" s="21">
        <f>+'[12]36'!$O$37/10^6</f>
        <v>0.12199906000000006</v>
      </c>
      <c r="K86" s="21">
        <f>+'[12]36'!$P$37/10^6</f>
        <v>9.315602000000002E-2</v>
      </c>
      <c r="L86" s="21">
        <f>+'[12]36'!$R$37/10^6</f>
        <v>0.10656230999999999</v>
      </c>
      <c r="M86" s="21">
        <f>+'[12]36'!$S$37/10^6</f>
        <v>0.10859422999999999</v>
      </c>
      <c r="N86" s="21">
        <f>+'[12]36'!$T$37/10^6</f>
        <v>8.6705080000000018E-2</v>
      </c>
      <c r="O86" s="22">
        <f t="shared" si="4"/>
        <v>1.5678239100000002</v>
      </c>
    </row>
    <row r="87" spans="1:30">
      <c r="A87" s="10">
        <v>1029</v>
      </c>
      <c r="B87" s="10" t="s">
        <v>38</v>
      </c>
      <c r="C87" s="21">
        <f>+'[12]37'!$F$37/10^6</f>
        <v>1.2525E-2</v>
      </c>
      <c r="D87" s="21">
        <f>+'[12]37'!$G$37/10^6</f>
        <v>1.0302E-2</v>
      </c>
      <c r="E87" s="21">
        <f>+'[12]37'!$H$37/10^6</f>
        <v>1.2529999999999999E-2</v>
      </c>
      <c r="F87" s="21">
        <f>+'[12]37'!$J$37/10^6</f>
        <v>1.1757999999999999E-2</v>
      </c>
      <c r="G87" s="21">
        <f>+'[12]37'!$K$37/10^6</f>
        <v>1.0827E-2</v>
      </c>
      <c r="H87" s="21">
        <f>+'[12]37'!$L$37/10^6</f>
        <v>1.2090999999999999E-2</v>
      </c>
      <c r="I87" s="21">
        <f>+'[12]37'!$N$37/10^6</f>
        <v>5.3439999999999998E-3</v>
      </c>
      <c r="J87" s="21">
        <f>+'[12]37'!$O$37/10^6</f>
        <v>5.7999999999999996E-3</v>
      </c>
      <c r="K87" s="21">
        <f>+'[12]37'!$P$37/10^6</f>
        <v>4.7260000000000002E-3</v>
      </c>
      <c r="L87" s="21">
        <f>+'[12]37'!$R$37/10^6</f>
        <v>8.0090599999999984E-3</v>
      </c>
      <c r="M87" s="21">
        <f>+'[12]37'!$S$37/10^6</f>
        <v>5.7115899999999964E-3</v>
      </c>
      <c r="N87" s="21">
        <f>+'[12]37'!$T$37/10^6</f>
        <v>3.4655699999999998E-3</v>
      </c>
      <c r="O87" s="22">
        <f t="shared" si="4"/>
        <v>0.10308922</v>
      </c>
    </row>
    <row r="88" spans="1:30">
      <c r="A88" s="15">
        <v>1030</v>
      </c>
      <c r="B88" s="15" t="s">
        <v>18</v>
      </c>
      <c r="C88" s="23">
        <f>+'[12]17'!$F$37/10^6</f>
        <v>1.5622E-2</v>
      </c>
      <c r="D88" s="23">
        <f>+'[12]17'!$G$37/10^6</f>
        <v>1.5251000000000001E-2</v>
      </c>
      <c r="E88" s="23">
        <f>+'[12]17'!$H$37/10^6</f>
        <v>1.9681000000000001E-2</v>
      </c>
      <c r="F88" s="23">
        <f>+'[12]17'!$J$37/10^6</f>
        <v>1.6815E-2</v>
      </c>
      <c r="G88" s="23">
        <f>+'[12]17'!$K$37/10^6</f>
        <v>1.7094999999999999E-2</v>
      </c>
      <c r="H88" s="23">
        <f>+'[12]17'!$L$37/10^6</f>
        <v>1.8866999999999998E-2</v>
      </c>
      <c r="I88" s="23">
        <f>+'[12]17'!$N$37/10^6</f>
        <v>1.6955999999999999E-2</v>
      </c>
      <c r="J88" s="23">
        <f>+'[12]17'!$O$37/10^6</f>
        <v>1.3638000000000001E-2</v>
      </c>
      <c r="K88" s="23">
        <f>+'[12]17'!$P$37/10^6</f>
        <v>1.3107000000000001E-2</v>
      </c>
      <c r="L88" s="23">
        <f>+'[12]17'!$R$37/10^6</f>
        <v>1.3634E-2</v>
      </c>
      <c r="M88" s="23">
        <f>+'[12]17'!$S$37/10^6</f>
        <v>1.5202E-2</v>
      </c>
      <c r="N88" s="23">
        <f>+'[12]17'!$T$37/10^6</f>
        <v>1.3375E-2</v>
      </c>
      <c r="O88" s="24">
        <f t="shared" si="4"/>
        <v>0.18924299999999999</v>
      </c>
    </row>
    <row r="89" spans="1:30">
      <c r="A89" s="4">
        <v>10300</v>
      </c>
      <c r="B89" s="4" t="s">
        <v>59</v>
      </c>
      <c r="C89" s="18">
        <f>SUM(C62:C88)</f>
        <v>2.9626893300000003</v>
      </c>
      <c r="D89" s="18">
        <f t="shared" ref="D89:N89" si="5">SUM(D62:D88)</f>
        <v>2.7333662299999988</v>
      </c>
      <c r="E89" s="18">
        <f t="shared" si="5"/>
        <v>2.921050290000001</v>
      </c>
      <c r="F89" s="18">
        <f t="shared" si="5"/>
        <v>2.7150285199999988</v>
      </c>
      <c r="G89" s="18">
        <f t="shared" si="5"/>
        <v>2.3706107299999992</v>
      </c>
      <c r="H89" s="18">
        <f t="shared" si="5"/>
        <v>3.4793998099999999</v>
      </c>
      <c r="I89" s="18">
        <f t="shared" si="5"/>
        <v>2.1944513800000007</v>
      </c>
      <c r="J89" s="18">
        <f t="shared" si="5"/>
        <v>2.6315442900000003</v>
      </c>
      <c r="K89" s="18">
        <f t="shared" si="5"/>
        <v>2.5356069099999998</v>
      </c>
      <c r="L89" s="18">
        <f t="shared" si="5"/>
        <v>2.953277410000001</v>
      </c>
      <c r="M89" s="18">
        <f t="shared" si="5"/>
        <v>2.5242125500000001</v>
      </c>
      <c r="N89" s="18">
        <f t="shared" si="5"/>
        <v>2.1706548699999999</v>
      </c>
      <c r="O89" s="18">
        <f t="shared" si="4"/>
        <v>32.191892320000001</v>
      </c>
    </row>
    <row r="90" spans="1:30">
      <c r="A90" s="32"/>
      <c r="B90" s="32"/>
      <c r="C90"/>
      <c r="D90"/>
      <c r="E90"/>
      <c r="F90"/>
      <c r="G90"/>
      <c r="H90"/>
      <c r="I90"/>
      <c r="J90"/>
      <c r="K90"/>
      <c r="L90"/>
      <c r="M90"/>
      <c r="N90"/>
      <c r="O90" s="32"/>
      <c r="R90" t="s">
        <v>76</v>
      </c>
    </row>
    <row r="91" spans="1:30">
      <c r="A91" s="3" t="s">
        <v>55</v>
      </c>
      <c r="B91" s="3" t="s">
        <v>41</v>
      </c>
      <c r="C91" s="3" t="s">
        <v>0</v>
      </c>
      <c r="D91" s="3" t="s">
        <v>1</v>
      </c>
      <c r="E91" s="3" t="s">
        <v>2</v>
      </c>
      <c r="F91" s="3" t="s">
        <v>3</v>
      </c>
      <c r="G91" s="3" t="s">
        <v>4</v>
      </c>
      <c r="H91" s="3" t="s">
        <v>5</v>
      </c>
      <c r="I91" s="3" t="s">
        <v>6</v>
      </c>
      <c r="J91" s="3" t="s">
        <v>7</v>
      </c>
      <c r="K91" s="3" t="s">
        <v>8</v>
      </c>
      <c r="L91" s="3" t="s">
        <v>9</v>
      </c>
      <c r="M91" s="3" t="s">
        <v>10</v>
      </c>
      <c r="N91" s="3" t="s">
        <v>11</v>
      </c>
      <c r="O91" s="3" t="s">
        <v>59</v>
      </c>
      <c r="Q91" s="3" t="s">
        <v>55</v>
      </c>
      <c r="R91" s="3" t="s">
        <v>41</v>
      </c>
      <c r="S91" s="3" t="s">
        <v>77</v>
      </c>
      <c r="T91" s="3" t="s">
        <v>78</v>
      </c>
      <c r="U91" s="3" t="s">
        <v>79</v>
      </c>
      <c r="V91" s="3" t="s">
        <v>80</v>
      </c>
      <c r="W91" s="3" t="s">
        <v>81</v>
      </c>
      <c r="X91" s="3" t="s">
        <v>82</v>
      </c>
      <c r="Y91" s="3" t="s">
        <v>83</v>
      </c>
      <c r="Z91" s="3" t="s">
        <v>84</v>
      </c>
      <c r="AA91" s="3" t="s">
        <v>85</v>
      </c>
      <c r="AB91" s="3" t="s">
        <v>86</v>
      </c>
      <c r="AC91" s="3" t="s">
        <v>87</v>
      </c>
      <c r="AD91" s="3" t="s">
        <v>88</v>
      </c>
    </row>
    <row r="92" spans="1:30">
      <c r="A92" s="7">
        <v>1004</v>
      </c>
      <c r="B92" s="7" t="s">
        <v>99</v>
      </c>
      <c r="C92" s="26">
        <f>+'[12]11'!$F$39</f>
        <v>32.287034978111087</v>
      </c>
      <c r="D92" s="26">
        <f>+'[12]11'!$G$39</f>
        <v>27.158934259301663</v>
      </c>
      <c r="E92" s="26">
        <f>+'[12]11'!$H$39</f>
        <v>26.94523246851978</v>
      </c>
      <c r="F92" s="26">
        <f>+'[12]11'!$J$39</f>
        <v>26.765785741039121</v>
      </c>
      <c r="G92" s="26">
        <f>+'[12]11'!$K$39</f>
        <v>24.050994925335544</v>
      </c>
      <c r="H92" s="26">
        <f>+'[12]11'!$L$39</f>
        <v>35.478320117057031</v>
      </c>
      <c r="I92" s="26">
        <f>+'[12]11'!$N$39</f>
        <v>19.823648238116544</v>
      </c>
      <c r="J92" s="26">
        <f>+'[12]11'!$O$39</f>
        <v>27.595643554505401</v>
      </c>
      <c r="K92" s="26">
        <f>+'[12]11'!$P$39</f>
        <v>28.048946518268338</v>
      </c>
      <c r="L92" s="26">
        <f>+'[12]11'!$R$39</f>
        <v>32.702693122747327</v>
      </c>
      <c r="M92" s="26">
        <f>+'[12]11'!$S$39</f>
        <v>24.777624577199369</v>
      </c>
      <c r="N92" s="26">
        <f>+'[12]11'!$T$39</f>
        <v>19.824499529896094</v>
      </c>
      <c r="O92" s="27">
        <f>+'[12]11'!$U$39</f>
        <v>27.267427784864047</v>
      </c>
      <c r="Q92" s="7">
        <v>1004</v>
      </c>
      <c r="R92" s="7" t="s">
        <v>99</v>
      </c>
      <c r="S92" s="26">
        <f>+'[12]11'!$F$39</f>
        <v>32.287034978111087</v>
      </c>
      <c r="T92" s="26">
        <f>+'[13]2M'!$G$39</f>
        <v>29.789664385763899</v>
      </c>
      <c r="U92" s="26">
        <f>+'[13]3M'!$G$39</f>
        <v>28.846072755230836</v>
      </c>
      <c r="V92" s="26">
        <f>+'[13]4M'!$G$39</f>
        <v>28.304973870409167</v>
      </c>
      <c r="W92" s="26">
        <f>+'[13]5M'!$G$39</f>
        <v>27.473157974861657</v>
      </c>
      <c r="X92" s="26">
        <f>+'[13]6M'!$G$39</f>
        <v>28.964641888462012</v>
      </c>
      <c r="Y92" s="26">
        <f>+'[13]7M'!$G$39</f>
        <v>27.603856744121408</v>
      </c>
      <c r="Z92" s="26">
        <f>+'[13]8M'!$G$39</f>
        <v>27.602761971412587</v>
      </c>
      <c r="AA92" s="26">
        <f>+'[13]9M'!$G$39</f>
        <v>27.652987374690884</v>
      </c>
      <c r="AB92" s="26">
        <f>+'[13]10M'!$G$39</f>
        <v>28.17005598364166</v>
      </c>
      <c r="AC92" s="26">
        <f>+'[13]11M'!$G$39</f>
        <v>27.876810479799698</v>
      </c>
      <c r="AD92" s="26">
        <f>+'[13]12M'!$G$39</f>
        <v>27.267427784864047</v>
      </c>
    </row>
    <row r="93" spans="1:30">
      <c r="A93" s="10">
        <v>1005</v>
      </c>
      <c r="B93" s="10" t="s">
        <v>13</v>
      </c>
      <c r="C93" s="28">
        <f>+'[12]12'!$F$39</f>
        <v>14.677133395543359</v>
      </c>
      <c r="D93" s="28">
        <f>+'[12]12'!$G$39</f>
        <v>12.346171036749846</v>
      </c>
      <c r="E93" s="28">
        <f>+'[12]12'!$H$39</f>
        <v>13.697710666110474</v>
      </c>
      <c r="F93" s="28">
        <f>+'[12]12'!$J$39</f>
        <v>14.06297244451612</v>
      </c>
      <c r="G93" s="28">
        <f>+'[12]12'!$K$39</f>
        <v>11.451130838203143</v>
      </c>
      <c r="H93" s="28">
        <f>+'[12]12'!$L$39</f>
        <v>14.39808516710592</v>
      </c>
      <c r="I93" s="28">
        <f>+'[12]12'!$N$39</f>
        <v>12.867258049706045</v>
      </c>
      <c r="J93" s="28">
        <f>+'[12]12'!$O$39</f>
        <v>12.233929783726873</v>
      </c>
      <c r="K93" s="28">
        <f>+'[12]12'!$P$39</f>
        <v>14.063770189671242</v>
      </c>
      <c r="L93" s="28">
        <f>+'[12]12'!$R$39</f>
        <v>14.583283353831217</v>
      </c>
      <c r="M93" s="28">
        <f>+'[12]12'!$S$39</f>
        <v>14.840145161128184</v>
      </c>
      <c r="N93" s="28">
        <f>+'[12]12'!$T$39</f>
        <v>14.200095740228857</v>
      </c>
      <c r="O93" s="29">
        <f>+'[12]12'!$U$39</f>
        <v>13.601330021496574</v>
      </c>
      <c r="Q93" s="10">
        <v>1005</v>
      </c>
      <c r="R93" s="10" t="s">
        <v>13</v>
      </c>
      <c r="S93" s="28">
        <f>+'[12]12'!$F$39</f>
        <v>14.677133395543359</v>
      </c>
      <c r="T93" s="28">
        <f>+'[13]2M'!$H$39</f>
        <v>13.472063547130986</v>
      </c>
      <c r="U93" s="28">
        <f>+'[13]3M'!$H$39</f>
        <v>13.547840807695227</v>
      </c>
      <c r="V93" s="28">
        <f>+'[13]4M'!$H$39</f>
        <v>13.685268040299714</v>
      </c>
      <c r="W93" s="28">
        <f>+'[13]5M'!$H$39</f>
        <v>13.233937153189549</v>
      </c>
      <c r="X93" s="28">
        <f>+'[13]6M'!$H$39</f>
        <v>13.432082364820582</v>
      </c>
      <c r="Y93" s="28">
        <f>+'[13]7M'!$H$39</f>
        <v>13.33503165378681</v>
      </c>
      <c r="Z93" s="28">
        <f>+'[13]8M'!$H$39</f>
        <v>13.1846078841942</v>
      </c>
      <c r="AA93" s="28">
        <f>+'[13]9M'!$H$39</f>
        <v>13.285109220249463</v>
      </c>
      <c r="AB93" s="28">
        <f>+'[13]10M'!$H$39</f>
        <v>13.415879493361185</v>
      </c>
      <c r="AC93" s="28">
        <f>+'[13]11M'!$H$39</f>
        <v>13.546375787765855</v>
      </c>
      <c r="AD93" s="28">
        <f>+'[13]12M'!$H$39</f>
        <v>13.601330021496574</v>
      </c>
    </row>
    <row r="94" spans="1:30">
      <c r="A94" s="10">
        <v>1006</v>
      </c>
      <c r="B94" s="10" t="s">
        <v>14</v>
      </c>
      <c r="C94" s="28">
        <f>+'[12]13'!$F$39</f>
        <v>29.598458050719863</v>
      </c>
      <c r="D94" s="28">
        <f>+'[12]13'!$G$39</f>
        <v>35.387097338479535</v>
      </c>
      <c r="E94" s="28">
        <f>+'[12]13'!$H$39</f>
        <v>34.402063948136572</v>
      </c>
      <c r="F94" s="28">
        <f>+'[12]13'!$J$39</f>
        <v>33.236132113799179</v>
      </c>
      <c r="G94" s="28">
        <f>+'[12]13'!$K$39</f>
        <v>35.943436657386499</v>
      </c>
      <c r="H94" s="28">
        <f>+'[12]13'!$L$39</f>
        <v>28.912138926339349</v>
      </c>
      <c r="I94" s="28">
        <f>+'[12]13'!$N$39</f>
        <v>29.248732337171585</v>
      </c>
      <c r="J94" s="28">
        <f>+'[12]13'!$O$39</f>
        <v>27.041576585873429</v>
      </c>
      <c r="K94" s="28">
        <f>+'[12]13'!$P$39</f>
        <v>31.683792401373744</v>
      </c>
      <c r="L94" s="28">
        <f>+'[12]13'!$R$39</f>
        <v>33.806142166415029</v>
      </c>
      <c r="M94" s="28">
        <f>+'[12]13'!$S$39</f>
        <v>32.356002206180825</v>
      </c>
      <c r="N94" s="28">
        <f>+'[12]13'!$T$39</f>
        <v>32.081862583172104</v>
      </c>
      <c r="O94" s="29">
        <f>+'[12]13'!$U$39</f>
        <v>31.957856774778538</v>
      </c>
      <c r="Q94" s="10">
        <v>1006</v>
      </c>
      <c r="R94" s="10" t="s">
        <v>14</v>
      </c>
      <c r="S94" s="28">
        <f>+'[12]13'!$F$39</f>
        <v>29.598458050719863</v>
      </c>
      <c r="T94" s="28">
        <f>+'[13]2M'!$I$39</f>
        <v>32.713984536468757</v>
      </c>
      <c r="U94" s="28">
        <f>+'[13]3M'!$I$39</f>
        <v>33.30230397888387</v>
      </c>
      <c r="V94" s="28">
        <f>+'[13]4M'!$I$39</f>
        <v>33.284878063230856</v>
      </c>
      <c r="W94" s="28">
        <f>+'[13]5M'!$I$39</f>
        <v>33.860258303693193</v>
      </c>
      <c r="X94" s="28">
        <f>+'[13]6M'!$I$39</f>
        <v>33.043600464862941</v>
      </c>
      <c r="Y94" s="28">
        <f>+'[13]7M'!$I$39</f>
        <v>32.413362696876113</v>
      </c>
      <c r="Z94" s="28">
        <f>+'[13]8M'!$I$39</f>
        <v>31.70249289333087</v>
      </c>
      <c r="AA94" s="28">
        <f>+'[13]9M'!$I$39</f>
        <v>31.700408912453</v>
      </c>
      <c r="AB94" s="28">
        <f>+'[13]10M'!$I$39</f>
        <v>31.907357918334846</v>
      </c>
      <c r="AC94" s="28">
        <f>+'[13]11M'!$I$39</f>
        <v>31.946849227753464</v>
      </c>
      <c r="AD94" s="28">
        <f>+'[13]12M'!$I$39</f>
        <v>31.957856774778538</v>
      </c>
    </row>
    <row r="95" spans="1:30">
      <c r="A95" s="10">
        <v>1007</v>
      </c>
      <c r="B95" s="10" t="s">
        <v>15</v>
      </c>
      <c r="C95" s="28">
        <f>+'[12]14'!$F$39</f>
        <v>28.587448295482886</v>
      </c>
      <c r="D95" s="28">
        <f>+'[12]14'!$G$39</f>
        <v>26.169871852704592</v>
      </c>
      <c r="E95" s="28">
        <f>+'[12]14'!$H$39</f>
        <v>26.436436560900788</v>
      </c>
      <c r="F95" s="28">
        <f>+'[12]14'!$J$39</f>
        <v>23.773250600638647</v>
      </c>
      <c r="G95" s="28">
        <f>+'[12]14'!$K$39</f>
        <v>20.562454881583626</v>
      </c>
      <c r="H95" s="28">
        <f>+'[12]14'!$L$39</f>
        <v>27.713709307974089</v>
      </c>
      <c r="I95" s="28">
        <f>+'[12]14'!$N$39</f>
        <v>20.498547208389994</v>
      </c>
      <c r="J95" s="28">
        <f>+'[12]14'!$O$39</f>
        <v>18.283720289058337</v>
      </c>
      <c r="K95" s="28">
        <f>+'[12]14'!$P$39</f>
        <v>26.685234099983319</v>
      </c>
      <c r="L95" s="28">
        <f>+'[12]14'!$R$39</f>
        <v>29.961422211364024</v>
      </c>
      <c r="M95" s="28">
        <f>+'[12]14'!$S$39</f>
        <v>27.643473608700365</v>
      </c>
      <c r="N95" s="28">
        <f>+'[12]14'!$T$39</f>
        <v>22.642210380983538</v>
      </c>
      <c r="O95" s="29">
        <f>+'[12]14'!$U$39</f>
        <v>24.905086514960914</v>
      </c>
      <c r="Q95" s="10">
        <v>1007</v>
      </c>
      <c r="R95" s="10" t="s">
        <v>15</v>
      </c>
      <c r="S95" s="28">
        <f>+'[12]14'!$F$39</f>
        <v>28.587448295482886</v>
      </c>
      <c r="T95" s="28">
        <f>+'[13]2M'!$J$39</f>
        <v>27.36441616316888</v>
      </c>
      <c r="U95" s="28">
        <f>+'[13]3M'!$J$39</f>
        <v>27.049411628507137</v>
      </c>
      <c r="V95" s="28">
        <f>+'[13]4M'!$J$39</f>
        <v>26.22630495172163</v>
      </c>
      <c r="W95" s="28">
        <f>+'[13]5M'!$J$39</f>
        <v>25.106592295652668</v>
      </c>
      <c r="X95" s="28">
        <f>+'[13]6M'!$J$39</f>
        <v>25.558230170333495</v>
      </c>
      <c r="Y95" s="28">
        <f>+'[13]7M'!$J$39</f>
        <v>24.773131848169623</v>
      </c>
      <c r="Z95" s="28">
        <f>+'[13]8M'!$J$39</f>
        <v>23.915269126285043</v>
      </c>
      <c r="AA95" s="28">
        <f>+'[13]9M'!$J$39</f>
        <v>24.240237830840101</v>
      </c>
      <c r="AB95" s="28">
        <f>+'[13]10M'!$J$39</f>
        <v>24.841343524764042</v>
      </c>
      <c r="AC95" s="28">
        <f>+'[13]11M'!$J$39</f>
        <v>25.097982249441792</v>
      </c>
      <c r="AD95" s="28">
        <f>+'[13]12M'!$J$39</f>
        <v>24.905086514960914</v>
      </c>
    </row>
    <row r="96" spans="1:30">
      <c r="A96" s="10">
        <v>1008</v>
      </c>
      <c r="B96" s="10" t="s">
        <v>16</v>
      </c>
      <c r="C96" s="28">
        <f>+'[12]15'!$F$39</f>
        <v>24.866439782529618</v>
      </c>
      <c r="D96" s="28">
        <f>+'[12]15'!$G$39</f>
        <v>23.510635228323025</v>
      </c>
      <c r="E96" s="28">
        <f>+'[12]15'!$H$39</f>
        <v>26.485637702554556</v>
      </c>
      <c r="F96" s="28">
        <f>+'[12]15'!$J$39</f>
        <v>21.619705381715114</v>
      </c>
      <c r="G96" s="28">
        <f>+'[12]15'!$K$39</f>
        <v>15.098400367304071</v>
      </c>
      <c r="H96" s="28">
        <f>+'[12]15'!$L$39</f>
        <v>26.881493653904183</v>
      </c>
      <c r="I96" s="28">
        <f>+'[12]15'!$N$39</f>
        <v>11.623634142186935</v>
      </c>
      <c r="J96" s="28">
        <f>+'[12]15'!$O$39</f>
        <v>11.433545825638873</v>
      </c>
      <c r="K96" s="28">
        <f>+'[12]15'!$P$39</f>
        <v>10.027700629521172</v>
      </c>
      <c r="L96" s="28">
        <f>+'[12]15'!$R$39</f>
        <v>23.92975349632718</v>
      </c>
      <c r="M96" s="28">
        <f>+'[12]15'!$S$39</f>
        <v>16.354409835485793</v>
      </c>
      <c r="N96" s="28">
        <f>+'[12]15'!$T$39</f>
        <v>15.08223251353837</v>
      </c>
      <c r="O96" s="29">
        <f>+'[12]15'!$U$39</f>
        <v>19.043351219696572</v>
      </c>
      <c r="Q96" s="10">
        <v>1008</v>
      </c>
      <c r="R96" s="10" t="s">
        <v>16</v>
      </c>
      <c r="S96" s="28">
        <f>+'[12]15'!$F$39</f>
        <v>24.866439782529618</v>
      </c>
      <c r="T96" s="28">
        <f>+'[13]2M'!$K$39</f>
        <v>24.187968012774409</v>
      </c>
      <c r="U96" s="28">
        <f>+'[13]3M'!$K$39</f>
        <v>24.996847409605259</v>
      </c>
      <c r="V96" s="28">
        <f>+'[13]4M'!$K$39</f>
        <v>24.115943088277273</v>
      </c>
      <c r="W96" s="28">
        <f>+'[13]5M'!$K$39</f>
        <v>22.346845341646528</v>
      </c>
      <c r="X96" s="28">
        <f>+'[13]6M'!$K$39</f>
        <v>23.149595202488637</v>
      </c>
      <c r="Y96" s="28">
        <f>+'[13]7M'!$K$39</f>
        <v>21.489677836511138</v>
      </c>
      <c r="Z96" s="28">
        <f>+'[13]8M'!$K$39</f>
        <v>20.268653533796112</v>
      </c>
      <c r="AA96" s="28">
        <f>+'[13]9M'!$K$39</f>
        <v>19.217631175770737</v>
      </c>
      <c r="AB96" s="28">
        <f>+'[13]10M'!$K$39</f>
        <v>19.684707213319438</v>
      </c>
      <c r="AC96" s="28">
        <f>+'[13]11M'!$K$39</f>
        <v>19.388412263016129</v>
      </c>
      <c r="AD96" s="28">
        <f>+'[13]12M'!$K$39</f>
        <v>19.043351219696572</v>
      </c>
    </row>
    <row r="97" spans="1:30">
      <c r="A97" s="10">
        <v>1009</v>
      </c>
      <c r="B97" s="10" t="s">
        <v>17</v>
      </c>
      <c r="C97" s="28">
        <f>+'[12]16'!$F$39</f>
        <v>22.642205200949121</v>
      </c>
      <c r="D97" s="28">
        <f>+'[12]16'!$G$39</f>
        <v>22.822115987783665</v>
      </c>
      <c r="E97" s="28">
        <f>+'[12]16'!$H$39</f>
        <v>28.677407726350385</v>
      </c>
      <c r="F97" s="28">
        <f>+'[12]16'!$J$39</f>
        <v>26.156222821470219</v>
      </c>
      <c r="G97" s="28">
        <f>+'[12]16'!$K$39</f>
        <v>22.356823730350957</v>
      </c>
      <c r="H97" s="28">
        <f>+'[12]16'!$L$39</f>
        <v>25.27684362262147</v>
      </c>
      <c r="I97" s="28">
        <f>+'[12]16'!$N$39</f>
        <v>23.503085679682741</v>
      </c>
      <c r="J97" s="28">
        <f>+'[12]16'!$O$39</f>
        <v>19.073149957959796</v>
      </c>
      <c r="K97" s="28">
        <f>+'[12]16'!$P$39</f>
        <v>16.32414181941451</v>
      </c>
      <c r="L97" s="28">
        <f>+'[12]16'!$R$39</f>
        <v>18.870107449422282</v>
      </c>
      <c r="M97" s="28">
        <f>+'[12]16'!$S$39</f>
        <v>19.784106415601467</v>
      </c>
      <c r="N97" s="28">
        <f>+'[12]16'!$T$39</f>
        <v>20.659588163766241</v>
      </c>
      <c r="O97" s="29">
        <f>+'[12]16'!$U$39</f>
        <v>22.201553215793034</v>
      </c>
      <c r="Q97" s="10">
        <v>1009</v>
      </c>
      <c r="R97" s="10" t="s">
        <v>17</v>
      </c>
      <c r="S97" s="28">
        <f>+'[12]16'!$F$39</f>
        <v>22.642205200949121</v>
      </c>
      <c r="T97" s="28">
        <f>+'[13]2M'!$L$39</f>
        <v>22.733526340787989</v>
      </c>
      <c r="U97" s="28">
        <f>+'[13]3M'!$L$39</f>
        <v>24.764663499506419</v>
      </c>
      <c r="V97" s="28">
        <f>+'[13]4M'!$L$39</f>
        <v>25.114990114704998</v>
      </c>
      <c r="W97" s="28">
        <f>+'[13]5M'!$L$39</f>
        <v>24.576529789507472</v>
      </c>
      <c r="X97" s="28">
        <f>+'[13]6M'!$L$39</f>
        <v>24.690106453747802</v>
      </c>
      <c r="Y97" s="28">
        <f>+'[13]7M'!$L$39</f>
        <v>24.515053820666207</v>
      </c>
      <c r="Z97" s="28">
        <f>+'[13]8M'!$L$39</f>
        <v>23.81402112706078</v>
      </c>
      <c r="AA97" s="28">
        <f>+'[13]9M'!$L$39</f>
        <v>22.992884785340571</v>
      </c>
      <c r="AB97" s="28">
        <f>+'[13]10M'!$L$39</f>
        <v>22.590315837896664</v>
      </c>
      <c r="AC97" s="28">
        <f>+'[13]11M'!$L$39</f>
        <v>22.340085179860466</v>
      </c>
      <c r="AD97" s="28">
        <f>+'[13]12M'!$L$39</f>
        <v>22.201553215793034</v>
      </c>
    </row>
    <row r="98" spans="1:30">
      <c r="A98" s="10">
        <v>1010</v>
      </c>
      <c r="B98" s="10" t="s">
        <v>19</v>
      </c>
      <c r="C98" s="28">
        <f>+'[12]18'!$F$39</f>
        <v>25.533815222987798</v>
      </c>
      <c r="D98" s="28">
        <f>+'[12]18'!$G$39</f>
        <v>26.519992526573045</v>
      </c>
      <c r="E98" s="28">
        <f>+'[12]18'!$H$39</f>
        <v>28.41692582537544</v>
      </c>
      <c r="F98" s="28">
        <f>+'[12]18'!$J$39</f>
        <v>31.103419907366341</v>
      </c>
      <c r="G98" s="28">
        <f>+'[12]18'!$K$39</f>
        <v>27.458309477891596</v>
      </c>
      <c r="H98" s="28">
        <f>+'[12]18'!$L$39</f>
        <v>28.540118492595383</v>
      </c>
      <c r="I98" s="28">
        <f>+'[12]18'!$N$39</f>
        <v>25.056211025289198</v>
      </c>
      <c r="J98" s="28">
        <f>+'[12]18'!$O$39</f>
        <v>25.706762392466175</v>
      </c>
      <c r="K98" s="28">
        <f>+'[12]18'!$P$39</f>
        <v>21.780916691683665</v>
      </c>
      <c r="L98" s="28">
        <f>+'[12]18'!$R$39</f>
        <v>26.375425310126037</v>
      </c>
      <c r="M98" s="28">
        <f>+'[12]18'!$S$39</f>
        <v>26.993362384749602</v>
      </c>
      <c r="N98" s="28">
        <f>+'[12]18'!$T$39</f>
        <v>24.066544993892585</v>
      </c>
      <c r="O98" s="29">
        <f>+'[12]18'!$U$39</f>
        <v>26.470459778382917</v>
      </c>
      <c r="Q98" s="10">
        <v>1010</v>
      </c>
      <c r="R98" s="10" t="s">
        <v>19</v>
      </c>
      <c r="S98" s="28">
        <f>+'[12]18'!$F$39</f>
        <v>25.533815222987798</v>
      </c>
      <c r="T98" s="28">
        <f>+'[13]2M'!$M$39</f>
        <v>26.04500923506431</v>
      </c>
      <c r="U98" s="28">
        <f>+'[13]3M'!$M$39</f>
        <v>26.858859258190293</v>
      </c>
      <c r="V98" s="28">
        <f>+'[13]4M'!$M$39</f>
        <v>28.015497606157531</v>
      </c>
      <c r="W98" s="28">
        <f>+'[13]5M'!$M$39</f>
        <v>27.904385264020931</v>
      </c>
      <c r="X98" s="28">
        <f>+'[13]6M'!$M$39</f>
        <v>28.012263195025096</v>
      </c>
      <c r="Y98" s="28">
        <f>+'[13]7M'!$M$39</f>
        <v>27.532638018484374</v>
      </c>
      <c r="Z98" s="28">
        <f>+'[13]8M'!$M$39</f>
        <v>27.293222660760541</v>
      </c>
      <c r="AA98" s="28">
        <f>+'[13]9M'!$M$39</f>
        <v>26.688064501841176</v>
      </c>
      <c r="AB98" s="28">
        <f>+'[13]10M'!$M$39</f>
        <v>26.658097546460464</v>
      </c>
      <c r="AC98" s="28">
        <f>+'[13]11M'!$M$39</f>
        <v>26.688111467173108</v>
      </c>
      <c r="AD98" s="28">
        <f>+'[13]12M'!$M$39</f>
        <v>26.470459778382917</v>
      </c>
    </row>
    <row r="99" spans="1:30">
      <c r="A99" s="10">
        <v>1011</v>
      </c>
      <c r="B99" s="10" t="s">
        <v>20</v>
      </c>
      <c r="C99" s="28">
        <f>+'[12]19'!$F$39</f>
        <v>12.836082987586812</v>
      </c>
      <c r="D99" s="28">
        <f>+'[12]19'!$G$39</f>
        <v>7.7923754801639822</v>
      </c>
      <c r="E99" s="28">
        <f>+'[12]19'!$H$39</f>
        <v>13.409835381836494</v>
      </c>
      <c r="F99" s="28">
        <f>+'[12]19'!$J$39</f>
        <v>8.7220127471822515</v>
      </c>
      <c r="G99" s="28">
        <f>+'[12]19'!$K$39</f>
        <v>4.7504090724581332</v>
      </c>
      <c r="H99" s="28">
        <f>+'[12]19'!$L$39</f>
        <v>22.475081022747005</v>
      </c>
      <c r="I99" s="28">
        <f>+'[12]19'!$N$39</f>
        <v>3.7309693827910442</v>
      </c>
      <c r="J99" s="28">
        <f>+'[12]19'!$O$39</f>
        <v>2.0654270532329253</v>
      </c>
      <c r="K99" s="28">
        <f>+'[12]19'!$P$39</f>
        <v>1.0179851979878114</v>
      </c>
      <c r="L99" s="28">
        <f>+'[12]19'!$R$39</f>
        <v>17.926022268158633</v>
      </c>
      <c r="M99" s="28">
        <f>+'[12]19'!$S$39</f>
        <v>14.19072038681262</v>
      </c>
      <c r="N99" s="28">
        <f>+'[12]19'!$T$39</f>
        <v>8.4857774034740157</v>
      </c>
      <c r="O99" s="29">
        <f>+'[12]19'!$U$39</f>
        <v>9.8842345210432985</v>
      </c>
      <c r="Q99" s="10">
        <v>1011</v>
      </c>
      <c r="R99" s="10" t="s">
        <v>20</v>
      </c>
      <c r="S99" s="28">
        <f>+'[12]19'!$F$39</f>
        <v>12.836082987586812</v>
      </c>
      <c r="T99" s="28">
        <f>+'[13]2M'!$N$39</f>
        <v>10.341748583342163</v>
      </c>
      <c r="U99" s="28">
        <f>+'[13]3M'!$N$39</f>
        <v>11.405532989633599</v>
      </c>
      <c r="V99" s="28">
        <f>+'[13]4M'!$N$39</f>
        <v>10.721041690825107</v>
      </c>
      <c r="W99" s="28">
        <f>+'[13]5M'!$N$39</f>
        <v>9.5403166273811966</v>
      </c>
      <c r="X99" s="28">
        <f>+'[13]6M'!$N$39</f>
        <v>11.995941130230953</v>
      </c>
      <c r="Y99" s="28">
        <f>+'[13]7M'!$N$39</f>
        <v>10.705081088404659</v>
      </c>
      <c r="Z99" s="28">
        <f>+'[13]8M'!$N$39</f>
        <v>9.5538538719238488</v>
      </c>
      <c r="AA99" s="28">
        <f>+'[13]9M'!$N$39</f>
        <v>8.6107585523949659</v>
      </c>
      <c r="AB99" s="28">
        <f>+'[13]10M'!$N$39</f>
        <v>9.569752510077171</v>
      </c>
      <c r="AC99" s="28">
        <f>+'[13]11M'!$N$39</f>
        <v>10.004047503642814</v>
      </c>
      <c r="AD99" s="28">
        <f>+'[13]12M'!$N$39</f>
        <v>9.8842345210432985</v>
      </c>
    </row>
    <row r="100" spans="1:30">
      <c r="A100" s="10">
        <v>1012</v>
      </c>
      <c r="B100" s="10" t="s">
        <v>21</v>
      </c>
      <c r="C100" s="28">
        <f>+'[12]20'!$F$39</f>
        <v>26.76990128495309</v>
      </c>
      <c r="D100" s="28">
        <f>+'[12]20'!$G$39</f>
        <v>26.894342485115391</v>
      </c>
      <c r="E100" s="28">
        <f>+'[12]20'!$H$39</f>
        <v>27.263754370890819</v>
      </c>
      <c r="F100" s="28">
        <f>+'[12]20'!$J$39</f>
        <v>24.809726021266457</v>
      </c>
      <c r="G100" s="28">
        <f>+'[12]20'!$K$39</f>
        <v>23.826826583109266</v>
      </c>
      <c r="H100" s="28">
        <f>+'[12]20'!$L$39</f>
        <v>23.504461795872839</v>
      </c>
      <c r="I100" s="28">
        <f>+'[12]20'!$N$39</f>
        <v>23.857424063182904</v>
      </c>
      <c r="J100" s="28">
        <f>+'[12]20'!$O$39</f>
        <v>22.960384575230393</v>
      </c>
      <c r="K100" s="28">
        <f>+'[12]20'!$P$39</f>
        <v>25.022024667627747</v>
      </c>
      <c r="L100" s="28">
        <f>+'[12]20'!$R$39</f>
        <v>24.002712737463487</v>
      </c>
      <c r="M100" s="28">
        <f>+'[12]20'!$S$39</f>
        <v>23.66024504952394</v>
      </c>
      <c r="N100" s="28">
        <f>+'[12]20'!$T$39</f>
        <v>22.742401398561611</v>
      </c>
      <c r="O100" s="29">
        <f>+'[12]20'!$U$39</f>
        <v>24.57203069321703</v>
      </c>
      <c r="Q100" s="10">
        <v>1012</v>
      </c>
      <c r="R100" s="10" t="s">
        <v>21</v>
      </c>
      <c r="S100" s="28">
        <f>+'[12]20'!$F$39</f>
        <v>26.76990128495309</v>
      </c>
      <c r="T100" s="28">
        <f>+'[13]2M'!$O$39</f>
        <v>26.831991177852053</v>
      </c>
      <c r="U100" s="28">
        <f>+'[13]3M'!$O$39</f>
        <v>26.9760471165003</v>
      </c>
      <c r="V100" s="28">
        <f>+'[13]4M'!$O$39</f>
        <v>26.420854766364222</v>
      </c>
      <c r="W100" s="28">
        <f>+'[13]5M'!$O$39</f>
        <v>25.893870967741933</v>
      </c>
      <c r="X100" s="28">
        <f>+'[13]6M'!$O$39</f>
        <v>25.507662489858468</v>
      </c>
      <c r="Y100" s="28">
        <f>+'[13]7M'!$O$39</f>
        <v>25.247593737813961</v>
      </c>
      <c r="Z100" s="28">
        <f>+'[13]8M'!$O$39</f>
        <v>24.93207262214899</v>
      </c>
      <c r="AA100" s="28">
        <f>+'[13]9M'!$O$39</f>
        <v>24.942476132914074</v>
      </c>
      <c r="AB100" s="28">
        <f>+'[13]10M'!$O$39</f>
        <v>24.849580264638568</v>
      </c>
      <c r="AC100" s="28">
        <f>+'[13]11M'!$O$39</f>
        <v>24.73949783519452</v>
      </c>
      <c r="AD100" s="28">
        <f>+'[13]12M'!$O$39</f>
        <v>24.57203069321703</v>
      </c>
    </row>
    <row r="101" spans="1:30">
      <c r="A101" s="10">
        <v>1013</v>
      </c>
      <c r="B101" s="10" t="s">
        <v>22</v>
      </c>
      <c r="C101" s="28">
        <f>+'[12]21'!$F$39</f>
        <v>22.252525252525253</v>
      </c>
      <c r="D101" s="28">
        <f>+'[12]21'!$G$39</f>
        <v>22.292191435768263</v>
      </c>
      <c r="E101" s="28">
        <f>+'[12]21'!$H$39</f>
        <v>23.203416978109985</v>
      </c>
      <c r="F101" s="28">
        <f>+'[12]21'!$J$39</f>
        <v>22.497570456754129</v>
      </c>
      <c r="G101" s="28">
        <f>+'[12]21'!$K$39</f>
        <v>22.810126582278482</v>
      </c>
      <c r="H101" s="28">
        <f>+'[12]21'!$L$39</f>
        <v>24.024570024570025</v>
      </c>
      <c r="I101" s="28">
        <f>+'[12]21'!$N$39</f>
        <v>25.732638888888886</v>
      </c>
      <c r="J101" s="28">
        <f>+'[12]21'!$O$39</f>
        <v>25.840155945419102</v>
      </c>
      <c r="K101" s="28">
        <f>+'[12]21'!$P$39</f>
        <v>25.401301518438181</v>
      </c>
      <c r="L101" s="28">
        <f>+'[12]21'!$R$39</f>
        <v>25.299107142857142</v>
      </c>
      <c r="M101" s="28">
        <f>+'[12]21'!$S$39</f>
        <v>24.314814814814813</v>
      </c>
      <c r="N101" s="28">
        <f>+'[12]21'!$T$39</f>
        <v>24.04035874439462</v>
      </c>
      <c r="O101" s="29">
        <f>+'[12]21'!$U$39</f>
        <v>24.109792284866469</v>
      </c>
      <c r="Q101" s="10">
        <v>1013</v>
      </c>
      <c r="R101" s="10" t="s">
        <v>22</v>
      </c>
      <c r="S101" s="28">
        <f>+'[12]21'!$F$39</f>
        <v>22.252525252525253</v>
      </c>
      <c r="T101" s="28">
        <f>+'[13]2M'!$P$39</f>
        <v>22.272383354350566</v>
      </c>
      <c r="U101" s="28">
        <f>+'[13]3M'!$P$39</f>
        <v>22.571085988352174</v>
      </c>
      <c r="V101" s="28">
        <f>+'[13]4M'!$P$39</f>
        <v>22.551925025329282</v>
      </c>
      <c r="W101" s="28">
        <f>+'[13]5M'!$P$39</f>
        <v>22.603586262789989</v>
      </c>
      <c r="X101" s="28">
        <f>+'[13]6M'!$P$39</f>
        <v>22.846463967747354</v>
      </c>
      <c r="Y101" s="28">
        <f>+'[13]7M'!$P$39</f>
        <v>23.408629784931691</v>
      </c>
      <c r="Z101" s="28">
        <f>+'[13]8M'!$P$39</f>
        <v>23.768082531266209</v>
      </c>
      <c r="AA101" s="28">
        <f>+'[13]9M'!$P$39</f>
        <v>23.959605209605208</v>
      </c>
      <c r="AB101" s="28">
        <f>+'[13]10M'!$P$39</f>
        <v>24.096638655462186</v>
      </c>
      <c r="AC101" s="28">
        <f>+'[13]11M'!$P$39</f>
        <v>24.116228799467908</v>
      </c>
      <c r="AD101" s="28">
        <f>+'[13]12M'!$P$39</f>
        <v>24.109792284866469</v>
      </c>
    </row>
    <row r="102" spans="1:30">
      <c r="A102" s="10">
        <v>1014</v>
      </c>
      <c r="B102" s="10" t="s">
        <v>23</v>
      </c>
      <c r="C102" s="28">
        <f>+'[12]22'!$F$39</f>
        <v>28.842507682262092</v>
      </c>
      <c r="D102" s="28">
        <f>+'[12]22'!$G$39</f>
        <v>28.856398098542265</v>
      </c>
      <c r="E102" s="28">
        <f>+'[12]22'!$H$39</f>
        <v>31.381981973540508</v>
      </c>
      <c r="F102" s="28">
        <f>+'[12]22'!$J$39</f>
        <v>22.393565937350871</v>
      </c>
      <c r="G102" s="28">
        <f>+'[12]22'!$K$39</f>
        <v>23.731223400835805</v>
      </c>
      <c r="H102" s="28">
        <f>+'[12]22'!$L$39</f>
        <v>34.942396415380038</v>
      </c>
      <c r="I102" s="28">
        <f>+'[12]22'!$N$39</f>
        <v>22.20448421506477</v>
      </c>
      <c r="J102" s="28">
        <f>+'[12]22'!$O$39</f>
        <v>24.009095656578154</v>
      </c>
      <c r="K102" s="28">
        <f>+'[12]22'!$P$39</f>
        <v>24.955249259073025</v>
      </c>
      <c r="L102" s="28">
        <f>+'[12]22'!$R$39</f>
        <v>27.033613570935827</v>
      </c>
      <c r="M102" s="28">
        <f>+'[12]22'!$S$39</f>
        <v>26.733796052350399</v>
      </c>
      <c r="N102" s="28">
        <f>+'[12]22'!$T$39</f>
        <v>25.87810659034006</v>
      </c>
      <c r="O102" s="29">
        <f>+'[12]22'!$U$39</f>
        <v>26.818619300534142</v>
      </c>
      <c r="Q102" s="10">
        <v>1014</v>
      </c>
      <c r="R102" s="10" t="s">
        <v>23</v>
      </c>
      <c r="S102" s="28">
        <f>+'[12]22'!$F$39</f>
        <v>28.842507682262092</v>
      </c>
      <c r="T102" s="28">
        <f>+'[13]2M'!$Q$39</f>
        <v>28.84946727228143</v>
      </c>
      <c r="U102" s="28">
        <f>+'[13]3M'!$Q$39</f>
        <v>29.729152295685097</v>
      </c>
      <c r="V102" s="28">
        <f>+'[13]4M'!$Q$39</f>
        <v>27.962019573164014</v>
      </c>
      <c r="W102" s="28">
        <f>+'[13]5M'!$Q$39</f>
        <v>27.151734648661407</v>
      </c>
      <c r="X102" s="28">
        <f>+'[13]6M'!$Q$39</f>
        <v>28.567184899575931</v>
      </c>
      <c r="Y102" s="28">
        <f>+'[13]7M'!$Q$39</f>
        <v>27.625944984182755</v>
      </c>
      <c r="Z102" s="28">
        <f>+'[13]8M'!$Q$39</f>
        <v>27.153769861454091</v>
      </c>
      <c r="AA102" s="28">
        <f>+'[13]9M'!$Q$39</f>
        <v>26.908604343804633</v>
      </c>
      <c r="AB102" s="28">
        <f>+'[13]10M'!$Q$39</f>
        <v>26.92115920278993</v>
      </c>
      <c r="AC102" s="28">
        <f>+'[13]11M'!$Q$39</f>
        <v>26.904191672014704</v>
      </c>
      <c r="AD102" s="28">
        <f>+'[13]12M'!$Q$39</f>
        <v>26.818619300534142</v>
      </c>
    </row>
    <row r="103" spans="1:30">
      <c r="A103" s="10">
        <v>1015</v>
      </c>
      <c r="B103" s="10" t="s">
        <v>24</v>
      </c>
      <c r="C103" s="28">
        <f>+'[12]23'!$F$39</f>
        <v>19.272333228965191</v>
      </c>
      <c r="D103" s="28">
        <f>+'[12]23'!$G$39</f>
        <v>19.037527123305239</v>
      </c>
      <c r="E103" s="28">
        <f>+'[12]23'!$H$39</f>
        <v>12.479742210583677</v>
      </c>
      <c r="F103" s="28">
        <f>+'[12]23'!$J$39</f>
        <v>14.92727777565643</v>
      </c>
      <c r="G103" s="28">
        <f>+'[12]23'!$K$39</f>
        <v>16.355738961982404</v>
      </c>
      <c r="H103" s="28">
        <f>+'[12]23'!$L$39</f>
        <v>18.032013756342543</v>
      </c>
      <c r="I103" s="28">
        <f>+'[12]23'!$N$39</f>
        <v>9.5200280341609798</v>
      </c>
      <c r="J103" s="28">
        <f>+'[12]23'!$O$39</f>
        <v>3.5290294162395903</v>
      </c>
      <c r="K103" s="28">
        <f>+'[12]23'!$P$39</f>
        <v>13.130297454118454</v>
      </c>
      <c r="L103" s="28">
        <f>+'[12]23'!$R$39</f>
        <v>10.245909897197759</v>
      </c>
      <c r="M103" s="28">
        <f>+'[12]23'!$S$39</f>
        <v>15.14868873971743</v>
      </c>
      <c r="N103" s="28">
        <f>+'[12]23'!$T$39</f>
        <v>12.039777247414483</v>
      </c>
      <c r="O103" s="29">
        <f>+'[12]23'!$U$39</f>
        <v>13.641944380662977</v>
      </c>
      <c r="Q103" s="10">
        <v>1015</v>
      </c>
      <c r="R103" s="10" t="s">
        <v>24</v>
      </c>
      <c r="S103" s="28">
        <f>+'[12]23'!$F$39</f>
        <v>19.272333228965191</v>
      </c>
      <c r="T103" s="28">
        <f>+'[13]2M'!$R$39</f>
        <v>19.152728321002094</v>
      </c>
      <c r="U103" s="28">
        <f>+'[13]3M'!$R$39</f>
        <v>17.061498593658801</v>
      </c>
      <c r="V103" s="28">
        <f>+'[13]4M'!$R$39</f>
        <v>16.509802771786546</v>
      </c>
      <c r="W103" s="28">
        <f>+'[13]5M'!$R$39</f>
        <v>16.479828341227247</v>
      </c>
      <c r="X103" s="28">
        <f>+'[13]6M'!$R$39</f>
        <v>16.742777061566137</v>
      </c>
      <c r="Y103" s="28">
        <f>+'[13]7M'!$R$39</f>
        <v>15.677085140204294</v>
      </c>
      <c r="Z103" s="28">
        <f>+'[13]8M'!$R$39</f>
        <v>14.126213075466021</v>
      </c>
      <c r="AA103" s="28">
        <f>+'[13]9M'!$R$39</f>
        <v>14.019870515139354</v>
      </c>
      <c r="AB103" s="28">
        <f>+'[13]10M'!$R$39</f>
        <v>13.655210670673986</v>
      </c>
      <c r="AC103" s="28">
        <f>+'[13]11M'!$R$39</f>
        <v>13.785788707271539</v>
      </c>
      <c r="AD103" s="28">
        <f>+'[13]12M'!$R$39</f>
        <v>13.641944380662977</v>
      </c>
    </row>
    <row r="104" spans="1:30">
      <c r="A104" s="10">
        <v>1016</v>
      </c>
      <c r="B104" s="10" t="s">
        <v>25</v>
      </c>
      <c r="C104" s="28">
        <f>+'[12]24'!$F$39</f>
        <v>25.796135395996689</v>
      </c>
      <c r="D104" s="28">
        <f>+'[12]24'!$G$39</f>
        <v>30.61534532938272</v>
      </c>
      <c r="E104" s="28">
        <f>+'[12]24'!$H$39</f>
        <v>37.407361624889923</v>
      </c>
      <c r="F104" s="28">
        <f>+'[12]24'!$J$39</f>
        <v>30.378038775926264</v>
      </c>
      <c r="G104" s="28">
        <f>+'[12]24'!$K$39</f>
        <v>32.496691861889353</v>
      </c>
      <c r="H104" s="28">
        <f>+'[12]24'!$L$39</f>
        <v>32.002422194522396</v>
      </c>
      <c r="I104" s="28">
        <f>+'[12]24'!$N$39</f>
        <v>19.589475946512504</v>
      </c>
      <c r="J104" s="28">
        <f>+'[12]24'!$O$39</f>
        <v>10.578363573324642</v>
      </c>
      <c r="K104" s="28">
        <f>+'[12]24'!$P$39</f>
        <v>24.100072640332705</v>
      </c>
      <c r="L104" s="28">
        <f>+'[12]24'!$R$39</f>
        <v>26.202770414655792</v>
      </c>
      <c r="M104" s="28">
        <f>+'[12]24'!$S$39</f>
        <v>24.97238863415777</v>
      </c>
      <c r="N104" s="28">
        <f>+'[12]24'!$T$39</f>
        <v>22.005908063727745</v>
      </c>
      <c r="O104" s="29">
        <f>+'[12]24'!$U$39</f>
        <v>26.516697018911522</v>
      </c>
      <c r="Q104" s="10">
        <v>1016</v>
      </c>
      <c r="R104" s="10" t="s">
        <v>25</v>
      </c>
      <c r="S104" s="28">
        <f>+'[12]24'!$F$39</f>
        <v>25.796135395996689</v>
      </c>
      <c r="T104" s="28">
        <f>+'[13]2M'!$S$39</f>
        <v>28.323316244759848</v>
      </c>
      <c r="U104" s="28">
        <f>+'[13]3M'!$S$39</f>
        <v>31.605855354305078</v>
      </c>
      <c r="V104" s="28">
        <f>+'[13]4M'!$S$39</f>
        <v>31.273451781552641</v>
      </c>
      <c r="W104" s="28">
        <f>+'[13]5M'!$S$39</f>
        <v>31.526476888175477</v>
      </c>
      <c r="X104" s="28">
        <f>+'[13]6M'!$S$39</f>
        <v>31.609892077990942</v>
      </c>
      <c r="Y104" s="28">
        <f>+'[13]7M'!$S$39</f>
        <v>29.840921979639635</v>
      </c>
      <c r="Z104" s="28">
        <f>+'[13]8M'!$S$39</f>
        <v>27.510089030962192</v>
      </c>
      <c r="AA104" s="28">
        <f>+'[13]9M'!$S$39</f>
        <v>27.149895268064071</v>
      </c>
      <c r="AB104" s="28">
        <f>+'[13]10M'!$S$39</f>
        <v>27.062574297071389</v>
      </c>
      <c r="AC104" s="28">
        <f>+'[13]11M'!$S$39</f>
        <v>26.882960093740298</v>
      </c>
      <c r="AD104" s="28">
        <f>+'[13]12M'!$S$39</f>
        <v>26.516697018911522</v>
      </c>
    </row>
    <row r="105" spans="1:30">
      <c r="A105" s="10">
        <v>1017</v>
      </c>
      <c r="B105" s="10" t="s">
        <v>26</v>
      </c>
      <c r="C105" s="28">
        <f>+'[12]25'!$F$39</f>
        <v>43.385582665365618</v>
      </c>
      <c r="D105" s="28">
        <f>+'[12]25'!$G$39</f>
        <v>37.833037563197223</v>
      </c>
      <c r="E105" s="28">
        <f>+'[12]25'!$H$39</f>
        <v>42.288731572478817</v>
      </c>
      <c r="F105" s="28">
        <f>+'[12]25'!$J$39</f>
        <v>35.811339341085727</v>
      </c>
      <c r="G105" s="28">
        <f>+'[12]25'!$K$39</f>
        <v>33.663125799621177</v>
      </c>
      <c r="H105" s="28">
        <f>+'[12]25'!$L$39</f>
        <v>41.583061487909106</v>
      </c>
      <c r="I105" s="28">
        <f>+'[12]25'!$N$39</f>
        <v>28.962756724920379</v>
      </c>
      <c r="J105" s="28">
        <f>+'[12]25'!$O$39</f>
        <v>31.765605276353202</v>
      </c>
      <c r="K105" s="28">
        <f>+'[12]25'!$P$39</f>
        <v>30.291334945846454</v>
      </c>
      <c r="L105" s="28">
        <f>+'[12]25'!$R$39</f>
        <v>34.730014432922566</v>
      </c>
      <c r="M105" s="28">
        <f>+'[12]25'!$S$39</f>
        <v>34.268856937503692</v>
      </c>
      <c r="N105" s="28">
        <f>+'[12]25'!$T$39</f>
        <v>35.408452463867349</v>
      </c>
      <c r="O105" s="29">
        <f>+'[12]25'!$U$39</f>
        <v>35.954394220708352</v>
      </c>
      <c r="Q105" s="10">
        <v>1017</v>
      </c>
      <c r="R105" s="10" t="s">
        <v>26</v>
      </c>
      <c r="S105" s="28">
        <f>+'[12]25'!$F$39</f>
        <v>43.385582665365618</v>
      </c>
      <c r="T105" s="28">
        <f>+'[13]2M'!$T$39</f>
        <v>40.657380509838852</v>
      </c>
      <c r="U105" s="28">
        <f>+'[13]3M'!$T$39</f>
        <v>41.214544944867868</v>
      </c>
      <c r="V105" s="28">
        <f>+'[13]4M'!$T$39</f>
        <v>39.913581616347116</v>
      </c>
      <c r="W105" s="28">
        <f>+'[13]5M'!$T$39</f>
        <v>38.758318239845821</v>
      </c>
      <c r="X105" s="28">
        <f>+'[13]6M'!$T$39</f>
        <v>39.228402844877344</v>
      </c>
      <c r="Y105" s="28">
        <f>+'[13]7M'!$T$39</f>
        <v>37.79555277645045</v>
      </c>
      <c r="Z105" s="28">
        <f>+'[13]8M'!$T$39</f>
        <v>37.045593404380902</v>
      </c>
      <c r="AA105" s="28">
        <f>+'[13]9M'!$T$39</f>
        <v>36.325665635655305</v>
      </c>
      <c r="AB105" s="28">
        <f>+'[13]10M'!$T$39</f>
        <v>36.171024139164281</v>
      </c>
      <c r="AC105" s="28">
        <f>+'[13]11M'!$T$39</f>
        <v>36.003044737698474</v>
      </c>
      <c r="AD105" s="28">
        <f>+'[13]12M'!$T$39</f>
        <v>35.954394220708352</v>
      </c>
    </row>
    <row r="106" spans="1:30">
      <c r="A106" s="10">
        <v>1018</v>
      </c>
      <c r="B106" s="10" t="s">
        <v>27</v>
      </c>
      <c r="C106" s="28">
        <f>+'[12]26'!$F$39</f>
        <v>20.800957980318184</v>
      </c>
      <c r="D106" s="28">
        <f>+'[12]26'!$G$39</f>
        <v>20.681045904801394</v>
      </c>
      <c r="E106" s="28">
        <f>+'[12]26'!$H$39</f>
        <v>22.119807608220377</v>
      </c>
      <c r="F106" s="28">
        <f>+'[12]26'!$J$39</f>
        <v>20.435114503816791</v>
      </c>
      <c r="G106" s="28">
        <f>+'[12]26'!$K$39</f>
        <v>20.905448348915396</v>
      </c>
      <c r="H106" s="28">
        <f>+'[12]26'!$L$39</f>
        <v>21.470093043863535</v>
      </c>
      <c r="I106" s="28">
        <f>+'[12]26'!$N$39</f>
        <v>20.282439623413836</v>
      </c>
      <c r="J106" s="28">
        <f>+'[12]26'!$O$39</f>
        <v>20.461382647511158</v>
      </c>
      <c r="K106" s="28">
        <f>+'[12]26'!$P$39</f>
        <v>20.499754621298869</v>
      </c>
      <c r="L106" s="28">
        <f>+'[12]26'!$R$39</f>
        <v>21.802553617624966</v>
      </c>
      <c r="M106" s="28">
        <f>+'[12]26'!$S$39</f>
        <v>22.382285568847035</v>
      </c>
      <c r="N106" s="28">
        <f>+'[12]26'!$T$39</f>
        <v>23.785144775493077</v>
      </c>
      <c r="O106" s="29">
        <f>+'[12]26'!$U$39</f>
        <v>21.285332502393164</v>
      </c>
      <c r="Q106" s="10">
        <v>1018</v>
      </c>
      <c r="R106" s="10" t="s">
        <v>27</v>
      </c>
      <c r="S106" s="28">
        <f>+'[12]26'!$F$39</f>
        <v>20.800957980318184</v>
      </c>
      <c r="T106" s="28">
        <f>+'[13]2M'!$U$39</f>
        <v>20.741034349185185</v>
      </c>
      <c r="U106" s="28">
        <f>+'[13]3M'!$U$39</f>
        <v>21.209760854312592</v>
      </c>
      <c r="V106" s="28">
        <f>+'[13]4M'!$U$39</f>
        <v>21.008708592360389</v>
      </c>
      <c r="W106" s="28">
        <f>+'[13]5M'!$U$39</f>
        <v>20.988790556279081</v>
      </c>
      <c r="X106" s="28">
        <f>+'[13]6M'!$U$39</f>
        <v>21.069176339652408</v>
      </c>
      <c r="Y106" s="28">
        <f>+'[13]7M'!$U$39</f>
        <v>20.93670421803672</v>
      </c>
      <c r="Z106" s="28">
        <f>+'[13]8M'!$U$39</f>
        <v>20.869714162460269</v>
      </c>
      <c r="AA106" s="28">
        <f>+'[13]9M'!$U$39</f>
        <v>20.827364466940438</v>
      </c>
      <c r="AB106" s="28">
        <f>+'[13]10M'!$U$39</f>
        <v>20.925739473613319</v>
      </c>
      <c r="AC106" s="28">
        <f>+'[13]11M'!$U$39</f>
        <v>21.057222636631128</v>
      </c>
      <c r="AD106" s="28">
        <f>+'[13]12M'!$U$39</f>
        <v>21.285332502393164</v>
      </c>
    </row>
    <row r="107" spans="1:30">
      <c r="A107" s="10">
        <v>1019</v>
      </c>
      <c r="B107" s="10" t="s">
        <v>28</v>
      </c>
      <c r="C107" s="28">
        <f>+'[12]27'!$F$39</f>
        <v>19.376101810414177</v>
      </c>
      <c r="D107" s="28">
        <f>+'[12]27'!$G$39</f>
        <v>14.461866532482018</v>
      </c>
      <c r="E107" s="28">
        <f>+'[12]27'!$H$39</f>
        <v>17.277174462077944</v>
      </c>
      <c r="F107" s="28">
        <f>+'[12]27'!$J$39</f>
        <v>17.042316243171005</v>
      </c>
      <c r="G107" s="28">
        <f>+'[12]27'!$K$39</f>
        <v>17.275157959932681</v>
      </c>
      <c r="H107" s="28">
        <f>+'[12]27'!$L$39</f>
        <v>28.386075141113071</v>
      </c>
      <c r="I107" s="28">
        <f>+'[12]27'!$N$39</f>
        <v>18.474762344369868</v>
      </c>
      <c r="J107" s="28">
        <f>+'[12]27'!$O$39</f>
        <v>20.314865273993341</v>
      </c>
      <c r="K107" s="28">
        <f>+'[12]27'!$P$39</f>
        <v>15.79826784371606</v>
      </c>
      <c r="L107" s="28">
        <f>+'[12]27'!$R$39</f>
        <v>22.555506543155417</v>
      </c>
      <c r="M107" s="28">
        <f>+'[12]27'!$S$39</f>
        <v>22.758444492254736</v>
      </c>
      <c r="N107" s="28">
        <f>+'[12]27'!$T$39</f>
        <v>22.545444972423688</v>
      </c>
      <c r="O107" s="29">
        <f>+'[12]27'!$U$39</f>
        <v>19.845869087999564</v>
      </c>
      <c r="Q107" s="10">
        <v>1019</v>
      </c>
      <c r="R107" s="10" t="s">
        <v>28</v>
      </c>
      <c r="S107" s="28">
        <f>+'[12]27'!$F$39</f>
        <v>19.376101810414177</v>
      </c>
      <c r="T107" s="28">
        <f>+'[13]2M'!$V$39</f>
        <v>16.976617843765528</v>
      </c>
      <c r="U107" s="28">
        <f>+'[13]3M'!$V$39</f>
        <v>17.078114747174375</v>
      </c>
      <c r="V107" s="28">
        <f>+'[13]4M'!$V$39</f>
        <v>17.068879560184953</v>
      </c>
      <c r="W107" s="28">
        <f>+'[13]5M'!$V$39</f>
        <v>17.109722790242881</v>
      </c>
      <c r="X107" s="28">
        <f>+'[13]6M'!$V$39</f>
        <v>19.218800905344832</v>
      </c>
      <c r="Y107" s="28">
        <f>+'[13]7M'!$V$39</f>
        <v>19.099239175409835</v>
      </c>
      <c r="Z107" s="28">
        <f>+'[13]8M'!$V$39</f>
        <v>19.271891300032916</v>
      </c>
      <c r="AA107" s="28">
        <f>+'[13]9M'!$V$39</f>
        <v>18.889985337256864</v>
      </c>
      <c r="AB107" s="28">
        <f>+'[13]10M'!$V$39</f>
        <v>19.266646814037635</v>
      </c>
      <c r="AC107" s="28">
        <f>+'[13]11M'!$V$39</f>
        <v>19.590273768966863</v>
      </c>
      <c r="AD107" s="28">
        <f>+'[13]12M'!$V$39</f>
        <v>19.845869087999564</v>
      </c>
    </row>
    <row r="108" spans="1:30">
      <c r="A108" s="10">
        <v>1020</v>
      </c>
      <c r="B108" s="10" t="s">
        <v>29</v>
      </c>
      <c r="C108" s="28">
        <f>+'[12]28'!$F$39</f>
        <v>29.83018062149873</v>
      </c>
      <c r="D108" s="28">
        <f>+'[12]28'!$G$39</f>
        <v>30.125983815401831</v>
      </c>
      <c r="E108" s="28">
        <f>+'[12]28'!$H$39</f>
        <v>29.102983364828216</v>
      </c>
      <c r="F108" s="28">
        <f>+'[12]28'!$J$39</f>
        <v>28.627329687375518</v>
      </c>
      <c r="G108" s="28">
        <f>+'[12]28'!$K$39</f>
        <v>27.163794301240717</v>
      </c>
      <c r="H108" s="28">
        <f>+'[12]28'!$L$39</f>
        <v>28.760863449387543</v>
      </c>
      <c r="I108" s="28">
        <f>+'[12]28'!$N$39</f>
        <v>26.312310435304621</v>
      </c>
      <c r="J108" s="28">
        <f>+'[12]28'!$O$39</f>
        <v>29.778673446671899</v>
      </c>
      <c r="K108" s="28">
        <f>+'[12]28'!$P$39</f>
        <v>27.816725028191584</v>
      </c>
      <c r="L108" s="28">
        <f>+'[12]28'!$R$39</f>
        <v>28.093831958190556</v>
      </c>
      <c r="M108" s="28">
        <f>+'[12]28'!$S$39</f>
        <v>28.512706446065582</v>
      </c>
      <c r="N108" s="28">
        <f>+'[12]28'!$T$39</f>
        <v>28.391911623722365</v>
      </c>
      <c r="O108" s="29">
        <f>+'[12]28'!$U$39</f>
        <v>28.527394521399422</v>
      </c>
      <c r="Q108" s="10">
        <v>1020</v>
      </c>
      <c r="R108" s="10" t="s">
        <v>29</v>
      </c>
      <c r="S108" s="28">
        <f>+'[12]28'!$F$39</f>
        <v>29.83018062149873</v>
      </c>
      <c r="T108" s="28">
        <f>+'[13]2M'!$W$39</f>
        <v>29.977845350228407</v>
      </c>
      <c r="U108" s="28">
        <f>+'[13]3M'!$W$39</f>
        <v>29.680845671302702</v>
      </c>
      <c r="V108" s="28">
        <f>+'[13]4M'!$W$39</f>
        <v>29.405038606331967</v>
      </c>
      <c r="W108" s="28">
        <f>+'[13]5M'!$W$39</f>
        <v>28.973573163319742</v>
      </c>
      <c r="X108" s="28">
        <f>+'[13]6M'!$W$39</f>
        <v>28.938797767111303</v>
      </c>
      <c r="Y108" s="28">
        <f>+'[13]7M'!$W$39</f>
        <v>28.530078075115149</v>
      </c>
      <c r="Z108" s="28">
        <f>+'[13]8M'!$W$39</f>
        <v>28.692284977579156</v>
      </c>
      <c r="AA108" s="28">
        <f>+'[13]9M'!$W$39</f>
        <v>28.592771676000339</v>
      </c>
      <c r="AB108" s="28">
        <f>+'[13]10M'!$W$39</f>
        <v>28.542212908743451</v>
      </c>
      <c r="AC108" s="28">
        <f>+'[13]11M'!$W$39</f>
        <v>28.539555260777867</v>
      </c>
      <c r="AD108" s="28">
        <f>+'[13]12M'!$W$39</f>
        <v>28.527394521399422</v>
      </c>
    </row>
    <row r="109" spans="1:30">
      <c r="A109" s="10">
        <v>1021</v>
      </c>
      <c r="B109" s="10" t="s">
        <v>30</v>
      </c>
      <c r="C109" s="28">
        <f>+'[12]29'!$F$39</f>
        <v>21.933054653707718</v>
      </c>
      <c r="D109" s="28">
        <f>+'[12]29'!$G$39</f>
        <v>32.15041191013843</v>
      </c>
      <c r="E109" s="28">
        <f>+'[12]29'!$H$39</f>
        <v>39.224250538828294</v>
      </c>
      <c r="F109" s="28">
        <f>+'[12]29'!$J$39</f>
        <v>25.118356254489747</v>
      </c>
      <c r="G109" s="28">
        <f>+'[12]29'!$K$39</f>
        <v>34.909779098729906</v>
      </c>
      <c r="H109" s="28">
        <f>+'[12]29'!$L$39</f>
        <v>37.902982534263849</v>
      </c>
      <c r="I109" s="28">
        <f>+'[12]29'!$N$39</f>
        <v>29.782858559639656</v>
      </c>
      <c r="J109" s="28">
        <f>+'[12]29'!$O$39</f>
        <v>34.926681056786904</v>
      </c>
      <c r="K109" s="28">
        <f>+'[12]29'!$P$39</f>
        <v>31.133110538654446</v>
      </c>
      <c r="L109" s="28">
        <f>+'[12]29'!$R$39</f>
        <v>31.755832798550543</v>
      </c>
      <c r="M109" s="28">
        <f>+'[12]29'!$S$39</f>
        <v>33.260522927027232</v>
      </c>
      <c r="N109" s="28">
        <f>+'[12]29'!$T$39</f>
        <v>39.958109266785478</v>
      </c>
      <c r="O109" s="29">
        <f>+'[12]29'!$U$39</f>
        <v>32.926084240563618</v>
      </c>
      <c r="Q109" s="10">
        <v>1021</v>
      </c>
      <c r="R109" s="10" t="s">
        <v>30</v>
      </c>
      <c r="S109" s="28">
        <f>+'[12]29'!$F$39</f>
        <v>21.933054653707718</v>
      </c>
      <c r="T109" s="28">
        <f>+'[13]2M'!$X$39</f>
        <v>27.424848641854481</v>
      </c>
      <c r="U109" s="28">
        <f>+'[13]3M'!$X$39</f>
        <v>31.792139822441939</v>
      </c>
      <c r="V109" s="28">
        <f>+'[13]4M'!$X$39</f>
        <v>30.065065233215744</v>
      </c>
      <c r="W109" s="28">
        <f>+'[13]5M'!$X$39</f>
        <v>31.010933652632065</v>
      </c>
      <c r="X109" s="28">
        <f>+'[13]6M'!$X$39</f>
        <v>32.234369376865423</v>
      </c>
      <c r="Y109" s="28">
        <f>+'[13]7M'!$X$39</f>
        <v>31.864030820488182</v>
      </c>
      <c r="Z109" s="28">
        <f>+'[13]8M'!$X$39</f>
        <v>32.284670619192994</v>
      </c>
      <c r="AA109" s="28">
        <f>+'[13]9M'!$X$39</f>
        <v>32.149008327460592</v>
      </c>
      <c r="AB109" s="28">
        <f>+'[13]10M'!$X$39</f>
        <v>32.109299610361887</v>
      </c>
      <c r="AC109" s="28">
        <f>+'[13]11M'!$X$39</f>
        <v>32.212643612846868</v>
      </c>
      <c r="AD109" s="28">
        <f>+'[13]12M'!$X$39</f>
        <v>32.926084240563618</v>
      </c>
    </row>
    <row r="110" spans="1:30">
      <c r="A110" s="10">
        <v>1022</v>
      </c>
      <c r="B110" s="10" t="s">
        <v>31</v>
      </c>
      <c r="C110" s="28">
        <f>+'[12]30'!$F$39</f>
        <v>30.141429796091028</v>
      </c>
      <c r="D110" s="28">
        <f>+'[12]30'!$G$39</f>
        <v>26.00275754637379</v>
      </c>
      <c r="E110" s="28">
        <f>+'[12]30'!$H$39</f>
        <v>30.536140688406689</v>
      </c>
      <c r="F110" s="28">
        <f>+'[12]30'!$J$39</f>
        <v>29.996751728812544</v>
      </c>
      <c r="G110" s="28">
        <f>+'[12]30'!$K$39</f>
        <v>28.634552002790308</v>
      </c>
      <c r="H110" s="28">
        <f>+'[12]30'!$L$39</f>
        <v>35.447221317558366</v>
      </c>
      <c r="I110" s="28">
        <f>+'[12]30'!$N$39</f>
        <v>13.875017265226958</v>
      </c>
      <c r="J110" s="28">
        <f>+'[12]30'!$O$39</f>
        <v>21.538014709326838</v>
      </c>
      <c r="K110" s="28">
        <f>+'[12]30'!$P$39</f>
        <v>18.94242209796953</v>
      </c>
      <c r="L110" s="28">
        <f>+'[12]30'!$R$39</f>
        <v>24.460347748278274</v>
      </c>
      <c r="M110" s="28">
        <f>+'[12]30'!$S$39</f>
        <v>23.977539896733418</v>
      </c>
      <c r="N110" s="28">
        <f>+'[12]30'!$T$39</f>
        <v>22.920616159212841</v>
      </c>
      <c r="O110" s="29">
        <f>+'[12]30'!$U$39</f>
        <v>25.630274337654583</v>
      </c>
      <c r="Q110" s="10">
        <v>1022</v>
      </c>
      <c r="R110" s="10" t="s">
        <v>31</v>
      </c>
      <c r="S110" s="28">
        <f>+'[12]30'!$F$39</f>
        <v>30.141429796091028</v>
      </c>
      <c r="T110" s="28">
        <f>+'[13]2M'!$Y$39</f>
        <v>28.123366590548788</v>
      </c>
      <c r="U110" s="28">
        <f>+'[13]3M'!$Y$39</f>
        <v>28.934535291608576</v>
      </c>
      <c r="V110" s="28">
        <f>+'[13]4M'!$Y$39</f>
        <v>29.203498591064491</v>
      </c>
      <c r="W110" s="28">
        <f>+'[13]5M'!$Y$39</f>
        <v>29.092408881053249</v>
      </c>
      <c r="X110" s="28">
        <f>+'[13]6M'!$Y$39</f>
        <v>30.216853371423746</v>
      </c>
      <c r="Y110" s="28">
        <f>+'[13]7M'!$Y$39</f>
        <v>27.940116667177108</v>
      </c>
      <c r="Z110" s="28">
        <f>+'[13]8M'!$Y$39</f>
        <v>27.131121611548842</v>
      </c>
      <c r="AA110" s="28">
        <f>+'[13]9M'!$Y$39</f>
        <v>26.242084733456039</v>
      </c>
      <c r="AB110" s="28">
        <f>+'[13]10M'!$Y$39</f>
        <v>26.064943423900459</v>
      </c>
      <c r="AC110" s="28">
        <f>+'[13]11M'!$Y$39</f>
        <v>25.87418119187857</v>
      </c>
      <c r="AD110" s="28">
        <f>+'[13]12M'!$Y$39</f>
        <v>25.630274337654583</v>
      </c>
    </row>
    <row r="111" spans="1:30">
      <c r="A111" s="10">
        <v>1023</v>
      </c>
      <c r="B111" s="10" t="s">
        <v>32</v>
      </c>
      <c r="C111" s="28">
        <f>+'[12]31'!$F$39</f>
        <v>28.821207525129296</v>
      </c>
      <c r="D111" s="28">
        <f>+'[12]31'!$G$39</f>
        <v>21.901282352728391</v>
      </c>
      <c r="E111" s="28">
        <f>+'[12]31'!$H$39</f>
        <v>28.896238114923523</v>
      </c>
      <c r="F111" s="28">
        <f>+'[12]31'!$J$39</f>
        <v>24.867179171614044</v>
      </c>
      <c r="G111" s="28">
        <f>+'[12]31'!$K$39</f>
        <v>26.199552304507861</v>
      </c>
      <c r="H111" s="28">
        <f>+'[12]31'!$L$39</f>
        <v>28.938660564991643</v>
      </c>
      <c r="I111" s="28">
        <f>+'[12]31'!$N$39</f>
        <v>24.681584575605708</v>
      </c>
      <c r="J111" s="28">
        <f>+'[12]31'!$O$39</f>
        <v>25.373446655076943</v>
      </c>
      <c r="K111" s="28">
        <f>+'[12]31'!$P$39</f>
        <v>23.416042512239006</v>
      </c>
      <c r="L111" s="28">
        <f>+'[12]31'!$R$39</f>
        <v>23.737168103261574</v>
      </c>
      <c r="M111" s="28">
        <f>+'[12]31'!$S$39</f>
        <v>21.110190555095276</v>
      </c>
      <c r="N111" s="28">
        <f>+'[12]31'!$T$39</f>
        <v>20.645473115926169</v>
      </c>
      <c r="O111" s="29">
        <f>+'[12]31'!$U$39</f>
        <v>24.845619985275032</v>
      </c>
      <c r="Q111" s="10">
        <v>1023</v>
      </c>
      <c r="R111" s="10" t="s">
        <v>32</v>
      </c>
      <c r="S111" s="28">
        <f>+'[12]31'!$F$39</f>
        <v>28.821207525129296</v>
      </c>
      <c r="T111" s="28">
        <f>+'[13]2M'!$Z$39</f>
        <v>25.290570251327694</v>
      </c>
      <c r="U111" s="28">
        <f>+'[13]3M'!$Z$39</f>
        <v>26.441363754880985</v>
      </c>
      <c r="V111" s="28">
        <f>+'[13]4M'!$Z$39</f>
        <v>26.022577402307544</v>
      </c>
      <c r="W111" s="28">
        <f>+'[13]5M'!$Z$39</f>
        <v>26.057538063599377</v>
      </c>
      <c r="X111" s="28">
        <f>+'[13]6M'!$Z$39</f>
        <v>26.558040198316178</v>
      </c>
      <c r="Y111" s="28">
        <f>+'[13]7M'!$Z$39</f>
        <v>26.256358935868569</v>
      </c>
      <c r="Z111" s="28">
        <f>+'[13]8M'!$Z$39</f>
        <v>26.134964029732323</v>
      </c>
      <c r="AA111" s="28">
        <f>+'[13]9M'!$Z$39</f>
        <v>25.817420183392986</v>
      </c>
      <c r="AB111" s="28">
        <f>+'[13]10M'!$Z$39</f>
        <v>25.60651611242999</v>
      </c>
      <c r="AC111" s="28">
        <f>+'[13]11M'!$Z$39</f>
        <v>25.214897416099607</v>
      </c>
      <c r="AD111" s="28">
        <f>+'[13]12M'!$Z$39</f>
        <v>24.845619985275032</v>
      </c>
    </row>
    <row r="112" spans="1:30">
      <c r="A112" s="10">
        <v>1024</v>
      </c>
      <c r="B112" s="10" t="s">
        <v>33</v>
      </c>
      <c r="C112" s="28">
        <f>+'[12]32'!$F$39</f>
        <v>22.393031976748098</v>
      </c>
      <c r="D112" s="28">
        <f>+'[12]32'!$G$39</f>
        <v>23.014988609455266</v>
      </c>
      <c r="E112" s="28">
        <f>+'[12]32'!$H$39</f>
        <v>24.039227362387884</v>
      </c>
      <c r="F112" s="28">
        <f>+'[12]32'!$J$39</f>
        <v>20.992711096677542</v>
      </c>
      <c r="G112" s="28">
        <f>+'[12]32'!$K$39</f>
        <v>14.462646617805744</v>
      </c>
      <c r="H112" s="28">
        <f>+'[12]32'!$L$39</f>
        <v>26.689957146693459</v>
      </c>
      <c r="I112" s="28">
        <f>+'[12]32'!$N$39</f>
        <v>9.8098557031171296</v>
      </c>
      <c r="J112" s="28">
        <f>+'[12]32'!$O$39</f>
        <v>17.9565179079882</v>
      </c>
      <c r="K112" s="28">
        <f>+'[12]32'!$P$39</f>
        <v>12.492459952453347</v>
      </c>
      <c r="L112" s="28">
        <f>+'[12]32'!$R$39</f>
        <v>19.593558381706881</v>
      </c>
      <c r="M112" s="28">
        <f>+'[12]32'!$S$39</f>
        <v>20.34733732331593</v>
      </c>
      <c r="N112" s="28">
        <f>+'[12]32'!$T$39</f>
        <v>15.336284208489847</v>
      </c>
      <c r="O112" s="29">
        <f>+'[12]32'!$U$39</f>
        <v>19.057391625480243</v>
      </c>
      <c r="Q112" s="10">
        <v>1024</v>
      </c>
      <c r="R112" s="10" t="s">
        <v>33</v>
      </c>
      <c r="S112" s="28">
        <f>+'[12]32'!$F$39</f>
        <v>22.393031976748098</v>
      </c>
      <c r="T112" s="28">
        <f>+'[13]2M'!$AA$39</f>
        <v>22.712045908326754</v>
      </c>
      <c r="U112" s="28">
        <f>+'[13]3M'!$AA$39</f>
        <v>23.171245888081746</v>
      </c>
      <c r="V112" s="28">
        <f>+'[13]4M'!$AA$39</f>
        <v>22.622017087289766</v>
      </c>
      <c r="W112" s="28">
        <f>+'[13]5M'!$AA$39</f>
        <v>21.101250781925462</v>
      </c>
      <c r="X112" s="28">
        <f>+'[13]6M'!$AA$39</f>
        <v>22.060358239372547</v>
      </c>
      <c r="Y112" s="28">
        <f>+'[13]7M'!$AA$39</f>
        <v>20.380550265229726</v>
      </c>
      <c r="Z112" s="28">
        <f>+'[13]8M'!$AA$39</f>
        <v>20.079217719587149</v>
      </c>
      <c r="AA112" s="28">
        <f>+'[13]9M'!$AA$39</f>
        <v>19.267576816256959</v>
      </c>
      <c r="AB112" s="28">
        <f>+'[13]10M'!$AA$39</f>
        <v>19.30054832414244</v>
      </c>
      <c r="AC112" s="28">
        <f>+'[13]11M'!$AA$39</f>
        <v>19.39834769477353</v>
      </c>
      <c r="AD112" s="28">
        <f>+'[13]12M'!$AA$39</f>
        <v>19.057391625480243</v>
      </c>
    </row>
    <row r="113" spans="1:30">
      <c r="A113" s="10">
        <v>1025</v>
      </c>
      <c r="B113" s="10" t="s">
        <v>34</v>
      </c>
      <c r="C113" s="28">
        <f>+'[12]33'!$F$39</f>
        <v>28.458095960367231</v>
      </c>
      <c r="D113" s="28">
        <f>+'[12]33'!$G$39</f>
        <v>22.186781698136873</v>
      </c>
      <c r="E113" s="28">
        <f>+'[12]33'!$H$39</f>
        <v>20.29005359313734</v>
      </c>
      <c r="F113" s="28">
        <f>+'[12]33'!$J$39</f>
        <v>19.747284835854582</v>
      </c>
      <c r="G113" s="28">
        <f>+'[12]33'!$K$39</f>
        <v>20.831288436487018</v>
      </c>
      <c r="H113" s="28">
        <f>+'[12]33'!$L$39</f>
        <v>24.747416541815529</v>
      </c>
      <c r="I113" s="28">
        <f>+'[12]33'!$N$39</f>
        <v>24.660241808305589</v>
      </c>
      <c r="J113" s="28">
        <f>+'[12]33'!$O$39</f>
        <v>23.270106062406924</v>
      </c>
      <c r="K113" s="28">
        <f>+'[12]33'!$P$39</f>
        <v>21.959698898098342</v>
      </c>
      <c r="L113" s="28">
        <f>+'[12]33'!$R$39</f>
        <v>23.467772744637887</v>
      </c>
      <c r="M113" s="28">
        <f>+'[12]33'!$S$39</f>
        <v>22.392454994226551</v>
      </c>
      <c r="N113" s="28">
        <f>+'[12]33'!$T$39</f>
        <v>22.894779067368599</v>
      </c>
      <c r="O113" s="29">
        <f>+'[12]33'!$U$39</f>
        <v>22.966131138525057</v>
      </c>
      <c r="Q113" s="10">
        <v>1025</v>
      </c>
      <c r="R113" s="10" t="s">
        <v>34</v>
      </c>
      <c r="S113" s="28">
        <f>+'[12]33'!$F$39</f>
        <v>28.458095960367231</v>
      </c>
      <c r="T113" s="28">
        <f>+'[13]2M'!$AB$39</f>
        <v>25.381605887574899</v>
      </c>
      <c r="U113" s="28">
        <f>+'[13]3M'!$AB$39</f>
        <v>23.761425903876095</v>
      </c>
      <c r="V113" s="28">
        <f>+'[13]4M'!$AB$39</f>
        <v>22.763783168818673</v>
      </c>
      <c r="W113" s="28">
        <f>+'[13]5M'!$AB$39</f>
        <v>22.373079477807028</v>
      </c>
      <c r="X113" s="28">
        <f>+'[13]6M'!$AB$39</f>
        <v>22.789332772423581</v>
      </c>
      <c r="Y113" s="28">
        <f>+'[13]7M'!$AB$39</f>
        <v>23.090920816502798</v>
      </c>
      <c r="Z113" s="28">
        <f>+'[13]8M'!$AB$39</f>
        <v>23.11584860928663</v>
      </c>
      <c r="AA113" s="28">
        <f>+'[13]9M'!$AB$39</f>
        <v>22.982500588818404</v>
      </c>
      <c r="AB113" s="28">
        <f>+'[13]10M'!$AB$39</f>
        <v>23.03073414234397</v>
      </c>
      <c r="AC113" s="28">
        <f>+'[13]11M'!$AB$39</f>
        <v>22.972709949085072</v>
      </c>
      <c r="AD113" s="28">
        <f>+'[13]12M'!$AB$39</f>
        <v>22.966131138525057</v>
      </c>
    </row>
    <row r="114" spans="1:30">
      <c r="A114" s="10">
        <v>1026</v>
      </c>
      <c r="B114" s="10" t="s">
        <v>35</v>
      </c>
      <c r="C114" s="28">
        <f>+'[12]34'!$F$39</f>
        <v>14.470381143892849</v>
      </c>
      <c r="D114" s="28">
        <f>+'[12]34'!$G$39</f>
        <v>10.903076392567757</v>
      </c>
      <c r="E114" s="28">
        <f>+'[12]34'!$H$39</f>
        <v>16.432658657430267</v>
      </c>
      <c r="F114" s="28">
        <f>+'[12]34'!$J$39</f>
        <v>14.665927602153154</v>
      </c>
      <c r="G114" s="28">
        <f>+'[12]34'!$K$39</f>
        <v>12.577088410910248</v>
      </c>
      <c r="H114" s="28">
        <f>+'[12]34'!$L$39</f>
        <v>22.820332261012176</v>
      </c>
      <c r="I114" s="28">
        <f>+'[12]34'!$N$39</f>
        <v>8.3058892512127258</v>
      </c>
      <c r="J114" s="28">
        <f>+'[12]34'!$O$39</f>
        <v>14.738305393398065</v>
      </c>
      <c r="K114" s="28">
        <f>+'[12]34'!$P$39</f>
        <v>13.448749238228247</v>
      </c>
      <c r="L114" s="28">
        <f>+'[12]34'!$R$39</f>
        <v>15.783797407514871</v>
      </c>
      <c r="M114" s="28">
        <f>+'[12]34'!$S$39</f>
        <v>17.038989393350807</v>
      </c>
      <c r="N114" s="28">
        <f>+'[12]34'!$T$39</f>
        <v>7.7107241780394755</v>
      </c>
      <c r="O114" s="29">
        <f>+'[12]34'!$U$39</f>
        <v>14.159674238804071</v>
      </c>
      <c r="Q114" s="10">
        <v>1026</v>
      </c>
      <c r="R114" s="10" t="s">
        <v>35</v>
      </c>
      <c r="S114" s="28">
        <f>+'[12]34'!$F$39</f>
        <v>14.470381143892849</v>
      </c>
      <c r="T114" s="28">
        <f>+'[13]2M'!$AC$39</f>
        <v>12.686835281475664</v>
      </c>
      <c r="U114" s="28">
        <f>+'[13]3M'!$AC$39</f>
        <v>14.006974364522714</v>
      </c>
      <c r="V114" s="28">
        <f>+'[13]4M'!$AC$39</f>
        <v>14.175494236252018</v>
      </c>
      <c r="W114" s="28">
        <f>+'[13]5M'!$AC$39</f>
        <v>13.864422016748065</v>
      </c>
      <c r="X114" s="28">
        <f>+'[13]6M'!$AC$39</f>
        <v>15.469599704245487</v>
      </c>
      <c r="Y114" s="28">
        <f>+'[13]7M'!$AC$39</f>
        <v>14.410956233982844</v>
      </c>
      <c r="Z114" s="28">
        <f>+'[13]8M'!$AC$39</f>
        <v>14.454370079655895</v>
      </c>
      <c r="AA114" s="28">
        <f>+'[13]9M'!$AC$39</f>
        <v>14.33714943976149</v>
      </c>
      <c r="AB114" s="28">
        <f>+'[13]10M'!$AC$39</f>
        <v>14.487318585740686</v>
      </c>
      <c r="AC114" s="28">
        <f>+'[13]11M'!$AC$39</f>
        <v>14.725832126429728</v>
      </c>
      <c r="AD114" s="28">
        <f>+'[13]12M'!$AC$39</f>
        <v>14.159674238804071</v>
      </c>
    </row>
    <row r="115" spans="1:30">
      <c r="A115" s="10">
        <v>1027</v>
      </c>
      <c r="B115" s="10" t="s">
        <v>36</v>
      </c>
      <c r="C115" s="28">
        <f>+'[12]35'!$F$39</f>
        <v>22.366262765225674</v>
      </c>
      <c r="D115" s="28">
        <f>+'[12]35'!$G$39</f>
        <v>13.544877606527653</v>
      </c>
      <c r="E115" s="28">
        <f>+'[12]35'!$H$39</f>
        <v>20.196347928529352</v>
      </c>
      <c r="F115" s="28">
        <f>+'[12]35'!$J$39</f>
        <v>15.691193621002956</v>
      </c>
      <c r="G115" s="28">
        <f>+'[12]35'!$K$39</f>
        <v>11.454560535265006</v>
      </c>
      <c r="H115" s="28">
        <f>+'[12]35'!$L$39</f>
        <v>19.672153192404927</v>
      </c>
      <c r="I115" s="28">
        <f>+'[12]35'!$N$39</f>
        <v>11.152535835958091</v>
      </c>
      <c r="J115" s="28">
        <f>+'[12]35'!$O$39</f>
        <v>10.653360402879215</v>
      </c>
      <c r="K115" s="28">
        <f>+'[12]35'!$P$39</f>
        <v>10.612736947123379</v>
      </c>
      <c r="L115" s="28">
        <f>+'[12]35'!$R$39</f>
        <v>13.572542901716069</v>
      </c>
      <c r="M115" s="28">
        <f>+'[12]35'!$S$39</f>
        <v>17.665456424482247</v>
      </c>
      <c r="N115" s="28">
        <f>+'[12]35'!$T$39</f>
        <v>19.064957762889602</v>
      </c>
      <c r="O115" s="29">
        <f>+'[12]35'!$U$39</f>
        <v>15.498343190490496</v>
      </c>
      <c r="Q115" s="10">
        <v>1027</v>
      </c>
      <c r="R115" s="10" t="s">
        <v>36</v>
      </c>
      <c r="S115" s="28">
        <f>+'[12]35'!$F$39</f>
        <v>22.366262765225674</v>
      </c>
      <c r="T115" s="28">
        <f>+'[13]2M'!$AD$39</f>
        <v>18.072387314907225</v>
      </c>
      <c r="U115" s="28">
        <f>+'[13]3M'!$AD$39</f>
        <v>18.797779029532467</v>
      </c>
      <c r="V115" s="28">
        <f>+'[13]4M'!$AD$39</f>
        <v>18.027556248907299</v>
      </c>
      <c r="W115" s="28">
        <f>+'[13]5M'!$AD$39</f>
        <v>16.74166905556487</v>
      </c>
      <c r="X115" s="28">
        <f>+'[13]6M'!$AD$39</f>
        <v>17.232341881881432</v>
      </c>
      <c r="Y115" s="28">
        <f>+'[13]7M'!$AD$39</f>
        <v>16.326221702767693</v>
      </c>
      <c r="Z115" s="28">
        <f>+'[13]8M'!$AD$39</f>
        <v>15.606362993062536</v>
      </c>
      <c r="AA115" s="28">
        <f>+'[13]9M'!$AD$39</f>
        <v>15.068431807766999</v>
      </c>
      <c r="AB115" s="28">
        <f>+'[13]10M'!$AD$39</f>
        <v>14.92131341258743</v>
      </c>
      <c r="AC115" s="28">
        <f>+'[13]11M'!$AD$39</f>
        <v>15.168452636090871</v>
      </c>
      <c r="AD115" s="28">
        <f>+'[13]12M'!$AD$39</f>
        <v>15.498343190490496</v>
      </c>
    </row>
    <row r="116" spans="1:30">
      <c r="A116" s="10">
        <v>1028</v>
      </c>
      <c r="B116" s="10" t="s">
        <v>37</v>
      </c>
      <c r="C116" s="28">
        <f>+'[12]36'!$F$39</f>
        <v>32.074700346189303</v>
      </c>
      <c r="D116" s="28">
        <f>+'[12]36'!$G$39</f>
        <v>36.882502742672017</v>
      </c>
      <c r="E116" s="28">
        <f>+'[12]36'!$H$39</f>
        <v>37.664398391148772</v>
      </c>
      <c r="F116" s="28">
        <f>+'[12]36'!$J$39</f>
        <v>33.278861463331836</v>
      </c>
      <c r="G116" s="28">
        <f>+'[12]36'!$K$39</f>
        <v>27.651817326952351</v>
      </c>
      <c r="H116" s="28">
        <f>+'[12]36'!$L$39</f>
        <v>29.052643550088703</v>
      </c>
      <c r="I116" s="28">
        <f>+'[12]36'!$N$39</f>
        <v>26.52217840545114</v>
      </c>
      <c r="J116" s="28">
        <f>+'[12]36'!$O$39</f>
        <v>27.098312948211223</v>
      </c>
      <c r="K116" s="28">
        <f>+'[12]36'!$P$39</f>
        <v>21.432223265759745</v>
      </c>
      <c r="L116" s="28">
        <f>+'[12]36'!$R$39</f>
        <v>24.846921124930226</v>
      </c>
      <c r="M116" s="28">
        <f>+'[12]36'!$S$39</f>
        <v>24.852996214202371</v>
      </c>
      <c r="N116" s="28">
        <f>+'[12]36'!$T$39</f>
        <v>20.909715642599188</v>
      </c>
      <c r="O116" s="29">
        <f>+'[12]36'!$U$39</f>
        <v>28.801910543890365</v>
      </c>
      <c r="Q116" s="10">
        <v>1028</v>
      </c>
      <c r="R116" s="10" t="s">
        <v>37</v>
      </c>
      <c r="S116" s="28">
        <f>+'[12]36'!$F$39</f>
        <v>32.074700346189303</v>
      </c>
      <c r="T116" s="28">
        <f>+'[13]2M'!$AE$39</f>
        <v>34.591012451728048</v>
      </c>
      <c r="U116" s="28">
        <f>+'[13]3M'!$AE$39</f>
        <v>35.632208169717607</v>
      </c>
      <c r="V116" s="28">
        <f>+'[13]4M'!$AE$39</f>
        <v>35.044819109784001</v>
      </c>
      <c r="W116" s="28">
        <f>+'[13]5M'!$AE$39</f>
        <v>33.675475520611826</v>
      </c>
      <c r="X116" s="28">
        <f>+'[13]6M'!$AE$39</f>
        <v>32.982013874397374</v>
      </c>
      <c r="Y116" s="28">
        <f>+'[13]7M'!$AE$39</f>
        <v>32.055146883878102</v>
      </c>
      <c r="Z116" s="28">
        <f>+'[13]8M'!$AE$39</f>
        <v>31.456591984490696</v>
      </c>
      <c r="AA116" s="28">
        <f>+'[13]9M'!$AE$39</f>
        <v>30.409955782006669</v>
      </c>
      <c r="AB116" s="28">
        <f>+'[13]10M'!$AE$39</f>
        <v>29.89037387363765</v>
      </c>
      <c r="AC116" s="28">
        <f>+'[13]11M'!$AE$39</f>
        <v>29.452683022886561</v>
      </c>
      <c r="AD116" s="28">
        <f>+'[13]12M'!$AE$39</f>
        <v>28.801910543890365</v>
      </c>
    </row>
    <row r="117" spans="1:30">
      <c r="A117" s="10">
        <v>1029</v>
      </c>
      <c r="B117" s="10" t="s">
        <v>38</v>
      </c>
      <c r="C117" s="28">
        <f>+'[12]37'!$F$39</f>
        <v>21.59631698737844</v>
      </c>
      <c r="D117" s="28">
        <f>+'[12]37'!$G$39</f>
        <v>17.919638197947467</v>
      </c>
      <c r="E117" s="28">
        <f>+'[12]37'!$H$39</f>
        <v>21.097117456896552</v>
      </c>
      <c r="F117" s="28">
        <f>+'[12]37'!$J$39</f>
        <v>19.2788863565561</v>
      </c>
      <c r="G117" s="28">
        <f>+'[12]37'!$K$39</f>
        <v>18.834478559624248</v>
      </c>
      <c r="H117" s="28">
        <f>+'[12]37'!$L$39</f>
        <v>19.539431157078216</v>
      </c>
      <c r="I117" s="28">
        <f>+'[12]37'!$N$39</f>
        <v>8.6682887266828885</v>
      </c>
      <c r="J117" s="28">
        <f>+'[12]37'!$O$39</f>
        <v>9.8604239982319228</v>
      </c>
      <c r="K117" s="28">
        <f>+'[12]37'!$P$39</f>
        <v>8.2730853391684906</v>
      </c>
      <c r="L117" s="28">
        <f>+'[12]37'!$R$39</f>
        <v>14.303154599709329</v>
      </c>
      <c r="M117" s="28">
        <f>+'[12]37'!$S$39</f>
        <v>9.9051915635423189</v>
      </c>
      <c r="N117" s="28">
        <f>+'[12]37'!$T$39</f>
        <v>6.2984517080899707</v>
      </c>
      <c r="O117" s="29">
        <f>+'[12]37'!$U$39</f>
        <v>14.695368786982993</v>
      </c>
      <c r="Q117" s="10">
        <v>1029</v>
      </c>
      <c r="R117" s="10" t="s">
        <v>38</v>
      </c>
      <c r="S117" s="28">
        <f>+'[12]37'!$F$39</f>
        <v>21.59631698737844</v>
      </c>
      <c r="T117" s="28">
        <f>+'[13]2M'!$AF$39</f>
        <v>19.766032246332887</v>
      </c>
      <c r="U117" s="28">
        <f>+'[13]3M'!$AF$39</f>
        <v>20.218094900444882</v>
      </c>
      <c r="V117" s="28">
        <f>+'[13]4M'!$AF$39</f>
        <v>19.975240283719213</v>
      </c>
      <c r="W117" s="28">
        <f>+'[13]5M'!$AF$39</f>
        <v>19.75169761924241</v>
      </c>
      <c r="X117" s="28">
        <f>+'[13]6M'!$AF$39</f>
        <v>19.714721646698496</v>
      </c>
      <c r="Y117" s="28">
        <f>+'[13]7M'!$AF$39</f>
        <v>18.081135669086216</v>
      </c>
      <c r="Z117" s="28">
        <f>+'[13]8M'!$AF$39</f>
        <v>17.064639071016998</v>
      </c>
      <c r="AA117" s="28">
        <f>+'[13]9M'!$AF$39</f>
        <v>16.122088178549177</v>
      </c>
      <c r="AB117" s="28">
        <f>+'[13]10M'!$AF$39</f>
        <v>15.949113813579253</v>
      </c>
      <c r="AC117" s="28">
        <f>+'[13]11M'!$AF$39</f>
        <v>15.41003268982073</v>
      </c>
      <c r="AD117" s="28">
        <f>+'[13]12M'!$AF$39</f>
        <v>14.695368786982993</v>
      </c>
    </row>
    <row r="118" spans="1:30">
      <c r="A118" s="15">
        <v>1030</v>
      </c>
      <c r="B118" s="15" t="s">
        <v>18</v>
      </c>
      <c r="C118" s="30">
        <f>+'[12]17'!$F$39</f>
        <v>19.526035547333951</v>
      </c>
      <c r="D118" s="30">
        <f>+'[12]17'!$G$39</f>
        <v>18.441577286303339</v>
      </c>
      <c r="E118" s="30">
        <f>+'[12]17'!$H$39</f>
        <v>22.665607149437996</v>
      </c>
      <c r="F118" s="30">
        <f>+'[12]17'!$J$39</f>
        <v>19.147991254441106</v>
      </c>
      <c r="G118" s="30">
        <f>+'[12]17'!$K$39</f>
        <v>19.336047958375747</v>
      </c>
      <c r="H118" s="30">
        <f>+'[12]17'!$L$39</f>
        <v>21.369593041035689</v>
      </c>
      <c r="I118" s="30">
        <f>+'[12]17'!$N$39</f>
        <v>17.323960930156524</v>
      </c>
      <c r="J118" s="30">
        <f>+'[12]17'!$O$39</f>
        <v>15.436332767402378</v>
      </c>
      <c r="K118" s="30">
        <f>+'[12]17'!$P$39</f>
        <v>15.308517969142363</v>
      </c>
      <c r="L118" s="30">
        <f>+'[12]17'!$R$39</f>
        <v>16.146184910173965</v>
      </c>
      <c r="M118" s="30">
        <f>+'[12]17'!$S$39</f>
        <v>17.846702903229595</v>
      </c>
      <c r="N118" s="30">
        <f>+'[12]17'!$T$39</f>
        <v>15.997081653888937</v>
      </c>
      <c r="O118" s="31">
        <f>+'[12]17'!$U$39</f>
        <v>18.211712127861052</v>
      </c>
      <c r="Q118" s="15">
        <v>1030</v>
      </c>
      <c r="R118" s="15" t="s">
        <v>18</v>
      </c>
      <c r="S118" s="30">
        <f>+'[12]17'!$F$39</f>
        <v>19.526035547333951</v>
      </c>
      <c r="T118" s="30">
        <f>+'[13]2M'!$AG$39</f>
        <v>18.974831750714483</v>
      </c>
      <c r="U118" s="30">
        <f>+'[13]3M'!$AG$39</f>
        <v>20.259119890036349</v>
      </c>
      <c r="V118" s="30">
        <f>+'[13]4M'!$AG$39</f>
        <v>19.969883178747484</v>
      </c>
      <c r="W118" s="30">
        <f>+'[13]5M'!$AG$39</f>
        <v>19.838266829198403</v>
      </c>
      <c r="X118" s="30">
        <f>+'[13]6M'!$AG$39</f>
        <v>20.101273801094052</v>
      </c>
      <c r="Y118" s="30">
        <f>+'[13]7M'!$AG$39</f>
        <v>19.65705115634519</v>
      </c>
      <c r="Z118" s="30">
        <f>+'[13]8M'!$AG$39</f>
        <v>19.1245476796358</v>
      </c>
      <c r="AA118" s="30">
        <f>+'[13]9M'!$AG$39</f>
        <v>18.708812986943581</v>
      </c>
      <c r="AB118" s="30">
        <f>+'[13]10M'!$AG$39</f>
        <v>18.460184434093421</v>
      </c>
      <c r="AC118" s="30">
        <f>+'[13]11M'!$AG$39</f>
        <v>18.405494814859775</v>
      </c>
      <c r="AD118" s="30">
        <f>+'[13]12M'!$AG$39</f>
        <v>18.211712127861052</v>
      </c>
    </row>
    <row r="119" spans="1:30">
      <c r="A119" s="4">
        <v>10300</v>
      </c>
      <c r="B119" s="4" t="s">
        <v>59</v>
      </c>
      <c r="C119" s="25">
        <f>+[12]รวม!$F$39</f>
        <v>29.351898823447168</v>
      </c>
      <c r="D119" s="25">
        <f>+[12]รวม!$G$39</f>
        <v>27.182677341924759</v>
      </c>
      <c r="E119" s="25">
        <f>+[12]รวม!$H$39</f>
        <v>28.37052719714746</v>
      </c>
      <c r="F119" s="25">
        <f>+[12]รวม!$J$39</f>
        <v>25.948195324887546</v>
      </c>
      <c r="G119" s="25">
        <f>+[12]รวม!$K$39</f>
        <v>23.910499944222181</v>
      </c>
      <c r="H119" s="25">
        <f>+[12]รวม!$L$39</f>
        <v>31.893428874320961</v>
      </c>
      <c r="I119" s="25">
        <f>+[12]รวม!$N$39</f>
        <v>20.226662093861933</v>
      </c>
      <c r="J119" s="25">
        <f>+[12]รวม!$O$39</f>
        <v>24.090266668117575</v>
      </c>
      <c r="K119" s="25">
        <f>+[12]รวม!$P$39</f>
        <v>24.229509016444066</v>
      </c>
      <c r="L119" s="25">
        <f>+[12]รวม!$R$39</f>
        <v>28.093279327401305</v>
      </c>
      <c r="M119" s="25">
        <f>+[12]รวม!$S$39</f>
        <v>24.76048817336445</v>
      </c>
      <c r="N119" s="25">
        <f>+[12]รวม!$T$39</f>
        <v>21.885952249666925</v>
      </c>
      <c r="O119" s="25">
        <f>+[12]รวม!$U$39</f>
        <v>25.837137678513511</v>
      </c>
      <c r="Q119" s="4">
        <v>10300</v>
      </c>
      <c r="R119" s="4" t="s">
        <v>59</v>
      </c>
      <c r="S119" s="25">
        <f>+[12]รวม!$F$39</f>
        <v>29.351898823447168</v>
      </c>
      <c r="T119" s="25">
        <f>+'[13]2M'!$E$39</f>
        <v>28.269341346161585</v>
      </c>
      <c r="U119" s="25">
        <f>+'[13]3M'!$E$39</f>
        <v>28.303560641546394</v>
      </c>
      <c r="V119" s="25">
        <f>+'[13]4M'!$E$39</f>
        <v>27.701124257501984</v>
      </c>
      <c r="W119" s="25">
        <f>+'[13]5M'!$E$39</f>
        <v>26.961653048576533</v>
      </c>
      <c r="X119" s="25">
        <f>+'[13]6M'!$E$39</f>
        <v>27.833202951595609</v>
      </c>
      <c r="Y119" s="25">
        <f>+'[13]7M'!$E$39</f>
        <v>26.696201731183866</v>
      </c>
      <c r="Z119" s="25">
        <f>+'[13]8M'!$E$39</f>
        <v>26.355309243558477</v>
      </c>
      <c r="AA119" s="25">
        <f>+'[13]9M'!$E$39</f>
        <v>26.11857106546303</v>
      </c>
      <c r="AB119" s="25">
        <f>+'[13]10M'!$E$39</f>
        <v>26.317253561416109</v>
      </c>
      <c r="AC119" s="25">
        <f>+'[13]11M'!$E$39</f>
        <v>26.178861223100782</v>
      </c>
      <c r="AD119" s="25">
        <f>+'[13]12M'!$E$39</f>
        <v>25.837137678513482</v>
      </c>
    </row>
    <row r="120" spans="1:30">
      <c r="A120" s="32"/>
      <c r="B120" s="32"/>
      <c r="C120"/>
      <c r="D120"/>
      <c r="E120"/>
      <c r="F120"/>
      <c r="G120"/>
      <c r="H120"/>
      <c r="I120"/>
      <c r="J120"/>
      <c r="K120"/>
      <c r="L120"/>
      <c r="M120"/>
      <c r="N120"/>
      <c r="O120" s="32"/>
      <c r="R120" t="s">
        <v>76</v>
      </c>
    </row>
    <row r="121" spans="1:30">
      <c r="A121" s="3" t="s">
        <v>55</v>
      </c>
      <c r="B121" s="3" t="s">
        <v>42</v>
      </c>
      <c r="C121" s="3" t="s">
        <v>0</v>
      </c>
      <c r="D121" s="3" t="s">
        <v>1</v>
      </c>
      <c r="E121" s="3" t="s">
        <v>2</v>
      </c>
      <c r="F121" s="3" t="s">
        <v>3</v>
      </c>
      <c r="G121" s="3" t="s">
        <v>4</v>
      </c>
      <c r="H121" s="3" t="s">
        <v>5</v>
      </c>
      <c r="I121" s="3" t="s">
        <v>6</v>
      </c>
      <c r="J121" s="3" t="s">
        <v>7</v>
      </c>
      <c r="K121" s="3" t="s">
        <v>8</v>
      </c>
      <c r="L121" s="3" t="s">
        <v>9</v>
      </c>
      <c r="M121" s="3" t="s">
        <v>10</v>
      </c>
      <c r="N121" s="3" t="s">
        <v>11</v>
      </c>
      <c r="O121" s="3" t="s">
        <v>59</v>
      </c>
      <c r="Q121" s="3" t="s">
        <v>55</v>
      </c>
      <c r="R121" s="3" t="s">
        <v>42</v>
      </c>
      <c r="S121" s="3" t="s">
        <v>77</v>
      </c>
      <c r="T121" s="3" t="s">
        <v>78</v>
      </c>
      <c r="U121" s="3" t="s">
        <v>79</v>
      </c>
      <c r="V121" s="3" t="s">
        <v>80</v>
      </c>
      <c r="W121" s="3" t="s">
        <v>81</v>
      </c>
      <c r="X121" s="3" t="s">
        <v>82</v>
      </c>
      <c r="Y121" s="3" t="s">
        <v>83</v>
      </c>
      <c r="Z121" s="3" t="s">
        <v>84</v>
      </c>
      <c r="AA121" s="3" t="s">
        <v>85</v>
      </c>
      <c r="AB121" s="3" t="s">
        <v>86</v>
      </c>
      <c r="AC121" s="3" t="s">
        <v>87</v>
      </c>
      <c r="AD121" s="3" t="s">
        <v>88</v>
      </c>
    </row>
    <row r="122" spans="1:30">
      <c r="A122" s="7">
        <v>1004</v>
      </c>
      <c r="B122" s="7" t="s">
        <v>99</v>
      </c>
      <c r="C122" s="19">
        <f>+'[12]11'!$F$41</f>
        <v>0.78221820892271987</v>
      </c>
      <c r="D122" s="19">
        <f>+'[12]11'!$G$41</f>
        <v>0.82122688041364</v>
      </c>
      <c r="E122" s="19">
        <f>+'[12]11'!$H$41</f>
        <v>0.80980754426252333</v>
      </c>
      <c r="F122" s="19">
        <f>+'[12]11'!$J$41</f>
        <v>0.85766815060938373</v>
      </c>
      <c r="G122" s="19">
        <f>+'[12]11'!$K$41</f>
        <v>0.91798257134976813</v>
      </c>
      <c r="H122" s="19">
        <f>+'[12]11'!$L$41</f>
        <v>0.82214505294655149</v>
      </c>
      <c r="I122" s="19">
        <f>+'[12]11'!$N$41</f>
        <v>0.98820691136221372</v>
      </c>
      <c r="J122" s="19">
        <f>+'[12]11'!$O$41</f>
        <v>0.88998321705626926</v>
      </c>
      <c r="K122" s="19">
        <f>+'[12]11'!$P$41</f>
        <v>0.8668529219363279</v>
      </c>
      <c r="L122" s="19">
        <f>+'[12]11'!$R$41</f>
        <v>0.79272093210448535</v>
      </c>
      <c r="M122" s="19">
        <f>+'[12]11'!$S$41</f>
        <v>0.8150872603077397</v>
      </c>
      <c r="N122" s="19">
        <f>+'[12]11'!$T$41</f>
        <v>0.84254677900178987</v>
      </c>
      <c r="O122" s="20">
        <f>+'[12]11'!$U$41</f>
        <v>0.84661054365490451</v>
      </c>
      <c r="Q122" s="7">
        <v>1004</v>
      </c>
      <c r="R122" s="7" t="s">
        <v>99</v>
      </c>
      <c r="S122" s="19">
        <f>+'[12]11'!$F$41</f>
        <v>0.78221820892271987</v>
      </c>
      <c r="T122" s="19">
        <f>+'[13]2M'!$G$41</f>
        <v>0.80219873470192593</v>
      </c>
      <c r="U122" s="19">
        <f>+'[13]3M'!$G$41</f>
        <v>0.80511419242178028</v>
      </c>
      <c r="V122" s="19">
        <f>+'[13]4M'!$G$41</f>
        <v>0.81921254964458134</v>
      </c>
      <c r="W122" s="19">
        <f>+'[13]5M'!$G$41</f>
        <v>0.83799974900968854</v>
      </c>
      <c r="X122" s="19">
        <f>+'[13]6M'!$G$41</f>
        <v>0.8353246479683315</v>
      </c>
      <c r="Y122" s="19">
        <f>+'[13]7M'!$G$41</f>
        <v>0.85785668273434412</v>
      </c>
      <c r="Z122" s="19">
        <f>+'[13]8M'!$G$41</f>
        <v>0.86211757152700952</v>
      </c>
      <c r="AA122" s="19">
        <f>+'[13]9M'!$G$41</f>
        <v>0.86274355768598054</v>
      </c>
      <c r="AB122" s="19">
        <f>+'[13]10M'!$G$41</f>
        <v>0.85563527598400257</v>
      </c>
      <c r="AC122" s="19">
        <f>+'[13]11M'!$G$41</f>
        <v>0.85083665661458774</v>
      </c>
      <c r="AD122" s="19">
        <f>+'[13]12M'!$G$41</f>
        <v>0.84661054365490451</v>
      </c>
    </row>
    <row r="123" spans="1:30">
      <c r="A123" s="10">
        <v>1005</v>
      </c>
      <c r="B123" s="10" t="s">
        <v>13</v>
      </c>
      <c r="C123" s="21">
        <f>+'[12]12'!$F$41</f>
        <v>0.48365497802304608</v>
      </c>
      <c r="D123" s="21">
        <f>+'[12]12'!$G$41</f>
        <v>0.54852687273739908</v>
      </c>
      <c r="E123" s="21">
        <f>+'[12]12'!$H$41</f>
        <v>0.50900949271938489</v>
      </c>
      <c r="F123" s="21">
        <f>+'[12]12'!$J$41</f>
        <v>0.54735997432193872</v>
      </c>
      <c r="G123" s="21">
        <f>+'[12]12'!$K$41</f>
        <v>0.58940943582975913</v>
      </c>
      <c r="H123" s="21">
        <f>+'[12]12'!$L$41</f>
        <v>0.51866446225114493</v>
      </c>
      <c r="I123" s="21">
        <f>+'[12]12'!$N$41</f>
        <v>0.66189700130378104</v>
      </c>
      <c r="J123" s="21">
        <f>+'[12]12'!$O$41</f>
        <v>0.59260036075338729</v>
      </c>
      <c r="K123" s="21">
        <f>+'[12]12'!$P$41</f>
        <v>0.56583861016398773</v>
      </c>
      <c r="L123" s="21">
        <f>+'[12]12'!$R$41</f>
        <v>0.53213003558681671</v>
      </c>
      <c r="M123" s="21">
        <f>+'[12]12'!$S$41</f>
        <v>0.52974319682683635</v>
      </c>
      <c r="N123" s="21">
        <f>+'[12]12'!$T$41</f>
        <v>0.5522041014048118</v>
      </c>
      <c r="O123" s="22">
        <f>+'[12]12'!$U$41</f>
        <v>0.55338593030900718</v>
      </c>
      <c r="Q123" s="10">
        <v>1005</v>
      </c>
      <c r="R123" s="10" t="s">
        <v>13</v>
      </c>
      <c r="S123" s="21">
        <f>+'[12]12'!$F$41</f>
        <v>0.48365497802304608</v>
      </c>
      <c r="T123" s="21">
        <f>+'[13]2M'!$H$41</f>
        <v>0.51527963108589092</v>
      </c>
      <c r="U123" s="21">
        <f>+'[13]3M'!$H$41</f>
        <v>0.51268387817096961</v>
      </c>
      <c r="V123" s="21">
        <f>+'[13]4M'!$H$41</f>
        <v>0.52148683685005048</v>
      </c>
      <c r="W123" s="21">
        <f>+'[13]5M'!$H$41</f>
        <v>0.53298900787474224</v>
      </c>
      <c r="X123" s="21">
        <f>+'[13]6M'!$H$41</f>
        <v>0.52984651711924446</v>
      </c>
      <c r="Y123" s="21">
        <f>+'[13]7M'!$H$41</f>
        <v>0.54913820489980503</v>
      </c>
      <c r="Z123" s="21">
        <f>+'[13]8M'!$H$41</f>
        <v>0.55512273089296205</v>
      </c>
      <c r="AA123" s="21">
        <f>+'[13]9M'!$H$41</f>
        <v>0.55734548496296221</v>
      </c>
      <c r="AB123" s="21">
        <f>+'[13]10M'!$H$41</f>
        <v>0.55436937326869806</v>
      </c>
      <c r="AC123" s="21">
        <f>+'[13]11M'!$H$41</f>
        <v>0.55287842975551449</v>
      </c>
      <c r="AD123" s="21">
        <f>+'[13]12M'!$H$41</f>
        <v>0.55338593030900718</v>
      </c>
    </row>
    <row r="124" spans="1:30">
      <c r="A124" s="10">
        <v>1006</v>
      </c>
      <c r="B124" s="10" t="s">
        <v>14</v>
      </c>
      <c r="C124" s="21">
        <f>+'[12]13'!$F$41</f>
        <v>0.43061387036197629</v>
      </c>
      <c r="D124" s="21">
        <f>+'[12]13'!$G$41</f>
        <v>0.47296870643244754</v>
      </c>
      <c r="E124" s="21">
        <f>+'[12]13'!$H$41</f>
        <v>0.4593171673177453</v>
      </c>
      <c r="F124" s="21">
        <f>+'[12]13'!$J$41</f>
        <v>0.4769041865888734</v>
      </c>
      <c r="G124" s="21">
        <f>+'[12]13'!$K$41</f>
        <v>0.52761818994352883</v>
      </c>
      <c r="H124" s="21">
        <f>+'[12]13'!$L$41</f>
        <v>0.48011884390111942</v>
      </c>
      <c r="I124" s="21">
        <f>+'[12]13'!$N$41</f>
        <v>0.59392819870590685</v>
      </c>
      <c r="J124" s="21">
        <f>+'[12]13'!$O$41</f>
        <v>0.54299704986216568</v>
      </c>
      <c r="K124" s="21">
        <f>+'[12]13'!$P$41</f>
        <v>0.49542668614106505</v>
      </c>
      <c r="L124" s="21">
        <f>+'[12]13'!$R$41</f>
        <v>0.4513652438301759</v>
      </c>
      <c r="M124" s="21">
        <f>+'[12]13'!$S$41</f>
        <v>0.45042461499461312</v>
      </c>
      <c r="N124" s="21">
        <f>+'[12]13'!$T$41</f>
        <v>0.46935200301649899</v>
      </c>
      <c r="O124" s="22">
        <f>+'[12]13'!$U$41</f>
        <v>0.48791552353355516</v>
      </c>
      <c r="Q124" s="10">
        <v>1006</v>
      </c>
      <c r="R124" s="10" t="s">
        <v>14</v>
      </c>
      <c r="S124" s="21">
        <f>+'[12]13'!$F$41</f>
        <v>0.43061387036197629</v>
      </c>
      <c r="T124" s="21">
        <f>+'[13]2M'!$I$41</f>
        <v>0.45134200485128273</v>
      </c>
      <c r="U124" s="21">
        <f>+'[13]3M'!$I$41</f>
        <v>0.45437968690724662</v>
      </c>
      <c r="V124" s="21">
        <f>+'[13]4M'!$I$41</f>
        <v>0.45990724950727763</v>
      </c>
      <c r="W124" s="21">
        <f>+'[13]5M'!$I$41</f>
        <v>0.47223350722379365</v>
      </c>
      <c r="X124" s="21">
        <f>+'[13]6M'!$I$41</f>
        <v>0.47387156486081766</v>
      </c>
      <c r="Y124" s="21">
        <f>+'[13]7M'!$I$41</f>
        <v>0.49204672879214867</v>
      </c>
      <c r="Z124" s="21">
        <f>+'[13]8M'!$I$41</f>
        <v>0.49912120875298288</v>
      </c>
      <c r="AA124" s="21">
        <f>+'[13]9M'!$I$41</f>
        <v>0.49824782918493288</v>
      </c>
      <c r="AB124" s="21">
        <f>+'[13]10M'!$I$41</f>
        <v>0.4931240156007019</v>
      </c>
      <c r="AC124" s="21">
        <f>+'[13]11M'!$I$41</f>
        <v>0.48910069840529152</v>
      </c>
      <c r="AD124" s="21">
        <f>+'[13]12M'!$I$41</f>
        <v>0.48791552353355516</v>
      </c>
    </row>
    <row r="125" spans="1:30">
      <c r="A125" s="10">
        <v>1007</v>
      </c>
      <c r="B125" s="10" t="s">
        <v>15</v>
      </c>
      <c r="C125" s="21">
        <f>+'[12]14'!$F$41</f>
        <v>0.65647865808353689</v>
      </c>
      <c r="D125" s="21">
        <f>+'[12]14'!$G$41</f>
        <v>0.71309614060770832</v>
      </c>
      <c r="E125" s="21">
        <f>+'[12]14'!$H$41</f>
        <v>0.69489995385712489</v>
      </c>
      <c r="F125" s="21">
        <f>+'[12]14'!$J$41</f>
        <v>0.71012271607563016</v>
      </c>
      <c r="G125" s="21">
        <f>+'[12]14'!$K$41</f>
        <v>0.80106831526940692</v>
      </c>
      <c r="H125" s="21">
        <f>+'[12]14'!$L$41</f>
        <v>0.69193829697806108</v>
      </c>
      <c r="I125" s="21">
        <f>+'[12]14'!$N$41</f>
        <v>0.82708158401397758</v>
      </c>
      <c r="J125" s="21">
        <f>+'[12]14'!$O$41</f>
        <v>0.80459708082914272</v>
      </c>
      <c r="K125" s="21">
        <f>+'[12]14'!$P$41</f>
        <v>0.74803896782457735</v>
      </c>
      <c r="L125" s="21">
        <f>+'[12]14'!$R$41</f>
        <v>0.69086089350816837</v>
      </c>
      <c r="M125" s="21">
        <f>+'[12]14'!$S$41</f>
        <v>0.68309045997339846</v>
      </c>
      <c r="N125" s="21">
        <f>+'[12]14'!$T$41</f>
        <v>0.70096970305984019</v>
      </c>
      <c r="O125" s="22">
        <f>+'[12]14'!$U$41</f>
        <v>0.72975652562192983</v>
      </c>
      <c r="Q125" s="10">
        <v>1007</v>
      </c>
      <c r="R125" s="10" t="s">
        <v>15</v>
      </c>
      <c r="S125" s="21">
        <f>+'[12]14'!$F$41</f>
        <v>0.65647865808353689</v>
      </c>
      <c r="T125" s="21">
        <f>+'[13]2M'!$J$41</f>
        <v>0.68432861877806839</v>
      </c>
      <c r="U125" s="21">
        <f>+'[13]3M'!$J$41</f>
        <v>0.68877280314433476</v>
      </c>
      <c r="V125" s="21">
        <f>+'[13]4M'!$J$41</f>
        <v>0.69531651744958034</v>
      </c>
      <c r="W125" s="21">
        <f>+'[13]5M'!$J$41</f>
        <v>0.71491990430492969</v>
      </c>
      <c r="X125" s="21">
        <f>+'[13]6M'!$J$41</f>
        <v>0.70873732152337321</v>
      </c>
      <c r="Y125" s="21">
        <f>+'[13]7M'!$J$41</f>
        <v>0.72633790093545703</v>
      </c>
      <c r="Z125" s="21">
        <f>+'[13]8M'!$J$41</f>
        <v>0.73715593837126547</v>
      </c>
      <c r="AA125" s="21">
        <f>+'[13]9M'!$J$41</f>
        <v>0.73957371124429461</v>
      </c>
      <c r="AB125" s="21">
        <f>+'[13]10M'!$J$41</f>
        <v>0.73555802319597086</v>
      </c>
      <c r="AC125" s="21">
        <f>+'[13]11M'!$J$41</f>
        <v>0.7309973941045026</v>
      </c>
      <c r="AD125" s="21">
        <f>+'[13]12M'!$J$41</f>
        <v>0.72975652562192983</v>
      </c>
    </row>
    <row r="126" spans="1:30">
      <c r="A126" s="10">
        <v>1008</v>
      </c>
      <c r="B126" s="10" t="s">
        <v>16</v>
      </c>
      <c r="C126" s="21">
        <f>+'[12]15'!$F$41</f>
        <v>0.6610005027813094</v>
      </c>
      <c r="D126" s="21">
        <f>+'[12]15'!$G$41</f>
        <v>0.69370509524751178</v>
      </c>
      <c r="E126" s="21">
        <f>+'[12]15'!$H$41</f>
        <v>0.69879367119617952</v>
      </c>
      <c r="F126" s="21">
        <f>+'[12]15'!$J$41</f>
        <v>0.74566795317736378</v>
      </c>
      <c r="G126" s="21">
        <f>+'[12]15'!$K$41</f>
        <v>0.83525017202398499</v>
      </c>
      <c r="H126" s="21">
        <f>+'[12]15'!$L$41</f>
        <v>0.71028445144217545</v>
      </c>
      <c r="I126" s="21">
        <f>+'[12]15'!$N$41</f>
        <v>0.83933391875630137</v>
      </c>
      <c r="J126" s="21">
        <f>+'[12]15'!$O$41</f>
        <v>0.77878749843102801</v>
      </c>
      <c r="K126" s="21">
        <f>+'[12]15'!$P$41</f>
        <v>0.76860536621678477</v>
      </c>
      <c r="L126" s="21">
        <f>+'[12]15'!$R$41</f>
        <v>0.6729798848238906</v>
      </c>
      <c r="M126" s="21">
        <f>+'[12]15'!$S$41</f>
        <v>0.72756388245503412</v>
      </c>
      <c r="N126" s="21">
        <f>+'[12]15'!$T$41</f>
        <v>0.74629164250273861</v>
      </c>
      <c r="O126" s="22">
        <f>+'[12]15'!$U$41</f>
        <v>0.74074980222342512</v>
      </c>
      <c r="Q126" s="10">
        <v>1008</v>
      </c>
      <c r="R126" s="10" t="s">
        <v>16</v>
      </c>
      <c r="S126" s="21">
        <f>+'[12]15'!$F$41</f>
        <v>0.6610005027813094</v>
      </c>
      <c r="T126" s="21">
        <f>+'[13]2M'!$K$41</f>
        <v>0.67726313497987978</v>
      </c>
      <c r="U126" s="21">
        <f>+'[13]3M'!$K$41</f>
        <v>0.68516273132002037</v>
      </c>
      <c r="V126" s="21">
        <f>+'[13]4M'!$K$41</f>
        <v>0.70084819263152565</v>
      </c>
      <c r="W126" s="21">
        <f>+'[13]5M'!$K$41</f>
        <v>0.72613520251179042</v>
      </c>
      <c r="X126" s="21">
        <f>+'[13]6M'!$K$41</f>
        <v>0.72297498989123743</v>
      </c>
      <c r="Y126" s="21">
        <f>+'[13]7M'!$K$41</f>
        <v>0.73893080213744888</v>
      </c>
      <c r="Z126" s="21">
        <f>+'[13]8M'!$K$41</f>
        <v>0.74472934535199597</v>
      </c>
      <c r="AA126" s="21">
        <f>+'[13]9M'!$K$41</f>
        <v>0.74748558058841919</v>
      </c>
      <c r="AB126" s="21">
        <f>+'[13]10M'!$K$41</f>
        <v>0.74037509751850916</v>
      </c>
      <c r="AC126" s="21">
        <f>+'[13]11M'!$K$41</f>
        <v>0.73943525678462652</v>
      </c>
      <c r="AD126" s="21">
        <f>+'[13]12M'!$K$41</f>
        <v>0.74074980222342512</v>
      </c>
    </row>
    <row r="127" spans="1:30">
      <c r="A127" s="10">
        <v>1009</v>
      </c>
      <c r="B127" s="10" t="s">
        <v>17</v>
      </c>
      <c r="C127" s="21">
        <f>+'[12]16'!$F$41</f>
        <v>0.6179079900459773</v>
      </c>
      <c r="D127" s="21">
        <f>+'[12]16'!$G$41</f>
        <v>0.65279229623998225</v>
      </c>
      <c r="E127" s="21">
        <f>+'[12]16'!$H$41</f>
        <v>0.59400427586333093</v>
      </c>
      <c r="F127" s="21">
        <f>+'[12]16'!$J$41</f>
        <v>0.60404085271058394</v>
      </c>
      <c r="G127" s="21">
        <f>+'[12]16'!$K$41</f>
        <v>0.67640927004452089</v>
      </c>
      <c r="H127" s="21">
        <f>+'[12]16'!$L$41</f>
        <v>0.58201565148313117</v>
      </c>
      <c r="I127" s="21">
        <f>+'[12]16'!$N$41</f>
        <v>0.6537565939382588</v>
      </c>
      <c r="J127" s="21">
        <f>+'[12]16'!$O$41</f>
        <v>0.6689794825350307</v>
      </c>
      <c r="K127" s="21">
        <f>+'[12]16'!$P$41</f>
        <v>0.6815421357898328</v>
      </c>
      <c r="L127" s="21">
        <f>+'[12]16'!$R$41</f>
        <v>0.62990842891333854</v>
      </c>
      <c r="M127" s="21">
        <f>+'[12]16'!$S$41</f>
        <v>0.62287705123761494</v>
      </c>
      <c r="N127" s="21">
        <f>+'[12]16'!$T$41</f>
        <v>0.64027739251040217</v>
      </c>
      <c r="O127" s="22">
        <f>+'[12]16'!$U$41</f>
        <v>0.63677466391259474</v>
      </c>
      <c r="Q127" s="10">
        <v>1009</v>
      </c>
      <c r="R127" s="10" t="s">
        <v>17</v>
      </c>
      <c r="S127" s="21">
        <f>+'[12]16'!$F$41</f>
        <v>0.6179079900459773</v>
      </c>
      <c r="T127" s="21">
        <f>+'[13]2M'!$L$41</f>
        <v>0.63435943216011392</v>
      </c>
      <c r="U127" s="21">
        <f>+'[13]3M'!$L$41</f>
        <v>0.6215016642891108</v>
      </c>
      <c r="V127" s="21">
        <f>+'[13]4M'!$L$41</f>
        <v>0.61749417459986566</v>
      </c>
      <c r="W127" s="21">
        <f>+'[13]5M'!$L$41</f>
        <v>0.62932346966298913</v>
      </c>
      <c r="X127" s="21">
        <f>+'[13]6M'!$L$41</f>
        <v>0.62137829368204789</v>
      </c>
      <c r="Y127" s="21">
        <f>+'[13]7M'!$L$41</f>
        <v>0.6256262748296213</v>
      </c>
      <c r="Z127" s="21">
        <f>+'[13]8M'!$L$41</f>
        <v>0.63133644986923754</v>
      </c>
      <c r="AA127" s="21">
        <f>+'[13]9M'!$L$41</f>
        <v>0.63742217715611438</v>
      </c>
      <c r="AB127" s="21">
        <f>+'[13]10M'!$L$41</f>
        <v>0.63690505534945552</v>
      </c>
      <c r="AC127" s="21">
        <f>+'[13]11M'!$L$41</f>
        <v>0.63576759904598978</v>
      </c>
      <c r="AD127" s="21">
        <f>+'[13]12M'!$L$41</f>
        <v>0.63677466391259474</v>
      </c>
    </row>
    <row r="128" spans="1:30">
      <c r="A128" s="10">
        <v>1010</v>
      </c>
      <c r="B128" s="10" t="s">
        <v>19</v>
      </c>
      <c r="C128" s="21">
        <f>+'[12]18'!$F$41</f>
        <v>0.61837200106440915</v>
      </c>
      <c r="D128" s="21">
        <f>+'[12]18'!$G$41</f>
        <v>0.67899427279965074</v>
      </c>
      <c r="E128" s="21">
        <f>+'[12]18'!$H$41</f>
        <v>0.64309851961491638</v>
      </c>
      <c r="F128" s="21">
        <f>+'[12]18'!$J$41</f>
        <v>0.67419898986401261</v>
      </c>
      <c r="G128" s="21">
        <f>+'[12]18'!$K$41</f>
        <v>0.71593629417487403</v>
      </c>
      <c r="H128" s="21">
        <f>+'[12]18'!$L$41</f>
        <v>0.64931631610687868</v>
      </c>
      <c r="I128" s="21">
        <f>+'[12]18'!$N$41</f>
        <v>0.80308956700403322</v>
      </c>
      <c r="J128" s="21">
        <f>+'[12]18'!$O$41</f>
        <v>0.71433327295247695</v>
      </c>
      <c r="K128" s="21">
        <f>+'[12]18'!$P$41</f>
        <v>0.72756424777870066</v>
      </c>
      <c r="L128" s="21">
        <f>+'[12]18'!$R$41</f>
        <v>0.63883912662993281</v>
      </c>
      <c r="M128" s="21">
        <f>+'[12]18'!$S$41</f>
        <v>0.64870629201528274</v>
      </c>
      <c r="N128" s="21">
        <f>+'[12]18'!$T$41</f>
        <v>0.71271404758296708</v>
      </c>
      <c r="O128" s="22">
        <f>+'[12]18'!$U$41</f>
        <v>0.69151156862166752</v>
      </c>
      <c r="Q128" s="10">
        <v>1010</v>
      </c>
      <c r="R128" s="10" t="s">
        <v>19</v>
      </c>
      <c r="S128" s="21">
        <f>+'[12]18'!$F$41</f>
        <v>0.61837200106440915</v>
      </c>
      <c r="T128" s="21">
        <f>+'[13]2M'!$M$41</f>
        <v>0.64804246278064515</v>
      </c>
      <c r="U128" s="21">
        <f>+'[13]3M'!$M$41</f>
        <v>0.64568377197235416</v>
      </c>
      <c r="V128" s="21">
        <f>+'[13]4M'!$M$41</f>
        <v>0.65307882535355444</v>
      </c>
      <c r="W128" s="21">
        <f>+'[13]5M'!$M$41</f>
        <v>0.66427449644986358</v>
      </c>
      <c r="X128" s="21">
        <f>+'[13]6M'!$M$41</f>
        <v>0.6616016409807135</v>
      </c>
      <c r="Y128" s="21">
        <f>+'[13]7M'!$M$41</f>
        <v>0.68136297866564233</v>
      </c>
      <c r="Z128" s="21">
        <f>+'[13]8M'!$M$41</f>
        <v>0.68551076684389634</v>
      </c>
      <c r="AA128" s="21">
        <f>+'[13]9M'!$M$41</f>
        <v>0.68853701067546169</v>
      </c>
      <c r="AB128" s="21">
        <f>+'[13]10M'!$M$41</f>
        <v>0.68356143954134541</v>
      </c>
      <c r="AC128" s="21">
        <f>+'[13]11M'!$M$41</f>
        <v>0.680290434790496</v>
      </c>
      <c r="AD128" s="21">
        <f>+'[13]12M'!$M$41</f>
        <v>0.69151156862166752</v>
      </c>
    </row>
    <row r="129" spans="1:30">
      <c r="A129" s="10">
        <v>1011</v>
      </c>
      <c r="B129" s="10" t="s">
        <v>20</v>
      </c>
      <c r="C129" s="21">
        <f>+'[12]19'!$F$41</f>
        <v>0.50101213043622972</v>
      </c>
      <c r="D129" s="21">
        <f>+'[12]19'!$G$41</f>
        <v>0.53510678156612967</v>
      </c>
      <c r="E129" s="21">
        <f>+'[12]19'!$H$41</f>
        <v>0.52110712863401032</v>
      </c>
      <c r="F129" s="21">
        <f>+'[12]19'!$J$41</f>
        <v>0.54123235017021498</v>
      </c>
      <c r="G129" s="21">
        <f>+'[12]19'!$K$41</f>
        <v>0.60215846450156074</v>
      </c>
      <c r="H129" s="21">
        <f>+'[12]19'!$L$41</f>
        <v>0.52105147107024308</v>
      </c>
      <c r="I129" s="21">
        <f>+'[12]19'!$N$41</f>
        <v>0.64687013106039781</v>
      </c>
      <c r="J129" s="21">
        <f>+'[12]19'!$O$41</f>
        <v>0.62318333299017292</v>
      </c>
      <c r="K129" s="21">
        <f>+'[12]19'!$P$41</f>
        <v>0.60526012786716354</v>
      </c>
      <c r="L129" s="21">
        <f>+'[12]19'!$R$41</f>
        <v>0.50353609273461741</v>
      </c>
      <c r="M129" s="21">
        <f>+'[12]19'!$S$41</f>
        <v>0.52924016737867818</v>
      </c>
      <c r="N129" s="21">
        <f>+'[12]19'!$T$41</f>
        <v>0.53025187325088019</v>
      </c>
      <c r="O129" s="22">
        <f>+'[12]19'!$U$41</f>
        <v>0.55402592558992814</v>
      </c>
      <c r="Q129" s="10">
        <v>1011</v>
      </c>
      <c r="R129" s="10" t="s">
        <v>20</v>
      </c>
      <c r="S129" s="21">
        <f>+'[12]19'!$F$41</f>
        <v>0.50101213043622972</v>
      </c>
      <c r="T129" s="21">
        <f>+'[13]2M'!$N$41</f>
        <v>0.51766469871614662</v>
      </c>
      <c r="U129" s="21">
        <f>+'[13]3M'!$N$41</f>
        <v>0.5188784506313856</v>
      </c>
      <c r="V129" s="21">
        <f>+'[13]4M'!$N$41</f>
        <v>0.5240907625979776</v>
      </c>
      <c r="W129" s="21">
        <f>+'[13]5M'!$N$41</f>
        <v>0.53822672307497388</v>
      </c>
      <c r="X129" s="21">
        <f>+'[13]6M'!$N$41</f>
        <v>0.53363094600208005</v>
      </c>
      <c r="Y129" s="21">
        <f>+'[13]7M'!$N$41</f>
        <v>0.54919636617749823</v>
      </c>
      <c r="Z129" s="21">
        <f>+'[13]8M'!$N$41</f>
        <v>0.55867458000774917</v>
      </c>
      <c r="AA129" s="21">
        <f>+'[13]9M'!$N$41</f>
        <v>0.56431421633563039</v>
      </c>
      <c r="AB129" s="21">
        <f>+'[13]10M'!$N$41</f>
        <v>0.55858552024776942</v>
      </c>
      <c r="AC129" s="21">
        <f>+'[13]11M'!$N$41</f>
        <v>0.55582193992746876</v>
      </c>
      <c r="AD129" s="21">
        <f>+'[13]12M'!$N$41</f>
        <v>0.55402592558992814</v>
      </c>
    </row>
    <row r="130" spans="1:30">
      <c r="A130" s="10">
        <v>1012</v>
      </c>
      <c r="B130" s="10" t="s">
        <v>21</v>
      </c>
      <c r="C130" s="21">
        <f>+'[12]20'!$F$41</f>
        <v>0.55631460256681509</v>
      </c>
      <c r="D130" s="21">
        <f>+'[12]20'!$G$41</f>
        <v>0.56999829801719004</v>
      </c>
      <c r="E130" s="21">
        <f>+'[12]20'!$H$41</f>
        <v>0.54945517659262</v>
      </c>
      <c r="F130" s="21">
        <f>+'[12]20'!$J$41</f>
        <v>0.58490691618719359</v>
      </c>
      <c r="G130" s="21">
        <f>+'[12]20'!$K$41</f>
        <v>0.65133398203254056</v>
      </c>
      <c r="H130" s="21">
        <f>+'[12]20'!$L$41</f>
        <v>0.55902498272871959</v>
      </c>
      <c r="I130" s="21">
        <f>+'[12]20'!$N$41</f>
        <v>0.66297893775776851</v>
      </c>
      <c r="J130" s="21">
        <f>+'[12]20'!$O$41</f>
        <v>0.65649334338106013</v>
      </c>
      <c r="K130" s="21">
        <f>+'[12]20'!$P$41</f>
        <v>0.62409537841029017</v>
      </c>
      <c r="L130" s="21">
        <f>+'[12]20'!$R$41</f>
        <v>0.58106758832565286</v>
      </c>
      <c r="M130" s="21">
        <f>+'[12]20'!$S$41</f>
        <v>0.59948578040829403</v>
      </c>
      <c r="N130" s="21">
        <f>+'[12]20'!$T$41</f>
        <v>0.61857108840368158</v>
      </c>
      <c r="O130" s="22">
        <f>+'[12]20'!$U$41</f>
        <v>0.60017797381859195</v>
      </c>
      <c r="Q130" s="10">
        <v>1012</v>
      </c>
      <c r="R130" s="10" t="s">
        <v>21</v>
      </c>
      <c r="S130" s="21">
        <f>+'[12]20'!$F$41</f>
        <v>0.55631460256681509</v>
      </c>
      <c r="T130" s="21">
        <f>+'[13]2M'!$O$41</f>
        <v>0.56348232348517535</v>
      </c>
      <c r="U130" s="21">
        <f>+'[13]3M'!$O$41</f>
        <v>0.55854278644456379</v>
      </c>
      <c r="V130" s="21">
        <f>+'[13]4M'!$O$41</f>
        <v>0.56537452187428394</v>
      </c>
      <c r="W130" s="21">
        <f>+'[13]5M'!$O$41</f>
        <v>0.58158737445519992</v>
      </c>
      <c r="X130" s="21">
        <f>+'[13]6M'!$O$41</f>
        <v>0.57734035681710283</v>
      </c>
      <c r="Y130" s="21">
        <f>+'[13]7M'!$O$41</f>
        <v>0.5896406132434906</v>
      </c>
      <c r="Z130" s="21">
        <f>+'[13]8M'!$O$41</f>
        <v>0.59823142596728429</v>
      </c>
      <c r="AA130" s="21">
        <f>+'[13]9M'!$O$41</f>
        <v>0.60172065617563097</v>
      </c>
      <c r="AB130" s="21">
        <f>+'[13]10M'!$O$41</f>
        <v>0.60008313057921259</v>
      </c>
      <c r="AC130" s="21">
        <f>+'[13]11M'!$O$41</f>
        <v>0.59897511809241855</v>
      </c>
      <c r="AD130" s="21">
        <f>+'[13]12M'!$O$41</f>
        <v>0.60017797381859195</v>
      </c>
    </row>
    <row r="131" spans="1:30">
      <c r="A131" s="10">
        <v>1013</v>
      </c>
      <c r="B131" s="10" t="s">
        <v>22</v>
      </c>
      <c r="C131" s="21">
        <f>+'[12]21'!$F$41</f>
        <v>0.41976385896981427</v>
      </c>
      <c r="D131" s="21">
        <f>+'[12]21'!$G$41</f>
        <v>0.43353007307476105</v>
      </c>
      <c r="E131" s="21">
        <f>+'[12]21'!$H$41</f>
        <v>0.39007986548970153</v>
      </c>
      <c r="F131" s="21">
        <f>+'[12]21'!$J$41</f>
        <v>0.42805002415329291</v>
      </c>
      <c r="G131" s="21">
        <f>+'[12]21'!$K$41</f>
        <v>0.44701501290171242</v>
      </c>
      <c r="H131" s="21">
        <f>+'[12]21'!$L$41</f>
        <v>0.40746890153911025</v>
      </c>
      <c r="I131" s="21">
        <f>+'[12]21'!$N$41</f>
        <v>0.58487831555920156</v>
      </c>
      <c r="J131" s="21">
        <f>+'[12]21'!$O$41</f>
        <v>0.50729741988847088</v>
      </c>
      <c r="K131" s="21">
        <f>+'[12]21'!$P$41</f>
        <v>0.4768441486411536</v>
      </c>
      <c r="L131" s="21">
        <f>+'[12]21'!$R$41</f>
        <v>0.44906338897536363</v>
      </c>
      <c r="M131" s="21">
        <f>+'[12]21'!$S$41</f>
        <v>0.44352803928484225</v>
      </c>
      <c r="N131" s="21">
        <f>+'[12]21'!$T$41</f>
        <v>0.48033460938607686</v>
      </c>
      <c r="O131" s="22">
        <f>+'[12]21'!$U$41</f>
        <v>0.46353654710864789</v>
      </c>
      <c r="Q131" s="10">
        <v>1013</v>
      </c>
      <c r="R131" s="10" t="s">
        <v>22</v>
      </c>
      <c r="S131" s="21">
        <f>+'[12]21'!$F$41</f>
        <v>0.41976385896981427</v>
      </c>
      <c r="T131" s="21">
        <f>+'[13]2M'!$P$41</f>
        <v>0.42671411165263623</v>
      </c>
      <c r="U131" s="21">
        <f>+'[13]3M'!$P$41</f>
        <v>0.41410615804613493</v>
      </c>
      <c r="V131" s="21">
        <f>+'[13]4M'!$P$41</f>
        <v>0.41552767387264344</v>
      </c>
      <c r="W131" s="21">
        <f>+'[13]5M'!$P$41</f>
        <v>0.42074596246781676</v>
      </c>
      <c r="X131" s="21">
        <f>+'[13]6M'!$P$41</f>
        <v>0.41972538895615813</v>
      </c>
      <c r="Y131" s="21">
        <f>+'[13]7M'!$P$41</f>
        <v>0.44608657974553906</v>
      </c>
      <c r="Z131" s="21">
        <f>+'[13]8M'!$P$41</f>
        <v>0.45642260009835134</v>
      </c>
      <c r="AA131" s="21">
        <f>+'[13]9M'!$P$41</f>
        <v>0.45985541827624982</v>
      </c>
      <c r="AB131" s="21">
        <f>+'[13]10M'!$P$41</f>
        <v>0.45842712126227514</v>
      </c>
      <c r="AC131" s="21">
        <f>+'[13]11M'!$P$41</f>
        <v>0.4627486769971797</v>
      </c>
      <c r="AD131" s="21">
        <f>+'[13]12M'!$P$41</f>
        <v>0.46353654710864789</v>
      </c>
    </row>
    <row r="132" spans="1:30">
      <c r="A132" s="10">
        <v>1014</v>
      </c>
      <c r="B132" s="10" t="s">
        <v>23</v>
      </c>
      <c r="C132" s="21">
        <f>+'[12]22'!$F$41</f>
        <v>0.56333218478757374</v>
      </c>
      <c r="D132" s="21">
        <f>+'[12]22'!$G$41</f>
        <v>0.58287078100428913</v>
      </c>
      <c r="E132" s="21">
        <f>+'[12]22'!$H$41</f>
        <v>0.57677273694080966</v>
      </c>
      <c r="F132" s="21">
        <f>+'[12]22'!$J$41</f>
        <v>0.59543574039920832</v>
      </c>
      <c r="G132" s="21">
        <f>+'[12]22'!$K$41</f>
        <v>0.63641584245332705</v>
      </c>
      <c r="H132" s="21">
        <f>+'[12]22'!$L$41</f>
        <v>0.56740108373376963</v>
      </c>
      <c r="I132" s="21">
        <f>+'[12]22'!$N$41</f>
        <v>0.66887970334081781</v>
      </c>
      <c r="J132" s="21">
        <f>+'[12]22'!$O$41</f>
        <v>0.64087681707937494</v>
      </c>
      <c r="K132" s="21">
        <f>+'[12]22'!$P$41</f>
        <v>0.62730230548282961</v>
      </c>
      <c r="L132" s="21">
        <f>+'[12]22'!$R$41</f>
        <v>0.58840290290739772</v>
      </c>
      <c r="M132" s="21">
        <f>+'[12]22'!$S$41</f>
        <v>0.58236352427563132</v>
      </c>
      <c r="N132" s="21">
        <f>+'[12]22'!$T$41</f>
        <v>0.60827380282160026</v>
      </c>
      <c r="O132" s="22">
        <f>+'[12]22'!$U$41</f>
        <v>0.60001073802740357</v>
      </c>
      <c r="Q132" s="10">
        <v>1014</v>
      </c>
      <c r="R132" s="10" t="s">
        <v>23</v>
      </c>
      <c r="S132" s="21">
        <f>+'[12]22'!$F$41</f>
        <v>0.56333218478757374</v>
      </c>
      <c r="T132" s="21">
        <f>+'[13]2M'!$Q$41</f>
        <v>0.57275011979563872</v>
      </c>
      <c r="U132" s="21">
        <f>+'[13]3M'!$Q$41</f>
        <v>0.57434552281026585</v>
      </c>
      <c r="V132" s="21">
        <f>+'[13]4M'!$Q$41</f>
        <v>0.57993674292856601</v>
      </c>
      <c r="W132" s="21">
        <f>+'[13]5M'!$Q$41</f>
        <v>0.59045642091159312</v>
      </c>
      <c r="X132" s="21">
        <f>+'[13]6M'!$Q$41</f>
        <v>0.58641221488136308</v>
      </c>
      <c r="Y132" s="21">
        <f>+'[13]7M'!$Q$41</f>
        <v>0.59819519361800488</v>
      </c>
      <c r="Z132" s="21">
        <f>+'[13]8M'!$Q$41</f>
        <v>0.60372059146934265</v>
      </c>
      <c r="AA132" s="21">
        <f>+'[13]9M'!$Q$41</f>
        <v>0.60589117744035437</v>
      </c>
      <c r="AB132" s="21">
        <f>+'[13]10M'!$Q$41</f>
        <v>0.60310545182079844</v>
      </c>
      <c r="AC132" s="21">
        <f>+'[13]11M'!$Q$41</f>
        <v>0.60004608307175944</v>
      </c>
      <c r="AD132" s="21">
        <f>+'[13]12M'!$Q$41</f>
        <v>0.60001073802740357</v>
      </c>
    </row>
    <row r="133" spans="1:30">
      <c r="A133" s="10">
        <v>1015</v>
      </c>
      <c r="B133" s="10" t="s">
        <v>24</v>
      </c>
      <c r="C133" s="21">
        <f>+'[12]23'!$F$41</f>
        <v>0.48868531332228826</v>
      </c>
      <c r="D133" s="21">
        <f>+'[12]23'!$G$41</f>
        <v>0.52479410331384013</v>
      </c>
      <c r="E133" s="21">
        <f>+'[12]23'!$H$41</f>
        <v>0.49002590749672481</v>
      </c>
      <c r="F133" s="21">
        <f>+'[12]23'!$J$41</f>
        <v>0.52758921106024192</v>
      </c>
      <c r="G133" s="21">
        <f>+'[12]23'!$K$41</f>
        <v>0.53496573441916284</v>
      </c>
      <c r="H133" s="21">
        <f>+'[12]23'!$L$41</f>
        <v>0.4965630668198599</v>
      </c>
      <c r="I133" s="21">
        <f>+'[12]23'!$N$41</f>
        <v>0.57938763197586729</v>
      </c>
      <c r="J133" s="21">
        <f>+'[12]23'!$O$41</f>
        <v>0.59186730840947233</v>
      </c>
      <c r="K133" s="21">
        <f>+'[12]23'!$P$41</f>
        <v>0.5146770025839793</v>
      </c>
      <c r="L133" s="21">
        <f>+'[12]23'!$R$41</f>
        <v>0.51455763436990254</v>
      </c>
      <c r="M133" s="21">
        <f>+'[12]23'!$S$41</f>
        <v>0.48035957914209743</v>
      </c>
      <c r="N133" s="21">
        <f>+'[12]23'!$T$41</f>
        <v>0.5258759178334671</v>
      </c>
      <c r="O133" s="22">
        <f>+'[12]23'!$U$41</f>
        <v>0.52167076021148684</v>
      </c>
      <c r="Q133" s="10">
        <v>1015</v>
      </c>
      <c r="R133" s="10" t="s">
        <v>24</v>
      </c>
      <c r="S133" s="21">
        <f>+'[12]23'!$F$41</f>
        <v>0.48868531332228826</v>
      </c>
      <c r="T133" s="21">
        <f>+'[13]2M'!$R$41</f>
        <v>0.50656892489550698</v>
      </c>
      <c r="U133" s="21">
        <f>+'[13]3M'!$R$41</f>
        <v>0.50039170497772734</v>
      </c>
      <c r="V133" s="21">
        <f>+'[13]4M'!$R$41</f>
        <v>0.50711409872907798</v>
      </c>
      <c r="W133" s="21">
        <f>+'[13]5M'!$R$41</f>
        <v>0.51244883750623349</v>
      </c>
      <c r="X133" s="21">
        <f>+'[13]6M'!$R$41</f>
        <v>0.51118043763816357</v>
      </c>
      <c r="Y133" s="21">
        <f>+'[13]7M'!$R$41</f>
        <v>0.52100542470007827</v>
      </c>
      <c r="Z133" s="21">
        <f>+'[13]8M'!$R$41</f>
        <v>0.52997484765280922</v>
      </c>
      <c r="AA133" s="21">
        <f>+'[13]9M'!$R$41</f>
        <v>0.52840308882467701</v>
      </c>
      <c r="AB133" s="21">
        <f>+'[13]10M'!$R$41</f>
        <v>0.52693158802342577</v>
      </c>
      <c r="AC133" s="21">
        <f>+'[13]11M'!$R$41</f>
        <v>0.52158528746063382</v>
      </c>
      <c r="AD133" s="21">
        <f>+'[13]12M'!$R$41</f>
        <v>0.52167076021148684</v>
      </c>
    </row>
    <row r="134" spans="1:30">
      <c r="A134" s="10">
        <v>1016</v>
      </c>
      <c r="B134" s="10" t="s">
        <v>25</v>
      </c>
      <c r="C134" s="21">
        <f>+'[12]24'!$F$41</f>
        <v>0.41508369854156185</v>
      </c>
      <c r="D134" s="21">
        <f>+'[12]24'!$G$41</f>
        <v>0.44122798353909459</v>
      </c>
      <c r="E134" s="21">
        <f>+'[12]24'!$H$41</f>
        <v>0.41492335553845938</v>
      </c>
      <c r="F134" s="21">
        <f>+'[12]24'!$J$41</f>
        <v>0.47334797985210586</v>
      </c>
      <c r="G134" s="21">
        <f>+'[12]24'!$K$41</f>
        <v>0.48880880700768875</v>
      </c>
      <c r="H134" s="21">
        <f>+'[12]24'!$L$41</f>
        <v>0.45589461152683952</v>
      </c>
      <c r="I134" s="21">
        <f>+'[12]24'!$N$41</f>
        <v>0.54725234978693904</v>
      </c>
      <c r="J134" s="21">
        <f>+'[12]24'!$O$41</f>
        <v>0.55027709456689688</v>
      </c>
      <c r="K134" s="21">
        <f>+'[12]24'!$P$41</f>
        <v>0.47029378875673478</v>
      </c>
      <c r="L134" s="21">
        <f>+'[12]24'!$R$41</f>
        <v>0.42474264063184403</v>
      </c>
      <c r="M134" s="21">
        <f>+'[12]24'!$S$41</f>
        <v>0.43949505365888086</v>
      </c>
      <c r="N134" s="21">
        <f>+'[12]24'!$T$41</f>
        <v>0.44487059821807384</v>
      </c>
      <c r="O134" s="22">
        <f>+'[12]24'!$U$41</f>
        <v>0.46338819886455607</v>
      </c>
      <c r="Q134" s="10">
        <v>1016</v>
      </c>
      <c r="R134" s="10" t="s">
        <v>25</v>
      </c>
      <c r="S134" s="21">
        <f>+'[12]24'!$F$41</f>
        <v>0.41508369854156185</v>
      </c>
      <c r="T134" s="21">
        <f>+'[13]2M'!$S$41</f>
        <v>0.42805408680884177</v>
      </c>
      <c r="U134" s="21">
        <f>+'[13]3M'!$S$41</f>
        <v>0.42371258321182187</v>
      </c>
      <c r="V134" s="21">
        <f>+'[13]4M'!$S$41</f>
        <v>0.43630924912766555</v>
      </c>
      <c r="W134" s="21">
        <f>+'[13]5M'!$S$41</f>
        <v>0.446221105375745</v>
      </c>
      <c r="X134" s="21">
        <f>+'[13]6M'!$S$41</f>
        <v>0.44756999481031262</v>
      </c>
      <c r="Y134" s="21">
        <f>+'[13]7M'!$S$41</f>
        <v>0.46193497822931784</v>
      </c>
      <c r="Z134" s="21">
        <f>+'[13]8M'!$S$41</f>
        <v>0.47342338238197196</v>
      </c>
      <c r="AA134" s="21">
        <f>+'[13]9M'!$S$41</f>
        <v>0.47301401267119764</v>
      </c>
      <c r="AB134" s="21">
        <f>+'[13]10M'!$S$41</f>
        <v>0.46816371917330157</v>
      </c>
      <c r="AC134" s="21">
        <f>+'[13]11M'!$S$41</f>
        <v>0.46535387814423101</v>
      </c>
      <c r="AD134" s="21">
        <f>+'[13]12M'!$S$41</f>
        <v>0.46338819886455607</v>
      </c>
    </row>
    <row r="135" spans="1:30">
      <c r="A135" s="10">
        <v>1017</v>
      </c>
      <c r="B135" s="10" t="s">
        <v>26</v>
      </c>
      <c r="C135" s="21">
        <f>+'[12]25'!$F$41</f>
        <v>0.51999427177284696</v>
      </c>
      <c r="D135" s="21">
        <f>+'[12]25'!$G$41</f>
        <v>0.56896659212577083</v>
      </c>
      <c r="E135" s="21">
        <f>+'[12]25'!$H$41</f>
        <v>0.53910816941347894</v>
      </c>
      <c r="F135" s="21">
        <f>+'[12]25'!$J$41</f>
        <v>0.55640119740091709</v>
      </c>
      <c r="G135" s="21">
        <f>+'[12]25'!$K$41</f>
        <v>0.598676133336422</v>
      </c>
      <c r="H135" s="21">
        <f>+'[12]25'!$L$41</f>
        <v>0.51336200426801015</v>
      </c>
      <c r="I135" s="21">
        <f>+'[12]25'!$N$41</f>
        <v>0.62702281041532182</v>
      </c>
      <c r="J135" s="21">
        <f>+'[12]25'!$O$41</f>
        <v>0.59172161609760787</v>
      </c>
      <c r="K135" s="21">
        <f>+'[12]25'!$P$41</f>
        <v>0.59870768818285403</v>
      </c>
      <c r="L135" s="21">
        <f>+'[12]25'!$R$41</f>
        <v>0.5460008766765142</v>
      </c>
      <c r="M135" s="21">
        <f>+'[12]25'!$S$41</f>
        <v>0.54891298716102088</v>
      </c>
      <c r="N135" s="21">
        <f>+'[12]25'!$T$41</f>
        <v>0.56161073466714784</v>
      </c>
      <c r="O135" s="22">
        <f>+'[12]25'!$U$41</f>
        <v>0.56373593770411223</v>
      </c>
      <c r="Q135" s="10">
        <v>1017</v>
      </c>
      <c r="R135" s="10" t="s">
        <v>26</v>
      </c>
      <c r="S135" s="21">
        <f>+'[12]25'!$F$41</f>
        <v>0.51999427177284696</v>
      </c>
      <c r="T135" s="21">
        <f>+'[13]2M'!$T$41</f>
        <v>0.54395950326134801</v>
      </c>
      <c r="U135" s="21">
        <f>+'[13]3M'!$T$41</f>
        <v>0.54270865584501748</v>
      </c>
      <c r="V135" s="21">
        <f>+'[13]4M'!$T$41</f>
        <v>0.54600749446938313</v>
      </c>
      <c r="W135" s="21">
        <f>+'[13]5M'!$T$41</f>
        <v>0.55582314013690681</v>
      </c>
      <c r="X135" s="21">
        <f>+'[13]6M'!$T$41</f>
        <v>0.54818773176182689</v>
      </c>
      <c r="Y135" s="21">
        <f>+'[13]7M'!$T$41</f>
        <v>0.55907637541343824</v>
      </c>
      <c r="Z135" s="21">
        <f>+'[13]8M'!$T$41</f>
        <v>0.5631949296519867</v>
      </c>
      <c r="AA135" s="21">
        <f>+'[13]9M'!$T$41</f>
        <v>0.56755454577405107</v>
      </c>
      <c r="AB135" s="21">
        <f>+'[13]10M'!$T$41</f>
        <v>0.56551764715905339</v>
      </c>
      <c r="AC135" s="21">
        <f>+'[13]11M'!$T$41</f>
        <v>0.56392140627178289</v>
      </c>
      <c r="AD135" s="21">
        <f>+'[13]12M'!$T$41</f>
        <v>0.56373593770411223</v>
      </c>
    </row>
    <row r="136" spans="1:30">
      <c r="A136" s="10">
        <v>1018</v>
      </c>
      <c r="B136" s="10" t="s">
        <v>27</v>
      </c>
      <c r="C136" s="21">
        <f>+'[12]26'!$F$41</f>
        <v>0.46168747818006667</v>
      </c>
      <c r="D136" s="21">
        <f>+'[12]26'!$G$41</f>
        <v>0.47707740273824045</v>
      </c>
      <c r="E136" s="21">
        <f>+'[12]26'!$H$41</f>
        <v>0.46635136621466622</v>
      </c>
      <c r="F136" s="21">
        <f>+'[12]26'!$J$41</f>
        <v>0.49035394991373449</v>
      </c>
      <c r="G136" s="21">
        <f>+'[12]26'!$K$41</f>
        <v>0.49635196854945945</v>
      </c>
      <c r="H136" s="21">
        <f>+'[12]26'!$L$41</f>
        <v>0.46156851712928237</v>
      </c>
      <c r="I136" s="21">
        <f>+'[12]26'!$N$41</f>
        <v>0.58510158013544022</v>
      </c>
      <c r="J136" s="21">
        <f>+'[12]26'!$O$41</f>
        <v>0.5507517527037632</v>
      </c>
      <c r="K136" s="21">
        <f>+'[12]26'!$P$41</f>
        <v>0.52152727467868742</v>
      </c>
      <c r="L136" s="21">
        <f>+'[12]26'!$R$41</f>
        <v>0.48656368390576271</v>
      </c>
      <c r="M136" s="21">
        <f>+'[12]26'!$S$41</f>
        <v>0.47484867676526465</v>
      </c>
      <c r="N136" s="21">
        <f>+'[12]26'!$T$41</f>
        <v>0.48636400160707111</v>
      </c>
      <c r="O136" s="22">
        <f>+'[12]26'!$U$41</f>
        <v>0.49656404873576654</v>
      </c>
      <c r="Q136" s="10">
        <v>1018</v>
      </c>
      <c r="R136" s="10" t="s">
        <v>27</v>
      </c>
      <c r="S136" s="21">
        <f>+'[12]26'!$F$41</f>
        <v>0.46168747818006667</v>
      </c>
      <c r="T136" s="21">
        <f>+'[13]2M'!$U$41</f>
        <v>0.46917995450266292</v>
      </c>
      <c r="U136" s="21">
        <f>+'[13]3M'!$U$41</f>
        <v>0.4678486171144447</v>
      </c>
      <c r="V136" s="21">
        <f>+'[13]4M'!$U$41</f>
        <v>0.47364786898924527</v>
      </c>
      <c r="W136" s="21">
        <f>+'[13]5M'!$U$41</f>
        <v>0.47772267520228301</v>
      </c>
      <c r="X136" s="21">
        <f>+'[13]6M'!$U$41</f>
        <v>0.47464159979348314</v>
      </c>
      <c r="Y136" s="21">
        <f>+'[13]7M'!$U$41</f>
        <v>0.49058895981148887</v>
      </c>
      <c r="Z136" s="21">
        <f>+'[13]8M'!$U$41</f>
        <v>0.49832243322957831</v>
      </c>
      <c r="AA136" s="21">
        <f>+'[13]9M'!$U$41</f>
        <v>0.50114728262996311</v>
      </c>
      <c r="AB136" s="21">
        <f>+'[13]10M'!$U$41</f>
        <v>0.49996964791582355</v>
      </c>
      <c r="AC136" s="21">
        <f>+'[13]11M'!$U$41</f>
        <v>0.49766296742160887</v>
      </c>
      <c r="AD136" s="21">
        <f>+'[13]12M'!$U$41</f>
        <v>0.49656404873576654</v>
      </c>
    </row>
    <row r="137" spans="1:30">
      <c r="A137" s="10">
        <v>1019</v>
      </c>
      <c r="B137" s="10" t="s">
        <v>28</v>
      </c>
      <c r="C137" s="21">
        <f>+'[12]27'!$F$41</f>
        <v>0.47311542966579173</v>
      </c>
      <c r="D137" s="21">
        <f>+'[12]27'!$G$41</f>
        <v>0.49532776378022364</v>
      </c>
      <c r="E137" s="21">
        <f>+'[12]27'!$H$41</f>
        <v>0.48346923773868744</v>
      </c>
      <c r="F137" s="21">
        <f>+'[12]27'!$J$41</f>
        <v>0.49873861875552256</v>
      </c>
      <c r="G137" s="21">
        <f>+'[12]27'!$K$41</f>
        <v>0.52590370538072595</v>
      </c>
      <c r="H137" s="21">
        <f>+'[12]27'!$L$41</f>
        <v>0.47616945036469699</v>
      </c>
      <c r="I137" s="21">
        <f>+'[12]27'!$N$41</f>
        <v>0.57069568257297676</v>
      </c>
      <c r="J137" s="21">
        <f>+'[12]27'!$O$41</f>
        <v>0.55489944661897683</v>
      </c>
      <c r="K137" s="21">
        <f>+'[12]27'!$P$41</f>
        <v>0.52630113141862489</v>
      </c>
      <c r="L137" s="21">
        <f>+'[12]27'!$R$41</f>
        <v>0.48740004795174541</v>
      </c>
      <c r="M137" s="21">
        <f>+'[12]27'!$S$41</f>
        <v>0.48286644951140062</v>
      </c>
      <c r="N137" s="21">
        <f>+'[12]27'!$T$41</f>
        <v>0.51059048114885675</v>
      </c>
      <c r="O137" s="22">
        <f>+'[12]27'!$U$41</f>
        <v>0.50613571368227306</v>
      </c>
      <c r="Q137" s="10">
        <v>1019</v>
      </c>
      <c r="R137" s="10" t="s">
        <v>28</v>
      </c>
      <c r="S137" s="21">
        <f>+'[12]27'!$F$41</f>
        <v>0.47311542966579173</v>
      </c>
      <c r="T137" s="21">
        <f>+'[13]2M'!$V$41</f>
        <v>0.48368582094251983</v>
      </c>
      <c r="U137" s="21">
        <f>+'[13]3M'!$V$41</f>
        <v>0.48333515620053075</v>
      </c>
      <c r="V137" s="21">
        <f>+'[13]4M'!$V$41</f>
        <v>0.48696153539995313</v>
      </c>
      <c r="W137" s="21">
        <f>+'[13]5M'!$V$41</f>
        <v>0.49371000938073167</v>
      </c>
      <c r="X137" s="21">
        <f>+'[13]6M'!$V$41</f>
        <v>0.49000788241294574</v>
      </c>
      <c r="Y137" s="21">
        <f>+'[13]7M'!$V$41</f>
        <v>0.50096971894291942</v>
      </c>
      <c r="Z137" s="21">
        <f>+'[13]8M'!$V$41</f>
        <v>0.50791439636491953</v>
      </c>
      <c r="AA137" s="21">
        <f>+'[13]9M'!$V$41</f>
        <v>0.50995846028697533</v>
      </c>
      <c r="AB137" s="21">
        <f>+'[13]10M'!$V$41</f>
        <v>0.50784323214446203</v>
      </c>
      <c r="AC137" s="21">
        <f>+'[13]11M'!$V$41</f>
        <v>0.5056965696726452</v>
      </c>
      <c r="AD137" s="21">
        <f>+'[13]12M'!$V$41</f>
        <v>0.50613571368227306</v>
      </c>
    </row>
    <row r="138" spans="1:30">
      <c r="A138" s="10">
        <v>1020</v>
      </c>
      <c r="B138" s="10" t="s">
        <v>29</v>
      </c>
      <c r="C138" s="21">
        <f>+'[12]28'!$F$41</f>
        <v>0.61028032584698033</v>
      </c>
      <c r="D138" s="21">
        <f>+'[12]28'!$G$41</f>
        <v>0.62540574070941191</v>
      </c>
      <c r="E138" s="21">
        <f>+'[12]28'!$H$41</f>
        <v>0.63176205505835858</v>
      </c>
      <c r="F138" s="21">
        <f>+'[12]28'!$J$41</f>
        <v>0.66240028568349008</v>
      </c>
      <c r="G138" s="21">
        <f>+'[12]28'!$K$41</f>
        <v>0.67989818580369754</v>
      </c>
      <c r="H138" s="21">
        <f>+'[12]28'!$L$41</f>
        <v>0.6082609053391016</v>
      </c>
      <c r="I138" s="21">
        <f>+'[12]28'!$N$41</f>
        <v>0.73192577946088444</v>
      </c>
      <c r="J138" s="21">
        <f>+'[12]28'!$O$41</f>
        <v>0.64620806948023646</v>
      </c>
      <c r="K138" s="21">
        <f>+'[12]28'!$P$41</f>
        <v>0.67680438195117054</v>
      </c>
      <c r="L138" s="21">
        <f>+'[12]28'!$R$41</f>
        <v>0.64642884427701541</v>
      </c>
      <c r="M138" s="21">
        <f>+'[12]28'!$S$41</f>
        <v>0.62679351786370663</v>
      </c>
      <c r="N138" s="21">
        <f>+'[12]28'!$T$41</f>
        <v>0.6456546312919742</v>
      </c>
      <c r="O138" s="22">
        <f>+'[12]28'!$U$41</f>
        <v>0.6482271145245162</v>
      </c>
      <c r="Q138" s="10">
        <v>1020</v>
      </c>
      <c r="R138" s="10" t="s">
        <v>29</v>
      </c>
      <c r="S138" s="21">
        <f>+'[12]28'!$F$41</f>
        <v>0.61028032584698033</v>
      </c>
      <c r="T138" s="21">
        <f>+'[13]2M'!$W$41</f>
        <v>0.61771792535439962</v>
      </c>
      <c r="U138" s="21">
        <f>+'[13]3M'!$W$41</f>
        <v>0.62249888185306379</v>
      </c>
      <c r="V138" s="21">
        <f>+'[13]4M'!$W$41</f>
        <v>0.63211334036092359</v>
      </c>
      <c r="W138" s="21">
        <f>+'[13]5M'!$W$41</f>
        <v>0.64046779664197906</v>
      </c>
      <c r="X138" s="21">
        <f>+'[13]6M'!$W$41</f>
        <v>0.63488121194298941</v>
      </c>
      <c r="Y138" s="21">
        <f>+'[13]7M'!$W$41</f>
        <v>0.64891606684752345</v>
      </c>
      <c r="Z138" s="21">
        <f>+'[13]8M'!$W$41</f>
        <v>0.64827468955820167</v>
      </c>
      <c r="AA138" s="21">
        <f>+'[13]9M'!$W$41</f>
        <v>0.6517554464280324</v>
      </c>
      <c r="AB138" s="21">
        <f>+'[13]10M'!$W$41</f>
        <v>0.65112259009192219</v>
      </c>
      <c r="AC138" s="21">
        <f>+'[13]11M'!$W$41</f>
        <v>0.64923146963382494</v>
      </c>
      <c r="AD138" s="21">
        <f>+'[13]12M'!$W$41</f>
        <v>0.6482271145245162</v>
      </c>
    </row>
    <row r="139" spans="1:30">
      <c r="A139" s="10">
        <v>1021</v>
      </c>
      <c r="B139" s="10" t="s">
        <v>30</v>
      </c>
      <c r="C139" s="21">
        <f>+'[12]29'!$F$41</f>
        <v>0.49985044169552589</v>
      </c>
      <c r="D139" s="21">
        <f>+'[12]29'!$G$41</f>
        <v>0.52081103334705636</v>
      </c>
      <c r="E139" s="21">
        <f>+'[12]29'!$H$41</f>
        <v>0.49267464831682645</v>
      </c>
      <c r="F139" s="21">
        <f>+'[12]29'!$J$41</f>
        <v>0.57202977667493793</v>
      </c>
      <c r="G139" s="21">
        <f>+'[12]29'!$K$41</f>
        <v>0.51439096051804534</v>
      </c>
      <c r="H139" s="21">
        <f>+'[12]29'!$L$41</f>
        <v>0.4875751958301916</v>
      </c>
      <c r="I139" s="21">
        <f>+'[12]29'!$N$41</f>
        <v>0.57112085074576158</v>
      </c>
      <c r="J139" s="21">
        <f>+'[12]29'!$O$41</f>
        <v>0.53880023097719099</v>
      </c>
      <c r="K139" s="21">
        <f>+'[12]29'!$P$41</f>
        <v>0.57125586735555334</v>
      </c>
      <c r="L139" s="21">
        <f>+'[12]29'!$R$41</f>
        <v>0.51977941535308181</v>
      </c>
      <c r="M139" s="21">
        <f>+'[12]29'!$S$41</f>
        <v>0.49474676593221822</v>
      </c>
      <c r="N139" s="21">
        <f>+'[12]29'!$T$41</f>
        <v>0.51821519156320917</v>
      </c>
      <c r="O139" s="22">
        <f>+'[12]29'!$U$41</f>
        <v>0.52341673040817749</v>
      </c>
      <c r="Q139" s="10">
        <v>1021</v>
      </c>
      <c r="R139" s="10" t="s">
        <v>30</v>
      </c>
      <c r="S139" s="21">
        <f>+'[12]29'!$F$41</f>
        <v>0.49985044169552589</v>
      </c>
      <c r="T139" s="21">
        <f>+'[13]2M'!$X$41</f>
        <v>0.51010748912955417</v>
      </c>
      <c r="U139" s="21">
        <f>+'[13]3M'!$X$41</f>
        <v>0.50405624178242081</v>
      </c>
      <c r="V139" s="21">
        <f>+'[13]4M'!$X$41</f>
        <v>0.52117414082671143</v>
      </c>
      <c r="W139" s="21">
        <f>+'[13]5M'!$X$41</f>
        <v>0.51953693352678743</v>
      </c>
      <c r="X139" s="21">
        <f>+'[13]6M'!$X$41</f>
        <v>0.51406129240863707</v>
      </c>
      <c r="Y139" s="21">
        <f>+'[13]7M'!$X$41</f>
        <v>0.52234028772666541</v>
      </c>
      <c r="Z139" s="21">
        <f>+'[13]8M'!$X$41</f>
        <v>0.52409501857640528</v>
      </c>
      <c r="AA139" s="21">
        <f>+'[13]9M'!$X$41</f>
        <v>0.52865016184060887</v>
      </c>
      <c r="AB139" s="21">
        <f>+'[13]10M'!$X$41</f>
        <v>0.52724846028912797</v>
      </c>
      <c r="AC139" s="21">
        <f>+'[13]11M'!$X$41</f>
        <v>0.52376410629777936</v>
      </c>
      <c r="AD139" s="21">
        <f>+'[13]12M'!$X$41</f>
        <v>0.52341673040817749</v>
      </c>
    </row>
    <row r="140" spans="1:30">
      <c r="A140" s="10">
        <v>1022</v>
      </c>
      <c r="B140" s="10" t="s">
        <v>31</v>
      </c>
      <c r="C140" s="21">
        <f>+'[12]30'!$F$41</f>
        <v>0.56733836754182421</v>
      </c>
      <c r="D140" s="21">
        <f>+'[12]30'!$G$41</f>
        <v>0.5885936913255726</v>
      </c>
      <c r="E140" s="21">
        <f>+'[12]30'!$H$41</f>
        <v>0.55336971869229934</v>
      </c>
      <c r="F140" s="21">
        <f>+'[12]30'!$J$41</f>
        <v>0.56065568839762392</v>
      </c>
      <c r="G140" s="21">
        <f>+'[12]30'!$K$41</f>
        <v>0.60337360496248971</v>
      </c>
      <c r="H140" s="21">
        <f>+'[12]30'!$L$41</f>
        <v>0.53949114122868602</v>
      </c>
      <c r="I140" s="21">
        <f>+'[12]30'!$N$41</f>
        <v>0.67667530402745613</v>
      </c>
      <c r="J140" s="21">
        <f>+'[12]30'!$O$41</f>
        <v>0.61666337733186838</v>
      </c>
      <c r="K140" s="21">
        <f>+'[12]30'!$P$41</f>
        <v>0.63225953225953224</v>
      </c>
      <c r="L140" s="21">
        <f>+'[12]30'!$R$41</f>
        <v>0.57846797619884283</v>
      </c>
      <c r="M140" s="21">
        <f>+'[12]30'!$S$41</f>
        <v>0.58715852119578982</v>
      </c>
      <c r="N140" s="21">
        <f>+'[12]30'!$T$41</f>
        <v>0.60346291079812209</v>
      </c>
      <c r="O140" s="22">
        <f>+'[12]30'!$U$41</f>
        <v>0.59236548529616417</v>
      </c>
      <c r="Q140" s="10">
        <v>1022</v>
      </c>
      <c r="R140" s="10" t="s">
        <v>31</v>
      </c>
      <c r="S140" s="21">
        <f>+'[12]30'!$F$41</f>
        <v>0.56733836754182421</v>
      </c>
      <c r="T140" s="21">
        <f>+'[13]2M'!$Y$41</f>
        <v>0.57757689701662007</v>
      </c>
      <c r="U140" s="21">
        <f>+'[13]3M'!$Y$41</f>
        <v>0.56972264079287493</v>
      </c>
      <c r="V140" s="21">
        <f>+'[13]4M'!$Y$41</f>
        <v>0.56743340882993976</v>
      </c>
      <c r="W140" s="21">
        <f>+'[13]5M'!$Y$41</f>
        <v>0.57346629943677663</v>
      </c>
      <c r="X140" s="21">
        <f>+'[13]6M'!$Y$41</f>
        <v>0.56719320744477975</v>
      </c>
      <c r="Y140" s="21">
        <f>+'[13]7M'!$Y$41</f>
        <v>0.58280218472089651</v>
      </c>
      <c r="Z140" s="21">
        <f>+'[13]8M'!$Y$41</f>
        <v>0.58727586330291648</v>
      </c>
      <c r="AA140" s="21">
        <f>+'[13]9M'!$Y$41</f>
        <v>0.59273328269507497</v>
      </c>
      <c r="AB140" s="21">
        <f>+'[13]10M'!$Y$41</f>
        <v>0.59182145826713761</v>
      </c>
      <c r="AC140" s="21">
        <f>+'[13]11M'!$Y$41</f>
        <v>0.59143866980256388</v>
      </c>
      <c r="AD140" s="21">
        <f>+'[13]12M'!$Y$41</f>
        <v>0.59236548529616417</v>
      </c>
    </row>
    <row r="141" spans="1:30">
      <c r="A141" s="10">
        <v>1023</v>
      </c>
      <c r="B141" s="10" t="s">
        <v>32</v>
      </c>
      <c r="C141" s="21">
        <f>+'[12]31'!$F$41</f>
        <v>0.40598360633716352</v>
      </c>
      <c r="D141" s="21">
        <f>+'[12]31'!$G$41</f>
        <v>0.47842224807489886</v>
      </c>
      <c r="E141" s="21">
        <f>+'[12]31'!$H$41</f>
        <v>0.38610265605917671</v>
      </c>
      <c r="F141" s="21">
        <f>+'[12]31'!$J$41</f>
        <v>0.45997522079755077</v>
      </c>
      <c r="G141" s="21">
        <f>+'[12]31'!$K$41</f>
        <v>0.45977145658492174</v>
      </c>
      <c r="H141" s="21">
        <f>+'[12]31'!$L$41</f>
        <v>0.42413799443672495</v>
      </c>
      <c r="I141" s="21">
        <f>+'[12]31'!$N$41</f>
        <v>0.51031797534068779</v>
      </c>
      <c r="J141" s="21">
        <f>+'[12]31'!$O$41</f>
        <v>0.48429926458298511</v>
      </c>
      <c r="K141" s="21">
        <f>+'[12]31'!$P$41</f>
        <v>0.49276579705462675</v>
      </c>
      <c r="L141" s="21">
        <f>+'[12]31'!$R$41</f>
        <v>0.45803329864724246</v>
      </c>
      <c r="M141" s="21">
        <f>+'[12]31'!$S$41</f>
        <v>0.44577144447363154</v>
      </c>
      <c r="N141" s="21">
        <f>+'[12]31'!$T$41</f>
        <v>0.46753169997850846</v>
      </c>
      <c r="O141" s="22">
        <f>+'[12]31'!$U$41</f>
        <v>0.45772793737256079</v>
      </c>
      <c r="Q141" s="10">
        <v>1023</v>
      </c>
      <c r="R141" s="10" t="s">
        <v>32</v>
      </c>
      <c r="S141" s="21">
        <f>+'[12]31'!$F$41</f>
        <v>0.40598360633716352</v>
      </c>
      <c r="T141" s="21">
        <f>+'[13]2M'!$Z$41</f>
        <v>0.44132962826175537</v>
      </c>
      <c r="U141" s="21">
        <f>+'[13]3M'!$Z$41</f>
        <v>0.42264775533189897</v>
      </c>
      <c r="V141" s="21">
        <f>+'[13]4M'!$Z$41</f>
        <v>0.43055278782547668</v>
      </c>
      <c r="W141" s="21">
        <f>+'[13]5M'!$Z$41</f>
        <v>0.43657700450750631</v>
      </c>
      <c r="X141" s="21">
        <f>+'[13]6M'!$Z$41</f>
        <v>0.43414049557646894</v>
      </c>
      <c r="Y141" s="21">
        <f>+'[13]7M'!$Z$41</f>
        <v>0.44548439454750932</v>
      </c>
      <c r="Z141" s="21">
        <f>+'[13]8M'!$Z$41</f>
        <v>0.45091031184585956</v>
      </c>
      <c r="AA141" s="21">
        <f>+'[13]9M'!$Z$41</f>
        <v>0.45575391821293459</v>
      </c>
      <c r="AB141" s="21">
        <f>+'[13]10M'!$Z$41</f>
        <v>0.45667718406818558</v>
      </c>
      <c r="AC141" s="21">
        <f>+'[13]11M'!$Z$41</f>
        <v>0.45631010725280424</v>
      </c>
      <c r="AD141" s="21">
        <f>+'[13]12M'!$Z$41</f>
        <v>0.45772793737256079</v>
      </c>
    </row>
    <row r="142" spans="1:30">
      <c r="A142" s="10">
        <v>1024</v>
      </c>
      <c r="B142" s="10" t="s">
        <v>33</v>
      </c>
      <c r="C142" s="21">
        <f>+'[12]32'!$F$41</f>
        <v>0.65894701915529963</v>
      </c>
      <c r="D142" s="21">
        <f>+'[12]32'!$G$41</f>
        <v>0.7087610094012865</v>
      </c>
      <c r="E142" s="21">
        <f>+'[12]32'!$H$41</f>
        <v>0.69448554452390987</v>
      </c>
      <c r="F142" s="21">
        <f>+'[12]32'!$J$41</f>
        <v>0.70012170682939368</v>
      </c>
      <c r="G142" s="21">
        <f>+'[12]32'!$K$41</f>
        <v>0.75900908742731799</v>
      </c>
      <c r="H142" s="21">
        <f>+'[12]32'!$L$41</f>
        <v>0.65022015101660846</v>
      </c>
      <c r="I142" s="21">
        <f>+'[12]32'!$N$41</f>
        <v>0.76195424193798855</v>
      </c>
      <c r="J142" s="21">
        <f>+'[12]32'!$O$41</f>
        <v>0.69140653141295971</v>
      </c>
      <c r="K142" s="21">
        <f>+'[12]32'!$P$41</f>
        <v>0.73139197335477724</v>
      </c>
      <c r="L142" s="21">
        <f>+'[12]32'!$R$41</f>
        <v>0.68175372629434339</v>
      </c>
      <c r="M142" s="21">
        <f>+'[12]32'!$S$41</f>
        <v>0.68607531543211198</v>
      </c>
      <c r="N142" s="21">
        <f>+'[12]32'!$T$41</f>
        <v>0.73685685549942925</v>
      </c>
      <c r="O142" s="22">
        <f>+'[12]32'!$U$41</f>
        <v>0.7052307843507305</v>
      </c>
      <c r="Q142" s="10">
        <v>1024</v>
      </c>
      <c r="R142" s="10" t="s">
        <v>33</v>
      </c>
      <c r="S142" s="21">
        <f>+'[12]32'!$F$41</f>
        <v>0.65894701915529963</v>
      </c>
      <c r="T142" s="21">
        <f>+'[13]2M'!$AA$41</f>
        <v>0.68293799072743366</v>
      </c>
      <c r="U142" s="21">
        <f>+'[13]3M'!$AA$41</f>
        <v>0.6864643853511222</v>
      </c>
      <c r="V142" s="21">
        <f>+'[13]4M'!$AA$41</f>
        <v>0.68967098972906071</v>
      </c>
      <c r="W142" s="21">
        <f>+'[13]5M'!$AA$41</f>
        <v>0.70256796228676432</v>
      </c>
      <c r="X142" s="21">
        <f>+'[13]6M'!$AA$41</f>
        <v>0.69348666225155364</v>
      </c>
      <c r="Y142" s="21">
        <f>+'[13]7M'!$AA$41</f>
        <v>0.70324279858328131</v>
      </c>
      <c r="Z142" s="21">
        <f>+'[13]8M'!$AA$41</f>
        <v>0.7017551035144548</v>
      </c>
      <c r="AA142" s="21">
        <f>+'[13]9M'!$AA$41</f>
        <v>0.70518369664315417</v>
      </c>
      <c r="AB142" s="21">
        <f>+'[13]10M'!$AA$41</f>
        <v>0.70319396962605707</v>
      </c>
      <c r="AC142" s="21">
        <f>+'[13]11M'!$AA$41</f>
        <v>0.7019464027288973</v>
      </c>
      <c r="AD142" s="21">
        <f>+'[13]12M'!$AA$41</f>
        <v>0.7052307843507305</v>
      </c>
    </row>
    <row r="143" spans="1:30">
      <c r="A143" s="10">
        <v>1025</v>
      </c>
      <c r="B143" s="10" t="s">
        <v>34</v>
      </c>
      <c r="C143" s="21">
        <f>+'[12]33'!$F$41</f>
        <v>0.41199606686332352</v>
      </c>
      <c r="D143" s="21">
        <f>+'[12]33'!$G$41</f>
        <v>0.44241790906135336</v>
      </c>
      <c r="E143" s="21">
        <f>+'[12]33'!$H$41</f>
        <v>0.4136196746500389</v>
      </c>
      <c r="F143" s="21">
        <f>+'[12]33'!$J$41</f>
        <v>0.43039481809579233</v>
      </c>
      <c r="G143" s="21">
        <f>+'[12]33'!$K$41</f>
        <v>0.47638846618298203</v>
      </c>
      <c r="H143" s="21">
        <f>+'[12]33'!$L$41</f>
        <v>0.42838337366699464</v>
      </c>
      <c r="I143" s="21">
        <f>+'[12]33'!$N$41</f>
        <v>0.4867466575248543</v>
      </c>
      <c r="J143" s="21">
        <f>+'[12]33'!$O$41</f>
        <v>0.48098241569189953</v>
      </c>
      <c r="K143" s="21">
        <f>+'[12]33'!$P$41</f>
        <v>0.4703646079956707</v>
      </c>
      <c r="L143" s="21">
        <f>+'[12]33'!$R$41</f>
        <v>0.42416116686124461</v>
      </c>
      <c r="M143" s="21">
        <f>+'[12]33'!$S$41</f>
        <v>0.43059282646806712</v>
      </c>
      <c r="N143" s="21">
        <f>+'[12]33'!$T$41</f>
        <v>0.44578932217276734</v>
      </c>
      <c r="O143" s="22">
        <f>+'[12]33'!$U$41</f>
        <v>0.44549610190910827</v>
      </c>
      <c r="Q143" s="10">
        <v>1025</v>
      </c>
      <c r="R143" s="10" t="s">
        <v>34</v>
      </c>
      <c r="S143" s="21">
        <f>+'[12]33'!$F$41</f>
        <v>0.41199606686332352</v>
      </c>
      <c r="T143" s="21">
        <f>+'[13]2M'!$AB$41</f>
        <v>0.42788884726496335</v>
      </c>
      <c r="U143" s="21">
        <f>+'[13]3M'!$AB$41</f>
        <v>0.42298145315951741</v>
      </c>
      <c r="V143" s="21">
        <f>+'[13]4M'!$AB$41</f>
        <v>0.42584304816835122</v>
      </c>
      <c r="W143" s="21">
        <f>+'[13]5M'!$AB$41</f>
        <v>0.43609527530470638</v>
      </c>
      <c r="X143" s="21">
        <f>+'[13]6M'!$AB$41</f>
        <v>0.4360360525946978</v>
      </c>
      <c r="Y143" s="21">
        <f>+'[13]7M'!$AB$41</f>
        <v>0.44320211736253018</v>
      </c>
      <c r="Z143" s="21">
        <f>+'[13]8M'!$AB$41</f>
        <v>0.44792671263100936</v>
      </c>
      <c r="AA143" s="21">
        <f>+'[13]9M'!$AB$41</f>
        <v>0.44920808315265781</v>
      </c>
      <c r="AB143" s="21">
        <f>+'[13]10M'!$AB$41</f>
        <v>0.44685294873697967</v>
      </c>
      <c r="AC143" s="21">
        <f>+'[13]11M'!$AB$41</f>
        <v>0.444904393119046</v>
      </c>
      <c r="AD143" s="21">
        <f>+'[13]12M'!$AB$41</f>
        <v>0.44549610190910827</v>
      </c>
    </row>
    <row r="144" spans="1:30">
      <c r="A144" s="10">
        <v>1026</v>
      </c>
      <c r="B144" s="10" t="s">
        <v>35</v>
      </c>
      <c r="C144" s="21">
        <f>+'[12]34'!$F$41</f>
        <v>0.55216481525692696</v>
      </c>
      <c r="D144" s="21">
        <f>+'[12]34'!$G$41</f>
        <v>0.59274858879722103</v>
      </c>
      <c r="E144" s="21">
        <f>+'[12]34'!$H$41</f>
        <v>0.58401134165333934</v>
      </c>
      <c r="F144" s="21">
        <f>+'[12]34'!$J$41</f>
        <v>0.5800599177872221</v>
      </c>
      <c r="G144" s="21">
        <f>+'[12]34'!$K$41</f>
        <v>0.62002278816247347</v>
      </c>
      <c r="H144" s="21">
        <f>+'[12]34'!$L$41</f>
        <v>0.55358777355559874</v>
      </c>
      <c r="I144" s="21">
        <f>+'[12]34'!$N$41</f>
        <v>0.65583190394511148</v>
      </c>
      <c r="J144" s="21">
        <f>+'[12]34'!$O$41</f>
        <v>0.61008375487187994</v>
      </c>
      <c r="K144" s="21">
        <f>+'[12]34'!$P$41</f>
        <v>0.63546432898581706</v>
      </c>
      <c r="L144" s="21">
        <f>+'[12]34'!$R$41</f>
        <v>0.59306957257548543</v>
      </c>
      <c r="M144" s="21">
        <f>+'[12]34'!$S$41</f>
        <v>0.57971054331541982</v>
      </c>
      <c r="N144" s="21">
        <f>+'[12]34'!$T$41</f>
        <v>0.62561044860874504</v>
      </c>
      <c r="O144" s="22">
        <f>+'[12]34'!$U$41</f>
        <v>0.59921300720918436</v>
      </c>
      <c r="Q144" s="10">
        <v>1026</v>
      </c>
      <c r="R144" s="10" t="s">
        <v>35</v>
      </c>
      <c r="S144" s="21">
        <f>+'[12]34'!$F$41</f>
        <v>0.55216481525692696</v>
      </c>
      <c r="T144" s="21">
        <f>+'[13]2M'!$AC$41</f>
        <v>0.57188962746061933</v>
      </c>
      <c r="U144" s="21">
        <f>+'[13]3M'!$AC$41</f>
        <v>0.57607515972857937</v>
      </c>
      <c r="V144" s="21">
        <f>+'[13]4M'!$AC$41</f>
        <v>0.57705776710921242</v>
      </c>
      <c r="W144" s="21">
        <f>+'[13]5M'!$AC$41</f>
        <v>0.58529215972086723</v>
      </c>
      <c r="X144" s="21">
        <f>+'[13]6M'!$AC$41</f>
        <v>0.57937220583134974</v>
      </c>
      <c r="Y144" s="21">
        <f>+'[13]7M'!$AC$41</f>
        <v>0.59069894489652808</v>
      </c>
      <c r="Z144" s="21">
        <f>+'[13]8M'!$AC$41</f>
        <v>0.59358806851007473</v>
      </c>
      <c r="AA144" s="21">
        <f>+'[13]9M'!$AC$41</f>
        <v>0.59799462991181773</v>
      </c>
      <c r="AB144" s="21">
        <f>+'[13]10M'!$AC$41</f>
        <v>0.59752630445134813</v>
      </c>
      <c r="AC144" s="21">
        <f>+'[13]11M'!$AC$41</f>
        <v>0.59647861511057387</v>
      </c>
      <c r="AD144" s="21">
        <f>+'[13]12M'!$AC$41</f>
        <v>0.59921300720918436</v>
      </c>
    </row>
    <row r="145" spans="1:63">
      <c r="A145" s="10">
        <v>1027</v>
      </c>
      <c r="B145" s="10" t="s">
        <v>36</v>
      </c>
      <c r="C145" s="21">
        <f>+'[12]35'!$F$41</f>
        <v>0.52081466033633572</v>
      </c>
      <c r="D145" s="21">
        <f>+'[12]35'!$G$41</f>
        <v>0.56567647729865389</v>
      </c>
      <c r="E145" s="21">
        <f>+'[12]35'!$H$41</f>
        <v>0.53696796212705056</v>
      </c>
      <c r="F145" s="21">
        <f>+'[12]35'!$J$41</f>
        <v>0.54609016447440661</v>
      </c>
      <c r="G145" s="21">
        <f>+'[12]35'!$K$41</f>
        <v>0.62179163592591158</v>
      </c>
      <c r="H145" s="21">
        <f>+'[12]35'!$L$41</f>
        <v>0.52270052458184391</v>
      </c>
      <c r="I145" s="21">
        <f>+'[12]35'!$N$41</f>
        <v>0.62328643578643583</v>
      </c>
      <c r="J145" s="21">
        <f>+'[12]35'!$O$41</f>
        <v>0.58935862149928908</v>
      </c>
      <c r="K145" s="21">
        <f>+'[12]35'!$P$41</f>
        <v>0.57702938414061444</v>
      </c>
      <c r="L145" s="21">
        <f>+'[12]35'!$R$41</f>
        <v>0.54400275636332318</v>
      </c>
      <c r="M145" s="21">
        <f>+'[12]35'!$S$41</f>
        <v>0.51931967304508919</v>
      </c>
      <c r="N145" s="21">
        <f>+'[12]35'!$T$41</f>
        <v>0.54068373800362646</v>
      </c>
      <c r="O145" s="22">
        <f>+'[12]35'!$U$41</f>
        <v>0.55885740339509549</v>
      </c>
      <c r="Q145" s="10">
        <v>1027</v>
      </c>
      <c r="R145" s="10" t="s">
        <v>36</v>
      </c>
      <c r="S145" s="21">
        <f>+'[12]35'!$F$41</f>
        <v>0.52081466033633572</v>
      </c>
      <c r="T145" s="21">
        <f>+'[13]2M'!$AD$41</f>
        <v>0.54369369470845708</v>
      </c>
      <c r="U145" s="21">
        <f>+'[13]3M'!$AD$41</f>
        <v>0.54165324745034893</v>
      </c>
      <c r="V145" s="21">
        <f>+'[13]4M'!$AD$41</f>
        <v>0.54328819840206077</v>
      </c>
      <c r="W145" s="21">
        <f>+'[13]5M'!$AD$41</f>
        <v>0.55834987526671886</v>
      </c>
      <c r="X145" s="21">
        <f>+'[13]6M'!$AD$41</f>
        <v>0.55245028494481452</v>
      </c>
      <c r="Y145" s="21">
        <f>+'[13]7M'!$AD$41</f>
        <v>0.56266975205248593</v>
      </c>
      <c r="Z145" s="21">
        <f>+'[13]8M'!$AD$41</f>
        <v>0.5657569880064619</v>
      </c>
      <c r="AA145" s="21">
        <f>+'[13]9M'!$AD$41</f>
        <v>0.56666806095843625</v>
      </c>
      <c r="AB145" s="21">
        <f>+'[13]10M'!$AD$41</f>
        <v>0.56383434181984249</v>
      </c>
      <c r="AC145" s="21">
        <f>+'[13]11M'!$AD$41</f>
        <v>0.5597556343889647</v>
      </c>
      <c r="AD145" s="21">
        <f>+'[13]12M'!$AD$41</f>
        <v>0.55885740339509549</v>
      </c>
    </row>
    <row r="146" spans="1:63">
      <c r="A146" s="10">
        <v>1028</v>
      </c>
      <c r="B146" s="10" t="s">
        <v>37</v>
      </c>
      <c r="C146" s="21">
        <f>+'[12]36'!$F$41</f>
        <v>0.54623889350899468</v>
      </c>
      <c r="D146" s="21">
        <f>+'[12]36'!$G$41</f>
        <v>0.57458625323556733</v>
      </c>
      <c r="E146" s="21">
        <f>+'[12]36'!$H$41</f>
        <v>0.53548960666174794</v>
      </c>
      <c r="F146" s="21">
        <f>+'[12]36'!$J$41</f>
        <v>0.56078924829330767</v>
      </c>
      <c r="G146" s="21">
        <f>+'[12]36'!$K$41</f>
        <v>0.61211035306549044</v>
      </c>
      <c r="H146" s="21">
        <f>+'[12]36'!$L$41</f>
        <v>0.51503244082975419</v>
      </c>
      <c r="I146" s="21">
        <f>+'[12]36'!$N$41</f>
        <v>0.61429549232423974</v>
      </c>
      <c r="J146" s="21">
        <f>+'[12]36'!$O$41</f>
        <v>0.56361995240430407</v>
      </c>
      <c r="K146" s="21">
        <f>+'[12]36'!$P$41</f>
        <v>0.6047425510249258</v>
      </c>
      <c r="L146" s="21">
        <f>+'[12]36'!$R$41</f>
        <v>0.55111616494104976</v>
      </c>
      <c r="M146" s="21">
        <f>+'[12]36'!$S$41</f>
        <v>0.56021579309250547</v>
      </c>
      <c r="N146" s="21">
        <f>+'[12]36'!$T$41</f>
        <v>0.57720451685017471</v>
      </c>
      <c r="O146" s="22">
        <f>+'[12]36'!$U$41</f>
        <v>0.5685306776608845</v>
      </c>
      <c r="Q146" s="10">
        <v>1028</v>
      </c>
      <c r="R146" s="10" t="s">
        <v>37</v>
      </c>
      <c r="S146" s="21">
        <f>+'[12]36'!$F$41</f>
        <v>0.54623889350899468</v>
      </c>
      <c r="T146" s="21">
        <f>+'[13]2M'!$AE$41</f>
        <v>0.56021035208386361</v>
      </c>
      <c r="U146" s="21">
        <f>+'[13]3M'!$AE$41</f>
        <v>0.55133806374305416</v>
      </c>
      <c r="V146" s="21">
        <f>+'[13]4M'!$AE$41</f>
        <v>0.55428831986588978</v>
      </c>
      <c r="W146" s="21">
        <f>+'[13]5M'!$AE$41</f>
        <v>0.56523049304926021</v>
      </c>
      <c r="X146" s="21">
        <f>+'[13]6M'!$AE$41</f>
        <v>0.55656113819131836</v>
      </c>
      <c r="Y146" s="21">
        <f>+'[13]7M'!$AE$41</f>
        <v>0.56528923437541256</v>
      </c>
      <c r="Z146" s="21">
        <f>+'[13]8M'!$AE$41</f>
        <v>0.5652059101106417</v>
      </c>
      <c r="AA146" s="21">
        <f>+'[13]9M'!$AE$41</f>
        <v>0.56971943201803565</v>
      </c>
      <c r="AB146" s="21">
        <f>+'[13]10M'!$AE$41</f>
        <v>0.567890876007205</v>
      </c>
      <c r="AC146" s="21">
        <f>+'[13]11M'!$AE$41</f>
        <v>0.56730893810872762</v>
      </c>
      <c r="AD146" s="21">
        <f>+'[13]12M'!$AE$41</f>
        <v>0.5685306776608845</v>
      </c>
    </row>
    <row r="147" spans="1:63">
      <c r="A147" s="10">
        <v>1029</v>
      </c>
      <c r="B147" s="10" t="s">
        <v>38</v>
      </c>
      <c r="C147" s="21">
        <f>+'[12]37'!$F$41</f>
        <v>0.43204902845740889</v>
      </c>
      <c r="D147" s="21">
        <f>+'[12]37'!$G$41</f>
        <v>0.46066285937423734</v>
      </c>
      <c r="E147" s="21">
        <f>+'[12]37'!$H$41</f>
        <v>0.44097941054691914</v>
      </c>
      <c r="F147" s="21">
        <f>+'[12]37'!$J$41</f>
        <v>0.46232802742170259</v>
      </c>
      <c r="G147" s="21">
        <f>+'[12]37'!$K$41</f>
        <v>0.48356272282563634</v>
      </c>
      <c r="H147" s="21">
        <f>+'[12]37'!$L$41</f>
        <v>0.46380808198439499</v>
      </c>
      <c r="I147" s="21">
        <f>+'[12]37'!$N$41</f>
        <v>0.53995013425393168</v>
      </c>
      <c r="J147" s="21">
        <f>+'[12]37'!$O$41</f>
        <v>0.49084656011183164</v>
      </c>
      <c r="K147" s="21">
        <f>+'[12]37'!$P$41</f>
        <v>0.49726215895610909</v>
      </c>
      <c r="L147" s="21">
        <f>+'[12]37'!$R$41</f>
        <v>0.4360381644706951</v>
      </c>
      <c r="M147" s="21">
        <f>+'[12]37'!$S$41</f>
        <v>0.47041086587436332</v>
      </c>
      <c r="N147" s="21">
        <f>+'[12]37'!$T$41</f>
        <v>0.48213400663954736</v>
      </c>
      <c r="O147" s="22">
        <f>+'[12]37'!$U$41</f>
        <v>0.47179580171479252</v>
      </c>
      <c r="Q147" s="10">
        <v>1029</v>
      </c>
      <c r="R147" s="10" t="s">
        <v>38</v>
      </c>
      <c r="S147" s="21">
        <f>+'[12]37'!$F$41</f>
        <v>0.43204902845740889</v>
      </c>
      <c r="T147" s="21">
        <f>+'[13]2M'!$AF$41</f>
        <v>0.4463052739826649</v>
      </c>
      <c r="U147" s="21">
        <f>+'[13]3M'!$AF$41</f>
        <v>0.44492668584293743</v>
      </c>
      <c r="V147" s="21">
        <f>+'[13]4M'!$AF$41</f>
        <v>0.44995428989621955</v>
      </c>
      <c r="W147" s="21">
        <f>+'[13]5M'!$AF$41</f>
        <v>0.45591654409023435</v>
      </c>
      <c r="X147" s="21">
        <f>+'[13]6M'!$AF$41</f>
        <v>0.45725124015173624</v>
      </c>
      <c r="Y147" s="21">
        <f>+'[13]7M'!$AF$41</f>
        <v>0.46922489268970974</v>
      </c>
      <c r="Z147" s="21">
        <f>+'[13]8M'!$AF$41</f>
        <v>0.47257843396202681</v>
      </c>
      <c r="AA147" s="21">
        <f>+'[13]9M'!$AF$41</f>
        <v>0.47300479545495433</v>
      </c>
      <c r="AB147" s="21">
        <f>+'[13]10M'!$AF$41</f>
        <v>0.46875331504690321</v>
      </c>
      <c r="AC147" s="21">
        <f>+'[13]11M'!$AF$41</f>
        <v>0.46996083351774309</v>
      </c>
      <c r="AD147" s="21">
        <f>+'[13]12M'!$AF$41</f>
        <v>0.47179580171479252</v>
      </c>
    </row>
    <row r="148" spans="1:63">
      <c r="A148" s="15">
        <v>1030</v>
      </c>
      <c r="B148" s="15" t="s">
        <v>18</v>
      </c>
      <c r="C148" s="23">
        <f>+'[12]17'!$F$41</f>
        <v>0.52679853539795851</v>
      </c>
      <c r="D148" s="23">
        <f>+'[12]17'!$G$41</f>
        <v>0.56670028576231291</v>
      </c>
      <c r="E148" s="23">
        <f>+'[12]17'!$H$41</f>
        <v>0.54419326474628327</v>
      </c>
      <c r="F148" s="23">
        <f>+'[12]17'!$J$41</f>
        <v>0.57396466453958361</v>
      </c>
      <c r="G148" s="23">
        <f>+'[12]17'!$K$41</f>
        <v>0.63751944638163194</v>
      </c>
      <c r="H148" s="23">
        <f>+'[12]17'!$L$41</f>
        <v>0.55777644747467858</v>
      </c>
      <c r="I148" s="23">
        <f>+'[12]17'!$N$41</f>
        <v>0.66767351654700002</v>
      </c>
      <c r="J148" s="23">
        <f>+'[12]17'!$O$41</f>
        <v>0.59443650847336227</v>
      </c>
      <c r="K148" s="23">
        <f>+'[12]17'!$P$41</f>
        <v>0.59485538461538456</v>
      </c>
      <c r="L148" s="23">
        <f>+'[12]17'!$R$41</f>
        <v>0.56147904970342877</v>
      </c>
      <c r="M148" s="23">
        <f>+'[12]17'!$S$41</f>
        <v>0.55342927309613343</v>
      </c>
      <c r="N148" s="23">
        <f>+'[12]17'!$T$41</f>
        <v>0.57217129120319432</v>
      </c>
      <c r="O148" s="24">
        <f>+'[12]17'!$U$41</f>
        <v>0.58019784065207181</v>
      </c>
      <c r="Q148" s="15">
        <v>1030</v>
      </c>
      <c r="R148" s="15" t="s">
        <v>18</v>
      </c>
      <c r="S148" s="23">
        <f>+'[12]17'!$F$41</f>
        <v>0.52679853539795851</v>
      </c>
      <c r="T148" s="23">
        <f>+'[13]2M'!$AG$41</f>
        <v>0.5466969442457047</v>
      </c>
      <c r="U148" s="23">
        <f>+'[13]3M'!$AG$41</f>
        <v>0.54653008976936857</v>
      </c>
      <c r="V148" s="23">
        <f>+'[13]4M'!$AG$41</f>
        <v>0.55410594252388679</v>
      </c>
      <c r="W148" s="23">
        <f>+'[13]5M'!$AG$41</f>
        <v>0.57022825373111885</v>
      </c>
      <c r="X148" s="23">
        <f>+'[13]6M'!$AG$41</f>
        <v>0.56683888903459312</v>
      </c>
      <c r="Y148" s="23">
        <f>+'[13]7M'!$AG$41</f>
        <v>0.58147394570296329</v>
      </c>
      <c r="Z148" s="23">
        <f>+'[13]8M'!$AG$41</f>
        <v>0.58328569147648546</v>
      </c>
      <c r="AA148" s="23">
        <f>+'[13]9M'!$AG$41</f>
        <v>0.58544174870960808</v>
      </c>
      <c r="AB148" s="23">
        <f>+'[13]10M'!$AG$41</f>
        <v>0.58343858333497789</v>
      </c>
      <c r="AC148" s="23">
        <f>+'[13]11M'!$AG$41</f>
        <v>0.58071658180274066</v>
      </c>
      <c r="AD148" s="23">
        <f>+'[13]12M'!$AG$41</f>
        <v>0.58019784065207181</v>
      </c>
    </row>
    <row r="149" spans="1:63">
      <c r="A149" s="4">
        <v>10300</v>
      </c>
      <c r="B149" s="4" t="s">
        <v>59</v>
      </c>
      <c r="C149" s="18">
        <f>+[12]รวม!$F$41</f>
        <v>0.61827099018712461</v>
      </c>
      <c r="D149" s="18">
        <f>+[12]รวม!$G$41</f>
        <v>0.6535080017212227</v>
      </c>
      <c r="E149" s="18">
        <f>+[12]รวม!$H$41</f>
        <v>0.63490629428001266</v>
      </c>
      <c r="F149" s="18">
        <f>+[12]รวม!$J$41</f>
        <v>0.66504970175683509</v>
      </c>
      <c r="G149" s="18">
        <f>+[12]รวม!$K$41</f>
        <v>0.71481866519109449</v>
      </c>
      <c r="H149" s="18">
        <f>+[12]รวม!$L$41</f>
        <v>0.63355875544351004</v>
      </c>
      <c r="I149" s="18">
        <f>+[12]รวม!$N$41</f>
        <v>0.76018517483648074</v>
      </c>
      <c r="J149" s="18">
        <f>+[12]รวม!$O$41</f>
        <v>0.70297189662314186</v>
      </c>
      <c r="K149" s="18">
        <f>+[12]รวม!$P$41</f>
        <v>0.69257332138111083</v>
      </c>
      <c r="L149" s="18">
        <f>+[12]รวม!$R$41</f>
        <v>0.63712690838198471</v>
      </c>
      <c r="M149" s="18">
        <f>+[12]รวม!$S$41</f>
        <v>0.64418495735861037</v>
      </c>
      <c r="N149" s="18">
        <f>+[12]รวม!$T$41</f>
        <v>0.66933706771042589</v>
      </c>
      <c r="O149" s="18">
        <f>+[12]รวม!$U$41</f>
        <v>0.66785525557207548</v>
      </c>
      <c r="Q149" s="4">
        <v>10300</v>
      </c>
      <c r="R149" s="4" t="s">
        <v>59</v>
      </c>
      <c r="S149" s="18">
        <f>+[12]รวม!$F$41</f>
        <v>0.61827099018712461</v>
      </c>
      <c r="T149" s="18">
        <f>+'[13]2M'!$E$41</f>
        <v>0.63573945518984076</v>
      </c>
      <c r="U149" s="18">
        <f>+'[13]3M'!$E$41</f>
        <v>0.63558977897181357</v>
      </c>
      <c r="V149" s="18">
        <f>+'[13]4M'!$E$41</f>
        <v>0.64330149294703975</v>
      </c>
      <c r="W149" s="18">
        <f>+'[13]5M'!$E$41</f>
        <v>0.65666392182764033</v>
      </c>
      <c r="X149" s="18">
        <f>+'[13]6M'!$E$41</f>
        <v>0.65251446000187086</v>
      </c>
      <c r="Y149" s="18">
        <f>+'[13]7M'!$E$41</f>
        <v>0.66816630372613794</v>
      </c>
      <c r="Z149" s="18">
        <f>+'[13]8M'!$E$41</f>
        <v>0.67277648362363174</v>
      </c>
      <c r="AA149" s="18">
        <f>+'[13]9M'!$E$41</f>
        <v>0.67502665416893093</v>
      </c>
      <c r="AB149" s="18">
        <f>+'[13]10M'!$E$41</f>
        <v>0.67120391135021695</v>
      </c>
      <c r="AC149" s="18">
        <f>+'[13]11M'!$E$41</f>
        <v>0.66837338657261325</v>
      </c>
      <c r="AD149" s="18">
        <f>+'[13]12M'!$E$41</f>
        <v>0.66785525557207548</v>
      </c>
    </row>
    <row r="150" spans="1:63">
      <c r="A150" s="32"/>
      <c r="B150" s="32"/>
      <c r="C150"/>
      <c r="D150"/>
      <c r="E150"/>
      <c r="F150"/>
      <c r="G150"/>
      <c r="H150"/>
      <c r="I150"/>
      <c r="J150"/>
      <c r="K150"/>
      <c r="L150"/>
      <c r="M150"/>
      <c r="N150"/>
      <c r="O150" s="32"/>
    </row>
    <row r="151" spans="1:63">
      <c r="A151" s="3" t="s">
        <v>55</v>
      </c>
      <c r="B151" s="3" t="s">
        <v>43</v>
      </c>
      <c r="C151" s="3" t="s">
        <v>0</v>
      </c>
      <c r="D151" s="3" t="s">
        <v>1</v>
      </c>
      <c r="E151" s="3" t="s">
        <v>2</v>
      </c>
      <c r="F151" s="3" t="s">
        <v>3</v>
      </c>
      <c r="G151" s="3" t="s">
        <v>4</v>
      </c>
      <c r="H151" s="3" t="s">
        <v>5</v>
      </c>
      <c r="I151" s="3" t="s">
        <v>6</v>
      </c>
      <c r="J151" s="3" t="s">
        <v>7</v>
      </c>
      <c r="K151" s="3" t="s">
        <v>8</v>
      </c>
      <c r="L151" s="3" t="s">
        <v>9</v>
      </c>
      <c r="M151" s="3" t="s">
        <v>10</v>
      </c>
      <c r="N151" s="3" t="s">
        <v>11</v>
      </c>
      <c r="O151" s="3" t="s">
        <v>59</v>
      </c>
      <c r="Q151" s="3" t="s">
        <v>55</v>
      </c>
      <c r="R151" s="3" t="s">
        <v>100</v>
      </c>
      <c r="S151" s="3" t="s">
        <v>0</v>
      </c>
      <c r="T151" s="3" t="s">
        <v>1</v>
      </c>
      <c r="U151" s="3" t="s">
        <v>2</v>
      </c>
      <c r="V151" s="3" t="s">
        <v>3</v>
      </c>
      <c r="W151" s="3" t="s">
        <v>4</v>
      </c>
      <c r="X151" s="3" t="s">
        <v>5</v>
      </c>
      <c r="Y151" s="3" t="s">
        <v>6</v>
      </c>
      <c r="Z151" s="3" t="s">
        <v>7</v>
      </c>
      <c r="AA151" s="3" t="s">
        <v>8</v>
      </c>
      <c r="AB151" s="3" t="s">
        <v>9</v>
      </c>
      <c r="AC151" s="3" t="s">
        <v>10</v>
      </c>
      <c r="AD151" s="3" t="s">
        <v>11</v>
      </c>
      <c r="AE151" s="3" t="s">
        <v>59</v>
      </c>
      <c r="AG151" s="3" t="s">
        <v>55</v>
      </c>
      <c r="AH151" s="3" t="s">
        <v>101</v>
      </c>
      <c r="AI151" s="3" t="s">
        <v>0</v>
      </c>
      <c r="AJ151" s="3" t="s">
        <v>1</v>
      </c>
      <c r="AK151" s="3" t="s">
        <v>2</v>
      </c>
      <c r="AL151" s="3" t="s">
        <v>3</v>
      </c>
      <c r="AM151" s="3" t="s">
        <v>4</v>
      </c>
      <c r="AN151" s="3" t="s">
        <v>5</v>
      </c>
      <c r="AO151" s="3" t="s">
        <v>6</v>
      </c>
      <c r="AP151" s="3" t="s">
        <v>7</v>
      </c>
      <c r="AQ151" s="3" t="s">
        <v>8</v>
      </c>
      <c r="AR151" s="3" t="s">
        <v>9</v>
      </c>
      <c r="AS151" s="3" t="s">
        <v>10</v>
      </c>
      <c r="AT151" s="3" t="s">
        <v>11</v>
      </c>
      <c r="AU151" s="3" t="s">
        <v>59</v>
      </c>
      <c r="AW151" s="3" t="s">
        <v>55</v>
      </c>
      <c r="AX151" s="3" t="s">
        <v>102</v>
      </c>
      <c r="AY151" s="3" t="s">
        <v>0</v>
      </c>
      <c r="AZ151" s="3" t="s">
        <v>1</v>
      </c>
      <c r="BA151" s="3" t="s">
        <v>2</v>
      </c>
      <c r="BB151" s="3" t="s">
        <v>3</v>
      </c>
      <c r="BC151" s="3" t="s">
        <v>4</v>
      </c>
      <c r="BD151" s="3" t="s">
        <v>5</v>
      </c>
      <c r="BE151" s="3" t="s">
        <v>6</v>
      </c>
      <c r="BF151" s="3" t="s">
        <v>7</v>
      </c>
      <c r="BG151" s="3" t="s">
        <v>8</v>
      </c>
      <c r="BH151" s="3" t="s">
        <v>9</v>
      </c>
      <c r="BI151" s="3" t="s">
        <v>10</v>
      </c>
      <c r="BJ151" s="3" t="s">
        <v>11</v>
      </c>
      <c r="BK151" s="3" t="s">
        <v>59</v>
      </c>
    </row>
    <row r="152" spans="1:63">
      <c r="A152" s="34"/>
      <c r="B152" s="34" t="s">
        <v>46</v>
      </c>
      <c r="C152" s="35">
        <f>+[12]เขต!$F$63/10^6</f>
        <v>4.6199999999999998E-2</v>
      </c>
      <c r="D152" s="35">
        <f>+[12]เขต!$G$63/10^6</f>
        <v>2.6349999999999998E-2</v>
      </c>
      <c r="E152" s="35">
        <f>+[12]เขต!$H$63/10^6</f>
        <v>8.3349999999999994E-2</v>
      </c>
      <c r="F152" s="35">
        <f>+[12]เขต!$J$63/10^6</f>
        <v>5.1249999999999997E-2</v>
      </c>
      <c r="G152" s="35">
        <f>+[12]เขต!$K$63/10^6</f>
        <v>2.6800000000000001E-2</v>
      </c>
      <c r="H152" s="35">
        <f>+[12]เขต!$L$63/10^6</f>
        <v>8.6249999999999993E-2</v>
      </c>
      <c r="I152" s="35">
        <f>+[12]เขต!$N$63/10^6</f>
        <v>4.2099999999999999E-2</v>
      </c>
      <c r="J152" s="35">
        <f>+[12]เขต!$O$63/10^6</f>
        <v>4.7399999999999998E-2</v>
      </c>
      <c r="K152" s="35">
        <f>+[12]เขต!$P$63/10^6</f>
        <v>5.5899999999999998E-2</v>
      </c>
      <c r="L152" s="35">
        <f>+[12]เขต!$R$63/10^6</f>
        <v>7.6850000000000002E-2</v>
      </c>
      <c r="M152" s="35">
        <f>+[12]เขต!$S$63/10^6</f>
        <v>9.3299999999999994E-2</v>
      </c>
      <c r="N152" s="35">
        <f>+[12]เขต!$T$63/10^6</f>
        <v>5.11E-2</v>
      </c>
      <c r="O152" s="36">
        <f>SUM(C152:N152)</f>
        <v>0.68685000000000007</v>
      </c>
      <c r="Q152" s="34"/>
      <c r="R152" s="34" t="s">
        <v>46</v>
      </c>
      <c r="S152" s="35">
        <f>+[12]เขต!$F$64/10^6</f>
        <v>0</v>
      </c>
      <c r="T152" s="35">
        <f>+[12]เขต!$G$64/10^6</f>
        <v>0</v>
      </c>
      <c r="U152" s="35">
        <f>+[12]เขต!$H$64/10^6</f>
        <v>0</v>
      </c>
      <c r="V152" s="35">
        <f>+[12]เขต!$J$64/10^6</f>
        <v>0</v>
      </c>
      <c r="W152" s="35">
        <f>+[12]เขต!$K$64/10^6</f>
        <v>0</v>
      </c>
      <c r="X152" s="35">
        <f>+[12]เขต!$L$64/10^6</f>
        <v>0</v>
      </c>
      <c r="Y152" s="35">
        <f>+[12]เขต!$N$64/10^6</f>
        <v>0</v>
      </c>
      <c r="Z152" s="35">
        <f>+[12]เขต!$O$64/10^6</f>
        <v>0</v>
      </c>
      <c r="AA152" s="35">
        <f>+[12]เขต!$P$64/10^6</f>
        <v>0</v>
      </c>
      <c r="AB152" s="35">
        <f>+[12]เขต!$R$64/10^6</f>
        <v>0</v>
      </c>
      <c r="AC152" s="35">
        <f>+[12]เขต!$S$64/10^6</f>
        <v>0</v>
      </c>
      <c r="AD152" s="35">
        <f>+[12]เขต!$T$64/10^6</f>
        <v>0</v>
      </c>
      <c r="AE152" s="36">
        <f>SUM(S152:AD152)</f>
        <v>0</v>
      </c>
      <c r="AG152" s="34"/>
      <c r="AH152" s="34" t="s">
        <v>46</v>
      </c>
      <c r="AI152" s="35">
        <f>+[12]เขต!$F$76/10^6</f>
        <v>4.6199999999999998E-2</v>
      </c>
      <c r="AJ152" s="35">
        <f>+[12]เขต!$G$76/10^6</f>
        <v>2.6349999999999998E-2</v>
      </c>
      <c r="AK152" s="35">
        <f>+[12]เขต!$H$76/10^6</f>
        <v>8.3349999999999994E-2</v>
      </c>
      <c r="AL152" s="35">
        <f>+[12]เขต!$J$76/10^6</f>
        <v>5.1249999999999997E-2</v>
      </c>
      <c r="AM152" s="35">
        <f>+[12]เขต!$K$76/10^6</f>
        <v>2.6800000000000001E-2</v>
      </c>
      <c r="AN152" s="35">
        <f>+[12]เขต!$L$76/10^6</f>
        <v>8.6249999999999993E-2</v>
      </c>
      <c r="AO152" s="35">
        <f>+[12]เขต!$N$76/10^6</f>
        <v>4.2099999999999999E-2</v>
      </c>
      <c r="AP152" s="35">
        <f>+[12]เขต!$O$76/10^6</f>
        <v>4.7399999999999998E-2</v>
      </c>
      <c r="AQ152" s="35">
        <f>+[12]เขต!$P$76/10^6</f>
        <v>5.5899999999999998E-2</v>
      </c>
      <c r="AR152" s="35">
        <f>+[12]เขต!$R$76/10^6</f>
        <v>7.6850000000000002E-2</v>
      </c>
      <c r="AS152" s="35">
        <f>+[12]เขต!$S$76/10^6</f>
        <v>9.3299999999999994E-2</v>
      </c>
      <c r="AT152" s="35">
        <f>+[12]เขต!$T$76/10^6</f>
        <v>5.11E-2</v>
      </c>
      <c r="AU152" s="36">
        <f>SUM(AI152:AT152)</f>
        <v>0.68685000000000007</v>
      </c>
      <c r="AW152" s="34"/>
      <c r="AX152" s="34" t="s">
        <v>46</v>
      </c>
      <c r="AY152" s="35">
        <f>+[12]เขต!$F$85/10^6</f>
        <v>0</v>
      </c>
      <c r="AZ152" s="35">
        <f>+[12]เขต!$G$85/10^6</f>
        <v>0</v>
      </c>
      <c r="BA152" s="35">
        <f>+[12]เขต!$H$85/10^6</f>
        <v>0</v>
      </c>
      <c r="BB152" s="35">
        <f>+[12]เขต!$J$85/10^6</f>
        <v>0</v>
      </c>
      <c r="BC152" s="35">
        <f>+[12]เขต!$K$85/10^6</f>
        <v>0</v>
      </c>
      <c r="BD152" s="35">
        <f>+[12]เขต!$L$85/10^6</f>
        <v>0</v>
      </c>
      <c r="BE152" s="35">
        <f>+[12]เขต!$N$85/10^6</f>
        <v>0</v>
      </c>
      <c r="BF152" s="35">
        <f>+[12]เขต!$O$85/10^6</f>
        <v>0</v>
      </c>
      <c r="BG152" s="35">
        <f>+[12]เขต!$P$85/10^6</f>
        <v>0</v>
      </c>
      <c r="BH152" s="35">
        <f>+[12]เขต!$R$85/10^6</f>
        <v>0</v>
      </c>
      <c r="BI152" s="35">
        <f>+[12]เขต!$S$85/10^6</f>
        <v>0</v>
      </c>
      <c r="BJ152" s="35">
        <f>+[12]เขต!$T$85/10^6</f>
        <v>0</v>
      </c>
      <c r="BK152" s="36">
        <f>SUM(AY152:BJ152)</f>
        <v>0</v>
      </c>
    </row>
    <row r="153" spans="1:63">
      <c r="A153" s="7">
        <v>1004</v>
      </c>
      <c r="B153" s="10" t="s">
        <v>99</v>
      </c>
      <c r="C153" s="19">
        <f>+'[12]11'!$F$63/10^6</f>
        <v>56.988654709999999</v>
      </c>
      <c r="D153" s="19">
        <f>+'[12]11'!$G$63/10^6</f>
        <v>59.688688999999997</v>
      </c>
      <c r="E153" s="19">
        <f>+'[12]11'!$H$63/10^6</f>
        <v>60.10699825999999</v>
      </c>
      <c r="F153" s="19">
        <f>+'[12]11'!$J$63/10^6</f>
        <v>64.271872439999996</v>
      </c>
      <c r="G153" s="19">
        <f>+'[12]11'!$K$63/10^6</f>
        <v>61.713215699999992</v>
      </c>
      <c r="H153" s="19">
        <f>+'[12]11'!$L$63/10^6</f>
        <v>60.570544090000006</v>
      </c>
      <c r="I153" s="19">
        <f>+'[12]11'!$N$63/10^6</f>
        <v>70.411096920000006</v>
      </c>
      <c r="J153" s="19">
        <f>+'[12]11'!$O$63/10^6</f>
        <v>66.361202419999998</v>
      </c>
      <c r="K153" s="19">
        <f>+'[12]11'!$P$63/10^6</f>
        <v>62.084894970000008</v>
      </c>
      <c r="L153" s="19">
        <f>+'[12]11'!$R$63/10^6</f>
        <v>59.143416660000014</v>
      </c>
      <c r="M153" s="19">
        <f>+'[12]11'!$S$63/10^6</f>
        <v>61.300377789999992</v>
      </c>
      <c r="N153" s="19">
        <f>+'[12]11'!$T$63/10^6</f>
        <v>62.668690869999992</v>
      </c>
      <c r="O153" s="29">
        <f>SUM(C153:N153)</f>
        <v>745.30965382999989</v>
      </c>
      <c r="Q153" s="7">
        <v>1004</v>
      </c>
      <c r="R153" s="10" t="s">
        <v>99</v>
      </c>
      <c r="S153" s="19">
        <f>+'[12]11'!$F$64/10^6</f>
        <v>52.867454260000002</v>
      </c>
      <c r="T153" s="19">
        <f>+'[12]11'!$G$64/10^6</f>
        <v>54.010962749999997</v>
      </c>
      <c r="U153" s="19">
        <f>+'[12]11'!$H$64/10^6</f>
        <v>55.256522039999993</v>
      </c>
      <c r="V153" s="19">
        <f>+'[12]11'!$J$64/10^6</f>
        <v>59.0110946</v>
      </c>
      <c r="W153" s="19">
        <f>+'[12]11'!$K$64/10^6</f>
        <v>57.096102249999994</v>
      </c>
      <c r="X153" s="19">
        <f>+'[12]11'!$L$64/10^6</f>
        <v>56.197894950000006</v>
      </c>
      <c r="Y153" s="19">
        <f>+'[12]11'!$N$64/10^6</f>
        <v>66.020746010000011</v>
      </c>
      <c r="Z153" s="19">
        <f>+'[12]11'!$O$64/10^6</f>
        <v>61.452279329999996</v>
      </c>
      <c r="AA153" s="19">
        <f>+'[12]11'!$P$64/10^6</f>
        <v>57.599060350000009</v>
      </c>
      <c r="AB153" s="19">
        <f>+'[12]11'!$R$64/10^6</f>
        <v>54.917658660000008</v>
      </c>
      <c r="AC153" s="19">
        <f>+'[12]11'!$S$64/10^6</f>
        <v>57.025457209999992</v>
      </c>
      <c r="AD153" s="19">
        <f>+'[12]11'!$T$64/10^6</f>
        <v>57.871808319999992</v>
      </c>
      <c r="AE153" s="29">
        <f>SUM(S153:AD153)</f>
        <v>689.32704073000014</v>
      </c>
      <c r="AG153" s="7">
        <v>1004</v>
      </c>
      <c r="AH153" s="10" t="s">
        <v>99</v>
      </c>
      <c r="AI153" s="19">
        <f>+'[12]11'!$F$76/10^6</f>
        <v>3.7124913999999998</v>
      </c>
      <c r="AJ153" s="19">
        <f>+'[12]11'!$G$76/10^6</f>
        <v>3.7712097099999999</v>
      </c>
      <c r="AK153" s="19">
        <f>+'[12]11'!$H$76/10^6</f>
        <v>3.66412</v>
      </c>
      <c r="AL153" s="19">
        <f>+'[12]11'!$J$76/10^6</f>
        <v>3.68104158</v>
      </c>
      <c r="AM153" s="19">
        <f>+'[12]11'!$K$76/10^6</f>
        <v>3.6680299999999999</v>
      </c>
      <c r="AN153" s="19">
        <f>+'[12]11'!$L$76/10^6</f>
        <v>3.7481713999999999</v>
      </c>
      <c r="AO153" s="19">
        <f>+'[12]11'!$N$76/10^6</f>
        <v>3.6592600000000002</v>
      </c>
      <c r="AP153" s="19">
        <f>+'[12]11'!$O$76/10^6</f>
        <v>3.8247267300000001</v>
      </c>
      <c r="AQ153" s="19">
        <f>+'[12]11'!$P$76/10^6</f>
        <v>3.7778700000000001</v>
      </c>
      <c r="AR153" s="19">
        <f>+'[12]11'!$R$76/10^6</f>
        <v>3.77605316</v>
      </c>
      <c r="AS153" s="19">
        <f>+'[12]11'!$S$76/10^6</f>
        <v>3.7641100000000001</v>
      </c>
      <c r="AT153" s="19">
        <f>+'[12]11'!$T$76/10^6</f>
        <v>3.7958099999999999</v>
      </c>
      <c r="AU153" s="29">
        <f>SUM(AI153:AT153)</f>
        <v>44.842893980000014</v>
      </c>
      <c r="AW153" s="7">
        <v>1004</v>
      </c>
      <c r="AX153" s="10" t="s">
        <v>99</v>
      </c>
      <c r="AY153" s="19">
        <f>+'[12]11'!$F$85/10^6</f>
        <v>0.4087090499999998</v>
      </c>
      <c r="AZ153" s="19">
        <f>+'[12]11'!$G$85/10^6</f>
        <v>1.9065165400000001</v>
      </c>
      <c r="BA153" s="19">
        <f>+'[12]11'!$H$85/10^6</f>
        <v>1.1863562199999997</v>
      </c>
      <c r="BB153" s="19">
        <f>+'[12]11'!$J$85/10^6</f>
        <v>1.5797362599999998</v>
      </c>
      <c r="BC153" s="19">
        <f>+'[12]11'!$K$85/10^6</f>
        <v>0.94908345000000016</v>
      </c>
      <c r="BD153" s="19">
        <f>+'[12]11'!$L$85/10^6</f>
        <v>0.62447774000000023</v>
      </c>
      <c r="BE153" s="19">
        <f>+'[12]11'!$N$85/10^6</f>
        <v>0.73109091000000059</v>
      </c>
      <c r="BF153" s="19">
        <f>+'[12]11'!$O$85/10^6</f>
        <v>1.0841963600000004</v>
      </c>
      <c r="BG153" s="19">
        <f>+'[12]11'!$P$85/10^6</f>
        <v>0.70796462000000016</v>
      </c>
      <c r="BH153" s="19">
        <f>+'[12]11'!$R$85/10^6</f>
        <v>0.44970483999999983</v>
      </c>
      <c r="BI153" s="19">
        <f>+'[12]11'!$S$85/10^6</f>
        <v>0.51081058000000013</v>
      </c>
      <c r="BJ153" s="19">
        <f>+'[12]11'!$T$85/10^6</f>
        <v>1.0010725499999988</v>
      </c>
      <c r="BK153" s="29">
        <f>SUM(AY153:BJ153)</f>
        <v>11.139719119999997</v>
      </c>
    </row>
    <row r="154" spans="1:63">
      <c r="A154" s="10">
        <v>1005</v>
      </c>
      <c r="B154" s="10" t="s">
        <v>13</v>
      </c>
      <c r="C154" s="21">
        <f>+'[12]12'!$F$63/10^6</f>
        <v>0.83143323000000002</v>
      </c>
      <c r="D154" s="21">
        <f>+'[12]12'!$G$63/10^6</f>
        <v>0.9203693300000001</v>
      </c>
      <c r="E154" s="21">
        <f>+'[12]12'!$H$63/10^6</f>
        <v>0.89559997000000013</v>
      </c>
      <c r="F154" s="21">
        <f>+'[12]12'!$J$63/10^6</f>
        <v>0.95245346000000009</v>
      </c>
      <c r="G154" s="21">
        <f>+'[12]12'!$K$63/10^6</f>
        <v>0.94284661000000003</v>
      </c>
      <c r="H154" s="21">
        <f>+'[12]12'!$L$63/10^6</f>
        <v>0.94317571000000011</v>
      </c>
      <c r="I154" s="21">
        <f>+'[12]12'!$N$63/10^6</f>
        <v>1.1309667899999998</v>
      </c>
      <c r="J154" s="21">
        <f>+'[12]12'!$O$63/10^6</f>
        <v>1.05098848</v>
      </c>
      <c r="K154" s="21">
        <f>+'[12]12'!$P$63/10^6</f>
        <v>0.95645856999999979</v>
      </c>
      <c r="L154" s="21">
        <f>+'[12]12'!$R$63/10^6</f>
        <v>0.95621736999999996</v>
      </c>
      <c r="M154" s="21">
        <f>+'[12]12'!$S$63/10^6</f>
        <v>0.93221536999999988</v>
      </c>
      <c r="N154" s="21">
        <f>+'[12]12'!$T$63/10^6</f>
        <v>0.95006384000000021</v>
      </c>
      <c r="O154" s="29">
        <f t="shared" ref="O154:O179" si="6">SUM(C154:N154)</f>
        <v>11.46278873</v>
      </c>
      <c r="Q154" s="10">
        <v>1005</v>
      </c>
      <c r="R154" s="10" t="s">
        <v>13</v>
      </c>
      <c r="S154" s="21">
        <f>+'[12]12'!$F$64/10^6</f>
        <v>0.73291928999999989</v>
      </c>
      <c r="T154" s="21">
        <f>+'[12]12'!$G$64/10^6</f>
        <v>0.81028419000000007</v>
      </c>
      <c r="U154" s="21">
        <f>+'[12]12'!$H$64/10^6</f>
        <v>0.77766358000000002</v>
      </c>
      <c r="V154" s="21">
        <f>+'[12]12'!$J$64/10^6</f>
        <v>0.85110432000000003</v>
      </c>
      <c r="W154" s="21">
        <f>+'[12]12'!$K$64/10^6</f>
        <v>0.83249603999999999</v>
      </c>
      <c r="X154" s="21">
        <f>+'[12]12'!$L$64/10^6</f>
        <v>0.81072964999999997</v>
      </c>
      <c r="Y154" s="21">
        <f>+'[12]12'!$N$64/10^6</f>
        <v>1.02894405</v>
      </c>
      <c r="Z154" s="21">
        <f>+'[12]12'!$O$64/10^6</f>
        <v>0.94268929999999995</v>
      </c>
      <c r="AA154" s="21">
        <f>+'[12]12'!$P$64/10^6</f>
        <v>0.85612248999999985</v>
      </c>
      <c r="AB154" s="21">
        <f>+'[12]12'!$R$64/10^6</f>
        <v>0.83265120999999997</v>
      </c>
      <c r="AC154" s="21">
        <f>+'[12]12'!$S$64/10^6</f>
        <v>0.83352236999999985</v>
      </c>
      <c r="AD154" s="21">
        <f>+'[12]12'!$T$64/10^6</f>
        <v>0.84799695000000019</v>
      </c>
      <c r="AE154" s="29">
        <f t="shared" ref="AE154:AE179" si="7">SUM(S154:AD154)</f>
        <v>10.157123440000001</v>
      </c>
      <c r="AG154" s="10">
        <v>1005</v>
      </c>
      <c r="AH154" s="10" t="s">
        <v>13</v>
      </c>
      <c r="AI154" s="21">
        <f>+'[12]12'!$F$76/10^6</f>
        <v>9.2369999999999994E-2</v>
      </c>
      <c r="AJ154" s="21">
        <f>+'[12]12'!$G$76/10^6</f>
        <v>9.2249999999999999E-2</v>
      </c>
      <c r="AK154" s="21">
        <f>+'[12]12'!$H$76/10^6</f>
        <v>9.2579999999999996E-2</v>
      </c>
      <c r="AL154" s="21">
        <f>+'[12]12'!$J$76/10^6</f>
        <v>9.3090000000000006E-2</v>
      </c>
      <c r="AM154" s="21">
        <f>+'[12]12'!$K$76/10^6</f>
        <v>9.3140000000000001E-2</v>
      </c>
      <c r="AN154" s="21">
        <f>+'[12]12'!$L$76/10^6</f>
        <v>9.3060000000000004E-2</v>
      </c>
      <c r="AO154" s="21">
        <f>+'[12]12'!$N$76/10^6</f>
        <v>9.4490000000000005E-2</v>
      </c>
      <c r="AP154" s="21">
        <f>+'[12]12'!$O$76/10^6</f>
        <v>9.5280000000000004E-2</v>
      </c>
      <c r="AQ154" s="21">
        <f>+'[12]12'!$P$76/10^6</f>
        <v>9.4280000000000003E-2</v>
      </c>
      <c r="AR154" s="21">
        <f>+'[12]12'!$R$76/10^6</f>
        <v>9.5310000000000006E-2</v>
      </c>
      <c r="AS154" s="21">
        <f>+'[12]12'!$S$76/10^6</f>
        <v>9.6000000000000002E-2</v>
      </c>
      <c r="AT154" s="21">
        <f>+'[12]12'!$T$76/10^6</f>
        <v>9.6310000000000007E-2</v>
      </c>
      <c r="AU154" s="29">
        <f t="shared" ref="AU154:AU179" si="8">SUM(AI154:AT154)</f>
        <v>1.1281600000000003</v>
      </c>
      <c r="AW154" s="10">
        <v>1005</v>
      </c>
      <c r="AX154" s="10" t="s">
        <v>13</v>
      </c>
      <c r="AY154" s="21">
        <f>+'[12]12'!$F$85/10^6</f>
        <v>6.1439400000000022E-3</v>
      </c>
      <c r="AZ154" s="21">
        <f>+'[12]12'!$G$85/10^6</f>
        <v>1.7835139999999999E-2</v>
      </c>
      <c r="BA154" s="21">
        <f>+'[12]12'!$H$85/10^6</f>
        <v>2.5356389999999999E-2</v>
      </c>
      <c r="BB154" s="21">
        <f>+'[12]12'!$J$85/10^6</f>
        <v>8.2591399999999999E-3</v>
      </c>
      <c r="BC154" s="21">
        <f>+'[12]12'!$K$85/10^6</f>
        <v>1.7210569999999991E-2</v>
      </c>
      <c r="BD154" s="21">
        <f>+'[12]12'!$L$85/10^6</f>
        <v>3.9386060000000056E-2</v>
      </c>
      <c r="BE154" s="21">
        <f>+'[12]12'!$N$85/10^6</f>
        <v>7.5327400000000013E-3</v>
      </c>
      <c r="BF154" s="21">
        <f>+'[12]12'!$O$85/10^6</f>
        <v>1.301918E-2</v>
      </c>
      <c r="BG154" s="21">
        <f>+'[12]12'!$P$85/10^6</f>
        <v>6.0560799999999984E-3</v>
      </c>
      <c r="BH154" s="21">
        <f>+'[12]12'!$R$85/10^6</f>
        <v>2.8256159999999995E-2</v>
      </c>
      <c r="BI154" s="21">
        <f>+'[12]12'!$S$85/10^6</f>
        <v>2.6929999999999992E-3</v>
      </c>
      <c r="BJ154" s="21">
        <f>+'[12]12'!$T$85/10^6</f>
        <v>5.756889999999998E-3</v>
      </c>
      <c r="BK154" s="29">
        <f t="shared" ref="BK154:BK179" si="9">SUM(AY154:BJ154)</f>
        <v>0.17750529000000001</v>
      </c>
    </row>
    <row r="155" spans="1:63">
      <c r="A155" s="10">
        <v>1006</v>
      </c>
      <c r="B155" s="10" t="s">
        <v>14</v>
      </c>
      <c r="C155" s="21">
        <f>+'[12]13'!$F$63/10^6</f>
        <v>3.9643073100000001</v>
      </c>
      <c r="D155" s="21">
        <f>+'[12]13'!$G$63/10^6</f>
        <v>4.35230753</v>
      </c>
      <c r="E155" s="21">
        <f>+'[12]13'!$H$63/10^6</f>
        <v>4.2131155900000001</v>
      </c>
      <c r="F155" s="21">
        <f>+'[12]13'!$J$63/10^6</f>
        <v>4.3829694799999999</v>
      </c>
      <c r="G155" s="21">
        <f>+'[12]13'!$K$63/10^6</f>
        <v>4.52927985</v>
      </c>
      <c r="H155" s="21">
        <f>+'[12]13'!$L$63/10^6</f>
        <v>4.7923840699999998</v>
      </c>
      <c r="I155" s="21">
        <f>+'[12]13'!$N$63/10^6</f>
        <v>5.2842623200000007</v>
      </c>
      <c r="J155" s="21">
        <f>+'[12]13'!$O$63/10^6</f>
        <v>5.197847069999999</v>
      </c>
      <c r="K155" s="21">
        <f>+'[12]13'!$P$63/10^6</f>
        <v>4.6310531999999993</v>
      </c>
      <c r="L155" s="21">
        <f>+'[12]13'!$R$63/10^6</f>
        <v>4.4721192900000011</v>
      </c>
      <c r="M155" s="21">
        <f>+'[12]13'!$S$63/10^6</f>
        <v>4.4510568800000003</v>
      </c>
      <c r="N155" s="21">
        <f>+'[12]13'!$T$63/10^6</f>
        <v>4.4779702999999991</v>
      </c>
      <c r="O155" s="29">
        <f t="shared" si="6"/>
        <v>54.748672890000009</v>
      </c>
      <c r="Q155" s="10">
        <v>1006</v>
      </c>
      <c r="R155" s="10" t="s">
        <v>14</v>
      </c>
      <c r="S155" s="21">
        <f>+'[12]13'!$F$64/10^6</f>
        <v>3.3333603100000002</v>
      </c>
      <c r="T155" s="21">
        <f>+'[12]13'!$G$64/10^6</f>
        <v>3.5614931700000003</v>
      </c>
      <c r="U155" s="21">
        <f>+'[12]13'!$H$64/10^6</f>
        <v>3.5866478999999996</v>
      </c>
      <c r="V155" s="21">
        <f>+'[12]13'!$J$64/10^6</f>
        <v>3.7505039300000003</v>
      </c>
      <c r="W155" s="21">
        <f>+'[12]13'!$K$64/10^6</f>
        <v>3.7708172900000001</v>
      </c>
      <c r="X155" s="21">
        <f>+'[12]13'!$L$64/10^6</f>
        <v>3.8101839399999995</v>
      </c>
      <c r="Y155" s="21">
        <f>+'[12]13'!$N$64/10^6</f>
        <v>4.6999823799999998</v>
      </c>
      <c r="Z155" s="21">
        <f>+'[12]13'!$O$64/10^6</f>
        <v>4.4699677499999995</v>
      </c>
      <c r="AA155" s="21">
        <f>+'[12]13'!$P$64/10^6</f>
        <v>3.91948111</v>
      </c>
      <c r="AB155" s="21">
        <f>+'[12]13'!$R$64/10^6</f>
        <v>3.6905301600000002</v>
      </c>
      <c r="AC155" s="21">
        <f>+'[12]13'!$S$64/10^6</f>
        <v>3.6889905100000004</v>
      </c>
      <c r="AD155" s="21">
        <f>+'[12]13'!$T$64/10^6</f>
        <v>3.7643410499999992</v>
      </c>
      <c r="AE155" s="29">
        <f t="shared" si="7"/>
        <v>46.046299500000003</v>
      </c>
      <c r="AG155" s="10">
        <v>1006</v>
      </c>
      <c r="AH155" s="10" t="s">
        <v>14</v>
      </c>
      <c r="AI155" s="21">
        <f>+'[12]13'!$F$76/10^6</f>
        <v>0.50773000000000001</v>
      </c>
      <c r="AJ155" s="21">
        <f>+'[12]13'!$G$76/10^6</f>
        <v>0.51549</v>
      </c>
      <c r="AK155" s="21">
        <f>+'[12]13'!$H$76/10^6</f>
        <v>0.50870000000000004</v>
      </c>
      <c r="AL155" s="21">
        <f>+'[12]13'!$J$76/10^6</f>
        <v>0.51973999999999998</v>
      </c>
      <c r="AM155" s="21">
        <f>+'[12]13'!$K$76/10^6</f>
        <v>0.51468999999999998</v>
      </c>
      <c r="AN155" s="21">
        <f>+'[12]13'!$L$76/10^6</f>
        <v>0.52875000000000005</v>
      </c>
      <c r="AO155" s="21">
        <f>+'[12]13'!$N$76/10^6</f>
        <v>0.51751000000000003</v>
      </c>
      <c r="AP155" s="21">
        <f>+'[12]13'!$O$76/10^6</f>
        <v>0.63449195999999997</v>
      </c>
      <c r="AQ155" s="21">
        <f>+'[12]13'!$P$76/10^6</f>
        <v>0.53071999999999997</v>
      </c>
      <c r="AR155" s="21">
        <f>+'[12]13'!$R$76/10^6</f>
        <v>0.59453411</v>
      </c>
      <c r="AS155" s="21">
        <f>+'[12]13'!$S$76/10^6</f>
        <v>0.57037868999999997</v>
      </c>
      <c r="AT155" s="21">
        <f>+'[12]13'!$T$76/10^6</f>
        <v>0.53041168000000005</v>
      </c>
      <c r="AU155" s="29">
        <f t="shared" si="8"/>
        <v>6.4731464399999998</v>
      </c>
      <c r="AW155" s="10">
        <v>1006</v>
      </c>
      <c r="AX155" s="10" t="s">
        <v>14</v>
      </c>
      <c r="AY155" s="21">
        <f>+'[12]13'!$F$85/10^6</f>
        <v>0.12321699999999999</v>
      </c>
      <c r="AZ155" s="21">
        <f>+'[12]13'!$G$85/10^6</f>
        <v>0.2753243600000001</v>
      </c>
      <c r="BA155" s="21">
        <f>+'[12]13'!$H$85/10^6</f>
        <v>0.11776769000000001</v>
      </c>
      <c r="BB155" s="21">
        <f>+'[12]13'!$J$85/10^6</f>
        <v>0.11272554999999981</v>
      </c>
      <c r="BC155" s="21">
        <f>+'[12]13'!$K$85/10^6</f>
        <v>0.24377256</v>
      </c>
      <c r="BD155" s="21">
        <f>+'[12]13'!$L$85/10^6</f>
        <v>0.45345013000000012</v>
      </c>
      <c r="BE155" s="21">
        <f>+'[12]13'!$N$85/10^6</f>
        <v>6.676994E-2</v>
      </c>
      <c r="BF155" s="21">
        <f>+'[12]13'!$O$85/10^6</f>
        <v>9.3387359999999989E-2</v>
      </c>
      <c r="BG155" s="21">
        <f>+'[12]13'!$P$85/10^6</f>
        <v>0.18085208999999997</v>
      </c>
      <c r="BH155" s="21">
        <f>+'[12]13'!$R$85/10^6</f>
        <v>0.18705502000000002</v>
      </c>
      <c r="BI155" s="21">
        <f>+'[12]13'!$S$85/10^6</f>
        <v>0.19168767999999994</v>
      </c>
      <c r="BJ155" s="21">
        <f>+'[12]13'!$T$85/10^6</f>
        <v>0.18321756999999983</v>
      </c>
      <c r="BK155" s="29">
        <f t="shared" si="9"/>
        <v>2.2292269499999993</v>
      </c>
    </row>
    <row r="156" spans="1:63">
      <c r="A156" s="10">
        <v>1007</v>
      </c>
      <c r="B156" s="10" t="s">
        <v>15</v>
      </c>
      <c r="C156" s="21">
        <f>+'[12]14'!$F$63/10^6</f>
        <v>8.0680252299999999</v>
      </c>
      <c r="D156" s="21">
        <f>+'[12]14'!$G$63/10^6</f>
        <v>8.1125517299999998</v>
      </c>
      <c r="E156" s="21">
        <f>+'[12]14'!$H$63/10^6</f>
        <v>8.1309493799999988</v>
      </c>
      <c r="F156" s="21">
        <f>+'[12]14'!$J$63/10^6</f>
        <v>8.31012123</v>
      </c>
      <c r="G156" s="21">
        <f>+'[12]14'!$K$63/10^6</f>
        <v>9.2361784200000017</v>
      </c>
      <c r="H156" s="21">
        <f>+'[12]14'!$L$63/10^6</f>
        <v>8.3939050799999997</v>
      </c>
      <c r="I156" s="21">
        <f>+'[12]14'!$N$63/10^6</f>
        <v>9.6922896200000004</v>
      </c>
      <c r="J156" s="21">
        <f>+'[12]14'!$O$63/10^6</f>
        <v>9.7105611099999987</v>
      </c>
      <c r="K156" s="21">
        <f>+'[12]14'!$P$63/10^6</f>
        <v>8.9191697899999998</v>
      </c>
      <c r="L156" s="21">
        <f>+'[12]14'!$R$63/10^6</f>
        <v>8.3310734399999991</v>
      </c>
      <c r="M156" s="21">
        <f>+'[12]14'!$S$63/10^6</f>
        <v>8.9128980099999993</v>
      </c>
      <c r="N156" s="21">
        <f>+'[12]14'!$T$63/10^6</f>
        <v>8.4403754700000011</v>
      </c>
      <c r="O156" s="29">
        <f t="shared" si="6"/>
        <v>104.25809851000001</v>
      </c>
      <c r="Q156" s="10">
        <v>1007</v>
      </c>
      <c r="R156" s="10" t="s">
        <v>15</v>
      </c>
      <c r="S156" s="21">
        <f>+'[12]14'!$F$64/10^6</f>
        <v>6.9092366600000004</v>
      </c>
      <c r="T156" s="21">
        <f>+'[12]14'!$G$64/10^6</f>
        <v>7.3365581499999992</v>
      </c>
      <c r="U156" s="21">
        <f>+'[12]14'!$H$64/10^6</f>
        <v>7.4583416199999988</v>
      </c>
      <c r="V156" s="21">
        <f>+'[12]14'!$J$64/10^6</f>
        <v>7.6644094999999997</v>
      </c>
      <c r="W156" s="21">
        <f>+'[12]14'!$K$64/10^6</f>
        <v>7.855165920000001</v>
      </c>
      <c r="X156" s="21">
        <f>+'[12]14'!$L$64/10^6</f>
        <v>7.4187875400000003</v>
      </c>
      <c r="Y156" s="21">
        <f>+'[12]14'!$N$64/10^6</f>
        <v>8.9058078900000002</v>
      </c>
      <c r="Z156" s="21">
        <f>+'[12]14'!$O$64/10^6</f>
        <v>8.9279887599999999</v>
      </c>
      <c r="AA156" s="21">
        <f>+'[12]14'!$P$64/10^6</f>
        <v>8.0108356599999997</v>
      </c>
      <c r="AB156" s="21">
        <f>+'[12]14'!$R$64/10^6</f>
        <v>7.6187294999999997</v>
      </c>
      <c r="AC156" s="21">
        <f>+'[12]14'!$S$64/10^6</f>
        <v>7.55431382</v>
      </c>
      <c r="AD156" s="21">
        <f>+'[12]14'!$T$64/10^6</f>
        <v>7.5056896599999998</v>
      </c>
      <c r="AE156" s="29">
        <f t="shared" si="7"/>
        <v>93.165864679999999</v>
      </c>
      <c r="AG156" s="10">
        <v>1007</v>
      </c>
      <c r="AH156" s="10" t="s">
        <v>15</v>
      </c>
      <c r="AI156" s="21">
        <f>+'[12]14'!$F$76/10^6</f>
        <v>0.61534</v>
      </c>
      <c r="AJ156" s="21">
        <f>+'[12]14'!$G$76/10^6</f>
        <v>0.61263000000000001</v>
      </c>
      <c r="AK156" s="21">
        <f>+'[12]14'!$H$76/10^6</f>
        <v>0.62139</v>
      </c>
      <c r="AL156" s="21">
        <f>+'[12]14'!$J$76/10^6</f>
        <v>0.61875999999999998</v>
      </c>
      <c r="AM156" s="21">
        <f>+'[12]14'!$K$76/10^6</f>
        <v>0.62548999999999999</v>
      </c>
      <c r="AN156" s="21">
        <f>+'[12]14'!$L$76/10^6</f>
        <v>0.62829000000000002</v>
      </c>
      <c r="AO156" s="21">
        <f>+'[12]14'!$N$76/10^6</f>
        <v>0.63397999999999999</v>
      </c>
      <c r="AP156" s="21">
        <f>+'[12]14'!$O$76/10^6</f>
        <v>0.63763000000000003</v>
      </c>
      <c r="AQ156" s="21">
        <f>+'[12]14'!$P$76/10^6</f>
        <v>0.64041999999999999</v>
      </c>
      <c r="AR156" s="21">
        <f>+'[12]14'!$R$76/10^6</f>
        <v>0.64117000000000002</v>
      </c>
      <c r="AS156" s="21">
        <f>+'[12]14'!$S$76/10^6</f>
        <v>0.64353000000000005</v>
      </c>
      <c r="AT156" s="21">
        <f>+'[12]14'!$T$76/10^6</f>
        <v>0.64151000000000002</v>
      </c>
      <c r="AU156" s="29">
        <f t="shared" si="8"/>
        <v>7.5601399999999996</v>
      </c>
      <c r="AW156" s="10">
        <v>1007</v>
      </c>
      <c r="AX156" s="10" t="s">
        <v>15</v>
      </c>
      <c r="AY156" s="21">
        <f>+'[12]14'!$F$85/10^6</f>
        <v>0.54344856999999935</v>
      </c>
      <c r="AZ156" s="21">
        <f>+'[12]14'!$G$85/10^6</f>
        <v>0.16336357999999995</v>
      </c>
      <c r="BA156" s="21">
        <f>+'[12]14'!$H$85/10^6</f>
        <v>5.1217759999999952E-2</v>
      </c>
      <c r="BB156" s="21">
        <f>+'[12]14'!$J$85/10^6</f>
        <v>2.6951730000000011E-2</v>
      </c>
      <c r="BC156" s="21">
        <f>+'[12]14'!$K$85/10^6</f>
        <v>0.75552249999999976</v>
      </c>
      <c r="BD156" s="21">
        <f>+'[12]14'!$L$85/10^6</f>
        <v>0.34682754000000005</v>
      </c>
      <c r="BE156" s="21">
        <f>+'[12]14'!$N$85/10^6</f>
        <v>0.15250172999999997</v>
      </c>
      <c r="BF156" s="21">
        <f>+'[12]14'!$O$85/10^6</f>
        <v>0.14494235000000003</v>
      </c>
      <c r="BG156" s="21">
        <f>+'[12]14'!$P$85/10^6</f>
        <v>0.26791412999999986</v>
      </c>
      <c r="BH156" s="21">
        <f>+'[12]14'!$R$85/10^6</f>
        <v>7.1173939999999949E-2</v>
      </c>
      <c r="BI156" s="21">
        <f>+'[12]14'!$S$85/10^6</f>
        <v>0.71505418999999992</v>
      </c>
      <c r="BJ156" s="21">
        <f>+'[12]14'!$T$85/10^6</f>
        <v>0.29317581000000004</v>
      </c>
      <c r="BK156" s="29">
        <f t="shared" si="9"/>
        <v>3.5320938299999991</v>
      </c>
    </row>
    <row r="157" spans="1:63">
      <c r="A157" s="10">
        <v>1008</v>
      </c>
      <c r="B157" s="10" t="s">
        <v>16</v>
      </c>
      <c r="C157" s="21">
        <f>+'[12]15'!$F$63/10^6</f>
        <v>2.1278294300000002</v>
      </c>
      <c r="D157" s="21">
        <f>+'[12]15'!$G$63/10^6</f>
        <v>2.1894062800000005</v>
      </c>
      <c r="E157" s="21">
        <f>+'[12]15'!$H$63/10^6</f>
        <v>2.2736740600000007</v>
      </c>
      <c r="F157" s="21">
        <f>+'[12]15'!$J$63/10^6</f>
        <v>2.4346078499999999</v>
      </c>
      <c r="G157" s="21">
        <f>+'[12]15'!$K$63/10^6</f>
        <v>2.4422278900000003</v>
      </c>
      <c r="H157" s="21">
        <f>+'[12]15'!$L$63/10^6</f>
        <v>2.3095569</v>
      </c>
      <c r="I157" s="21">
        <f>+'[12]15'!$N$63/10^6</f>
        <v>2.6479307900000002</v>
      </c>
      <c r="J157" s="21">
        <f>+'[12]15'!$O$63/10^6</f>
        <v>2.5182723800000004</v>
      </c>
      <c r="K157" s="21">
        <f>+'[12]15'!$P$63/10^6</f>
        <v>2.4169882800000009</v>
      </c>
      <c r="L157" s="21">
        <f>+'[12]15'!$R$63/10^6</f>
        <v>2.2074740900000003</v>
      </c>
      <c r="M157" s="21">
        <f>+'[12]15'!$S$63/10^6</f>
        <v>2.4367073099999996</v>
      </c>
      <c r="N157" s="21">
        <f>+'[12]15'!$T$63/10^6</f>
        <v>2.3950170700000002</v>
      </c>
      <c r="O157" s="29">
        <f t="shared" si="6"/>
        <v>28.399692330000004</v>
      </c>
      <c r="Q157" s="10">
        <v>1008</v>
      </c>
      <c r="R157" s="10" t="s">
        <v>16</v>
      </c>
      <c r="S157" s="21">
        <f>+'[12]15'!$F$64/10^6</f>
        <v>1.94225307</v>
      </c>
      <c r="T157" s="21">
        <f>+'[12]15'!$G$64/10^6</f>
        <v>2.0051238700000003</v>
      </c>
      <c r="U157" s="21">
        <f>+'[12]15'!$H$64/10^6</f>
        <v>2.1090003100000003</v>
      </c>
      <c r="V157" s="21">
        <f>+'[12]15'!$J$64/10^6</f>
        <v>2.2727109300000001</v>
      </c>
      <c r="W157" s="21">
        <f>+'[12]15'!$K$64/10^6</f>
        <v>2.2882609900000004</v>
      </c>
      <c r="X157" s="21">
        <f>+'[12]15'!$L$64/10^6</f>
        <v>2.1341051699999998</v>
      </c>
      <c r="Y157" s="21">
        <f>+'[12]15'!$N$64/10^6</f>
        <v>2.4690439900000003</v>
      </c>
      <c r="Z157" s="21">
        <f>+'[12]15'!$O$64/10^6</f>
        <v>2.3463917300000006</v>
      </c>
      <c r="AA157" s="21">
        <f>+'[12]15'!$P$64/10^6</f>
        <v>2.2445918300000005</v>
      </c>
      <c r="AB157" s="21">
        <f>+'[12]15'!$R$64/10^6</f>
        <v>2.0407928200000001</v>
      </c>
      <c r="AC157" s="21">
        <f>+'[12]15'!$S$64/10^6</f>
        <v>2.2353129799999993</v>
      </c>
      <c r="AD157" s="21">
        <f>+'[12]15'!$T$64/10^6</f>
        <v>2.2245226000000002</v>
      </c>
      <c r="AE157" s="29">
        <f t="shared" si="7"/>
        <v>26.312110290000003</v>
      </c>
      <c r="AG157" s="10">
        <v>1008</v>
      </c>
      <c r="AH157" s="10" t="s">
        <v>16</v>
      </c>
      <c r="AI157" s="21">
        <f>+'[12]15'!$F$76/10^6</f>
        <v>0.15684999999999999</v>
      </c>
      <c r="AJ157" s="21">
        <f>+'[12]15'!$G$76/10^6</f>
        <v>0.15467</v>
      </c>
      <c r="AK157" s="21">
        <f>+'[12]15'!$H$76/10^6</f>
        <v>0.15762999999999999</v>
      </c>
      <c r="AL157" s="21">
        <f>+'[12]15'!$J$76/10^6</f>
        <v>0.15498000000000001</v>
      </c>
      <c r="AM157" s="21">
        <f>+'[12]15'!$K$76/10^6</f>
        <v>0.15695999999999999</v>
      </c>
      <c r="AN157" s="21">
        <f>+'[12]15'!$L$76/10^6</f>
        <v>0.15679999999999999</v>
      </c>
      <c r="AO157" s="21">
        <f>+'[12]15'!$N$76/10^6</f>
        <v>0.15659000000000001</v>
      </c>
      <c r="AP157" s="21">
        <f>+'[12]15'!$O$76/10^6</f>
        <v>0.16392999999999999</v>
      </c>
      <c r="AQ157" s="21">
        <f>+'[12]15'!$P$76/10^6</f>
        <v>0.15722</v>
      </c>
      <c r="AR157" s="21">
        <f>+'[12]15'!$R$76/10^6</f>
        <v>0.16003999999999999</v>
      </c>
      <c r="AS157" s="21">
        <f>+'[12]15'!$S$76/10^6</f>
        <v>0.15969</v>
      </c>
      <c r="AT157" s="21">
        <f>+'[12]15'!$T$76/10^6</f>
        <v>0.16095999999999999</v>
      </c>
      <c r="AU157" s="29">
        <f t="shared" si="8"/>
        <v>1.89632</v>
      </c>
      <c r="AW157" s="10">
        <v>1008</v>
      </c>
      <c r="AX157" s="10" t="s">
        <v>16</v>
      </c>
      <c r="AY157" s="21">
        <f>+'[12]15'!$F$85/10^6</f>
        <v>2.8726359999999986E-2</v>
      </c>
      <c r="AZ157" s="21">
        <f>+'[12]15'!$G$85/10^6</f>
        <v>2.9612410000000002E-2</v>
      </c>
      <c r="BA157" s="21">
        <f>+'[12]15'!$H$85/10^6</f>
        <v>7.0437499999999997E-3</v>
      </c>
      <c r="BB157" s="21">
        <f>+'[12]15'!$J$85/10^6</f>
        <v>6.9169199999999983E-3</v>
      </c>
      <c r="BC157" s="21">
        <f>+'[12]15'!$K$85/10^6</f>
        <v>-2.9930999999999985E-3</v>
      </c>
      <c r="BD157" s="21">
        <f>+'[12]15'!$L$85/10^6</f>
        <v>1.8651730000000012E-2</v>
      </c>
      <c r="BE157" s="21">
        <f>+'[12]15'!$N$85/10^6</f>
        <v>2.2296799999999988E-2</v>
      </c>
      <c r="BF157" s="21">
        <f>+'[12]15'!$O$85/10^6</f>
        <v>7.9506499999999949E-3</v>
      </c>
      <c r="BG157" s="21">
        <f>+'[12]15'!$P$85/10^6</f>
        <v>1.5176449999999998E-2</v>
      </c>
      <c r="BH157" s="21">
        <f>+'[12]15'!$R$85/10^6</f>
        <v>6.6412700000000003E-3</v>
      </c>
      <c r="BI157" s="21">
        <f>+'[12]15'!$S$85/10^6</f>
        <v>4.1704330000000019E-2</v>
      </c>
      <c r="BJ157" s="21">
        <f>+'[12]15'!$T$85/10^6</f>
        <v>9.5344700000000015E-3</v>
      </c>
      <c r="BK157" s="29">
        <f t="shared" si="9"/>
        <v>0.19126203999999999</v>
      </c>
    </row>
    <row r="158" spans="1:63">
      <c r="A158" s="10">
        <v>1009</v>
      </c>
      <c r="B158" s="10" t="s">
        <v>17</v>
      </c>
      <c r="C158" s="21">
        <f>+'[12]16'!$F$63/10^6</f>
        <v>2.7116601</v>
      </c>
      <c r="D158" s="21">
        <f>+'[12]16'!$G$63/10^6</f>
        <v>2.2000717599999997</v>
      </c>
      <c r="E158" s="21">
        <f>+'[12]16'!$H$63/10^6</f>
        <v>2.0453417800000002</v>
      </c>
      <c r="F158" s="21">
        <f>+'[12]16'!$J$63/10^6</f>
        <v>2.07292589</v>
      </c>
      <c r="G158" s="21">
        <f>+'[12]16'!$K$63/10^6</f>
        <v>2.0984528900000003</v>
      </c>
      <c r="H158" s="21">
        <f>+'[12]16'!$L$63/10^6</f>
        <v>2.0092042299999999</v>
      </c>
      <c r="I158" s="21">
        <f>+'[12]16'!$N$63/10^6</f>
        <v>2.19898836</v>
      </c>
      <c r="J158" s="21">
        <f>+'[12]16'!$O$63/10^6</f>
        <v>2.29874321</v>
      </c>
      <c r="K158" s="21">
        <f>+'[12]16'!$P$63/10^6</f>
        <v>2.2966512400000001</v>
      </c>
      <c r="L158" s="21">
        <f>+'[12]16'!$R$63/10^6</f>
        <v>2.19767351</v>
      </c>
      <c r="M158" s="21">
        <f>+'[12]16'!$S$63/10^6</f>
        <v>2.2707057199999996</v>
      </c>
      <c r="N158" s="21">
        <f>+'[12]16'!$T$63/10^6</f>
        <v>2.2741024400000001</v>
      </c>
      <c r="O158" s="29">
        <f t="shared" si="6"/>
        <v>26.674521129999999</v>
      </c>
      <c r="Q158" s="10">
        <v>1009</v>
      </c>
      <c r="R158" s="10" t="s">
        <v>17</v>
      </c>
      <c r="S158" s="21">
        <f>+'[12]16'!$F$64/10^6</f>
        <v>1.9103974000000001</v>
      </c>
      <c r="T158" s="21">
        <f>+'[12]16'!$G$64/10^6</f>
        <v>1.96047448</v>
      </c>
      <c r="U158" s="21">
        <f>+'[12]16'!$H$64/10^6</f>
        <v>1.8515204500000002</v>
      </c>
      <c r="V158" s="21">
        <f>+'[12]16'!$J$64/10^6</f>
        <v>1.8844799200000002</v>
      </c>
      <c r="W158" s="21">
        <f>+'[12]16'!$K$64/10^6</f>
        <v>1.9156525200000001</v>
      </c>
      <c r="X158" s="21">
        <f>+'[12]16'!$L$64/10^6</f>
        <v>1.81703459</v>
      </c>
      <c r="Y158" s="21">
        <f>+'[12]16'!$N$64/10^6</f>
        <v>1.9900688400000002</v>
      </c>
      <c r="Z158" s="21">
        <f>+'[12]16'!$O$64/10^6</f>
        <v>2.1033960600000001</v>
      </c>
      <c r="AA158" s="21">
        <f>+'[12]16'!$P$64/10^6</f>
        <v>2.10154079</v>
      </c>
      <c r="AB158" s="21">
        <f>+'[12]16'!$R$64/10^6</f>
        <v>2.0084133400000002</v>
      </c>
      <c r="AC158" s="21">
        <f>+'[12]16'!$S$64/10^6</f>
        <v>1.9787645</v>
      </c>
      <c r="AD158" s="21">
        <f>+'[12]16'!$T$64/10^6</f>
        <v>1.9901422799999997</v>
      </c>
      <c r="AE158" s="29">
        <f t="shared" si="7"/>
        <v>23.511885170000003</v>
      </c>
      <c r="AG158" s="10">
        <v>1009</v>
      </c>
      <c r="AH158" s="10" t="s">
        <v>17</v>
      </c>
      <c r="AI158" s="21">
        <f>+'[12]16'!$F$76/10^6</f>
        <v>0.17344999999999999</v>
      </c>
      <c r="AJ158" s="21">
        <f>+'[12]16'!$G$76/10^6</f>
        <v>0.17555000000000001</v>
      </c>
      <c r="AK158" s="21">
        <f>+'[12]16'!$H$76/10^6</f>
        <v>0.17563000000000001</v>
      </c>
      <c r="AL158" s="21">
        <f>+'[12]16'!$J$76/10^6</f>
        <v>0.17480999999999999</v>
      </c>
      <c r="AM158" s="21">
        <f>+'[12]16'!$K$76/10^6</f>
        <v>0.17868000000000001</v>
      </c>
      <c r="AN158" s="21">
        <f>+'[12]16'!$L$76/10^6</f>
        <v>0.17510999999999999</v>
      </c>
      <c r="AO158" s="21">
        <f>+'[12]16'!$N$76/10^6</f>
        <v>0.17288999999999999</v>
      </c>
      <c r="AP158" s="21">
        <f>+'[12]16'!$O$76/10^6</f>
        <v>0.17693999999999999</v>
      </c>
      <c r="AQ158" s="21">
        <f>+'[12]16'!$P$76/10^6</f>
        <v>0.18106</v>
      </c>
      <c r="AR158" s="21">
        <f>+'[12]16'!$R$76/10^6</f>
        <v>0.17555999999999999</v>
      </c>
      <c r="AS158" s="21">
        <f>+'[12]16'!$S$76/10^6</f>
        <v>0.17865</v>
      </c>
      <c r="AT158" s="21">
        <f>+'[12]16'!$T$76/10^6</f>
        <v>0.18139</v>
      </c>
      <c r="AU158" s="29">
        <f t="shared" si="8"/>
        <v>2.11972</v>
      </c>
      <c r="AW158" s="10">
        <v>1009</v>
      </c>
      <c r="AX158" s="10" t="s">
        <v>17</v>
      </c>
      <c r="AY158" s="21">
        <f>+'[12]16'!$F$85/10^6</f>
        <v>0.6278127</v>
      </c>
      <c r="AZ158" s="21">
        <f>+'[12]16'!$G$85/10^6</f>
        <v>6.404727999999997E-2</v>
      </c>
      <c r="BA158" s="21">
        <f>+'[12]16'!$H$85/10^6</f>
        <v>1.8191330000000002E-2</v>
      </c>
      <c r="BB158" s="21">
        <f>+'[12]16'!$J$85/10^6</f>
        <v>1.3635970000000001E-2</v>
      </c>
      <c r="BC158" s="21">
        <f>+'[12]16'!$K$85/10^6</f>
        <v>4.1203700000000025E-3</v>
      </c>
      <c r="BD158" s="21">
        <f>+'[12]16'!$L$85/10^6</f>
        <v>1.7059640000000001E-2</v>
      </c>
      <c r="BE158" s="21">
        <f>+'[12]16'!$N$85/10^6</f>
        <v>3.6029519999999988E-2</v>
      </c>
      <c r="BF158" s="21">
        <f>+'[12]16'!$O$85/10^6</f>
        <v>1.8407150000000008E-2</v>
      </c>
      <c r="BG158" s="21">
        <f>+'[12]16'!$P$85/10^6</f>
        <v>1.4050449999999997E-2</v>
      </c>
      <c r="BH158" s="21">
        <f>+'[12]16'!$R$85/10^6</f>
        <v>1.3700170000000006E-2</v>
      </c>
      <c r="BI158" s="21">
        <f>+'[12]16'!$S$85/10^6</f>
        <v>0.11329121999999997</v>
      </c>
      <c r="BJ158" s="21">
        <f>+'[12]16'!$T$85/10^6</f>
        <v>0.10257016000000004</v>
      </c>
      <c r="BK158" s="29">
        <f t="shared" si="9"/>
        <v>1.04291596</v>
      </c>
    </row>
    <row r="159" spans="1:63">
      <c r="A159" s="10">
        <v>1010</v>
      </c>
      <c r="B159" s="10" t="s">
        <v>19</v>
      </c>
      <c r="C159" s="21">
        <f>+'[12]18'!$F$63/10^6</f>
        <v>2.5373468000000003</v>
      </c>
      <c r="D159" s="21">
        <f>+'[12]18'!$G$63/10^6</f>
        <v>2.6764030999999999</v>
      </c>
      <c r="E159" s="21">
        <f>+'[12]18'!$H$63/10^6</f>
        <v>2.6534143200000004</v>
      </c>
      <c r="F159" s="21">
        <f>+'[12]18'!$J$63/10^6</f>
        <v>2.8080429599999994</v>
      </c>
      <c r="G159" s="21">
        <f>+'[12]18'!$K$63/10^6</f>
        <v>2.6737650500000001</v>
      </c>
      <c r="H159" s="21">
        <f>+'[12]18'!$L$63/10^6</f>
        <v>2.7065404900000001</v>
      </c>
      <c r="I159" s="21">
        <f>+'[12]18'!$N$63/10^6</f>
        <v>3.2250485900000001</v>
      </c>
      <c r="J159" s="21">
        <f>+'[12]18'!$O$63/10^6</f>
        <v>2.9914798600000005</v>
      </c>
      <c r="K159" s="21">
        <f>+'[12]18'!$P$63/10^6</f>
        <v>2.9518667400000003</v>
      </c>
      <c r="L159" s="21">
        <f>+'[12]18'!$R$63/10^6</f>
        <v>2.6520887700000002</v>
      </c>
      <c r="M159" s="21">
        <f>+'[12]18'!$S$63/10^6</f>
        <v>2.6933382399999997</v>
      </c>
      <c r="N159" s="21">
        <f>+'[12]18'!$T$63/10^6</f>
        <v>2.8416457300000002</v>
      </c>
      <c r="O159" s="29">
        <f t="shared" si="6"/>
        <v>33.410980649999999</v>
      </c>
      <c r="Q159" s="10">
        <v>1010</v>
      </c>
      <c r="R159" s="10" t="s">
        <v>19</v>
      </c>
      <c r="S159" s="21">
        <f>+'[12]18'!$F$64/10^6</f>
        <v>2.2974999400000002</v>
      </c>
      <c r="T159" s="21">
        <f>+'[12]18'!$G$64/10^6</f>
        <v>2.4624256899999999</v>
      </c>
      <c r="U159" s="21">
        <f>+'[12]18'!$H$64/10^6</f>
        <v>2.4183520600000006</v>
      </c>
      <c r="V159" s="21">
        <f>+'[12]18'!$J$64/10^6</f>
        <v>2.5622714799999997</v>
      </c>
      <c r="W159" s="21">
        <f>+'[12]18'!$K$64/10^6</f>
        <v>2.4318165500000002</v>
      </c>
      <c r="X159" s="21">
        <f>+'[12]18'!$L$64/10^6</f>
        <v>2.4436261100000003</v>
      </c>
      <c r="Y159" s="21">
        <f>+'[12]18'!$N$64/10^6</f>
        <v>2.9692567700000003</v>
      </c>
      <c r="Z159" s="21">
        <f>+'[12]18'!$O$64/10^6</f>
        <v>2.6941128700000001</v>
      </c>
      <c r="AA159" s="21">
        <f>+'[12]18'!$P$64/10^6</f>
        <v>2.6611556700000003</v>
      </c>
      <c r="AB159" s="21">
        <f>+'[12]18'!$R$64/10^6</f>
        <v>2.4064630499999997</v>
      </c>
      <c r="AC159" s="21">
        <f>+'[12]18'!$S$64/10^6</f>
        <v>2.4379320099999999</v>
      </c>
      <c r="AD159" s="21">
        <f>+'[12]18'!$T$64/10^6</f>
        <v>2.6061565400000002</v>
      </c>
      <c r="AE159" s="29">
        <f t="shared" si="7"/>
        <v>30.391068740000001</v>
      </c>
      <c r="AG159" s="10">
        <v>1010</v>
      </c>
      <c r="AH159" s="10" t="s">
        <v>19</v>
      </c>
      <c r="AI159" s="21">
        <f>+'[12]18'!$F$76/10^6</f>
        <v>0.22828999999999999</v>
      </c>
      <c r="AJ159" s="21">
        <f>+'[12]18'!$G$76/10^6</f>
        <v>0.20734</v>
      </c>
      <c r="AK159" s="21">
        <f>+'[12]18'!$H$76/10^6</f>
        <v>0.23513000000000001</v>
      </c>
      <c r="AL159" s="21">
        <f>+'[12]18'!$J$76/10^6</f>
        <v>0.23252999999999999</v>
      </c>
      <c r="AM159" s="21">
        <f>+'[12]18'!$K$76/10^6</f>
        <v>0.22097</v>
      </c>
      <c r="AN159" s="21">
        <f>+'[12]18'!$L$76/10^6</f>
        <v>0.24098</v>
      </c>
      <c r="AO159" s="21">
        <f>+'[12]18'!$N$76/10^6</f>
        <v>0.22356999999999999</v>
      </c>
      <c r="AP159" s="21">
        <f>+'[12]18'!$O$76/10^6</f>
        <v>0.27099000000000001</v>
      </c>
      <c r="AQ159" s="21">
        <f>+'[12]18'!$P$76/10^6</f>
        <v>0.23024</v>
      </c>
      <c r="AR159" s="21">
        <f>+'[12]18'!$R$76/10^6</f>
        <v>0.22392999999999999</v>
      </c>
      <c r="AS159" s="21">
        <f>+'[12]18'!$S$76/10^6</f>
        <v>0.23300000000000001</v>
      </c>
      <c r="AT159" s="21">
        <f>+'[12]18'!$T$76/10^6</f>
        <v>0.22062000000000001</v>
      </c>
      <c r="AU159" s="29">
        <f t="shared" si="8"/>
        <v>2.7675900000000002</v>
      </c>
      <c r="AW159" s="10">
        <v>1010</v>
      </c>
      <c r="AX159" s="10" t="s">
        <v>19</v>
      </c>
      <c r="AY159" s="21">
        <f>+'[12]18'!$F$85/10^6</f>
        <v>1.155686E-2</v>
      </c>
      <c r="AZ159" s="21">
        <f>+'[12]18'!$G$85/10^6</f>
        <v>6.6374100000000033E-3</v>
      </c>
      <c r="BA159" s="21">
        <f>+'[12]18'!$H$85/10^6</f>
        <v>-6.7739999999990688E-5</v>
      </c>
      <c r="BB159" s="21">
        <f>+'[12]18'!$J$85/10^6</f>
        <v>1.3241479999999996E-2</v>
      </c>
      <c r="BC159" s="21">
        <f>+'[12]18'!$K$85/10^6</f>
        <v>2.0978500000000001E-2</v>
      </c>
      <c r="BD159" s="21">
        <f>+'[12]18'!$L$85/10^6</f>
        <v>2.1934379999999976E-2</v>
      </c>
      <c r="BE159" s="21">
        <f>+'[12]18'!$N$85/10^6</f>
        <v>3.2221819999999977E-2</v>
      </c>
      <c r="BF159" s="21">
        <f>+'[12]18'!$O$85/10^6</f>
        <v>2.6376989999999989E-2</v>
      </c>
      <c r="BG159" s="21">
        <f>+'[12]18'!$P$85/10^6</f>
        <v>6.0471070000000009E-2</v>
      </c>
      <c r="BH159" s="21">
        <f>+'[12]18'!$R$85/10^6</f>
        <v>2.1695720000000002E-2</v>
      </c>
      <c r="BI159" s="21">
        <f>+'[12]18'!$S$85/10^6</f>
        <v>2.2406229999999982E-2</v>
      </c>
      <c r="BJ159" s="21">
        <f>+'[12]18'!$T$85/10^6</f>
        <v>1.4869190000000003E-2</v>
      </c>
      <c r="BK159" s="29">
        <f t="shared" si="9"/>
        <v>0.25232190999999993</v>
      </c>
    </row>
    <row r="160" spans="1:63">
      <c r="A160" s="10">
        <v>1011</v>
      </c>
      <c r="B160" s="10" t="s">
        <v>20</v>
      </c>
      <c r="C160" s="21">
        <f>+'[12]19'!$F$63/10^6</f>
        <v>1.5857750700000002</v>
      </c>
      <c r="D160" s="21">
        <f>+'[12]19'!$G$63/10^6</f>
        <v>1.6465706099999999</v>
      </c>
      <c r="E160" s="21">
        <f>+'[12]19'!$H$63/10^6</f>
        <v>1.6670553100000001</v>
      </c>
      <c r="F160" s="21">
        <f>+'[12]19'!$J$63/10^6</f>
        <v>1.7860938400000004</v>
      </c>
      <c r="G160" s="21">
        <f>+'[12]19'!$K$63/10^6</f>
        <v>1.7864424000000001</v>
      </c>
      <c r="H160" s="21">
        <f>+'[12]19'!$L$63/10^6</f>
        <v>1.80374977</v>
      </c>
      <c r="I160" s="21">
        <f>+'[12]19'!$N$63/10^6</f>
        <v>2.0868475499999999</v>
      </c>
      <c r="J160" s="21">
        <f>+'[12]19'!$O$63/10^6</f>
        <v>2.0510691599999999</v>
      </c>
      <c r="K160" s="21">
        <f>+'[12]19'!$P$63/10^6</f>
        <v>1.9300947099999999</v>
      </c>
      <c r="L160" s="21">
        <f>+'[12]19'!$R$63/10^6</f>
        <v>1.6718734899999999</v>
      </c>
      <c r="M160" s="21">
        <f>+'[12]19'!$S$63/10^6</f>
        <v>1.7831772799999999</v>
      </c>
      <c r="N160" s="21">
        <f>+'[12]19'!$T$63/10^6</f>
        <v>1.69421519</v>
      </c>
      <c r="O160" s="29">
        <f t="shared" si="6"/>
        <v>21.49296438</v>
      </c>
      <c r="Q160" s="10">
        <v>1011</v>
      </c>
      <c r="R160" s="10" t="s">
        <v>20</v>
      </c>
      <c r="S160" s="21">
        <f>+'[12]19'!$F$64/10^6</f>
        <v>1.40253527</v>
      </c>
      <c r="T160" s="21">
        <f>+'[12]19'!$G$64/10^6</f>
        <v>1.4535774699999999</v>
      </c>
      <c r="U160" s="21">
        <f>+'[12]19'!$H$64/10^6</f>
        <v>1.4789173500000001</v>
      </c>
      <c r="V160" s="21">
        <f>+'[12]19'!$J$64/10^6</f>
        <v>1.5404032000000001</v>
      </c>
      <c r="W160" s="21">
        <f>+'[12]19'!$K$64/10^6</f>
        <v>1.5596886300000001</v>
      </c>
      <c r="X160" s="21">
        <f>+'[12]19'!$L$64/10^6</f>
        <v>1.48878395</v>
      </c>
      <c r="Y160" s="21">
        <f>+'[12]19'!$N$64/10^6</f>
        <v>1.8300908900000001</v>
      </c>
      <c r="Z160" s="21">
        <f>+'[12]19'!$O$64/10^6</f>
        <v>1.8108150900000002</v>
      </c>
      <c r="AA160" s="21">
        <f>+'[12]19'!$P$64/10^6</f>
        <v>1.7229883000000001</v>
      </c>
      <c r="AB160" s="21">
        <f>+'[12]19'!$R$64/10^6</f>
        <v>1.4758060699999997</v>
      </c>
      <c r="AC160" s="21">
        <f>+'[12]19'!$S$64/10^6</f>
        <v>1.5486057699999998</v>
      </c>
      <c r="AD160" s="21">
        <f>+'[12]19'!$T$64/10^6</f>
        <v>1.5013963499999998</v>
      </c>
      <c r="AE160" s="29">
        <f t="shared" si="7"/>
        <v>18.813608339999998</v>
      </c>
      <c r="AG160" s="10">
        <v>1011</v>
      </c>
      <c r="AH160" s="10" t="s">
        <v>20</v>
      </c>
      <c r="AI160" s="21">
        <f>+'[12]19'!$F$76/10^6</f>
        <v>0.17243</v>
      </c>
      <c r="AJ160" s="21">
        <f>+'[12]19'!$G$76/10^6</f>
        <v>0.17244000000000001</v>
      </c>
      <c r="AK160" s="21">
        <f>+'[12]19'!$H$76/10^6</f>
        <v>0.17079</v>
      </c>
      <c r="AL160" s="21">
        <f>+'[12]19'!$J$76/10^6</f>
        <v>0.17215</v>
      </c>
      <c r="AM160" s="21">
        <f>+'[12]19'!$K$76/10^6</f>
        <v>0.17105999999999999</v>
      </c>
      <c r="AN160" s="21">
        <f>+'[12]19'!$L$76/10^6</f>
        <v>0.17699999999999999</v>
      </c>
      <c r="AO160" s="21">
        <f>+'[12]19'!$N$76/10^6</f>
        <v>0.17471</v>
      </c>
      <c r="AP160" s="21">
        <f>+'[12]19'!$O$76/10^6</f>
        <v>0.18248364</v>
      </c>
      <c r="AQ160" s="21">
        <f>+'[12]19'!$P$76/10^6</f>
        <v>0.18296999999999999</v>
      </c>
      <c r="AR160" s="21">
        <f>+'[12]19'!$R$76/10^6</f>
        <v>0.18093999999999999</v>
      </c>
      <c r="AS160" s="21">
        <f>+'[12]19'!$S$76/10^6</f>
        <v>0.18509999999999999</v>
      </c>
      <c r="AT160" s="21">
        <f>+'[12]19'!$T$76/10^6</f>
        <v>0.17818000000000001</v>
      </c>
      <c r="AU160" s="29">
        <f t="shared" si="8"/>
        <v>2.1202536400000001</v>
      </c>
      <c r="AW160" s="10">
        <v>1011</v>
      </c>
      <c r="AX160" s="10" t="s">
        <v>20</v>
      </c>
      <c r="AY160" s="21">
        <f>+'[12]19'!$F$85/10^6</f>
        <v>1.08098E-2</v>
      </c>
      <c r="AZ160" s="21">
        <f>+'[12]19'!$G$85/10^6</f>
        <v>2.0553140000000001E-2</v>
      </c>
      <c r="BA160" s="21">
        <f>+'[12]19'!$H$85/10^6</f>
        <v>1.7347959999999999E-2</v>
      </c>
      <c r="BB160" s="21">
        <f>+'[12]19'!$J$85/10^6</f>
        <v>7.3540640000000018E-2</v>
      </c>
      <c r="BC160" s="21">
        <f>+'[12]19'!$K$85/10^6</f>
        <v>5.569376999999999E-2</v>
      </c>
      <c r="BD160" s="21">
        <f>+'[12]19'!$L$85/10^6</f>
        <v>0.13796581999999996</v>
      </c>
      <c r="BE160" s="21">
        <f>+'[12]19'!$N$85/10^6</f>
        <v>8.204665999999998E-2</v>
      </c>
      <c r="BF160" s="21">
        <f>+'[12]19'!$O$85/10^6</f>
        <v>5.7770429999999991E-2</v>
      </c>
      <c r="BG160" s="21">
        <f>+'[12]19'!$P$85/10^6</f>
        <v>2.4136410000000004E-2</v>
      </c>
      <c r="BH160" s="21">
        <f>+'[12]19'!$R$85/10^6</f>
        <v>1.5127420000000042E-2</v>
      </c>
      <c r="BI160" s="21">
        <f>+'[12]19'!$S$85/10^6</f>
        <v>4.947151000000001E-2</v>
      </c>
      <c r="BJ160" s="21">
        <f>+'[12]19'!$T$85/10^6</f>
        <v>1.4638839999999997E-2</v>
      </c>
      <c r="BK160" s="29">
        <f t="shared" si="9"/>
        <v>0.55910240000000011</v>
      </c>
    </row>
    <row r="161" spans="1:63">
      <c r="A161" s="10">
        <v>1012</v>
      </c>
      <c r="B161" s="10" t="s">
        <v>21</v>
      </c>
      <c r="C161" s="21">
        <f>+'[12]20'!$F$63/10^6</f>
        <v>5.4477426300000005</v>
      </c>
      <c r="D161" s="21">
        <f>+'[12]20'!$G$63/10^6</f>
        <v>5.4814596000000009</v>
      </c>
      <c r="E161" s="21">
        <f>+'[12]20'!$H$63/10^6</f>
        <v>5.4408992399999994</v>
      </c>
      <c r="F161" s="21">
        <f>+'[12]20'!$J$63/10^6</f>
        <v>5.8138520499999995</v>
      </c>
      <c r="G161" s="21">
        <f>+'[12]20'!$K$63/10^6</f>
        <v>5.7922599999999997</v>
      </c>
      <c r="H161" s="21">
        <f>+'[12]20'!$L$63/10^6</f>
        <v>6.064232360000001</v>
      </c>
      <c r="I161" s="21">
        <f>+'[12]20'!$N$63/10^6</f>
        <v>6.3263233699999999</v>
      </c>
      <c r="J161" s="21">
        <f>+'[12]20'!$O$63/10^6</f>
        <v>6.6688039600000009</v>
      </c>
      <c r="K161" s="21">
        <f>+'[12]20'!$P$63/10^6</f>
        <v>6.0644080699999989</v>
      </c>
      <c r="L161" s="21">
        <f>+'[12]20'!$R$63/10^6</f>
        <v>5.8135632400000006</v>
      </c>
      <c r="M161" s="21">
        <f>+'[12]20'!$S$63/10^6</f>
        <v>5.9992015300000006</v>
      </c>
      <c r="N161" s="21">
        <f>+'[12]20'!$T$63/10^6</f>
        <v>6.0802845999999997</v>
      </c>
      <c r="O161" s="29">
        <f t="shared" si="6"/>
        <v>70.993030649999994</v>
      </c>
      <c r="Q161" s="10">
        <v>1012</v>
      </c>
      <c r="R161" s="10" t="s">
        <v>21</v>
      </c>
      <c r="S161" s="21">
        <f>+'[12]20'!$F$64/10^6</f>
        <v>4.8013549000000006</v>
      </c>
      <c r="T161" s="21">
        <f>+'[12]20'!$G$64/10^6</f>
        <v>4.7175016900000006</v>
      </c>
      <c r="U161" s="21">
        <f>+'[12]20'!$H$64/10^6</f>
        <v>4.7190533199999996</v>
      </c>
      <c r="V161" s="21">
        <f>+'[12]20'!$J$64/10^6</f>
        <v>5.1068617500000002</v>
      </c>
      <c r="W161" s="21">
        <f>+'[12]20'!$K$64/10^6</f>
        <v>5.1456848800000001</v>
      </c>
      <c r="X161" s="21">
        <f>+'[12]20'!$L$64/10^6</f>
        <v>4.8640094200000012</v>
      </c>
      <c r="Y161" s="21">
        <f>+'[12]20'!$N$64/10^6</f>
        <v>5.6922498100000007</v>
      </c>
      <c r="Z161" s="21">
        <f>+'[12]20'!$O$64/10^6</f>
        <v>5.8537284200000013</v>
      </c>
      <c r="AA161" s="21">
        <f>+'[12]20'!$P$64/10^6</f>
        <v>5.3914336099999991</v>
      </c>
      <c r="AB161" s="21">
        <f>+'[12]20'!$R$64/10^6</f>
        <v>5.1796474000000003</v>
      </c>
      <c r="AC161" s="21">
        <f>+'[12]20'!$S$64/10^6</f>
        <v>5.3554379300000008</v>
      </c>
      <c r="AD161" s="21">
        <f>+'[12]20'!$T$64/10^6</f>
        <v>5.4078938000000001</v>
      </c>
      <c r="AE161" s="29">
        <f t="shared" si="7"/>
        <v>62.234856930000007</v>
      </c>
      <c r="AG161" s="10">
        <v>1012</v>
      </c>
      <c r="AH161" s="10" t="s">
        <v>21</v>
      </c>
      <c r="AI161" s="21">
        <f>+'[12]20'!$F$76/10^6</f>
        <v>0.53483000000000003</v>
      </c>
      <c r="AJ161" s="21">
        <f>+'[12]20'!$G$76/10^6</f>
        <v>0.54210999999999998</v>
      </c>
      <c r="AK161" s="21">
        <f>+'[12]20'!$H$76/10^6</f>
        <v>0.53391</v>
      </c>
      <c r="AL161" s="21">
        <f>+'[12]20'!$J$76/10^6</f>
        <v>0.53371000000000002</v>
      </c>
      <c r="AM161" s="21">
        <f>+'[12]20'!$K$76/10^6</f>
        <v>0.52849999999999997</v>
      </c>
      <c r="AN161" s="21">
        <f>+'[12]20'!$L$76/10^6</f>
        <v>0.55028999999999995</v>
      </c>
      <c r="AO161" s="21">
        <f>+'[12]20'!$N$76/10^6</f>
        <v>0.53520999999999996</v>
      </c>
      <c r="AP161" s="21">
        <f>+'[12]20'!$O$76/10^6</f>
        <v>0.54757</v>
      </c>
      <c r="AQ161" s="21">
        <f>+'[12]20'!$P$76/10^6</f>
        <v>0.55467999999999995</v>
      </c>
      <c r="AR161" s="21">
        <f>+'[12]20'!$R$76/10^6</f>
        <v>0.54110000000000003</v>
      </c>
      <c r="AS161" s="21">
        <f>+'[12]20'!$S$76/10^6</f>
        <v>0.54640999999999995</v>
      </c>
      <c r="AT161" s="21">
        <f>+'[12]20'!$T$76/10^6</f>
        <v>0.56157999999999997</v>
      </c>
      <c r="AU161" s="29">
        <f t="shared" si="8"/>
        <v>6.5099000000000009</v>
      </c>
      <c r="AW161" s="10">
        <v>1012</v>
      </c>
      <c r="AX161" s="10" t="s">
        <v>21</v>
      </c>
      <c r="AY161" s="21">
        <f>+'[12]20'!$F$85/10^6</f>
        <v>0.11155773000000004</v>
      </c>
      <c r="AZ161" s="21">
        <f>+'[12]20'!$G$85/10^6</f>
        <v>0.22184790999999993</v>
      </c>
      <c r="BA161" s="21">
        <f>+'[12]20'!$H$85/10^6</f>
        <v>0.18793591999999992</v>
      </c>
      <c r="BB161" s="21">
        <f>+'[12]20'!$J$85/10^6</f>
        <v>0.17328029999999994</v>
      </c>
      <c r="BC161" s="21">
        <f>+'[12]20'!$K$85/10^6</f>
        <v>0.11807512000000005</v>
      </c>
      <c r="BD161" s="21">
        <f>+'[12]20'!$L$85/10^6</f>
        <v>0.6499329399999999</v>
      </c>
      <c r="BE161" s="21">
        <f>+'[12]20'!$N$85/10^6</f>
        <v>9.8863560000000003E-2</v>
      </c>
      <c r="BF161" s="21">
        <f>+'[12]20'!$O$85/10^6</f>
        <v>0.26750554000000004</v>
      </c>
      <c r="BG161" s="21">
        <f>+'[12]20'!$P$85/10^6</f>
        <v>0.11829446000000007</v>
      </c>
      <c r="BH161" s="21">
        <f>+'[12]20'!$R$85/10^6</f>
        <v>9.2815839999999969E-2</v>
      </c>
      <c r="BI161" s="21">
        <f>+'[12]20'!$S$85/10^6</f>
        <v>9.7353599999999971E-2</v>
      </c>
      <c r="BJ161" s="21">
        <f>+'[12]20'!$T$85/10^6</f>
        <v>0.11081080000000004</v>
      </c>
      <c r="BK161" s="29">
        <f t="shared" si="9"/>
        <v>2.2482737199999998</v>
      </c>
    </row>
    <row r="162" spans="1:63">
      <c r="A162" s="10">
        <v>1013</v>
      </c>
      <c r="B162" s="10" t="s">
        <v>22</v>
      </c>
      <c r="C162" s="21">
        <f>+'[12]21'!$F$63/10^6</f>
        <v>0.32004014000000003</v>
      </c>
      <c r="D162" s="21">
        <f>+'[12]21'!$G$63/10^6</f>
        <v>0.31536668000000001</v>
      </c>
      <c r="E162" s="21">
        <f>+'[12]21'!$H$63/10^6</f>
        <v>0.30585413</v>
      </c>
      <c r="F162" s="21">
        <f>+'[12]21'!$J$63/10^6</f>
        <v>0.34626844000000001</v>
      </c>
      <c r="G162" s="21">
        <f>+'[12]21'!$K$63/10^6</f>
        <v>0.33090036</v>
      </c>
      <c r="H162" s="21">
        <f>+'[12]21'!$L$63/10^6</f>
        <v>0.3305787</v>
      </c>
      <c r="I162" s="21">
        <f>+'[12]21'!$N$63/10^6</f>
        <v>0.42908170000000001</v>
      </c>
      <c r="J162" s="21">
        <f>+'[12]21'!$O$63/10^6</f>
        <v>0.38064826000000002</v>
      </c>
      <c r="K162" s="21">
        <f>+'[12]21'!$P$63/10^6</f>
        <v>0.37470166000000005</v>
      </c>
      <c r="L162" s="21">
        <f>+'[12]21'!$R$63/10^6</f>
        <v>0.35006639000000001</v>
      </c>
      <c r="M162" s="21">
        <f>+'[12]21'!$S$63/10^6</f>
        <v>0.33752599</v>
      </c>
      <c r="N162" s="21">
        <f>+'[12]21'!$T$63/10^6</f>
        <v>0.35287771000000001</v>
      </c>
      <c r="O162" s="29">
        <f t="shared" si="6"/>
        <v>4.1739101600000001</v>
      </c>
      <c r="Q162" s="10">
        <v>1013</v>
      </c>
      <c r="R162" s="10" t="s">
        <v>22</v>
      </c>
      <c r="S162" s="21">
        <f>+'[12]21'!$F$64/10^6</f>
        <v>0.28214417999999997</v>
      </c>
      <c r="T162" s="21">
        <f>+'[12]21'!$G$64/10^6</f>
        <v>0.27990370000000003</v>
      </c>
      <c r="U162" s="21">
        <f>+'[12]21'!$H$64/10^6</f>
        <v>0.26070412999999998</v>
      </c>
      <c r="V162" s="21">
        <f>+'[12]21'!$J$64/10^6</f>
        <v>0.28753490000000004</v>
      </c>
      <c r="W162" s="21">
        <f>+'[12]21'!$K$64/10^6</f>
        <v>0.27891424999999997</v>
      </c>
      <c r="X162" s="21">
        <f>+'[12]21'!$L$64/10^6</f>
        <v>0.28280735000000001</v>
      </c>
      <c r="Y162" s="21">
        <f>+'[12]21'!$N$64/10^6</f>
        <v>0.3934317</v>
      </c>
      <c r="Z162" s="21">
        <f>+'[12]21'!$O$64/10^6</f>
        <v>0.34181317</v>
      </c>
      <c r="AA162" s="21">
        <f>+'[12]21'!$P$64/10^6</f>
        <v>0.32013878000000001</v>
      </c>
      <c r="AB162" s="21">
        <f>+'[12]21'!$R$64/10^6</f>
        <v>0.30792710000000001</v>
      </c>
      <c r="AC162" s="21">
        <f>+'[12]21'!$S$64/10^6</f>
        <v>0.29494504999999999</v>
      </c>
      <c r="AD162" s="21">
        <f>+'[12]21'!$T$64/10^6</f>
        <v>0.31435324999999997</v>
      </c>
      <c r="AE162" s="29">
        <f t="shared" si="7"/>
        <v>3.6446175599999999</v>
      </c>
      <c r="AG162" s="10">
        <v>1013</v>
      </c>
      <c r="AH162" s="10" t="s">
        <v>22</v>
      </c>
      <c r="AI162" s="21">
        <f>+'[12]21'!$F$76/10^6</f>
        <v>3.3660000000000002E-2</v>
      </c>
      <c r="AJ162" s="21">
        <f>+'[12]21'!$G$76/10^6</f>
        <v>3.3480000000000003E-2</v>
      </c>
      <c r="AK162" s="21">
        <f>+'[12]21'!$H$76/10^6</f>
        <v>3.4139999999999997E-2</v>
      </c>
      <c r="AL162" s="21">
        <f>+'[12]21'!$J$76/10^6</f>
        <v>3.406E-2</v>
      </c>
      <c r="AM162" s="21">
        <f>+'[12]21'!$K$76/10^6</f>
        <v>3.4320000000000003E-2</v>
      </c>
      <c r="AN162" s="21">
        <f>+'[12]21'!$L$76/10^6</f>
        <v>3.5380000000000002E-2</v>
      </c>
      <c r="AO162" s="21">
        <f>+'[12]21'!$N$76/10^6</f>
        <v>3.5650000000000001E-2</v>
      </c>
      <c r="AP162" s="21">
        <f>+'[12]21'!$O$76/10^6</f>
        <v>3.5520000000000003E-2</v>
      </c>
      <c r="AQ162" s="21">
        <f>+'[12]21'!$P$76/10^6</f>
        <v>3.6760000000000001E-2</v>
      </c>
      <c r="AR162" s="21">
        <f>+'[12]21'!$R$76/10^6</f>
        <v>3.5909999999999997E-2</v>
      </c>
      <c r="AS162" s="21">
        <f>+'[12]21'!$S$76/10^6</f>
        <v>3.5459999999999998E-2</v>
      </c>
      <c r="AT162" s="21">
        <f>+'[12]21'!$T$76/10^6</f>
        <v>3.5680000000000003E-2</v>
      </c>
      <c r="AU162" s="29">
        <f t="shared" si="8"/>
        <v>0.42002</v>
      </c>
      <c r="AW162" s="10">
        <v>1013</v>
      </c>
      <c r="AX162" s="10" t="s">
        <v>22</v>
      </c>
      <c r="AY162" s="21">
        <f>+'[12]21'!$F$85/10^6</f>
        <v>4.2359599999999996E-3</v>
      </c>
      <c r="AZ162" s="21">
        <f>+'[12]21'!$G$85/10^6</f>
        <v>1.9829799999999996E-3</v>
      </c>
      <c r="BA162" s="21">
        <f>+'[12]21'!$H$85/10^6</f>
        <v>1.1010000000000001E-2</v>
      </c>
      <c r="BB162" s="21">
        <f>+'[12]21'!$J$85/10^6</f>
        <v>2.4673539999999994E-2</v>
      </c>
      <c r="BC162" s="21">
        <f>+'[12]21'!$K$85/10^6</f>
        <v>1.7666110000000002E-2</v>
      </c>
      <c r="BD162" s="21">
        <f>+'[12]21'!$L$85/10^6</f>
        <v>1.2391349999999999E-2</v>
      </c>
      <c r="BE162" s="21">
        <f>+'[12]21'!$N$85/10^6</f>
        <v>0</v>
      </c>
      <c r="BF162" s="21">
        <f>+'[12]21'!$O$85/10^6</f>
        <v>3.3150900000000001E-3</v>
      </c>
      <c r="BG162" s="21">
        <f>+'[12]21'!$P$85/10^6</f>
        <v>1.7802879999999997E-2</v>
      </c>
      <c r="BH162" s="21">
        <f>+'[12]21'!$R$85/10^6</f>
        <v>6.229290000000001E-3</v>
      </c>
      <c r="BI162" s="21">
        <f>+'[12]21'!$S$85/10^6</f>
        <v>7.1209399999999983E-3</v>
      </c>
      <c r="BJ162" s="21">
        <f>+'[12]21'!$T$85/10^6</f>
        <v>2.8444599999999992E-3</v>
      </c>
      <c r="BK162" s="29">
        <f t="shared" si="9"/>
        <v>0.10927259999999997</v>
      </c>
    </row>
    <row r="163" spans="1:63">
      <c r="A163" s="10">
        <v>1014</v>
      </c>
      <c r="B163" s="10" t="s">
        <v>23</v>
      </c>
      <c r="C163" s="21">
        <f>+'[12]22'!$F$63/10^6</f>
        <v>13.42803046</v>
      </c>
      <c r="D163" s="21">
        <f>+'[12]22'!$G$63/10^6</f>
        <v>13.238157280000001</v>
      </c>
      <c r="E163" s="21">
        <f>+'[12]22'!$H$63/10^6</f>
        <v>13.643102019999999</v>
      </c>
      <c r="F163" s="21">
        <f>+'[12]22'!$J$63/10^6</f>
        <v>14.161293969999999</v>
      </c>
      <c r="G163" s="21">
        <f>+'[12]22'!$K$63/10^6</f>
        <v>13.726882790000001</v>
      </c>
      <c r="H163" s="21">
        <f>+'[12]22'!$L$63/10^6</f>
        <v>13.413396649999997</v>
      </c>
      <c r="I163" s="21">
        <f>+'[12]22'!$N$63/10^6</f>
        <v>15.38676141</v>
      </c>
      <c r="J163" s="21">
        <f>+'[12]22'!$O$63/10^6</f>
        <v>15.11636566</v>
      </c>
      <c r="K163" s="21">
        <f>+'[12]22'!$P$63/10^6</f>
        <v>14.53106187</v>
      </c>
      <c r="L163" s="21">
        <f>+'[12]22'!$R$63/10^6</f>
        <v>14.15525884</v>
      </c>
      <c r="M163" s="21">
        <f>+'[12]22'!$S$63/10^6</f>
        <v>14.229535709999999</v>
      </c>
      <c r="N163" s="21">
        <f>+'[12]22'!$T$63/10^6</f>
        <v>14.313302830000001</v>
      </c>
      <c r="O163" s="29">
        <f t="shared" si="6"/>
        <v>169.34314949</v>
      </c>
      <c r="Q163" s="10">
        <v>1014</v>
      </c>
      <c r="R163" s="10" t="s">
        <v>23</v>
      </c>
      <c r="S163" s="21">
        <f>+'[12]22'!$F$64/10^6</f>
        <v>11.961206850000002</v>
      </c>
      <c r="T163" s="21">
        <f>+'[12]22'!$G$64/10^6</f>
        <v>11.918973040000001</v>
      </c>
      <c r="U163" s="21">
        <f>+'[12]22'!$H$64/10^6</f>
        <v>12.326959410000001</v>
      </c>
      <c r="V163" s="21">
        <f>+'[12]22'!$J$64/10^6</f>
        <v>12.721835809999998</v>
      </c>
      <c r="W163" s="21">
        <f>+'[12]22'!$K$64/10^6</f>
        <v>12.309148410000001</v>
      </c>
      <c r="X163" s="21">
        <f>+'[12]22'!$L$64/10^6</f>
        <v>12.088800959999997</v>
      </c>
      <c r="Y163" s="21">
        <f>+'[12]22'!$N$64/10^6</f>
        <v>14.023402040000001</v>
      </c>
      <c r="Z163" s="21">
        <f>+'[12]22'!$O$64/10^6</f>
        <v>13.80950488</v>
      </c>
      <c r="AA163" s="21">
        <f>+'[12]22'!$P$64/10^6</f>
        <v>13.167553840000002</v>
      </c>
      <c r="AB163" s="21">
        <f>+'[12]22'!$R$64/10^6</f>
        <v>12.769746380000001</v>
      </c>
      <c r="AC163" s="21">
        <f>+'[12]22'!$S$64/10^6</f>
        <v>12.71663796</v>
      </c>
      <c r="AD163" s="21">
        <f>+'[12]22'!$T$64/10^6</f>
        <v>12.974906170000002</v>
      </c>
      <c r="AE163" s="29">
        <f t="shared" si="7"/>
        <v>152.78867574999998</v>
      </c>
      <c r="AG163" s="10">
        <v>1014</v>
      </c>
      <c r="AH163" s="10" t="s">
        <v>23</v>
      </c>
      <c r="AI163" s="21">
        <f>+'[12]22'!$F$76/10^6</f>
        <v>1.2698700000000001</v>
      </c>
      <c r="AJ163" s="21">
        <f>+'[12]22'!$G$76/10^6</f>
        <v>1.28329</v>
      </c>
      <c r="AK163" s="21">
        <f>+'[12]22'!$H$76/10^6</f>
        <v>1.29348</v>
      </c>
      <c r="AL163" s="21">
        <f>+'[12]22'!$J$76/10^6</f>
        <v>1.2875099999999999</v>
      </c>
      <c r="AM163" s="21">
        <f>+'[12]22'!$K$76/10^6</f>
        <v>1.2896399999999999</v>
      </c>
      <c r="AN163" s="21">
        <f>+'[12]22'!$L$76/10^6</f>
        <v>1.3019799999999999</v>
      </c>
      <c r="AO163" s="21">
        <f>+'[12]22'!$N$76/10^6</f>
        <v>1.28329</v>
      </c>
      <c r="AP163" s="21">
        <f>+'[12]22'!$O$76/10^6</f>
        <v>1.3036300000000001</v>
      </c>
      <c r="AQ163" s="21">
        <f>+'[12]22'!$P$76/10^6</f>
        <v>1.3084800000000001</v>
      </c>
      <c r="AR163" s="21">
        <f>+'[12]22'!$R$76/10^6</f>
        <v>1.3009299999999999</v>
      </c>
      <c r="AS163" s="21">
        <f>+'[12]22'!$S$76/10^6</f>
        <v>1.29775</v>
      </c>
      <c r="AT163" s="21">
        <f>+'[12]22'!$T$76/10^6</f>
        <v>1.3256300000000001</v>
      </c>
      <c r="AU163" s="29">
        <f t="shared" si="8"/>
        <v>15.545480000000001</v>
      </c>
      <c r="AW163" s="10">
        <v>1014</v>
      </c>
      <c r="AX163" s="10" t="s">
        <v>23</v>
      </c>
      <c r="AY163" s="21">
        <f>+'[12]22'!$F$85/10^6</f>
        <v>0.19695361000000033</v>
      </c>
      <c r="AZ163" s="21">
        <f>+'[12]22'!$G$85/10^6</f>
        <v>3.5894239999999994E-2</v>
      </c>
      <c r="BA163" s="21">
        <f>+'[12]22'!$H$85/10^6</f>
        <v>2.2662609999999986E-2</v>
      </c>
      <c r="BB163" s="21">
        <f>+'[12]22'!$J$85/10^6</f>
        <v>0.15194816000000014</v>
      </c>
      <c r="BC163" s="21">
        <f>+'[12]22'!$K$85/10^6</f>
        <v>0.12809438000000001</v>
      </c>
      <c r="BD163" s="21">
        <f>+'[12]22'!$L$85/10^6</f>
        <v>2.2615689999999945E-2</v>
      </c>
      <c r="BE163" s="21">
        <f>+'[12]22'!$N$85/10^6</f>
        <v>8.0069370000000112E-2</v>
      </c>
      <c r="BF163" s="21">
        <f>+'[12]22'!$O$85/10^6</f>
        <v>3.2307799999999696E-3</v>
      </c>
      <c r="BG163" s="21">
        <f>+'[12]22'!$P$85/10^6</f>
        <v>5.5028029999999332E-2</v>
      </c>
      <c r="BH163" s="21">
        <f>+'[12]22'!$R$85/10^6</f>
        <v>8.4582459999999957E-2</v>
      </c>
      <c r="BI163" s="21">
        <f>+'[12]22'!$S$85/10^6</f>
        <v>0.21514775</v>
      </c>
      <c r="BJ163" s="21">
        <f>+'[12]22'!$T$85/10^6</f>
        <v>1.2766659999999916E-2</v>
      </c>
      <c r="BK163" s="29">
        <f t="shared" si="9"/>
        <v>1.0089937399999995</v>
      </c>
    </row>
    <row r="164" spans="1:63">
      <c r="A164" s="10">
        <v>1015</v>
      </c>
      <c r="B164" s="10" t="s">
        <v>24</v>
      </c>
      <c r="C164" s="21">
        <f>+'[12]23'!$F$63/10^6</f>
        <v>1.50610596</v>
      </c>
      <c r="D164" s="21">
        <f>+'[12]23'!$G$63/10^6</f>
        <v>1.5462564999999997</v>
      </c>
      <c r="E164" s="21">
        <f>+'[12]23'!$H$63/10^6</f>
        <v>1.5058909899999999</v>
      </c>
      <c r="F164" s="21">
        <f>+'[12]23'!$J$63/10^6</f>
        <v>1.6323316400000001</v>
      </c>
      <c r="G164" s="21">
        <f>+'[12]23'!$K$63/10^6</f>
        <v>1.4961712999999999</v>
      </c>
      <c r="H164" s="21">
        <f>+'[12]23'!$L$63/10^6</f>
        <v>1.5415125400000003</v>
      </c>
      <c r="I164" s="21">
        <f>+'[12]23'!$N$63/10^6</f>
        <v>1.7174972199999998</v>
      </c>
      <c r="J164" s="21">
        <f>+'[12]23'!$O$63/10^6</f>
        <v>1.8140144200000001</v>
      </c>
      <c r="K164" s="21">
        <f>+'[12]23'!$P$63/10^6</f>
        <v>1.5608875999999998</v>
      </c>
      <c r="L164" s="21">
        <f>+'[12]23'!$R$63/10^6</f>
        <v>1.6012599699999999</v>
      </c>
      <c r="M164" s="21">
        <f>+'[12]23'!$S$63/10^6</f>
        <v>1.5531453100000001</v>
      </c>
      <c r="N164" s="21">
        <f>+'[12]23'!$T$63/10^6</f>
        <v>1.8868518200000004</v>
      </c>
      <c r="O164" s="29">
        <f t="shared" si="6"/>
        <v>19.361925269999997</v>
      </c>
      <c r="Q164" s="10">
        <v>1015</v>
      </c>
      <c r="R164" s="10" t="s">
        <v>24</v>
      </c>
      <c r="S164" s="21">
        <f>+'[12]23'!$F$64/10^6</f>
        <v>1.3362871599999999</v>
      </c>
      <c r="T164" s="21">
        <f>+'[12]23'!$G$64/10^6</f>
        <v>1.3768732499999998</v>
      </c>
      <c r="U164" s="21">
        <f>+'[12]23'!$H$64/10^6</f>
        <v>1.3247709999999999</v>
      </c>
      <c r="V164" s="21">
        <f>+'[12]23'!$J$64/10^6</f>
        <v>1.44745027</v>
      </c>
      <c r="W164" s="21">
        <f>+'[12]23'!$K$64/10^6</f>
        <v>1.3173900399999998</v>
      </c>
      <c r="X164" s="21">
        <f>+'[12]23'!$L$64/10^6</f>
        <v>1.3502447000000002</v>
      </c>
      <c r="Y164" s="21">
        <f>+'[12]23'!$N$64/10^6</f>
        <v>1.5524207199999998</v>
      </c>
      <c r="Z164" s="21">
        <f>+'[12]23'!$O$64/10^6</f>
        <v>1.63522484</v>
      </c>
      <c r="AA164" s="21">
        <f>+'[12]23'!$P$64/10^6</f>
        <v>1.37080918</v>
      </c>
      <c r="AB164" s="21">
        <f>+'[12]23'!$R$64/10^6</f>
        <v>1.42127647</v>
      </c>
      <c r="AC164" s="21">
        <f>+'[12]23'!$S$64/10^6</f>
        <v>1.3256314200000001</v>
      </c>
      <c r="AD164" s="21">
        <f>+'[12]23'!$T$64/10^6</f>
        <v>1.4284495000000001</v>
      </c>
      <c r="AE164" s="29">
        <f t="shared" si="7"/>
        <v>16.886828550000001</v>
      </c>
      <c r="AG164" s="10">
        <v>1015</v>
      </c>
      <c r="AH164" s="10" t="s">
        <v>24</v>
      </c>
      <c r="AI164" s="21">
        <f>+'[12]23'!$F$76/10^6</f>
        <v>0.16664000000000001</v>
      </c>
      <c r="AJ164" s="21">
        <f>+'[12]23'!$G$76/10^6</f>
        <v>0.17015</v>
      </c>
      <c r="AK164" s="21">
        <f>+'[12]23'!$H$76/10^6</f>
        <v>0.16841</v>
      </c>
      <c r="AL164" s="21">
        <f>+'[12]23'!$J$76/10^6</f>
        <v>0.17050000000000001</v>
      </c>
      <c r="AM164" s="21">
        <f>+'[12]23'!$K$76/10^6</f>
        <v>0.16794000000000001</v>
      </c>
      <c r="AN164" s="21">
        <f>+'[12]23'!$L$76/10^6</f>
        <v>0.16900000000000001</v>
      </c>
      <c r="AO164" s="21">
        <f>+'[12]23'!$N$76/10^6</f>
        <v>0.17171</v>
      </c>
      <c r="AP164" s="21">
        <f>+'[12]23'!$O$76/10^6</f>
        <v>0.17132</v>
      </c>
      <c r="AQ164" s="21">
        <f>+'[12]23'!$P$76/10^6</f>
        <v>0.17177000000000001</v>
      </c>
      <c r="AR164" s="21">
        <f>+'[12]23'!$R$76/10^6</f>
        <v>0.17305999999999999</v>
      </c>
      <c r="AS164" s="21">
        <f>+'[12]23'!$S$76/10^6</f>
        <v>0.17293</v>
      </c>
      <c r="AT164" s="21">
        <f>+'[12]23'!$T$76/10^6</f>
        <v>0.17255999999999999</v>
      </c>
      <c r="AU164" s="29">
        <f t="shared" si="8"/>
        <v>2.0459899999999998</v>
      </c>
      <c r="AW164" s="10">
        <v>1015</v>
      </c>
      <c r="AX164" s="10" t="s">
        <v>24</v>
      </c>
      <c r="AY164" s="21">
        <f>+'[12]23'!$F$85/10^6</f>
        <v>3.1788000000000029E-3</v>
      </c>
      <c r="AZ164" s="21">
        <f>+'[12]23'!$G$85/10^6</f>
        <v>-7.6674999999999996E-4</v>
      </c>
      <c r="BA164" s="21">
        <f>+'[12]23'!$H$85/10^6</f>
        <v>1.270998999999999E-2</v>
      </c>
      <c r="BB164" s="21">
        <f>+'[12]23'!$J$85/10^6</f>
        <v>1.4381369999999996E-2</v>
      </c>
      <c r="BC164" s="21">
        <f>+'[12]23'!$K$85/10^6</f>
        <v>1.0841259999999995E-2</v>
      </c>
      <c r="BD164" s="21">
        <f>+'[12]23'!$L$85/10^6</f>
        <v>2.2267839999999997E-2</v>
      </c>
      <c r="BE164" s="21">
        <f>+'[12]23'!$N$85/10^6</f>
        <v>-6.6334999999999996E-3</v>
      </c>
      <c r="BF164" s="21">
        <f>+'[12]23'!$O$85/10^6</f>
        <v>7.4695800000000017E-3</v>
      </c>
      <c r="BG164" s="21">
        <f>+'[12]23'!$P$85/10^6</f>
        <v>1.8308419999999999E-2</v>
      </c>
      <c r="BH164" s="21">
        <f>+'[12]23'!$R$85/10^6</f>
        <v>6.9235E-3</v>
      </c>
      <c r="BI164" s="21">
        <f>+'[12]23'!$S$85/10^6</f>
        <v>5.4583890000000017E-2</v>
      </c>
      <c r="BJ164" s="21">
        <f>+'[12]23'!$T$85/10^6</f>
        <v>0.28584232000000004</v>
      </c>
      <c r="BK164" s="29">
        <f t="shared" si="9"/>
        <v>0.42910672000000005</v>
      </c>
    </row>
    <row r="165" spans="1:63">
      <c r="A165" s="10">
        <v>1016</v>
      </c>
      <c r="B165" s="10" t="s">
        <v>25</v>
      </c>
      <c r="C165" s="21">
        <f>+'[12]24'!$F$63/10^6</f>
        <v>1.95334312</v>
      </c>
      <c r="D165" s="21">
        <f>+'[12]24'!$G$63/10^6</f>
        <v>2.0001511500000002</v>
      </c>
      <c r="E165" s="21">
        <f>+'[12]24'!$H$63/10^6</f>
        <v>1.9573718499999997</v>
      </c>
      <c r="F165" s="21">
        <f>+'[12]24'!$J$63/10^6</f>
        <v>2.2275514599999999</v>
      </c>
      <c r="G165" s="21">
        <f>+'[12]24'!$K$63/10^6</f>
        <v>2.09079324</v>
      </c>
      <c r="H165" s="21">
        <f>+'[12]24'!$L$63/10^6</f>
        <v>2.1596150599999997</v>
      </c>
      <c r="I165" s="21">
        <f>+'[12]24'!$N$63/10^6</f>
        <v>2.4720786400000008</v>
      </c>
      <c r="J165" s="21">
        <f>+'[12]24'!$O$63/10^6</f>
        <v>2.5599887099999998</v>
      </c>
      <c r="K165" s="21">
        <f>+'[12]24'!$P$63/10^6</f>
        <v>2.1720234500000002</v>
      </c>
      <c r="L165" s="21">
        <f>+'[12]24'!$R$63/10^6</f>
        <v>2.0167714000000001</v>
      </c>
      <c r="M165" s="21">
        <f>+'[12]24'!$S$63/10^6</f>
        <v>2.0818417200000003</v>
      </c>
      <c r="N165" s="21">
        <f>+'[12]24'!$T$63/10^6</f>
        <v>2.0553469</v>
      </c>
      <c r="O165" s="29">
        <f t="shared" si="6"/>
        <v>25.746876700000001</v>
      </c>
      <c r="Q165" s="10">
        <v>1016</v>
      </c>
      <c r="R165" s="10" t="s">
        <v>25</v>
      </c>
      <c r="S165" s="21">
        <f>+'[12]24'!$F$64/10^6</f>
        <v>1.6902215599999999</v>
      </c>
      <c r="T165" s="21">
        <f>+'[12]24'!$G$64/10^6</f>
        <v>1.7449938</v>
      </c>
      <c r="U165" s="21">
        <f>+'[12]24'!$H$64/10^6</f>
        <v>1.6899664599999997</v>
      </c>
      <c r="V165" s="21">
        <f>+'[12]24'!$J$64/10^6</f>
        <v>1.9643018300000001</v>
      </c>
      <c r="W165" s="21">
        <f>+'[12]24'!$K$64/10^6</f>
        <v>1.8156087400000001</v>
      </c>
      <c r="X165" s="21">
        <f>+'[12]24'!$L$64/10^6</f>
        <v>1.8676261399999998</v>
      </c>
      <c r="Y165" s="21">
        <f>+'[12]24'!$N$64/10^6</f>
        <v>2.2175279600000004</v>
      </c>
      <c r="Z165" s="21">
        <f>+'[12]24'!$O$64/10^6</f>
        <v>2.2988137599999998</v>
      </c>
      <c r="AA165" s="21">
        <f>+'[12]24'!$P$64/10^6</f>
        <v>1.8857788700000004</v>
      </c>
      <c r="AB165" s="21">
        <f>+'[12]24'!$R$64/10^6</f>
        <v>1.7516359000000001</v>
      </c>
      <c r="AC165" s="21">
        <f>+'[12]24'!$S$64/10^6</f>
        <v>1.8264904100000001</v>
      </c>
      <c r="AD165" s="21">
        <f>+'[12]24'!$T$64/10^6</f>
        <v>1.7836628799999998</v>
      </c>
      <c r="AE165" s="29">
        <f t="shared" si="7"/>
        <v>22.536628310000005</v>
      </c>
      <c r="AG165" s="10">
        <v>1016</v>
      </c>
      <c r="AH165" s="10" t="s">
        <v>25</v>
      </c>
      <c r="AI165" s="21">
        <f>+'[12]24'!$F$76/10^6</f>
        <v>0.24681</v>
      </c>
      <c r="AJ165" s="21">
        <f>+'[12]24'!$G$76/10^6</f>
        <v>0.25206000000000001</v>
      </c>
      <c r="AK165" s="21">
        <f>+'[12]24'!$H$76/10^6</f>
        <v>0.25007000000000001</v>
      </c>
      <c r="AL165" s="21">
        <f>+'[12]24'!$J$76/10^6</f>
        <v>0.24893000000000001</v>
      </c>
      <c r="AM165" s="21">
        <f>+'[12]24'!$K$76/10^6</f>
        <v>0.25412000000000001</v>
      </c>
      <c r="AN165" s="21">
        <f>+'[12]24'!$L$76/10^6</f>
        <v>0.25613999999999998</v>
      </c>
      <c r="AO165" s="21">
        <f>+'[12]24'!$N$76/10^6</f>
        <v>0.25611</v>
      </c>
      <c r="AP165" s="21">
        <f>+'[12]24'!$O$76/10^6</f>
        <v>0.25325999999999999</v>
      </c>
      <c r="AQ165" s="21">
        <f>+'[12]24'!$P$76/10^6</f>
        <v>0.25592999999999999</v>
      </c>
      <c r="AR165" s="21">
        <f>+'[12]24'!$R$76/10^6</f>
        <v>0.25411</v>
      </c>
      <c r="AS165" s="21">
        <f>+'[12]24'!$S$76/10^6</f>
        <v>0.25725999999999999</v>
      </c>
      <c r="AT165" s="21">
        <f>+'[12]24'!$T$76/10^6</f>
        <v>0.25287999999999999</v>
      </c>
      <c r="AU165" s="29">
        <f t="shared" si="8"/>
        <v>3.0376799999999999</v>
      </c>
      <c r="AW165" s="10">
        <v>1016</v>
      </c>
      <c r="AX165" s="10" t="s">
        <v>25</v>
      </c>
      <c r="AY165" s="21">
        <f>+'[12]24'!$F$85/10^6</f>
        <v>1.6311559999999999E-2</v>
      </c>
      <c r="AZ165" s="21">
        <f>+'[12]24'!$G$85/10^6</f>
        <v>3.0973499999999987E-3</v>
      </c>
      <c r="BA165" s="21">
        <f>+'[12]24'!$H$85/10^6</f>
        <v>1.7335389999999999E-2</v>
      </c>
      <c r="BB165" s="21">
        <f>+'[12]24'!$J$85/10^6</f>
        <v>1.4319629999999998E-2</v>
      </c>
      <c r="BC165" s="21">
        <f>+'[12]24'!$K$85/10^6</f>
        <v>2.10645E-2</v>
      </c>
      <c r="BD165" s="21">
        <f>+'[12]24'!$L$85/10^6</f>
        <v>3.5848919999999999E-2</v>
      </c>
      <c r="BE165" s="21">
        <f>+'[12]24'!$N$85/10^6</f>
        <v>-1.5593199999999997E-3</v>
      </c>
      <c r="BF165" s="21">
        <f>+'[12]24'!$O$85/10^6</f>
        <v>7.9149500000000109E-3</v>
      </c>
      <c r="BG165" s="21">
        <f>+'[12]24'!$P$85/10^6</f>
        <v>3.0314579999999959E-2</v>
      </c>
      <c r="BH165" s="21">
        <f>+'[12]24'!$R$85/10^6</f>
        <v>1.1025500000000058E-2</v>
      </c>
      <c r="BI165" s="21">
        <f>+'[12]24'!$S$85/10^6</f>
        <v>-1.9086900000000024E-3</v>
      </c>
      <c r="BJ165" s="21">
        <f>+'[12]24'!$T$85/10^6</f>
        <v>1.8804020000000005E-2</v>
      </c>
      <c r="BK165" s="29">
        <f t="shared" si="9"/>
        <v>0.17256839000000002</v>
      </c>
    </row>
    <row r="166" spans="1:63">
      <c r="A166" s="10">
        <v>1017</v>
      </c>
      <c r="B166" s="10" t="s">
        <v>26</v>
      </c>
      <c r="C166" s="21">
        <f>+'[12]25'!$F$63/10^6</f>
        <v>3.9965098500000003</v>
      </c>
      <c r="D166" s="21">
        <f>+'[12]25'!$G$63/10^6</f>
        <v>4.3513508900000009</v>
      </c>
      <c r="E166" s="21">
        <f>+'[12]25'!$H$63/10^6</f>
        <v>4.2248911299999996</v>
      </c>
      <c r="F166" s="21">
        <f>+'[12]25'!$J$63/10^6</f>
        <v>4.3579736900000006</v>
      </c>
      <c r="G166" s="21">
        <f>+'[12]25'!$K$63/10^6</f>
        <v>4.1463875900000007</v>
      </c>
      <c r="H166" s="21">
        <f>+'[12]25'!$L$63/10^6</f>
        <v>3.9500426799999997</v>
      </c>
      <c r="I166" s="21">
        <f>+'[12]25'!$N$63/10^6</f>
        <v>4.6607865699999991</v>
      </c>
      <c r="J166" s="21">
        <f>+'[12]25'!$O$63/10^6</f>
        <v>4.564856540000001</v>
      </c>
      <c r="K166" s="21">
        <f>+'[12]25'!$P$63/10^6</f>
        <v>4.4363012499999996</v>
      </c>
      <c r="L166" s="21">
        <f>+'[12]25'!$R$63/10^6</f>
        <v>4.1816743000000001</v>
      </c>
      <c r="M166" s="21">
        <f>+'[12]25'!$S$63/10^6</f>
        <v>4.2193662099999987</v>
      </c>
      <c r="N166" s="21">
        <f>+'[12]25'!$T$63/10^6</f>
        <v>4.2026507600000009</v>
      </c>
      <c r="O166" s="29">
        <f t="shared" si="6"/>
        <v>51.292791460000004</v>
      </c>
      <c r="Q166" s="10">
        <v>1017</v>
      </c>
      <c r="R166" s="10" t="s">
        <v>26</v>
      </c>
      <c r="S166" s="21">
        <f>+'[12]25'!$F$64/10^6</f>
        <v>3.5747408599999999</v>
      </c>
      <c r="T166" s="21">
        <f>+'[12]25'!$G$64/10^6</f>
        <v>3.7437253500000001</v>
      </c>
      <c r="U166" s="21">
        <f>+'[12]25'!$H$64/10^6</f>
        <v>3.6735711599999998</v>
      </c>
      <c r="V166" s="21">
        <f>+'[12]25'!$J$64/10^6</f>
        <v>3.8068100500000002</v>
      </c>
      <c r="W166" s="21">
        <f>+'[12]25'!$K$64/10^6</f>
        <v>3.6828143800000004</v>
      </c>
      <c r="X166" s="21">
        <f>+'[12]25'!$L$64/10^6</f>
        <v>3.4775288299999998</v>
      </c>
      <c r="Y166" s="21">
        <f>+'[12]25'!$N$64/10^6</f>
        <v>4.1880651299999991</v>
      </c>
      <c r="Z166" s="21">
        <f>+'[12]25'!$O$64/10^6</f>
        <v>4.0602468099999998</v>
      </c>
      <c r="AA166" s="21">
        <f>+'[12]25'!$P$64/10^6</f>
        <v>4.0022089900000006</v>
      </c>
      <c r="AB166" s="21">
        <f>+'[12]25'!$R$64/10^6</f>
        <v>3.74088142</v>
      </c>
      <c r="AC166" s="21">
        <f>+'[12]25'!$S$64/10^6</f>
        <v>3.7811824399999998</v>
      </c>
      <c r="AD166" s="21">
        <f>+'[12]25'!$T$64/10^6</f>
        <v>3.7432966900000002</v>
      </c>
      <c r="AE166" s="29">
        <f t="shared" si="7"/>
        <v>45.475072110000006</v>
      </c>
      <c r="AG166" s="10">
        <v>1017</v>
      </c>
      <c r="AH166" s="10" t="s">
        <v>26</v>
      </c>
      <c r="AI166" s="21">
        <f>+'[12]25'!$F$76/10^6</f>
        <v>0.39273000000000002</v>
      </c>
      <c r="AJ166" s="21">
        <f>+'[12]25'!$G$76/10^6</f>
        <v>0.39407999999999999</v>
      </c>
      <c r="AK166" s="21">
        <f>+'[12]25'!$H$76/10^6</f>
        <v>0.41121999999999997</v>
      </c>
      <c r="AL166" s="21">
        <f>+'[12]25'!$J$76/10^6</f>
        <v>0.39602999999999999</v>
      </c>
      <c r="AM166" s="21">
        <f>+'[12]25'!$K$76/10^6</f>
        <v>0.39695999999999998</v>
      </c>
      <c r="AN166" s="21">
        <f>+'[12]25'!$L$76/10^6</f>
        <v>0.39953</v>
      </c>
      <c r="AO166" s="21">
        <f>+'[12]25'!$N$76/10^6</f>
        <v>0.41032999999999997</v>
      </c>
      <c r="AP166" s="21">
        <f>+'[12]25'!$O$76/10^6</f>
        <v>0.41500999999999999</v>
      </c>
      <c r="AQ166" s="21">
        <f>+'[12]25'!$P$76/10^6</f>
        <v>0.41616999999999998</v>
      </c>
      <c r="AR166" s="21">
        <f>+'[12]25'!$R$76/10^6</f>
        <v>0.41086</v>
      </c>
      <c r="AS166" s="21">
        <f>+'[12]25'!$S$76/10^6</f>
        <v>0.41588000000000003</v>
      </c>
      <c r="AT166" s="21">
        <f>+'[12]25'!$T$76/10^6</f>
        <v>0.40733999999999998</v>
      </c>
      <c r="AU166" s="29">
        <f t="shared" si="8"/>
        <v>4.8661399999999997</v>
      </c>
      <c r="AW166" s="10">
        <v>1017</v>
      </c>
      <c r="AX166" s="10" t="s">
        <v>26</v>
      </c>
      <c r="AY166" s="21">
        <f>+'[12]25'!$F$85/10^6</f>
        <v>2.9038990000000049E-2</v>
      </c>
      <c r="AZ166" s="21">
        <f>+'[12]25'!$G$85/10^6</f>
        <v>0.21354554000000014</v>
      </c>
      <c r="BA166" s="21">
        <f>+'[12]25'!$H$85/10^6</f>
        <v>0.14009996999999996</v>
      </c>
      <c r="BB166" s="21">
        <f>+'[12]25'!$J$85/10^6</f>
        <v>0.15513364000000002</v>
      </c>
      <c r="BC166" s="21">
        <f>+'[12]25'!$K$85/10^6</f>
        <v>6.6613209999999992E-2</v>
      </c>
      <c r="BD166" s="21">
        <f>+'[12]25'!$L$85/10^6</f>
        <v>7.2983849999999975E-2</v>
      </c>
      <c r="BE166" s="21">
        <f>+'[12]25'!$N$85/10^6</f>
        <v>6.2391439999999986E-2</v>
      </c>
      <c r="BF166" s="21">
        <f>+'[12]25'!$O$85/10^6</f>
        <v>8.9599730000000044E-2</v>
      </c>
      <c r="BG166" s="21">
        <f>+'[12]25'!$P$85/10^6</f>
        <v>1.7922259999999995E-2</v>
      </c>
      <c r="BH166" s="21">
        <f>+'[12]25'!$R$85/10^6</f>
        <v>2.9932880000000005E-2</v>
      </c>
      <c r="BI166" s="21">
        <f>+'[12]25'!$S$85/10^6</f>
        <v>2.2303770000000004E-2</v>
      </c>
      <c r="BJ166" s="21">
        <f>+'[12]25'!$T$85/10^6</f>
        <v>5.2014069999999996E-2</v>
      </c>
      <c r="BK166" s="29">
        <f t="shared" si="9"/>
        <v>0.95157935000000016</v>
      </c>
    </row>
    <row r="167" spans="1:63">
      <c r="A167" s="10">
        <v>1018</v>
      </c>
      <c r="B167" s="10" t="s">
        <v>27</v>
      </c>
      <c r="C167" s="21">
        <f>+'[12]26'!$F$63/10^6</f>
        <v>1.7056017699999997</v>
      </c>
      <c r="D167" s="21">
        <f>+'[12]26'!$G$63/10^6</f>
        <v>1.6885916400000001</v>
      </c>
      <c r="E167" s="21">
        <f>+'[12]26'!$H$63/10^6</f>
        <v>1.7366860100000001</v>
      </c>
      <c r="F167" s="21">
        <f>+'[12]26'!$J$63/10^6</f>
        <v>1.7851330799999998</v>
      </c>
      <c r="G167" s="21">
        <f>+'[12]26'!$K$63/10^6</f>
        <v>1.63219899</v>
      </c>
      <c r="H167" s="21">
        <f>+'[12]26'!$L$63/10^6</f>
        <v>1.7058585000000002</v>
      </c>
      <c r="I167" s="21">
        <f>+'[12]26'!$N$63/10^6</f>
        <v>2.0680051399999999</v>
      </c>
      <c r="J167" s="21">
        <f>+'[12]26'!$O$63/10^6</f>
        <v>2.0189154500000002</v>
      </c>
      <c r="K167" s="21">
        <f>+'[12]26'!$P$63/10^6</f>
        <v>1.8525821999999998</v>
      </c>
      <c r="L167" s="21">
        <f>+'[12]26'!$R$63/10^6</f>
        <v>1.79656777</v>
      </c>
      <c r="M167" s="21">
        <f>+'[12]26'!$S$63/10^6</f>
        <v>1.7767175800000001</v>
      </c>
      <c r="N167" s="21">
        <f>+'[12]26'!$T$63/10^6</f>
        <v>1.75057558</v>
      </c>
      <c r="O167" s="29">
        <f t="shared" si="6"/>
        <v>21.517433709999999</v>
      </c>
      <c r="Q167" s="10">
        <v>1018</v>
      </c>
      <c r="R167" s="10" t="s">
        <v>27</v>
      </c>
      <c r="S167" s="21">
        <f>+'[12]26'!$F$64/10^6</f>
        <v>1.4885213199999998</v>
      </c>
      <c r="T167" s="21">
        <f>+'[12]26'!$G$64/10^6</f>
        <v>1.45568656</v>
      </c>
      <c r="U167" s="21">
        <f>+'[12]26'!$H$64/10^6</f>
        <v>1.4705478000000001</v>
      </c>
      <c r="V167" s="21">
        <f>+'[12]26'!$J$64/10^6</f>
        <v>1.5587823799999998</v>
      </c>
      <c r="W167" s="21">
        <f>+'[12]26'!$K$64/10^6</f>
        <v>1.4076639399999999</v>
      </c>
      <c r="X167" s="21">
        <f>+'[12]26'!$L$64/10^6</f>
        <v>1.4550451500000001</v>
      </c>
      <c r="Y167" s="21">
        <f>+'[12]26'!$N$64/10^6</f>
        <v>1.8528651999999999</v>
      </c>
      <c r="Z167" s="21">
        <f>+'[12]26'!$O$64/10^6</f>
        <v>1.77401835</v>
      </c>
      <c r="AA167" s="21">
        <f>+'[12]26'!$P$64/10^6</f>
        <v>1.6371852099999999</v>
      </c>
      <c r="AB167" s="21">
        <f>+'[12]26'!$R$64/10^6</f>
        <v>1.5795969399999998</v>
      </c>
      <c r="AC167" s="21">
        <f>+'[12]26'!$S$64/10^6</f>
        <v>1.53712772</v>
      </c>
      <c r="AD167" s="21">
        <f>+'[12]26'!$T$64/10^6</f>
        <v>1.5351554599999999</v>
      </c>
      <c r="AE167" s="29">
        <f t="shared" si="7"/>
        <v>18.752196029999997</v>
      </c>
      <c r="AG167" s="10">
        <v>1018</v>
      </c>
      <c r="AH167" s="10" t="s">
        <v>27</v>
      </c>
      <c r="AI167" s="21">
        <f>+'[12]26'!$F$76/10^6</f>
        <v>0.21199000000000001</v>
      </c>
      <c r="AJ167" s="21">
        <f>+'[12]26'!$G$76/10^6</f>
        <v>0.21948000000000001</v>
      </c>
      <c r="AK167" s="21">
        <f>+'[12]26'!$H$76/10^6</f>
        <v>0.21142</v>
      </c>
      <c r="AL167" s="21">
        <f>+'[12]26'!$J$76/10^6</f>
        <v>0.21010999999999999</v>
      </c>
      <c r="AM167" s="21">
        <f>+'[12]26'!$K$76/10^6</f>
        <v>0.20469000000000001</v>
      </c>
      <c r="AN167" s="21">
        <f>+'[12]26'!$L$76/10^6</f>
        <v>0.21728</v>
      </c>
      <c r="AO167" s="21">
        <f>+'[12]26'!$N$76/10^6</f>
        <v>0.20646999999999999</v>
      </c>
      <c r="AP167" s="21">
        <f>+'[12]26'!$O$76/10^6</f>
        <v>0.21858</v>
      </c>
      <c r="AQ167" s="21">
        <f>+'[12]26'!$P$76/10^6</f>
        <v>0.21357999999999999</v>
      </c>
      <c r="AR167" s="21">
        <f>+'[12]26'!$R$76/10^6</f>
        <v>0.20835000000000001</v>
      </c>
      <c r="AS167" s="21">
        <f>+'[12]26'!$S$76/10^6</f>
        <v>0.22136</v>
      </c>
      <c r="AT167" s="21">
        <f>+'[12]26'!$T$76/10^6</f>
        <v>0.20330000000000001</v>
      </c>
      <c r="AU167" s="29">
        <f t="shared" si="8"/>
        <v>2.5466099999999998</v>
      </c>
      <c r="AW167" s="10">
        <v>1018</v>
      </c>
      <c r="AX167" s="10" t="s">
        <v>27</v>
      </c>
      <c r="AY167" s="21">
        <f>+'[12]26'!$F$85/10^6</f>
        <v>5.0904500000000007E-3</v>
      </c>
      <c r="AZ167" s="21">
        <f>+'[12]26'!$G$85/10^6</f>
        <v>1.3425080000000002E-2</v>
      </c>
      <c r="BA167" s="21">
        <f>+'[12]26'!$H$85/10^6</f>
        <v>5.4718210000000003E-2</v>
      </c>
      <c r="BB167" s="21">
        <f>+'[12]26'!$J$85/10^6</f>
        <v>1.6240699999999997E-2</v>
      </c>
      <c r="BC167" s="21">
        <f>+'[12]26'!$K$85/10^6</f>
        <v>1.9845049999999989E-2</v>
      </c>
      <c r="BD167" s="21">
        <f>+'[12]26'!$L$85/10^6</f>
        <v>3.353334999999999E-2</v>
      </c>
      <c r="BE167" s="21">
        <f>+'[12]26'!$N$85/10^6</f>
        <v>8.6699399999999992E-3</v>
      </c>
      <c r="BF167" s="21">
        <f>+'[12]26'!$O$85/10^6</f>
        <v>2.6317099999999993E-2</v>
      </c>
      <c r="BG167" s="21">
        <f>+'[12]26'!$P$85/10^6</f>
        <v>1.8169899999999999E-3</v>
      </c>
      <c r="BH167" s="21">
        <f>+'[12]26'!$R$85/10^6</f>
        <v>8.6208300000000012E-3</v>
      </c>
      <c r="BI167" s="21">
        <f>+'[12]26'!$S$85/10^6</f>
        <v>1.8229860000000001E-2</v>
      </c>
      <c r="BJ167" s="21">
        <f>+'[12]26'!$T$85/10^6</f>
        <v>1.2120119999999998E-2</v>
      </c>
      <c r="BK167" s="29">
        <f t="shared" si="9"/>
        <v>0.21862767999999994</v>
      </c>
    </row>
    <row r="168" spans="1:63">
      <c r="A168" s="10">
        <v>1019</v>
      </c>
      <c r="B168" s="10" t="s">
        <v>28</v>
      </c>
      <c r="C168" s="21">
        <f>+'[12]27'!$F$63/10^6</f>
        <v>1.0657702900000001</v>
      </c>
      <c r="D168" s="21">
        <f>+'[12]27'!$G$63/10^6</f>
        <v>1.05765672</v>
      </c>
      <c r="E168" s="21">
        <f>+'[12]27'!$H$63/10^6</f>
        <v>1.07138658</v>
      </c>
      <c r="F168" s="21">
        <f>+'[12]27'!$J$63/10^6</f>
        <v>1.0999972600000001</v>
      </c>
      <c r="G168" s="21">
        <f>+'[12]27'!$K$63/10^6</f>
        <v>1.0663239199999999</v>
      </c>
      <c r="H168" s="21">
        <f>+'[12]27'!$L$63/10^6</f>
        <v>1.0860890299999999</v>
      </c>
      <c r="I168" s="21">
        <f>+'[12]27'!$N$63/10^6</f>
        <v>1.2427711099999998</v>
      </c>
      <c r="J168" s="21">
        <f>+'[12]27'!$O$63/10^6</f>
        <v>1.2327057800000001</v>
      </c>
      <c r="K168" s="21">
        <f>+'[12]27'!$P$63/10^6</f>
        <v>1.1599712200000001</v>
      </c>
      <c r="L168" s="21">
        <f>+'[12]27'!$R$63/10^6</f>
        <v>1.0996330599999997</v>
      </c>
      <c r="M168" s="21">
        <f>+'[12]27'!$S$63/10^6</f>
        <v>1.0905798800000002</v>
      </c>
      <c r="N168" s="21">
        <f>+'[12]27'!$T$63/10^6</f>
        <v>1.1309693399999998</v>
      </c>
      <c r="O168" s="29">
        <f t="shared" si="6"/>
        <v>13.403854189999999</v>
      </c>
      <c r="Q168" s="10">
        <v>1019</v>
      </c>
      <c r="R168" s="10" t="s">
        <v>28</v>
      </c>
      <c r="S168" s="21">
        <f>+'[12]27'!$F$64/10^6</f>
        <v>0.94057769999999996</v>
      </c>
      <c r="T168" s="21">
        <f>+'[12]27'!$G$64/10^6</f>
        <v>0.93931175</v>
      </c>
      <c r="U168" s="21">
        <f>+'[12]27'!$H$64/10^6</f>
        <v>0.94925731000000002</v>
      </c>
      <c r="V168" s="21">
        <f>+'[12]27'!$J$64/10^6</f>
        <v>0.97620433000000006</v>
      </c>
      <c r="W168" s="21">
        <f>+'[12]27'!$K$64/10^6</f>
        <v>0.93197930999999989</v>
      </c>
      <c r="X168" s="21">
        <f>+'[12]27'!$L$64/10^6</f>
        <v>0.93857554999999993</v>
      </c>
      <c r="Y168" s="21">
        <f>+'[12]27'!$N$64/10^6</f>
        <v>1.1109124099999999</v>
      </c>
      <c r="Z168" s="21">
        <f>+'[12]27'!$O$64/10^6</f>
        <v>1.10797506</v>
      </c>
      <c r="AA168" s="21">
        <f>+'[12]27'!$P$64/10^6</f>
        <v>1.0230762899999999</v>
      </c>
      <c r="AB168" s="21">
        <f>+'[12]27'!$R$64/10^6</f>
        <v>0.97798490000000005</v>
      </c>
      <c r="AC168" s="21">
        <f>+'[12]27'!$S$64/10^6</f>
        <v>0.97126997000000004</v>
      </c>
      <c r="AD168" s="21">
        <f>+'[12]27'!$T$64/10^6</f>
        <v>1.0037373599999999</v>
      </c>
      <c r="AE168" s="29">
        <f t="shared" si="7"/>
        <v>11.870861940000001</v>
      </c>
      <c r="AG168" s="10">
        <v>1019</v>
      </c>
      <c r="AH168" s="10" t="s">
        <v>28</v>
      </c>
      <c r="AI168" s="21">
        <f>+'[12]27'!$F$76/10^6</f>
        <v>0.11688999999999999</v>
      </c>
      <c r="AJ168" s="21">
        <f>+'[12]27'!$G$76/10^6</f>
        <v>0.11563</v>
      </c>
      <c r="AK168" s="21">
        <f>+'[12]27'!$H$76/10^6</f>
        <v>0.11686000000000001</v>
      </c>
      <c r="AL168" s="21">
        <f>+'[12]27'!$J$76/10^6</f>
        <v>0.11695</v>
      </c>
      <c r="AM168" s="21">
        <f>+'[12]27'!$K$76/10^6</f>
        <v>0.11518</v>
      </c>
      <c r="AN168" s="21">
        <f>+'[12]27'!$L$76/10^6</f>
        <v>0.11921</v>
      </c>
      <c r="AO168" s="21">
        <f>+'[12]27'!$N$76/10^6</f>
        <v>0.11951000000000001</v>
      </c>
      <c r="AP168" s="21">
        <f>+'[12]27'!$O$76/10^6</f>
        <v>0.12053</v>
      </c>
      <c r="AQ168" s="21">
        <f>+'[12]27'!$P$76/10^6</f>
        <v>0.12261</v>
      </c>
      <c r="AR168" s="21">
        <f>+'[12]27'!$R$76/10^6</f>
        <v>0.11712</v>
      </c>
      <c r="AS168" s="21">
        <f>+'[12]27'!$S$76/10^6</f>
        <v>0.11733</v>
      </c>
      <c r="AT168" s="21">
        <f>+'[12]27'!$T$76/10^6</f>
        <v>0.11655</v>
      </c>
      <c r="AU168" s="29">
        <f t="shared" si="8"/>
        <v>1.4143699999999997</v>
      </c>
      <c r="AW168" s="10">
        <v>1019</v>
      </c>
      <c r="AX168" s="10" t="s">
        <v>28</v>
      </c>
      <c r="AY168" s="21">
        <f>+'[12]27'!$F$85/10^6</f>
        <v>8.3025900000000003E-3</v>
      </c>
      <c r="AZ168" s="21">
        <f>+'[12]27'!$G$85/10^6</f>
        <v>2.7149699999999993E-3</v>
      </c>
      <c r="BA168" s="21">
        <f>+'[12]27'!$H$85/10^6</f>
        <v>5.2692700000000004E-3</v>
      </c>
      <c r="BB168" s="21">
        <f>+'[12]27'!$J$85/10^6</f>
        <v>6.8429299999999988E-3</v>
      </c>
      <c r="BC168" s="21">
        <f>+'[12]27'!$K$85/10^6</f>
        <v>1.9164610000000002E-2</v>
      </c>
      <c r="BD168" s="21">
        <f>+'[12]27'!$L$85/10^6</f>
        <v>2.8303480000000009E-2</v>
      </c>
      <c r="BE168" s="21">
        <f>+'[12]27'!$N$85/10^6</f>
        <v>1.2348699999999997E-2</v>
      </c>
      <c r="BF168" s="21">
        <f>+'[12]27'!$O$85/10^6</f>
        <v>4.2007199999999972E-3</v>
      </c>
      <c r="BG168" s="21">
        <f>+'[12]27'!$P$85/10^6</f>
        <v>1.4284930000000022E-2</v>
      </c>
      <c r="BH168" s="21">
        <f>+'[12]27'!$R$85/10^6</f>
        <v>4.5281600000000033E-3</v>
      </c>
      <c r="BI168" s="21">
        <f>+'[12]27'!$S$85/10^6</f>
        <v>1.979910000000001E-3</v>
      </c>
      <c r="BJ168" s="21">
        <f>+'[12]27'!$T$85/10^6</f>
        <v>1.0681980000000001E-2</v>
      </c>
      <c r="BK168" s="29">
        <f t="shared" si="9"/>
        <v>0.11862225000000004</v>
      </c>
    </row>
    <row r="169" spans="1:63">
      <c r="A169" s="10">
        <v>1020</v>
      </c>
      <c r="B169" s="10" t="s">
        <v>29</v>
      </c>
      <c r="C169" s="21">
        <f>+'[12]28'!$F$63/10^6</f>
        <v>5.6590439799999999</v>
      </c>
      <c r="D169" s="21">
        <f>+'[12]28'!$G$63/10^6</f>
        <v>5.5927753899999999</v>
      </c>
      <c r="E169" s="21">
        <f>+'[12]28'!$H$63/10^6</f>
        <v>5.8245519000000003</v>
      </c>
      <c r="F169" s="21">
        <f>+'[12]28'!$J$63/10^6</f>
        <v>6.2463134399999998</v>
      </c>
      <c r="G169" s="21">
        <f>+'[12]28'!$K$63/10^6</f>
        <v>5.7224228899999998</v>
      </c>
      <c r="H169" s="21">
        <f>+'[12]28'!$L$63/10^6</f>
        <v>5.65644847</v>
      </c>
      <c r="I169" s="21">
        <f>+'[12]28'!$N$63/10^6</f>
        <v>6.5354260199999992</v>
      </c>
      <c r="J169" s="21">
        <f>+'[12]28'!$O$63/10^6</f>
        <v>6.0171656100000002</v>
      </c>
      <c r="K169" s="21">
        <f>+'[12]28'!$P$63/10^6</f>
        <v>6.1476030999999995</v>
      </c>
      <c r="L169" s="21">
        <f>+'[12]28'!$R$63/10^6</f>
        <v>6.0317262399999994</v>
      </c>
      <c r="M169" s="21">
        <f>+'[12]28'!$S$63/10^6</f>
        <v>5.8863720100000005</v>
      </c>
      <c r="N169" s="21">
        <f>+'[12]28'!$T$63/10^6</f>
        <v>5.8860886399999996</v>
      </c>
      <c r="O169" s="29">
        <f t="shared" si="6"/>
        <v>71.205937689999985</v>
      </c>
      <c r="Q169" s="10">
        <v>1020</v>
      </c>
      <c r="R169" s="10" t="s">
        <v>29</v>
      </c>
      <c r="S169" s="21">
        <f>+'[12]28'!$F$64/10^6</f>
        <v>5.10126452</v>
      </c>
      <c r="T169" s="21">
        <f>+'[12]28'!$G$64/10^6</f>
        <v>5.0413635999999995</v>
      </c>
      <c r="U169" s="21">
        <f>+'[12]28'!$H$64/10^6</f>
        <v>5.3018789599999998</v>
      </c>
      <c r="V169" s="21">
        <f>+'[12]28'!$J$64/10^6</f>
        <v>5.6397548099999995</v>
      </c>
      <c r="W169" s="21">
        <f>+'[12]28'!$K$64/10^6</f>
        <v>5.1643231399999996</v>
      </c>
      <c r="X169" s="21">
        <f>+'[12]28'!$L$64/10^6</f>
        <v>5.0938263199999998</v>
      </c>
      <c r="Y169" s="21">
        <f>+'[12]28'!$N$64/10^6</f>
        <v>6.0107475199999998</v>
      </c>
      <c r="Z169" s="21">
        <f>+'[12]28'!$O$64/10^6</f>
        <v>5.4288521800000007</v>
      </c>
      <c r="AA169" s="21">
        <f>+'[12]28'!$P$64/10^6</f>
        <v>5.5252947599999995</v>
      </c>
      <c r="AB169" s="21">
        <f>+'[12]28'!$R$64/10^6</f>
        <v>5.460930359999999</v>
      </c>
      <c r="AC169" s="21">
        <f>+'[12]28'!$S$64/10^6</f>
        <v>5.2860755200000007</v>
      </c>
      <c r="AD169" s="21">
        <f>+'[12]28'!$T$64/10^6</f>
        <v>5.2994899699999998</v>
      </c>
      <c r="AE169" s="29">
        <f t="shared" si="7"/>
        <v>64.353801660000002</v>
      </c>
      <c r="AG169" s="10">
        <v>1020</v>
      </c>
      <c r="AH169" s="10" t="s">
        <v>29</v>
      </c>
      <c r="AI169" s="21">
        <f>+'[12]28'!$F$76/10^6</f>
        <v>0.50760000000000005</v>
      </c>
      <c r="AJ169" s="21">
        <f>+'[12]28'!$G$76/10^6</f>
        <v>0.54410999999999998</v>
      </c>
      <c r="AK169" s="21">
        <f>+'[12]28'!$H$76/10^6</f>
        <v>0.51197000000000004</v>
      </c>
      <c r="AL169" s="21">
        <f>+'[12]28'!$J$76/10^6</f>
        <v>0.52676999999999996</v>
      </c>
      <c r="AM169" s="21">
        <f>+'[12]28'!$K$76/10^6</f>
        <v>0.49822</v>
      </c>
      <c r="AN169" s="21">
        <f>+'[12]28'!$L$76/10^6</f>
        <v>0.52215</v>
      </c>
      <c r="AO169" s="21">
        <f>+'[12]28'!$N$76/10^6</f>
        <v>0.49818000000000001</v>
      </c>
      <c r="AP169" s="21">
        <f>+'[12]28'!$O$76/10^6</f>
        <v>0.51981999999999995</v>
      </c>
      <c r="AQ169" s="21">
        <f>+'[12]28'!$P$76/10^6</f>
        <v>0.50575999999999999</v>
      </c>
      <c r="AR169" s="21">
        <f>+'[12]28'!$R$76/10^6</f>
        <v>0.51459999999999995</v>
      </c>
      <c r="AS169" s="21">
        <f>+'[12]28'!$S$76/10^6</f>
        <v>0.51590999999999998</v>
      </c>
      <c r="AT169" s="21">
        <f>+'[12]28'!$T$76/10^6</f>
        <v>0.50270999999999999</v>
      </c>
      <c r="AU169" s="29">
        <f t="shared" si="8"/>
        <v>6.1677999999999997</v>
      </c>
      <c r="AW169" s="10">
        <v>1020</v>
      </c>
      <c r="AX169" s="10" t="s">
        <v>29</v>
      </c>
      <c r="AY169" s="21">
        <f>+'[12]28'!$F$85/10^6</f>
        <v>5.0179460000000009E-2</v>
      </c>
      <c r="AZ169" s="21">
        <f>+'[12]28'!$G$85/10^6</f>
        <v>7.3017899999999938E-3</v>
      </c>
      <c r="BA169" s="21">
        <f>+'[12]28'!$H$85/10^6</f>
        <v>1.0702940000000003E-2</v>
      </c>
      <c r="BB169" s="21">
        <f>+'[12]28'!$J$85/10^6</f>
        <v>7.9788629999999999E-2</v>
      </c>
      <c r="BC169" s="21">
        <f>+'[12]28'!$K$85/10^6</f>
        <v>5.9879750000000002E-2</v>
      </c>
      <c r="BD169" s="21">
        <f>+'[12]28'!$L$85/10^6</f>
        <v>4.0472149999999991E-2</v>
      </c>
      <c r="BE169" s="21">
        <f>+'[12]28'!$N$85/10^6</f>
        <v>2.6498500000000001E-2</v>
      </c>
      <c r="BF169" s="21">
        <f>+'[12]28'!$O$85/10^6</f>
        <v>6.8493429999999994E-2</v>
      </c>
      <c r="BG169" s="21">
        <f>+'[12]28'!$P$85/10^6</f>
        <v>0.11654833999999997</v>
      </c>
      <c r="BH169" s="21">
        <f>+'[12]28'!$R$85/10^6</f>
        <v>5.6195879999999976E-2</v>
      </c>
      <c r="BI169" s="21">
        <f>+'[12]28'!$S$85/10^6</f>
        <v>8.4386489999999995E-2</v>
      </c>
      <c r="BJ169" s="21">
        <f>+'[12]28'!$T$85/10^6</f>
        <v>8.388867000000004E-2</v>
      </c>
      <c r="BK169" s="29">
        <f t="shared" si="9"/>
        <v>0.68433602999999998</v>
      </c>
    </row>
    <row r="170" spans="1:63">
      <c r="A170" s="10">
        <v>1021</v>
      </c>
      <c r="B170" s="10" t="s">
        <v>30</v>
      </c>
      <c r="C170" s="21">
        <f>+'[12]29'!$F$63/10^6</f>
        <v>1.5451455799999998</v>
      </c>
      <c r="D170" s="21">
        <f>+'[12]29'!$G$63/10^6</f>
        <v>1.5535927</v>
      </c>
      <c r="E170" s="21">
        <f>+'[12]29'!$H$63/10^6</f>
        <v>1.5177580299999998</v>
      </c>
      <c r="F170" s="21">
        <f>+'[12]29'!$J$63/10^6</f>
        <v>1.74326146</v>
      </c>
      <c r="G170" s="21">
        <f>+'[12]29'!$K$63/10^6</f>
        <v>1.4809601400000001</v>
      </c>
      <c r="H170" s="21">
        <f>+'[12]29'!$L$63/10^6</f>
        <v>1.5434863300000001</v>
      </c>
      <c r="I170" s="21">
        <f>+'[12]29'!$N$63/10^6</f>
        <v>1.70054561</v>
      </c>
      <c r="J170" s="21">
        <f>+'[12]29'!$O$63/10^6</f>
        <v>1.6597763099999998</v>
      </c>
      <c r="K170" s="21">
        <f>+'[12]29'!$P$63/10^6</f>
        <v>1.7382859099999999</v>
      </c>
      <c r="L170" s="21">
        <f>+'[12]29'!$R$63/10^6</f>
        <v>1.6475979600000001</v>
      </c>
      <c r="M170" s="21">
        <f>+'[12]29'!$S$63/10^6</f>
        <v>1.6199209999999999</v>
      </c>
      <c r="N170" s="21">
        <f>+'[12]29'!$T$63/10^6</f>
        <v>1.6292241599999997</v>
      </c>
      <c r="O170" s="29">
        <f t="shared" si="6"/>
        <v>19.379555190000001</v>
      </c>
      <c r="Q170" s="10">
        <v>1021</v>
      </c>
      <c r="R170" s="10" t="s">
        <v>30</v>
      </c>
      <c r="S170" s="21">
        <f>+'[12]29'!$F$64/10^6</f>
        <v>1.3876618499999998</v>
      </c>
      <c r="T170" s="21">
        <f>+'[12]29'!$G$64/10^6</f>
        <v>1.3794362600000001</v>
      </c>
      <c r="U170" s="21">
        <f>+'[12]29'!$H$64/10^6</f>
        <v>1.3545919199999996</v>
      </c>
      <c r="V170" s="21">
        <f>+'[12]29'!$J$64/10^6</f>
        <v>1.58144218</v>
      </c>
      <c r="W170" s="21">
        <f>+'[12]29'!$K$64/10^6</f>
        <v>1.2930013</v>
      </c>
      <c r="X170" s="21">
        <f>+'[12]29'!$L$64/10^6</f>
        <v>1.3532228500000001</v>
      </c>
      <c r="Y170" s="21">
        <f>+'[12]29'!$N$64/10^6</f>
        <v>1.5301193</v>
      </c>
      <c r="Z170" s="21">
        <f>+'[12]29'!$O$64/10^6</f>
        <v>1.4766703999999999</v>
      </c>
      <c r="AA170" s="21">
        <f>+'[12]29'!$P$64/10^6</f>
        <v>1.54383117</v>
      </c>
      <c r="AB170" s="21">
        <f>+'[12]29'!$R$64/10^6</f>
        <v>1.4581908600000002</v>
      </c>
      <c r="AC170" s="21">
        <f>+'[12]29'!$S$64/10^6</f>
        <v>1.39215347</v>
      </c>
      <c r="AD170" s="21">
        <f>+'[12]29'!$T$64/10^6</f>
        <v>1.4106765099999998</v>
      </c>
      <c r="AE170" s="29">
        <f t="shared" si="7"/>
        <v>17.160998070000002</v>
      </c>
      <c r="AG170" s="10">
        <v>1021</v>
      </c>
      <c r="AH170" s="10" t="s">
        <v>30</v>
      </c>
      <c r="AI170" s="21">
        <f>+'[12]29'!$F$76/10^6</f>
        <v>0.14942</v>
      </c>
      <c r="AJ170" s="21">
        <f>+'[12]29'!$G$76/10^6</f>
        <v>0.15282000000000001</v>
      </c>
      <c r="AK170" s="21">
        <f>+'[12]29'!$H$76/10^6</f>
        <v>0.15126000000000001</v>
      </c>
      <c r="AL170" s="21">
        <f>+'[12]29'!$J$76/10^6</f>
        <v>0.15114</v>
      </c>
      <c r="AM170" s="21">
        <f>+'[12]29'!$K$76/10^6</f>
        <v>0.15198999999999999</v>
      </c>
      <c r="AN170" s="21">
        <f>+'[12]29'!$L$76/10^6</f>
        <v>0.15273999999999999</v>
      </c>
      <c r="AO170" s="21">
        <f>+'[12]29'!$N$76/10^6</f>
        <v>0.15304999999999999</v>
      </c>
      <c r="AP170" s="21">
        <f>+'[12]29'!$O$76/10^6</f>
        <v>0.15221000000000001</v>
      </c>
      <c r="AQ170" s="21">
        <f>+'[12]29'!$P$76/10^6</f>
        <v>0.15089</v>
      </c>
      <c r="AR170" s="21">
        <f>+'[12]29'!$R$76/10^6</f>
        <v>0.15171999999999999</v>
      </c>
      <c r="AS170" s="21">
        <f>+'[12]29'!$S$76/10^6</f>
        <v>0.15495</v>
      </c>
      <c r="AT170" s="21">
        <f>+'[12]29'!$T$76/10^6</f>
        <v>0.15398999999999999</v>
      </c>
      <c r="AU170" s="29">
        <f t="shared" si="8"/>
        <v>1.8261799999999999</v>
      </c>
      <c r="AW170" s="10">
        <v>1021</v>
      </c>
      <c r="AX170" s="10" t="s">
        <v>30</v>
      </c>
      <c r="AY170" s="21">
        <f>+'[12]29'!$F$85/10^6</f>
        <v>8.0637299999999999E-3</v>
      </c>
      <c r="AZ170" s="21">
        <f>+'[12]29'!$G$85/10^6</f>
        <v>2.1336440000000002E-2</v>
      </c>
      <c r="BA170" s="21">
        <f>+'[12]29'!$H$85/10^6</f>
        <v>1.1906110000000001E-2</v>
      </c>
      <c r="BB170" s="21">
        <f>+'[12]29'!$J$85/10^6</f>
        <v>1.0679280000000003E-2</v>
      </c>
      <c r="BC170" s="21">
        <f>+'[12]29'!$K$85/10^6</f>
        <v>3.5968839999999995E-2</v>
      </c>
      <c r="BD170" s="21">
        <f>+'[12]29'!$L$85/10^6</f>
        <v>3.7523479999999998E-2</v>
      </c>
      <c r="BE170" s="21">
        <f>+'[12]29'!$N$85/10^6</f>
        <v>1.7376309999999999E-2</v>
      </c>
      <c r="BF170" s="21">
        <f>+'[12]29'!$O$85/10^6</f>
        <v>3.0895910000000002E-2</v>
      </c>
      <c r="BG170" s="21">
        <f>+'[12]29'!$P$85/10^6</f>
        <v>4.3564739999999991E-2</v>
      </c>
      <c r="BH170" s="21">
        <f>+'[12]29'!$R$85/10^6</f>
        <v>3.7687100000000008E-2</v>
      </c>
      <c r="BI170" s="21">
        <f>+'[12]29'!$S$85/10^6</f>
        <v>7.2817530000000005E-2</v>
      </c>
      <c r="BJ170" s="21">
        <f>+'[12]29'!$T$85/10^6</f>
        <v>6.4557649999999966E-2</v>
      </c>
      <c r="BK170" s="29">
        <f t="shared" si="9"/>
        <v>0.39237711999999997</v>
      </c>
    </row>
    <row r="171" spans="1:63">
      <c r="A171" s="10">
        <v>1022</v>
      </c>
      <c r="B171" s="10" t="s">
        <v>31</v>
      </c>
      <c r="C171" s="21">
        <f>+'[12]30'!$F$63/10^6</f>
        <v>7.3426620800000011</v>
      </c>
      <c r="D171" s="21">
        <f>+'[12]30'!$G$63/10^6</f>
        <v>7.730755470000001</v>
      </c>
      <c r="E171" s="21">
        <f>+'[12]30'!$H$63/10^6</f>
        <v>7.2604511699999996</v>
      </c>
      <c r="F171" s="21">
        <f>+'[12]30'!$J$63/10^6</f>
        <v>8.0811979800000007</v>
      </c>
      <c r="G171" s="21">
        <f>+'[12]30'!$K$63/10^6</f>
        <v>7.1307086599999989</v>
      </c>
      <c r="H171" s="21">
        <f>+'[12]30'!$L$63/10^6</f>
        <v>8.0365754499999991</v>
      </c>
      <c r="I171" s="21">
        <f>+'[12]30'!$N$63/10^6</f>
        <v>8.8858583000000007</v>
      </c>
      <c r="J171" s="21">
        <f>+'[12]30'!$O$63/10^6</f>
        <v>8.1038040200000001</v>
      </c>
      <c r="K171" s="21">
        <f>+'[12]30'!$P$63/10^6</f>
        <v>8.1048670000000005</v>
      </c>
      <c r="L171" s="21">
        <f>+'[12]30'!$R$63/10^6</f>
        <v>7.74243185</v>
      </c>
      <c r="M171" s="21">
        <f>+'[12]30'!$S$63/10^6</f>
        <v>7.9098970200000016</v>
      </c>
      <c r="N171" s="21">
        <f>+'[12]30'!$T$63/10^6</f>
        <v>7.9590564500000003</v>
      </c>
      <c r="O171" s="29">
        <f t="shared" si="6"/>
        <v>94.288265450000011</v>
      </c>
      <c r="Q171" s="10">
        <v>1022</v>
      </c>
      <c r="R171" s="10" t="s">
        <v>31</v>
      </c>
      <c r="S171" s="21">
        <f>+'[12]30'!$F$64/10^6</f>
        <v>6.5830623100000016</v>
      </c>
      <c r="T171" s="21">
        <f>+'[12]30'!$G$64/10^6</f>
        <v>6.625212040000001</v>
      </c>
      <c r="U171" s="21">
        <f>+'[12]30'!$H$64/10^6</f>
        <v>6.4323802700000003</v>
      </c>
      <c r="V171" s="21">
        <f>+'[12]30'!$J$64/10^6</f>
        <v>6.5246598699999998</v>
      </c>
      <c r="W171" s="21">
        <f>+'[12]30'!$K$64/10^6</f>
        <v>6.3431630599999993</v>
      </c>
      <c r="X171" s="21">
        <f>+'[12]30'!$L$64/10^6</f>
        <v>6.2742119799999996</v>
      </c>
      <c r="Y171" s="21">
        <f>+'[12]30'!$N$64/10^6</f>
        <v>7.8242023399999985</v>
      </c>
      <c r="Z171" s="21">
        <f>+'[12]30'!$O$64/10^6</f>
        <v>7.3333842599999999</v>
      </c>
      <c r="AA171" s="21">
        <f>+'[12]30'!$P$64/10^6</f>
        <v>7.3096442499999998</v>
      </c>
      <c r="AB171" s="21">
        <f>+'[12]30'!$R$64/10^6</f>
        <v>6.9192516199999998</v>
      </c>
      <c r="AC171" s="21">
        <f>+'[12]30'!$S$64/10^6</f>
        <v>7.0535245400000015</v>
      </c>
      <c r="AD171" s="21">
        <f>+'[12]30'!$T$64/10^6</f>
        <v>7.09627915</v>
      </c>
      <c r="AE171" s="29">
        <f t="shared" si="7"/>
        <v>82.318975690000002</v>
      </c>
      <c r="AG171" s="10">
        <v>1022</v>
      </c>
      <c r="AH171" s="10" t="s">
        <v>31</v>
      </c>
      <c r="AI171" s="21">
        <f>+'[12]30'!$F$76/10^6</f>
        <v>0.69747000000000003</v>
      </c>
      <c r="AJ171" s="21">
        <f>+'[12]30'!$G$76/10^6</f>
        <v>0.69626999999999994</v>
      </c>
      <c r="AK171" s="21">
        <f>+'[12]30'!$H$76/10^6</f>
        <v>0.78221158999999996</v>
      </c>
      <c r="AL171" s="21">
        <f>+'[12]30'!$J$76/10^6</f>
        <v>0.70060999999999996</v>
      </c>
      <c r="AM171" s="21">
        <f>+'[12]30'!$K$76/10^6</f>
        <v>0.70111000000000001</v>
      </c>
      <c r="AN171" s="21">
        <f>+'[12]30'!$L$76/10^6</f>
        <v>0.71292</v>
      </c>
      <c r="AO171" s="21">
        <f>+'[12]30'!$N$76/10^6</f>
        <v>0.71572000000000002</v>
      </c>
      <c r="AP171" s="21">
        <f>+'[12]30'!$O$76/10^6</f>
        <v>0.71750999999999998</v>
      </c>
      <c r="AQ171" s="21">
        <f>+'[12]30'!$P$76/10^6</f>
        <v>0.73502579000000001</v>
      </c>
      <c r="AR171" s="21">
        <f>+'[12]30'!$R$76/10^6</f>
        <v>0.73009999999999997</v>
      </c>
      <c r="AS171" s="21">
        <f>+'[12]30'!$S$76/10^6</f>
        <v>0.73890999999999996</v>
      </c>
      <c r="AT171" s="21">
        <f>+'[12]30'!$T$76/10^6</f>
        <v>0.75629000000000002</v>
      </c>
      <c r="AU171" s="29">
        <f t="shared" si="8"/>
        <v>8.6841473800000006</v>
      </c>
      <c r="AW171" s="10">
        <v>1022</v>
      </c>
      <c r="AX171" s="10" t="s">
        <v>31</v>
      </c>
      <c r="AY171" s="21">
        <f>+'[12]30'!$F$85/10^6</f>
        <v>6.2129769999999959E-2</v>
      </c>
      <c r="AZ171" s="21">
        <f>+'[12]30'!$G$85/10^6</f>
        <v>0.40927342999999994</v>
      </c>
      <c r="BA171" s="21">
        <f>+'[12]30'!$H$85/10^6</f>
        <v>4.585931E-2</v>
      </c>
      <c r="BB171" s="21">
        <f>+'[12]30'!$J$85/10^6</f>
        <v>0.85592811000000013</v>
      </c>
      <c r="BC171" s="21">
        <f>+'[12]30'!$K$85/10^6</f>
        <v>8.6435599999999974E-2</v>
      </c>
      <c r="BD171" s="21">
        <f>+'[12]30'!$L$85/10^6</f>
        <v>1.0494434699999997</v>
      </c>
      <c r="BE171" s="21">
        <f>+'[12]30'!$N$85/10^6</f>
        <v>0.3459359600000001</v>
      </c>
      <c r="BF171" s="21">
        <f>+'[12]30'!$O$85/10^6</f>
        <v>5.2909759999999896E-2</v>
      </c>
      <c r="BG171" s="21">
        <f>+'[12]30'!$P$85/10^6</f>
        <v>6.0196959999999966E-2</v>
      </c>
      <c r="BH171" s="21">
        <f>+'[12]30'!$R$85/10^6</f>
        <v>9.3080229999999986E-2</v>
      </c>
      <c r="BI171" s="21">
        <f>+'[12]30'!$S$85/10^6</f>
        <v>0.11746247999999998</v>
      </c>
      <c r="BJ171" s="21">
        <f>+'[12]30'!$T$85/10^6</f>
        <v>0.10648729999999992</v>
      </c>
      <c r="BK171" s="29">
        <f t="shared" si="9"/>
        <v>3.2851423799999995</v>
      </c>
    </row>
    <row r="172" spans="1:63">
      <c r="A172" s="10">
        <v>1023</v>
      </c>
      <c r="B172" s="10" t="s">
        <v>32</v>
      </c>
      <c r="C172" s="21">
        <f>+'[12]31'!$F$63/10^6</f>
        <v>1.5286465499999997</v>
      </c>
      <c r="D172" s="21">
        <f>+'[12]31'!$G$63/10^6</f>
        <v>1.7626718699999999</v>
      </c>
      <c r="E172" s="21">
        <f>+'[12]31'!$H$63/10^6</f>
        <v>1.4978346</v>
      </c>
      <c r="F172" s="21">
        <f>+'[12]31'!$J$63/10^6</f>
        <v>1.8120254099999997</v>
      </c>
      <c r="G172" s="21">
        <f>+'[12]31'!$K$63/10^6</f>
        <v>1.5968586999999999</v>
      </c>
      <c r="H172" s="21">
        <f>+'[12]31'!$L$63/10^6</f>
        <v>1.6659454599999999</v>
      </c>
      <c r="I172" s="21">
        <f>+'[12]31'!$N$63/10^6</f>
        <v>1.7672540000000001</v>
      </c>
      <c r="J172" s="21">
        <f>+'[12]31'!$O$63/10^6</f>
        <v>1.9467876099999999</v>
      </c>
      <c r="K172" s="21">
        <f>+'[12]31'!$P$63/10^6</f>
        <v>1.8160616199999997</v>
      </c>
      <c r="L172" s="21">
        <f>+'[12]31'!$R$63/10^6</f>
        <v>1.7519119599999997</v>
      </c>
      <c r="M172" s="21">
        <f>+'[12]31'!$S$63/10^6</f>
        <v>1.7342902599999999</v>
      </c>
      <c r="N172" s="21">
        <f>+'[12]31'!$T$63/10^6</f>
        <v>1.7190327499999998</v>
      </c>
      <c r="O172" s="29">
        <f t="shared" si="6"/>
        <v>20.599320789999997</v>
      </c>
      <c r="Q172" s="10">
        <v>1023</v>
      </c>
      <c r="R172" s="10" t="s">
        <v>32</v>
      </c>
      <c r="S172" s="21">
        <f>+'[12]31'!$F$64/10^6</f>
        <v>1.3080821299999998</v>
      </c>
      <c r="T172" s="21">
        <f>+'[12]31'!$G$64/10^6</f>
        <v>1.5016149599999999</v>
      </c>
      <c r="U172" s="21">
        <f>+'[12]31'!$H$64/10^6</f>
        <v>1.26087064</v>
      </c>
      <c r="V172" s="21">
        <f>+'[12]31'!$J$64/10^6</f>
        <v>1.5252158799999997</v>
      </c>
      <c r="W172" s="21">
        <f>+'[12]31'!$K$64/10^6</f>
        <v>1.3760599899999999</v>
      </c>
      <c r="X172" s="21">
        <f>+'[12]31'!$L$64/10^6</f>
        <v>1.39035182</v>
      </c>
      <c r="Y172" s="21">
        <f>+'[12]31'!$N$64/10^6</f>
        <v>1.6378904699999999</v>
      </c>
      <c r="Z172" s="21">
        <f>+'[12]31'!$O$64/10^6</f>
        <v>1.6106866899999999</v>
      </c>
      <c r="AA172" s="21">
        <f>+'[12]31'!$P$64/10^6</f>
        <v>1.5908054899999997</v>
      </c>
      <c r="AB172" s="21">
        <f>+'[12]31'!$R$64/10^6</f>
        <v>1.5446405299999999</v>
      </c>
      <c r="AC172" s="21">
        <f>+'[12]31'!$S$64/10^6</f>
        <v>1.4963780699999998</v>
      </c>
      <c r="AD172" s="21">
        <f>+'[12]31'!$T$64/10^6</f>
        <v>1.4881210799999998</v>
      </c>
      <c r="AE172" s="29">
        <f t="shared" si="7"/>
        <v>17.730717749999997</v>
      </c>
      <c r="AG172" s="10">
        <v>1023</v>
      </c>
      <c r="AH172" s="10" t="s">
        <v>32</v>
      </c>
      <c r="AI172" s="21">
        <f>+'[12]31'!$F$76/10^6</f>
        <v>0.20968999999999999</v>
      </c>
      <c r="AJ172" s="21">
        <f>+'[12]31'!$G$76/10^6</f>
        <v>0.20893999999999999</v>
      </c>
      <c r="AK172" s="21">
        <f>+'[12]31'!$H$76/10^6</f>
        <v>0.20280000000000001</v>
      </c>
      <c r="AL172" s="21">
        <f>+'[12]31'!$J$76/10^6</f>
        <v>0.20547000000000001</v>
      </c>
      <c r="AM172" s="21">
        <f>+'[12]31'!$K$76/10^6</f>
        <v>0.20524999999999999</v>
      </c>
      <c r="AN172" s="21">
        <f>+'[12]31'!$L$76/10^6</f>
        <v>0.20497000000000001</v>
      </c>
      <c r="AO172" s="21">
        <f>+'[12]31'!$N$76/10^6</f>
        <v>0.20574999999999999</v>
      </c>
      <c r="AP172" s="21">
        <f>+'[12]31'!$O$76/10^6</f>
        <v>0.20773</v>
      </c>
      <c r="AQ172" s="21">
        <f>+'[12]31'!$P$76/10^6</f>
        <v>0.19450000000000001</v>
      </c>
      <c r="AR172" s="21">
        <f>+'[12]31'!$R$76/10^6</f>
        <v>0.19714000000000001</v>
      </c>
      <c r="AS172" s="21">
        <f>+'[12]31'!$S$76/10^6</f>
        <v>0.20916000000000001</v>
      </c>
      <c r="AT172" s="21">
        <f>+'[12]31'!$T$76/10^6</f>
        <v>0.19964000000000001</v>
      </c>
      <c r="AU172" s="29">
        <f t="shared" si="8"/>
        <v>2.4510400000000003</v>
      </c>
      <c r="AW172" s="10">
        <v>1023</v>
      </c>
      <c r="AX172" s="10" t="s">
        <v>32</v>
      </c>
      <c r="AY172" s="21">
        <f>+'[12]31'!$F$85/10^6</f>
        <v>1.0874419999999997E-2</v>
      </c>
      <c r="AZ172" s="21">
        <f>+'[12]31'!$G$85/10^6</f>
        <v>5.2116910000000002E-2</v>
      </c>
      <c r="BA172" s="21">
        <f>+'[12]31'!$H$85/10^6</f>
        <v>3.4163960000000007E-2</v>
      </c>
      <c r="BB172" s="21">
        <f>+'[12]31'!$J$85/10^6</f>
        <v>8.1339530000000035E-2</v>
      </c>
      <c r="BC172" s="21">
        <f>+'[12]31'!$K$85/10^6</f>
        <v>1.5548709999999999E-2</v>
      </c>
      <c r="BD172" s="21">
        <f>+'[12]31'!$L$85/10^6</f>
        <v>7.0623639999999988E-2</v>
      </c>
      <c r="BE172" s="21">
        <f>+'[12]31'!$N$85/10^6</f>
        <v>-7.6386469999999998E-2</v>
      </c>
      <c r="BF172" s="21">
        <f>+'[12]31'!$O$85/10^6</f>
        <v>0.12837092</v>
      </c>
      <c r="BG172" s="21">
        <f>+'[12]31'!$P$85/10^6</f>
        <v>3.0756130000000003E-2</v>
      </c>
      <c r="BH172" s="21">
        <f>+'[12]31'!$R$85/10^6</f>
        <v>1.013143E-2</v>
      </c>
      <c r="BI172" s="21">
        <f>+'[12]31'!$S$85/10^6</f>
        <v>2.8752190000000004E-2</v>
      </c>
      <c r="BJ172" s="21">
        <f>+'[12]31'!$T$85/10^6</f>
        <v>3.1271670000000015E-2</v>
      </c>
      <c r="BK172" s="29">
        <f t="shared" si="9"/>
        <v>0.41756304000000011</v>
      </c>
    </row>
    <row r="173" spans="1:63">
      <c r="A173" s="10">
        <v>1024</v>
      </c>
      <c r="B173" s="10" t="s">
        <v>33</v>
      </c>
      <c r="C173" s="21">
        <f>+'[12]32'!$F$63/10^6</f>
        <v>11.91824113</v>
      </c>
      <c r="D173" s="21">
        <f>+'[12]32'!$G$63/10^6</f>
        <v>12.952982430000002</v>
      </c>
      <c r="E173" s="21">
        <f>+'[12]32'!$H$63/10^6</f>
        <v>12.78155844</v>
      </c>
      <c r="F173" s="21">
        <f>+'[12]32'!$J$63/10^6</f>
        <v>13.18934812</v>
      </c>
      <c r="G173" s="21">
        <f>+'[12]32'!$K$63/10^6</f>
        <v>12.777997339999999</v>
      </c>
      <c r="H173" s="21">
        <f>+'[12]32'!$L$63/10^6</f>
        <v>12.1493269</v>
      </c>
      <c r="I173" s="21">
        <f>+'[12]32'!$N$63/10^6</f>
        <v>13.75972515</v>
      </c>
      <c r="J173" s="21">
        <f>+'[12]32'!$O$63/10^6</f>
        <v>12.969646769999999</v>
      </c>
      <c r="K173" s="21">
        <f>+'[12]32'!$P$63/10^6</f>
        <v>13.51408309</v>
      </c>
      <c r="L173" s="21">
        <f>+'[12]32'!$R$63/10^6</f>
        <v>12.846805659999999</v>
      </c>
      <c r="M173" s="21">
        <f>+'[12]32'!$S$63/10^6</f>
        <v>13.05338409</v>
      </c>
      <c r="N173" s="21">
        <f>+'[12]32'!$T$63/10^6</f>
        <v>13.566393340000001</v>
      </c>
      <c r="O173" s="29">
        <f t="shared" si="6"/>
        <v>155.47949245999999</v>
      </c>
      <c r="Q173" s="10">
        <v>1024</v>
      </c>
      <c r="R173" s="10" t="s">
        <v>33</v>
      </c>
      <c r="S173" s="21">
        <f>+'[12]32'!$F$64/10^6</f>
        <v>10.876585739999999</v>
      </c>
      <c r="T173" s="21">
        <f>+'[12]32'!$G$64/10^6</f>
        <v>11.416515330000001</v>
      </c>
      <c r="U173" s="21">
        <f>+'[12]32'!$H$64/10^6</f>
        <v>11.658233279999999</v>
      </c>
      <c r="V173" s="21">
        <f>+'[12]32'!$J$64/10^6</f>
        <v>11.852787299999999</v>
      </c>
      <c r="W173" s="21">
        <f>+'[12]32'!$K$64/10^6</f>
        <v>11.620556899999999</v>
      </c>
      <c r="X173" s="21">
        <f>+'[12]32'!$L$64/10^6</f>
        <v>10.947362829999999</v>
      </c>
      <c r="Y173" s="21">
        <f>+'[12]32'!$N$64/10^6</f>
        <v>12.55332729</v>
      </c>
      <c r="Z173" s="21">
        <f>+'[12]32'!$O$64/10^6</f>
        <v>11.756616469999999</v>
      </c>
      <c r="AA173" s="21">
        <f>+'[12]32'!$P$64/10^6</f>
        <v>12.14142069</v>
      </c>
      <c r="AB173" s="21">
        <f>+'[12]32'!$R$64/10^6</f>
        <v>11.742397779999999</v>
      </c>
      <c r="AC173" s="21">
        <f>+'[12]32'!$S$64/10^6</f>
        <v>11.874402180000001</v>
      </c>
      <c r="AD173" s="21">
        <f>+'[12]32'!$T$64/10^6</f>
        <v>12.457022120000001</v>
      </c>
      <c r="AE173" s="29">
        <f t="shared" si="7"/>
        <v>140.89722791</v>
      </c>
      <c r="AG173" s="10">
        <v>1024</v>
      </c>
      <c r="AH173" s="10" t="s">
        <v>33</v>
      </c>
      <c r="AI173" s="21">
        <f>+'[12]32'!$F$76/10^6</f>
        <v>0.94242000000000004</v>
      </c>
      <c r="AJ173" s="21">
        <f>+'[12]32'!$G$76/10^6</f>
        <v>0.94144000000000005</v>
      </c>
      <c r="AK173" s="21">
        <f>+'[12]32'!$H$76/10^6</f>
        <v>0.94786000000000004</v>
      </c>
      <c r="AL173" s="21">
        <f>+'[12]32'!$J$76/10^6</f>
        <v>0.95176000000000005</v>
      </c>
      <c r="AM173" s="21">
        <f>+'[12]32'!$K$76/10^6</f>
        <v>0.95298000000000005</v>
      </c>
      <c r="AN173" s="21">
        <f>+'[12]32'!$L$76/10^6</f>
        <v>0.96606000000000003</v>
      </c>
      <c r="AO173" s="21">
        <f>+'[12]32'!$N$76/10^6</f>
        <v>0.96447000000000005</v>
      </c>
      <c r="AP173" s="21">
        <f>+'[12]32'!$O$76/10^6</f>
        <v>0.98087999999999997</v>
      </c>
      <c r="AQ173" s="21">
        <f>+'[12]32'!$P$76/10^6</f>
        <v>0.99328000000000005</v>
      </c>
      <c r="AR173" s="21">
        <f>+'[12]32'!$R$76/10^6</f>
        <v>0.98087000000000002</v>
      </c>
      <c r="AS173" s="21">
        <f>+'[12]32'!$S$76/10^6</f>
        <v>0.97828999999999999</v>
      </c>
      <c r="AT173" s="21">
        <f>+'[12]32'!$T$76/10^6</f>
        <v>0.98219000000000001</v>
      </c>
      <c r="AU173" s="29">
        <f t="shared" si="8"/>
        <v>11.582499999999998</v>
      </c>
      <c r="AW173" s="10">
        <v>1024</v>
      </c>
      <c r="AX173" s="10" t="s">
        <v>33</v>
      </c>
      <c r="AY173" s="21">
        <f>+'[12]32'!$F$85/10^6</f>
        <v>9.9235390000000021E-2</v>
      </c>
      <c r="AZ173" s="21">
        <f>+'[12]32'!$G$85/10^6</f>
        <v>0.59502710000000014</v>
      </c>
      <c r="BA173" s="21">
        <f>+'[12]32'!$H$85/10^6</f>
        <v>0.17546515999999993</v>
      </c>
      <c r="BB173" s="21">
        <f>+'[12]32'!$J$85/10^6</f>
        <v>0.38480082000000004</v>
      </c>
      <c r="BC173" s="21">
        <f>+'[12]32'!$K$85/10^6</f>
        <v>0.20446043999999994</v>
      </c>
      <c r="BD173" s="21">
        <f>+'[12]32'!$L$85/10^6</f>
        <v>0.23590407000000008</v>
      </c>
      <c r="BE173" s="21">
        <f>+'[12]32'!$N$85/10^6</f>
        <v>0.24192785999999986</v>
      </c>
      <c r="BF173" s="21">
        <f>+'[12]32'!$O$85/10^6</f>
        <v>0.23215030000000006</v>
      </c>
      <c r="BG173" s="21">
        <f>+'[12]32'!$P$85/10^6</f>
        <v>0.3793823999999999</v>
      </c>
      <c r="BH173" s="21">
        <f>+'[12]32'!$R$85/10^6</f>
        <v>0.12353788</v>
      </c>
      <c r="BI173" s="21">
        <f>+'[12]32'!$S$85/10^6</f>
        <v>0.20069191000000014</v>
      </c>
      <c r="BJ173" s="21">
        <f>+'[12]32'!$T$85/10^6</f>
        <v>0.12718121999999998</v>
      </c>
      <c r="BK173" s="29">
        <f t="shared" si="9"/>
        <v>2.9997645500000001</v>
      </c>
    </row>
    <row r="174" spans="1:63">
      <c r="A174" s="10">
        <v>1025</v>
      </c>
      <c r="B174" s="10" t="s">
        <v>34</v>
      </c>
      <c r="C174" s="21">
        <f>+'[12]33'!$F$63/10^6</f>
        <v>1.7400232499999999</v>
      </c>
      <c r="D174" s="21">
        <f>+'[12]33'!$G$63/10^6</f>
        <v>1.7510754499999996</v>
      </c>
      <c r="E174" s="21">
        <f>+'[12]33'!$H$63/10^6</f>
        <v>1.7087324700000002</v>
      </c>
      <c r="F174" s="21">
        <f>+'[12]33'!$J$63/10^6</f>
        <v>1.6996047899999998</v>
      </c>
      <c r="G174" s="21">
        <f>+'[12]33'!$K$63/10^6</f>
        <v>1.7906440700000001</v>
      </c>
      <c r="H174" s="21">
        <f>+'[12]33'!$L$63/10^6</f>
        <v>1.78800297</v>
      </c>
      <c r="I174" s="21">
        <f>+'[12]33'!$N$63/10^6</f>
        <v>2.0537876000000002</v>
      </c>
      <c r="J174" s="21">
        <f>+'[12]33'!$O$63/10^6</f>
        <v>2.0100690299999999</v>
      </c>
      <c r="K174" s="21">
        <f>+'[12]33'!$P$63/10^6</f>
        <v>1.8977047499999999</v>
      </c>
      <c r="L174" s="21">
        <f>+'[12]33'!$R$63/10^6</f>
        <v>1.7703941000000001</v>
      </c>
      <c r="M174" s="21">
        <f>+'[12]33'!$S$63/10^6</f>
        <v>1.7549579600000005</v>
      </c>
      <c r="N174" s="21">
        <f>+'[12]33'!$T$63/10^6</f>
        <v>1.8203418</v>
      </c>
      <c r="O174" s="29">
        <f t="shared" si="6"/>
        <v>21.785338240000002</v>
      </c>
      <c r="Q174" s="10">
        <v>1025</v>
      </c>
      <c r="R174" s="10" t="s">
        <v>34</v>
      </c>
      <c r="S174" s="21">
        <f>+'[12]33'!$F$64/10^6</f>
        <v>1.43844416</v>
      </c>
      <c r="T174" s="21">
        <f>+'[12]33'!$G$64/10^6</f>
        <v>1.5224897399999997</v>
      </c>
      <c r="U174" s="21">
        <f>+'[12]33'!$H$64/10^6</f>
        <v>1.46706212</v>
      </c>
      <c r="V174" s="21">
        <f>+'[12]33'!$J$64/10^6</f>
        <v>1.5362953499999998</v>
      </c>
      <c r="W174" s="21">
        <f>+'[12]33'!$K$64/10^6</f>
        <v>1.54064332</v>
      </c>
      <c r="X174" s="21">
        <f>+'[12]33'!$L$64/10^6</f>
        <v>1.5309275</v>
      </c>
      <c r="Y174" s="21">
        <f>+'[12]33'!$N$64/10^6</f>
        <v>1.8095420200000001</v>
      </c>
      <c r="Z174" s="21">
        <f>+'[12]33'!$O$64/10^6</f>
        <v>1.72744236</v>
      </c>
      <c r="AA174" s="21">
        <f>+'[12]33'!$P$64/10^6</f>
        <v>1.6529408700000001</v>
      </c>
      <c r="AB174" s="21">
        <f>+'[12]33'!$R$64/10^6</f>
        <v>1.5345289600000003</v>
      </c>
      <c r="AC174" s="21">
        <f>+'[12]33'!$S$64/10^6</f>
        <v>1.5876298600000003</v>
      </c>
      <c r="AD174" s="21">
        <f>+'[12]33'!$T$64/10^6</f>
        <v>1.6041262199999999</v>
      </c>
      <c r="AE174" s="29">
        <f t="shared" si="7"/>
        <v>18.952072480000002</v>
      </c>
      <c r="AG174" s="10">
        <v>1025</v>
      </c>
      <c r="AH174" s="10" t="s">
        <v>34</v>
      </c>
      <c r="AI174" s="21">
        <f>+'[12]33'!$F$76/10^6</f>
        <v>0.22101000000000001</v>
      </c>
      <c r="AJ174" s="21">
        <f>+'[12]33'!$G$76/10^6</f>
        <v>0.22836999999999999</v>
      </c>
      <c r="AK174" s="21">
        <f>+'[12]33'!$H$76/10^6</f>
        <v>0.23096</v>
      </c>
      <c r="AL174" s="21">
        <f>+'[12]33'!$J$76/10^6</f>
        <v>0.23088</v>
      </c>
      <c r="AM174" s="21">
        <f>+'[12]33'!$K$76/10^6</f>
        <v>0.22846</v>
      </c>
      <c r="AN174" s="21">
        <f>+'[12]33'!$L$76/10^6</f>
        <v>0.23852999999999999</v>
      </c>
      <c r="AO174" s="21">
        <f>+'[12]33'!$N$76/10^6</f>
        <v>0.22658</v>
      </c>
      <c r="AP174" s="21">
        <f>+'[12]33'!$O$76/10^6</f>
        <v>0.25608999999999998</v>
      </c>
      <c r="AQ174" s="21">
        <f>+'[12]33'!$P$76/10^6</f>
        <v>0.22985</v>
      </c>
      <c r="AR174" s="21">
        <f>+'[12]33'!$R$76/10^6</f>
        <v>0.23613000000000001</v>
      </c>
      <c r="AS174" s="21">
        <f>+'[12]33'!$S$76/10^6</f>
        <v>0.24034</v>
      </c>
      <c r="AT174" s="21">
        <f>+'[12]33'!$T$76/10^6</f>
        <v>0.24195</v>
      </c>
      <c r="AU174" s="29">
        <f t="shared" si="8"/>
        <v>2.8091499999999998</v>
      </c>
      <c r="AW174" s="10">
        <v>1025</v>
      </c>
      <c r="AX174" s="10" t="s">
        <v>34</v>
      </c>
      <c r="AY174" s="21">
        <f>+'[12]33'!$F$85/10^6</f>
        <v>8.0569090000000024E-2</v>
      </c>
      <c r="AZ174" s="21">
        <f>+'[12]33'!$G$85/10^6</f>
        <v>2.157100000000064E-4</v>
      </c>
      <c r="BA174" s="21">
        <f>+'[12]33'!$H$85/10^6</f>
        <v>1.0710350000000006E-2</v>
      </c>
      <c r="BB174" s="21">
        <f>+'[12]33'!$J$85/10^6</f>
        <v>-6.7570560000000002E-2</v>
      </c>
      <c r="BC174" s="21">
        <f>+'[12]33'!$K$85/10^6</f>
        <v>2.1540750000000001E-2</v>
      </c>
      <c r="BD174" s="21">
        <f>+'[12]33'!$L$85/10^6</f>
        <v>1.8545470000000001E-2</v>
      </c>
      <c r="BE174" s="21">
        <f>+'[12]33'!$N$85/10^6</f>
        <v>1.7665580000000018E-2</v>
      </c>
      <c r="BF174" s="21">
        <f>+'[12]33'!$O$85/10^6</f>
        <v>2.6536669999999984E-2</v>
      </c>
      <c r="BG174" s="21">
        <f>+'[12]33'!$P$85/10^6</f>
        <v>1.4913880000000004E-2</v>
      </c>
      <c r="BH174" s="21">
        <f>+'[12]33'!$R$85/10^6</f>
        <v>-2.6486000000001513E-4</v>
      </c>
      <c r="BI174" s="21">
        <f>+'[12]33'!$S$85/10^6</f>
        <v>-7.3011899999999991E-2</v>
      </c>
      <c r="BJ174" s="21">
        <f>+'[12]33'!$T$85/10^6</f>
        <v>-2.5734419999999997E-2</v>
      </c>
      <c r="BK174" s="29">
        <f t="shared" si="9"/>
        <v>2.4115760000000024E-2</v>
      </c>
    </row>
    <row r="175" spans="1:63">
      <c r="A175" s="10">
        <v>1026</v>
      </c>
      <c r="B175" s="10" t="s">
        <v>35</v>
      </c>
      <c r="C175" s="21">
        <f>+'[12]34'!$F$63/10^6</f>
        <v>0.78665992000000007</v>
      </c>
      <c r="D175" s="21">
        <f>+'[12]34'!$G$63/10^6</f>
        <v>0.87760472999999994</v>
      </c>
      <c r="E175" s="21">
        <f>+'[12]34'!$H$63/10^6</f>
        <v>0.84214292000000002</v>
      </c>
      <c r="F175" s="21">
        <f>+'[12]34'!$J$63/10^6</f>
        <v>0.83639374000000011</v>
      </c>
      <c r="G175" s="21">
        <f>+'[12]34'!$K$63/10^6</f>
        <v>0.80546753999999998</v>
      </c>
      <c r="H175" s="21">
        <f>+'[12]34'!$L$63/10^6</f>
        <v>0.80404901999999989</v>
      </c>
      <c r="I175" s="21">
        <f>+'[12]34'!$N$63/10^6</f>
        <v>0.90934134999999983</v>
      </c>
      <c r="J175" s="21">
        <f>+'[12]34'!$O$63/10^6</f>
        <v>0.87150003000000009</v>
      </c>
      <c r="K175" s="21">
        <f>+'[12]34'!$P$63/10^6</f>
        <v>0.89707545999999994</v>
      </c>
      <c r="L175" s="21">
        <f>+'[12]34'!$R$63/10^6</f>
        <v>0.86263353999999992</v>
      </c>
      <c r="M175" s="21">
        <f>+'[12]34'!$S$63/10^6</f>
        <v>0.84272538000000008</v>
      </c>
      <c r="N175" s="21">
        <f>+'[12]34'!$T$63/10^6</f>
        <v>0.89024938000000009</v>
      </c>
      <c r="O175" s="29">
        <f t="shared" si="6"/>
        <v>10.225843009999998</v>
      </c>
      <c r="Q175" s="10">
        <v>1026</v>
      </c>
      <c r="R175" s="10" t="s">
        <v>35</v>
      </c>
      <c r="S175" s="21">
        <f>+'[12]34'!$F$64/10^6</f>
        <v>0.71109562000000004</v>
      </c>
      <c r="T175" s="21">
        <f>+'[12]34'!$G$64/10^6</f>
        <v>0.73924150999999994</v>
      </c>
      <c r="U175" s="21">
        <f>+'[12]34'!$H$64/10^6</f>
        <v>0.76189685000000007</v>
      </c>
      <c r="V175" s="21">
        <f>+'[12]34'!$J$64/10^6</f>
        <v>0.75755412000000011</v>
      </c>
      <c r="W175" s="21">
        <f>+'[12]34'!$K$64/10^6</f>
        <v>0.72837200000000002</v>
      </c>
      <c r="X175" s="21">
        <f>+'[12]34'!$L$64/10^6</f>
        <v>0.71858244999999998</v>
      </c>
      <c r="Y175" s="21">
        <f>+'[12]34'!$N$64/10^6</f>
        <v>0.83453187999999989</v>
      </c>
      <c r="Z175" s="21">
        <f>+'[12]34'!$O$64/10^6</f>
        <v>0.7970470500000002</v>
      </c>
      <c r="AA175" s="21">
        <f>+'[12]34'!$P$64/10^6</f>
        <v>0.80889680999999991</v>
      </c>
      <c r="AB175" s="21">
        <f>+'[12]34'!$R$64/10^6</f>
        <v>0.78334026999999995</v>
      </c>
      <c r="AC175" s="21">
        <f>+'[12]34'!$S$64/10^6</f>
        <v>0.76884240000000015</v>
      </c>
      <c r="AD175" s="21">
        <f>+'[12]34'!$T$64/10^6</f>
        <v>0.81264973000000007</v>
      </c>
      <c r="AE175" s="29">
        <f t="shared" si="7"/>
        <v>9.2220506900000014</v>
      </c>
      <c r="AG175" s="10">
        <v>1026</v>
      </c>
      <c r="AH175" s="10" t="s">
        <v>35</v>
      </c>
      <c r="AI175" s="21">
        <f>+'[12]34'!$F$76/10^6</f>
        <v>7.0010000000000003E-2</v>
      </c>
      <c r="AJ175" s="21">
        <f>+'[12]34'!$G$76/10^6</f>
        <v>7.0690000000000003E-2</v>
      </c>
      <c r="AK175" s="21">
        <f>+'[12]34'!$H$76/10^6</f>
        <v>7.1470000000000006E-2</v>
      </c>
      <c r="AL175" s="21">
        <f>+'[12]34'!$J$76/10^6</f>
        <v>7.1169999999999997E-2</v>
      </c>
      <c r="AM175" s="21">
        <f>+'[12]34'!$K$76/10^6</f>
        <v>7.0879999999999999E-2</v>
      </c>
      <c r="AN175" s="21">
        <f>+'[12]34'!$L$76/10^6</f>
        <v>7.1190000000000003E-2</v>
      </c>
      <c r="AO175" s="21">
        <f>+'[12]34'!$N$76/10^6</f>
        <v>7.1489999999999998E-2</v>
      </c>
      <c r="AP175" s="21">
        <f>+'[12]34'!$O$76/10^6</f>
        <v>7.2120000000000004E-2</v>
      </c>
      <c r="AQ175" s="21">
        <f>+'[12]34'!$P$76/10^6</f>
        <v>7.1429999999999993E-2</v>
      </c>
      <c r="AR175" s="21">
        <f>+'[12]34'!$R$76/10^6</f>
        <v>7.1840000000000001E-2</v>
      </c>
      <c r="AS175" s="21">
        <f>+'[12]34'!$S$76/10^6</f>
        <v>7.2050000000000003E-2</v>
      </c>
      <c r="AT175" s="21">
        <f>+'[12]34'!$T$76/10^6</f>
        <v>7.2059999999999999E-2</v>
      </c>
      <c r="AU175" s="29">
        <f t="shared" si="8"/>
        <v>0.85640000000000005</v>
      </c>
      <c r="AW175" s="10">
        <v>1026</v>
      </c>
      <c r="AX175" s="10" t="s">
        <v>35</v>
      </c>
      <c r="AY175" s="21">
        <f>+'[12]34'!$F$85/10^6</f>
        <v>5.554299999999999E-3</v>
      </c>
      <c r="AZ175" s="21">
        <f>+'[12]34'!$G$85/10^6</f>
        <v>6.7673220000000034E-2</v>
      </c>
      <c r="BA175" s="21">
        <f>+'[12]34'!$H$85/10^6</f>
        <v>8.7760700000000004E-3</v>
      </c>
      <c r="BB175" s="21">
        <f>+'[12]34'!$J$85/10^6</f>
        <v>7.6696199999999994E-3</v>
      </c>
      <c r="BC175" s="21">
        <f>+'[12]34'!$K$85/10^6</f>
        <v>6.2155400000000012E-3</v>
      </c>
      <c r="BD175" s="21">
        <f>+'[12]34'!$L$85/10^6</f>
        <v>1.4276569999999999E-2</v>
      </c>
      <c r="BE175" s="21">
        <f>+'[12]34'!$N$85/10^6</f>
        <v>3.3194699999999993E-3</v>
      </c>
      <c r="BF175" s="21">
        <f>+'[12]34'!$O$85/10^6</f>
        <v>2.3329799999999997E-3</v>
      </c>
      <c r="BG175" s="21">
        <f>+'[12]34'!$P$85/10^6</f>
        <v>1.6748649999999993E-2</v>
      </c>
      <c r="BH175" s="21">
        <f>+'[12]34'!$R$85/10^6</f>
        <v>7.4532700000000006E-3</v>
      </c>
      <c r="BI175" s="21">
        <f>+'[12]34'!$S$85/10^6</f>
        <v>1.8329799999999995E-3</v>
      </c>
      <c r="BJ175" s="21">
        <f>+'[12]34'!$T$85/10^6</f>
        <v>5.5396500000000019E-3</v>
      </c>
      <c r="BK175" s="29">
        <f t="shared" si="9"/>
        <v>0.14739232000000008</v>
      </c>
    </row>
    <row r="176" spans="1:63">
      <c r="A176" s="10">
        <v>1027</v>
      </c>
      <c r="B176" s="10" t="s">
        <v>36</v>
      </c>
      <c r="C176" s="21">
        <f>+'[12]35'!$F$63/10^6</f>
        <v>1.1602624699999999</v>
      </c>
      <c r="D176" s="21">
        <f>+'[12]35'!$G$63/10^6</f>
        <v>1.2017104400000003</v>
      </c>
      <c r="E176" s="21">
        <f>+'[12]35'!$H$63/10^6</f>
        <v>1.20768056</v>
      </c>
      <c r="F176" s="21">
        <f>+'[12]35'!$J$63/10^6</f>
        <v>1.2148501099999998</v>
      </c>
      <c r="G176" s="21">
        <f>+'[12]35'!$K$63/10^6</f>
        <v>1.2531841000000001</v>
      </c>
      <c r="H176" s="21">
        <f>+'[12]35'!$L$63/10^6</f>
        <v>1.144876</v>
      </c>
      <c r="I176" s="21">
        <f>+'[12]35'!$N$63/10^6</f>
        <v>1.3521062099999999</v>
      </c>
      <c r="J176" s="21">
        <f>+'[12]35'!$O$63/10^6</f>
        <v>1.31186253</v>
      </c>
      <c r="K176" s="21">
        <f>+'[12]35'!$P$63/10^6</f>
        <v>1.2465926700000001</v>
      </c>
      <c r="L176" s="21">
        <f>+'[12]35'!$R$63/10^6</f>
        <v>1.22580895</v>
      </c>
      <c r="M176" s="21">
        <f>+'[12]35'!$S$63/10^6</f>
        <v>1.1701610399999998</v>
      </c>
      <c r="N176" s="21">
        <f>+'[12]35'!$T$63/10^6</f>
        <v>1.1711310399999999</v>
      </c>
      <c r="O176" s="29">
        <f t="shared" si="6"/>
        <v>14.660226119999999</v>
      </c>
      <c r="Q176" s="10">
        <v>1027</v>
      </c>
      <c r="R176" s="10" t="s">
        <v>36</v>
      </c>
      <c r="S176" s="21">
        <f>+'[12]35'!$F$64/10^6</f>
        <v>1.0200589099999999</v>
      </c>
      <c r="T176" s="21">
        <f>+'[12]35'!$G$64/10^6</f>
        <v>1.0804260400000003</v>
      </c>
      <c r="U176" s="21">
        <f>+'[12]35'!$H$64/10^6</f>
        <v>1.0582766000000001</v>
      </c>
      <c r="V176" s="21">
        <f>+'[12]35'!$J$64/10^6</f>
        <v>1.0835112099999999</v>
      </c>
      <c r="W176" s="21">
        <f>+'[12]35'!$K$64/10^6</f>
        <v>1.1318226900000001</v>
      </c>
      <c r="X176" s="21">
        <f>+'[12]35'!$L$64/10^6</f>
        <v>1.0237145000000001</v>
      </c>
      <c r="Y176" s="21">
        <f>+'[12]35'!$N$64/10^6</f>
        <v>1.2139753599999998</v>
      </c>
      <c r="Z176" s="21">
        <f>+'[12]35'!$O$64/10^6</f>
        <v>1.1774346</v>
      </c>
      <c r="AA176" s="21">
        <f>+'[12]35'!$P$64/10^6</f>
        <v>1.1116190000000001</v>
      </c>
      <c r="AB176" s="21">
        <f>+'[12]35'!$R$64/10^6</f>
        <v>1.09094848</v>
      </c>
      <c r="AC176" s="21">
        <f>+'[12]35'!$S$64/10^6</f>
        <v>1.0337795299999999</v>
      </c>
      <c r="AD176" s="21">
        <f>+'[12]35'!$T$64/10^6</f>
        <v>1.0459603499999999</v>
      </c>
      <c r="AE176" s="29">
        <f t="shared" si="7"/>
        <v>13.071527270000001</v>
      </c>
      <c r="AG176" s="10">
        <v>1027</v>
      </c>
      <c r="AH176" s="10" t="s">
        <v>36</v>
      </c>
      <c r="AI176" s="21">
        <f>+'[12]35'!$F$76/10^6</f>
        <v>0.11309</v>
      </c>
      <c r="AJ176" s="21">
        <f>+'[12]35'!$G$76/10^6</f>
        <v>0.11362999999999999</v>
      </c>
      <c r="AK176" s="21">
        <f>+'[12]35'!$H$76/10^6</f>
        <v>0.13946</v>
      </c>
      <c r="AL176" s="21">
        <f>+'[12]35'!$J$76/10^6</f>
        <v>0.12523999999999999</v>
      </c>
      <c r="AM176" s="21">
        <f>+'[12]35'!$K$76/10^6</f>
        <v>0.11387</v>
      </c>
      <c r="AN176" s="21">
        <f>+'[12]35'!$L$76/10^6</f>
        <v>0.11434999999999999</v>
      </c>
      <c r="AO176" s="21">
        <f>+'[12]35'!$N$76/10^6</f>
        <v>0.11482000000000001</v>
      </c>
      <c r="AP176" s="21">
        <f>+'[12]35'!$O$76/10^6</f>
        <v>0.11600000000000001</v>
      </c>
      <c r="AQ176" s="21">
        <f>+'[12]35'!$P$76/10^6</f>
        <v>0.11554</v>
      </c>
      <c r="AR176" s="21">
        <f>+'[12]35'!$R$76/10^6</f>
        <v>0.11532000000000001</v>
      </c>
      <c r="AS176" s="21">
        <f>+'[12]35'!$S$76/10^6</f>
        <v>0.11709</v>
      </c>
      <c r="AT176" s="21">
        <f>+'[12]35'!$T$76/10^6</f>
        <v>0.11723</v>
      </c>
      <c r="AU176" s="29">
        <f t="shared" si="8"/>
        <v>1.41564</v>
      </c>
      <c r="AW176" s="10">
        <v>1027</v>
      </c>
      <c r="AX176" s="10" t="s">
        <v>36</v>
      </c>
      <c r="AY176" s="21">
        <f>+'[12]35'!$F$85/10^6</f>
        <v>2.7113559999999998E-2</v>
      </c>
      <c r="AZ176" s="21">
        <f>+'[12]35'!$G$85/10^6</f>
        <v>7.6544000000000013E-3</v>
      </c>
      <c r="BA176" s="21">
        <f>+'[12]35'!$H$85/10^6</f>
        <v>9.94396E-3</v>
      </c>
      <c r="BB176" s="21">
        <f>+'[12]35'!$J$85/10^6</f>
        <v>6.0989000000000017E-3</v>
      </c>
      <c r="BC176" s="21">
        <f>+'[12]35'!$K$85/10^6</f>
        <v>7.4914100000000039E-3</v>
      </c>
      <c r="BD176" s="21">
        <f>+'[12]35'!$L$85/10^6</f>
        <v>6.8114999999999998E-3</v>
      </c>
      <c r="BE176" s="21">
        <f>+'[12]35'!$N$85/10^6</f>
        <v>2.3310850000000004E-2</v>
      </c>
      <c r="BF176" s="21">
        <f>+'[12]35'!$O$85/10^6</f>
        <v>1.8427930000000009E-2</v>
      </c>
      <c r="BG176" s="21">
        <f>+'[12]35'!$P$85/10^6</f>
        <v>1.9433669999999997E-2</v>
      </c>
      <c r="BH176" s="21">
        <f>+'[12]35'!$R$85/10^6</f>
        <v>1.9540470000000032E-2</v>
      </c>
      <c r="BI176" s="21">
        <f>+'[12]35'!$S$85/10^6</f>
        <v>1.9291510000000001E-2</v>
      </c>
      <c r="BJ176" s="21">
        <f>+'[12]35'!$T$85/10^6</f>
        <v>7.9406899999999985E-3</v>
      </c>
      <c r="BK176" s="29">
        <f t="shared" si="9"/>
        <v>0.17305885000000007</v>
      </c>
    </row>
    <row r="177" spans="1:63">
      <c r="A177" s="10">
        <v>1028</v>
      </c>
      <c r="B177" s="10" t="s">
        <v>37</v>
      </c>
      <c r="C177" s="21">
        <f>+'[12]36'!$F$63/10^6</f>
        <v>6.2666068099999999</v>
      </c>
      <c r="D177" s="21">
        <f>+'[12]36'!$G$63/10^6</f>
        <v>6.4368367800000001</v>
      </c>
      <c r="E177" s="21">
        <f>+'[12]36'!$H$63/10^6</f>
        <v>6.3015887400000006</v>
      </c>
      <c r="F177" s="21">
        <f>+'[12]36'!$J$63/10^6</f>
        <v>6.5727728600000006</v>
      </c>
      <c r="G177" s="21">
        <f>+'[12]36'!$K$63/10^6</f>
        <v>6.4775464100000004</v>
      </c>
      <c r="H177" s="21">
        <f>+'[12]36'!$L$63/10^6</f>
        <v>6.0488582699999993</v>
      </c>
      <c r="I177" s="21">
        <f>+'[12]36'!$N$63/10^6</f>
        <v>6.95033543</v>
      </c>
      <c r="J177" s="21">
        <f>+'[12]36'!$O$63/10^6</f>
        <v>6.575162559999999</v>
      </c>
      <c r="K177" s="21">
        <f>+'[12]36'!$P$63/10^6</f>
        <v>6.9156557899999997</v>
      </c>
      <c r="L177" s="21">
        <f>+'[12]36'!$R$63/10^6</f>
        <v>6.4411986199999998</v>
      </c>
      <c r="M177" s="21">
        <f>+'[12]36'!$S$63/10^6</f>
        <v>6.5578075</v>
      </c>
      <c r="N177" s="21">
        <f>+'[12]36'!$T$63/10^6</f>
        <v>6.5821645500000008</v>
      </c>
      <c r="O177" s="29">
        <f t="shared" si="6"/>
        <v>78.12653431999999</v>
      </c>
      <c r="Q177" s="10">
        <v>1028</v>
      </c>
      <c r="R177" s="10" t="s">
        <v>37</v>
      </c>
      <c r="S177" s="21">
        <f>+'[12]36'!$F$64/10^6</f>
        <v>5.5785215499999996</v>
      </c>
      <c r="T177" s="21">
        <f>+'[12]36'!$G$64/10^6</f>
        <v>5.73406269</v>
      </c>
      <c r="U177" s="21">
        <f>+'[12]36'!$H$64/10^6</f>
        <v>5.5586082200000009</v>
      </c>
      <c r="V177" s="21">
        <f>+'[12]36'!$J$64/10^6</f>
        <v>5.87487928</v>
      </c>
      <c r="W177" s="21">
        <f>+'[12]36'!$K$64/10^6</f>
        <v>5.79290547</v>
      </c>
      <c r="X177" s="21">
        <f>+'[12]36'!$L$64/10^6</f>
        <v>5.342439119999999</v>
      </c>
      <c r="Y177" s="21">
        <f>+'[12]36'!$N$64/10^6</f>
        <v>6.2550375499999999</v>
      </c>
      <c r="Z177" s="21">
        <f>+'[12]36'!$O$64/10^6</f>
        <v>5.8755429999999986</v>
      </c>
      <c r="AA177" s="21">
        <f>+'[12]36'!$P$64/10^6</f>
        <v>6.1567239900000006</v>
      </c>
      <c r="AB177" s="21">
        <f>+'[12]36'!$R$64/10^6</f>
        <v>5.7777451700000002</v>
      </c>
      <c r="AC177" s="21">
        <f>+'[12]36'!$S$64/10^6</f>
        <v>5.8768916600000001</v>
      </c>
      <c r="AD177" s="21">
        <f>+'[12]36'!$T$64/10^6</f>
        <v>5.8892085800000009</v>
      </c>
      <c r="AE177" s="29">
        <f t="shared" si="7"/>
        <v>69.712566280000004</v>
      </c>
      <c r="AG177" s="10">
        <v>1028</v>
      </c>
      <c r="AH177" s="10" t="s">
        <v>37</v>
      </c>
      <c r="AI177" s="21">
        <f>+'[12]36'!$F$76/10^6</f>
        <v>0.62573999999999996</v>
      </c>
      <c r="AJ177" s="21">
        <f>+'[12]36'!$G$76/10^6</f>
        <v>0.62383999999999995</v>
      </c>
      <c r="AK177" s="21">
        <f>+'[12]36'!$H$76/10^6</f>
        <v>0.63624999999999998</v>
      </c>
      <c r="AL177" s="21">
        <f>+'[12]36'!$J$76/10^6</f>
        <v>0.63741999999999999</v>
      </c>
      <c r="AM177" s="21">
        <f>+'[12]36'!$K$76/10^6</f>
        <v>0.62282999999999999</v>
      </c>
      <c r="AN177" s="21">
        <f>+'[12]36'!$L$76/10^6</f>
        <v>0.62861</v>
      </c>
      <c r="AO177" s="21">
        <f>+'[12]36'!$N$76/10^6</f>
        <v>0.63853000000000004</v>
      </c>
      <c r="AP177" s="21">
        <f>+'[12]36'!$O$76/10^6</f>
        <v>0.64781</v>
      </c>
      <c r="AQ177" s="21">
        <f>+'[12]36'!$P$76/10^6</f>
        <v>0.63012999999999997</v>
      </c>
      <c r="AR177" s="21">
        <f>+'[12]36'!$R$76/10^6</f>
        <v>0.63788</v>
      </c>
      <c r="AS177" s="21">
        <f>+'[12]36'!$S$76/10^6</f>
        <v>0.64246000000000003</v>
      </c>
      <c r="AT177" s="21">
        <f>+'[12]36'!$T$76/10^6</f>
        <v>0.65008999999999995</v>
      </c>
      <c r="AU177" s="29">
        <f t="shared" si="8"/>
        <v>7.6215899999999994</v>
      </c>
      <c r="AW177" s="10">
        <v>1028</v>
      </c>
      <c r="AX177" s="10" t="s">
        <v>37</v>
      </c>
      <c r="AY177" s="21">
        <f>+'[12]36'!$F$85/10^6</f>
        <v>6.2345260000000007E-2</v>
      </c>
      <c r="AZ177" s="21">
        <f>+'[12]36'!$G$85/10^6</f>
        <v>7.8934089999999971E-2</v>
      </c>
      <c r="BA177" s="21">
        <f>+'[12]36'!$H$85/10^6</f>
        <v>0.10673052000000002</v>
      </c>
      <c r="BB177" s="21">
        <f>+'[12]36'!$J$85/10^6</f>
        <v>6.0473579999999957E-2</v>
      </c>
      <c r="BC177" s="21">
        <f>+'[12]36'!$K$85/10^6</f>
        <v>6.1810940000000002E-2</v>
      </c>
      <c r="BD177" s="21">
        <f>+'[12]36'!$L$85/10^6</f>
        <v>7.7809150000000021E-2</v>
      </c>
      <c r="BE177" s="21">
        <f>+'[12]36'!$N$85/10^6</f>
        <v>5.6767880000000007E-2</v>
      </c>
      <c r="BF177" s="21">
        <f>+'[12]36'!$O$85/10^6</f>
        <v>5.1809559999999998E-2</v>
      </c>
      <c r="BG177" s="21">
        <f>+'[12]36'!$P$85/10^6</f>
        <v>0.12880179999999999</v>
      </c>
      <c r="BH177" s="21">
        <f>+'[12]36'!$R$85/10^6</f>
        <v>2.5573450000000011E-2</v>
      </c>
      <c r="BI177" s="21">
        <f>+'[12]36'!$S$85/10^6</f>
        <v>3.845583999999997E-2</v>
      </c>
      <c r="BJ177" s="21">
        <f>+'[12]36'!$T$85/10^6</f>
        <v>4.2865970000000031E-2</v>
      </c>
      <c r="BK177" s="29">
        <f t="shared" si="9"/>
        <v>0.79237804000000001</v>
      </c>
    </row>
    <row r="178" spans="1:63">
      <c r="A178" s="10">
        <v>1029</v>
      </c>
      <c r="B178" s="10" t="s">
        <v>38</v>
      </c>
      <c r="C178" s="21">
        <f>+'[12]37'!$F$63/10^6</f>
        <v>0.89837222999999999</v>
      </c>
      <c r="D178" s="21">
        <f>+'[12]37'!$G$63/10^6</f>
        <v>0.91629751000000004</v>
      </c>
      <c r="E178" s="21">
        <f>+'[12]37'!$H$63/10^6</f>
        <v>0.91252739000000005</v>
      </c>
      <c r="F178" s="21">
        <f>+'[12]37'!$J$63/10^6</f>
        <v>0.95132040000000007</v>
      </c>
      <c r="G178" s="21">
        <f>+'[12]37'!$K$63/10^6</f>
        <v>0.91251804000000003</v>
      </c>
      <c r="H178" s="21">
        <f>+'[12]37'!$L$63/10^6</f>
        <v>0.97814657000000005</v>
      </c>
      <c r="I178" s="21">
        <f>+'[12]37'!$N$63/10^6</f>
        <v>1.0679179999999999</v>
      </c>
      <c r="J178" s="21">
        <f>+'[12]37'!$O$63/10^6</f>
        <v>1.00035254</v>
      </c>
      <c r="K178" s="21">
        <f>+'[12]37'!$P$63/10^6</f>
        <v>1.0495050500000001</v>
      </c>
      <c r="L178" s="21">
        <f>+'[12]37'!$R$63/10^6</f>
        <v>0.93953369999999992</v>
      </c>
      <c r="M178" s="21">
        <f>+'[12]37'!$S$63/10^6</f>
        <v>0.99885525000000008</v>
      </c>
      <c r="N178" s="21">
        <f>+'[12]37'!$T$63/10^6</f>
        <v>0.9927545000000001</v>
      </c>
      <c r="O178" s="29">
        <f t="shared" si="6"/>
        <v>11.61810118</v>
      </c>
      <c r="Q178" s="10">
        <v>1029</v>
      </c>
      <c r="R178" s="10" t="s">
        <v>38</v>
      </c>
      <c r="S178" s="21">
        <f>+'[12]37'!$F$64/10^6</f>
        <v>0.7643335</v>
      </c>
      <c r="T178" s="21">
        <f>+'[12]37'!$G$64/10^6</f>
        <v>0.79969830000000008</v>
      </c>
      <c r="U178" s="21">
        <f>+'[12]37'!$H$64/10^6</f>
        <v>0.80334106000000005</v>
      </c>
      <c r="V178" s="21">
        <f>+'[12]37'!$J$64/10^6</f>
        <v>0.8389534500000001</v>
      </c>
      <c r="W178" s="21">
        <f>+'[12]37'!$K$64/10^6</f>
        <v>0.79300112</v>
      </c>
      <c r="X178" s="21">
        <f>+'[12]37'!$L$64/10^6</f>
        <v>0.85856542000000002</v>
      </c>
      <c r="Y178" s="21">
        <f>+'[12]37'!$N$64/10^6</f>
        <v>0.95550335000000008</v>
      </c>
      <c r="Z178" s="21">
        <f>+'[12]37'!$O$64/10^6</f>
        <v>0.89551965</v>
      </c>
      <c r="AA178" s="21">
        <f>+'[12]37'!$P$64/10^6</f>
        <v>0.89379541000000007</v>
      </c>
      <c r="AB178" s="21">
        <f>+'[12]37'!$R$64/10^6</f>
        <v>0.81615011999999998</v>
      </c>
      <c r="AC178" s="21">
        <f>+'[12]37'!$S$64/10^6</f>
        <v>0.88500938000000007</v>
      </c>
      <c r="AD178" s="21">
        <f>+'[12]37'!$T$64/10^6</f>
        <v>0.88601965000000005</v>
      </c>
      <c r="AE178" s="29">
        <f t="shared" si="7"/>
        <v>10.189890409999999</v>
      </c>
      <c r="AG178" s="10">
        <v>1029</v>
      </c>
      <c r="AH178" s="10" t="s">
        <v>38</v>
      </c>
      <c r="AI178" s="21">
        <f>+'[12]37'!$F$76/10^6</f>
        <v>0.10188999999999999</v>
      </c>
      <c r="AJ178" s="21">
        <f>+'[12]37'!$G$76/10^6</f>
        <v>0.10251</v>
      </c>
      <c r="AK178" s="21">
        <f>+'[12]37'!$H$76/10^6</f>
        <v>0.10506</v>
      </c>
      <c r="AL178" s="21">
        <f>+'[12]37'!$J$76/10^6</f>
        <v>0.10413</v>
      </c>
      <c r="AM178" s="21">
        <f>+'[12]37'!$K$76/10^6</f>
        <v>0.10395</v>
      </c>
      <c r="AN178" s="21">
        <f>+'[12]37'!$L$76/10^6</f>
        <v>0.10448</v>
      </c>
      <c r="AO178" s="21">
        <f>+'[12]37'!$N$76/10^6</f>
        <v>0.10713</v>
      </c>
      <c r="AP178" s="21">
        <f>+'[12]37'!$O$76/10^6</f>
        <v>0.10426000000000001</v>
      </c>
      <c r="AQ178" s="21">
        <f>+'[12]37'!$P$76/10^6</f>
        <v>0.10496999999999999</v>
      </c>
      <c r="AR178" s="21">
        <f>+'[12]37'!$R$76/10^6</f>
        <v>0.10653</v>
      </c>
      <c r="AS178" s="21">
        <f>+'[12]37'!$S$76/10^6</f>
        <v>0.10921</v>
      </c>
      <c r="AT178" s="21">
        <f>+'[12]37'!$T$76/10^6</f>
        <v>0.10667</v>
      </c>
      <c r="AU178" s="29">
        <f t="shared" si="8"/>
        <v>1.2607900000000001</v>
      </c>
      <c r="AW178" s="10">
        <v>1029</v>
      </c>
      <c r="AX178" s="10" t="s">
        <v>38</v>
      </c>
      <c r="AY178" s="21">
        <f>+'[12]37'!$F$85/10^6</f>
        <v>3.2148729999999993E-2</v>
      </c>
      <c r="AZ178" s="21">
        <f>+'[12]37'!$G$85/10^6</f>
        <v>1.4089210000000007E-2</v>
      </c>
      <c r="BA178" s="21">
        <f>+'[12]37'!$H$85/10^6</f>
        <v>4.1263300000000018E-3</v>
      </c>
      <c r="BB178" s="21">
        <f>+'[12]37'!$J$85/10^6</f>
        <v>8.2369500000000016E-3</v>
      </c>
      <c r="BC178" s="21">
        <f>+'[12]37'!$K$85/10^6</f>
        <v>1.5566919999999998E-2</v>
      </c>
      <c r="BD178" s="21">
        <f>+'[12]37'!$L$85/10^6</f>
        <v>1.5101149999999994E-2</v>
      </c>
      <c r="BE178" s="21">
        <f>+'[12]37'!$N$85/10^6</f>
        <v>5.2846500000000088E-3</v>
      </c>
      <c r="BF178" s="21">
        <f>+'[12]37'!$O$85/10^6</f>
        <v>5.7289000000000125E-4</v>
      </c>
      <c r="BG178" s="21">
        <f>+'[12]37'!$P$85/10^6</f>
        <v>5.0739640000000016E-2</v>
      </c>
      <c r="BH178" s="21">
        <f>+'[12]37'!$R$85/10^6</f>
        <v>1.6853579999999993E-2</v>
      </c>
      <c r="BI178" s="21">
        <f>+'[12]37'!$S$85/10^6</f>
        <v>4.6358699999999994E-3</v>
      </c>
      <c r="BJ178" s="21">
        <f>+'[12]37'!$T$85/10^6</f>
        <v>6.4850000000093137E-5</v>
      </c>
      <c r="BK178" s="29">
        <f t="shared" si="9"/>
        <v>0.16742077000000008</v>
      </c>
    </row>
    <row r="179" spans="1:63">
      <c r="A179" s="15">
        <v>1030</v>
      </c>
      <c r="B179" s="15" t="s">
        <v>18</v>
      </c>
      <c r="C179" s="23">
        <f>+'[12]17'!$F$63/10^6</f>
        <v>1.2450876499999999</v>
      </c>
      <c r="D179" s="23">
        <f>+'[12]17'!$G$63/10^6</f>
        <v>1.33576329</v>
      </c>
      <c r="E179" s="23">
        <f>+'[12]17'!$H$63/10^6</f>
        <v>1.2821997400000003</v>
      </c>
      <c r="F179" s="23">
        <f>+'[12]17'!$J$63/10^6</f>
        <v>1.3514508200000002</v>
      </c>
      <c r="G179" s="23">
        <f>+'[12]17'!$K$63/10^6</f>
        <v>1.3680583499999999</v>
      </c>
      <c r="H179" s="23">
        <f>+'[12]17'!$L$63/10^6</f>
        <v>1.3624666900000002</v>
      </c>
      <c r="I179" s="23">
        <f>+'[12]17'!$N$63/10^6</f>
        <v>1.54579106</v>
      </c>
      <c r="J179" s="23">
        <f>+'[12]17'!$O$63/10^6</f>
        <v>1.4177516200000002</v>
      </c>
      <c r="K179" s="23">
        <f>+'[12]17'!$P$63/10^6</f>
        <v>1.3792901500000003</v>
      </c>
      <c r="L179" s="23">
        <f>+'[12]17'!$R$63/10^6</f>
        <v>1.36048261</v>
      </c>
      <c r="M179" s="23">
        <f>+'[12]17'!$S$63/10^6</f>
        <v>1.34149824</v>
      </c>
      <c r="N179" s="23">
        <f>+'[12]17'!$T$63/10^6</f>
        <v>1.3536772300000004</v>
      </c>
      <c r="O179" s="31">
        <f t="shared" si="6"/>
        <v>16.34351745</v>
      </c>
      <c r="Q179" s="15">
        <v>1030</v>
      </c>
      <c r="R179" s="15" t="s">
        <v>18</v>
      </c>
      <c r="S179" s="23">
        <f>+'[12]17'!$F$64/10^6</f>
        <v>1.0891924199999998</v>
      </c>
      <c r="T179" s="23">
        <f>+'[12]17'!$G$64/10^6</f>
        <v>1.15083234</v>
      </c>
      <c r="U179" s="23">
        <f>+'[12]17'!$H$64/10^6</f>
        <v>1.1393991400000001</v>
      </c>
      <c r="V179" s="23">
        <f>+'[12]17'!$J$64/10^6</f>
        <v>1.2124402599999999</v>
      </c>
      <c r="W179" s="23">
        <f>+'[12]17'!$K$64/10^6</f>
        <v>1.2270266399999998</v>
      </c>
      <c r="X179" s="23">
        <f>+'[12]17'!$L$64/10^6</f>
        <v>1.1936902700000003</v>
      </c>
      <c r="Y179" s="23">
        <f>+'[12]17'!$N$64/10^6</f>
        <v>1.3979101999999999</v>
      </c>
      <c r="Z179" s="23">
        <f>+'[12]17'!$O$64/10^6</f>
        <v>1.2600153300000001</v>
      </c>
      <c r="AA179" s="23">
        <f>+'[12]17'!$P$64/10^6</f>
        <v>1.2319722900000003</v>
      </c>
      <c r="AB179" s="23">
        <f>+'[12]17'!$R$64/10^6</f>
        <v>1.2034150100000001</v>
      </c>
      <c r="AC179" s="23">
        <f>+'[12]17'!$S$64/10^6</f>
        <v>1.1854067800000001</v>
      </c>
      <c r="AD179" s="23">
        <f>+'[12]17'!$T$64/10^6</f>
        <v>1.1994933700000003</v>
      </c>
      <c r="AE179" s="31">
        <f t="shared" si="7"/>
        <v>14.49079405</v>
      </c>
      <c r="AG179" s="15">
        <v>1030</v>
      </c>
      <c r="AH179" s="15" t="s">
        <v>18</v>
      </c>
      <c r="AI179" s="23">
        <f>+'[12]17'!$F$76/10^6</f>
        <v>0.13009999999999999</v>
      </c>
      <c r="AJ179" s="23">
        <f>+'[12]17'!$G$76/10^6</f>
        <v>0.14108000000000001</v>
      </c>
      <c r="AK179" s="23">
        <f>+'[12]17'!$H$76/10^6</f>
        <v>0.13700999999999999</v>
      </c>
      <c r="AL179" s="23">
        <f>+'[12]17'!$J$76/10^6</f>
        <v>0.13064000000000001</v>
      </c>
      <c r="AM179" s="23">
        <f>+'[12]17'!$K$76/10^6</f>
        <v>0.13295000000000001</v>
      </c>
      <c r="AN179" s="23">
        <f>+'[12]17'!$L$76/10^6</f>
        <v>0.13954</v>
      </c>
      <c r="AO179" s="23">
        <f>+'[12]17'!$N$76/10^6</f>
        <v>0.14280000000000001</v>
      </c>
      <c r="AP179" s="23">
        <f>+'[12]17'!$O$76/10^6</f>
        <v>0.14710000000000001</v>
      </c>
      <c r="AQ179" s="23">
        <f>+'[12]17'!$P$76/10^6</f>
        <v>0.14315</v>
      </c>
      <c r="AR179" s="23">
        <f>+'[12]17'!$R$76/10^6</f>
        <v>0.14444000000000001</v>
      </c>
      <c r="AS179" s="23">
        <f>+'[12]17'!$S$76/10^6</f>
        <v>0.13897999999999999</v>
      </c>
      <c r="AT179" s="23">
        <f>+'[12]17'!$T$76/10^6</f>
        <v>0.14198</v>
      </c>
      <c r="AU179" s="31">
        <f t="shared" si="8"/>
        <v>1.66977</v>
      </c>
      <c r="AW179" s="15">
        <v>1030</v>
      </c>
      <c r="AX179" s="15" t="s">
        <v>18</v>
      </c>
      <c r="AY179" s="23">
        <f>+'[12]17'!$F$85/10^6</f>
        <v>2.5795229999999995E-2</v>
      </c>
      <c r="AZ179" s="23">
        <f>+'[12]17'!$G$85/10^6</f>
        <v>4.3850950000000014E-2</v>
      </c>
      <c r="BA179" s="23">
        <f>+'[12]17'!$H$85/10^6</f>
        <v>5.7905999999999982E-3</v>
      </c>
      <c r="BB179" s="23">
        <f>+'[12]17'!$J$85/10^6</f>
        <v>8.3705599999999974E-3</v>
      </c>
      <c r="BC179" s="23">
        <f>+'[12]17'!$K$85/10^6</f>
        <v>8.0817099999999989E-3</v>
      </c>
      <c r="BD179" s="23">
        <f>+'[12]17'!$L$85/10^6</f>
        <v>2.9236420000000013E-2</v>
      </c>
      <c r="BE179" s="23">
        <f>+'[12]17'!$N$85/10^6</f>
        <v>5.0808600000000004E-3</v>
      </c>
      <c r="BF179" s="23">
        <f>+'[12]17'!$O$85/10^6</f>
        <v>1.0636289999999994E-2</v>
      </c>
      <c r="BG179" s="23">
        <f>+'[12]17'!$P$85/10^6</f>
        <v>4.1678600000000007E-3</v>
      </c>
      <c r="BH179" s="23">
        <f>+'[12]17'!$R$85/10^6</f>
        <v>1.2627600000000006E-2</v>
      </c>
      <c r="BI179" s="23">
        <f>+'[12]17'!$S$85/10^6</f>
        <v>1.7111460000000005E-2</v>
      </c>
      <c r="BJ179" s="23">
        <f>+'[12]17'!$T$85/10^6</f>
        <v>1.2203859999999997E-2</v>
      </c>
      <c r="BK179" s="31">
        <f t="shared" si="9"/>
        <v>0.18295339999999999</v>
      </c>
    </row>
    <row r="180" spans="1:63">
      <c r="A180" s="4">
        <v>10300</v>
      </c>
      <c r="B180" s="4" t="s">
        <v>59</v>
      </c>
      <c r="C180" s="25">
        <f>SUM(C152:C179)</f>
        <v>148.37512775000002</v>
      </c>
      <c r="D180" s="25">
        <f t="shared" ref="D180:O180" si="10">SUM(D152:D179)</f>
        <v>153.60377585999996</v>
      </c>
      <c r="E180" s="25">
        <f t="shared" si="10"/>
        <v>153.09260657999997</v>
      </c>
      <c r="F180" s="25">
        <f t="shared" si="10"/>
        <v>162.19327786999995</v>
      </c>
      <c r="G180" s="25">
        <f t="shared" si="10"/>
        <v>157.04749324000002</v>
      </c>
      <c r="H180" s="25">
        <f t="shared" si="10"/>
        <v>155.04481799000001</v>
      </c>
      <c r="I180" s="25">
        <f t="shared" si="10"/>
        <v>177.55092483000001</v>
      </c>
      <c r="J180" s="25">
        <f t="shared" si="10"/>
        <v>170.46774110000001</v>
      </c>
      <c r="K180" s="25">
        <f t="shared" si="10"/>
        <v>163.10173941000002</v>
      </c>
      <c r="L180" s="25">
        <f t="shared" si="10"/>
        <v>155.34410677999998</v>
      </c>
      <c r="M180" s="25">
        <f t="shared" si="10"/>
        <v>159.03156028000001</v>
      </c>
      <c r="N180" s="25">
        <f t="shared" si="10"/>
        <v>161.13615428999992</v>
      </c>
      <c r="O180" s="25">
        <f t="shared" si="10"/>
        <v>1915.9893259800006</v>
      </c>
      <c r="Q180" s="4">
        <v>10300</v>
      </c>
      <c r="R180" s="4" t="s">
        <v>59</v>
      </c>
      <c r="S180" s="25">
        <f>SUM(S152:S179)</f>
        <v>133.32901343999998</v>
      </c>
      <c r="T180" s="25">
        <f t="shared" ref="T180:AE180" si="11">SUM(T152:T179)</f>
        <v>136.76876171999999</v>
      </c>
      <c r="U180" s="25">
        <f t="shared" si="11"/>
        <v>138.14833495999997</v>
      </c>
      <c r="V180" s="25">
        <f t="shared" si="11"/>
        <v>145.83425290999998</v>
      </c>
      <c r="W180" s="25">
        <f t="shared" si="11"/>
        <v>141.65007976999999</v>
      </c>
      <c r="X180" s="25">
        <f t="shared" si="11"/>
        <v>138.17267906000001</v>
      </c>
      <c r="Y180" s="25">
        <f t="shared" si="11"/>
        <v>162.96760307000002</v>
      </c>
      <c r="Z180" s="25">
        <f t="shared" si="11"/>
        <v>154.96817816999999</v>
      </c>
      <c r="AA180" s="25">
        <f t="shared" si="11"/>
        <v>147.88090569999994</v>
      </c>
      <c r="AB180" s="25">
        <f t="shared" si="11"/>
        <v>141.05128048</v>
      </c>
      <c r="AC180" s="25">
        <f t="shared" si="11"/>
        <v>143.55171546</v>
      </c>
      <c r="AD180" s="25">
        <f t="shared" si="11"/>
        <v>145.69255558999998</v>
      </c>
      <c r="AE180" s="25">
        <f t="shared" si="11"/>
        <v>1730.0153603300002</v>
      </c>
      <c r="AG180" s="4">
        <v>10300</v>
      </c>
      <c r="AH180" s="4" t="s">
        <v>59</v>
      </c>
      <c r="AI180" s="25">
        <f>SUM(AI152:AI179)</f>
        <v>12.447011400000001</v>
      </c>
      <c r="AJ180" s="25">
        <f t="shared" ref="AJ180:AU180" si="12">SUM(AJ152:AJ179)</f>
        <v>12.561909710000004</v>
      </c>
      <c r="AK180" s="25">
        <f t="shared" si="12"/>
        <v>12.64514159</v>
      </c>
      <c r="AL180" s="25">
        <f t="shared" si="12"/>
        <v>12.531381579999998</v>
      </c>
      <c r="AM180" s="25">
        <f t="shared" si="12"/>
        <v>12.42966</v>
      </c>
      <c r="AN180" s="25">
        <f t="shared" si="12"/>
        <v>12.738761400000001</v>
      </c>
      <c r="AO180" s="25">
        <f t="shared" si="12"/>
        <v>12.531899999999998</v>
      </c>
      <c r="AP180" s="25">
        <f t="shared" si="12"/>
        <v>13.020822329999998</v>
      </c>
      <c r="AQ180" s="25">
        <f t="shared" si="12"/>
        <v>12.805185789999999</v>
      </c>
      <c r="AR180" s="25">
        <f t="shared" si="12"/>
        <v>12.852397269999997</v>
      </c>
      <c r="AS180" s="25">
        <f t="shared" si="12"/>
        <v>12.90548869</v>
      </c>
      <c r="AT180" s="25">
        <f t="shared" si="12"/>
        <v>12.85661168</v>
      </c>
      <c r="AU180" s="25">
        <f t="shared" si="12"/>
        <v>152.32627144</v>
      </c>
      <c r="AW180" s="4">
        <v>10300</v>
      </c>
      <c r="AX180" s="4" t="s">
        <v>59</v>
      </c>
      <c r="AY180" s="25">
        <f>SUM(AY152:AY179)</f>
        <v>2.5991029099999996</v>
      </c>
      <c r="AZ180" s="25">
        <f t="shared" ref="AZ180:BK180" si="13">SUM(AZ152:AZ179)</f>
        <v>4.273104430000001</v>
      </c>
      <c r="BA180" s="25">
        <f t="shared" si="13"/>
        <v>2.2991300300000006</v>
      </c>
      <c r="BB180" s="25">
        <f t="shared" si="13"/>
        <v>3.8276433800000009</v>
      </c>
      <c r="BC180" s="25">
        <f t="shared" si="13"/>
        <v>2.967753469999999</v>
      </c>
      <c r="BD180" s="25">
        <f t="shared" si="13"/>
        <v>4.1333775299999997</v>
      </c>
      <c r="BE180" s="25">
        <f t="shared" si="13"/>
        <v>2.0514217600000015</v>
      </c>
      <c r="BF180" s="25">
        <f t="shared" si="13"/>
        <v>2.4787406000000001</v>
      </c>
      <c r="BG180" s="25">
        <f t="shared" si="13"/>
        <v>2.4156479199999996</v>
      </c>
      <c r="BH180" s="25">
        <f t="shared" si="13"/>
        <v>1.44042903</v>
      </c>
      <c r="BI180" s="25">
        <f t="shared" si="13"/>
        <v>2.5743561300000009</v>
      </c>
      <c r="BJ180" s="25">
        <f t="shared" si="13"/>
        <v>2.5869870199999982</v>
      </c>
      <c r="BK180" s="25">
        <f t="shared" si="13"/>
        <v>33.647694209999997</v>
      </c>
    </row>
    <row r="181" spans="1:63">
      <c r="A181" s="32"/>
      <c r="B181" s="32"/>
      <c r="C181"/>
      <c r="D181"/>
      <c r="E181"/>
      <c r="F181"/>
      <c r="G181"/>
      <c r="H181"/>
      <c r="I181"/>
      <c r="J181"/>
      <c r="K181"/>
      <c r="L181"/>
      <c r="M181"/>
      <c r="N181"/>
      <c r="O181" s="32"/>
    </row>
    <row r="182" spans="1:63">
      <c r="A182" s="3" t="s">
        <v>55</v>
      </c>
      <c r="B182" s="3" t="s">
        <v>44</v>
      </c>
      <c r="C182" s="3" t="s">
        <v>0</v>
      </c>
      <c r="D182" s="3" t="s">
        <v>1</v>
      </c>
      <c r="E182" s="3" t="s">
        <v>2</v>
      </c>
      <c r="F182" s="3" t="s">
        <v>3</v>
      </c>
      <c r="G182" s="3" t="s">
        <v>4</v>
      </c>
      <c r="H182" s="3" t="s">
        <v>5</v>
      </c>
      <c r="I182" s="3" t="s">
        <v>6</v>
      </c>
      <c r="J182" s="3" t="s">
        <v>7</v>
      </c>
      <c r="K182" s="3" t="s">
        <v>8</v>
      </c>
      <c r="L182" s="3" t="s">
        <v>9</v>
      </c>
      <c r="M182" s="3" t="s">
        <v>10</v>
      </c>
      <c r="N182" s="3" t="s">
        <v>11</v>
      </c>
      <c r="O182" s="3" t="s">
        <v>59</v>
      </c>
    </row>
    <row r="183" spans="1:63">
      <c r="A183" s="34"/>
      <c r="B183" s="34" t="s">
        <v>46</v>
      </c>
      <c r="C183" s="35">
        <f>+[12]เขต!$F$221/10^6</f>
        <v>5.3464785000000008</v>
      </c>
      <c r="D183" s="35">
        <f>+[12]เขต!$G$221/10^6</f>
        <v>6.2248045799999998</v>
      </c>
      <c r="E183" s="35">
        <f>+[12]เขต!$H$221/10^6</f>
        <v>8.2463926100000009</v>
      </c>
      <c r="F183" s="35">
        <f>+[12]เขต!$J$221/10^6</f>
        <v>5.197021180000001</v>
      </c>
      <c r="G183" s="35">
        <f>+[12]เขต!$K$221/10^6</f>
        <v>6.0325634700000013</v>
      </c>
      <c r="H183" s="35">
        <f>+[12]เขต!$L$221/10^6</f>
        <v>7.2199867600000003</v>
      </c>
      <c r="I183" s="35">
        <f>+[12]เขต!$N$221/10^6</f>
        <v>6.4593671399999995</v>
      </c>
      <c r="J183" s="35">
        <f>+[12]เขต!$O$221/10^6</f>
        <v>7.1764045799999989</v>
      </c>
      <c r="K183" s="35">
        <f>+[12]เขต!$P$221/10^6</f>
        <v>6.3522265400000002</v>
      </c>
      <c r="L183" s="35">
        <f>+[12]เขต!$R$221/10^6</f>
        <v>6.5939686099999992</v>
      </c>
      <c r="M183" s="35">
        <f>+[12]เขต!$S$221/10^6</f>
        <v>6.8392494100000008</v>
      </c>
      <c r="N183" s="35">
        <f>+[12]เขต!$T$221/10^6</f>
        <v>8.2358497900000014</v>
      </c>
      <c r="O183" s="36">
        <f>SUM(C183:N183)</f>
        <v>79.924313170000005</v>
      </c>
    </row>
    <row r="184" spans="1:63">
      <c r="A184" s="7">
        <v>1004</v>
      </c>
      <c r="B184" s="10" t="s">
        <v>99</v>
      </c>
      <c r="C184" s="19">
        <f>+'[12]11'!$F$221/10^6</f>
        <v>15.907794939999997</v>
      </c>
      <c r="D184" s="19">
        <f>+'[12]11'!$G$221/10^6</f>
        <v>16.720712429999999</v>
      </c>
      <c r="E184" s="19">
        <f>+'[12]11'!$H$221/10^6</f>
        <v>16.184870350000001</v>
      </c>
      <c r="F184" s="19">
        <f>+'[12]11'!$J$221/10^6</f>
        <v>14.9006124</v>
      </c>
      <c r="G184" s="19">
        <f>+'[12]11'!$K$221/10^6</f>
        <v>15.71605484</v>
      </c>
      <c r="H184" s="19">
        <f>+'[12]11'!$L$221/10^6</f>
        <v>17.616024739999997</v>
      </c>
      <c r="I184" s="19">
        <f>+'[12]11'!$N$221/10^6</f>
        <v>18.600374229999996</v>
      </c>
      <c r="J184" s="19">
        <f>+'[12]11'!$O$221/10^6</f>
        <v>17.199971989999998</v>
      </c>
      <c r="K184" s="19">
        <f>+'[12]11'!$P$221/10^6</f>
        <v>18.564110630000002</v>
      </c>
      <c r="L184" s="19">
        <f>+'[12]11'!$R$221/10^6</f>
        <v>17.179356570000003</v>
      </c>
      <c r="M184" s="19">
        <f>+'[12]11'!$S$221/10^6</f>
        <v>16.65113994</v>
      </c>
      <c r="N184" s="19">
        <f>+'[12]11'!$T$221/10^6</f>
        <v>18.301684509999998</v>
      </c>
      <c r="O184" s="29">
        <f>SUM(C184:N184)</f>
        <v>203.54270757</v>
      </c>
    </row>
    <row r="185" spans="1:63">
      <c r="A185" s="10">
        <v>1005</v>
      </c>
      <c r="B185" s="10" t="s">
        <v>13</v>
      </c>
      <c r="C185" s="21">
        <f>+'[12]12'!$F$221/10^6</f>
        <v>0.62415346999999999</v>
      </c>
      <c r="D185" s="21">
        <f>+'[12]12'!$G$221/10^6</f>
        <v>0.59669557000000006</v>
      </c>
      <c r="E185" s="21">
        <f>+'[12]12'!$H$221/10^6</f>
        <v>0.75244705000000012</v>
      </c>
      <c r="F185" s="21">
        <f>+'[12]12'!$J$221/10^6</f>
        <v>0.52283781000000007</v>
      </c>
      <c r="G185" s="21">
        <f>+'[12]12'!$K$221/10^6</f>
        <v>0.55946386999999997</v>
      </c>
      <c r="H185" s="21">
        <f>+'[12]12'!$L$221/10^6</f>
        <v>0.68867602000000006</v>
      </c>
      <c r="I185" s="21">
        <f>+'[12]12'!$N$221/10^6</f>
        <v>0.60542024999999999</v>
      </c>
      <c r="J185" s="21">
        <f>+'[12]12'!$O$221/10^6</f>
        <v>0.6722536899999999</v>
      </c>
      <c r="K185" s="21">
        <f>+'[12]12'!$P$221/10^6</f>
        <v>0.65301807000000012</v>
      </c>
      <c r="L185" s="21">
        <f>+'[12]12'!$R$221/10^6</f>
        <v>0.69196615000000017</v>
      </c>
      <c r="M185" s="21">
        <f>+'[12]12'!$S$221/10^6</f>
        <v>0.70060073</v>
      </c>
      <c r="N185" s="21">
        <f>+'[12]12'!$T$221/10^6</f>
        <v>1.1129565700000004</v>
      </c>
      <c r="O185" s="29">
        <f t="shared" ref="O185:O210" si="14">SUM(C185:N185)</f>
        <v>8.180489249999999</v>
      </c>
    </row>
    <row r="186" spans="1:63">
      <c r="A186" s="10">
        <v>1006</v>
      </c>
      <c r="B186" s="10" t="s">
        <v>14</v>
      </c>
      <c r="C186" s="21">
        <f>+'[12]13'!$F$221/10^6</f>
        <v>1.2972782499999997</v>
      </c>
      <c r="D186" s="21">
        <f>+'[12]13'!$G$221/10^6</f>
        <v>1.3633937199999999</v>
      </c>
      <c r="E186" s="21">
        <f>+'[12]13'!$H$221/10^6</f>
        <v>1.44056257</v>
      </c>
      <c r="F186" s="21">
        <f>+'[12]13'!$J$221/10^6</f>
        <v>1.1626661999999999</v>
      </c>
      <c r="G186" s="21">
        <f>+'[12]13'!$K$221/10^6</f>
        <v>1.3553309599999999</v>
      </c>
      <c r="H186" s="21">
        <f>+'[12]13'!$L$221/10^6</f>
        <v>1.4925168400000004</v>
      </c>
      <c r="I186" s="21">
        <f>+'[12]13'!$N$221/10^6</f>
        <v>1.4305403800000001</v>
      </c>
      <c r="J186" s="21">
        <f>+'[12]13'!$O$221/10^6</f>
        <v>1.5020715500000001</v>
      </c>
      <c r="K186" s="21">
        <f>+'[12]13'!$P$221/10^6</f>
        <v>1.5213069299999999</v>
      </c>
      <c r="L186" s="21">
        <f>+'[12]13'!$R$221/10^6</f>
        <v>1.7334609399999998</v>
      </c>
      <c r="M186" s="21">
        <f>+'[12]13'!$S$221/10^6</f>
        <v>1.4444114699999997</v>
      </c>
      <c r="N186" s="21">
        <f>+'[12]13'!$T$221/10^6</f>
        <v>1.6429196500000003</v>
      </c>
      <c r="O186" s="29">
        <f t="shared" si="14"/>
        <v>17.386459460000001</v>
      </c>
    </row>
    <row r="187" spans="1:63">
      <c r="A187" s="10">
        <v>1007</v>
      </c>
      <c r="B187" s="10" t="s">
        <v>15</v>
      </c>
      <c r="C187" s="21">
        <f>+'[12]14'!$F$221/10^6</f>
        <v>2.2633878000000003</v>
      </c>
      <c r="D187" s="21">
        <f>+'[12]14'!$G$221/10^6</f>
        <v>2.2331988100000002</v>
      </c>
      <c r="E187" s="21">
        <f>+'[12]14'!$H$221/10^6</f>
        <v>2.4619962000000002</v>
      </c>
      <c r="F187" s="21">
        <f>+'[12]14'!$J$221/10^6</f>
        <v>2.1839093900000002</v>
      </c>
      <c r="G187" s="21">
        <f>+'[12]14'!$K$221/10^6</f>
        <v>2.3577694299999998</v>
      </c>
      <c r="H187" s="21">
        <f>+'[12]14'!$L$221/10^6</f>
        <v>2.4137066199999997</v>
      </c>
      <c r="I187" s="21">
        <f>+'[12]14'!$N$221/10^6</f>
        <v>2.6725193100000002</v>
      </c>
      <c r="J187" s="21">
        <f>+'[12]14'!$O$221/10^6</f>
        <v>2.35111808</v>
      </c>
      <c r="K187" s="21">
        <f>+'[12]14'!$P$221/10^6</f>
        <v>2.62284089</v>
      </c>
      <c r="L187" s="21">
        <f>+'[12]14'!$R$221/10^6</f>
        <v>2.5563627000000002</v>
      </c>
      <c r="M187" s="21">
        <f>+'[12]14'!$S$221/10^6</f>
        <v>2.4807494100000005</v>
      </c>
      <c r="N187" s="21">
        <f>+'[12]14'!$T$221/10^6</f>
        <v>2.78075143</v>
      </c>
      <c r="O187" s="29">
        <f t="shared" si="14"/>
        <v>29.378310070000001</v>
      </c>
    </row>
    <row r="188" spans="1:63">
      <c r="A188" s="10">
        <v>1008</v>
      </c>
      <c r="B188" s="10" t="s">
        <v>16</v>
      </c>
      <c r="C188" s="21">
        <f>+'[12]15'!$F$221/10^6</f>
        <v>1.0540850500000001</v>
      </c>
      <c r="D188" s="21">
        <f>+'[12]15'!$G$221/10^6</f>
        <v>0.97378540999999985</v>
      </c>
      <c r="E188" s="21">
        <f>+'[12]15'!$H$221/10^6</f>
        <v>1.1470850799999999</v>
      </c>
      <c r="F188" s="21">
        <f>+'[12]15'!$J$221/10^6</f>
        <v>0.86163213999999988</v>
      </c>
      <c r="G188" s="21">
        <f>+'[12]15'!$K$221/10^6</f>
        <v>0.94250409999999984</v>
      </c>
      <c r="H188" s="21">
        <f>+'[12]15'!$L$221/10^6</f>
        <v>1.0164928</v>
      </c>
      <c r="I188" s="21">
        <f>+'[12]15'!$N$221/10^6</f>
        <v>0.98848800000000014</v>
      </c>
      <c r="J188" s="21">
        <f>+'[12]15'!$O$221/10^6</f>
        <v>0.94626854000000016</v>
      </c>
      <c r="K188" s="21">
        <f>+'[12]15'!$P$221/10^6</f>
        <v>1.02567717</v>
      </c>
      <c r="L188" s="21">
        <f>+'[12]15'!$R$221/10^6</f>
        <v>1.0407246000000001</v>
      </c>
      <c r="M188" s="21">
        <f>+'[12]15'!$S$221/10^6</f>
        <v>1.0788158999999997</v>
      </c>
      <c r="N188" s="21">
        <f>+'[12]15'!$T$221/10^6</f>
        <v>1.1209775200000003</v>
      </c>
      <c r="O188" s="29">
        <f t="shared" si="14"/>
        <v>12.196536310000003</v>
      </c>
    </row>
    <row r="189" spans="1:63">
      <c r="A189" s="10">
        <v>1009</v>
      </c>
      <c r="B189" s="10" t="s">
        <v>17</v>
      </c>
      <c r="C189" s="21">
        <f>+'[12]16'!$F$221/10^6</f>
        <v>0.8763748400000001</v>
      </c>
      <c r="D189" s="21">
        <f>+'[12]16'!$G$221/10^6</f>
        <v>0.89729745000000005</v>
      </c>
      <c r="E189" s="21">
        <f>+'[12]16'!$H$221/10^6</f>
        <v>1.0913444700000001</v>
      </c>
      <c r="F189" s="21">
        <f>+'[12]16'!$J$221/10^6</f>
        <v>0.91442153000000004</v>
      </c>
      <c r="G189" s="21">
        <f>+'[12]16'!$K$221/10^6</f>
        <v>0.89990084999999997</v>
      </c>
      <c r="H189" s="21">
        <f>+'[12]16'!$L$221/10^6</f>
        <v>1.0125331299999998</v>
      </c>
      <c r="I189" s="21">
        <f>+'[12]16'!$N$221/10^6</f>
        <v>0.91356322999999995</v>
      </c>
      <c r="J189" s="21">
        <f>+'[12]16'!$O$221/10^6</f>
        <v>1.0576883499999998</v>
      </c>
      <c r="K189" s="21">
        <f>+'[12]16'!$P$221/10^6</f>
        <v>1.0250801600000001</v>
      </c>
      <c r="L189" s="21">
        <f>+'[12]16'!$R$221/10^6</f>
        <v>0.91546402000000004</v>
      </c>
      <c r="M189" s="21">
        <f>+'[12]16'!$S$221/10^6</f>
        <v>0.91137610999999985</v>
      </c>
      <c r="N189" s="21">
        <f>+'[12]16'!$T$221/10^6</f>
        <v>1.3788417499999999</v>
      </c>
      <c r="O189" s="29">
        <f t="shared" si="14"/>
        <v>11.893885889999998</v>
      </c>
    </row>
    <row r="190" spans="1:63">
      <c r="A190" s="10">
        <v>1010</v>
      </c>
      <c r="B190" s="10" t="s">
        <v>19</v>
      </c>
      <c r="C190" s="21">
        <f>+'[12]18'!$F$221/10^6</f>
        <v>1.16295298</v>
      </c>
      <c r="D190" s="21">
        <f>+'[12]18'!$G$221/10^6</f>
        <v>1.1293411899999999</v>
      </c>
      <c r="E190" s="21">
        <f>+'[12]18'!$H$221/10^6</f>
        <v>1.3525438000000001</v>
      </c>
      <c r="F190" s="21">
        <f>+'[12]18'!$J$221/10^6</f>
        <v>1.0086444000000001</v>
      </c>
      <c r="G190" s="21">
        <f>+'[12]18'!$K$221/10^6</f>
        <v>1.00755544</v>
      </c>
      <c r="H190" s="21">
        <f>+'[12]18'!$L$221/10^6</f>
        <v>1.1279039299999998</v>
      </c>
      <c r="I190" s="21">
        <f>+'[12]18'!$N$221/10^6</f>
        <v>1.2211712200000002</v>
      </c>
      <c r="J190" s="21">
        <f>+'[12]18'!$O$221/10^6</f>
        <v>1.1270005299999999</v>
      </c>
      <c r="K190" s="21">
        <f>+'[12]18'!$P$221/10^6</f>
        <v>1.1331986000000001</v>
      </c>
      <c r="L190" s="21">
        <f>+'[12]18'!$R$221/10^6</f>
        <v>1.1834126999999999</v>
      </c>
      <c r="M190" s="21">
        <f>+'[12]18'!$S$221/10^6</f>
        <v>1.2148245799999999</v>
      </c>
      <c r="N190" s="21">
        <f>+'[12]18'!$T$221/10^6</f>
        <v>1.4618983700000001</v>
      </c>
      <c r="O190" s="29">
        <f t="shared" si="14"/>
        <v>14.130447740000001</v>
      </c>
    </row>
    <row r="191" spans="1:63">
      <c r="A191" s="10">
        <v>1011</v>
      </c>
      <c r="B191" s="10" t="s">
        <v>20</v>
      </c>
      <c r="C191" s="21">
        <f>+'[12]19'!$F$221/10^6</f>
        <v>0.9161184400000002</v>
      </c>
      <c r="D191" s="21">
        <f>+'[12]19'!$G$221/10^6</f>
        <v>0.83728891999999999</v>
      </c>
      <c r="E191" s="21">
        <f>+'[12]19'!$H$221/10^6</f>
        <v>1.1014691500000002</v>
      </c>
      <c r="F191" s="21">
        <f>+'[12]19'!$J$221/10^6</f>
        <v>0.85612599000000011</v>
      </c>
      <c r="G191" s="21">
        <f>+'[12]19'!$K$221/10^6</f>
        <v>0.78678835000000014</v>
      </c>
      <c r="H191" s="21">
        <f>+'[12]19'!$L$221/10^6</f>
        <v>0.97317576999999988</v>
      </c>
      <c r="I191" s="21">
        <f>+'[12]19'!$N$221/10^6</f>
        <v>0.85916722000000012</v>
      </c>
      <c r="J191" s="21">
        <f>+'[12]19'!$O$221/10^6</f>
        <v>1.0395347400000001</v>
      </c>
      <c r="K191" s="21">
        <f>+'[12]19'!$P$221/10^6</f>
        <v>0.94939973999999994</v>
      </c>
      <c r="L191" s="21">
        <f>+'[12]19'!$R$221/10^6</f>
        <v>1.00981571</v>
      </c>
      <c r="M191" s="21">
        <f>+'[12]19'!$S$221/10^6</f>
        <v>0.92973565000000002</v>
      </c>
      <c r="N191" s="21">
        <f>+'[12]19'!$T$221/10^6</f>
        <v>1.1620662399999999</v>
      </c>
      <c r="O191" s="29">
        <f t="shared" si="14"/>
        <v>11.42068592</v>
      </c>
    </row>
    <row r="192" spans="1:63">
      <c r="A192" s="10">
        <v>1012</v>
      </c>
      <c r="B192" s="10" t="s">
        <v>21</v>
      </c>
      <c r="C192" s="21">
        <f>+'[12]20'!$F$221/10^6</f>
        <v>1.8631266799999999</v>
      </c>
      <c r="D192" s="21">
        <f>+'[12]20'!$G$221/10^6</f>
        <v>2.2994842800000002</v>
      </c>
      <c r="E192" s="21">
        <f>+'[12]20'!$H$221/10^6</f>
        <v>2.2921766099999998</v>
      </c>
      <c r="F192" s="21">
        <f>+'[12]20'!$J$221/10^6</f>
        <v>1.75593058</v>
      </c>
      <c r="G192" s="21">
        <f>+'[12]20'!$K$221/10^6</f>
        <v>2.1715018799999992</v>
      </c>
      <c r="H192" s="21">
        <f>+'[12]20'!$L$221/10^6</f>
        <v>2.2722542099999998</v>
      </c>
      <c r="I192" s="21">
        <f>+'[12]20'!$N$221/10^6</f>
        <v>2.0310247699999997</v>
      </c>
      <c r="J192" s="21">
        <f>+'[12]20'!$O$221/10^6</f>
        <v>2.27943271</v>
      </c>
      <c r="K192" s="21">
        <f>+'[12]20'!$P$221/10^6</f>
        <v>2.0535060999999999</v>
      </c>
      <c r="L192" s="21">
        <f>+'[12]20'!$R$221/10^6</f>
        <v>2.4127286799999998</v>
      </c>
      <c r="M192" s="21">
        <f>+'[12]20'!$S$221/10^6</f>
        <v>2.3087591599999997</v>
      </c>
      <c r="N192" s="21">
        <f>+'[12]20'!$T$221/10^6</f>
        <v>2.7130452200000001</v>
      </c>
      <c r="O192" s="29">
        <f t="shared" si="14"/>
        <v>26.452970880000002</v>
      </c>
    </row>
    <row r="193" spans="1:15">
      <c r="A193" s="10">
        <v>1013</v>
      </c>
      <c r="B193" s="10" t="s">
        <v>22</v>
      </c>
      <c r="C193" s="21">
        <f>+'[12]21'!$F$221/10^6</f>
        <v>0.29835940999999999</v>
      </c>
      <c r="D193" s="21">
        <f>+'[12]21'!$G$221/10^6</f>
        <v>0.29194260999999999</v>
      </c>
      <c r="E193" s="21">
        <f>+'[12]21'!$H$221/10^6</f>
        <v>0.46194679</v>
      </c>
      <c r="F193" s="21">
        <f>+'[12]21'!$J$221/10^6</f>
        <v>0.29532462999999992</v>
      </c>
      <c r="G193" s="21">
        <f>+'[12]21'!$K$221/10^6</f>
        <v>0.33233063000000002</v>
      </c>
      <c r="H193" s="21">
        <f>+'[12]21'!$L$221/10^6</f>
        <v>0.39170878999999997</v>
      </c>
      <c r="I193" s="21">
        <f>+'[12]21'!$N$221/10^6</f>
        <v>0.45086214000000002</v>
      </c>
      <c r="J193" s="21">
        <f>+'[12]21'!$O$221/10^6</f>
        <v>0.39856014999999995</v>
      </c>
      <c r="K193" s="21">
        <f>+'[12]21'!$P$221/10^6</f>
        <v>0.37537590000000004</v>
      </c>
      <c r="L193" s="21">
        <f>+'[12]21'!$R$221/10^6</f>
        <v>0.37191096999999995</v>
      </c>
      <c r="M193" s="21">
        <f>+'[12]21'!$S$221/10^6</f>
        <v>0.39349325999999996</v>
      </c>
      <c r="N193" s="21">
        <f>+'[12]21'!$T$221/10^6</f>
        <v>0.48950298999999997</v>
      </c>
      <c r="O193" s="29">
        <f t="shared" si="14"/>
        <v>4.5513182699999994</v>
      </c>
    </row>
    <row r="194" spans="1:15">
      <c r="A194" s="10">
        <v>1014</v>
      </c>
      <c r="B194" s="10" t="s">
        <v>23</v>
      </c>
      <c r="C194" s="21">
        <f>+'[12]22'!$F$221/10^6</f>
        <v>4.1445312000000003</v>
      </c>
      <c r="D194" s="21">
        <f>+'[12]22'!$G$221/10^6</f>
        <v>5.7726177699999992</v>
      </c>
      <c r="E194" s="21">
        <f>+'[12]22'!$H$221/10^6</f>
        <v>5.0256641399999999</v>
      </c>
      <c r="F194" s="21">
        <f>+'[12]22'!$J$221/10^6</f>
        <v>4.2615151000000004</v>
      </c>
      <c r="G194" s="21">
        <f>+'[12]22'!$K$221/10^6</f>
        <v>5.4987088500000008</v>
      </c>
      <c r="H194" s="21">
        <f>+'[12]22'!$L$221/10^6</f>
        <v>6.2509370300000002</v>
      </c>
      <c r="I194" s="21">
        <f>+'[12]22'!$N$221/10^6</f>
        <v>5.6426715200000004</v>
      </c>
      <c r="J194" s="21">
        <f>+'[12]22'!$O$221/10^6</f>
        <v>5.5635942299999996</v>
      </c>
      <c r="K194" s="21">
        <f>+'[12]22'!$P$221/10^6</f>
        <v>6.260380500000001</v>
      </c>
      <c r="L194" s="21">
        <f>+'[12]22'!$R$221/10^6</f>
        <v>5.4317213899999999</v>
      </c>
      <c r="M194" s="21">
        <f>+'[12]22'!$S$221/10^6</f>
        <v>5.5719610900000003</v>
      </c>
      <c r="N194" s="21">
        <f>+'[12]22'!$T$221/10^6</f>
        <v>6.3847809900000003</v>
      </c>
      <c r="O194" s="29">
        <f t="shared" si="14"/>
        <v>65.809083810000004</v>
      </c>
    </row>
    <row r="195" spans="1:15">
      <c r="A195" s="10">
        <v>1015</v>
      </c>
      <c r="B195" s="10" t="s">
        <v>24</v>
      </c>
      <c r="C195" s="21">
        <f>+'[12]23'!$F$221/10^6</f>
        <v>1.01991638</v>
      </c>
      <c r="D195" s="21">
        <f>+'[12]23'!$G$221/10^6</f>
        <v>1.1120621099999999</v>
      </c>
      <c r="E195" s="21">
        <f>+'[12]23'!$H$221/10^6</f>
        <v>1.1902312200000003</v>
      </c>
      <c r="F195" s="21">
        <f>+'[12]23'!$J$221/10^6</f>
        <v>1.0913524500000003</v>
      </c>
      <c r="G195" s="21">
        <f>+'[12]23'!$K$221/10^6</f>
        <v>0.95768396000000022</v>
      </c>
      <c r="H195" s="21">
        <f>+'[12]23'!$L$221/10^6</f>
        <v>1.2320331500000004</v>
      </c>
      <c r="I195" s="21">
        <f>+'[12]23'!$N$221/10^6</f>
        <v>1.0143528900000001</v>
      </c>
      <c r="J195" s="21">
        <f>+'[12]23'!$O$221/10^6</f>
        <v>1.1503413699999998</v>
      </c>
      <c r="K195" s="21">
        <f>+'[12]23'!$P$221/10^6</f>
        <v>1.0968226700000001</v>
      </c>
      <c r="L195" s="21">
        <f>+'[12]23'!$R$221/10^6</f>
        <v>1.02546932</v>
      </c>
      <c r="M195" s="21">
        <f>+'[12]23'!$S$221/10^6</f>
        <v>1.0946393299999999</v>
      </c>
      <c r="N195" s="21">
        <f>+'[12]23'!$T$221/10^6</f>
        <v>1.1816589099999999</v>
      </c>
      <c r="O195" s="29">
        <f t="shared" si="14"/>
        <v>13.166563759999999</v>
      </c>
    </row>
    <row r="196" spans="1:15">
      <c r="A196" s="10">
        <v>1016</v>
      </c>
      <c r="B196" s="10" t="s">
        <v>25</v>
      </c>
      <c r="C196" s="21">
        <f>+'[12]24'!$F$221/10^6</f>
        <v>0.95618148999999997</v>
      </c>
      <c r="D196" s="21">
        <f>+'[12]24'!$G$221/10^6</f>
        <v>1.8183896100000001</v>
      </c>
      <c r="E196" s="21">
        <f>+'[12]24'!$H$221/10^6</f>
        <v>1.27315326</v>
      </c>
      <c r="F196" s="21">
        <f>+'[12]24'!$J$221/10^6</f>
        <v>1.2946153200000001</v>
      </c>
      <c r="G196" s="21">
        <f>+'[12]24'!$K$221/10^6</f>
        <v>1.0272035500000001</v>
      </c>
      <c r="H196" s="21">
        <f>+'[12]24'!$L$221/10^6</f>
        <v>1.2042911199999999</v>
      </c>
      <c r="I196" s="21">
        <f>+'[12]24'!$N$221/10^6</f>
        <v>1.0766158300000002</v>
      </c>
      <c r="J196" s="21">
        <f>+'[12]24'!$O$221/10^6</f>
        <v>1.10126919</v>
      </c>
      <c r="K196" s="21">
        <f>+'[12]24'!$P$221/10^6</f>
        <v>1.0748224000000002</v>
      </c>
      <c r="L196" s="21">
        <f>+'[12]24'!$R$221/10^6</f>
        <v>1.0346319600000002</v>
      </c>
      <c r="M196" s="21">
        <f>+'[12]24'!$S$221/10^6</f>
        <v>1.15054737</v>
      </c>
      <c r="N196" s="21">
        <f>+'[12]24'!$T$221/10^6</f>
        <v>1.39042142</v>
      </c>
      <c r="O196" s="29">
        <f t="shared" si="14"/>
        <v>14.402142520000002</v>
      </c>
    </row>
    <row r="197" spans="1:15">
      <c r="A197" s="10">
        <v>1017</v>
      </c>
      <c r="B197" s="10" t="s">
        <v>26</v>
      </c>
      <c r="C197" s="21">
        <f>+'[12]25'!$F$221/10^6</f>
        <v>1.60586925</v>
      </c>
      <c r="D197" s="21">
        <f>+'[12]25'!$G$221/10^6</f>
        <v>1.5064810799999999</v>
      </c>
      <c r="E197" s="21">
        <f>+'[12]25'!$H$221/10^6</f>
        <v>1.7563228399999999</v>
      </c>
      <c r="F197" s="21">
        <f>+'[12]25'!$J$221/10^6</f>
        <v>1.6182014999999998</v>
      </c>
      <c r="G197" s="21">
        <f>+'[12]25'!$K$221/10^6</f>
        <v>1.5272495800000003</v>
      </c>
      <c r="H197" s="21">
        <f>+'[12]25'!$L$221/10^6</f>
        <v>2.00972733</v>
      </c>
      <c r="I197" s="21">
        <f>+'[12]25'!$N$221/10^6</f>
        <v>1.6960940600000001</v>
      </c>
      <c r="J197" s="21">
        <f>+'[12]25'!$O$221/10^6</f>
        <v>1.7766103199999999</v>
      </c>
      <c r="K197" s="21">
        <f>+'[12]25'!$P$221/10^6</f>
        <v>1.8354463299999999</v>
      </c>
      <c r="L197" s="21">
        <f>+'[12]25'!$R$221/10^6</f>
        <v>1.8534394599999999</v>
      </c>
      <c r="M197" s="21">
        <f>+'[12]25'!$S$221/10^6</f>
        <v>1.7963432099999999</v>
      </c>
      <c r="N197" s="21">
        <f>+'[12]25'!$T$221/10^6</f>
        <v>2.5326361500000001</v>
      </c>
      <c r="O197" s="29">
        <f t="shared" si="14"/>
        <v>21.514421110000001</v>
      </c>
    </row>
    <row r="198" spans="1:15">
      <c r="A198" s="10">
        <v>1018</v>
      </c>
      <c r="B198" s="10" t="s">
        <v>27</v>
      </c>
      <c r="C198" s="21">
        <f>+'[12]26'!$F$221/10^6</f>
        <v>0.85384873999999999</v>
      </c>
      <c r="D198" s="21">
        <f>+'[12]26'!$G$221/10^6</f>
        <v>0.87017337000000006</v>
      </c>
      <c r="E198" s="21">
        <f>+'[12]26'!$H$221/10^6</f>
        <v>1.0737900399999998</v>
      </c>
      <c r="F198" s="21">
        <f>+'[12]26'!$J$221/10^6</f>
        <v>0.75663630000000004</v>
      </c>
      <c r="G198" s="21">
        <f>+'[12]26'!$K$221/10^6</f>
        <v>0.82091950000000002</v>
      </c>
      <c r="H198" s="21">
        <f>+'[12]26'!$L$221/10^6</f>
        <v>0.94912361999999995</v>
      </c>
      <c r="I198" s="21">
        <f>+'[12]26'!$N$221/10^6</f>
        <v>1.4749983899999999</v>
      </c>
      <c r="J198" s="21">
        <f>+'[12]26'!$O$221/10^6</f>
        <v>0.91677514000000004</v>
      </c>
      <c r="K198" s="21">
        <f>+'[12]26'!$P$221/10^6</f>
        <v>0.94357942000000006</v>
      </c>
      <c r="L198" s="21">
        <f>+'[12]26'!$R$221/10^6</f>
        <v>0.89560095000000006</v>
      </c>
      <c r="M198" s="21">
        <f>+'[12]26'!$S$221/10^6</f>
        <v>0.90723705000000021</v>
      </c>
      <c r="N198" s="21">
        <f>+'[12]26'!$T$221/10^6</f>
        <v>1.1086323500000002</v>
      </c>
      <c r="O198" s="29">
        <f t="shared" si="14"/>
        <v>11.571314870000002</v>
      </c>
    </row>
    <row r="199" spans="1:15">
      <c r="A199" s="10">
        <v>1019</v>
      </c>
      <c r="B199" s="10" t="s">
        <v>28</v>
      </c>
      <c r="C199" s="21">
        <f>+'[12]27'!$F$221/10^6</f>
        <v>0.70887489999999997</v>
      </c>
      <c r="D199" s="21">
        <f>+'[12]27'!$G$221/10^6</f>
        <v>0.68759075000000014</v>
      </c>
      <c r="E199" s="21">
        <f>+'[12]27'!$H$221/10^6</f>
        <v>0.85881752</v>
      </c>
      <c r="F199" s="21">
        <f>+'[12]27'!$J$221/10^6</f>
        <v>0.68531368999999998</v>
      </c>
      <c r="G199" s="21">
        <f>+'[12]27'!$K$221/10^6</f>
        <v>0.78576186000000003</v>
      </c>
      <c r="H199" s="21">
        <f>+'[12]27'!$L$221/10^6</f>
        <v>0.90373134999999993</v>
      </c>
      <c r="I199" s="21">
        <f>+'[12]27'!$N$221/10^6</f>
        <v>0.76169033000000019</v>
      </c>
      <c r="J199" s="21">
        <f>+'[12]27'!$O$221/10^6</f>
        <v>0.79103981000000001</v>
      </c>
      <c r="K199" s="21">
        <f>+'[12]27'!$P$221/10^6</f>
        <v>0.74702412999999979</v>
      </c>
      <c r="L199" s="21">
        <f>+'[12]27'!$R$221/10^6</f>
        <v>0.77149024000000022</v>
      </c>
      <c r="M199" s="21">
        <f>+'[12]27'!$S$221/10^6</f>
        <v>0.86371105000000015</v>
      </c>
      <c r="N199" s="21">
        <f>+'[12]27'!$T$221/10^6</f>
        <v>1.0355854500000001</v>
      </c>
      <c r="O199" s="29">
        <f t="shared" si="14"/>
        <v>9.600631080000003</v>
      </c>
    </row>
    <row r="200" spans="1:15">
      <c r="A200" s="10">
        <v>1020</v>
      </c>
      <c r="B200" s="10" t="s">
        <v>29</v>
      </c>
      <c r="C200" s="21">
        <f>+'[12]28'!$F$221/10^6</f>
        <v>1.7437594499999998</v>
      </c>
      <c r="D200" s="21">
        <f>+'[12]28'!$G$221/10^6</f>
        <v>1.67537684</v>
      </c>
      <c r="E200" s="21">
        <f>+'[12]28'!$H$221/10^6</f>
        <v>1.9148218200000005</v>
      </c>
      <c r="F200" s="21">
        <f>+'[12]28'!$J$221/10^6</f>
        <v>1.6826715300000001</v>
      </c>
      <c r="G200" s="21">
        <f>+'[12]28'!$K$221/10^6</f>
        <v>1.6006772600000001</v>
      </c>
      <c r="H200" s="21">
        <f>+'[12]28'!$L$221/10^6</f>
        <v>1.8083601</v>
      </c>
      <c r="I200" s="21">
        <f>+'[12]28'!$N$221/10^6</f>
        <v>1.7235347000000001</v>
      </c>
      <c r="J200" s="21">
        <f>+'[12]28'!$O$221/10^6</f>
        <v>1.7693904400000005</v>
      </c>
      <c r="K200" s="21">
        <f>+'[12]28'!$P$221/10^6</f>
        <v>2.0102560100000004</v>
      </c>
      <c r="L200" s="21">
        <f>+'[12]28'!$R$221/10^6</f>
        <v>2.0405065099999997</v>
      </c>
      <c r="M200" s="21">
        <f>+'[12]28'!$S$221/10^6</f>
        <v>1.9077731000000002</v>
      </c>
      <c r="N200" s="21">
        <f>+'[12]28'!$T$221/10^6</f>
        <v>2.1048797100000005</v>
      </c>
      <c r="O200" s="29">
        <f t="shared" si="14"/>
        <v>21.982007469999999</v>
      </c>
    </row>
    <row r="201" spans="1:15">
      <c r="A201" s="10">
        <v>1021</v>
      </c>
      <c r="B201" s="10" t="s">
        <v>30</v>
      </c>
      <c r="C201" s="21">
        <f>+'[12]29'!$F$221/10^6</f>
        <v>0.77813294999999993</v>
      </c>
      <c r="D201" s="21">
        <f>+'[12]29'!$G$221/10^6</f>
        <v>0.73560298000000024</v>
      </c>
      <c r="E201" s="21">
        <f>+'[12]29'!$H$221/10^6</f>
        <v>0.96090560999999997</v>
      </c>
      <c r="F201" s="21">
        <f>+'[12]29'!$J$221/10^6</f>
        <v>0.8021940099999999</v>
      </c>
      <c r="G201" s="21">
        <f>+'[12]29'!$K$221/10^6</f>
        <v>0.74065538000000009</v>
      </c>
      <c r="H201" s="21">
        <f>+'[12]29'!$L$221/10^6</f>
        <v>0.88498466999999981</v>
      </c>
      <c r="I201" s="21">
        <f>+'[12]29'!$N$221/10^6</f>
        <v>0.73958425000000005</v>
      </c>
      <c r="J201" s="21">
        <f>+'[12]29'!$O$221/10^6</f>
        <v>0.82643591999999999</v>
      </c>
      <c r="K201" s="21">
        <f>+'[12]29'!$P$221/10^6</f>
        <v>0.90921156000000014</v>
      </c>
      <c r="L201" s="21">
        <f>+'[12]29'!$R$221/10^6</f>
        <v>0.82361386999999997</v>
      </c>
      <c r="M201" s="21">
        <f>+'[12]29'!$S$221/10^6</f>
        <v>0.95800638000000016</v>
      </c>
      <c r="N201" s="21">
        <f>+'[12]29'!$T$221/10^6</f>
        <v>1.13019794</v>
      </c>
      <c r="O201" s="29">
        <f t="shared" si="14"/>
        <v>10.28952552</v>
      </c>
    </row>
    <row r="202" spans="1:15">
      <c r="A202" s="10">
        <v>1022</v>
      </c>
      <c r="B202" s="10" t="s">
        <v>31</v>
      </c>
      <c r="C202" s="21">
        <f>+'[12]30'!$F$221/10^6</f>
        <v>3.83513379</v>
      </c>
      <c r="D202" s="21">
        <f>+'[12]30'!$G$221/10^6</f>
        <v>3.4934423999999997</v>
      </c>
      <c r="E202" s="21">
        <f>+'[12]30'!$H$221/10^6</f>
        <v>3.77750772</v>
      </c>
      <c r="F202" s="21">
        <f>+'[12]30'!$J$221/10^6</f>
        <v>3.5330569699999992</v>
      </c>
      <c r="G202" s="21">
        <f>+'[12]30'!$K$221/10^6</f>
        <v>3.4514133899999999</v>
      </c>
      <c r="H202" s="21">
        <f>+'[12]30'!$L$221/10^6</f>
        <v>3.6690465099999998</v>
      </c>
      <c r="I202" s="21">
        <f>+'[12]30'!$N$221/10^6</f>
        <v>2.7230194099999996</v>
      </c>
      <c r="J202" s="21">
        <f>+'[12]30'!$O$221/10^6</f>
        <v>4.0912735600000003</v>
      </c>
      <c r="K202" s="21">
        <f>+'[12]30'!$P$221/10^6</f>
        <v>3.6880970400000002</v>
      </c>
      <c r="L202" s="21">
        <f>+'[12]30'!$R$221/10^6</f>
        <v>3.81407279</v>
      </c>
      <c r="M202" s="21">
        <f>+'[12]30'!$S$221/10^6</f>
        <v>5.4269046999999997</v>
      </c>
      <c r="N202" s="21">
        <f>+'[12]30'!$T$221/10^6</f>
        <v>4.1776366099999995</v>
      </c>
      <c r="O202" s="29">
        <f t="shared" si="14"/>
        <v>45.680604889999998</v>
      </c>
    </row>
    <row r="203" spans="1:15">
      <c r="A203" s="10">
        <v>1023</v>
      </c>
      <c r="B203" s="10" t="s">
        <v>32</v>
      </c>
      <c r="C203" s="21">
        <f>+'[12]31'!$F$221/10^6</f>
        <v>0.7881148</v>
      </c>
      <c r="D203" s="21">
        <f>+'[12]31'!$G$221/10^6</f>
        <v>0.77018639000000011</v>
      </c>
      <c r="E203" s="21">
        <f>+'[12]31'!$H$221/10^6</f>
        <v>1.03674409</v>
      </c>
      <c r="F203" s="21">
        <f>+'[12]31'!$J$221/10^6</f>
        <v>0.74022533000000013</v>
      </c>
      <c r="G203" s="21">
        <f>+'[12]31'!$K$221/10^6</f>
        <v>0.78287099999999998</v>
      </c>
      <c r="H203" s="21">
        <f>+'[12]31'!$L$221/10^6</f>
        <v>1.02818644</v>
      </c>
      <c r="I203" s="21">
        <f>+'[12]31'!$N$221/10^6</f>
        <v>0.84289743000000006</v>
      </c>
      <c r="J203" s="21">
        <f>+'[12]31'!$O$221/10^6</f>
        <v>1.0703671699999999</v>
      </c>
      <c r="K203" s="21">
        <f>+'[12]31'!$P$221/10^6</f>
        <v>0.92782154000000006</v>
      </c>
      <c r="L203" s="21">
        <f>+'[12]31'!$R$221/10^6</f>
        <v>0.88107097999999984</v>
      </c>
      <c r="M203" s="21">
        <f>+'[12]31'!$S$221/10^6</f>
        <v>0.90846875999999999</v>
      </c>
      <c r="N203" s="21">
        <f>+'[12]31'!$T$221/10^6</f>
        <v>1.4488230600000001</v>
      </c>
      <c r="O203" s="29">
        <f t="shared" si="14"/>
        <v>11.22577699</v>
      </c>
    </row>
    <row r="204" spans="1:15">
      <c r="A204" s="10">
        <v>1024</v>
      </c>
      <c r="B204" s="10" t="s">
        <v>33</v>
      </c>
      <c r="C204" s="21">
        <f>+'[12]32'!$F$221/10^6</f>
        <v>2.5183357499999999</v>
      </c>
      <c r="D204" s="21">
        <f>+'[12]32'!$G$221/10^6</f>
        <v>2.7774287400000004</v>
      </c>
      <c r="E204" s="21">
        <f>+'[12]32'!$H$221/10^6</f>
        <v>3.0170400600000002</v>
      </c>
      <c r="F204" s="21">
        <f>+'[12]32'!$J$221/10^6</f>
        <v>3.5801809500000004</v>
      </c>
      <c r="G204" s="21">
        <f>+'[12]32'!$K$221/10^6</f>
        <v>3.5964437299999998</v>
      </c>
      <c r="H204" s="21">
        <f>+'[12]32'!$L$221/10^6</f>
        <v>4.07763762</v>
      </c>
      <c r="I204" s="21">
        <f>+'[12]32'!$N$221/10^6</f>
        <v>3.6452180100000002</v>
      </c>
      <c r="J204" s="21">
        <f>+'[12]32'!$O$221/10^6</f>
        <v>4.2725953999999993</v>
      </c>
      <c r="K204" s="21">
        <f>+'[12]32'!$P$221/10^6</f>
        <v>4.4836287800000001</v>
      </c>
      <c r="L204" s="21">
        <f>+'[12]32'!$R$221/10^6</f>
        <v>4.4248236999999992</v>
      </c>
      <c r="M204" s="21">
        <f>+'[12]32'!$S$221/10^6</f>
        <v>4.5400298399999999</v>
      </c>
      <c r="N204" s="21">
        <f>+'[12]32'!$T$221/10^6</f>
        <v>4.9685120200000004</v>
      </c>
      <c r="O204" s="29">
        <f t="shared" si="14"/>
        <v>45.901874599999999</v>
      </c>
    </row>
    <row r="205" spans="1:15">
      <c r="A205" s="10">
        <v>1025</v>
      </c>
      <c r="B205" s="10" t="s">
        <v>34</v>
      </c>
      <c r="C205" s="21">
        <f>+'[12]33'!$F$221/10^6</f>
        <v>0.94793689000000014</v>
      </c>
      <c r="D205" s="21">
        <f>+'[12]33'!$G$221/10^6</f>
        <v>1.01365968</v>
      </c>
      <c r="E205" s="21">
        <f>+'[12]33'!$H$221/10^6</f>
        <v>1.9430867399999998</v>
      </c>
      <c r="F205" s="21">
        <f>+'[12]33'!$J$221/10^6</f>
        <v>0.94764974000000013</v>
      </c>
      <c r="G205" s="21">
        <f>+'[12]33'!$K$221/10^6</f>
        <v>0.92626020999999992</v>
      </c>
      <c r="H205" s="21">
        <f>+'[12]33'!$L$221/10^6</f>
        <v>1.1397544800000001</v>
      </c>
      <c r="I205" s="21">
        <f>+'[12]33'!$N$221/10^6</f>
        <v>1.0978811899999998</v>
      </c>
      <c r="J205" s="21">
        <f>+'[12]33'!$O$221/10^6</f>
        <v>1.0525963600000001</v>
      </c>
      <c r="K205" s="21">
        <f>+'[12]33'!$P$221/10^6</f>
        <v>1.0940296500000004</v>
      </c>
      <c r="L205" s="21">
        <f>+'[12]33'!$R$221/10^6</f>
        <v>1.0096955500000002</v>
      </c>
      <c r="M205" s="21">
        <f>+'[12]33'!$S$221/10^6</f>
        <v>1.1908184900000001</v>
      </c>
      <c r="N205" s="21">
        <f>+'[12]33'!$T$221/10^6</f>
        <v>1.0953475399999999</v>
      </c>
      <c r="O205" s="29">
        <f t="shared" si="14"/>
        <v>13.458716520000003</v>
      </c>
    </row>
    <row r="206" spans="1:15">
      <c r="A206" s="10">
        <v>1026</v>
      </c>
      <c r="B206" s="10" t="s">
        <v>35</v>
      </c>
      <c r="C206" s="21">
        <f>+'[12]34'!$F$221/10^6</f>
        <v>0.46733128000000002</v>
      </c>
      <c r="D206" s="21">
        <f>+'[12]34'!$G$221/10^6</f>
        <v>0.47158213000000004</v>
      </c>
      <c r="E206" s="21">
        <f>+'[12]34'!$H$221/10^6</f>
        <v>0.61796080999999992</v>
      </c>
      <c r="F206" s="21">
        <f>+'[12]34'!$J$221/10^6</f>
        <v>0.49808564999999999</v>
      </c>
      <c r="G206" s="21">
        <f>+'[12]34'!$K$221/10^6</f>
        <v>0.46960401000000007</v>
      </c>
      <c r="H206" s="21">
        <f>+'[12]34'!$L$221/10^6</f>
        <v>0.54153021000000001</v>
      </c>
      <c r="I206" s="21">
        <f>+'[12]34'!$N$221/10^6</f>
        <v>0.50131270000000006</v>
      </c>
      <c r="J206" s="21">
        <f>+'[12]34'!$O$221/10^6</f>
        <v>0.72083347000000009</v>
      </c>
      <c r="K206" s="21">
        <f>+'[12]34'!$P$221/10^6</f>
        <v>0.51334312000000004</v>
      </c>
      <c r="L206" s="21">
        <f>+'[12]34'!$R$221/10^6</f>
        <v>0.51387203000000004</v>
      </c>
      <c r="M206" s="21">
        <f>+'[12]34'!$S$221/10^6</f>
        <v>0.56126882999999983</v>
      </c>
      <c r="N206" s="21">
        <f>+'[12]34'!$T$221/10^6</f>
        <v>0.62226567999999993</v>
      </c>
      <c r="O206" s="29">
        <f t="shared" si="14"/>
        <v>6.4989899199999996</v>
      </c>
    </row>
    <row r="207" spans="1:15">
      <c r="A207" s="10">
        <v>1027</v>
      </c>
      <c r="B207" s="10" t="s">
        <v>36</v>
      </c>
      <c r="C207" s="21">
        <f>+'[12]35'!$F$221/10^6</f>
        <v>0.67144334999999999</v>
      </c>
      <c r="D207" s="21">
        <f>+'[12]35'!$G$221/10^6</f>
        <v>0.63399865</v>
      </c>
      <c r="E207" s="21">
        <f>+'[12]35'!$H$221/10^6</f>
        <v>0.83915342999999998</v>
      </c>
      <c r="F207" s="21">
        <f>+'[12]35'!$J$221/10^6</f>
        <v>0.67831152000000006</v>
      </c>
      <c r="G207" s="21">
        <f>+'[12]35'!$K$221/10^6</f>
        <v>0.70574442999999998</v>
      </c>
      <c r="H207" s="21">
        <f>+'[12]35'!$L$221/10^6</f>
        <v>0.78041821999999994</v>
      </c>
      <c r="I207" s="21">
        <f>+'[12]35'!$N$221/10^6</f>
        <v>0.80287578000000004</v>
      </c>
      <c r="J207" s="21">
        <f>+'[12]35'!$O$221/10^6</f>
        <v>0.78744405999999989</v>
      </c>
      <c r="K207" s="21">
        <f>+'[12]35'!$P$221/10^6</f>
        <v>0.81853224000000013</v>
      </c>
      <c r="L207" s="21">
        <f>+'[12]35'!$R$221/10^6</f>
        <v>0.79586385999999998</v>
      </c>
      <c r="M207" s="21">
        <f>+'[12]35'!$S$221/10^6</f>
        <v>0.78701037000000018</v>
      </c>
      <c r="N207" s="21">
        <f>+'[12]35'!$T$221/10^6</f>
        <v>0.95039826000000005</v>
      </c>
      <c r="O207" s="29">
        <f t="shared" si="14"/>
        <v>9.2511941699999998</v>
      </c>
    </row>
    <row r="208" spans="1:15">
      <c r="A208" s="10">
        <v>1028</v>
      </c>
      <c r="B208" s="10" t="s">
        <v>37</v>
      </c>
      <c r="C208" s="21">
        <f>+'[12]36'!$F$221/10^6</f>
        <v>1.9880132199999996</v>
      </c>
      <c r="D208" s="21">
        <f>+'[12]36'!$G$221/10^6</f>
        <v>2.0752746599999998</v>
      </c>
      <c r="E208" s="21">
        <f>+'[12]36'!$H$221/10^6</f>
        <v>2.4228483599999997</v>
      </c>
      <c r="F208" s="21">
        <f>+'[12]36'!$J$221/10^6</f>
        <v>1.97839969</v>
      </c>
      <c r="G208" s="21">
        <f>+'[12]36'!$K$221/10^6</f>
        <v>2.0412901300000001</v>
      </c>
      <c r="H208" s="21">
        <f>+'[12]36'!$L$221/10^6</f>
        <v>2.1855692800000002</v>
      </c>
      <c r="I208" s="21">
        <f>+'[12]36'!$N$221/10^6</f>
        <v>1.9792321999999998</v>
      </c>
      <c r="J208" s="21">
        <f>+'[12]36'!$O$221/10^6</f>
        <v>2.2302353300000002</v>
      </c>
      <c r="K208" s="21">
        <f>+'[12]36'!$P$221/10^6</f>
        <v>2.1933844900000001</v>
      </c>
      <c r="L208" s="21">
        <f>+'[12]36'!$R$221/10^6</f>
        <v>2.1058363199999999</v>
      </c>
      <c r="M208" s="21">
        <f>+'[12]36'!$S$221/10^6</f>
        <v>2.5886544599999999</v>
      </c>
      <c r="N208" s="21">
        <f>+'[12]36'!$T$221/10^6</f>
        <v>3.4094837599999996</v>
      </c>
      <c r="O208" s="29">
        <f t="shared" si="14"/>
        <v>27.1982219</v>
      </c>
    </row>
    <row r="209" spans="1:15">
      <c r="A209" s="10">
        <v>1029</v>
      </c>
      <c r="B209" s="10" t="s">
        <v>38</v>
      </c>
      <c r="C209" s="21">
        <f>+'[12]37'!$F$221/10^6</f>
        <v>0.46647508999999998</v>
      </c>
      <c r="D209" s="21">
        <f>+'[12]37'!$G$221/10^6</f>
        <v>0.47190141999999996</v>
      </c>
      <c r="E209" s="21">
        <f>+'[12]37'!$H$221/10^6</f>
        <v>0.61791921000000005</v>
      </c>
      <c r="F209" s="21">
        <f>+'[12]37'!$J$221/10^6</f>
        <v>0.47325707999999989</v>
      </c>
      <c r="G209" s="21">
        <f>+'[12]37'!$K$221/10^6</f>
        <v>0.49640543000000004</v>
      </c>
      <c r="H209" s="21">
        <f>+'[12]37'!$L$221/10^6</f>
        <v>0.60054843000000002</v>
      </c>
      <c r="I209" s="21">
        <f>+'[12]37'!$N$221/10^6</f>
        <v>0.50168986000000015</v>
      </c>
      <c r="J209" s="21">
        <f>+'[12]37'!$O$221/10^6</f>
        <v>0.57580823000000014</v>
      </c>
      <c r="K209" s="21">
        <f>+'[12]37'!$P$221/10^6</f>
        <v>0.59935418999999979</v>
      </c>
      <c r="L209" s="21">
        <f>+'[12]37'!$R$221/10^6</f>
        <v>0.68479782000000011</v>
      </c>
      <c r="M209" s="21">
        <f>+'[12]37'!$S$221/10^6</f>
        <v>0.55390558999999995</v>
      </c>
      <c r="N209" s="21">
        <f>+'[12]37'!$T$221/10^6</f>
        <v>0.60278147000000004</v>
      </c>
      <c r="O209" s="29">
        <f t="shared" si="14"/>
        <v>6.6448438199999993</v>
      </c>
    </row>
    <row r="210" spans="1:15">
      <c r="A210" s="15">
        <v>1030</v>
      </c>
      <c r="B210" s="15" t="s">
        <v>18</v>
      </c>
      <c r="C210" s="23">
        <f>+'[12]17'!$F$221/10^6</f>
        <v>0.68588704000000011</v>
      </c>
      <c r="D210" s="23">
        <f>+'[12]17'!$G$221/10^6</f>
        <v>0.71663776000000012</v>
      </c>
      <c r="E210" s="23">
        <f>+'[12]17'!$H$221/10^6</f>
        <v>0.91607736000000006</v>
      </c>
      <c r="F210" s="23">
        <f>+'[12]17'!$J$221/10^6</f>
        <v>1.5260643899999999</v>
      </c>
      <c r="G210" s="23">
        <f>+'[12]17'!$K$221/10^6</f>
        <v>0.77100438000000027</v>
      </c>
      <c r="H210" s="23">
        <f>+'[12]17'!$L$221/10^6</f>
        <v>0.84442735000000002</v>
      </c>
      <c r="I210" s="23">
        <f>+'[12]17'!$N$221/10^6</f>
        <v>0.71369384999999985</v>
      </c>
      <c r="J210" s="23">
        <f>+'[12]17'!$O$221/10^6</f>
        <v>0.78619969999999995</v>
      </c>
      <c r="K210" s="23">
        <f>+'[12]17'!$P$221/10^6</f>
        <v>0.68719054000000002</v>
      </c>
      <c r="L210" s="23">
        <f>+'[12]17'!$R$221/10^6</f>
        <v>0.74754798999999994</v>
      </c>
      <c r="M210" s="23">
        <f>+'[12]17'!$S$221/10^6</f>
        <v>0.73986034000000012</v>
      </c>
      <c r="N210" s="23">
        <f>+'[12]17'!$T$221/10^6</f>
        <v>0.78188602000000007</v>
      </c>
      <c r="O210" s="31">
        <f t="shared" si="14"/>
        <v>9.9164767200000004</v>
      </c>
    </row>
    <row r="211" spans="1:15">
      <c r="A211" s="4">
        <v>10300</v>
      </c>
      <c r="B211" s="4" t="s">
        <v>59</v>
      </c>
      <c r="C211" s="25">
        <f>SUM(C183:C210)</f>
        <v>55.789895929999993</v>
      </c>
      <c r="D211" s="25">
        <f t="shared" ref="D211:O211" si="15">SUM(D183:D210)</f>
        <v>60.170351309999994</v>
      </c>
      <c r="E211" s="25">
        <f t="shared" si="15"/>
        <v>65.774878909999998</v>
      </c>
      <c r="F211" s="25">
        <f t="shared" si="15"/>
        <v>55.806857470000004</v>
      </c>
      <c r="G211" s="25">
        <f t="shared" si="15"/>
        <v>58.361660470000011</v>
      </c>
      <c r="H211" s="25">
        <f t="shared" si="15"/>
        <v>66.335286520000011</v>
      </c>
      <c r="I211" s="25">
        <f t="shared" si="15"/>
        <v>63.16986029000001</v>
      </c>
      <c r="J211" s="25">
        <f t="shared" si="15"/>
        <v>65.233114610000001</v>
      </c>
      <c r="K211" s="25">
        <f t="shared" si="15"/>
        <v>66.158665340000027</v>
      </c>
      <c r="L211" s="25">
        <f t="shared" si="15"/>
        <v>64.543226390000001</v>
      </c>
      <c r="M211" s="25">
        <f t="shared" si="15"/>
        <v>66.50029558</v>
      </c>
      <c r="N211" s="25">
        <f t="shared" si="15"/>
        <v>75.326421380000014</v>
      </c>
      <c r="O211" s="25">
        <f t="shared" si="15"/>
        <v>763.17051420000007</v>
      </c>
    </row>
    <row r="212" spans="1:15">
      <c r="A212" s="32"/>
      <c r="B212" s="32"/>
      <c r="C212"/>
      <c r="D212"/>
      <c r="E212"/>
      <c r="F212"/>
      <c r="G212"/>
      <c r="H212"/>
      <c r="I212"/>
      <c r="J212"/>
      <c r="K212"/>
      <c r="L212"/>
      <c r="M212"/>
      <c r="N212"/>
      <c r="O212" s="32"/>
    </row>
    <row r="213" spans="1:15">
      <c r="A213" s="3" t="s">
        <v>55</v>
      </c>
      <c r="B213" s="3" t="s">
        <v>45</v>
      </c>
      <c r="C213" s="3" t="s">
        <v>0</v>
      </c>
      <c r="D213" s="3" t="s">
        <v>1</v>
      </c>
      <c r="E213" s="3" t="s">
        <v>2</v>
      </c>
      <c r="F213" s="3" t="s">
        <v>3</v>
      </c>
      <c r="G213" s="3" t="s">
        <v>4</v>
      </c>
      <c r="H213" s="3" t="s">
        <v>5</v>
      </c>
      <c r="I213" s="3" t="s">
        <v>6</v>
      </c>
      <c r="J213" s="3" t="s">
        <v>7</v>
      </c>
      <c r="K213" s="3" t="s">
        <v>8</v>
      </c>
      <c r="L213" s="3" t="s">
        <v>9</v>
      </c>
      <c r="M213" s="3" t="s">
        <v>10</v>
      </c>
      <c r="N213" s="3" t="s">
        <v>11</v>
      </c>
      <c r="O213" s="3" t="s">
        <v>59</v>
      </c>
    </row>
    <row r="214" spans="1:15">
      <c r="A214" s="34"/>
      <c r="B214" s="34" t="s">
        <v>46</v>
      </c>
      <c r="C214" s="37">
        <f>+C152-C183</f>
        <v>-5.300278500000001</v>
      </c>
      <c r="D214" s="37">
        <f t="shared" ref="D214:N214" si="16">+D152-D183</f>
        <v>-6.1984545799999999</v>
      </c>
      <c r="E214" s="37">
        <f t="shared" si="16"/>
        <v>-8.1630426100000015</v>
      </c>
      <c r="F214" s="37">
        <f t="shared" si="16"/>
        <v>-5.1457711800000014</v>
      </c>
      <c r="G214" s="37">
        <f t="shared" si="16"/>
        <v>-6.0057634700000015</v>
      </c>
      <c r="H214" s="37">
        <f t="shared" si="16"/>
        <v>-7.1337367600000006</v>
      </c>
      <c r="I214" s="37">
        <f t="shared" si="16"/>
        <v>-6.4172671399999999</v>
      </c>
      <c r="J214" s="37">
        <f t="shared" si="16"/>
        <v>-7.1290045799999993</v>
      </c>
      <c r="K214" s="37">
        <f t="shared" si="16"/>
        <v>-6.2963265399999999</v>
      </c>
      <c r="L214" s="37">
        <f t="shared" si="16"/>
        <v>-6.5171186099999989</v>
      </c>
      <c r="M214" s="37">
        <f t="shared" si="16"/>
        <v>-6.7459494100000006</v>
      </c>
      <c r="N214" s="37">
        <f t="shared" si="16"/>
        <v>-8.1847497900000015</v>
      </c>
      <c r="O214" s="38">
        <f>SUM(C214:N214)</f>
        <v>-79.237463169999998</v>
      </c>
    </row>
    <row r="215" spans="1:15">
      <c r="A215" s="7">
        <v>1004</v>
      </c>
      <c r="B215" s="10" t="s">
        <v>99</v>
      </c>
      <c r="C215" s="28">
        <f t="shared" ref="C215:N230" si="17">+C153-C184</f>
        <v>41.080859770000004</v>
      </c>
      <c r="D215" s="28">
        <f t="shared" si="17"/>
        <v>42.967976569999998</v>
      </c>
      <c r="E215" s="28">
        <f t="shared" si="17"/>
        <v>43.922127909999986</v>
      </c>
      <c r="F215" s="28">
        <f t="shared" si="17"/>
        <v>49.371260039999996</v>
      </c>
      <c r="G215" s="28">
        <f t="shared" si="17"/>
        <v>45.997160859999994</v>
      </c>
      <c r="H215" s="28">
        <f t="shared" si="17"/>
        <v>42.954519350000012</v>
      </c>
      <c r="I215" s="28">
        <f t="shared" si="17"/>
        <v>51.810722690000006</v>
      </c>
      <c r="J215" s="28">
        <f t="shared" si="17"/>
        <v>49.161230430000003</v>
      </c>
      <c r="K215" s="28">
        <f t="shared" si="17"/>
        <v>43.520784340000006</v>
      </c>
      <c r="L215" s="28">
        <f t="shared" si="17"/>
        <v>41.964060090000011</v>
      </c>
      <c r="M215" s="28">
        <f t="shared" si="17"/>
        <v>44.649237849999992</v>
      </c>
      <c r="N215" s="28">
        <f t="shared" si="17"/>
        <v>44.367006359999991</v>
      </c>
      <c r="O215" s="39">
        <f t="shared" ref="O215:O241" si="18">SUM(C215:N215)</f>
        <v>541.76694626000005</v>
      </c>
    </row>
    <row r="216" spans="1:15">
      <c r="A216" s="10">
        <v>1005</v>
      </c>
      <c r="B216" s="10" t="s">
        <v>13</v>
      </c>
      <c r="C216" s="28">
        <f t="shared" si="17"/>
        <v>0.20727976000000004</v>
      </c>
      <c r="D216" s="28">
        <f t="shared" si="17"/>
        <v>0.32367376000000003</v>
      </c>
      <c r="E216" s="28">
        <f t="shared" si="17"/>
        <v>0.14315292000000002</v>
      </c>
      <c r="F216" s="28">
        <f t="shared" si="17"/>
        <v>0.42961565000000002</v>
      </c>
      <c r="G216" s="28">
        <f t="shared" si="17"/>
        <v>0.38338274000000006</v>
      </c>
      <c r="H216" s="28">
        <f t="shared" si="17"/>
        <v>0.25449969000000006</v>
      </c>
      <c r="I216" s="28">
        <f t="shared" si="17"/>
        <v>0.52554653999999978</v>
      </c>
      <c r="J216" s="28">
        <f t="shared" si="17"/>
        <v>0.3787347900000001</v>
      </c>
      <c r="K216" s="28">
        <f t="shared" si="17"/>
        <v>0.30344049999999967</v>
      </c>
      <c r="L216" s="28">
        <f t="shared" si="17"/>
        <v>0.26425121999999979</v>
      </c>
      <c r="M216" s="28">
        <f t="shared" si="17"/>
        <v>0.23161463999999987</v>
      </c>
      <c r="N216" s="28">
        <f t="shared" si="17"/>
        <v>-0.16289273000000015</v>
      </c>
      <c r="O216" s="39">
        <f t="shared" si="18"/>
        <v>3.2822994799999998</v>
      </c>
    </row>
    <row r="217" spans="1:15">
      <c r="A217" s="10">
        <v>1006</v>
      </c>
      <c r="B217" s="10" t="s">
        <v>14</v>
      </c>
      <c r="C217" s="28">
        <f t="shared" si="17"/>
        <v>2.6670290600000004</v>
      </c>
      <c r="D217" s="28">
        <f t="shared" si="17"/>
        <v>2.9889138100000001</v>
      </c>
      <c r="E217" s="28">
        <f t="shared" si="17"/>
        <v>2.7725530200000001</v>
      </c>
      <c r="F217" s="28">
        <f t="shared" si="17"/>
        <v>3.22030328</v>
      </c>
      <c r="G217" s="28">
        <f t="shared" si="17"/>
        <v>3.1739488900000001</v>
      </c>
      <c r="H217" s="28">
        <f t="shared" si="17"/>
        <v>3.2998672299999994</v>
      </c>
      <c r="I217" s="28">
        <f t="shared" si="17"/>
        <v>3.8537219400000007</v>
      </c>
      <c r="J217" s="28">
        <f t="shared" si="17"/>
        <v>3.6957755199999989</v>
      </c>
      <c r="K217" s="28">
        <f t="shared" si="17"/>
        <v>3.1097462699999996</v>
      </c>
      <c r="L217" s="28">
        <f t="shared" si="17"/>
        <v>2.7386583500000015</v>
      </c>
      <c r="M217" s="28">
        <f t="shared" si="17"/>
        <v>3.0066454100000009</v>
      </c>
      <c r="N217" s="28">
        <f t="shared" si="17"/>
        <v>2.8350506499999986</v>
      </c>
      <c r="O217" s="39">
        <f t="shared" si="18"/>
        <v>37.362213429999997</v>
      </c>
    </row>
    <row r="218" spans="1:15">
      <c r="A218" s="10">
        <v>1007</v>
      </c>
      <c r="B218" s="10" t="s">
        <v>15</v>
      </c>
      <c r="C218" s="28">
        <f t="shared" si="17"/>
        <v>5.8046374299999997</v>
      </c>
      <c r="D218" s="28">
        <f t="shared" si="17"/>
        <v>5.8793529199999996</v>
      </c>
      <c r="E218" s="28">
        <f t="shared" si="17"/>
        <v>5.668953179999999</v>
      </c>
      <c r="F218" s="28">
        <f t="shared" si="17"/>
        <v>6.1262118399999999</v>
      </c>
      <c r="G218" s="28">
        <f t="shared" si="17"/>
        <v>6.8784089900000023</v>
      </c>
      <c r="H218" s="28">
        <f t="shared" si="17"/>
        <v>5.9801984600000004</v>
      </c>
      <c r="I218" s="28">
        <f t="shared" si="17"/>
        <v>7.0197703100000002</v>
      </c>
      <c r="J218" s="28">
        <f t="shared" si="17"/>
        <v>7.3594430299999987</v>
      </c>
      <c r="K218" s="28">
        <f t="shared" si="17"/>
        <v>6.2963288999999998</v>
      </c>
      <c r="L218" s="28">
        <f t="shared" si="17"/>
        <v>5.7747107399999988</v>
      </c>
      <c r="M218" s="28">
        <f t="shared" si="17"/>
        <v>6.4321485999999988</v>
      </c>
      <c r="N218" s="28">
        <f t="shared" si="17"/>
        <v>5.6596240400000006</v>
      </c>
      <c r="O218" s="39">
        <f t="shared" si="18"/>
        <v>74.879788439999984</v>
      </c>
    </row>
    <row r="219" spans="1:15">
      <c r="A219" s="10">
        <v>1008</v>
      </c>
      <c r="B219" s="10" t="s">
        <v>16</v>
      </c>
      <c r="C219" s="28">
        <f t="shared" si="17"/>
        <v>1.0737443800000002</v>
      </c>
      <c r="D219" s="28">
        <f t="shared" si="17"/>
        <v>1.2156208700000006</v>
      </c>
      <c r="E219" s="28">
        <f t="shared" si="17"/>
        <v>1.1265889800000009</v>
      </c>
      <c r="F219" s="28">
        <f t="shared" si="17"/>
        <v>1.5729757100000001</v>
      </c>
      <c r="G219" s="28">
        <f t="shared" si="17"/>
        <v>1.4997237900000004</v>
      </c>
      <c r="H219" s="28">
        <f t="shared" si="17"/>
        <v>1.2930641</v>
      </c>
      <c r="I219" s="28">
        <f t="shared" si="17"/>
        <v>1.6594427899999999</v>
      </c>
      <c r="J219" s="28">
        <f t="shared" si="17"/>
        <v>1.5720038400000003</v>
      </c>
      <c r="K219" s="28">
        <f t="shared" si="17"/>
        <v>1.3913111100000009</v>
      </c>
      <c r="L219" s="28">
        <f t="shared" si="17"/>
        <v>1.1667494900000002</v>
      </c>
      <c r="M219" s="28">
        <f t="shared" si="17"/>
        <v>1.3578914099999999</v>
      </c>
      <c r="N219" s="28">
        <f t="shared" si="17"/>
        <v>1.2740395499999999</v>
      </c>
      <c r="O219" s="39">
        <f t="shared" si="18"/>
        <v>16.203156020000005</v>
      </c>
    </row>
    <row r="220" spans="1:15">
      <c r="A220" s="10">
        <v>1009</v>
      </c>
      <c r="B220" s="10" t="s">
        <v>17</v>
      </c>
      <c r="C220" s="28">
        <f t="shared" si="17"/>
        <v>1.83528526</v>
      </c>
      <c r="D220" s="28">
        <f t="shared" si="17"/>
        <v>1.3027743099999998</v>
      </c>
      <c r="E220" s="28">
        <f t="shared" si="17"/>
        <v>0.9539973100000001</v>
      </c>
      <c r="F220" s="28">
        <f t="shared" si="17"/>
        <v>1.15850436</v>
      </c>
      <c r="G220" s="28">
        <f t="shared" si="17"/>
        <v>1.1985520400000005</v>
      </c>
      <c r="H220" s="28">
        <f t="shared" si="17"/>
        <v>0.99667110000000014</v>
      </c>
      <c r="I220" s="28">
        <f t="shared" si="17"/>
        <v>1.2854251300000001</v>
      </c>
      <c r="J220" s="28">
        <f t="shared" si="17"/>
        <v>1.2410548600000002</v>
      </c>
      <c r="K220" s="28">
        <f t="shared" si="17"/>
        <v>1.27157108</v>
      </c>
      <c r="L220" s="28">
        <f t="shared" si="17"/>
        <v>1.2822094900000001</v>
      </c>
      <c r="M220" s="28">
        <f t="shared" si="17"/>
        <v>1.3593296099999996</v>
      </c>
      <c r="N220" s="28">
        <f t="shared" si="17"/>
        <v>0.89526069000000019</v>
      </c>
      <c r="O220" s="39">
        <f t="shared" si="18"/>
        <v>14.780635240000001</v>
      </c>
    </row>
    <row r="221" spans="1:15">
      <c r="A221" s="10">
        <v>1010</v>
      </c>
      <c r="B221" s="10" t="s">
        <v>19</v>
      </c>
      <c r="C221" s="28">
        <f t="shared" si="17"/>
        <v>1.3743938200000003</v>
      </c>
      <c r="D221" s="28">
        <f t="shared" si="17"/>
        <v>1.54706191</v>
      </c>
      <c r="E221" s="28">
        <f t="shared" si="17"/>
        <v>1.3008705200000004</v>
      </c>
      <c r="F221" s="28">
        <f t="shared" si="17"/>
        <v>1.7993985599999993</v>
      </c>
      <c r="G221" s="28">
        <f t="shared" si="17"/>
        <v>1.6662096100000001</v>
      </c>
      <c r="H221" s="28">
        <f t="shared" si="17"/>
        <v>1.5786365600000003</v>
      </c>
      <c r="I221" s="28">
        <f t="shared" si="17"/>
        <v>2.0038773699999997</v>
      </c>
      <c r="J221" s="28">
        <f t="shared" si="17"/>
        <v>1.8644793300000007</v>
      </c>
      <c r="K221" s="28">
        <f t="shared" si="17"/>
        <v>1.8186681400000002</v>
      </c>
      <c r="L221" s="28">
        <f t="shared" si="17"/>
        <v>1.4686760700000003</v>
      </c>
      <c r="M221" s="28">
        <f t="shared" si="17"/>
        <v>1.4785136599999997</v>
      </c>
      <c r="N221" s="28">
        <f t="shared" si="17"/>
        <v>1.3797473600000001</v>
      </c>
      <c r="O221" s="39">
        <f t="shared" si="18"/>
        <v>19.280532910000002</v>
      </c>
    </row>
    <row r="222" spans="1:15">
      <c r="A222" s="10">
        <v>1011</v>
      </c>
      <c r="B222" s="10" t="s">
        <v>20</v>
      </c>
      <c r="C222" s="28">
        <f t="shared" si="17"/>
        <v>0.66965662999999997</v>
      </c>
      <c r="D222" s="28">
        <f t="shared" si="17"/>
        <v>0.80928168999999994</v>
      </c>
      <c r="E222" s="28">
        <f t="shared" si="17"/>
        <v>0.56558615999999984</v>
      </c>
      <c r="F222" s="28">
        <f t="shared" si="17"/>
        <v>0.92996785000000026</v>
      </c>
      <c r="G222" s="28">
        <f t="shared" si="17"/>
        <v>0.99965404999999996</v>
      </c>
      <c r="H222" s="28">
        <f t="shared" si="17"/>
        <v>0.83057400000000015</v>
      </c>
      <c r="I222" s="28">
        <f t="shared" si="17"/>
        <v>1.2276803299999997</v>
      </c>
      <c r="J222" s="28">
        <f t="shared" si="17"/>
        <v>1.0115344199999998</v>
      </c>
      <c r="K222" s="28">
        <f t="shared" si="17"/>
        <v>0.98069496999999994</v>
      </c>
      <c r="L222" s="28">
        <f t="shared" si="17"/>
        <v>0.66205777999999982</v>
      </c>
      <c r="M222" s="28">
        <f t="shared" si="17"/>
        <v>0.85344162999999984</v>
      </c>
      <c r="N222" s="28">
        <f t="shared" si="17"/>
        <v>0.53214895000000006</v>
      </c>
      <c r="O222" s="39">
        <f t="shared" si="18"/>
        <v>10.07227846</v>
      </c>
    </row>
    <row r="223" spans="1:15">
      <c r="A223" s="10">
        <v>1012</v>
      </c>
      <c r="B223" s="10" t="s">
        <v>21</v>
      </c>
      <c r="C223" s="28">
        <f t="shared" si="17"/>
        <v>3.5846159500000008</v>
      </c>
      <c r="D223" s="28">
        <f t="shared" si="17"/>
        <v>3.1819753200000007</v>
      </c>
      <c r="E223" s="28">
        <f t="shared" si="17"/>
        <v>3.1487226299999995</v>
      </c>
      <c r="F223" s="28">
        <f t="shared" si="17"/>
        <v>4.0579214699999993</v>
      </c>
      <c r="G223" s="28">
        <f t="shared" si="17"/>
        <v>3.6207581200000005</v>
      </c>
      <c r="H223" s="28">
        <f t="shared" si="17"/>
        <v>3.7919781500000012</v>
      </c>
      <c r="I223" s="28">
        <f t="shared" si="17"/>
        <v>4.2952986000000006</v>
      </c>
      <c r="J223" s="28">
        <f t="shared" si="17"/>
        <v>4.3893712500000008</v>
      </c>
      <c r="K223" s="28">
        <f t="shared" si="17"/>
        <v>4.010901969999999</v>
      </c>
      <c r="L223" s="28">
        <f t="shared" si="17"/>
        <v>3.4008345600000007</v>
      </c>
      <c r="M223" s="28">
        <f t="shared" si="17"/>
        <v>3.6904423700000009</v>
      </c>
      <c r="N223" s="28">
        <f t="shared" si="17"/>
        <v>3.3672393799999996</v>
      </c>
      <c r="O223" s="39">
        <f t="shared" si="18"/>
        <v>44.540059770000006</v>
      </c>
    </row>
    <row r="224" spans="1:15">
      <c r="A224" s="10">
        <v>1013</v>
      </c>
      <c r="B224" s="10" t="s">
        <v>22</v>
      </c>
      <c r="C224" s="28">
        <f t="shared" si="17"/>
        <v>2.1680730000000037E-2</v>
      </c>
      <c r="D224" s="28">
        <f t="shared" si="17"/>
        <v>2.3424070000000019E-2</v>
      </c>
      <c r="E224" s="28">
        <f t="shared" si="17"/>
        <v>-0.15609265999999999</v>
      </c>
      <c r="F224" s="28">
        <f t="shared" si="17"/>
        <v>5.0943810000000089E-2</v>
      </c>
      <c r="G224" s="28">
        <f t="shared" si="17"/>
        <v>-1.4302700000000113E-3</v>
      </c>
      <c r="H224" s="28">
        <f t="shared" si="17"/>
        <v>-6.113008999999997E-2</v>
      </c>
      <c r="I224" s="28">
        <f t="shared" si="17"/>
        <v>-2.1780440000000012E-2</v>
      </c>
      <c r="J224" s="28">
        <f t="shared" si="17"/>
        <v>-1.791188999999993E-2</v>
      </c>
      <c r="K224" s="28">
        <f t="shared" si="17"/>
        <v>-6.7423999999999262E-4</v>
      </c>
      <c r="L224" s="28">
        <f t="shared" si="17"/>
        <v>-2.1844579999999947E-2</v>
      </c>
      <c r="M224" s="28">
        <f t="shared" si="17"/>
        <v>-5.5967269999999958E-2</v>
      </c>
      <c r="N224" s="28">
        <f t="shared" si="17"/>
        <v>-0.13662527999999996</v>
      </c>
      <c r="O224" s="39">
        <f t="shared" si="18"/>
        <v>-0.37740810999999963</v>
      </c>
    </row>
    <row r="225" spans="1:15">
      <c r="A225" s="10">
        <v>1014</v>
      </c>
      <c r="B225" s="10" t="s">
        <v>23</v>
      </c>
      <c r="C225" s="28">
        <f t="shared" si="17"/>
        <v>9.2834992599999993</v>
      </c>
      <c r="D225" s="28">
        <f t="shared" si="17"/>
        <v>7.4655395100000019</v>
      </c>
      <c r="E225" s="28">
        <f t="shared" si="17"/>
        <v>8.6174378799999989</v>
      </c>
      <c r="F225" s="28">
        <f t="shared" si="17"/>
        <v>9.8997788699999987</v>
      </c>
      <c r="G225" s="28">
        <f t="shared" si="17"/>
        <v>8.2281739400000014</v>
      </c>
      <c r="H225" s="28">
        <f t="shared" si="17"/>
        <v>7.1624596199999973</v>
      </c>
      <c r="I225" s="28">
        <f t="shared" si="17"/>
        <v>9.7440898899999997</v>
      </c>
      <c r="J225" s="28">
        <f t="shared" si="17"/>
        <v>9.55277143</v>
      </c>
      <c r="K225" s="28">
        <f t="shared" si="17"/>
        <v>8.2706813699999984</v>
      </c>
      <c r="L225" s="28">
        <f t="shared" si="17"/>
        <v>8.7235374500000002</v>
      </c>
      <c r="M225" s="28">
        <f t="shared" si="17"/>
        <v>8.6575746199999983</v>
      </c>
      <c r="N225" s="28">
        <f t="shared" si="17"/>
        <v>7.928521840000001</v>
      </c>
      <c r="O225" s="39">
        <f t="shared" si="18"/>
        <v>103.53406568</v>
      </c>
    </row>
    <row r="226" spans="1:15">
      <c r="A226" s="10">
        <v>1015</v>
      </c>
      <c r="B226" s="10" t="s">
        <v>24</v>
      </c>
      <c r="C226" s="28">
        <f t="shared" si="17"/>
        <v>0.48618958000000001</v>
      </c>
      <c r="D226" s="28">
        <f t="shared" si="17"/>
        <v>0.43419438999999982</v>
      </c>
      <c r="E226" s="28">
        <f t="shared" si="17"/>
        <v>0.31565976999999967</v>
      </c>
      <c r="F226" s="28">
        <f t="shared" si="17"/>
        <v>0.54097918999999983</v>
      </c>
      <c r="G226" s="28">
        <f t="shared" si="17"/>
        <v>0.53848733999999965</v>
      </c>
      <c r="H226" s="28">
        <f t="shared" si="17"/>
        <v>0.30947938999999991</v>
      </c>
      <c r="I226" s="28">
        <f t="shared" si="17"/>
        <v>0.70314432999999976</v>
      </c>
      <c r="J226" s="28">
        <f t="shared" si="17"/>
        <v>0.66367305000000032</v>
      </c>
      <c r="K226" s="28">
        <f t="shared" si="17"/>
        <v>0.46406492999999971</v>
      </c>
      <c r="L226" s="28">
        <f t="shared" si="17"/>
        <v>0.57579064999999985</v>
      </c>
      <c r="M226" s="28">
        <f t="shared" si="17"/>
        <v>0.4585059800000002</v>
      </c>
      <c r="N226" s="28">
        <f t="shared" si="17"/>
        <v>0.70519291000000051</v>
      </c>
      <c r="O226" s="39">
        <f t="shared" si="18"/>
        <v>6.1953615099999997</v>
      </c>
    </row>
    <row r="227" spans="1:15">
      <c r="A227" s="10">
        <v>1016</v>
      </c>
      <c r="B227" s="10" t="s">
        <v>25</v>
      </c>
      <c r="C227" s="28">
        <f t="shared" si="17"/>
        <v>0.99716163000000002</v>
      </c>
      <c r="D227" s="28">
        <f t="shared" si="17"/>
        <v>0.18176154000000011</v>
      </c>
      <c r="E227" s="28">
        <f t="shared" si="17"/>
        <v>0.68421858999999974</v>
      </c>
      <c r="F227" s="28">
        <f t="shared" si="17"/>
        <v>0.9329361399999998</v>
      </c>
      <c r="G227" s="28">
        <f t="shared" si="17"/>
        <v>1.0635896899999999</v>
      </c>
      <c r="H227" s="28">
        <f t="shared" si="17"/>
        <v>0.95532393999999976</v>
      </c>
      <c r="I227" s="28">
        <f t="shared" si="17"/>
        <v>1.3954628100000006</v>
      </c>
      <c r="J227" s="28">
        <f t="shared" si="17"/>
        <v>1.4587195199999998</v>
      </c>
      <c r="K227" s="28">
        <f t="shared" si="17"/>
        <v>1.09720105</v>
      </c>
      <c r="L227" s="28">
        <f t="shared" si="17"/>
        <v>0.98213943999999986</v>
      </c>
      <c r="M227" s="28">
        <f t="shared" si="17"/>
        <v>0.93129435000000038</v>
      </c>
      <c r="N227" s="28">
        <f t="shared" si="17"/>
        <v>0.66492547999999996</v>
      </c>
      <c r="O227" s="39">
        <f t="shared" si="18"/>
        <v>11.34473418</v>
      </c>
    </row>
    <row r="228" spans="1:15">
      <c r="A228" s="10">
        <v>1017</v>
      </c>
      <c r="B228" s="10" t="s">
        <v>26</v>
      </c>
      <c r="C228" s="28">
        <f t="shared" si="17"/>
        <v>2.3906406000000002</v>
      </c>
      <c r="D228" s="28">
        <f t="shared" si="17"/>
        <v>2.8448698100000009</v>
      </c>
      <c r="E228" s="28">
        <f t="shared" si="17"/>
        <v>2.4685682899999994</v>
      </c>
      <c r="F228" s="28">
        <f t="shared" si="17"/>
        <v>2.7397721900000009</v>
      </c>
      <c r="G228" s="28">
        <f t="shared" si="17"/>
        <v>2.6191380100000003</v>
      </c>
      <c r="H228" s="28">
        <f t="shared" si="17"/>
        <v>1.9403153499999997</v>
      </c>
      <c r="I228" s="28">
        <f t="shared" si="17"/>
        <v>2.964692509999999</v>
      </c>
      <c r="J228" s="28">
        <f t="shared" si="17"/>
        <v>2.7882462200000013</v>
      </c>
      <c r="K228" s="28">
        <f t="shared" si="17"/>
        <v>2.6008549199999997</v>
      </c>
      <c r="L228" s="28">
        <f t="shared" si="17"/>
        <v>2.3282348400000004</v>
      </c>
      <c r="M228" s="28">
        <f t="shared" si="17"/>
        <v>2.4230229999999988</v>
      </c>
      <c r="N228" s="28">
        <f t="shared" si="17"/>
        <v>1.6700146100000008</v>
      </c>
      <c r="O228" s="39">
        <f t="shared" si="18"/>
        <v>29.778370350000003</v>
      </c>
    </row>
    <row r="229" spans="1:15">
      <c r="A229" s="10">
        <v>1018</v>
      </c>
      <c r="B229" s="10" t="s">
        <v>27</v>
      </c>
      <c r="C229" s="28">
        <f t="shared" si="17"/>
        <v>0.85175302999999969</v>
      </c>
      <c r="D229" s="28">
        <f t="shared" si="17"/>
        <v>0.81841827</v>
      </c>
      <c r="E229" s="28">
        <f t="shared" si="17"/>
        <v>0.66289597000000033</v>
      </c>
      <c r="F229" s="28">
        <f t="shared" si="17"/>
        <v>1.0284967799999998</v>
      </c>
      <c r="G229" s="28">
        <f t="shared" si="17"/>
        <v>0.81127948999999999</v>
      </c>
      <c r="H229" s="28">
        <f t="shared" si="17"/>
        <v>0.75673488000000022</v>
      </c>
      <c r="I229" s="28">
        <f t="shared" si="17"/>
        <v>0.59300675000000003</v>
      </c>
      <c r="J229" s="28">
        <f t="shared" si="17"/>
        <v>1.1021403100000002</v>
      </c>
      <c r="K229" s="28">
        <f t="shared" si="17"/>
        <v>0.90900277999999979</v>
      </c>
      <c r="L229" s="28">
        <f t="shared" si="17"/>
        <v>0.90096681999999995</v>
      </c>
      <c r="M229" s="28">
        <f t="shared" si="17"/>
        <v>0.86948052999999992</v>
      </c>
      <c r="N229" s="28">
        <f t="shared" si="17"/>
        <v>0.64194322999999986</v>
      </c>
      <c r="O229" s="39">
        <f t="shared" si="18"/>
        <v>9.9461188400000005</v>
      </c>
    </row>
    <row r="230" spans="1:15">
      <c r="A230" s="10">
        <v>1019</v>
      </c>
      <c r="B230" s="10" t="s">
        <v>28</v>
      </c>
      <c r="C230" s="28">
        <f t="shared" si="17"/>
        <v>0.35689539000000015</v>
      </c>
      <c r="D230" s="28">
        <f t="shared" si="17"/>
        <v>0.37006596999999986</v>
      </c>
      <c r="E230" s="28">
        <f t="shared" si="17"/>
        <v>0.21256905999999998</v>
      </c>
      <c r="F230" s="28">
        <f t="shared" si="17"/>
        <v>0.41468357000000011</v>
      </c>
      <c r="G230" s="28">
        <f t="shared" si="17"/>
        <v>0.28056205999999984</v>
      </c>
      <c r="H230" s="28">
        <f t="shared" si="17"/>
        <v>0.18235767999999997</v>
      </c>
      <c r="I230" s="28">
        <f t="shared" si="17"/>
        <v>0.48108077999999965</v>
      </c>
      <c r="J230" s="28">
        <f t="shared" si="17"/>
        <v>0.44166597000000007</v>
      </c>
      <c r="K230" s="28">
        <f t="shared" si="17"/>
        <v>0.41294709000000029</v>
      </c>
      <c r="L230" s="28">
        <f t="shared" si="17"/>
        <v>0.3281428199999995</v>
      </c>
      <c r="M230" s="28">
        <f t="shared" si="17"/>
        <v>0.22686883000000002</v>
      </c>
      <c r="N230" s="28">
        <f t="shared" si="17"/>
        <v>9.5383889999999694E-2</v>
      </c>
      <c r="O230" s="39">
        <f t="shared" si="18"/>
        <v>3.8032231099999985</v>
      </c>
    </row>
    <row r="231" spans="1:15">
      <c r="A231" s="10">
        <v>1020</v>
      </c>
      <c r="B231" s="10" t="s">
        <v>29</v>
      </c>
      <c r="C231" s="28">
        <f t="shared" ref="C231:N241" si="19">+C169-C200</f>
        <v>3.9152845300000001</v>
      </c>
      <c r="D231" s="28">
        <f t="shared" si="19"/>
        <v>3.9173985499999997</v>
      </c>
      <c r="E231" s="28">
        <f t="shared" si="19"/>
        <v>3.9097300800000001</v>
      </c>
      <c r="F231" s="28">
        <f t="shared" si="19"/>
        <v>4.5636419099999994</v>
      </c>
      <c r="G231" s="28">
        <f t="shared" si="19"/>
        <v>4.1217456299999995</v>
      </c>
      <c r="H231" s="28">
        <f t="shared" si="19"/>
        <v>3.8480883700000001</v>
      </c>
      <c r="I231" s="28">
        <f t="shared" si="19"/>
        <v>4.8118913199999991</v>
      </c>
      <c r="J231" s="28">
        <f t="shared" si="19"/>
        <v>4.2477751699999997</v>
      </c>
      <c r="K231" s="28">
        <f t="shared" si="19"/>
        <v>4.1373470899999987</v>
      </c>
      <c r="L231" s="28">
        <f t="shared" si="19"/>
        <v>3.9912197299999996</v>
      </c>
      <c r="M231" s="28">
        <f t="shared" si="19"/>
        <v>3.9785989100000005</v>
      </c>
      <c r="N231" s="28">
        <f t="shared" si="19"/>
        <v>3.7812089299999991</v>
      </c>
      <c r="O231" s="39">
        <f t="shared" si="18"/>
        <v>49.223930219999993</v>
      </c>
    </row>
    <row r="232" spans="1:15">
      <c r="A232" s="10">
        <v>1021</v>
      </c>
      <c r="B232" s="10" t="s">
        <v>30</v>
      </c>
      <c r="C232" s="28">
        <f t="shared" si="19"/>
        <v>0.76701262999999986</v>
      </c>
      <c r="D232" s="28">
        <f t="shared" si="19"/>
        <v>0.81798971999999981</v>
      </c>
      <c r="E232" s="28">
        <f t="shared" si="19"/>
        <v>0.55685241999999979</v>
      </c>
      <c r="F232" s="28">
        <f t="shared" si="19"/>
        <v>0.94106745000000014</v>
      </c>
      <c r="G232" s="28">
        <f t="shared" si="19"/>
        <v>0.74030476000000001</v>
      </c>
      <c r="H232" s="28">
        <f t="shared" si="19"/>
        <v>0.65850166000000032</v>
      </c>
      <c r="I232" s="28">
        <f t="shared" si="19"/>
        <v>0.96096135999999999</v>
      </c>
      <c r="J232" s="28">
        <f t="shared" si="19"/>
        <v>0.83334038999999982</v>
      </c>
      <c r="K232" s="28">
        <f t="shared" si="19"/>
        <v>0.82907434999999974</v>
      </c>
      <c r="L232" s="28">
        <f t="shared" si="19"/>
        <v>0.82398409000000017</v>
      </c>
      <c r="M232" s="28">
        <f t="shared" si="19"/>
        <v>0.66191461999999979</v>
      </c>
      <c r="N232" s="28">
        <f t="shared" si="19"/>
        <v>0.49902621999999974</v>
      </c>
      <c r="O232" s="39">
        <f t="shared" si="18"/>
        <v>9.0900296699999981</v>
      </c>
    </row>
    <row r="233" spans="1:15">
      <c r="A233" s="10">
        <v>1022</v>
      </c>
      <c r="B233" s="10" t="s">
        <v>31</v>
      </c>
      <c r="C233" s="28">
        <f t="shared" si="19"/>
        <v>3.5075282900000011</v>
      </c>
      <c r="D233" s="28">
        <f t="shared" si="19"/>
        <v>4.2373130700000008</v>
      </c>
      <c r="E233" s="28">
        <f t="shared" si="19"/>
        <v>3.4829434499999996</v>
      </c>
      <c r="F233" s="28">
        <f t="shared" si="19"/>
        <v>4.5481410100000019</v>
      </c>
      <c r="G233" s="28">
        <f t="shared" si="19"/>
        <v>3.679295269999999</v>
      </c>
      <c r="H233" s="28">
        <f t="shared" si="19"/>
        <v>4.3675289399999997</v>
      </c>
      <c r="I233" s="28">
        <f t="shared" si="19"/>
        <v>6.1628388900000015</v>
      </c>
      <c r="J233" s="28">
        <f t="shared" si="19"/>
        <v>4.0125304599999998</v>
      </c>
      <c r="K233" s="28">
        <f t="shared" si="19"/>
        <v>4.4167699599999999</v>
      </c>
      <c r="L233" s="28">
        <f t="shared" si="19"/>
        <v>3.92835906</v>
      </c>
      <c r="M233" s="28">
        <f t="shared" si="19"/>
        <v>2.4829923200000019</v>
      </c>
      <c r="N233" s="28">
        <f t="shared" si="19"/>
        <v>3.7814198400000008</v>
      </c>
      <c r="O233" s="39">
        <f t="shared" si="18"/>
        <v>48.607660559999999</v>
      </c>
    </row>
    <row r="234" spans="1:15">
      <c r="A234" s="10">
        <v>1023</v>
      </c>
      <c r="B234" s="10" t="s">
        <v>32</v>
      </c>
      <c r="C234" s="28">
        <f t="shared" si="19"/>
        <v>0.74053174999999971</v>
      </c>
      <c r="D234" s="28">
        <f t="shared" si="19"/>
        <v>0.99248547999999981</v>
      </c>
      <c r="E234" s="28">
        <f t="shared" si="19"/>
        <v>0.46109051000000001</v>
      </c>
      <c r="F234" s="28">
        <f t="shared" si="19"/>
        <v>1.0718000799999996</v>
      </c>
      <c r="G234" s="28">
        <f t="shared" si="19"/>
        <v>0.81398769999999987</v>
      </c>
      <c r="H234" s="28">
        <f t="shared" si="19"/>
        <v>0.63775901999999984</v>
      </c>
      <c r="I234" s="28">
        <f t="shared" si="19"/>
        <v>0.92435657000000004</v>
      </c>
      <c r="J234" s="28">
        <f t="shared" si="19"/>
        <v>0.87642043999999997</v>
      </c>
      <c r="K234" s="28">
        <f t="shared" si="19"/>
        <v>0.88824007999999965</v>
      </c>
      <c r="L234" s="28">
        <f t="shared" si="19"/>
        <v>0.87084097999999988</v>
      </c>
      <c r="M234" s="28">
        <f t="shared" si="19"/>
        <v>0.82582149999999988</v>
      </c>
      <c r="N234" s="28">
        <f t="shared" si="19"/>
        <v>0.27020968999999972</v>
      </c>
      <c r="O234" s="39">
        <f t="shared" si="18"/>
        <v>9.3735437999999984</v>
      </c>
    </row>
    <row r="235" spans="1:15">
      <c r="A235" s="10">
        <v>1024</v>
      </c>
      <c r="B235" s="10" t="s">
        <v>33</v>
      </c>
      <c r="C235" s="28">
        <f t="shared" si="19"/>
        <v>9.3999053799999999</v>
      </c>
      <c r="D235" s="28">
        <f t="shared" si="19"/>
        <v>10.175553690000001</v>
      </c>
      <c r="E235" s="28">
        <f t="shared" si="19"/>
        <v>9.7645183799999984</v>
      </c>
      <c r="F235" s="28">
        <f t="shared" si="19"/>
        <v>9.6091671699999992</v>
      </c>
      <c r="G235" s="28">
        <f t="shared" si="19"/>
        <v>9.1815536099999981</v>
      </c>
      <c r="H235" s="28">
        <f t="shared" si="19"/>
        <v>8.0716892800000011</v>
      </c>
      <c r="I235" s="28">
        <f t="shared" si="19"/>
        <v>10.114507139999999</v>
      </c>
      <c r="J235" s="28">
        <f t="shared" si="19"/>
        <v>8.6970513700000005</v>
      </c>
      <c r="K235" s="28">
        <f t="shared" si="19"/>
        <v>9.0304543099999997</v>
      </c>
      <c r="L235" s="28">
        <f t="shared" si="19"/>
        <v>8.4219819600000001</v>
      </c>
      <c r="M235" s="28">
        <f t="shared" si="19"/>
        <v>8.513354249999999</v>
      </c>
      <c r="N235" s="28">
        <f t="shared" si="19"/>
        <v>8.5978813200000008</v>
      </c>
      <c r="O235" s="39">
        <f t="shared" si="18"/>
        <v>109.57761785999998</v>
      </c>
    </row>
    <row r="236" spans="1:15">
      <c r="A236" s="10">
        <v>1025</v>
      </c>
      <c r="B236" s="10" t="s">
        <v>34</v>
      </c>
      <c r="C236" s="28">
        <f t="shared" si="19"/>
        <v>0.79208635999999977</v>
      </c>
      <c r="D236" s="28">
        <f t="shared" si="19"/>
        <v>0.73741576999999969</v>
      </c>
      <c r="E236" s="28">
        <f t="shared" si="19"/>
        <v>-0.23435426999999964</v>
      </c>
      <c r="F236" s="28">
        <f t="shared" si="19"/>
        <v>0.75195504999999963</v>
      </c>
      <c r="G236" s="28">
        <f t="shared" si="19"/>
        <v>0.86438386000000023</v>
      </c>
      <c r="H236" s="28">
        <f t="shared" si="19"/>
        <v>0.64824848999999984</v>
      </c>
      <c r="I236" s="28">
        <f t="shared" si="19"/>
        <v>0.95590641000000032</v>
      </c>
      <c r="J236" s="28">
        <f t="shared" si="19"/>
        <v>0.9574726699999998</v>
      </c>
      <c r="K236" s="28">
        <f t="shared" si="19"/>
        <v>0.80367509999999953</v>
      </c>
      <c r="L236" s="28">
        <f t="shared" si="19"/>
        <v>0.76069854999999986</v>
      </c>
      <c r="M236" s="28">
        <f t="shared" si="19"/>
        <v>0.56413947000000042</v>
      </c>
      <c r="N236" s="28">
        <f t="shared" si="19"/>
        <v>0.72499426000000011</v>
      </c>
      <c r="O236" s="39">
        <f t="shared" si="18"/>
        <v>8.3266217200000003</v>
      </c>
    </row>
    <row r="237" spans="1:15">
      <c r="A237" s="10">
        <v>1026</v>
      </c>
      <c r="B237" s="10" t="s">
        <v>35</v>
      </c>
      <c r="C237" s="28">
        <f t="shared" si="19"/>
        <v>0.31932864000000005</v>
      </c>
      <c r="D237" s="28">
        <f t="shared" si="19"/>
        <v>0.4060225999999999</v>
      </c>
      <c r="E237" s="28">
        <f t="shared" si="19"/>
        <v>0.2241821100000001</v>
      </c>
      <c r="F237" s="28">
        <f t="shared" si="19"/>
        <v>0.33830809000000012</v>
      </c>
      <c r="G237" s="28">
        <f t="shared" si="19"/>
        <v>0.33586352999999991</v>
      </c>
      <c r="H237" s="28">
        <f t="shared" si="19"/>
        <v>0.26251880999999988</v>
      </c>
      <c r="I237" s="28">
        <f t="shared" si="19"/>
        <v>0.40802864999999977</v>
      </c>
      <c r="J237" s="28">
        <f t="shared" si="19"/>
        <v>0.15066656</v>
      </c>
      <c r="K237" s="28">
        <f t="shared" si="19"/>
        <v>0.38373233999999989</v>
      </c>
      <c r="L237" s="28">
        <f t="shared" si="19"/>
        <v>0.34876150999999989</v>
      </c>
      <c r="M237" s="28">
        <f t="shared" si="19"/>
        <v>0.28145655000000025</v>
      </c>
      <c r="N237" s="28">
        <f t="shared" si="19"/>
        <v>0.26798370000000016</v>
      </c>
      <c r="O237" s="39">
        <f t="shared" si="18"/>
        <v>3.7268530900000001</v>
      </c>
    </row>
    <row r="238" spans="1:15">
      <c r="A238" s="10">
        <v>1027</v>
      </c>
      <c r="B238" s="10" t="s">
        <v>36</v>
      </c>
      <c r="C238" s="28">
        <f t="shared" si="19"/>
        <v>0.48881911999999994</v>
      </c>
      <c r="D238" s="28">
        <f t="shared" si="19"/>
        <v>0.56771179000000027</v>
      </c>
      <c r="E238" s="28">
        <f t="shared" si="19"/>
        <v>0.36852713000000004</v>
      </c>
      <c r="F238" s="28">
        <f t="shared" si="19"/>
        <v>0.5365385899999997</v>
      </c>
      <c r="G238" s="28">
        <f t="shared" si="19"/>
        <v>0.54743967000000016</v>
      </c>
      <c r="H238" s="28">
        <f t="shared" si="19"/>
        <v>0.36445778000000006</v>
      </c>
      <c r="I238" s="28">
        <f t="shared" si="19"/>
        <v>0.54923042999999983</v>
      </c>
      <c r="J238" s="28">
        <f t="shared" si="19"/>
        <v>0.52441847000000008</v>
      </c>
      <c r="K238" s="28">
        <f t="shared" si="19"/>
        <v>0.42806042999999994</v>
      </c>
      <c r="L238" s="28">
        <f t="shared" si="19"/>
        <v>0.42994509000000003</v>
      </c>
      <c r="M238" s="28">
        <f t="shared" si="19"/>
        <v>0.38315066999999958</v>
      </c>
      <c r="N238" s="28">
        <f t="shared" si="19"/>
        <v>0.22073277999999985</v>
      </c>
      <c r="O238" s="39">
        <f t="shared" si="18"/>
        <v>5.4090319499999984</v>
      </c>
    </row>
    <row r="239" spans="1:15">
      <c r="A239" s="10">
        <v>1028</v>
      </c>
      <c r="B239" s="10" t="s">
        <v>37</v>
      </c>
      <c r="C239" s="28">
        <f t="shared" si="19"/>
        <v>4.2785935899999998</v>
      </c>
      <c r="D239" s="28">
        <f t="shared" si="19"/>
        <v>4.3615621200000003</v>
      </c>
      <c r="E239" s="28">
        <f t="shared" si="19"/>
        <v>3.8787403800000009</v>
      </c>
      <c r="F239" s="28">
        <f t="shared" si="19"/>
        <v>4.5943731700000008</v>
      </c>
      <c r="G239" s="28">
        <f t="shared" si="19"/>
        <v>4.4362562800000003</v>
      </c>
      <c r="H239" s="28">
        <f t="shared" si="19"/>
        <v>3.8632889899999991</v>
      </c>
      <c r="I239" s="28">
        <f t="shared" si="19"/>
        <v>4.9711032300000007</v>
      </c>
      <c r="J239" s="28">
        <f t="shared" si="19"/>
        <v>4.3449272299999988</v>
      </c>
      <c r="K239" s="28">
        <f t="shared" si="19"/>
        <v>4.7222712999999992</v>
      </c>
      <c r="L239" s="28">
        <f t="shared" si="19"/>
        <v>4.3353622999999999</v>
      </c>
      <c r="M239" s="28">
        <f t="shared" si="19"/>
        <v>3.9691530400000001</v>
      </c>
      <c r="N239" s="28">
        <f t="shared" si="19"/>
        <v>3.1726807900000011</v>
      </c>
      <c r="O239" s="39">
        <f t="shared" si="18"/>
        <v>50.928312420000005</v>
      </c>
    </row>
    <row r="240" spans="1:15">
      <c r="A240" s="10">
        <v>1029</v>
      </c>
      <c r="B240" s="10" t="s">
        <v>38</v>
      </c>
      <c r="C240" s="28">
        <f t="shared" si="19"/>
        <v>0.43189714000000001</v>
      </c>
      <c r="D240" s="28">
        <f t="shared" si="19"/>
        <v>0.44439609000000008</v>
      </c>
      <c r="E240" s="28">
        <f t="shared" si="19"/>
        <v>0.29460818</v>
      </c>
      <c r="F240" s="28">
        <f t="shared" si="19"/>
        <v>0.47806332000000018</v>
      </c>
      <c r="G240" s="28">
        <f t="shared" si="19"/>
        <v>0.41611260999999999</v>
      </c>
      <c r="H240" s="28">
        <f t="shared" si="19"/>
        <v>0.37759814000000003</v>
      </c>
      <c r="I240" s="28">
        <f t="shared" si="19"/>
        <v>0.56622813999999977</v>
      </c>
      <c r="J240" s="28">
        <f t="shared" si="19"/>
        <v>0.42454430999999981</v>
      </c>
      <c r="K240" s="28">
        <f t="shared" si="19"/>
        <v>0.45015086000000026</v>
      </c>
      <c r="L240" s="28">
        <f t="shared" si="19"/>
        <v>0.2547358799999998</v>
      </c>
      <c r="M240" s="28">
        <f t="shared" si="19"/>
        <v>0.44494966000000014</v>
      </c>
      <c r="N240" s="28">
        <f t="shared" si="19"/>
        <v>0.38997303000000005</v>
      </c>
      <c r="O240" s="39">
        <f t="shared" si="18"/>
        <v>4.9732573599999998</v>
      </c>
    </row>
    <row r="241" spans="1:15">
      <c r="A241" s="15">
        <v>1030</v>
      </c>
      <c r="B241" s="15" t="s">
        <v>18</v>
      </c>
      <c r="C241" s="30">
        <f t="shared" si="19"/>
        <v>0.55920060999999976</v>
      </c>
      <c r="D241" s="30">
        <f t="shared" si="19"/>
        <v>0.61912552999999992</v>
      </c>
      <c r="E241" s="30">
        <f t="shared" si="19"/>
        <v>0.36612238000000019</v>
      </c>
      <c r="F241" s="30">
        <f t="shared" si="19"/>
        <v>-0.17461356999999977</v>
      </c>
      <c r="G241" s="30">
        <f t="shared" si="19"/>
        <v>0.5970539699999996</v>
      </c>
      <c r="H241" s="30">
        <f t="shared" si="19"/>
        <v>0.51803934000000018</v>
      </c>
      <c r="I241" s="30">
        <f t="shared" si="19"/>
        <v>0.83209721000000014</v>
      </c>
      <c r="J241" s="30">
        <f t="shared" si="19"/>
        <v>0.63155192000000027</v>
      </c>
      <c r="K241" s="30">
        <f t="shared" si="19"/>
        <v>0.69209961000000031</v>
      </c>
      <c r="L241" s="30">
        <f t="shared" si="19"/>
        <v>0.6129346200000001</v>
      </c>
      <c r="M241" s="30">
        <f t="shared" si="19"/>
        <v>0.60163789999999984</v>
      </c>
      <c r="N241" s="30">
        <f t="shared" si="19"/>
        <v>0.57179121000000033</v>
      </c>
      <c r="O241" s="40">
        <f t="shared" si="18"/>
        <v>6.4270407300000008</v>
      </c>
    </row>
    <row r="242" spans="1:15">
      <c r="A242" s="4">
        <v>10300</v>
      </c>
      <c r="B242" s="4" t="s">
        <v>59</v>
      </c>
      <c r="C242" s="25">
        <f>SUM(C214:C241)</f>
        <v>92.585231820000004</v>
      </c>
      <c r="D242" s="25">
        <f t="shared" ref="D242:O242" si="20">SUM(D214:D241)</f>
        <v>93.433424550000012</v>
      </c>
      <c r="E242" s="25">
        <f t="shared" si="20"/>
        <v>87.317727669999982</v>
      </c>
      <c r="F242" s="25">
        <f t="shared" si="20"/>
        <v>106.38642040000001</v>
      </c>
      <c r="G242" s="25">
        <f t="shared" si="20"/>
        <v>98.68583276999999</v>
      </c>
      <c r="H242" s="25">
        <f t="shared" si="20"/>
        <v>88.709531470000016</v>
      </c>
      <c r="I242" s="25">
        <f t="shared" si="20"/>
        <v>114.38106454000001</v>
      </c>
      <c r="J242" s="25">
        <f t="shared" si="20"/>
        <v>105.23462649000003</v>
      </c>
      <c r="K242" s="25">
        <f t="shared" si="20"/>
        <v>96.943074069999994</v>
      </c>
      <c r="L242" s="25">
        <f t="shared" si="20"/>
        <v>90.800880390000003</v>
      </c>
      <c r="M242" s="25">
        <f t="shared" si="20"/>
        <v>92.531264700000023</v>
      </c>
      <c r="N242" s="25">
        <f t="shared" si="20"/>
        <v>85.809732910000022</v>
      </c>
      <c r="O242" s="25">
        <f t="shared" si="20"/>
        <v>1152.8188117800005</v>
      </c>
    </row>
    <row r="243" spans="1:15">
      <c r="A243" s="32"/>
      <c r="B243" s="32"/>
      <c r="C243"/>
      <c r="D243"/>
      <c r="E243"/>
      <c r="F243"/>
      <c r="G243"/>
      <c r="H243"/>
      <c r="I243"/>
      <c r="J243"/>
      <c r="K243"/>
      <c r="L243"/>
      <c r="M243"/>
      <c r="N243"/>
      <c r="O243" s="32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9"/>
  </sheetPr>
  <dimension ref="A1:BZ272"/>
  <sheetViews>
    <sheetView topLeftCell="F85" zoomScale="70" zoomScaleNormal="70" workbookViewId="0">
      <selection activeCell="AC91" sqref="AC91"/>
    </sheetView>
  </sheetViews>
  <sheetFormatPr defaultColWidth="9.140625" defaultRowHeight="15"/>
  <cols>
    <col min="1" max="1" width="6" style="41" bestFit="1" customWidth="1"/>
    <col min="2" max="2" width="16" style="41" bestFit="1" customWidth="1"/>
    <col min="3" max="14" width="9.7109375" style="41" bestFit="1" customWidth="1"/>
    <col min="15" max="15" width="14.85546875" style="41" bestFit="1" customWidth="1"/>
    <col min="16" max="16" width="9.140625" style="41"/>
    <col min="17" max="17" width="9"/>
    <col min="18" max="18" width="12.85546875" bestFit="1" customWidth="1"/>
    <col min="19" max="28" width="9"/>
    <col min="29" max="30" width="10" bestFit="1" customWidth="1"/>
    <col min="31" max="31" width="11.28515625" style="41" bestFit="1" customWidth="1"/>
    <col min="32" max="33" width="9.140625" style="41"/>
    <col min="34" max="34" width="14.28515625" style="41" bestFit="1" customWidth="1"/>
    <col min="35" max="49" width="9.140625" style="41"/>
    <col min="50" max="50" width="13.85546875" style="41" bestFit="1" customWidth="1"/>
    <col min="51" max="65" width="9.140625" style="41"/>
    <col min="66" max="66" width="12.85546875" style="41" bestFit="1" customWidth="1"/>
    <col min="67" max="71" width="9.140625" style="41"/>
    <col min="72" max="78" width="10" style="41" bestFit="1" customWidth="1"/>
    <col min="79" max="16384" width="9.140625" style="41"/>
  </cols>
  <sheetData>
    <row r="1" spans="1:30" s="2" customFormat="1">
      <c r="A1" s="3" t="s">
        <v>55</v>
      </c>
      <c r="B1" s="3" t="s">
        <v>12</v>
      </c>
      <c r="C1" s="3" t="s">
        <v>0</v>
      </c>
      <c r="D1" s="3" t="s">
        <v>1</v>
      </c>
      <c r="E1" s="3" t="s">
        <v>2</v>
      </c>
      <c r="F1" s="3" t="s">
        <v>3</v>
      </c>
      <c r="G1" s="3" t="s">
        <v>4</v>
      </c>
      <c r="H1" s="3" t="s">
        <v>5</v>
      </c>
      <c r="I1" s="3" t="s">
        <v>6</v>
      </c>
      <c r="J1" s="3" t="s">
        <v>7</v>
      </c>
      <c r="K1" s="3" t="s">
        <v>8</v>
      </c>
      <c r="L1" s="3" t="s">
        <v>9</v>
      </c>
      <c r="M1" s="3" t="s">
        <v>10</v>
      </c>
      <c r="N1" s="3" t="s">
        <v>11</v>
      </c>
      <c r="O1" s="3" t="s">
        <v>58</v>
      </c>
      <c r="Q1" s="3" t="s">
        <v>76</v>
      </c>
      <c r="R1" s="3" t="s">
        <v>12</v>
      </c>
      <c r="S1" s="3" t="s">
        <v>77</v>
      </c>
      <c r="T1" s="3" t="s">
        <v>78</v>
      </c>
      <c r="U1" s="3" t="s">
        <v>79</v>
      </c>
      <c r="V1" s="3" t="s">
        <v>80</v>
      </c>
      <c r="W1" s="3" t="s">
        <v>81</v>
      </c>
      <c r="X1" s="3" t="s">
        <v>82</v>
      </c>
      <c r="Y1" s="3" t="s">
        <v>83</v>
      </c>
      <c r="Z1" s="3" t="s">
        <v>84</v>
      </c>
      <c r="AA1" s="3" t="s">
        <v>85</v>
      </c>
      <c r="AB1" s="3" t="s">
        <v>86</v>
      </c>
      <c r="AC1" s="3" t="s">
        <v>87</v>
      </c>
      <c r="AD1" s="3" t="s">
        <v>88</v>
      </c>
    </row>
    <row r="2" spans="1:30" customFormat="1">
      <c r="A2" s="7">
        <v>1004</v>
      </c>
      <c r="B2" s="7" t="s">
        <v>99</v>
      </c>
      <c r="C2" s="8">
        <f>+'[14]11'!$E$10</f>
        <v>572</v>
      </c>
      <c r="D2" s="8">
        <f>+'[14]11'!$F$10</f>
        <v>480</v>
      </c>
      <c r="E2" s="8">
        <f>+'[14]11'!$G$10</f>
        <v>537</v>
      </c>
      <c r="F2" s="8">
        <f>+'[14]11'!$I$10</f>
        <v>390</v>
      </c>
      <c r="G2" s="8">
        <f>+'[14]11'!$J$10</f>
        <v>445</v>
      </c>
      <c r="H2" s="8">
        <f>+'[14]11'!$K$10</f>
        <v>449</v>
      </c>
      <c r="I2" s="8">
        <f>+'[14]11'!$M$10</f>
        <v>415</v>
      </c>
      <c r="J2" s="8">
        <f>+'[14]11'!$N$10</f>
        <v>516</v>
      </c>
      <c r="K2" s="8">
        <f>+'[14]11'!$O$10</f>
        <v>480</v>
      </c>
      <c r="L2" s="8">
        <f>+'[14]11'!$Q$10</f>
        <v>420</v>
      </c>
      <c r="M2" s="8">
        <f>+'[14]11'!$R$10</f>
        <v>340</v>
      </c>
      <c r="N2" s="8">
        <f>+'[14]11'!$S$10</f>
        <v>389</v>
      </c>
      <c r="O2" s="9">
        <f t="shared" ref="O2:O29" si="0">SUM(C2:N2)</f>
        <v>5433</v>
      </c>
      <c r="Q2" s="7">
        <v>1004</v>
      </c>
      <c r="R2" s="7" t="s">
        <v>99</v>
      </c>
      <c r="S2" s="8">
        <f>+C2</f>
        <v>572</v>
      </c>
      <c r="T2" s="8">
        <f>+S2+D2</f>
        <v>1052</v>
      </c>
      <c r="U2" s="8">
        <f t="shared" ref="U2:AD17" si="1">+T2+E2</f>
        <v>1589</v>
      </c>
      <c r="V2" s="8">
        <f t="shared" si="1"/>
        <v>1979</v>
      </c>
      <c r="W2" s="8">
        <f t="shared" si="1"/>
        <v>2424</v>
      </c>
      <c r="X2" s="8">
        <f t="shared" si="1"/>
        <v>2873</v>
      </c>
      <c r="Y2" s="8">
        <f t="shared" si="1"/>
        <v>3288</v>
      </c>
      <c r="Z2" s="8">
        <f t="shared" si="1"/>
        <v>3804</v>
      </c>
      <c r="AA2" s="8">
        <f t="shared" si="1"/>
        <v>4284</v>
      </c>
      <c r="AB2" s="8">
        <f t="shared" si="1"/>
        <v>4704</v>
      </c>
      <c r="AC2" s="8">
        <f t="shared" si="1"/>
        <v>5044</v>
      </c>
      <c r="AD2" s="8">
        <f t="shared" si="1"/>
        <v>5433</v>
      </c>
    </row>
    <row r="3" spans="1:30" customFormat="1">
      <c r="A3" s="10">
        <v>1005</v>
      </c>
      <c r="B3" s="10" t="s">
        <v>13</v>
      </c>
      <c r="C3" s="11">
        <f>+'[14]12'!$E$10</f>
        <v>5</v>
      </c>
      <c r="D3" s="11">
        <f>+'[14]12'!$F$10</f>
        <v>8</v>
      </c>
      <c r="E3" s="11">
        <f>+'[14]12'!$G$10</f>
        <v>6</v>
      </c>
      <c r="F3" s="11">
        <f>+'[14]12'!$I$10</f>
        <v>5</v>
      </c>
      <c r="G3" s="11">
        <f>+'[14]12'!$J$10</f>
        <v>26</v>
      </c>
      <c r="H3" s="11">
        <f>+'[14]12'!$K$10</f>
        <v>29</v>
      </c>
      <c r="I3" s="11">
        <f>+'[14]12'!$M$10</f>
        <v>8</v>
      </c>
      <c r="J3" s="11">
        <f>+'[14]12'!$N$10</f>
        <v>8</v>
      </c>
      <c r="K3" s="11">
        <f>+'[14]12'!$O$10</f>
        <v>5</v>
      </c>
      <c r="L3" s="11">
        <f>+'[14]12'!$Q$10</f>
        <v>5</v>
      </c>
      <c r="M3" s="11">
        <f>+'[14]12'!$R$10</f>
        <v>7</v>
      </c>
      <c r="N3" s="11">
        <f>+'[14]12'!$S$10</f>
        <v>7</v>
      </c>
      <c r="O3" s="12">
        <f t="shared" si="0"/>
        <v>119</v>
      </c>
      <c r="Q3" s="10">
        <v>1005</v>
      </c>
      <c r="R3" s="10" t="s">
        <v>13</v>
      </c>
      <c r="S3" s="11">
        <f t="shared" ref="S3:S28" si="2">+C3</f>
        <v>5</v>
      </c>
      <c r="T3" s="11">
        <f t="shared" ref="T3:AD18" si="3">+S3+D3</f>
        <v>13</v>
      </c>
      <c r="U3" s="11">
        <f t="shared" si="1"/>
        <v>19</v>
      </c>
      <c r="V3" s="11">
        <f t="shared" si="1"/>
        <v>24</v>
      </c>
      <c r="W3" s="11">
        <f t="shared" si="1"/>
        <v>50</v>
      </c>
      <c r="X3" s="11">
        <f t="shared" si="1"/>
        <v>79</v>
      </c>
      <c r="Y3" s="11">
        <f t="shared" si="1"/>
        <v>87</v>
      </c>
      <c r="Z3" s="11">
        <f t="shared" si="1"/>
        <v>95</v>
      </c>
      <c r="AA3" s="11">
        <f t="shared" si="1"/>
        <v>100</v>
      </c>
      <c r="AB3" s="11">
        <f t="shared" si="1"/>
        <v>105</v>
      </c>
      <c r="AC3" s="11">
        <f t="shared" si="1"/>
        <v>112</v>
      </c>
      <c r="AD3" s="11">
        <f t="shared" si="1"/>
        <v>119</v>
      </c>
    </row>
    <row r="4" spans="1:30" customFormat="1">
      <c r="A4" s="10">
        <v>1006</v>
      </c>
      <c r="B4" s="10" t="s">
        <v>14</v>
      </c>
      <c r="C4" s="11">
        <f>+'[14]13'!$E$10</f>
        <v>77</v>
      </c>
      <c r="D4" s="11">
        <f>+'[14]13'!$F$10</f>
        <v>55</v>
      </c>
      <c r="E4" s="11">
        <f>+'[14]13'!$G$10</f>
        <v>105</v>
      </c>
      <c r="F4" s="11">
        <f>+'[14]13'!$I$10</f>
        <v>50</v>
      </c>
      <c r="G4" s="11">
        <f>+'[14]13'!$J$10</f>
        <v>74</v>
      </c>
      <c r="H4" s="11">
        <f>+'[14]13'!$K$10</f>
        <v>89</v>
      </c>
      <c r="I4" s="11">
        <f>+'[14]13'!$M$10</f>
        <v>52</v>
      </c>
      <c r="J4" s="11">
        <f>+'[14]13'!$N$10</f>
        <v>107</v>
      </c>
      <c r="K4" s="11">
        <f>+'[14]13'!$O$10</f>
        <v>137</v>
      </c>
      <c r="L4" s="11">
        <f>+'[14]13'!$Q$10</f>
        <v>105</v>
      </c>
      <c r="M4" s="11">
        <f>+'[14]13'!$R$10</f>
        <v>92</v>
      </c>
      <c r="N4" s="11">
        <f>+'[14]13'!$S$10</f>
        <v>72</v>
      </c>
      <c r="O4" s="12">
        <f t="shared" si="0"/>
        <v>1015</v>
      </c>
      <c r="Q4" s="10">
        <v>1006</v>
      </c>
      <c r="R4" s="10" t="s">
        <v>14</v>
      </c>
      <c r="S4" s="11">
        <f t="shared" si="2"/>
        <v>77</v>
      </c>
      <c r="T4" s="11">
        <f t="shared" si="3"/>
        <v>132</v>
      </c>
      <c r="U4" s="11">
        <f t="shared" si="1"/>
        <v>237</v>
      </c>
      <c r="V4" s="11">
        <f t="shared" si="1"/>
        <v>287</v>
      </c>
      <c r="W4" s="11">
        <f t="shared" si="1"/>
        <v>361</v>
      </c>
      <c r="X4" s="11">
        <f t="shared" si="1"/>
        <v>450</v>
      </c>
      <c r="Y4" s="11">
        <f t="shared" si="1"/>
        <v>502</v>
      </c>
      <c r="Z4" s="11">
        <f t="shared" si="1"/>
        <v>609</v>
      </c>
      <c r="AA4" s="11">
        <f t="shared" si="1"/>
        <v>746</v>
      </c>
      <c r="AB4" s="11">
        <f t="shared" si="1"/>
        <v>851</v>
      </c>
      <c r="AC4" s="11">
        <f t="shared" si="1"/>
        <v>943</v>
      </c>
      <c r="AD4" s="11">
        <f t="shared" si="1"/>
        <v>1015</v>
      </c>
    </row>
    <row r="5" spans="1:30" customFormat="1">
      <c r="A5" s="10">
        <v>1007</v>
      </c>
      <c r="B5" s="10" t="s">
        <v>15</v>
      </c>
      <c r="C5" s="11">
        <f>+'[14]14'!$E$10</f>
        <v>96</v>
      </c>
      <c r="D5" s="11">
        <f>+'[14]14'!$F$10</f>
        <v>196</v>
      </c>
      <c r="E5" s="11">
        <f>+'[14]14'!$G$10</f>
        <v>108</v>
      </c>
      <c r="F5" s="11">
        <f>+'[14]14'!$I$10</f>
        <v>72</v>
      </c>
      <c r="G5" s="11">
        <f>+'[14]14'!$J$10</f>
        <v>65</v>
      </c>
      <c r="H5" s="11">
        <f>+'[14]14'!$K$10</f>
        <v>130</v>
      </c>
      <c r="I5" s="11">
        <f>+'[14]14'!$M$10</f>
        <v>31</v>
      </c>
      <c r="J5" s="11">
        <f>+'[14]14'!$N$10</f>
        <v>137</v>
      </c>
      <c r="K5" s="11">
        <f>+'[14]14'!$O$10</f>
        <v>102</v>
      </c>
      <c r="L5" s="11">
        <f>+'[14]14'!$Q$10</f>
        <v>107</v>
      </c>
      <c r="M5" s="11">
        <f>+'[14]14'!$R$10</f>
        <v>139</v>
      </c>
      <c r="N5" s="11">
        <f>+'[14]14'!$S$10</f>
        <v>54</v>
      </c>
      <c r="O5" s="12">
        <f t="shared" si="0"/>
        <v>1237</v>
      </c>
      <c r="Q5" s="10">
        <v>1007</v>
      </c>
      <c r="R5" s="10" t="s">
        <v>15</v>
      </c>
      <c r="S5" s="11">
        <f t="shared" si="2"/>
        <v>96</v>
      </c>
      <c r="T5" s="11">
        <f t="shared" si="3"/>
        <v>292</v>
      </c>
      <c r="U5" s="11">
        <f t="shared" si="1"/>
        <v>400</v>
      </c>
      <c r="V5" s="11">
        <f t="shared" si="1"/>
        <v>472</v>
      </c>
      <c r="W5" s="11">
        <f t="shared" si="1"/>
        <v>537</v>
      </c>
      <c r="X5" s="11">
        <f t="shared" si="1"/>
        <v>667</v>
      </c>
      <c r="Y5" s="11">
        <f t="shared" si="1"/>
        <v>698</v>
      </c>
      <c r="Z5" s="11">
        <f t="shared" si="1"/>
        <v>835</v>
      </c>
      <c r="AA5" s="11">
        <f t="shared" si="1"/>
        <v>937</v>
      </c>
      <c r="AB5" s="11">
        <f t="shared" si="1"/>
        <v>1044</v>
      </c>
      <c r="AC5" s="11">
        <f t="shared" si="1"/>
        <v>1183</v>
      </c>
      <c r="AD5" s="11">
        <f t="shared" si="1"/>
        <v>1237</v>
      </c>
    </row>
    <row r="6" spans="1:30" customFormat="1">
      <c r="A6" s="10">
        <v>1008</v>
      </c>
      <c r="B6" s="10" t="s">
        <v>16</v>
      </c>
      <c r="C6" s="11">
        <f>+'[14]15'!$E$10</f>
        <v>13</v>
      </c>
      <c r="D6" s="11">
        <f>+'[14]15'!$F$10</f>
        <v>30</v>
      </c>
      <c r="E6" s="11">
        <f>+'[14]15'!$G$10</f>
        <v>15</v>
      </c>
      <c r="F6" s="11">
        <f>+'[14]15'!$I$10</f>
        <v>34</v>
      </c>
      <c r="G6" s="11">
        <f>+'[14]15'!$J$10</f>
        <v>51</v>
      </c>
      <c r="H6" s="11">
        <f>+'[14]15'!$K$10</f>
        <v>43</v>
      </c>
      <c r="I6" s="11">
        <f>+'[14]15'!$M$10</f>
        <v>18</v>
      </c>
      <c r="J6" s="11">
        <f>+'[14]15'!$N$10</f>
        <v>19</v>
      </c>
      <c r="K6" s="11">
        <f>+'[14]15'!$O$10</f>
        <v>10</v>
      </c>
      <c r="L6" s="11">
        <f>+'[14]15'!$Q$10</f>
        <v>8</v>
      </c>
      <c r="M6" s="11">
        <f>+'[14]15'!$R$10</f>
        <v>13</v>
      </c>
      <c r="N6" s="11">
        <f>+'[14]15'!$S$10</f>
        <v>10</v>
      </c>
      <c r="O6" s="12">
        <f t="shared" si="0"/>
        <v>264</v>
      </c>
      <c r="Q6" s="10">
        <v>1008</v>
      </c>
      <c r="R6" s="10" t="s">
        <v>16</v>
      </c>
      <c r="S6" s="11">
        <f t="shared" si="2"/>
        <v>13</v>
      </c>
      <c r="T6" s="11">
        <f t="shared" si="3"/>
        <v>43</v>
      </c>
      <c r="U6" s="11">
        <f t="shared" si="1"/>
        <v>58</v>
      </c>
      <c r="V6" s="11">
        <f t="shared" si="1"/>
        <v>92</v>
      </c>
      <c r="W6" s="11">
        <f t="shared" si="1"/>
        <v>143</v>
      </c>
      <c r="X6" s="11">
        <f t="shared" si="1"/>
        <v>186</v>
      </c>
      <c r="Y6" s="11">
        <f t="shared" si="1"/>
        <v>204</v>
      </c>
      <c r="Z6" s="11">
        <f t="shared" si="1"/>
        <v>223</v>
      </c>
      <c r="AA6" s="11">
        <f t="shared" si="1"/>
        <v>233</v>
      </c>
      <c r="AB6" s="11">
        <f t="shared" si="1"/>
        <v>241</v>
      </c>
      <c r="AC6" s="11">
        <f t="shared" si="1"/>
        <v>254</v>
      </c>
      <c r="AD6" s="11">
        <f t="shared" si="1"/>
        <v>264</v>
      </c>
    </row>
    <row r="7" spans="1:30" customFormat="1">
      <c r="A7" s="10">
        <v>1009</v>
      </c>
      <c r="B7" s="10" t="s">
        <v>17</v>
      </c>
      <c r="C7" s="11">
        <f>+'[14]16'!$E$10</f>
        <v>17</v>
      </c>
      <c r="D7" s="11">
        <f>+'[14]16'!$F$10</f>
        <v>23</v>
      </c>
      <c r="E7" s="11">
        <f>+'[14]16'!$G$10</f>
        <v>11</v>
      </c>
      <c r="F7" s="11">
        <f>+'[14]16'!$I$10</f>
        <v>20</v>
      </c>
      <c r="G7" s="11">
        <f>+'[14]16'!$J$10</f>
        <v>22</v>
      </c>
      <c r="H7" s="11">
        <f>+'[14]16'!$K$10</f>
        <v>19</v>
      </c>
      <c r="I7" s="11">
        <f>+'[14]16'!$M$10</f>
        <v>13</v>
      </c>
      <c r="J7" s="11">
        <f>+'[14]16'!$N$10</f>
        <v>8</v>
      </c>
      <c r="K7" s="11">
        <f>+'[14]16'!$O$10</f>
        <v>25</v>
      </c>
      <c r="L7" s="11">
        <f>+'[14]16'!$Q$10</f>
        <v>8</v>
      </c>
      <c r="M7" s="11">
        <f>+'[14]16'!$R$10</f>
        <v>29</v>
      </c>
      <c r="N7" s="11">
        <f>+'[14]16'!$S$10</f>
        <v>4</v>
      </c>
      <c r="O7" s="12">
        <f t="shared" si="0"/>
        <v>199</v>
      </c>
      <c r="Q7" s="10">
        <v>1009</v>
      </c>
      <c r="R7" s="10" t="s">
        <v>17</v>
      </c>
      <c r="S7" s="11">
        <f t="shared" si="2"/>
        <v>17</v>
      </c>
      <c r="T7" s="11">
        <f t="shared" si="3"/>
        <v>40</v>
      </c>
      <c r="U7" s="11">
        <f t="shared" si="1"/>
        <v>51</v>
      </c>
      <c r="V7" s="11">
        <f t="shared" si="1"/>
        <v>71</v>
      </c>
      <c r="W7" s="11">
        <f t="shared" si="1"/>
        <v>93</v>
      </c>
      <c r="X7" s="11">
        <f t="shared" si="1"/>
        <v>112</v>
      </c>
      <c r="Y7" s="11">
        <f t="shared" si="1"/>
        <v>125</v>
      </c>
      <c r="Z7" s="11">
        <f t="shared" si="1"/>
        <v>133</v>
      </c>
      <c r="AA7" s="11">
        <f t="shared" si="1"/>
        <v>158</v>
      </c>
      <c r="AB7" s="11">
        <f t="shared" si="1"/>
        <v>166</v>
      </c>
      <c r="AC7" s="11">
        <f t="shared" si="1"/>
        <v>195</v>
      </c>
      <c r="AD7" s="11">
        <f t="shared" si="1"/>
        <v>199</v>
      </c>
    </row>
    <row r="8" spans="1:30" customFormat="1">
      <c r="A8" s="10">
        <v>1010</v>
      </c>
      <c r="B8" s="10" t="s">
        <v>19</v>
      </c>
      <c r="C8" s="11">
        <f>+'[14]18'!$E$10</f>
        <v>23</v>
      </c>
      <c r="D8" s="11">
        <f>+'[14]18'!$F$10</f>
        <v>16</v>
      </c>
      <c r="E8" s="11">
        <f>+'[14]18'!$G$10</f>
        <v>36</v>
      </c>
      <c r="F8" s="11">
        <f>+'[14]18'!$I$10</f>
        <v>15</v>
      </c>
      <c r="G8" s="11">
        <f>+'[14]18'!$J$10</f>
        <v>12</v>
      </c>
      <c r="H8" s="11">
        <f>+'[14]18'!$K$10</f>
        <v>29</v>
      </c>
      <c r="I8" s="11">
        <f>+'[14]18'!$M$10</f>
        <v>25</v>
      </c>
      <c r="J8" s="11">
        <f>+'[14]18'!$N$10</f>
        <v>34</v>
      </c>
      <c r="K8" s="11">
        <f>+'[14]18'!$O$10</f>
        <v>31</v>
      </c>
      <c r="L8" s="11">
        <f>+'[14]18'!$Q$10</f>
        <v>7</v>
      </c>
      <c r="M8" s="11">
        <f>+'[14]18'!$R$10</f>
        <v>36</v>
      </c>
      <c r="N8" s="11">
        <f>+'[14]18'!$S$10</f>
        <v>24</v>
      </c>
      <c r="O8" s="12">
        <f t="shared" si="0"/>
        <v>288</v>
      </c>
      <c r="Q8" s="10">
        <v>1010</v>
      </c>
      <c r="R8" s="10" t="s">
        <v>19</v>
      </c>
      <c r="S8" s="11">
        <f t="shared" si="2"/>
        <v>23</v>
      </c>
      <c r="T8" s="11">
        <f t="shared" si="3"/>
        <v>39</v>
      </c>
      <c r="U8" s="11">
        <f t="shared" si="1"/>
        <v>75</v>
      </c>
      <c r="V8" s="11">
        <f t="shared" si="1"/>
        <v>90</v>
      </c>
      <c r="W8" s="11">
        <f t="shared" si="1"/>
        <v>102</v>
      </c>
      <c r="X8" s="11">
        <f t="shared" si="1"/>
        <v>131</v>
      </c>
      <c r="Y8" s="11">
        <f t="shared" si="1"/>
        <v>156</v>
      </c>
      <c r="Z8" s="11">
        <f t="shared" si="1"/>
        <v>190</v>
      </c>
      <c r="AA8" s="11">
        <f t="shared" si="1"/>
        <v>221</v>
      </c>
      <c r="AB8" s="11">
        <f t="shared" si="1"/>
        <v>228</v>
      </c>
      <c r="AC8" s="11">
        <f t="shared" si="1"/>
        <v>264</v>
      </c>
      <c r="AD8" s="11">
        <f t="shared" si="1"/>
        <v>288</v>
      </c>
    </row>
    <row r="9" spans="1:30" customFormat="1">
      <c r="A9" s="10">
        <v>1011</v>
      </c>
      <c r="B9" s="10" t="s">
        <v>20</v>
      </c>
      <c r="C9" s="11">
        <f>+'[14]19'!$E$10</f>
        <v>10</v>
      </c>
      <c r="D9" s="11">
        <f>+'[14]19'!$F$10</f>
        <v>17</v>
      </c>
      <c r="E9" s="11">
        <f>+'[14]19'!$G$10</f>
        <v>14</v>
      </c>
      <c r="F9" s="11">
        <f>+'[14]19'!$I$10</f>
        <v>25</v>
      </c>
      <c r="G9" s="11">
        <f>+'[14]19'!$J$10</f>
        <v>34</v>
      </c>
      <c r="H9" s="11">
        <f>+'[14]19'!$K$10</f>
        <v>29</v>
      </c>
      <c r="I9" s="11">
        <f>+'[14]19'!$M$10</f>
        <v>22</v>
      </c>
      <c r="J9" s="11">
        <f>+'[14]19'!$N$10</f>
        <v>23</v>
      </c>
      <c r="K9" s="11">
        <f>+'[14]19'!$O$10</f>
        <v>10</v>
      </c>
      <c r="L9" s="11">
        <f>+'[14]19'!$Q$10</f>
        <v>12</v>
      </c>
      <c r="M9" s="11">
        <f>+'[14]19'!$R$10</f>
        <v>26</v>
      </c>
      <c r="N9" s="11">
        <f>+'[14]19'!$S$10</f>
        <v>23</v>
      </c>
      <c r="O9" s="12">
        <f t="shared" si="0"/>
        <v>245</v>
      </c>
      <c r="Q9" s="10">
        <v>1011</v>
      </c>
      <c r="R9" s="10" t="s">
        <v>20</v>
      </c>
      <c r="S9" s="11">
        <f t="shared" si="2"/>
        <v>10</v>
      </c>
      <c r="T9" s="11">
        <f t="shared" si="3"/>
        <v>27</v>
      </c>
      <c r="U9" s="11">
        <f t="shared" si="1"/>
        <v>41</v>
      </c>
      <c r="V9" s="11">
        <f t="shared" si="1"/>
        <v>66</v>
      </c>
      <c r="W9" s="11">
        <f t="shared" si="1"/>
        <v>100</v>
      </c>
      <c r="X9" s="11">
        <f t="shared" si="1"/>
        <v>129</v>
      </c>
      <c r="Y9" s="11">
        <f t="shared" si="1"/>
        <v>151</v>
      </c>
      <c r="Z9" s="11">
        <f t="shared" si="1"/>
        <v>174</v>
      </c>
      <c r="AA9" s="11">
        <f t="shared" si="1"/>
        <v>184</v>
      </c>
      <c r="AB9" s="11">
        <f t="shared" si="1"/>
        <v>196</v>
      </c>
      <c r="AC9" s="11">
        <f t="shared" si="1"/>
        <v>222</v>
      </c>
      <c r="AD9" s="11">
        <f t="shared" si="1"/>
        <v>245</v>
      </c>
    </row>
    <row r="10" spans="1:30" customFormat="1">
      <c r="A10" s="10">
        <v>1012</v>
      </c>
      <c r="B10" s="10" t="s">
        <v>21</v>
      </c>
      <c r="C10" s="11">
        <f>+'[14]20'!$E$10</f>
        <v>44</v>
      </c>
      <c r="D10" s="11">
        <f>+'[14]20'!$F$10</f>
        <v>35</v>
      </c>
      <c r="E10" s="11">
        <f>+'[14]20'!$G$10</f>
        <v>88</v>
      </c>
      <c r="F10" s="11">
        <f>+'[14]20'!$I$10</f>
        <v>68</v>
      </c>
      <c r="G10" s="11">
        <f>+'[14]20'!$J$10</f>
        <v>64</v>
      </c>
      <c r="H10" s="11">
        <f>+'[14]20'!$K$10</f>
        <v>48</v>
      </c>
      <c r="I10" s="11">
        <f>+'[14]20'!$M$10</f>
        <v>64</v>
      </c>
      <c r="J10" s="11">
        <f>+'[14]20'!$N$10</f>
        <v>36</v>
      </c>
      <c r="K10" s="11">
        <f>+'[14]20'!$O$10</f>
        <v>87</v>
      </c>
      <c r="L10" s="11">
        <f>+'[14]20'!$Q$10</f>
        <v>33</v>
      </c>
      <c r="M10" s="11">
        <f>+'[14]20'!$R$10</f>
        <v>113</v>
      </c>
      <c r="N10" s="11">
        <f>+'[14]20'!$S$10</f>
        <v>51</v>
      </c>
      <c r="O10" s="12">
        <f t="shared" si="0"/>
        <v>731</v>
      </c>
      <c r="Q10" s="10">
        <v>1012</v>
      </c>
      <c r="R10" s="10" t="s">
        <v>21</v>
      </c>
      <c r="S10" s="11">
        <f t="shared" si="2"/>
        <v>44</v>
      </c>
      <c r="T10" s="11">
        <f t="shared" si="3"/>
        <v>79</v>
      </c>
      <c r="U10" s="11">
        <f t="shared" si="1"/>
        <v>167</v>
      </c>
      <c r="V10" s="11">
        <f t="shared" si="1"/>
        <v>235</v>
      </c>
      <c r="W10" s="11">
        <f t="shared" si="1"/>
        <v>299</v>
      </c>
      <c r="X10" s="11">
        <f t="shared" si="1"/>
        <v>347</v>
      </c>
      <c r="Y10" s="11">
        <f t="shared" si="1"/>
        <v>411</v>
      </c>
      <c r="Z10" s="11">
        <f t="shared" si="1"/>
        <v>447</v>
      </c>
      <c r="AA10" s="11">
        <f t="shared" si="1"/>
        <v>534</v>
      </c>
      <c r="AB10" s="11">
        <f t="shared" si="1"/>
        <v>567</v>
      </c>
      <c r="AC10" s="11">
        <f t="shared" si="1"/>
        <v>680</v>
      </c>
      <c r="AD10" s="11">
        <f t="shared" si="1"/>
        <v>731</v>
      </c>
    </row>
    <row r="11" spans="1:30" customFormat="1">
      <c r="A11" s="10">
        <v>1013</v>
      </c>
      <c r="B11" s="10" t="s">
        <v>22</v>
      </c>
      <c r="C11" s="11">
        <f>+'[14]21'!$E$10</f>
        <v>2</v>
      </c>
      <c r="D11" s="11">
        <f>+'[14]21'!$F$10</f>
        <v>6</v>
      </c>
      <c r="E11" s="11">
        <f>+'[14]21'!$G$10</f>
        <v>2</v>
      </c>
      <c r="F11" s="11">
        <f>+'[14]21'!$I$10</f>
        <v>9</v>
      </c>
      <c r="G11" s="11">
        <f>+'[14]21'!$J$10</f>
        <v>13</v>
      </c>
      <c r="H11" s="11">
        <f>+'[14]21'!$K$10</f>
        <v>16</v>
      </c>
      <c r="I11" s="11">
        <f>+'[14]21'!$M$10</f>
        <v>15</v>
      </c>
      <c r="J11" s="11">
        <f>+'[14]21'!$N$10</f>
        <v>1</v>
      </c>
      <c r="K11" s="11">
        <f>+'[14]21'!$O$10</f>
        <v>0</v>
      </c>
      <c r="L11" s="11">
        <f>+'[14]21'!$Q$10</f>
        <v>2</v>
      </c>
      <c r="M11" s="11">
        <f>+'[14]21'!$R$10</f>
        <v>4</v>
      </c>
      <c r="N11" s="11">
        <f>+'[14]21'!$S$10</f>
        <v>3</v>
      </c>
      <c r="O11" s="12">
        <f t="shared" si="0"/>
        <v>73</v>
      </c>
      <c r="Q11" s="10">
        <v>1013</v>
      </c>
      <c r="R11" s="10" t="s">
        <v>22</v>
      </c>
      <c r="S11" s="11">
        <f t="shared" si="2"/>
        <v>2</v>
      </c>
      <c r="T11" s="11">
        <f t="shared" si="3"/>
        <v>8</v>
      </c>
      <c r="U11" s="11">
        <f t="shared" si="1"/>
        <v>10</v>
      </c>
      <c r="V11" s="11">
        <f t="shared" si="1"/>
        <v>19</v>
      </c>
      <c r="W11" s="11">
        <f t="shared" si="1"/>
        <v>32</v>
      </c>
      <c r="X11" s="11">
        <f t="shared" si="1"/>
        <v>48</v>
      </c>
      <c r="Y11" s="11">
        <f t="shared" si="1"/>
        <v>63</v>
      </c>
      <c r="Z11" s="11">
        <f t="shared" si="1"/>
        <v>64</v>
      </c>
      <c r="AA11" s="11">
        <f t="shared" si="1"/>
        <v>64</v>
      </c>
      <c r="AB11" s="11">
        <f t="shared" si="1"/>
        <v>66</v>
      </c>
      <c r="AC11" s="11">
        <f t="shared" si="1"/>
        <v>70</v>
      </c>
      <c r="AD11" s="11">
        <f t="shared" si="1"/>
        <v>73</v>
      </c>
    </row>
    <row r="12" spans="1:30" customFormat="1">
      <c r="A12" s="10">
        <v>1014</v>
      </c>
      <c r="B12" s="10" t="s">
        <v>23</v>
      </c>
      <c r="C12" s="11">
        <f>+'[14]22'!$E$10</f>
        <v>293</v>
      </c>
      <c r="D12" s="11">
        <f>+'[14]22'!$F$10</f>
        <v>254</v>
      </c>
      <c r="E12" s="11">
        <f>+'[14]22'!$G$10</f>
        <v>132</v>
      </c>
      <c r="F12" s="11">
        <f>+'[14]22'!$I$10</f>
        <v>158</v>
      </c>
      <c r="G12" s="11">
        <f>+'[14]22'!$J$10</f>
        <v>153</v>
      </c>
      <c r="H12" s="11">
        <f>+'[14]22'!$K$10</f>
        <v>157</v>
      </c>
      <c r="I12" s="11">
        <f>+'[14]22'!$M$10</f>
        <v>162</v>
      </c>
      <c r="J12" s="11">
        <f>+'[14]22'!$N$10</f>
        <v>185</v>
      </c>
      <c r="K12" s="11">
        <f>+'[14]22'!$O$10</f>
        <v>142</v>
      </c>
      <c r="L12" s="11">
        <f>+'[14]22'!$Q$10</f>
        <v>92</v>
      </c>
      <c r="M12" s="11">
        <f>+'[14]22'!$R$10</f>
        <v>120</v>
      </c>
      <c r="N12" s="11">
        <f>+'[14]22'!$S$10</f>
        <v>117</v>
      </c>
      <c r="O12" s="12">
        <f t="shared" si="0"/>
        <v>1965</v>
      </c>
      <c r="Q12" s="10">
        <v>1014</v>
      </c>
      <c r="R12" s="10" t="s">
        <v>23</v>
      </c>
      <c r="S12" s="11">
        <f t="shared" si="2"/>
        <v>293</v>
      </c>
      <c r="T12" s="11">
        <f t="shared" si="3"/>
        <v>547</v>
      </c>
      <c r="U12" s="11">
        <f t="shared" si="1"/>
        <v>679</v>
      </c>
      <c r="V12" s="11">
        <f t="shared" si="1"/>
        <v>837</v>
      </c>
      <c r="W12" s="11">
        <f t="shared" si="1"/>
        <v>990</v>
      </c>
      <c r="X12" s="11">
        <f t="shared" si="1"/>
        <v>1147</v>
      </c>
      <c r="Y12" s="11">
        <f t="shared" si="1"/>
        <v>1309</v>
      </c>
      <c r="Z12" s="11">
        <f t="shared" si="1"/>
        <v>1494</v>
      </c>
      <c r="AA12" s="11">
        <f t="shared" si="1"/>
        <v>1636</v>
      </c>
      <c r="AB12" s="11">
        <f t="shared" si="1"/>
        <v>1728</v>
      </c>
      <c r="AC12" s="11">
        <f t="shared" si="1"/>
        <v>1848</v>
      </c>
      <c r="AD12" s="11">
        <f t="shared" si="1"/>
        <v>1965</v>
      </c>
    </row>
    <row r="13" spans="1:30" customFormat="1">
      <c r="A13" s="10">
        <v>1015</v>
      </c>
      <c r="B13" s="10" t="s">
        <v>24</v>
      </c>
      <c r="C13" s="11">
        <f>+'[14]23'!$E$10</f>
        <v>14</v>
      </c>
      <c r="D13" s="11">
        <f>+'[14]23'!$F$10</f>
        <v>9</v>
      </c>
      <c r="E13" s="11">
        <f>+'[14]23'!$G$10</f>
        <v>16</v>
      </c>
      <c r="F13" s="11">
        <f>+'[14]23'!$I$10</f>
        <v>18</v>
      </c>
      <c r="G13" s="11">
        <f>+'[14]23'!$J$10</f>
        <v>9</v>
      </c>
      <c r="H13" s="11">
        <f>+'[14]23'!$K$10</f>
        <v>24</v>
      </c>
      <c r="I13" s="11">
        <f>+'[14]23'!$M$10</f>
        <v>5</v>
      </c>
      <c r="J13" s="11">
        <f>+'[14]23'!$N$10</f>
        <v>31</v>
      </c>
      <c r="K13" s="11">
        <f>+'[14]23'!$O$10</f>
        <v>15</v>
      </c>
      <c r="L13" s="11">
        <f>+'[14]23'!$Q$10</f>
        <v>8</v>
      </c>
      <c r="M13" s="11">
        <f>+'[14]23'!$R$10</f>
        <v>11</v>
      </c>
      <c r="N13" s="11">
        <f>+'[14]23'!$S$10</f>
        <v>7</v>
      </c>
      <c r="O13" s="12">
        <f t="shared" si="0"/>
        <v>167</v>
      </c>
      <c r="Q13" s="10">
        <v>1015</v>
      </c>
      <c r="R13" s="10" t="s">
        <v>24</v>
      </c>
      <c r="S13" s="11">
        <f t="shared" si="2"/>
        <v>14</v>
      </c>
      <c r="T13" s="11">
        <f t="shared" si="3"/>
        <v>23</v>
      </c>
      <c r="U13" s="11">
        <f t="shared" si="1"/>
        <v>39</v>
      </c>
      <c r="V13" s="11">
        <f t="shared" si="1"/>
        <v>57</v>
      </c>
      <c r="W13" s="11">
        <f t="shared" si="1"/>
        <v>66</v>
      </c>
      <c r="X13" s="11">
        <f t="shared" si="1"/>
        <v>90</v>
      </c>
      <c r="Y13" s="11">
        <f t="shared" si="1"/>
        <v>95</v>
      </c>
      <c r="Z13" s="11">
        <f t="shared" si="1"/>
        <v>126</v>
      </c>
      <c r="AA13" s="11">
        <f t="shared" si="1"/>
        <v>141</v>
      </c>
      <c r="AB13" s="11">
        <f t="shared" si="1"/>
        <v>149</v>
      </c>
      <c r="AC13" s="11">
        <f t="shared" si="1"/>
        <v>160</v>
      </c>
      <c r="AD13" s="11">
        <f t="shared" si="1"/>
        <v>167</v>
      </c>
    </row>
    <row r="14" spans="1:30" customFormat="1">
      <c r="A14" s="10">
        <v>1016</v>
      </c>
      <c r="B14" s="10" t="s">
        <v>25</v>
      </c>
      <c r="C14" s="11">
        <f>+'[14]24'!$E$10</f>
        <v>4</v>
      </c>
      <c r="D14" s="11">
        <f>+'[14]24'!$F$10</f>
        <v>15</v>
      </c>
      <c r="E14" s="11">
        <f>+'[14]24'!$G$10</f>
        <v>19</v>
      </c>
      <c r="F14" s="11">
        <f>+'[14]24'!$I$10</f>
        <v>15</v>
      </c>
      <c r="G14" s="11">
        <f>+'[14]24'!$J$10</f>
        <v>20</v>
      </c>
      <c r="H14" s="11">
        <f>+'[14]24'!$K$10</f>
        <v>20</v>
      </c>
      <c r="I14" s="11">
        <f>+'[14]24'!$M$10</f>
        <v>47</v>
      </c>
      <c r="J14" s="11">
        <f>+'[14]24'!$N$10</f>
        <v>51</v>
      </c>
      <c r="K14" s="11">
        <f>+'[14]24'!$O$10</f>
        <v>15</v>
      </c>
      <c r="L14" s="11">
        <f>+'[14]24'!$Q$10</f>
        <v>16</v>
      </c>
      <c r="M14" s="11">
        <f>+'[14]24'!$R$10</f>
        <v>11</v>
      </c>
      <c r="N14" s="11">
        <f>+'[14]24'!$S$10</f>
        <v>15</v>
      </c>
      <c r="O14" s="12">
        <f t="shared" si="0"/>
        <v>248</v>
      </c>
      <c r="Q14" s="10">
        <v>1016</v>
      </c>
      <c r="R14" s="10" t="s">
        <v>25</v>
      </c>
      <c r="S14" s="11">
        <f t="shared" si="2"/>
        <v>4</v>
      </c>
      <c r="T14" s="11">
        <f t="shared" si="3"/>
        <v>19</v>
      </c>
      <c r="U14" s="11">
        <f t="shared" si="1"/>
        <v>38</v>
      </c>
      <c r="V14" s="11">
        <f t="shared" si="1"/>
        <v>53</v>
      </c>
      <c r="W14" s="11">
        <f t="shared" si="1"/>
        <v>73</v>
      </c>
      <c r="X14" s="11">
        <f t="shared" si="1"/>
        <v>93</v>
      </c>
      <c r="Y14" s="11">
        <f t="shared" si="1"/>
        <v>140</v>
      </c>
      <c r="Z14" s="11">
        <f t="shared" si="1"/>
        <v>191</v>
      </c>
      <c r="AA14" s="11">
        <f t="shared" si="1"/>
        <v>206</v>
      </c>
      <c r="AB14" s="11">
        <f t="shared" si="1"/>
        <v>222</v>
      </c>
      <c r="AC14" s="11">
        <f t="shared" si="1"/>
        <v>233</v>
      </c>
      <c r="AD14" s="11">
        <f t="shared" si="1"/>
        <v>248</v>
      </c>
    </row>
    <row r="15" spans="1:30" customFormat="1">
      <c r="A15" s="10">
        <v>1017</v>
      </c>
      <c r="B15" s="10" t="s">
        <v>26</v>
      </c>
      <c r="C15" s="11">
        <f>+'[14]25'!$E$10</f>
        <v>28</v>
      </c>
      <c r="D15" s="11">
        <f>+'[14]25'!$F$10</f>
        <v>21</v>
      </c>
      <c r="E15" s="11">
        <f>+'[14]25'!$G$10</f>
        <v>26</v>
      </c>
      <c r="F15" s="11">
        <f>+'[14]25'!$I$10</f>
        <v>25</v>
      </c>
      <c r="G15" s="11">
        <f>+'[14]25'!$J$10</f>
        <v>35</v>
      </c>
      <c r="H15" s="11">
        <f>+'[14]25'!$K$10</f>
        <v>28</v>
      </c>
      <c r="I15" s="11">
        <f>+'[14]25'!$M$10</f>
        <v>38</v>
      </c>
      <c r="J15" s="11">
        <f>+'[14]25'!$N$10</f>
        <v>17</v>
      </c>
      <c r="K15" s="11">
        <f>+'[14]25'!$O$10</f>
        <v>45</v>
      </c>
      <c r="L15" s="11">
        <f>+'[14]25'!$Q$10</f>
        <v>43</v>
      </c>
      <c r="M15" s="11">
        <f>+'[14]25'!$R$10</f>
        <v>29</v>
      </c>
      <c r="N15" s="11">
        <f>+'[14]25'!$S$10</f>
        <v>22</v>
      </c>
      <c r="O15" s="12">
        <f t="shared" si="0"/>
        <v>357</v>
      </c>
      <c r="Q15" s="10">
        <v>1017</v>
      </c>
      <c r="R15" s="10" t="s">
        <v>26</v>
      </c>
      <c r="S15" s="11">
        <f t="shared" si="2"/>
        <v>28</v>
      </c>
      <c r="T15" s="11">
        <f t="shared" si="3"/>
        <v>49</v>
      </c>
      <c r="U15" s="11">
        <f t="shared" si="1"/>
        <v>75</v>
      </c>
      <c r="V15" s="11">
        <f t="shared" si="1"/>
        <v>100</v>
      </c>
      <c r="W15" s="11">
        <f t="shared" si="1"/>
        <v>135</v>
      </c>
      <c r="X15" s="11">
        <f t="shared" si="1"/>
        <v>163</v>
      </c>
      <c r="Y15" s="11">
        <f t="shared" si="1"/>
        <v>201</v>
      </c>
      <c r="Z15" s="11">
        <f t="shared" si="1"/>
        <v>218</v>
      </c>
      <c r="AA15" s="11">
        <f t="shared" si="1"/>
        <v>263</v>
      </c>
      <c r="AB15" s="11">
        <f t="shared" si="1"/>
        <v>306</v>
      </c>
      <c r="AC15" s="11">
        <f t="shared" si="1"/>
        <v>335</v>
      </c>
      <c r="AD15" s="11">
        <f t="shared" si="1"/>
        <v>357</v>
      </c>
    </row>
    <row r="16" spans="1:30" customFormat="1">
      <c r="A16" s="10">
        <v>1018</v>
      </c>
      <c r="B16" s="10" t="s">
        <v>27</v>
      </c>
      <c r="C16" s="11">
        <f>+'[14]26'!$E$10</f>
        <v>5</v>
      </c>
      <c r="D16" s="11">
        <f>+'[14]26'!$F$10</f>
        <v>8</v>
      </c>
      <c r="E16" s="11">
        <f>+'[14]26'!$G$10</f>
        <v>4</v>
      </c>
      <c r="F16" s="11">
        <f>+'[14]26'!$I$10</f>
        <v>8</v>
      </c>
      <c r="G16" s="11">
        <f>+'[14]26'!$J$10</f>
        <v>15</v>
      </c>
      <c r="H16" s="11">
        <f>+'[14]26'!$K$10</f>
        <v>7</v>
      </c>
      <c r="I16" s="11">
        <f>+'[14]26'!$M$10</f>
        <v>4</v>
      </c>
      <c r="J16" s="11">
        <f>+'[14]26'!$N$10</f>
        <v>24</v>
      </c>
      <c r="K16" s="11">
        <f>+'[14]26'!$O$10</f>
        <v>7</v>
      </c>
      <c r="L16" s="11">
        <f>+'[14]26'!$Q$10</f>
        <v>7</v>
      </c>
      <c r="M16" s="11">
        <f>+'[14]26'!$R$10</f>
        <v>3</v>
      </c>
      <c r="N16" s="11">
        <f>+'[14]26'!$S$10</f>
        <v>3</v>
      </c>
      <c r="O16" s="12">
        <f t="shared" si="0"/>
        <v>95</v>
      </c>
      <c r="Q16" s="10">
        <v>1018</v>
      </c>
      <c r="R16" s="10" t="s">
        <v>27</v>
      </c>
      <c r="S16" s="11">
        <f t="shared" si="2"/>
        <v>5</v>
      </c>
      <c r="T16" s="11">
        <f t="shared" si="3"/>
        <v>13</v>
      </c>
      <c r="U16" s="11">
        <f t="shared" si="1"/>
        <v>17</v>
      </c>
      <c r="V16" s="11">
        <f t="shared" si="1"/>
        <v>25</v>
      </c>
      <c r="W16" s="11">
        <f t="shared" si="1"/>
        <v>40</v>
      </c>
      <c r="X16" s="11">
        <f t="shared" si="1"/>
        <v>47</v>
      </c>
      <c r="Y16" s="11">
        <f t="shared" si="1"/>
        <v>51</v>
      </c>
      <c r="Z16" s="11">
        <f t="shared" si="1"/>
        <v>75</v>
      </c>
      <c r="AA16" s="11">
        <f t="shared" si="1"/>
        <v>82</v>
      </c>
      <c r="AB16" s="11">
        <f t="shared" si="1"/>
        <v>89</v>
      </c>
      <c r="AC16" s="11">
        <f t="shared" si="1"/>
        <v>92</v>
      </c>
      <c r="AD16" s="11">
        <f t="shared" si="1"/>
        <v>95</v>
      </c>
    </row>
    <row r="17" spans="1:30" customFormat="1">
      <c r="A17" s="10">
        <v>1019</v>
      </c>
      <c r="B17" s="10" t="s">
        <v>28</v>
      </c>
      <c r="C17" s="11">
        <f>+'[14]27'!$E$10</f>
        <v>6</v>
      </c>
      <c r="D17" s="11">
        <f>+'[14]27'!$F$10</f>
        <v>5</v>
      </c>
      <c r="E17" s="11">
        <f>+'[14]27'!$G$10</f>
        <v>6</v>
      </c>
      <c r="F17" s="11">
        <f>+'[14]27'!$I$10</f>
        <v>7</v>
      </c>
      <c r="G17" s="11">
        <f>+'[14]27'!$J$10</f>
        <v>18</v>
      </c>
      <c r="H17" s="11">
        <f>+'[14]27'!$K$10</f>
        <v>5</v>
      </c>
      <c r="I17" s="11">
        <f>+'[14]27'!$M$10</f>
        <v>18</v>
      </c>
      <c r="J17" s="11">
        <f>+'[14]27'!$N$10</f>
        <v>15</v>
      </c>
      <c r="K17" s="11">
        <f>+'[14]27'!$O$10</f>
        <v>4</v>
      </c>
      <c r="L17" s="11">
        <f>+'[14]27'!$Q$10</f>
        <v>5</v>
      </c>
      <c r="M17" s="11">
        <f>+'[14]27'!$R$10</f>
        <v>2</v>
      </c>
      <c r="N17" s="11">
        <f>+'[14]27'!$S$10</f>
        <v>4</v>
      </c>
      <c r="O17" s="12">
        <f t="shared" si="0"/>
        <v>95</v>
      </c>
      <c r="Q17" s="10">
        <v>1019</v>
      </c>
      <c r="R17" s="10" t="s">
        <v>28</v>
      </c>
      <c r="S17" s="11">
        <f t="shared" si="2"/>
        <v>6</v>
      </c>
      <c r="T17" s="11">
        <f t="shared" si="3"/>
        <v>11</v>
      </c>
      <c r="U17" s="11">
        <f t="shared" si="1"/>
        <v>17</v>
      </c>
      <c r="V17" s="11">
        <f t="shared" si="1"/>
        <v>24</v>
      </c>
      <c r="W17" s="11">
        <f t="shared" si="1"/>
        <v>42</v>
      </c>
      <c r="X17" s="11">
        <f t="shared" si="1"/>
        <v>47</v>
      </c>
      <c r="Y17" s="11">
        <f t="shared" si="1"/>
        <v>65</v>
      </c>
      <c r="Z17" s="11">
        <f t="shared" si="1"/>
        <v>80</v>
      </c>
      <c r="AA17" s="11">
        <f t="shared" si="1"/>
        <v>84</v>
      </c>
      <c r="AB17" s="11">
        <f t="shared" si="1"/>
        <v>89</v>
      </c>
      <c r="AC17" s="11">
        <f t="shared" si="1"/>
        <v>91</v>
      </c>
      <c r="AD17" s="11">
        <f t="shared" si="1"/>
        <v>95</v>
      </c>
    </row>
    <row r="18" spans="1:30" customFormat="1">
      <c r="A18" s="10">
        <v>1020</v>
      </c>
      <c r="B18" s="10" t="s">
        <v>29</v>
      </c>
      <c r="C18" s="11">
        <f>+'[14]28'!$E$10</f>
        <v>24</v>
      </c>
      <c r="D18" s="11">
        <f>+'[14]28'!$F$10</f>
        <v>33</v>
      </c>
      <c r="E18" s="11">
        <f>+'[14]28'!$G$10</f>
        <v>51</v>
      </c>
      <c r="F18" s="11">
        <f>+'[14]28'!$I$10</f>
        <v>57</v>
      </c>
      <c r="G18" s="11">
        <f>+'[14]28'!$J$10</f>
        <v>54</v>
      </c>
      <c r="H18" s="11">
        <f>+'[14]28'!$K$10</f>
        <v>33</v>
      </c>
      <c r="I18" s="11">
        <f>+'[14]28'!$M$10</f>
        <v>43</v>
      </c>
      <c r="J18" s="11">
        <f>+'[14]28'!$N$10</f>
        <v>49</v>
      </c>
      <c r="K18" s="11">
        <f>+'[14]28'!$O$10</f>
        <v>51</v>
      </c>
      <c r="L18" s="11">
        <f>+'[14]28'!$Q$10</f>
        <v>37</v>
      </c>
      <c r="M18" s="11">
        <f>+'[14]28'!$R$10</f>
        <v>44</v>
      </c>
      <c r="N18" s="11">
        <f>+'[14]28'!$S$10</f>
        <v>38</v>
      </c>
      <c r="O18" s="12">
        <f t="shared" si="0"/>
        <v>514</v>
      </c>
      <c r="Q18" s="10">
        <v>1020</v>
      </c>
      <c r="R18" s="10" t="s">
        <v>29</v>
      </c>
      <c r="S18" s="11">
        <f t="shared" si="2"/>
        <v>24</v>
      </c>
      <c r="T18" s="11">
        <f t="shared" si="3"/>
        <v>57</v>
      </c>
      <c r="U18" s="11">
        <f t="shared" si="3"/>
        <v>108</v>
      </c>
      <c r="V18" s="11">
        <f t="shared" si="3"/>
        <v>165</v>
      </c>
      <c r="W18" s="11">
        <f t="shared" si="3"/>
        <v>219</v>
      </c>
      <c r="X18" s="11">
        <f t="shared" si="3"/>
        <v>252</v>
      </c>
      <c r="Y18" s="11">
        <f t="shared" si="3"/>
        <v>295</v>
      </c>
      <c r="Z18" s="11">
        <f t="shared" si="3"/>
        <v>344</v>
      </c>
      <c r="AA18" s="11">
        <f t="shared" si="3"/>
        <v>395</v>
      </c>
      <c r="AB18" s="11">
        <f t="shared" si="3"/>
        <v>432</v>
      </c>
      <c r="AC18" s="11">
        <f t="shared" si="3"/>
        <v>476</v>
      </c>
      <c r="AD18" s="11">
        <f t="shared" si="3"/>
        <v>514</v>
      </c>
    </row>
    <row r="19" spans="1:30" customFormat="1">
      <c r="A19" s="10">
        <v>1021</v>
      </c>
      <c r="B19" s="10" t="s">
        <v>30</v>
      </c>
      <c r="C19" s="11">
        <f>+'[14]29'!$E$10</f>
        <v>4</v>
      </c>
      <c r="D19" s="11">
        <f>+'[14]29'!$F$10</f>
        <v>13</v>
      </c>
      <c r="E19" s="11">
        <f>+'[14]29'!$G$10</f>
        <v>28</v>
      </c>
      <c r="F19" s="11">
        <f>+'[14]29'!$I$10</f>
        <v>22</v>
      </c>
      <c r="G19" s="11">
        <f>+'[14]29'!$J$10</f>
        <v>22</v>
      </c>
      <c r="H19" s="11">
        <f>+'[14]29'!$K$10</f>
        <v>23</v>
      </c>
      <c r="I19" s="11">
        <f>+'[14]29'!$M$10</f>
        <v>15</v>
      </c>
      <c r="J19" s="11">
        <f>+'[14]29'!$N$10</f>
        <v>19</v>
      </c>
      <c r="K19" s="11">
        <f>+'[14]29'!$O$10</f>
        <v>31</v>
      </c>
      <c r="L19" s="11">
        <f>+'[14]29'!$Q$10</f>
        <v>14</v>
      </c>
      <c r="M19" s="11">
        <f>+'[14]29'!$R$10</f>
        <v>14</v>
      </c>
      <c r="N19" s="11">
        <f>+'[14]29'!$S$10</f>
        <v>15</v>
      </c>
      <c r="O19" s="12">
        <f t="shared" si="0"/>
        <v>220</v>
      </c>
      <c r="Q19" s="10">
        <v>1021</v>
      </c>
      <c r="R19" s="10" t="s">
        <v>30</v>
      </c>
      <c r="S19" s="11">
        <f t="shared" si="2"/>
        <v>4</v>
      </c>
      <c r="T19" s="11">
        <f t="shared" ref="T19:AD28" si="4">+S19+D19</f>
        <v>17</v>
      </c>
      <c r="U19" s="11">
        <f t="shared" si="4"/>
        <v>45</v>
      </c>
      <c r="V19" s="11">
        <f t="shared" si="4"/>
        <v>67</v>
      </c>
      <c r="W19" s="11">
        <f t="shared" si="4"/>
        <v>89</v>
      </c>
      <c r="X19" s="11">
        <f t="shared" si="4"/>
        <v>112</v>
      </c>
      <c r="Y19" s="11">
        <f t="shared" si="4"/>
        <v>127</v>
      </c>
      <c r="Z19" s="11">
        <f t="shared" si="4"/>
        <v>146</v>
      </c>
      <c r="AA19" s="11">
        <f t="shared" si="4"/>
        <v>177</v>
      </c>
      <c r="AB19" s="11">
        <f t="shared" si="4"/>
        <v>191</v>
      </c>
      <c r="AC19" s="11">
        <f t="shared" si="4"/>
        <v>205</v>
      </c>
      <c r="AD19" s="11">
        <f t="shared" si="4"/>
        <v>220</v>
      </c>
    </row>
    <row r="20" spans="1:30" customFormat="1">
      <c r="A20" s="10">
        <v>1022</v>
      </c>
      <c r="B20" s="10" t="s">
        <v>31</v>
      </c>
      <c r="C20" s="11">
        <f>+'[14]30'!$E$10</f>
        <v>52</v>
      </c>
      <c r="D20" s="11">
        <f>+'[14]30'!$F$10</f>
        <v>84</v>
      </c>
      <c r="E20" s="11">
        <f>+'[14]30'!$G$10</f>
        <v>68</v>
      </c>
      <c r="F20" s="11">
        <f>+'[14]30'!$I$10</f>
        <v>171</v>
      </c>
      <c r="G20" s="11">
        <f>+'[14]30'!$J$10</f>
        <v>86</v>
      </c>
      <c r="H20" s="11">
        <f>+'[14]30'!$K$10</f>
        <v>84</v>
      </c>
      <c r="I20" s="11">
        <f>+'[14]30'!$M$10</f>
        <v>57</v>
      </c>
      <c r="J20" s="11">
        <f>+'[14]30'!$N$10</f>
        <v>71</v>
      </c>
      <c r="K20" s="11">
        <f>+'[14]30'!$O$10</f>
        <v>90</v>
      </c>
      <c r="L20" s="11">
        <f>+'[14]30'!$Q$10</f>
        <v>79</v>
      </c>
      <c r="M20" s="11">
        <f>+'[14]30'!$R$10</f>
        <v>105</v>
      </c>
      <c r="N20" s="11">
        <f>+'[14]30'!$S$10</f>
        <v>107</v>
      </c>
      <c r="O20" s="12">
        <f t="shared" si="0"/>
        <v>1054</v>
      </c>
      <c r="Q20" s="10">
        <v>1022</v>
      </c>
      <c r="R20" s="10" t="s">
        <v>31</v>
      </c>
      <c r="S20" s="11">
        <f t="shared" si="2"/>
        <v>52</v>
      </c>
      <c r="T20" s="11">
        <f t="shared" si="4"/>
        <v>136</v>
      </c>
      <c r="U20" s="11">
        <f t="shared" si="4"/>
        <v>204</v>
      </c>
      <c r="V20" s="11">
        <f t="shared" si="4"/>
        <v>375</v>
      </c>
      <c r="W20" s="11">
        <f t="shared" si="4"/>
        <v>461</v>
      </c>
      <c r="X20" s="11">
        <f t="shared" si="4"/>
        <v>545</v>
      </c>
      <c r="Y20" s="11">
        <f t="shared" si="4"/>
        <v>602</v>
      </c>
      <c r="Z20" s="11">
        <f t="shared" si="4"/>
        <v>673</v>
      </c>
      <c r="AA20" s="11">
        <f t="shared" si="4"/>
        <v>763</v>
      </c>
      <c r="AB20" s="11">
        <f t="shared" si="4"/>
        <v>842</v>
      </c>
      <c r="AC20" s="11">
        <f t="shared" si="4"/>
        <v>947</v>
      </c>
      <c r="AD20" s="11">
        <f t="shared" si="4"/>
        <v>1054</v>
      </c>
    </row>
    <row r="21" spans="1:30" customFormat="1">
      <c r="A21" s="10">
        <v>1023</v>
      </c>
      <c r="B21" s="10" t="s">
        <v>32</v>
      </c>
      <c r="C21" s="11">
        <f>+'[14]31'!$E$10</f>
        <v>11</v>
      </c>
      <c r="D21" s="11">
        <f>+'[14]31'!$F$10</f>
        <v>10</v>
      </c>
      <c r="E21" s="11">
        <f>+'[14]31'!$G$10</f>
        <v>53</v>
      </c>
      <c r="F21" s="11">
        <f>+'[14]31'!$I$10</f>
        <v>29</v>
      </c>
      <c r="G21" s="11">
        <f>+'[14]31'!$J$10</f>
        <v>15</v>
      </c>
      <c r="H21" s="11">
        <f>+'[14]31'!$K$10</f>
        <v>28</v>
      </c>
      <c r="I21" s="11">
        <f>+'[14]31'!$M$10</f>
        <v>10</v>
      </c>
      <c r="J21" s="11">
        <f>+'[14]31'!$N$10</f>
        <v>14</v>
      </c>
      <c r="K21" s="11">
        <f>+'[14]31'!$O$10</f>
        <v>35</v>
      </c>
      <c r="L21" s="11">
        <f>+'[14]31'!$Q$10</f>
        <v>10</v>
      </c>
      <c r="M21" s="11">
        <f>+'[14]31'!$R$10</f>
        <v>8</v>
      </c>
      <c r="N21" s="11">
        <f>+'[14]31'!$S$10</f>
        <v>8</v>
      </c>
      <c r="O21" s="12">
        <f t="shared" si="0"/>
        <v>231</v>
      </c>
      <c r="Q21" s="10">
        <v>1023</v>
      </c>
      <c r="R21" s="10" t="s">
        <v>32</v>
      </c>
      <c r="S21" s="11">
        <f t="shared" si="2"/>
        <v>11</v>
      </c>
      <c r="T21" s="11">
        <f t="shared" si="4"/>
        <v>21</v>
      </c>
      <c r="U21" s="11">
        <f t="shared" si="4"/>
        <v>74</v>
      </c>
      <c r="V21" s="11">
        <f t="shared" si="4"/>
        <v>103</v>
      </c>
      <c r="W21" s="11">
        <f t="shared" si="4"/>
        <v>118</v>
      </c>
      <c r="X21" s="11">
        <f t="shared" si="4"/>
        <v>146</v>
      </c>
      <c r="Y21" s="11">
        <f t="shared" si="4"/>
        <v>156</v>
      </c>
      <c r="Z21" s="11">
        <f t="shared" si="4"/>
        <v>170</v>
      </c>
      <c r="AA21" s="11">
        <f t="shared" si="4"/>
        <v>205</v>
      </c>
      <c r="AB21" s="11">
        <f t="shared" si="4"/>
        <v>215</v>
      </c>
      <c r="AC21" s="11">
        <f t="shared" si="4"/>
        <v>223</v>
      </c>
      <c r="AD21" s="11">
        <f t="shared" si="4"/>
        <v>231</v>
      </c>
    </row>
    <row r="22" spans="1:30" customFormat="1">
      <c r="A22" s="10">
        <v>1024</v>
      </c>
      <c r="B22" s="10" t="s">
        <v>33</v>
      </c>
      <c r="C22" s="11">
        <f>+'[14]32'!$E$10</f>
        <v>79</v>
      </c>
      <c r="D22" s="11">
        <f>+'[14]32'!$F$10</f>
        <v>109</v>
      </c>
      <c r="E22" s="11">
        <f>+'[14]32'!$G$10</f>
        <v>116</v>
      </c>
      <c r="F22" s="11">
        <f>+'[14]32'!$I$10</f>
        <v>72</v>
      </c>
      <c r="G22" s="11">
        <f>+'[14]32'!$J$10</f>
        <v>118</v>
      </c>
      <c r="H22" s="11">
        <f>+'[14]32'!$K$10</f>
        <v>74</v>
      </c>
      <c r="I22" s="11">
        <f>+'[14]32'!$M$10</f>
        <v>194</v>
      </c>
      <c r="J22" s="11">
        <f>+'[14]32'!$N$10</f>
        <v>127</v>
      </c>
      <c r="K22" s="11">
        <f>+'[14]32'!$O$10</f>
        <v>163</v>
      </c>
      <c r="L22" s="11">
        <f>+'[14]32'!$Q$10</f>
        <v>121</v>
      </c>
      <c r="M22" s="11">
        <f>+'[14]32'!$R$10</f>
        <v>99</v>
      </c>
      <c r="N22" s="11">
        <f>+'[14]32'!$S$10</f>
        <v>264</v>
      </c>
      <c r="O22" s="12">
        <f t="shared" si="0"/>
        <v>1536</v>
      </c>
      <c r="Q22" s="10">
        <v>1024</v>
      </c>
      <c r="R22" s="10" t="s">
        <v>33</v>
      </c>
      <c r="S22" s="11">
        <f t="shared" si="2"/>
        <v>79</v>
      </c>
      <c r="T22" s="11">
        <f t="shared" si="4"/>
        <v>188</v>
      </c>
      <c r="U22" s="11">
        <f t="shared" si="4"/>
        <v>304</v>
      </c>
      <c r="V22" s="11">
        <f t="shared" si="4"/>
        <v>376</v>
      </c>
      <c r="W22" s="11">
        <f t="shared" si="4"/>
        <v>494</v>
      </c>
      <c r="X22" s="11">
        <f t="shared" si="4"/>
        <v>568</v>
      </c>
      <c r="Y22" s="11">
        <f t="shared" si="4"/>
        <v>762</v>
      </c>
      <c r="Z22" s="11">
        <f t="shared" si="4"/>
        <v>889</v>
      </c>
      <c r="AA22" s="11">
        <f t="shared" si="4"/>
        <v>1052</v>
      </c>
      <c r="AB22" s="11">
        <f t="shared" si="4"/>
        <v>1173</v>
      </c>
      <c r="AC22" s="11">
        <f t="shared" si="4"/>
        <v>1272</v>
      </c>
      <c r="AD22" s="11">
        <f t="shared" si="4"/>
        <v>1536</v>
      </c>
    </row>
    <row r="23" spans="1:30" customFormat="1">
      <c r="A23" s="10">
        <v>1025</v>
      </c>
      <c r="B23" s="10" t="s">
        <v>34</v>
      </c>
      <c r="C23" s="11">
        <f>+'[14]33'!$E$10</f>
        <v>13</v>
      </c>
      <c r="D23" s="11">
        <f>+'[14]33'!$F$10</f>
        <v>65</v>
      </c>
      <c r="E23" s="11">
        <f>+'[14]33'!$G$10</f>
        <v>38</v>
      </c>
      <c r="F23" s="11">
        <f>+'[14]33'!$I$10</f>
        <v>31</v>
      </c>
      <c r="G23" s="11">
        <f>+'[14]33'!$J$10</f>
        <v>20</v>
      </c>
      <c r="H23" s="11">
        <f>+'[14]33'!$K$10</f>
        <v>54</v>
      </c>
      <c r="I23" s="11">
        <f>+'[14]33'!$M$10</f>
        <v>24</v>
      </c>
      <c r="J23" s="11">
        <f>+'[14]33'!$N$10</f>
        <v>24</v>
      </c>
      <c r="K23" s="11">
        <f>+'[14]33'!$O$10</f>
        <v>264</v>
      </c>
      <c r="L23" s="11">
        <f>+'[14]33'!$Q$10</f>
        <v>130</v>
      </c>
      <c r="M23" s="11">
        <f>+'[14]33'!$R$10</f>
        <v>31</v>
      </c>
      <c r="N23" s="11">
        <f>+'[14]33'!$S$10</f>
        <v>32</v>
      </c>
      <c r="O23" s="12">
        <f t="shared" si="0"/>
        <v>726</v>
      </c>
      <c r="Q23" s="10">
        <v>1025</v>
      </c>
      <c r="R23" s="10" t="s">
        <v>34</v>
      </c>
      <c r="S23" s="11">
        <f t="shared" si="2"/>
        <v>13</v>
      </c>
      <c r="T23" s="11">
        <f t="shared" si="4"/>
        <v>78</v>
      </c>
      <c r="U23" s="11">
        <f t="shared" si="4"/>
        <v>116</v>
      </c>
      <c r="V23" s="11">
        <f t="shared" si="4"/>
        <v>147</v>
      </c>
      <c r="W23" s="11">
        <f t="shared" si="4"/>
        <v>167</v>
      </c>
      <c r="X23" s="11">
        <f t="shared" si="4"/>
        <v>221</v>
      </c>
      <c r="Y23" s="11">
        <f t="shared" si="4"/>
        <v>245</v>
      </c>
      <c r="Z23" s="11">
        <f t="shared" si="4"/>
        <v>269</v>
      </c>
      <c r="AA23" s="11">
        <f t="shared" si="4"/>
        <v>533</v>
      </c>
      <c r="AB23" s="11">
        <f t="shared" si="4"/>
        <v>663</v>
      </c>
      <c r="AC23" s="11">
        <f t="shared" si="4"/>
        <v>694</v>
      </c>
      <c r="AD23" s="11">
        <f t="shared" si="4"/>
        <v>726</v>
      </c>
    </row>
    <row r="24" spans="1:30" customFormat="1">
      <c r="A24" s="10">
        <v>1026</v>
      </c>
      <c r="B24" s="10" t="s">
        <v>35</v>
      </c>
      <c r="C24" s="11">
        <f>+'[14]34'!$E$10</f>
        <v>9</v>
      </c>
      <c r="D24" s="11">
        <f>+'[14]34'!$F$10</f>
        <v>6</v>
      </c>
      <c r="E24" s="11">
        <f>+'[14]34'!$G$10</f>
        <v>26</v>
      </c>
      <c r="F24" s="11">
        <f>+'[14]34'!$I$10</f>
        <v>8</v>
      </c>
      <c r="G24" s="11">
        <f>+'[14]34'!$J$10</f>
        <v>6</v>
      </c>
      <c r="H24" s="11">
        <f>+'[14]34'!$K$10</f>
        <v>7</v>
      </c>
      <c r="I24" s="11">
        <f>+'[14]34'!$M$10</f>
        <v>17</v>
      </c>
      <c r="J24" s="11">
        <f>+'[14]34'!$N$10</f>
        <v>24</v>
      </c>
      <c r="K24" s="11">
        <f>+'[14]34'!$O$10</f>
        <v>3</v>
      </c>
      <c r="L24" s="11">
        <f>+'[14]34'!$Q$10</f>
        <v>13</v>
      </c>
      <c r="M24" s="11">
        <f>+'[14]34'!$R$10</f>
        <v>6</v>
      </c>
      <c r="N24" s="11">
        <f>+'[14]34'!$S$10</f>
        <v>6</v>
      </c>
      <c r="O24" s="12">
        <f t="shared" si="0"/>
        <v>131</v>
      </c>
      <c r="Q24" s="10">
        <v>1026</v>
      </c>
      <c r="R24" s="10" t="s">
        <v>35</v>
      </c>
      <c r="S24" s="11">
        <f t="shared" si="2"/>
        <v>9</v>
      </c>
      <c r="T24" s="11">
        <f t="shared" si="4"/>
        <v>15</v>
      </c>
      <c r="U24" s="11">
        <f t="shared" si="4"/>
        <v>41</v>
      </c>
      <c r="V24" s="11">
        <f t="shared" si="4"/>
        <v>49</v>
      </c>
      <c r="W24" s="11">
        <f t="shared" si="4"/>
        <v>55</v>
      </c>
      <c r="X24" s="11">
        <f t="shared" si="4"/>
        <v>62</v>
      </c>
      <c r="Y24" s="11">
        <f t="shared" si="4"/>
        <v>79</v>
      </c>
      <c r="Z24" s="11">
        <f t="shared" si="4"/>
        <v>103</v>
      </c>
      <c r="AA24" s="11">
        <f t="shared" si="4"/>
        <v>106</v>
      </c>
      <c r="AB24" s="11">
        <f t="shared" si="4"/>
        <v>119</v>
      </c>
      <c r="AC24" s="11">
        <f t="shared" si="4"/>
        <v>125</v>
      </c>
      <c r="AD24" s="11">
        <f t="shared" si="4"/>
        <v>131</v>
      </c>
    </row>
    <row r="25" spans="1:30" customFormat="1">
      <c r="A25" s="10">
        <v>1027</v>
      </c>
      <c r="B25" s="10" t="s">
        <v>36</v>
      </c>
      <c r="C25" s="11">
        <f>+'[14]35'!$E$10</f>
        <v>8</v>
      </c>
      <c r="D25" s="11">
        <f>+'[14]35'!$F$10</f>
        <v>5</v>
      </c>
      <c r="E25" s="11">
        <f>+'[14]35'!$G$10</f>
        <v>19</v>
      </c>
      <c r="F25" s="11">
        <f>+'[14]35'!$I$10</f>
        <v>10</v>
      </c>
      <c r="G25" s="11">
        <f>+'[14]35'!$J$10</f>
        <v>15</v>
      </c>
      <c r="H25" s="11">
        <f>+'[14]35'!$K$10</f>
        <v>9</v>
      </c>
      <c r="I25" s="11">
        <f>+'[14]35'!$M$10</f>
        <v>6</v>
      </c>
      <c r="J25" s="11">
        <f>+'[14]35'!$N$10</f>
        <v>14</v>
      </c>
      <c r="K25" s="11">
        <f>+'[14]35'!$O$10</f>
        <v>10</v>
      </c>
      <c r="L25" s="11">
        <f>+'[14]35'!$Q$10</f>
        <v>6</v>
      </c>
      <c r="M25" s="11">
        <f>+'[14]35'!$R$10</f>
        <v>5</v>
      </c>
      <c r="N25" s="11">
        <f>+'[14]35'!$S$10</f>
        <v>7</v>
      </c>
      <c r="O25" s="12">
        <f t="shared" si="0"/>
        <v>114</v>
      </c>
      <c r="Q25" s="10">
        <v>1027</v>
      </c>
      <c r="R25" s="10" t="s">
        <v>36</v>
      </c>
      <c r="S25" s="11">
        <f t="shared" si="2"/>
        <v>8</v>
      </c>
      <c r="T25" s="11">
        <f t="shared" si="4"/>
        <v>13</v>
      </c>
      <c r="U25" s="11">
        <f t="shared" si="4"/>
        <v>32</v>
      </c>
      <c r="V25" s="11">
        <f t="shared" si="4"/>
        <v>42</v>
      </c>
      <c r="W25" s="11">
        <f t="shared" si="4"/>
        <v>57</v>
      </c>
      <c r="X25" s="11">
        <f t="shared" si="4"/>
        <v>66</v>
      </c>
      <c r="Y25" s="11">
        <f t="shared" si="4"/>
        <v>72</v>
      </c>
      <c r="Z25" s="11">
        <f t="shared" si="4"/>
        <v>86</v>
      </c>
      <c r="AA25" s="11">
        <f t="shared" si="4"/>
        <v>96</v>
      </c>
      <c r="AB25" s="11">
        <f t="shared" si="4"/>
        <v>102</v>
      </c>
      <c r="AC25" s="11">
        <f t="shared" si="4"/>
        <v>107</v>
      </c>
      <c r="AD25" s="11">
        <f t="shared" si="4"/>
        <v>114</v>
      </c>
    </row>
    <row r="26" spans="1:30" customFormat="1">
      <c r="A26" s="10">
        <v>1028</v>
      </c>
      <c r="B26" s="10" t="s">
        <v>37</v>
      </c>
      <c r="C26" s="11">
        <f>+'[14]36'!$E$10</f>
        <v>28</v>
      </c>
      <c r="D26" s="11">
        <f>+'[14]36'!$F$10</f>
        <v>39</v>
      </c>
      <c r="E26" s="11">
        <f>+'[14]36'!$G$10</f>
        <v>51</v>
      </c>
      <c r="F26" s="11">
        <f>+'[14]36'!$I$10</f>
        <v>54</v>
      </c>
      <c r="G26" s="11">
        <f>+'[14]36'!$J$10</f>
        <v>43</v>
      </c>
      <c r="H26" s="11">
        <f>+'[14]36'!$K$10</f>
        <v>92</v>
      </c>
      <c r="I26" s="11">
        <f>+'[14]36'!$M$10</f>
        <v>31</v>
      </c>
      <c r="J26" s="11">
        <f>+'[14]36'!$N$10</f>
        <v>69</v>
      </c>
      <c r="K26" s="11">
        <f>+'[14]36'!$O$10</f>
        <v>54</v>
      </c>
      <c r="L26" s="11">
        <f>+'[14]36'!$Q$10</f>
        <v>51</v>
      </c>
      <c r="M26" s="11">
        <f>+'[14]36'!$R$10</f>
        <v>61</v>
      </c>
      <c r="N26" s="11">
        <f>+'[14]36'!$S$10</f>
        <v>37</v>
      </c>
      <c r="O26" s="12">
        <f t="shared" si="0"/>
        <v>610</v>
      </c>
      <c r="Q26" s="10">
        <v>1028</v>
      </c>
      <c r="R26" s="10" t="s">
        <v>37</v>
      </c>
      <c r="S26" s="11">
        <f t="shared" si="2"/>
        <v>28</v>
      </c>
      <c r="T26" s="11">
        <f t="shared" si="4"/>
        <v>67</v>
      </c>
      <c r="U26" s="11">
        <f t="shared" si="4"/>
        <v>118</v>
      </c>
      <c r="V26" s="11">
        <f t="shared" si="4"/>
        <v>172</v>
      </c>
      <c r="W26" s="11">
        <f t="shared" si="4"/>
        <v>215</v>
      </c>
      <c r="X26" s="11">
        <f t="shared" si="4"/>
        <v>307</v>
      </c>
      <c r="Y26" s="11">
        <f t="shared" si="4"/>
        <v>338</v>
      </c>
      <c r="Z26" s="11">
        <f t="shared" si="4"/>
        <v>407</v>
      </c>
      <c r="AA26" s="11">
        <f t="shared" si="4"/>
        <v>461</v>
      </c>
      <c r="AB26" s="11">
        <f t="shared" si="4"/>
        <v>512</v>
      </c>
      <c r="AC26" s="11">
        <f t="shared" si="4"/>
        <v>573</v>
      </c>
      <c r="AD26" s="11">
        <f t="shared" si="4"/>
        <v>610</v>
      </c>
    </row>
    <row r="27" spans="1:30" customFormat="1">
      <c r="A27" s="10">
        <v>1029</v>
      </c>
      <c r="B27" s="10" t="s">
        <v>38</v>
      </c>
      <c r="C27" s="11">
        <f>+'[14]37'!$E$10</f>
        <v>31</v>
      </c>
      <c r="D27" s="11">
        <f>+'[14]37'!$F$10</f>
        <v>38</v>
      </c>
      <c r="E27" s="11">
        <f>+'[14]37'!$G$10</f>
        <v>40</v>
      </c>
      <c r="F27" s="11">
        <f>+'[14]37'!$I$10</f>
        <v>9</v>
      </c>
      <c r="G27" s="11">
        <f>+'[14]37'!$J$10</f>
        <v>18</v>
      </c>
      <c r="H27" s="11">
        <f>+'[14]37'!$K$10</f>
        <v>10</v>
      </c>
      <c r="I27" s="11">
        <f>+'[14]37'!$M$10</f>
        <v>19</v>
      </c>
      <c r="J27" s="11">
        <f>+'[14]37'!$N$10</f>
        <v>10</v>
      </c>
      <c r="K27" s="11">
        <f>+'[14]37'!$O$10</f>
        <v>3</v>
      </c>
      <c r="L27" s="11">
        <f>+'[14]37'!$Q$10</f>
        <v>8</v>
      </c>
      <c r="M27" s="11">
        <f>+'[14]37'!$R$10</f>
        <v>4</v>
      </c>
      <c r="N27" s="11">
        <f>+'[14]37'!$S$10</f>
        <v>3</v>
      </c>
      <c r="O27" s="12">
        <f t="shared" si="0"/>
        <v>193</v>
      </c>
      <c r="Q27" s="10">
        <v>1029</v>
      </c>
      <c r="R27" s="10" t="s">
        <v>38</v>
      </c>
      <c r="S27" s="11">
        <f t="shared" si="2"/>
        <v>31</v>
      </c>
      <c r="T27" s="11">
        <f t="shared" si="4"/>
        <v>69</v>
      </c>
      <c r="U27" s="11">
        <f t="shared" si="4"/>
        <v>109</v>
      </c>
      <c r="V27" s="11">
        <f t="shared" si="4"/>
        <v>118</v>
      </c>
      <c r="W27" s="11">
        <f t="shared" si="4"/>
        <v>136</v>
      </c>
      <c r="X27" s="11">
        <f t="shared" si="4"/>
        <v>146</v>
      </c>
      <c r="Y27" s="11">
        <f t="shared" si="4"/>
        <v>165</v>
      </c>
      <c r="Z27" s="11">
        <f t="shared" si="4"/>
        <v>175</v>
      </c>
      <c r="AA27" s="11">
        <f t="shared" si="4"/>
        <v>178</v>
      </c>
      <c r="AB27" s="11">
        <f t="shared" si="4"/>
        <v>186</v>
      </c>
      <c r="AC27" s="11">
        <f t="shared" si="4"/>
        <v>190</v>
      </c>
      <c r="AD27" s="11">
        <f t="shared" si="4"/>
        <v>193</v>
      </c>
    </row>
    <row r="28" spans="1:30" customFormat="1">
      <c r="A28" s="15">
        <v>1030</v>
      </c>
      <c r="B28" s="15" t="s">
        <v>18</v>
      </c>
      <c r="C28" s="16">
        <f>+'[14]17'!$E$10</f>
        <v>9</v>
      </c>
      <c r="D28" s="16">
        <f>+'[14]17'!$F$10</f>
        <v>17</v>
      </c>
      <c r="E28" s="16">
        <f>+'[14]17'!$G$10</f>
        <v>7</v>
      </c>
      <c r="F28" s="16">
        <f>+'[14]17'!$I$10</f>
        <v>27</v>
      </c>
      <c r="G28" s="16">
        <f>+'[14]17'!$J$10</f>
        <v>16</v>
      </c>
      <c r="H28" s="16">
        <f>+'[14]17'!$K$10</f>
        <v>15</v>
      </c>
      <c r="I28" s="16">
        <f>+'[14]17'!$M$10</f>
        <v>14</v>
      </c>
      <c r="J28" s="16">
        <f>+'[14]17'!$N$10</f>
        <v>14</v>
      </c>
      <c r="K28" s="16">
        <f>+'[14]17'!$O$10</f>
        <v>12</v>
      </c>
      <c r="L28" s="16">
        <f>+'[14]17'!$Q$10</f>
        <v>9</v>
      </c>
      <c r="M28" s="16">
        <f>+'[14]17'!$R$10</f>
        <v>8</v>
      </c>
      <c r="N28" s="16">
        <f>+'[14]17'!$S$10</f>
        <v>3</v>
      </c>
      <c r="O28" s="17">
        <f t="shared" si="0"/>
        <v>151</v>
      </c>
      <c r="Q28" s="15">
        <v>1030</v>
      </c>
      <c r="R28" s="15" t="s">
        <v>18</v>
      </c>
      <c r="S28" s="16">
        <f t="shared" si="2"/>
        <v>9</v>
      </c>
      <c r="T28" s="16">
        <f t="shared" si="4"/>
        <v>26</v>
      </c>
      <c r="U28" s="16">
        <f t="shared" si="4"/>
        <v>33</v>
      </c>
      <c r="V28" s="16">
        <f t="shared" si="4"/>
        <v>60</v>
      </c>
      <c r="W28" s="16">
        <f t="shared" si="4"/>
        <v>76</v>
      </c>
      <c r="X28" s="16">
        <f t="shared" si="4"/>
        <v>91</v>
      </c>
      <c r="Y28" s="16">
        <f t="shared" si="4"/>
        <v>105</v>
      </c>
      <c r="Z28" s="16">
        <f t="shared" si="4"/>
        <v>119</v>
      </c>
      <c r="AA28" s="16">
        <f t="shared" si="4"/>
        <v>131</v>
      </c>
      <c r="AB28" s="16">
        <f t="shared" si="4"/>
        <v>140</v>
      </c>
      <c r="AC28" s="16">
        <f t="shared" si="4"/>
        <v>148</v>
      </c>
      <c r="AD28" s="16">
        <f t="shared" si="4"/>
        <v>151</v>
      </c>
    </row>
    <row r="29" spans="1:30" customFormat="1">
      <c r="A29" s="4">
        <v>10300</v>
      </c>
      <c r="B29" s="4" t="s">
        <v>58</v>
      </c>
      <c r="C29" s="5">
        <f t="shared" ref="C29:N29" si="5">SUM(C2:C28)</f>
        <v>1477</v>
      </c>
      <c r="D29" s="5">
        <f t="shared" si="5"/>
        <v>1597</v>
      </c>
      <c r="E29" s="5">
        <f t="shared" si="5"/>
        <v>1622</v>
      </c>
      <c r="F29" s="5">
        <f t="shared" si="5"/>
        <v>1409</v>
      </c>
      <c r="G29" s="5">
        <f t="shared" si="5"/>
        <v>1469</v>
      </c>
      <c r="H29" s="5">
        <f t="shared" si="5"/>
        <v>1551</v>
      </c>
      <c r="I29" s="5">
        <f t="shared" si="5"/>
        <v>1367</v>
      </c>
      <c r="J29" s="5">
        <f t="shared" si="5"/>
        <v>1647</v>
      </c>
      <c r="K29" s="5">
        <f t="shared" si="5"/>
        <v>1831</v>
      </c>
      <c r="L29" s="5">
        <f t="shared" si="5"/>
        <v>1356</v>
      </c>
      <c r="M29" s="5">
        <f t="shared" si="5"/>
        <v>1360</v>
      </c>
      <c r="N29" s="5">
        <f t="shared" si="5"/>
        <v>1325</v>
      </c>
      <c r="O29" s="6">
        <f t="shared" si="0"/>
        <v>18011</v>
      </c>
      <c r="Q29" s="4">
        <v>10300</v>
      </c>
      <c r="R29" s="4" t="s">
        <v>149</v>
      </c>
      <c r="S29" s="5">
        <f t="shared" ref="S29:T29" si="6">SUM(S2:S28)</f>
        <v>1477</v>
      </c>
      <c r="T29" s="5">
        <f t="shared" si="6"/>
        <v>3074</v>
      </c>
      <c r="U29" s="5">
        <f>SUM(U2:U28)</f>
        <v>4696</v>
      </c>
      <c r="V29" s="5">
        <f t="shared" ref="V29:AD29" si="7">SUM(V2:V28)</f>
        <v>6105</v>
      </c>
      <c r="W29" s="5">
        <f t="shared" si="7"/>
        <v>7574</v>
      </c>
      <c r="X29" s="5">
        <f t="shared" si="7"/>
        <v>9125</v>
      </c>
      <c r="Y29" s="5">
        <f t="shared" si="7"/>
        <v>10492</v>
      </c>
      <c r="Z29" s="5">
        <f t="shared" si="7"/>
        <v>12139</v>
      </c>
      <c r="AA29" s="5">
        <f t="shared" si="7"/>
        <v>13970</v>
      </c>
      <c r="AB29" s="5">
        <f t="shared" si="7"/>
        <v>15326</v>
      </c>
      <c r="AC29" s="5">
        <f t="shared" si="7"/>
        <v>16686</v>
      </c>
      <c r="AD29" s="5">
        <f t="shared" si="7"/>
        <v>18011</v>
      </c>
    </row>
    <row r="30" spans="1:30" customFormat="1">
      <c r="A30" s="32"/>
      <c r="B30" s="32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33"/>
    </row>
    <row r="31" spans="1:30" customFormat="1">
      <c r="A31" s="3" t="s">
        <v>55</v>
      </c>
      <c r="B31" s="3" t="s">
        <v>39</v>
      </c>
      <c r="C31" s="3" t="s">
        <v>0</v>
      </c>
      <c r="D31" s="3" t="s">
        <v>1</v>
      </c>
      <c r="E31" s="3" t="s">
        <v>2</v>
      </c>
      <c r="F31" s="3" t="s">
        <v>3</v>
      </c>
      <c r="G31" s="3" t="s">
        <v>4</v>
      </c>
      <c r="H31" s="3" t="s">
        <v>5</v>
      </c>
      <c r="I31" s="3" t="s">
        <v>6</v>
      </c>
      <c r="J31" s="3" t="s">
        <v>7</v>
      </c>
      <c r="K31" s="3" t="s">
        <v>8</v>
      </c>
      <c r="L31" s="3" t="s">
        <v>9</v>
      </c>
      <c r="M31" s="3" t="s">
        <v>10</v>
      </c>
      <c r="N31" s="3" t="s">
        <v>11</v>
      </c>
      <c r="O31" s="3" t="s">
        <v>58</v>
      </c>
      <c r="Q31" s="3" t="s">
        <v>76</v>
      </c>
      <c r="R31" s="3" t="s">
        <v>39</v>
      </c>
      <c r="S31" s="3" t="s">
        <v>77</v>
      </c>
      <c r="T31" s="3" t="s">
        <v>78</v>
      </c>
      <c r="U31" s="3" t="s">
        <v>79</v>
      </c>
      <c r="V31" s="3" t="s">
        <v>80</v>
      </c>
      <c r="W31" s="3" t="s">
        <v>81</v>
      </c>
      <c r="X31" s="3" t="s">
        <v>82</v>
      </c>
      <c r="Y31" s="3" t="s">
        <v>83</v>
      </c>
      <c r="Z31" s="3" t="s">
        <v>84</v>
      </c>
      <c r="AA31" s="3" t="s">
        <v>85</v>
      </c>
      <c r="AB31" s="3" t="s">
        <v>86</v>
      </c>
      <c r="AC31" s="3" t="s">
        <v>87</v>
      </c>
      <c r="AD31" s="3" t="s">
        <v>88</v>
      </c>
    </row>
    <row r="32" spans="1:30" customFormat="1">
      <c r="A32" s="7">
        <v>1004</v>
      </c>
      <c r="B32" s="7" t="s">
        <v>99</v>
      </c>
      <c r="C32" s="19">
        <f>+'[14]11'!$E$30/10^6</f>
        <v>2.7552669999999999</v>
      </c>
      <c r="D32" s="19">
        <f>+'[14]11'!$F$30/10^6</f>
        <v>3.0684119999999999</v>
      </c>
      <c r="E32" s="19">
        <f>+'[14]11'!$G$30/10^6</f>
        <v>2.844357</v>
      </c>
      <c r="F32" s="19">
        <f>+'[14]11'!$I$30/10^6</f>
        <v>2.9144220000000001</v>
      </c>
      <c r="G32" s="19">
        <f>+'[14]11'!$J$30/10^6</f>
        <v>2.9365070000000002</v>
      </c>
      <c r="H32" s="19">
        <f>+'[14]11'!$K$30/10^6</f>
        <v>2.856951</v>
      </c>
      <c r="I32" s="19">
        <f>+'[14]11'!$M$30/10^6</f>
        <v>3.180971</v>
      </c>
      <c r="J32" s="19">
        <f>+'[14]11'!$N$30/10^6</f>
        <v>2.9791370000000001</v>
      </c>
      <c r="K32" s="19">
        <f>+'[14]11'!$O$30/10^6</f>
        <v>2.9544640000000002</v>
      </c>
      <c r="L32" s="19">
        <f>+'[14]11'!$Q$30/10^6</f>
        <v>2.77887</v>
      </c>
      <c r="M32" s="19">
        <f>+'[14]11'!$R$30/10^6</f>
        <v>2.8654989999999998</v>
      </c>
      <c r="N32" s="19">
        <f>+'[14]11'!$S$30/10^6</f>
        <v>2.9164400000000001</v>
      </c>
      <c r="O32" s="20">
        <f t="shared" ref="O32:O59" si="8">SUM(C32:N32)</f>
        <v>35.051297000000005</v>
      </c>
      <c r="Q32" s="7">
        <v>1004</v>
      </c>
      <c r="R32" s="7" t="s">
        <v>99</v>
      </c>
      <c r="S32" s="19">
        <f>+C32</f>
        <v>2.7552669999999999</v>
      </c>
      <c r="T32" s="19">
        <f>+S32+D32</f>
        <v>5.8236790000000003</v>
      </c>
      <c r="U32" s="19">
        <f t="shared" ref="U32:AD47" si="9">+T32+E32</f>
        <v>8.6680360000000007</v>
      </c>
      <c r="V32" s="19">
        <f t="shared" si="9"/>
        <v>11.582458000000001</v>
      </c>
      <c r="W32" s="19">
        <f t="shared" si="9"/>
        <v>14.518965000000001</v>
      </c>
      <c r="X32" s="19">
        <f t="shared" si="9"/>
        <v>17.375916</v>
      </c>
      <c r="Y32" s="19">
        <f t="shared" si="9"/>
        <v>20.556887</v>
      </c>
      <c r="Z32" s="19">
        <f t="shared" si="9"/>
        <v>23.536024000000001</v>
      </c>
      <c r="AA32" s="19">
        <f t="shared" si="9"/>
        <v>26.490488000000003</v>
      </c>
      <c r="AB32" s="19">
        <f t="shared" si="9"/>
        <v>29.269358000000004</v>
      </c>
      <c r="AC32" s="19">
        <f t="shared" si="9"/>
        <v>32.134857000000004</v>
      </c>
      <c r="AD32" s="19">
        <f t="shared" si="9"/>
        <v>35.051297000000005</v>
      </c>
    </row>
    <row r="33" spans="1:30" customFormat="1">
      <c r="A33" s="10">
        <v>1005</v>
      </c>
      <c r="B33" s="10" t="s">
        <v>13</v>
      </c>
      <c r="C33" s="21">
        <f>+'[14]12'!$E$30/10^6</f>
        <v>4.9553E-2</v>
      </c>
      <c r="D33" s="21">
        <f>+'[14]12'!$F$30/10^6</f>
        <v>5.0026000000000001E-2</v>
      </c>
      <c r="E33" s="21">
        <f>+'[14]12'!$G$30/10^6</f>
        <v>4.7293000000000002E-2</v>
      </c>
      <c r="F33" s="21">
        <f>+'[14]12'!$I$30/10^6</f>
        <v>5.1707999999999997E-2</v>
      </c>
      <c r="G33" s="21">
        <f>+'[14]12'!$J$30/10^6</f>
        <v>4.9485000000000001E-2</v>
      </c>
      <c r="H33" s="21">
        <f>+'[14]12'!$K$30/10^6</f>
        <v>5.1118999999999998E-2</v>
      </c>
      <c r="I33" s="21">
        <f>+'[14]12'!$M$30/10^6</f>
        <v>5.62E-2</v>
      </c>
      <c r="J33" s="21">
        <f>+'[14]12'!$N$30/10^6</f>
        <v>5.9318999999999997E-2</v>
      </c>
      <c r="K33" s="21">
        <f>+'[14]12'!$O$30/10^6</f>
        <v>5.3476999999999997E-2</v>
      </c>
      <c r="L33" s="21">
        <f>+'[14]12'!$Q$30/10^6</f>
        <v>4.6998999999999999E-2</v>
      </c>
      <c r="M33" s="21">
        <f>+'[14]12'!$R$30/10^6</f>
        <v>5.0863999999999999E-2</v>
      </c>
      <c r="N33" s="21">
        <f>+'[14]12'!$S$30/10^6</f>
        <v>5.0619999999999998E-2</v>
      </c>
      <c r="O33" s="22">
        <f t="shared" si="8"/>
        <v>0.61666300000000007</v>
      </c>
      <c r="Q33" s="10">
        <v>1005</v>
      </c>
      <c r="R33" s="10" t="s">
        <v>13</v>
      </c>
      <c r="S33" s="21">
        <f t="shared" ref="S33:S58" si="10">+C33</f>
        <v>4.9553E-2</v>
      </c>
      <c r="T33" s="21">
        <f t="shared" ref="T33:T58" si="11">+S33+D33</f>
        <v>9.9579000000000001E-2</v>
      </c>
      <c r="U33" s="21">
        <f t="shared" si="9"/>
        <v>0.146872</v>
      </c>
      <c r="V33" s="21">
        <f t="shared" si="9"/>
        <v>0.19858000000000001</v>
      </c>
      <c r="W33" s="21">
        <f t="shared" si="9"/>
        <v>0.24806500000000001</v>
      </c>
      <c r="X33" s="21">
        <f t="shared" si="9"/>
        <v>0.29918400000000001</v>
      </c>
      <c r="Y33" s="21">
        <f t="shared" si="9"/>
        <v>0.35538400000000003</v>
      </c>
      <c r="Z33" s="21">
        <f t="shared" si="9"/>
        <v>0.41470300000000004</v>
      </c>
      <c r="AA33" s="21">
        <f t="shared" si="9"/>
        <v>0.46818000000000004</v>
      </c>
      <c r="AB33" s="21">
        <f t="shared" si="9"/>
        <v>0.51517900000000005</v>
      </c>
      <c r="AC33" s="21">
        <f t="shared" si="9"/>
        <v>0.56604300000000007</v>
      </c>
      <c r="AD33" s="21">
        <f t="shared" si="9"/>
        <v>0.61666300000000007</v>
      </c>
    </row>
    <row r="34" spans="1:30" customFormat="1">
      <c r="A34" s="10">
        <v>1006</v>
      </c>
      <c r="B34" s="10" t="s">
        <v>14</v>
      </c>
      <c r="C34" s="21">
        <f>+'[14]13'!$E$30/10^6</f>
        <v>0.220945</v>
      </c>
      <c r="D34" s="21">
        <f>+'[14]13'!$F$30/10^6</f>
        <v>0.228241</v>
      </c>
      <c r="E34" s="21">
        <f>+'[14]13'!$G$30/10^6</f>
        <v>0.23329295999999999</v>
      </c>
      <c r="F34" s="21">
        <f>+'[14]13'!$I$30/10^6</f>
        <v>0.24472885</v>
      </c>
      <c r="G34" s="21">
        <f>+'[14]13'!$J$30/10^6</f>
        <v>0.25385099999999999</v>
      </c>
      <c r="H34" s="21">
        <f>+'[14]13'!$K$30/10^6</f>
        <v>0.23970776999999999</v>
      </c>
      <c r="I34" s="21">
        <f>+'[14]13'!$M$30/10^6</f>
        <v>0.269451</v>
      </c>
      <c r="J34" s="21">
        <f>+'[14]13'!$N$30/10^6</f>
        <v>0.27952300000000002</v>
      </c>
      <c r="K34" s="21">
        <f>+'[14]13'!$O$30/10^6</f>
        <v>0.250778</v>
      </c>
      <c r="L34" s="21">
        <f>+'[14]13'!$Q$30/10^6</f>
        <v>0.230072</v>
      </c>
      <c r="M34" s="21">
        <f>+'[14]13'!$R$30/10^6</f>
        <v>0.23275899999999999</v>
      </c>
      <c r="N34" s="21">
        <f>+'[14]13'!$S$30/10^6</f>
        <v>0.233545</v>
      </c>
      <c r="O34" s="22">
        <f t="shared" si="8"/>
        <v>2.9168945800000001</v>
      </c>
      <c r="Q34" s="10">
        <v>1006</v>
      </c>
      <c r="R34" s="10" t="s">
        <v>14</v>
      </c>
      <c r="S34" s="21">
        <f t="shared" si="10"/>
        <v>0.220945</v>
      </c>
      <c r="T34" s="21">
        <f t="shared" si="11"/>
        <v>0.44918599999999997</v>
      </c>
      <c r="U34" s="21">
        <f t="shared" si="9"/>
        <v>0.68247895999999997</v>
      </c>
      <c r="V34" s="21">
        <f t="shared" si="9"/>
        <v>0.92720780999999997</v>
      </c>
      <c r="W34" s="21">
        <f t="shared" si="9"/>
        <v>1.1810588099999999</v>
      </c>
      <c r="X34" s="21">
        <f t="shared" si="9"/>
        <v>1.42076658</v>
      </c>
      <c r="Y34" s="21">
        <f t="shared" si="9"/>
        <v>1.6902175800000001</v>
      </c>
      <c r="Z34" s="21">
        <f t="shared" si="9"/>
        <v>1.9697405800000001</v>
      </c>
      <c r="AA34" s="21">
        <f t="shared" si="9"/>
        <v>2.2205185800000002</v>
      </c>
      <c r="AB34" s="21">
        <f t="shared" si="9"/>
        <v>2.4505905800000001</v>
      </c>
      <c r="AC34" s="21">
        <f t="shared" si="9"/>
        <v>2.6833495800000002</v>
      </c>
      <c r="AD34" s="21">
        <f t="shared" si="9"/>
        <v>2.9168945800000001</v>
      </c>
    </row>
    <row r="35" spans="1:30" customFormat="1">
      <c r="A35" s="10">
        <v>1007</v>
      </c>
      <c r="B35" s="10" t="s">
        <v>15</v>
      </c>
      <c r="C35" s="21">
        <f>+'[14]14'!$E$30/10^6</f>
        <v>0.41256799999999999</v>
      </c>
      <c r="D35" s="21">
        <f>+'[14]14'!$F$30/10^6</f>
        <v>0.43160100000000001</v>
      </c>
      <c r="E35" s="21">
        <f>+'[14]14'!$G$30/10^6</f>
        <v>0.44176300000000002</v>
      </c>
      <c r="F35" s="21">
        <f>+'[14]14'!$I$30/10^6</f>
        <v>0.45676600000000001</v>
      </c>
      <c r="G35" s="21">
        <f>+'[14]14'!$J$30/10^6</f>
        <v>0.45684799999999998</v>
      </c>
      <c r="H35" s="21">
        <f>+'[14]14'!$K$30/10^6</f>
        <v>0.43813800000000003</v>
      </c>
      <c r="I35" s="21">
        <f>+'[14]14'!$M$30/10^6</f>
        <v>0.47462100000000002</v>
      </c>
      <c r="J35" s="21">
        <f>+'[14]14'!$N$30/10^6</f>
        <v>0.485288</v>
      </c>
      <c r="K35" s="21">
        <f>+'[14]14'!$O$30/10^6</f>
        <v>0.46640799999999999</v>
      </c>
      <c r="L35" s="21">
        <f>+'[14]14'!$Q$30/10^6</f>
        <v>0.44093100000000002</v>
      </c>
      <c r="M35" s="21">
        <f>+'[14]14'!$R$30/10^6</f>
        <v>0.44653900000000002</v>
      </c>
      <c r="N35" s="21">
        <f>+'[14]14'!$S$30/10^6</f>
        <v>0.43772499999999998</v>
      </c>
      <c r="O35" s="22">
        <f t="shared" si="8"/>
        <v>5.3891960000000001</v>
      </c>
      <c r="Q35" s="10">
        <v>1007</v>
      </c>
      <c r="R35" s="10" t="s">
        <v>15</v>
      </c>
      <c r="S35" s="21">
        <f t="shared" si="10"/>
        <v>0.41256799999999999</v>
      </c>
      <c r="T35" s="21">
        <f t="shared" si="11"/>
        <v>0.84416899999999995</v>
      </c>
      <c r="U35" s="21">
        <f t="shared" si="9"/>
        <v>1.2859319999999999</v>
      </c>
      <c r="V35" s="21">
        <f t="shared" si="9"/>
        <v>1.7426979999999999</v>
      </c>
      <c r="W35" s="21">
        <f t="shared" si="9"/>
        <v>2.1995459999999998</v>
      </c>
      <c r="X35" s="21">
        <f t="shared" si="9"/>
        <v>2.6376839999999997</v>
      </c>
      <c r="Y35" s="21">
        <f t="shared" si="9"/>
        <v>3.1123049999999997</v>
      </c>
      <c r="Z35" s="21">
        <f t="shared" si="9"/>
        <v>3.5975929999999998</v>
      </c>
      <c r="AA35" s="21">
        <f t="shared" si="9"/>
        <v>4.0640010000000002</v>
      </c>
      <c r="AB35" s="21">
        <f t="shared" si="9"/>
        <v>4.5049320000000002</v>
      </c>
      <c r="AC35" s="21">
        <f t="shared" si="9"/>
        <v>4.9514709999999997</v>
      </c>
      <c r="AD35" s="21">
        <f t="shared" si="9"/>
        <v>5.3891960000000001</v>
      </c>
    </row>
    <row r="36" spans="1:30" customFormat="1">
      <c r="A36" s="10">
        <v>1008</v>
      </c>
      <c r="B36" s="10" t="s">
        <v>16</v>
      </c>
      <c r="C36" s="21">
        <f>+'[14]15'!$E$30/10^6</f>
        <v>0.112465</v>
      </c>
      <c r="D36" s="21">
        <f>+'[14]15'!$F$30/10^6</f>
        <v>0.119806</v>
      </c>
      <c r="E36" s="21">
        <f>+'[14]15'!$G$30/10^6</f>
        <v>0.120965</v>
      </c>
      <c r="F36" s="21">
        <f>+'[14]15'!$I$30/10^6</f>
        <v>0.12798399999999999</v>
      </c>
      <c r="G36" s="21">
        <f>+'[14]15'!$J$30/10^6</f>
        <v>0.120752</v>
      </c>
      <c r="H36" s="21">
        <f>+'[14]15'!$K$30/10^6</f>
        <v>0.116107</v>
      </c>
      <c r="I36" s="21">
        <f>+'[14]15'!$M$30/10^6</f>
        <v>0.12634400000000001</v>
      </c>
      <c r="J36" s="21">
        <f>+'[14]15'!$N$30/10^6</f>
        <v>0.120448</v>
      </c>
      <c r="K36" s="21">
        <f>+'[14]15'!$O$30/10^6</f>
        <v>0.11705699999999999</v>
      </c>
      <c r="L36" s="21">
        <f>+'[14]15'!$Q$30/10^6</f>
        <v>0.116413</v>
      </c>
      <c r="M36" s="21">
        <f>+'[14]15'!$R$30/10^6</f>
        <v>0.125551</v>
      </c>
      <c r="N36" s="21">
        <f>+'[14]15'!$S$30/10^6</f>
        <v>0.121735</v>
      </c>
      <c r="O36" s="22">
        <f t="shared" si="8"/>
        <v>1.445627</v>
      </c>
      <c r="Q36" s="10">
        <v>1008</v>
      </c>
      <c r="R36" s="10" t="s">
        <v>16</v>
      </c>
      <c r="S36" s="21">
        <f t="shared" si="10"/>
        <v>0.112465</v>
      </c>
      <c r="T36" s="21">
        <f t="shared" si="11"/>
        <v>0.23227100000000001</v>
      </c>
      <c r="U36" s="21">
        <f t="shared" si="9"/>
        <v>0.35323599999999999</v>
      </c>
      <c r="V36" s="21">
        <f t="shared" si="9"/>
        <v>0.48121999999999998</v>
      </c>
      <c r="W36" s="21">
        <f t="shared" si="9"/>
        <v>0.60197199999999995</v>
      </c>
      <c r="X36" s="21">
        <f t="shared" si="9"/>
        <v>0.71807899999999991</v>
      </c>
      <c r="Y36" s="21">
        <f t="shared" si="9"/>
        <v>0.84442299999999992</v>
      </c>
      <c r="Z36" s="21">
        <f t="shared" si="9"/>
        <v>0.96487099999999992</v>
      </c>
      <c r="AA36" s="21">
        <f t="shared" si="9"/>
        <v>1.081928</v>
      </c>
      <c r="AB36" s="21">
        <f t="shared" si="9"/>
        <v>1.1983410000000001</v>
      </c>
      <c r="AC36" s="21">
        <f t="shared" si="9"/>
        <v>1.3238920000000001</v>
      </c>
      <c r="AD36" s="21">
        <f t="shared" si="9"/>
        <v>1.445627</v>
      </c>
    </row>
    <row r="37" spans="1:30" customFormat="1">
      <c r="A37" s="10">
        <v>1009</v>
      </c>
      <c r="B37" s="10" t="s">
        <v>17</v>
      </c>
      <c r="C37" s="21">
        <f>+'[14]16'!$E$30/10^6</f>
        <v>0.102802</v>
      </c>
      <c r="D37" s="21">
        <f>+'[14]16'!$F$30/10^6</f>
        <v>0.10369100000000001</v>
      </c>
      <c r="E37" s="21">
        <f>+'[14]16'!$G$30/10^6</f>
        <v>0.10363700000000001</v>
      </c>
      <c r="F37" s="21">
        <f>+'[14]16'!$I$30/10^6</f>
        <v>0.105347</v>
      </c>
      <c r="G37" s="21">
        <f>+'[14]16'!$J$30/10^6</f>
        <v>0.102017</v>
      </c>
      <c r="H37" s="21">
        <f>+'[14]16'!$K$30/10^6</f>
        <v>9.5853999999999995E-2</v>
      </c>
      <c r="I37" s="21">
        <f>+'[14]16'!$M$30/10^6</f>
        <v>0.10949399999999999</v>
      </c>
      <c r="J37" s="21">
        <f>+'[14]16'!$N$30/10^6</f>
        <v>0.10405499999999999</v>
      </c>
      <c r="K37" s="21">
        <f>+'[14]16'!$O$30/10^6</f>
        <v>0.108636</v>
      </c>
      <c r="L37" s="21">
        <f>+'[14]16'!$Q$30/10^6</f>
        <v>0.10378900000000001</v>
      </c>
      <c r="M37" s="21">
        <f>+'[14]16'!$R$30/10^6</f>
        <v>0.104112</v>
      </c>
      <c r="N37" s="21">
        <f>+'[14]16'!$S$30/10^6</f>
        <v>0.10460700000000001</v>
      </c>
      <c r="O37" s="22">
        <f t="shared" si="8"/>
        <v>1.2480409999999997</v>
      </c>
      <c r="Q37" s="10">
        <v>1009</v>
      </c>
      <c r="R37" s="10" t="s">
        <v>17</v>
      </c>
      <c r="S37" s="21">
        <f t="shared" si="10"/>
        <v>0.102802</v>
      </c>
      <c r="T37" s="21">
        <f t="shared" si="11"/>
        <v>0.20649300000000001</v>
      </c>
      <c r="U37" s="21">
        <f t="shared" si="9"/>
        <v>0.31013000000000002</v>
      </c>
      <c r="V37" s="21">
        <f t="shared" si="9"/>
        <v>0.41547699999999999</v>
      </c>
      <c r="W37" s="21">
        <f t="shared" si="9"/>
        <v>0.51749400000000001</v>
      </c>
      <c r="X37" s="21">
        <f t="shared" si="9"/>
        <v>0.613348</v>
      </c>
      <c r="Y37" s="21">
        <f t="shared" si="9"/>
        <v>0.72284199999999998</v>
      </c>
      <c r="Z37" s="21">
        <f t="shared" si="9"/>
        <v>0.82689699999999999</v>
      </c>
      <c r="AA37" s="21">
        <f t="shared" si="9"/>
        <v>0.93553299999999995</v>
      </c>
      <c r="AB37" s="21">
        <f t="shared" si="9"/>
        <v>1.0393219999999999</v>
      </c>
      <c r="AC37" s="21">
        <f t="shared" si="9"/>
        <v>1.1434339999999998</v>
      </c>
      <c r="AD37" s="21">
        <f t="shared" si="9"/>
        <v>1.2480409999999997</v>
      </c>
    </row>
    <row r="38" spans="1:30" customFormat="1">
      <c r="A38" s="10">
        <v>1010</v>
      </c>
      <c r="B38" s="10" t="s">
        <v>19</v>
      </c>
      <c r="C38" s="21">
        <f>+'[14]18'!$E$30/10^6</f>
        <v>0.134604</v>
      </c>
      <c r="D38" s="21">
        <f>+'[14]18'!$F$30/10^6</f>
        <v>0.13508300000000001</v>
      </c>
      <c r="E38" s="21">
        <f>+'[14]18'!$G$30/10^6</f>
        <v>0.132995</v>
      </c>
      <c r="F38" s="21">
        <f>+'[14]18'!$I$30/10^6</f>
        <v>0.137237</v>
      </c>
      <c r="G38" s="21">
        <f>+'[14]18'!$J$30/10^6</f>
        <v>0.143482</v>
      </c>
      <c r="H38" s="21">
        <f>+'[14]18'!$K$30/10^6</f>
        <v>0.14241000000000001</v>
      </c>
      <c r="I38" s="21">
        <f>+'[14]18'!$M$30/10^6</f>
        <v>0.15207399999999999</v>
      </c>
      <c r="J38" s="21">
        <f>+'[14]18'!$N$30/10^6</f>
        <v>0.14716899999999999</v>
      </c>
      <c r="K38" s="21">
        <f>+'[14]18'!$O$30/10^6</f>
        <v>0.15110799999999999</v>
      </c>
      <c r="L38" s="21">
        <f>+'[14]18'!$Q$30/10^6</f>
        <v>0.13852300000000001</v>
      </c>
      <c r="M38" s="21">
        <f>+'[14]18'!$R$30/10^6</f>
        <v>0.13828099999999999</v>
      </c>
      <c r="N38" s="21">
        <f>+'[14]18'!$S$30/10^6</f>
        <v>0.15074699999999999</v>
      </c>
      <c r="O38" s="22">
        <f t="shared" si="8"/>
        <v>1.703713</v>
      </c>
      <c r="Q38" s="10">
        <v>1010</v>
      </c>
      <c r="R38" s="10" t="s">
        <v>19</v>
      </c>
      <c r="S38" s="21">
        <f t="shared" si="10"/>
        <v>0.134604</v>
      </c>
      <c r="T38" s="21">
        <f t="shared" si="11"/>
        <v>0.26968700000000001</v>
      </c>
      <c r="U38" s="21">
        <f t="shared" si="9"/>
        <v>0.40268199999999998</v>
      </c>
      <c r="V38" s="21">
        <f t="shared" si="9"/>
        <v>0.53991900000000004</v>
      </c>
      <c r="W38" s="21">
        <f t="shared" si="9"/>
        <v>0.68340100000000004</v>
      </c>
      <c r="X38" s="21">
        <f t="shared" si="9"/>
        <v>0.82581100000000007</v>
      </c>
      <c r="Y38" s="21">
        <f t="shared" si="9"/>
        <v>0.97788500000000012</v>
      </c>
      <c r="Z38" s="21">
        <f t="shared" si="9"/>
        <v>1.125054</v>
      </c>
      <c r="AA38" s="21">
        <f t="shared" si="9"/>
        <v>1.276162</v>
      </c>
      <c r="AB38" s="21">
        <f t="shared" si="9"/>
        <v>1.414685</v>
      </c>
      <c r="AC38" s="21">
        <f t="shared" si="9"/>
        <v>1.5529660000000001</v>
      </c>
      <c r="AD38" s="21">
        <f t="shared" si="9"/>
        <v>1.703713</v>
      </c>
    </row>
    <row r="39" spans="1:30" customFormat="1">
      <c r="A39" s="10">
        <v>1011</v>
      </c>
      <c r="B39" s="10" t="s">
        <v>20</v>
      </c>
      <c r="C39" s="21">
        <f>+'[14]19'!$E$30/10^6</f>
        <v>8.6640999999999996E-2</v>
      </c>
      <c r="D39" s="21">
        <f>+'[14]19'!$F$30/10^6</f>
        <v>9.0916999999999998E-2</v>
      </c>
      <c r="E39" s="21">
        <f>+'[14]19'!$G$30/10^6</f>
        <v>8.8575000000000001E-2</v>
      </c>
      <c r="F39" s="21">
        <f>+'[14]19'!$I$30/10^6</f>
        <v>9.3178999999999998E-2</v>
      </c>
      <c r="G39" s="21">
        <f>+'[14]19'!$J$30/10^6</f>
        <v>9.2466999999999994E-2</v>
      </c>
      <c r="H39" s="21">
        <f>+'[14]19'!$K$30/10^6</f>
        <v>9.1153999999999999E-2</v>
      </c>
      <c r="I39" s="21">
        <f>+'[14]19'!$M$30/10^6</f>
        <v>0.105476</v>
      </c>
      <c r="J39" s="21">
        <f>+'[14]19'!$N$30/10^6</f>
        <v>0.110527</v>
      </c>
      <c r="K39" s="21">
        <f>+'[14]19'!$O$30/10^6</f>
        <v>0.102197</v>
      </c>
      <c r="L39" s="21">
        <f>+'[14]19'!$Q$30/10^6</f>
        <v>8.9536000000000004E-2</v>
      </c>
      <c r="M39" s="21">
        <f>+'[14]19'!$R$30/10^6</f>
        <v>9.1994999999999993E-2</v>
      </c>
      <c r="N39" s="21">
        <f>+'[14]19'!$S$30/10^6</f>
        <v>9.4467999999999996E-2</v>
      </c>
      <c r="O39" s="22">
        <f t="shared" si="8"/>
        <v>1.137132</v>
      </c>
      <c r="Q39" s="10">
        <v>1011</v>
      </c>
      <c r="R39" s="10" t="s">
        <v>20</v>
      </c>
      <c r="S39" s="21">
        <f t="shared" si="10"/>
        <v>8.6640999999999996E-2</v>
      </c>
      <c r="T39" s="21">
        <f t="shared" si="11"/>
        <v>0.17755799999999999</v>
      </c>
      <c r="U39" s="21">
        <f t="shared" si="9"/>
        <v>0.26613300000000001</v>
      </c>
      <c r="V39" s="21">
        <f t="shared" si="9"/>
        <v>0.35931200000000002</v>
      </c>
      <c r="W39" s="21">
        <f t="shared" si="9"/>
        <v>0.45177900000000004</v>
      </c>
      <c r="X39" s="21">
        <f t="shared" si="9"/>
        <v>0.542933</v>
      </c>
      <c r="Y39" s="21">
        <f t="shared" si="9"/>
        <v>0.64840900000000001</v>
      </c>
      <c r="Z39" s="21">
        <f t="shared" si="9"/>
        <v>0.75893600000000006</v>
      </c>
      <c r="AA39" s="21">
        <f t="shared" si="9"/>
        <v>0.86113300000000004</v>
      </c>
      <c r="AB39" s="21">
        <f t="shared" si="9"/>
        <v>0.95066899999999999</v>
      </c>
      <c r="AC39" s="21">
        <f t="shared" si="9"/>
        <v>1.042664</v>
      </c>
      <c r="AD39" s="21">
        <f t="shared" si="9"/>
        <v>1.137132</v>
      </c>
    </row>
    <row r="40" spans="1:30" customFormat="1">
      <c r="A40" s="10">
        <v>1012</v>
      </c>
      <c r="B40" s="10" t="s">
        <v>21</v>
      </c>
      <c r="C40" s="21">
        <f>+'[14]20'!$E$30/10^6</f>
        <v>0.28256999999999999</v>
      </c>
      <c r="D40" s="21">
        <f>+'[14]20'!$F$30/10^6</f>
        <v>0.29288999999999998</v>
      </c>
      <c r="E40" s="21">
        <f>+'[14]20'!$G$30/10^6</f>
        <v>0.29717199999999999</v>
      </c>
      <c r="F40" s="21">
        <f>+'[14]20'!$I$30/10^6</f>
        <v>0.29779</v>
      </c>
      <c r="G40" s="21">
        <f>+'[14]20'!$J$30/10^6</f>
        <v>0.29941600000000002</v>
      </c>
      <c r="H40" s="21">
        <f>+'[14]20'!$K$30/10^6</f>
        <v>0.273281</v>
      </c>
      <c r="I40" s="21">
        <f>+'[14]20'!$M$30/10^6</f>
        <v>0.30692399999999997</v>
      </c>
      <c r="J40" s="21">
        <f>+'[14]20'!$N$30/10^6</f>
        <v>0.32266099999999998</v>
      </c>
      <c r="K40" s="21">
        <f>+'[14]20'!$O$30/10^6</f>
        <v>0.29793900000000001</v>
      </c>
      <c r="L40" s="21">
        <f>+'[14]20'!$Q$30/10^6</f>
        <v>0.28699799999999998</v>
      </c>
      <c r="M40" s="21">
        <f>+'[14]20'!$R$30/10^6</f>
        <v>0.29687799999999998</v>
      </c>
      <c r="N40" s="21">
        <f>+'[14]20'!$S$30/10^6</f>
        <v>0.28747899999999998</v>
      </c>
      <c r="O40" s="22">
        <f t="shared" si="8"/>
        <v>3.5419979999999995</v>
      </c>
      <c r="Q40" s="10">
        <v>1012</v>
      </c>
      <c r="R40" s="10" t="s">
        <v>21</v>
      </c>
      <c r="S40" s="21">
        <f t="shared" si="10"/>
        <v>0.28256999999999999</v>
      </c>
      <c r="T40" s="21">
        <f t="shared" si="11"/>
        <v>0.57545999999999997</v>
      </c>
      <c r="U40" s="21">
        <f t="shared" si="9"/>
        <v>0.87263199999999996</v>
      </c>
      <c r="V40" s="21">
        <f t="shared" si="9"/>
        <v>1.1704219999999999</v>
      </c>
      <c r="W40" s="21">
        <f t="shared" si="9"/>
        <v>1.4698379999999998</v>
      </c>
      <c r="X40" s="21">
        <f t="shared" si="9"/>
        <v>1.7431189999999996</v>
      </c>
      <c r="Y40" s="21">
        <f t="shared" si="9"/>
        <v>2.0500429999999996</v>
      </c>
      <c r="Z40" s="21">
        <f t="shared" si="9"/>
        <v>2.3727039999999997</v>
      </c>
      <c r="AA40" s="21">
        <f t="shared" si="9"/>
        <v>2.6706429999999997</v>
      </c>
      <c r="AB40" s="21">
        <f t="shared" si="9"/>
        <v>2.9576409999999997</v>
      </c>
      <c r="AC40" s="21">
        <f t="shared" si="9"/>
        <v>3.2545189999999997</v>
      </c>
      <c r="AD40" s="21">
        <f t="shared" si="9"/>
        <v>3.5419979999999995</v>
      </c>
    </row>
    <row r="41" spans="1:30" customFormat="1">
      <c r="A41" s="10">
        <v>1013</v>
      </c>
      <c r="B41" s="10" t="s">
        <v>22</v>
      </c>
      <c r="C41" s="21">
        <f>+'[14]21'!$E$30/10^6</f>
        <v>1.4795000000000001E-2</v>
      </c>
      <c r="D41" s="21">
        <f>+'[14]21'!$F$30/10^6</f>
        <v>1.5904999999999999E-2</v>
      </c>
      <c r="E41" s="21">
        <f>+'[14]21'!$G$30/10^6</f>
        <v>1.6060999999999999E-2</v>
      </c>
      <c r="F41" s="21">
        <f>+'[14]21'!$I$30/10^6</f>
        <v>1.7281000000000001E-2</v>
      </c>
      <c r="G41" s="21">
        <f>+'[14]21'!$J$30/10^6</f>
        <v>1.6782999999999999E-2</v>
      </c>
      <c r="H41" s="21">
        <f>+'[14]21'!$K$30/10^6</f>
        <v>1.7176E-2</v>
      </c>
      <c r="I41" s="21">
        <f>+'[14]21'!$M$30/10^6</f>
        <v>2.0240000000000001E-2</v>
      </c>
      <c r="J41" s="21">
        <f>+'[14]21'!$N$30/10^6</f>
        <v>1.9505000000000002E-2</v>
      </c>
      <c r="K41" s="21">
        <f>+'[14]21'!$O$30/10^6</f>
        <v>1.8523000000000001E-2</v>
      </c>
      <c r="L41" s="21">
        <f>+'[14]21'!$Q$30/10^6</f>
        <v>1.7607999999999999E-2</v>
      </c>
      <c r="M41" s="21">
        <f>+'[14]21'!$R$30/10^6</f>
        <v>1.7207E-2</v>
      </c>
      <c r="N41" s="21">
        <f>+'[14]21'!$S$30/10^6</f>
        <v>1.6215E-2</v>
      </c>
      <c r="O41" s="22">
        <f t="shared" si="8"/>
        <v>0.20729900000000001</v>
      </c>
      <c r="Q41" s="10">
        <v>1013</v>
      </c>
      <c r="R41" s="10" t="s">
        <v>22</v>
      </c>
      <c r="S41" s="21">
        <f t="shared" si="10"/>
        <v>1.4795000000000001E-2</v>
      </c>
      <c r="T41" s="21">
        <f t="shared" si="11"/>
        <v>3.0699999999999998E-2</v>
      </c>
      <c r="U41" s="21">
        <f t="shared" si="9"/>
        <v>4.6760999999999997E-2</v>
      </c>
      <c r="V41" s="21">
        <f t="shared" si="9"/>
        <v>6.4042000000000002E-2</v>
      </c>
      <c r="W41" s="21">
        <f t="shared" si="9"/>
        <v>8.0825000000000008E-2</v>
      </c>
      <c r="X41" s="21">
        <f t="shared" si="9"/>
        <v>9.8001000000000005E-2</v>
      </c>
      <c r="Y41" s="21">
        <f t="shared" si="9"/>
        <v>0.11824100000000001</v>
      </c>
      <c r="Z41" s="21">
        <f t="shared" si="9"/>
        <v>0.13774600000000001</v>
      </c>
      <c r="AA41" s="21">
        <f t="shared" si="9"/>
        <v>0.15626900000000002</v>
      </c>
      <c r="AB41" s="21">
        <f t="shared" si="9"/>
        <v>0.173877</v>
      </c>
      <c r="AC41" s="21">
        <f t="shared" si="9"/>
        <v>0.191084</v>
      </c>
      <c r="AD41" s="21">
        <f t="shared" si="9"/>
        <v>0.20729900000000001</v>
      </c>
    </row>
    <row r="42" spans="1:30" customFormat="1">
      <c r="A42" s="10">
        <v>1014</v>
      </c>
      <c r="B42" s="10" t="s">
        <v>23</v>
      </c>
      <c r="C42" s="21">
        <f>+'[14]22'!$E$30/10^6</f>
        <v>0.69716699999999998</v>
      </c>
      <c r="D42" s="21">
        <f>+'[14]22'!$F$30/10^6</f>
        <v>0.73569600000000002</v>
      </c>
      <c r="E42" s="21">
        <f>+'[14]22'!$G$30/10^6</f>
        <v>0.71226400000000001</v>
      </c>
      <c r="F42" s="21">
        <f>+'[14]22'!$I$30/10^6</f>
        <v>0.73918099999999998</v>
      </c>
      <c r="G42" s="21">
        <f>+'[14]22'!$J$30/10^6</f>
        <v>0.74469300000000005</v>
      </c>
      <c r="H42" s="21">
        <f>+'[14]22'!$K$30/10^6</f>
        <v>0.71694500000000005</v>
      </c>
      <c r="I42" s="21">
        <f>+'[14]22'!$M$30/10^6</f>
        <v>0.806203</v>
      </c>
      <c r="J42" s="21">
        <f>+'[14]22'!$N$30/10^6</f>
        <v>0.79718999999999995</v>
      </c>
      <c r="K42" s="21">
        <f>+'[14]22'!$O$30/10^6</f>
        <v>0.78512400000000004</v>
      </c>
      <c r="L42" s="21">
        <f>+'[14]22'!$Q$30/10^6</f>
        <v>0.74363400000000002</v>
      </c>
      <c r="M42" s="21">
        <f>+'[14]22'!$R$30/10^6</f>
        <v>0.76089200000000001</v>
      </c>
      <c r="N42" s="21">
        <f>+'[14]22'!$S$30/10^6</f>
        <v>0.75770300000000002</v>
      </c>
      <c r="O42" s="22">
        <f t="shared" si="8"/>
        <v>8.9966919999999977</v>
      </c>
      <c r="Q42" s="10">
        <v>1014</v>
      </c>
      <c r="R42" s="10" t="s">
        <v>23</v>
      </c>
      <c r="S42" s="21">
        <f t="shared" si="10"/>
        <v>0.69716699999999998</v>
      </c>
      <c r="T42" s="21">
        <f t="shared" si="11"/>
        <v>1.432863</v>
      </c>
      <c r="U42" s="21">
        <f t="shared" si="9"/>
        <v>2.145127</v>
      </c>
      <c r="V42" s="21">
        <f t="shared" si="9"/>
        <v>2.8843079999999999</v>
      </c>
      <c r="W42" s="21">
        <f t="shared" si="9"/>
        <v>3.6290009999999997</v>
      </c>
      <c r="X42" s="21">
        <f t="shared" si="9"/>
        <v>4.3459459999999996</v>
      </c>
      <c r="Y42" s="21">
        <f t="shared" si="9"/>
        <v>5.1521489999999996</v>
      </c>
      <c r="Z42" s="21">
        <f t="shared" si="9"/>
        <v>5.9493389999999993</v>
      </c>
      <c r="AA42" s="21">
        <f t="shared" si="9"/>
        <v>6.734462999999999</v>
      </c>
      <c r="AB42" s="21">
        <f t="shared" si="9"/>
        <v>7.4780969999999991</v>
      </c>
      <c r="AC42" s="21">
        <f t="shared" si="9"/>
        <v>8.2389889999999983</v>
      </c>
      <c r="AD42" s="21">
        <f t="shared" si="9"/>
        <v>8.9966919999999977</v>
      </c>
    </row>
    <row r="43" spans="1:30" customFormat="1">
      <c r="A43" s="10">
        <v>1015</v>
      </c>
      <c r="B43" s="10" t="s">
        <v>24</v>
      </c>
      <c r="C43" s="21">
        <f>+'[14]23'!$E$30/10^6</f>
        <v>8.0992600000000012E-2</v>
      </c>
      <c r="D43" s="21">
        <f>+'[14]23'!$F$30/10^6</f>
        <v>9.1601399999999999E-2</v>
      </c>
      <c r="E43" s="21">
        <f>+'[14]23'!$G$30/10^6</f>
        <v>8.2520399999999994E-2</v>
      </c>
      <c r="F43" s="21">
        <f>+'[14]23'!$I$30/10^6</f>
        <v>8.6572899999999994E-2</v>
      </c>
      <c r="G43" s="21">
        <f>+'[14]23'!$J$30/10^6</f>
        <v>8.5839300000000007E-2</v>
      </c>
      <c r="H43" s="21">
        <f>+'[14]23'!$K$30/10^6</f>
        <v>8.4031499999999995E-2</v>
      </c>
      <c r="I43" s="21">
        <f>+'[14]23'!$M$30/10^6</f>
        <v>8.9336399999999996E-2</v>
      </c>
      <c r="J43" s="21">
        <f>+'[14]23'!$N$30/10^6</f>
        <v>0.1046115</v>
      </c>
      <c r="K43" s="21">
        <f>+'[14]23'!$O$30/10^6</f>
        <v>9.213360000000001E-2</v>
      </c>
      <c r="L43" s="21">
        <f>+'[14]23'!$Q$30/10^6</f>
        <v>9.0750899999999995E-2</v>
      </c>
      <c r="M43" s="21">
        <f>+'[14]23'!$R$30/10^6</f>
        <v>8.8230000000000003E-2</v>
      </c>
      <c r="N43" s="21">
        <f>+'[14]23'!$S$30/10^6</f>
        <v>8.7136000000000005E-2</v>
      </c>
      <c r="O43" s="22">
        <f t="shared" si="8"/>
        <v>1.0637565</v>
      </c>
      <c r="Q43" s="10">
        <v>1015</v>
      </c>
      <c r="R43" s="10" t="s">
        <v>24</v>
      </c>
      <c r="S43" s="21">
        <f t="shared" si="10"/>
        <v>8.0992600000000012E-2</v>
      </c>
      <c r="T43" s="21">
        <f t="shared" si="11"/>
        <v>0.17259400000000003</v>
      </c>
      <c r="U43" s="21">
        <f t="shared" si="9"/>
        <v>0.25511440000000002</v>
      </c>
      <c r="V43" s="21">
        <f t="shared" si="9"/>
        <v>0.34168730000000003</v>
      </c>
      <c r="W43" s="21">
        <f t="shared" si="9"/>
        <v>0.42752660000000003</v>
      </c>
      <c r="X43" s="21">
        <f t="shared" si="9"/>
        <v>0.51155810000000002</v>
      </c>
      <c r="Y43" s="21">
        <f t="shared" si="9"/>
        <v>0.6008945</v>
      </c>
      <c r="Z43" s="21">
        <f t="shared" si="9"/>
        <v>0.70550599999999997</v>
      </c>
      <c r="AA43" s="21">
        <f t="shared" si="9"/>
        <v>0.7976396</v>
      </c>
      <c r="AB43" s="21">
        <f t="shared" si="9"/>
        <v>0.88839049999999997</v>
      </c>
      <c r="AC43" s="21">
        <f t="shared" si="9"/>
        <v>0.9766205</v>
      </c>
      <c r="AD43" s="21">
        <f t="shared" si="9"/>
        <v>1.0637565</v>
      </c>
    </row>
    <row r="44" spans="1:30" customFormat="1">
      <c r="A44" s="10">
        <v>1016</v>
      </c>
      <c r="B44" s="10" t="s">
        <v>25</v>
      </c>
      <c r="C44" s="21">
        <f>+'[14]24'!$E$30/10^6</f>
        <v>0.10528739999999999</v>
      </c>
      <c r="D44" s="21">
        <f>+'[14]24'!$F$30/10^6</f>
        <v>0.1113046</v>
      </c>
      <c r="E44" s="21">
        <f>+'[14]24'!$G$30/10^6</f>
        <v>0.1067338</v>
      </c>
      <c r="F44" s="21">
        <f>+'[14]24'!$I$30/10^6</f>
        <v>0.11837980000000001</v>
      </c>
      <c r="G44" s="21">
        <f>+'[14]24'!$J$30/10^6</f>
        <v>0.1117635</v>
      </c>
      <c r="H44" s="21">
        <f>+'[14]24'!$K$30/10^6</f>
        <v>0.11057549999999999</v>
      </c>
      <c r="I44" s="21">
        <f>+'[14]24'!$M$30/10^6</f>
        <v>0.1235575</v>
      </c>
      <c r="J44" s="21">
        <f>+'[14]24'!$N$30/10^6</f>
        <v>0.13601729999999998</v>
      </c>
      <c r="K44" s="21">
        <f>+'[14]24'!$O$30/10^6</f>
        <v>0.11808360000000001</v>
      </c>
      <c r="L44" s="21">
        <f>+'[14]24'!$Q$30/10^6</f>
        <v>0.1075888</v>
      </c>
      <c r="M44" s="21">
        <f>+'[14]24'!$R$30/10^6</f>
        <v>0.1111071</v>
      </c>
      <c r="N44" s="21">
        <f>+'[14]24'!$S$30/10^6</f>
        <v>0.1107884</v>
      </c>
      <c r="O44" s="22">
        <f t="shared" si="8"/>
        <v>1.3711872999999999</v>
      </c>
      <c r="Q44" s="10">
        <v>1016</v>
      </c>
      <c r="R44" s="10" t="s">
        <v>25</v>
      </c>
      <c r="S44" s="21">
        <f t="shared" si="10"/>
        <v>0.10528739999999999</v>
      </c>
      <c r="T44" s="21">
        <f t="shared" si="11"/>
        <v>0.21659200000000001</v>
      </c>
      <c r="U44" s="21">
        <f t="shared" si="9"/>
        <v>0.3233258</v>
      </c>
      <c r="V44" s="21">
        <f t="shared" si="9"/>
        <v>0.44170560000000003</v>
      </c>
      <c r="W44" s="21">
        <f t="shared" si="9"/>
        <v>0.55346910000000005</v>
      </c>
      <c r="X44" s="21">
        <f t="shared" si="9"/>
        <v>0.66404459999999998</v>
      </c>
      <c r="Y44" s="21">
        <f t="shared" si="9"/>
        <v>0.78760209999999997</v>
      </c>
      <c r="Z44" s="21">
        <f t="shared" si="9"/>
        <v>0.92361939999999998</v>
      </c>
      <c r="AA44" s="21">
        <f t="shared" si="9"/>
        <v>1.041703</v>
      </c>
      <c r="AB44" s="21">
        <f t="shared" si="9"/>
        <v>1.1492918000000001</v>
      </c>
      <c r="AC44" s="21">
        <f t="shared" si="9"/>
        <v>1.2603989</v>
      </c>
      <c r="AD44" s="21">
        <f t="shared" si="9"/>
        <v>1.3711872999999999</v>
      </c>
    </row>
    <row r="45" spans="1:30" customFormat="1">
      <c r="A45" s="10">
        <v>1017</v>
      </c>
      <c r="B45" s="10" t="s">
        <v>26</v>
      </c>
      <c r="C45" s="21">
        <f>+'[14]25'!$E$30/10^6</f>
        <v>0.20467399999999999</v>
      </c>
      <c r="D45" s="21">
        <f>+'[14]25'!$F$30/10^6</f>
        <v>0.21135999999999999</v>
      </c>
      <c r="E45" s="21">
        <f>+'[14]25'!$G$30/10^6</f>
        <v>0.211011</v>
      </c>
      <c r="F45" s="21">
        <f>+'[14]25'!$I$30/10^6</f>
        <v>0.221468</v>
      </c>
      <c r="G45" s="21">
        <f>+'[14]25'!$J$30/10^6</f>
        <v>0.21382499999999999</v>
      </c>
      <c r="H45" s="21">
        <f>+'[14]25'!$K$30/10^6</f>
        <v>0.19967299999999999</v>
      </c>
      <c r="I45" s="21">
        <f>+'[14]25'!$M$30/10^6</f>
        <v>0.22423999999999999</v>
      </c>
      <c r="J45" s="21">
        <f>+'[14]25'!$N$30/10^6</f>
        <v>0.22689200000000001</v>
      </c>
      <c r="K45" s="21">
        <f>+'[14]25'!$O$30/10^6</f>
        <v>0.22647</v>
      </c>
      <c r="L45" s="21">
        <f>+'[14]25'!$Q$30/10^6</f>
        <v>0.21060599999999999</v>
      </c>
      <c r="M45" s="21">
        <f>+'[14]25'!$R$30/10^6</f>
        <v>0.21127399999999999</v>
      </c>
      <c r="N45" s="21">
        <f>+'[14]25'!$S$30/10^6</f>
        <v>0.208727</v>
      </c>
      <c r="O45" s="22">
        <f t="shared" si="8"/>
        <v>2.5702199999999999</v>
      </c>
      <c r="Q45" s="10">
        <v>1017</v>
      </c>
      <c r="R45" s="10" t="s">
        <v>26</v>
      </c>
      <c r="S45" s="21">
        <f t="shared" si="10"/>
        <v>0.20467399999999999</v>
      </c>
      <c r="T45" s="21">
        <f t="shared" si="11"/>
        <v>0.41603400000000001</v>
      </c>
      <c r="U45" s="21">
        <f t="shared" si="9"/>
        <v>0.62704500000000007</v>
      </c>
      <c r="V45" s="21">
        <f t="shared" si="9"/>
        <v>0.84851300000000007</v>
      </c>
      <c r="W45" s="21">
        <f t="shared" si="9"/>
        <v>1.062338</v>
      </c>
      <c r="X45" s="21">
        <f t="shared" si="9"/>
        <v>1.262011</v>
      </c>
      <c r="Y45" s="21">
        <f t="shared" si="9"/>
        <v>1.486251</v>
      </c>
      <c r="Z45" s="21">
        <f t="shared" si="9"/>
        <v>1.7131430000000001</v>
      </c>
      <c r="AA45" s="21">
        <f t="shared" si="9"/>
        <v>1.939613</v>
      </c>
      <c r="AB45" s="21">
        <f t="shared" si="9"/>
        <v>2.1502189999999999</v>
      </c>
      <c r="AC45" s="21">
        <f t="shared" si="9"/>
        <v>2.3614929999999998</v>
      </c>
      <c r="AD45" s="21">
        <f t="shared" si="9"/>
        <v>2.5702199999999999</v>
      </c>
    </row>
    <row r="46" spans="1:30" customFormat="1">
      <c r="A46" s="10">
        <v>1018</v>
      </c>
      <c r="B46" s="10" t="s">
        <v>27</v>
      </c>
      <c r="C46" s="21">
        <f>+'[14]26'!$E$30/10^6</f>
        <v>9.0479000000000004E-2</v>
      </c>
      <c r="D46" s="21">
        <f>+'[14]26'!$F$30/10^6</f>
        <v>9.0319999999999998E-2</v>
      </c>
      <c r="E46" s="21">
        <f>+'[14]26'!$G$30/10^6</f>
        <v>9.3715999999999994E-2</v>
      </c>
      <c r="F46" s="21">
        <f>+'[14]26'!$I$30/10^6</f>
        <v>9.5232999999999998E-2</v>
      </c>
      <c r="G46" s="21">
        <f>+'[14]26'!$J$30/10^6</f>
        <v>8.9668999999999999E-2</v>
      </c>
      <c r="H46" s="21">
        <f>+'[14]26'!$K$30/10^6</f>
        <v>9.3090999999999993E-2</v>
      </c>
      <c r="I46" s="21">
        <f>+'[14]26'!$M$30/10^6</f>
        <v>0.101935</v>
      </c>
      <c r="J46" s="21">
        <f>+'[14]26'!$N$30/10^6</f>
        <v>0.10453800000000001</v>
      </c>
      <c r="K46" s="21">
        <f>+'[14]26'!$O$30/10^6</f>
        <v>0.100118</v>
      </c>
      <c r="L46" s="21">
        <f>+'[14]26'!$Q$30/10^6</f>
        <v>9.2791999999999999E-2</v>
      </c>
      <c r="M46" s="21">
        <f>+'[14]26'!$R$30/10^6</f>
        <v>9.5506999999999995E-2</v>
      </c>
      <c r="N46" s="21">
        <f>+'[14]26'!$S$30/10^6</f>
        <v>9.3875E-2</v>
      </c>
      <c r="O46" s="22">
        <f t="shared" si="8"/>
        <v>1.141273</v>
      </c>
      <c r="Q46" s="10">
        <v>1018</v>
      </c>
      <c r="R46" s="10" t="s">
        <v>27</v>
      </c>
      <c r="S46" s="21">
        <f t="shared" si="10"/>
        <v>9.0479000000000004E-2</v>
      </c>
      <c r="T46" s="21">
        <f t="shared" si="11"/>
        <v>0.18079899999999999</v>
      </c>
      <c r="U46" s="21">
        <f t="shared" si="9"/>
        <v>0.27451499999999995</v>
      </c>
      <c r="V46" s="21">
        <f t="shared" si="9"/>
        <v>0.36974799999999997</v>
      </c>
      <c r="W46" s="21">
        <f t="shared" si="9"/>
        <v>0.45941699999999996</v>
      </c>
      <c r="X46" s="21">
        <f t="shared" si="9"/>
        <v>0.552508</v>
      </c>
      <c r="Y46" s="21">
        <f t="shared" si="9"/>
        <v>0.654443</v>
      </c>
      <c r="Z46" s="21">
        <f t="shared" si="9"/>
        <v>0.75898100000000002</v>
      </c>
      <c r="AA46" s="21">
        <f t="shared" si="9"/>
        <v>0.85909900000000006</v>
      </c>
      <c r="AB46" s="21">
        <f t="shared" si="9"/>
        <v>0.95189100000000004</v>
      </c>
      <c r="AC46" s="21">
        <f t="shared" si="9"/>
        <v>1.0473980000000001</v>
      </c>
      <c r="AD46" s="21">
        <f t="shared" si="9"/>
        <v>1.141273</v>
      </c>
    </row>
    <row r="47" spans="1:30" customFormat="1">
      <c r="A47" s="10">
        <v>1019</v>
      </c>
      <c r="B47" s="10" t="s">
        <v>28</v>
      </c>
      <c r="C47" s="21">
        <f>+'[14]27'!$E$30/10^6</f>
        <v>5.6240999999999999E-2</v>
      </c>
      <c r="D47" s="21">
        <f>+'[14]27'!$F$30/10^6</f>
        <v>5.7027000000000001E-2</v>
      </c>
      <c r="E47" s="21">
        <f>+'[14]27'!$G$30/10^6</f>
        <v>5.7759999999999999E-2</v>
      </c>
      <c r="F47" s="21">
        <f>+'[14]27'!$I$30/10^6</f>
        <v>6.0042999999999999E-2</v>
      </c>
      <c r="G47" s="21">
        <f>+'[14]27'!$J$30/10^6</f>
        <v>5.9205000000000001E-2</v>
      </c>
      <c r="H47" s="21">
        <f>+'[14]27'!$K$30/10^6</f>
        <v>5.5543000000000002E-2</v>
      </c>
      <c r="I47" s="21">
        <f>+'[14]27'!$M$30/10^6</f>
        <v>6.173E-2</v>
      </c>
      <c r="J47" s="21">
        <f>+'[14]27'!$N$30/10^6</f>
        <v>5.7300999999999998E-2</v>
      </c>
      <c r="K47" s="21">
        <f>+'[14]27'!$O$30/10^6</f>
        <v>5.8897999999999999E-2</v>
      </c>
      <c r="L47" s="21">
        <f>+'[14]27'!$Q$30/10^6</f>
        <v>5.7821999999999998E-2</v>
      </c>
      <c r="M47" s="21">
        <f>+'[14]27'!$R$30/10^6</f>
        <v>5.8146999999999997E-2</v>
      </c>
      <c r="N47" s="21">
        <f>+'[14]27'!$S$30/10^6</f>
        <v>5.4542E-2</v>
      </c>
      <c r="O47" s="22">
        <f t="shared" si="8"/>
        <v>0.69425899999999996</v>
      </c>
      <c r="Q47" s="10">
        <v>1019</v>
      </c>
      <c r="R47" s="10" t="s">
        <v>28</v>
      </c>
      <c r="S47" s="21">
        <f t="shared" si="10"/>
        <v>5.6240999999999999E-2</v>
      </c>
      <c r="T47" s="21">
        <f t="shared" si="11"/>
        <v>0.11326800000000001</v>
      </c>
      <c r="U47" s="21">
        <f t="shared" si="9"/>
        <v>0.17102800000000001</v>
      </c>
      <c r="V47" s="21">
        <f t="shared" si="9"/>
        <v>0.23107100000000003</v>
      </c>
      <c r="W47" s="21">
        <f t="shared" si="9"/>
        <v>0.29027600000000003</v>
      </c>
      <c r="X47" s="21">
        <f t="shared" si="9"/>
        <v>0.34581900000000004</v>
      </c>
      <c r="Y47" s="21">
        <f t="shared" si="9"/>
        <v>0.40754900000000005</v>
      </c>
      <c r="Z47" s="21">
        <f t="shared" si="9"/>
        <v>0.46485000000000004</v>
      </c>
      <c r="AA47" s="21">
        <f t="shared" si="9"/>
        <v>0.52374799999999999</v>
      </c>
      <c r="AB47" s="21">
        <f t="shared" si="9"/>
        <v>0.58157000000000003</v>
      </c>
      <c r="AC47" s="21">
        <f t="shared" si="9"/>
        <v>0.63971699999999998</v>
      </c>
      <c r="AD47" s="21">
        <f t="shared" si="9"/>
        <v>0.69425899999999996</v>
      </c>
    </row>
    <row r="48" spans="1:30" customFormat="1">
      <c r="A48" s="10">
        <v>1020</v>
      </c>
      <c r="B48" s="10" t="s">
        <v>29</v>
      </c>
      <c r="C48" s="21">
        <f>+'[14]28'!$E$30/10^6</f>
        <v>0.281084</v>
      </c>
      <c r="D48" s="21">
        <f>+'[14]28'!$F$30/10^6</f>
        <v>0.28765499999999999</v>
      </c>
      <c r="E48" s="21">
        <f>+'[14]28'!$G$30/10^6</f>
        <v>0.28936200000000001</v>
      </c>
      <c r="F48" s="21">
        <f>+'[14]28'!$I$30/10^6</f>
        <v>0.30006500000000003</v>
      </c>
      <c r="G48" s="21">
        <f>+'[14]28'!$J$30/10^6</f>
        <v>0.291634</v>
      </c>
      <c r="H48" s="21">
        <f>+'[14]28'!$K$30/10^6</f>
        <v>0.27351700000000001</v>
      </c>
      <c r="I48" s="21">
        <f>+'[14]28'!$M$30/10^6</f>
        <v>0.314133</v>
      </c>
      <c r="J48" s="21">
        <f>+'[14]28'!$N$30/10^6</f>
        <v>0.29130699999999998</v>
      </c>
      <c r="K48" s="21">
        <f>+'[14]28'!$O$30/10^6</f>
        <v>0.30645600000000001</v>
      </c>
      <c r="L48" s="21">
        <f>+'[14]28'!$Q$30/10^6</f>
        <v>0.29414600000000002</v>
      </c>
      <c r="M48" s="21">
        <f>+'[14]28'!$R$30/10^6</f>
        <v>0.29570099999999999</v>
      </c>
      <c r="N48" s="21">
        <f>+'[14]28'!$S$30/10^6</f>
        <v>0.300261</v>
      </c>
      <c r="O48" s="22">
        <f t="shared" si="8"/>
        <v>3.525320999999999</v>
      </c>
      <c r="Q48" s="10">
        <v>1020</v>
      </c>
      <c r="R48" s="10" t="s">
        <v>29</v>
      </c>
      <c r="S48" s="21">
        <f t="shared" si="10"/>
        <v>0.281084</v>
      </c>
      <c r="T48" s="21">
        <f t="shared" si="11"/>
        <v>0.56873899999999999</v>
      </c>
      <c r="U48" s="21">
        <f t="shared" ref="U48:U58" si="12">+T48+E48</f>
        <v>0.858101</v>
      </c>
      <c r="V48" s="21">
        <f t="shared" ref="V48:V58" si="13">+U48+F48</f>
        <v>1.158166</v>
      </c>
      <c r="W48" s="21">
        <f t="shared" ref="W48:W58" si="14">+V48+G48</f>
        <v>1.4498</v>
      </c>
      <c r="X48" s="21">
        <f t="shared" ref="X48:X58" si="15">+W48+H48</f>
        <v>1.723317</v>
      </c>
      <c r="Y48" s="21">
        <f t="shared" ref="Y48:Y58" si="16">+X48+I48</f>
        <v>2.0374499999999998</v>
      </c>
      <c r="Z48" s="21">
        <f t="shared" ref="Z48:Z58" si="17">+Y48+J48</f>
        <v>2.3287569999999995</v>
      </c>
      <c r="AA48" s="21">
        <f t="shared" ref="AA48:AA58" si="18">+Z48+K48</f>
        <v>2.6352129999999994</v>
      </c>
      <c r="AB48" s="21">
        <f t="shared" ref="AB48:AB58" si="19">+AA48+L48</f>
        <v>2.9293589999999994</v>
      </c>
      <c r="AC48" s="21">
        <f t="shared" ref="AC48:AC58" si="20">+AB48+M48</f>
        <v>3.2250599999999991</v>
      </c>
      <c r="AD48" s="21">
        <f t="shared" ref="AD48:AD58" si="21">+AC48+N48</f>
        <v>3.525320999999999</v>
      </c>
    </row>
    <row r="49" spans="1:30" customFormat="1">
      <c r="A49" s="10">
        <v>1021</v>
      </c>
      <c r="B49" s="10" t="s">
        <v>30</v>
      </c>
      <c r="C49" s="21">
        <f>+'[14]29'!$E$30/10^6</f>
        <v>7.8755000000000006E-2</v>
      </c>
      <c r="D49" s="21">
        <f>+'[14]29'!$F$30/10^6</f>
        <v>7.6480000000000006E-2</v>
      </c>
      <c r="E49" s="21">
        <f>+'[14]29'!$G$30/10^6</f>
        <v>8.1229999999999997E-2</v>
      </c>
      <c r="F49" s="21">
        <f>+'[14]29'!$I$30/10^6</f>
        <v>8.6958999999999995E-2</v>
      </c>
      <c r="G49" s="21">
        <f>+'[14]29'!$J$30/10^6</f>
        <v>7.7993000000000007E-2</v>
      </c>
      <c r="H49" s="21">
        <f>+'[14]29'!$K$30/10^6</f>
        <v>7.4574000000000001E-2</v>
      </c>
      <c r="I49" s="21">
        <f>+'[14]29'!$M$30/10^6</f>
        <v>8.1226999999999994E-2</v>
      </c>
      <c r="J49" s="21">
        <f>+'[14]29'!$N$30/10^6</f>
        <v>8.1602999999999995E-2</v>
      </c>
      <c r="K49" s="21">
        <f>+'[14]29'!$O$30/10^6</f>
        <v>9.0963000000000002E-2</v>
      </c>
      <c r="L49" s="21">
        <f>+'[14]29'!$Q$30/10^6</f>
        <v>7.7585000000000001E-2</v>
      </c>
      <c r="M49" s="21">
        <f>+'[14]29'!$R$30/10^6</f>
        <v>7.9186999999999994E-2</v>
      </c>
      <c r="N49" s="21">
        <f>+'[14]29'!$S$30/10^6</f>
        <v>8.3168000000000006E-2</v>
      </c>
      <c r="O49" s="22">
        <f t="shared" si="8"/>
        <v>0.96972400000000003</v>
      </c>
      <c r="Q49" s="10">
        <v>1021</v>
      </c>
      <c r="R49" s="10" t="s">
        <v>30</v>
      </c>
      <c r="S49" s="21">
        <f t="shared" si="10"/>
        <v>7.8755000000000006E-2</v>
      </c>
      <c r="T49" s="21">
        <f t="shared" si="11"/>
        <v>0.15523500000000001</v>
      </c>
      <c r="U49" s="21">
        <f t="shared" si="12"/>
        <v>0.23646500000000001</v>
      </c>
      <c r="V49" s="21">
        <f t="shared" si="13"/>
        <v>0.32342399999999999</v>
      </c>
      <c r="W49" s="21">
        <f t="shared" si="14"/>
        <v>0.40141700000000002</v>
      </c>
      <c r="X49" s="21">
        <f t="shared" si="15"/>
        <v>0.47599100000000005</v>
      </c>
      <c r="Y49" s="21">
        <f t="shared" si="16"/>
        <v>0.55721799999999999</v>
      </c>
      <c r="Z49" s="21">
        <f t="shared" si="17"/>
        <v>0.63882099999999997</v>
      </c>
      <c r="AA49" s="21">
        <f t="shared" si="18"/>
        <v>0.72978399999999999</v>
      </c>
      <c r="AB49" s="21">
        <f t="shared" si="19"/>
        <v>0.807369</v>
      </c>
      <c r="AC49" s="21">
        <f t="shared" si="20"/>
        <v>0.88655600000000001</v>
      </c>
      <c r="AD49" s="21">
        <f t="shared" si="21"/>
        <v>0.96972400000000003</v>
      </c>
    </row>
    <row r="50" spans="1:30" customFormat="1">
      <c r="A50" s="10">
        <v>1022</v>
      </c>
      <c r="B50" s="10" t="s">
        <v>31</v>
      </c>
      <c r="C50" s="21">
        <f>+'[14]30'!$E$30/10^6</f>
        <v>0.37979000000000002</v>
      </c>
      <c r="D50" s="21">
        <f>+'[14]30'!$F$30/10^6</f>
        <v>0.39545999999999998</v>
      </c>
      <c r="E50" s="21">
        <f>+'[14]30'!$G$30/10^6</f>
        <v>0.392291</v>
      </c>
      <c r="F50" s="21">
        <f>+'[14]30'!$I$30/10^6</f>
        <v>0.39335700000000001</v>
      </c>
      <c r="G50" s="21">
        <f>+'[14]30'!$J$30/10^6</f>
        <v>0.39741799999999999</v>
      </c>
      <c r="H50" s="21">
        <f>+'[14]30'!$K$30/10^6</f>
        <v>0.38231999999999999</v>
      </c>
      <c r="I50" s="21">
        <f>+'[14]30'!$M$30/10^6</f>
        <v>0.42757200000000001</v>
      </c>
      <c r="J50" s="21">
        <f>+'[14]30'!$N$30/10^6</f>
        <v>0.41179700000000002</v>
      </c>
      <c r="K50" s="21">
        <f>+'[14]30'!$O$30/10^6</f>
        <v>0.42283599999999999</v>
      </c>
      <c r="L50" s="21">
        <f>+'[14]30'!$Q$30/10^6</f>
        <v>0.39863199999999999</v>
      </c>
      <c r="M50" s="21">
        <f>+'[14]30'!$R$30/10^6</f>
        <v>0.40973199999999999</v>
      </c>
      <c r="N50" s="21">
        <f>+'[14]30'!$S$30/10^6</f>
        <v>0.40970899999999999</v>
      </c>
      <c r="O50" s="22">
        <f t="shared" si="8"/>
        <v>4.8209140000000001</v>
      </c>
      <c r="Q50" s="10">
        <v>1022</v>
      </c>
      <c r="R50" s="10" t="s">
        <v>31</v>
      </c>
      <c r="S50" s="21">
        <f t="shared" si="10"/>
        <v>0.37979000000000002</v>
      </c>
      <c r="T50" s="21">
        <f t="shared" si="11"/>
        <v>0.77524999999999999</v>
      </c>
      <c r="U50" s="21">
        <f t="shared" si="12"/>
        <v>1.1675409999999999</v>
      </c>
      <c r="V50" s="21">
        <f t="shared" si="13"/>
        <v>1.5608979999999999</v>
      </c>
      <c r="W50" s="21">
        <f t="shared" si="14"/>
        <v>1.9583159999999999</v>
      </c>
      <c r="X50" s="21">
        <f t="shared" si="15"/>
        <v>2.3406359999999999</v>
      </c>
      <c r="Y50" s="21">
        <f t="shared" si="16"/>
        <v>2.768208</v>
      </c>
      <c r="Z50" s="21">
        <f t="shared" si="17"/>
        <v>3.180005</v>
      </c>
      <c r="AA50" s="21">
        <f t="shared" si="18"/>
        <v>3.6028409999999997</v>
      </c>
      <c r="AB50" s="21">
        <f t="shared" si="19"/>
        <v>4.0014729999999998</v>
      </c>
      <c r="AC50" s="21">
        <f t="shared" si="20"/>
        <v>4.4112049999999998</v>
      </c>
      <c r="AD50" s="21">
        <f t="shared" si="21"/>
        <v>4.8209140000000001</v>
      </c>
    </row>
    <row r="51" spans="1:30" customFormat="1">
      <c r="A51" s="10">
        <v>1023</v>
      </c>
      <c r="B51" s="10" t="s">
        <v>32</v>
      </c>
      <c r="C51" s="21">
        <f>+'[14]31'!$E$30/10^6</f>
        <v>8.0366000000000007E-2</v>
      </c>
      <c r="D51" s="21">
        <f>+'[14]31'!$F$30/10^6</f>
        <v>8.3960999999999994E-2</v>
      </c>
      <c r="E51" s="21">
        <f>+'[14]31'!$G$30/10^6</f>
        <v>8.4420999999999996E-2</v>
      </c>
      <c r="F51" s="21">
        <f>+'[14]31'!$I$30/10^6</f>
        <v>8.9837E-2</v>
      </c>
      <c r="G51" s="21">
        <f>+'[14]31'!$J$30/10^6</f>
        <v>8.4426000000000001E-2</v>
      </c>
      <c r="H51" s="21">
        <f>+'[14]31'!$K$30/10^6</f>
        <v>8.1946000000000005E-2</v>
      </c>
      <c r="I51" s="21">
        <f>+'[14]31'!$M$30/10^6</f>
        <v>8.9233000000000007E-2</v>
      </c>
      <c r="J51" s="21">
        <f>+'[14]31'!$N$30/10^6</f>
        <v>9.4797000000000006E-2</v>
      </c>
      <c r="K51" s="21">
        <f>+'[14]31'!$O$30/10^6</f>
        <v>8.9210999999999999E-2</v>
      </c>
      <c r="L51" s="21">
        <f>+'[14]31'!$Q$30/10^6</f>
        <v>8.4934999999999997E-2</v>
      </c>
      <c r="M51" s="21">
        <f>+'[14]31'!$R$30/10^6</f>
        <v>8.8140999999999997E-2</v>
      </c>
      <c r="N51" s="21">
        <f>+'[14]31'!$S$30/10^6</f>
        <v>8.8623999999999994E-2</v>
      </c>
      <c r="O51" s="22">
        <f t="shared" si="8"/>
        <v>1.039898</v>
      </c>
      <c r="Q51" s="10">
        <v>1023</v>
      </c>
      <c r="R51" s="10" t="s">
        <v>32</v>
      </c>
      <c r="S51" s="21">
        <f t="shared" si="10"/>
        <v>8.0366000000000007E-2</v>
      </c>
      <c r="T51" s="21">
        <f t="shared" si="11"/>
        <v>0.164327</v>
      </c>
      <c r="U51" s="21">
        <f t="shared" si="12"/>
        <v>0.248748</v>
      </c>
      <c r="V51" s="21">
        <f t="shared" si="13"/>
        <v>0.33858500000000002</v>
      </c>
      <c r="W51" s="21">
        <f t="shared" si="14"/>
        <v>0.42301100000000003</v>
      </c>
      <c r="X51" s="21">
        <f t="shared" si="15"/>
        <v>0.50495699999999999</v>
      </c>
      <c r="Y51" s="21">
        <f t="shared" si="16"/>
        <v>0.59419</v>
      </c>
      <c r="Z51" s="21">
        <f t="shared" si="17"/>
        <v>0.68898700000000002</v>
      </c>
      <c r="AA51" s="21">
        <f t="shared" si="18"/>
        <v>0.77819800000000006</v>
      </c>
      <c r="AB51" s="21">
        <f t="shared" si="19"/>
        <v>0.86313300000000004</v>
      </c>
      <c r="AC51" s="21">
        <f t="shared" si="20"/>
        <v>0.95127400000000006</v>
      </c>
      <c r="AD51" s="21">
        <f t="shared" si="21"/>
        <v>1.039898</v>
      </c>
    </row>
    <row r="52" spans="1:30" customFormat="1">
      <c r="A52" s="10">
        <v>1024</v>
      </c>
      <c r="B52" s="10" t="s">
        <v>33</v>
      </c>
      <c r="C52" s="21">
        <f>+'[14]32'!$E$30/10^6</f>
        <v>0.61291700000000005</v>
      </c>
      <c r="D52" s="21">
        <f>+'[14]32'!$F$30/10^6</f>
        <v>0.62055349000000004</v>
      </c>
      <c r="E52" s="21">
        <f>+'[14]32'!$G$30/10^6</f>
        <v>0.63118637</v>
      </c>
      <c r="F52" s="21">
        <f>+'[14]32'!$I$30/10^6</f>
        <v>0.64080300000000001</v>
      </c>
      <c r="G52" s="21">
        <f>+'[14]32'!$J$30/10^6</f>
        <v>0.63485393999999995</v>
      </c>
      <c r="H52" s="21">
        <f>+'[14]32'!$K$30/10^6</f>
        <v>0.60070999999999997</v>
      </c>
      <c r="I52" s="21">
        <f>+'[14]32'!$M$30/10^6</f>
        <v>0.66139800000000004</v>
      </c>
      <c r="J52" s="21">
        <f>+'[14]32'!$N$30/10^6</f>
        <v>0.61951500000000004</v>
      </c>
      <c r="K52" s="21">
        <f>+'[14]32'!$O$30/10^6</f>
        <v>0.65486100000000003</v>
      </c>
      <c r="L52" s="21">
        <f>+'[14]32'!$Q$30/10^6</f>
        <v>0.63453499999999996</v>
      </c>
      <c r="M52" s="21">
        <f>+'[14]32'!$R$30/10^6</f>
        <v>0.66904300000000005</v>
      </c>
      <c r="N52" s="21">
        <f>+'[14]32'!$S$30/10^6</f>
        <v>0.67784599999999995</v>
      </c>
      <c r="O52" s="22">
        <f t="shared" si="8"/>
        <v>7.6582217999999997</v>
      </c>
      <c r="Q52" s="10">
        <v>1024</v>
      </c>
      <c r="R52" s="10" t="s">
        <v>33</v>
      </c>
      <c r="S52" s="21">
        <f t="shared" si="10"/>
        <v>0.61291700000000005</v>
      </c>
      <c r="T52" s="21">
        <f t="shared" si="11"/>
        <v>1.2334704900000002</v>
      </c>
      <c r="U52" s="21">
        <f t="shared" si="12"/>
        <v>1.8646568600000002</v>
      </c>
      <c r="V52" s="21">
        <f t="shared" si="13"/>
        <v>2.5054598600000002</v>
      </c>
      <c r="W52" s="21">
        <f t="shared" si="14"/>
        <v>3.1403138000000004</v>
      </c>
      <c r="X52" s="21">
        <f t="shared" si="15"/>
        <v>3.7410238000000002</v>
      </c>
      <c r="Y52" s="21">
        <f t="shared" si="16"/>
        <v>4.4024217999999999</v>
      </c>
      <c r="Z52" s="21">
        <f t="shared" si="17"/>
        <v>5.0219367999999998</v>
      </c>
      <c r="AA52" s="21">
        <f t="shared" si="18"/>
        <v>5.6767978000000001</v>
      </c>
      <c r="AB52" s="21">
        <f t="shared" si="19"/>
        <v>6.3113327999999997</v>
      </c>
      <c r="AC52" s="21">
        <f t="shared" si="20"/>
        <v>6.9803758</v>
      </c>
      <c r="AD52" s="21">
        <f t="shared" si="21"/>
        <v>7.6582217999999997</v>
      </c>
    </row>
    <row r="53" spans="1:30" customFormat="1">
      <c r="A53" s="10">
        <v>1025</v>
      </c>
      <c r="B53" s="10" t="s">
        <v>34</v>
      </c>
      <c r="C53" s="21">
        <f>+'[14]33'!$E$30/10^6</f>
        <v>9.4534999999999994E-2</v>
      </c>
      <c r="D53" s="21">
        <f>+'[14]33'!$F$30/10^6</f>
        <v>9.6244999999999997E-2</v>
      </c>
      <c r="E53" s="21">
        <f>+'[14]33'!$G$30/10^6</f>
        <v>0.10077700000000001</v>
      </c>
      <c r="F53" s="21">
        <f>+'[14]33'!$I$30/10^6</f>
        <v>0.100271</v>
      </c>
      <c r="G53" s="21">
        <f>+'[14]33'!$J$30/10^6</f>
        <v>0.101454</v>
      </c>
      <c r="H53" s="21">
        <f>+'[14]33'!$K$30/10^6</f>
        <v>0.100858</v>
      </c>
      <c r="I53" s="21">
        <f>+'[14]33'!$M$30/10^6</f>
        <v>0.107585</v>
      </c>
      <c r="J53" s="21">
        <f>+'[14]33'!$N$30/10^6</f>
        <v>0.110481</v>
      </c>
      <c r="K53" s="21">
        <f>+'[14]33'!$O$30/10^6</f>
        <v>0.110112</v>
      </c>
      <c r="L53" s="21">
        <f>+'[14]33'!$Q$30/10^6</f>
        <v>0.103905</v>
      </c>
      <c r="M53" s="21">
        <f>+'[14]33'!$R$30/10^6</f>
        <v>0.118118</v>
      </c>
      <c r="N53" s="21">
        <f>+'[14]33'!$S$30/10^6</f>
        <v>0.10589700000000001</v>
      </c>
      <c r="O53" s="22">
        <f t="shared" si="8"/>
        <v>1.2502379999999997</v>
      </c>
      <c r="Q53" s="10">
        <v>1025</v>
      </c>
      <c r="R53" s="10" t="s">
        <v>34</v>
      </c>
      <c r="S53" s="21">
        <f t="shared" si="10"/>
        <v>9.4534999999999994E-2</v>
      </c>
      <c r="T53" s="21">
        <f t="shared" si="11"/>
        <v>0.19078000000000001</v>
      </c>
      <c r="U53" s="21">
        <f t="shared" si="12"/>
        <v>0.29155700000000001</v>
      </c>
      <c r="V53" s="21">
        <f t="shared" si="13"/>
        <v>0.39182800000000001</v>
      </c>
      <c r="W53" s="21">
        <f t="shared" si="14"/>
        <v>0.493282</v>
      </c>
      <c r="X53" s="21">
        <f t="shared" si="15"/>
        <v>0.59414</v>
      </c>
      <c r="Y53" s="21">
        <f t="shared" si="16"/>
        <v>0.70172500000000004</v>
      </c>
      <c r="Z53" s="21">
        <f t="shared" si="17"/>
        <v>0.81220599999999998</v>
      </c>
      <c r="AA53" s="21">
        <f t="shared" si="18"/>
        <v>0.92231799999999997</v>
      </c>
      <c r="AB53" s="21">
        <f t="shared" si="19"/>
        <v>1.0262229999999999</v>
      </c>
      <c r="AC53" s="21">
        <f t="shared" si="20"/>
        <v>1.1443409999999998</v>
      </c>
      <c r="AD53" s="21">
        <f t="shared" si="21"/>
        <v>1.2502379999999997</v>
      </c>
    </row>
    <row r="54" spans="1:30" customFormat="1">
      <c r="A54" s="10">
        <v>1026</v>
      </c>
      <c r="B54" s="10" t="s">
        <v>35</v>
      </c>
      <c r="C54" s="21">
        <f>+'[14]34'!$E$30/10^6</f>
        <v>4.2133999999999998E-2</v>
      </c>
      <c r="D54" s="21">
        <f>+'[14]34'!$F$30/10^6</f>
        <v>4.2115E-2</v>
      </c>
      <c r="E54" s="21">
        <f>+'[14]34'!$G$30/10^6</f>
        <v>4.2755000000000001E-2</v>
      </c>
      <c r="F54" s="21">
        <f>+'[14]34'!$I$30/10^6</f>
        <v>4.3568000000000003E-2</v>
      </c>
      <c r="G54" s="21">
        <f>+'[14]34'!$J$30/10^6</f>
        <v>4.1599999999999998E-2</v>
      </c>
      <c r="H54" s="21">
        <f>+'[14]34'!$K$30/10^6</f>
        <v>3.9910000000000001E-2</v>
      </c>
      <c r="I54" s="21">
        <f>+'[14]34'!$M$30/10^6</f>
        <v>4.462E-2</v>
      </c>
      <c r="J54" s="21">
        <f>+'[14]34'!$N$30/10^6</f>
        <v>4.3860000000000003E-2</v>
      </c>
      <c r="K54" s="21">
        <f>+'[14]34'!$O$30/10^6</f>
        <v>4.6685999999999998E-2</v>
      </c>
      <c r="L54" s="21">
        <f>+'[14]34'!$Q$30/10^6</f>
        <v>4.428E-2</v>
      </c>
      <c r="M54" s="21">
        <f>+'[14]34'!$R$30/10^6</f>
        <v>4.3298999999999997E-2</v>
      </c>
      <c r="N54" s="21">
        <f>+'[14]34'!$S$30/10^6</f>
        <v>4.4498000000000003E-2</v>
      </c>
      <c r="O54" s="22">
        <f t="shared" si="8"/>
        <v>0.51932500000000004</v>
      </c>
      <c r="Q54" s="10">
        <v>1026</v>
      </c>
      <c r="R54" s="10" t="s">
        <v>35</v>
      </c>
      <c r="S54" s="21">
        <f t="shared" si="10"/>
        <v>4.2133999999999998E-2</v>
      </c>
      <c r="T54" s="21">
        <f t="shared" si="11"/>
        <v>8.4248999999999991E-2</v>
      </c>
      <c r="U54" s="21">
        <f t="shared" si="12"/>
        <v>0.12700400000000001</v>
      </c>
      <c r="V54" s="21">
        <f t="shared" si="13"/>
        <v>0.170572</v>
      </c>
      <c r="W54" s="21">
        <f t="shared" si="14"/>
        <v>0.212172</v>
      </c>
      <c r="X54" s="21">
        <f t="shared" si="15"/>
        <v>0.25208200000000003</v>
      </c>
      <c r="Y54" s="21">
        <f t="shared" si="16"/>
        <v>0.29670200000000002</v>
      </c>
      <c r="Z54" s="21">
        <f t="shared" si="17"/>
        <v>0.34056200000000003</v>
      </c>
      <c r="AA54" s="21">
        <f t="shared" si="18"/>
        <v>0.38724800000000004</v>
      </c>
      <c r="AB54" s="21">
        <f t="shared" si="19"/>
        <v>0.43152800000000002</v>
      </c>
      <c r="AC54" s="21">
        <f t="shared" si="20"/>
        <v>0.474827</v>
      </c>
      <c r="AD54" s="21">
        <f t="shared" si="21"/>
        <v>0.51932500000000004</v>
      </c>
    </row>
    <row r="55" spans="1:30" customFormat="1">
      <c r="A55" s="10">
        <v>1027</v>
      </c>
      <c r="B55" s="10" t="s">
        <v>36</v>
      </c>
      <c r="C55" s="21">
        <f>+'[14]35'!$E$30/10^6</f>
        <v>5.6094999999999999E-2</v>
      </c>
      <c r="D55" s="21">
        <f>+'[14]35'!$F$30/10^6</f>
        <v>6.0123999999999997E-2</v>
      </c>
      <c r="E55" s="21">
        <f>+'[14]35'!$G$30/10^6</f>
        <v>5.8640999999999999E-2</v>
      </c>
      <c r="F55" s="21">
        <f>+'[14]35'!$I$30/10^6</f>
        <v>6.3254080000000004E-2</v>
      </c>
      <c r="G55" s="21">
        <f>+'[14]35'!$J$30/10^6</f>
        <v>6.1209E-2</v>
      </c>
      <c r="H55" s="21">
        <f>+'[14]35'!$K$30/10^6</f>
        <v>5.7028059999999998E-2</v>
      </c>
      <c r="I55" s="21">
        <f>+'[14]35'!$M$30/10^6</f>
        <v>6.4037999999999998E-2</v>
      </c>
      <c r="J55" s="21">
        <f>+'[14]35'!$N$30/10^6</f>
        <v>6.9084999999999994E-2</v>
      </c>
      <c r="K55" s="21">
        <f>+'[14]35'!$O$30/10^6</f>
        <v>6.5083000000000002E-2</v>
      </c>
      <c r="L55" s="21">
        <f>+'[14]35'!$Q$30/10^6</f>
        <v>5.9783000000000003E-2</v>
      </c>
      <c r="M55" s="21">
        <f>+'[14]35'!$R$30/10^6</f>
        <v>6.3412999999999997E-2</v>
      </c>
      <c r="N55" s="21">
        <f>+'[14]35'!$S$30/10^6</f>
        <v>6.1373999999999998E-2</v>
      </c>
      <c r="O55" s="22">
        <f t="shared" si="8"/>
        <v>0.73912714000000013</v>
      </c>
      <c r="Q55" s="10">
        <v>1027</v>
      </c>
      <c r="R55" s="10" t="s">
        <v>36</v>
      </c>
      <c r="S55" s="21">
        <f t="shared" si="10"/>
        <v>5.6094999999999999E-2</v>
      </c>
      <c r="T55" s="21">
        <f t="shared" si="11"/>
        <v>0.11621899999999999</v>
      </c>
      <c r="U55" s="21">
        <f t="shared" si="12"/>
        <v>0.17485999999999999</v>
      </c>
      <c r="V55" s="21">
        <f t="shared" si="13"/>
        <v>0.23811408000000001</v>
      </c>
      <c r="W55" s="21">
        <f t="shared" si="14"/>
        <v>0.29932308000000002</v>
      </c>
      <c r="X55" s="21">
        <f t="shared" si="15"/>
        <v>0.35635114000000001</v>
      </c>
      <c r="Y55" s="21">
        <f t="shared" si="16"/>
        <v>0.42038913999999999</v>
      </c>
      <c r="Z55" s="21">
        <f t="shared" si="17"/>
        <v>0.48947414</v>
      </c>
      <c r="AA55" s="21">
        <f t="shared" si="18"/>
        <v>0.55455714</v>
      </c>
      <c r="AB55" s="21">
        <f t="shared" si="19"/>
        <v>0.61434014000000003</v>
      </c>
      <c r="AC55" s="21">
        <f t="shared" si="20"/>
        <v>0.67775314000000009</v>
      </c>
      <c r="AD55" s="21">
        <f t="shared" si="21"/>
        <v>0.73912714000000013</v>
      </c>
    </row>
    <row r="56" spans="1:30" customFormat="1">
      <c r="A56" s="10">
        <v>1028</v>
      </c>
      <c r="B56" s="10" t="s">
        <v>37</v>
      </c>
      <c r="C56" s="21">
        <f>+'[14]36'!$E$30/10^6</f>
        <v>0.32011099999999998</v>
      </c>
      <c r="D56" s="21">
        <f>+'[14]36'!$F$30/10^6</f>
        <v>0.31689099999999998</v>
      </c>
      <c r="E56" s="21">
        <f>+'[14]36'!$G$30/10^6</f>
        <v>0.31292700000000001</v>
      </c>
      <c r="F56" s="21">
        <f>+'[14]36'!$I$30/10^6</f>
        <v>0.32709199999999999</v>
      </c>
      <c r="G56" s="21">
        <f>+'[14]36'!$J$30/10^6</f>
        <v>0.31722800000000001</v>
      </c>
      <c r="H56" s="21">
        <f>+'[14]36'!$K$30/10^6</f>
        <v>0.305199</v>
      </c>
      <c r="I56" s="21">
        <f>+'[14]36'!$M$30/10^6</f>
        <v>0.34357300000000002</v>
      </c>
      <c r="J56" s="21">
        <f>+'[14]36'!$N$30/10^6</f>
        <v>0.33219300000000002</v>
      </c>
      <c r="K56" s="21">
        <f>+'[14]36'!$O$30/10^6</f>
        <v>0.34807100000000002</v>
      </c>
      <c r="L56" s="21">
        <f>+'[14]36'!$Q$30/10^6</f>
        <v>0.32435399999999998</v>
      </c>
      <c r="M56" s="21">
        <f>+'[14]36'!$R$30/10^6</f>
        <v>0.33571200000000001</v>
      </c>
      <c r="N56" s="21">
        <f>+'[14]36'!$S$30/10^6</f>
        <v>0.33171600000000001</v>
      </c>
      <c r="O56" s="22">
        <f t="shared" si="8"/>
        <v>3.9150670000000005</v>
      </c>
      <c r="Q56" s="10">
        <v>1028</v>
      </c>
      <c r="R56" s="10" t="s">
        <v>37</v>
      </c>
      <c r="S56" s="21">
        <f t="shared" si="10"/>
        <v>0.32011099999999998</v>
      </c>
      <c r="T56" s="21">
        <f t="shared" si="11"/>
        <v>0.63700199999999996</v>
      </c>
      <c r="U56" s="21">
        <f t="shared" si="12"/>
        <v>0.94992900000000002</v>
      </c>
      <c r="V56" s="21">
        <f t="shared" si="13"/>
        <v>1.277021</v>
      </c>
      <c r="W56" s="21">
        <f t="shared" si="14"/>
        <v>1.594249</v>
      </c>
      <c r="X56" s="21">
        <f t="shared" si="15"/>
        <v>1.899448</v>
      </c>
      <c r="Y56" s="21">
        <f t="shared" si="16"/>
        <v>2.2430210000000002</v>
      </c>
      <c r="Z56" s="21">
        <f t="shared" si="17"/>
        <v>2.5752140000000003</v>
      </c>
      <c r="AA56" s="21">
        <f t="shared" si="18"/>
        <v>2.9232850000000004</v>
      </c>
      <c r="AB56" s="21">
        <f t="shared" si="19"/>
        <v>3.2476390000000004</v>
      </c>
      <c r="AC56" s="21">
        <f t="shared" si="20"/>
        <v>3.5833510000000004</v>
      </c>
      <c r="AD56" s="21">
        <f t="shared" si="21"/>
        <v>3.9150670000000005</v>
      </c>
    </row>
    <row r="57" spans="1:30" customFormat="1">
      <c r="A57" s="10">
        <v>1029</v>
      </c>
      <c r="B57" s="10" t="s">
        <v>38</v>
      </c>
      <c r="C57" s="21">
        <f>+'[14]37'!$E$30/10^6</f>
        <v>4.6966000000000001E-2</v>
      </c>
      <c r="D57" s="21">
        <f>+'[14]37'!$F$30/10^6</f>
        <v>4.9949E-2</v>
      </c>
      <c r="E57" s="21">
        <f>+'[14]37'!$G$30/10^6</f>
        <v>4.9607999999999999E-2</v>
      </c>
      <c r="F57" s="21">
        <f>+'[14]37'!$I$30/10^6</f>
        <v>5.1436000000000003E-2</v>
      </c>
      <c r="G57" s="21">
        <f>+'[14]37'!$J$30/10^6</f>
        <v>5.1825000000000003E-2</v>
      </c>
      <c r="H57" s="21">
        <f>+'[14]37'!$K$30/10^6</f>
        <v>4.938E-2</v>
      </c>
      <c r="I57" s="21">
        <f>+'[14]37'!$M$30/10^6</f>
        <v>5.3307E-2</v>
      </c>
      <c r="J57" s="21">
        <f>+'[14]37'!$N$30/10^6</f>
        <v>5.4417E-2</v>
      </c>
      <c r="K57" s="21">
        <f>+'[14]37'!$O$30/10^6</f>
        <v>5.4479E-2</v>
      </c>
      <c r="L57" s="21">
        <f>+'[14]37'!$Q$30/10^6</f>
        <v>5.0698E-2</v>
      </c>
      <c r="M57" s="21">
        <f>+'[14]37'!$R$30/10^6</f>
        <v>5.1963000000000002E-2</v>
      </c>
      <c r="N57" s="21">
        <f>+'[14]37'!$S$30/10^6</f>
        <v>4.7717999999999997E-2</v>
      </c>
      <c r="O57" s="22">
        <f t="shared" si="8"/>
        <v>0.61174600000000001</v>
      </c>
      <c r="Q57" s="10">
        <v>1029</v>
      </c>
      <c r="R57" s="10" t="s">
        <v>38</v>
      </c>
      <c r="S57" s="21">
        <f t="shared" si="10"/>
        <v>4.6966000000000001E-2</v>
      </c>
      <c r="T57" s="21">
        <f t="shared" si="11"/>
        <v>9.6915000000000001E-2</v>
      </c>
      <c r="U57" s="21">
        <f t="shared" si="12"/>
        <v>0.14652300000000001</v>
      </c>
      <c r="V57" s="21">
        <f t="shared" si="13"/>
        <v>0.19795900000000002</v>
      </c>
      <c r="W57" s="21">
        <f t="shared" si="14"/>
        <v>0.24978400000000003</v>
      </c>
      <c r="X57" s="21">
        <f t="shared" si="15"/>
        <v>0.29916400000000004</v>
      </c>
      <c r="Y57" s="21">
        <f t="shared" si="16"/>
        <v>0.35247100000000003</v>
      </c>
      <c r="Z57" s="21">
        <f t="shared" si="17"/>
        <v>0.40688800000000003</v>
      </c>
      <c r="AA57" s="21">
        <f t="shared" si="18"/>
        <v>0.46136700000000003</v>
      </c>
      <c r="AB57" s="21">
        <f t="shared" si="19"/>
        <v>0.51206499999999999</v>
      </c>
      <c r="AC57" s="21">
        <f t="shared" si="20"/>
        <v>0.56402799999999997</v>
      </c>
      <c r="AD57" s="21">
        <f t="shared" si="21"/>
        <v>0.61174600000000001</v>
      </c>
    </row>
    <row r="58" spans="1:30" customFormat="1">
      <c r="A58" s="15">
        <v>1030</v>
      </c>
      <c r="B58" s="15" t="s">
        <v>18</v>
      </c>
      <c r="C58" s="23">
        <f>+'[14]17'!$E$30/10^6</f>
        <v>6.8273E-2</v>
      </c>
      <c r="D58" s="23">
        <f>+'[14]17'!$F$30/10^6</f>
        <v>7.1122000000000005E-2</v>
      </c>
      <c r="E58" s="23">
        <f>+'[14]17'!$G$30/10^6</f>
        <v>7.1638999999999994E-2</v>
      </c>
      <c r="F58" s="23">
        <f>+'[14]17'!$I$30/10^6</f>
        <v>7.4986999999999998E-2</v>
      </c>
      <c r="G58" s="23">
        <f>+'[14]17'!$J$30/10^6</f>
        <v>7.5067999999999996E-2</v>
      </c>
      <c r="H58" s="23">
        <f>+'[14]17'!$K$30/10^6</f>
        <v>7.2050000000000003E-2</v>
      </c>
      <c r="I58" s="23">
        <f>+'[14]17'!$M$30/10^6</f>
        <v>7.8760999999999998E-2</v>
      </c>
      <c r="J58" s="23">
        <f>+'[14]17'!$N$30/10^6</f>
        <v>8.0611000000000002E-2</v>
      </c>
      <c r="K58" s="23">
        <f>+'[14]17'!$O$30/10^6</f>
        <v>7.6374999999999998E-2</v>
      </c>
      <c r="L58" s="23">
        <f>+'[14]17'!$Q$30/10^6</f>
        <v>7.0824999999999999E-2</v>
      </c>
      <c r="M58" s="23">
        <f>+'[14]17'!$R$30/10^6</f>
        <v>7.3905999999999999E-2</v>
      </c>
      <c r="N58" s="23">
        <f>+'[14]17'!$S$30/10^6</f>
        <v>7.3737999999999998E-2</v>
      </c>
      <c r="O58" s="24">
        <f t="shared" si="8"/>
        <v>0.887355</v>
      </c>
      <c r="Q58" s="15">
        <v>1030</v>
      </c>
      <c r="R58" s="15" t="s">
        <v>18</v>
      </c>
      <c r="S58" s="23">
        <f t="shared" si="10"/>
        <v>6.8273E-2</v>
      </c>
      <c r="T58" s="23">
        <f t="shared" si="11"/>
        <v>0.13939499999999999</v>
      </c>
      <c r="U58" s="23">
        <f t="shared" si="12"/>
        <v>0.211034</v>
      </c>
      <c r="V58" s="23">
        <f t="shared" si="13"/>
        <v>0.28602099999999997</v>
      </c>
      <c r="W58" s="23">
        <f t="shared" si="14"/>
        <v>0.36108899999999999</v>
      </c>
      <c r="X58" s="23">
        <f t="shared" si="15"/>
        <v>0.433139</v>
      </c>
      <c r="Y58" s="23">
        <f t="shared" si="16"/>
        <v>0.51190000000000002</v>
      </c>
      <c r="Z58" s="23">
        <f t="shared" si="17"/>
        <v>0.59251100000000001</v>
      </c>
      <c r="AA58" s="23">
        <f t="shared" si="18"/>
        <v>0.66888599999999998</v>
      </c>
      <c r="AB58" s="23">
        <f t="shared" si="19"/>
        <v>0.73971100000000001</v>
      </c>
      <c r="AC58" s="23">
        <f t="shared" si="20"/>
        <v>0.81361700000000003</v>
      </c>
      <c r="AD58" s="23">
        <f t="shared" si="21"/>
        <v>0.887355</v>
      </c>
    </row>
    <row r="59" spans="1:30" customFormat="1">
      <c r="A59" s="4">
        <v>10300</v>
      </c>
      <c r="B59" s="4" t="s">
        <v>58</v>
      </c>
      <c r="C59" s="18">
        <f t="shared" ref="C59:N59" si="22">SUM(C32:C58)</f>
        <v>7.4680769999999992</v>
      </c>
      <c r="D59" s="18">
        <f t="shared" si="22"/>
        <v>7.9344364900000004</v>
      </c>
      <c r="E59" s="18">
        <f t="shared" si="22"/>
        <v>7.7049535299999983</v>
      </c>
      <c r="F59" s="18">
        <f t="shared" si="22"/>
        <v>7.9389496300000015</v>
      </c>
      <c r="G59" s="18">
        <f t="shared" si="22"/>
        <v>7.9113117400000013</v>
      </c>
      <c r="H59" s="18">
        <f t="shared" si="22"/>
        <v>7.619248830000001</v>
      </c>
      <c r="I59" s="18">
        <f t="shared" si="22"/>
        <v>8.4742439000000012</v>
      </c>
      <c r="J59" s="18">
        <f t="shared" si="22"/>
        <v>8.2438477999999993</v>
      </c>
      <c r="K59" s="18">
        <f t="shared" si="22"/>
        <v>8.1665472000000019</v>
      </c>
      <c r="L59" s="18">
        <f>SUM(L32:L58)</f>
        <v>7.6966106999999999</v>
      </c>
      <c r="M59" s="18">
        <f t="shared" si="22"/>
        <v>7.9230571000000003</v>
      </c>
      <c r="N59" s="18">
        <f t="shared" si="22"/>
        <v>7.9509013999999985</v>
      </c>
      <c r="O59" s="18">
        <f t="shared" si="8"/>
        <v>95.032185319999982</v>
      </c>
      <c r="Q59" s="4">
        <v>10300</v>
      </c>
      <c r="R59" s="4" t="s">
        <v>149</v>
      </c>
      <c r="S59" s="18">
        <f t="shared" ref="S59:T59" si="23">SUM(S32:S58)</f>
        <v>7.4680769999999992</v>
      </c>
      <c r="T59" s="18">
        <f t="shared" si="23"/>
        <v>15.402513489999999</v>
      </c>
      <c r="U59" s="18">
        <f>SUM(U32:U58)</f>
        <v>23.107467019999998</v>
      </c>
      <c r="V59" s="18">
        <f t="shared" ref="V59:AC59" si="24">SUM(V32:V58)</f>
        <v>31.046416650000001</v>
      </c>
      <c r="W59" s="18">
        <f t="shared" si="24"/>
        <v>38.95772839</v>
      </c>
      <c r="X59" s="18">
        <f t="shared" si="24"/>
        <v>46.576977219999996</v>
      </c>
      <c r="Y59" s="18">
        <f t="shared" si="24"/>
        <v>55.051221120000008</v>
      </c>
      <c r="Z59" s="18">
        <f t="shared" si="24"/>
        <v>63.295068919999999</v>
      </c>
      <c r="AA59" s="18">
        <f t="shared" si="24"/>
        <v>71.461616120000002</v>
      </c>
      <c r="AB59" s="18">
        <f t="shared" si="24"/>
        <v>79.158226820000024</v>
      </c>
      <c r="AC59" s="18">
        <f t="shared" si="24"/>
        <v>87.08128391999999</v>
      </c>
      <c r="AD59" s="18">
        <f>SUM(AD32:AD58)</f>
        <v>95.032185319999996</v>
      </c>
    </row>
    <row r="60" spans="1:30" customFormat="1">
      <c r="A60" s="32"/>
      <c r="B60" s="32"/>
      <c r="O60" s="405"/>
    </row>
    <row r="61" spans="1:30" customFormat="1">
      <c r="A61" s="3" t="s">
        <v>55</v>
      </c>
      <c r="B61" s="3" t="s">
        <v>40</v>
      </c>
      <c r="C61" s="3" t="s">
        <v>0</v>
      </c>
      <c r="D61" s="3" t="s">
        <v>1</v>
      </c>
      <c r="E61" s="3" t="s">
        <v>2</v>
      </c>
      <c r="F61" s="3" t="s">
        <v>3</v>
      </c>
      <c r="G61" s="3" t="s">
        <v>4</v>
      </c>
      <c r="H61" s="3" t="s">
        <v>5</v>
      </c>
      <c r="I61" s="3" t="s">
        <v>6</v>
      </c>
      <c r="J61" s="3" t="s">
        <v>7</v>
      </c>
      <c r="K61" s="3" t="s">
        <v>8</v>
      </c>
      <c r="L61" s="3" t="s">
        <v>9</v>
      </c>
      <c r="M61" s="3" t="s">
        <v>10</v>
      </c>
      <c r="N61" s="3" t="s">
        <v>11</v>
      </c>
      <c r="O61" s="3" t="s">
        <v>58</v>
      </c>
      <c r="Q61" s="3" t="s">
        <v>76</v>
      </c>
      <c r="R61" s="3" t="s">
        <v>158</v>
      </c>
      <c r="S61" s="3" t="s">
        <v>77</v>
      </c>
      <c r="T61" s="3" t="s">
        <v>78</v>
      </c>
      <c r="U61" s="3" t="s">
        <v>79</v>
      </c>
      <c r="V61" s="3" t="s">
        <v>80</v>
      </c>
      <c r="W61" s="3" t="s">
        <v>81</v>
      </c>
      <c r="X61" s="3" t="s">
        <v>82</v>
      </c>
      <c r="Y61" s="3" t="s">
        <v>83</v>
      </c>
      <c r="Z61" s="3" t="s">
        <v>84</v>
      </c>
      <c r="AA61" s="3" t="s">
        <v>85</v>
      </c>
      <c r="AB61" s="3" t="s">
        <v>86</v>
      </c>
      <c r="AC61" s="3" t="s">
        <v>87</v>
      </c>
      <c r="AD61" s="3" t="s">
        <v>88</v>
      </c>
    </row>
    <row r="62" spans="1:30" customFormat="1">
      <c r="A62" s="7">
        <v>1004</v>
      </c>
      <c r="B62" s="7" t="s">
        <v>99</v>
      </c>
      <c r="C62" s="19">
        <f>+'[14]11'!$E$37/10^6</f>
        <v>0.94911327999999984</v>
      </c>
      <c r="D62" s="19">
        <f>+'[14]11'!$F$37/10^6</f>
        <v>0.76230716999999992</v>
      </c>
      <c r="E62" s="19">
        <f>+'[14]11'!$G$37/10^6</f>
        <v>1.10050673</v>
      </c>
      <c r="F62" s="19">
        <f>+'[14]11'!$I$37/10^6</f>
        <v>1.2311347200000002</v>
      </c>
      <c r="G62" s="19">
        <f>+'[14]11'!$J$37/10^6</f>
        <v>0.80421014999999996</v>
      </c>
      <c r="H62" s="19">
        <f>+'[14]11'!$K$37/10^6</f>
        <v>1.15147877</v>
      </c>
      <c r="I62" s="19">
        <f>+'[14]11'!$M$37/10^6</f>
        <v>0.73639808000000007</v>
      </c>
      <c r="J62" s="19">
        <f>+'[14]11'!$N$37/10^6</f>
        <v>1.0790143300000001</v>
      </c>
      <c r="K62" s="19">
        <f>+'[14]11'!$O$37/10^6</f>
        <v>0.82542231999999982</v>
      </c>
      <c r="L62" s="19">
        <f>+'[14]11'!$Q$37/10^6</f>
        <v>1.0359366400000001</v>
      </c>
      <c r="M62" s="19">
        <f>+'[14]11'!$R$37/10^6</f>
        <v>1.03350177</v>
      </c>
      <c r="N62" s="19">
        <f>+'[14]11'!$S$37/10^6</f>
        <v>0.85083837000000007</v>
      </c>
      <c r="O62" s="20">
        <f t="shared" ref="O62:O89" si="25">SUM(C62:N62)</f>
        <v>11.55986233</v>
      </c>
      <c r="Q62" s="7">
        <v>1004</v>
      </c>
      <c r="R62" s="7" t="s">
        <v>99</v>
      </c>
      <c r="S62" s="19">
        <f>+C62</f>
        <v>0.94911327999999984</v>
      </c>
      <c r="T62" s="19">
        <f>+S62+D62</f>
        <v>1.7114204499999999</v>
      </c>
      <c r="U62" s="19">
        <f t="shared" ref="U62:U88" si="26">+T62+E62</f>
        <v>2.8119271799999996</v>
      </c>
      <c r="V62" s="19">
        <f t="shared" ref="V62:V88" si="27">+U62+F62</f>
        <v>4.0430618999999997</v>
      </c>
      <c r="W62" s="19">
        <f t="shared" ref="W62:W88" si="28">+V62+G62</f>
        <v>4.8472720499999999</v>
      </c>
      <c r="X62" s="19">
        <f t="shared" ref="X62:X88" si="29">+W62+H62</f>
        <v>5.9987508199999997</v>
      </c>
      <c r="Y62" s="19">
        <f t="shared" ref="Y62:Y88" si="30">+X62+I62</f>
        <v>6.7351488999999995</v>
      </c>
      <c r="Z62" s="19">
        <f t="shared" ref="Z62:Z88" si="31">+Y62+J62</f>
        <v>7.8141632300000001</v>
      </c>
      <c r="AA62" s="19">
        <f t="shared" ref="AA62:AA88" si="32">+Z62+K62</f>
        <v>8.6395855499999996</v>
      </c>
      <c r="AB62" s="19">
        <f t="shared" ref="AB62:AB88" si="33">+AA62+L62</f>
        <v>9.6755221899999988</v>
      </c>
      <c r="AC62" s="19">
        <f t="shared" ref="AC62:AC88" si="34">+AB62+M62</f>
        <v>10.70902396</v>
      </c>
      <c r="AD62" s="19">
        <f t="shared" ref="AD62:AD87" si="35">+AC62+N62</f>
        <v>11.55986233</v>
      </c>
    </row>
    <row r="63" spans="1:30" customFormat="1">
      <c r="A63" s="10">
        <v>1005</v>
      </c>
      <c r="B63" s="10" t="s">
        <v>13</v>
      </c>
      <c r="C63" s="21">
        <f>+'[14]12'!$E$37/10^6</f>
        <v>9.9172399999999973E-3</v>
      </c>
      <c r="D63" s="21">
        <f>+'[14]12'!$F$37/10^6</f>
        <v>9.4480100000000015E-3</v>
      </c>
      <c r="E63" s="21">
        <f>+'[14]12'!$G$37/10^6</f>
        <v>8.3917499999999999E-3</v>
      </c>
      <c r="F63" s="21">
        <f>+'[14]12'!$I$37/10^6</f>
        <v>9.5465999999999988E-3</v>
      </c>
      <c r="G63" s="21">
        <f>+'[14]12'!$J$37/10^6</f>
        <v>9.1913399999999958E-3</v>
      </c>
      <c r="H63" s="21">
        <f>+'[14]12'!$K$37/10^6</f>
        <v>9.6420100000000012E-3</v>
      </c>
      <c r="I63" s="21">
        <f>+'[14]12'!$M$37/10^6</f>
        <v>1.0506320000000006E-2</v>
      </c>
      <c r="J63" s="21">
        <f>+'[14]12'!$N$37/10^6</f>
        <v>9.1533300000000012E-3</v>
      </c>
      <c r="K63" s="21">
        <f>+'[14]12'!$O$37/10^6</f>
        <v>1.0006080000000002E-2</v>
      </c>
      <c r="L63" s="21">
        <f>+'[14]12'!$Q$37/10^6</f>
        <v>8.8809899999999983E-3</v>
      </c>
      <c r="M63" s="21">
        <f>+'[14]12'!$R$37/10^6</f>
        <v>9.1884700000000007E-3</v>
      </c>
      <c r="N63" s="21">
        <f>+'[14]12'!$S$37/10^6</f>
        <v>9.2403300000000015E-3</v>
      </c>
      <c r="O63" s="22">
        <f t="shared" si="25"/>
        <v>0.11311247000000001</v>
      </c>
      <c r="Q63" s="10">
        <v>1005</v>
      </c>
      <c r="R63" s="10" t="s">
        <v>13</v>
      </c>
      <c r="S63" s="21">
        <f t="shared" ref="S63:S88" si="36">+C63</f>
        <v>9.9172399999999973E-3</v>
      </c>
      <c r="T63" s="21">
        <f t="shared" ref="T63:T88" si="37">+S63+D63</f>
        <v>1.9365250000000001E-2</v>
      </c>
      <c r="U63" s="21">
        <f t="shared" si="26"/>
        <v>2.7757E-2</v>
      </c>
      <c r="V63" s="21">
        <f t="shared" si="27"/>
        <v>3.7303599999999999E-2</v>
      </c>
      <c r="W63" s="21">
        <f t="shared" si="28"/>
        <v>4.6494939999999998E-2</v>
      </c>
      <c r="X63" s="21">
        <f t="shared" si="29"/>
        <v>5.6136949999999998E-2</v>
      </c>
      <c r="Y63" s="21">
        <f t="shared" si="30"/>
        <v>6.6643270000000004E-2</v>
      </c>
      <c r="Z63" s="21">
        <f t="shared" si="31"/>
        <v>7.5796600000000006E-2</v>
      </c>
      <c r="AA63" s="21">
        <f t="shared" si="32"/>
        <v>8.5802680000000006E-2</v>
      </c>
      <c r="AB63" s="21">
        <f t="shared" si="33"/>
        <v>9.4683669999999998E-2</v>
      </c>
      <c r="AC63" s="21">
        <f t="shared" si="34"/>
        <v>0.10387214</v>
      </c>
      <c r="AD63" s="21">
        <f t="shared" si="35"/>
        <v>0.11311247000000001</v>
      </c>
    </row>
    <row r="64" spans="1:30" customFormat="1">
      <c r="A64" s="10">
        <v>1006</v>
      </c>
      <c r="B64" s="10" t="s">
        <v>14</v>
      </c>
      <c r="C64" s="21">
        <f>+'[14]13'!$E$37/10^6</f>
        <v>0.13848798999999998</v>
      </c>
      <c r="D64" s="21">
        <f>+'[14]13'!$F$37/10^6</f>
        <v>0.14753195000000002</v>
      </c>
      <c r="E64" s="21">
        <f>+'[14]13'!$G$37/10^6</f>
        <v>0.14824603</v>
      </c>
      <c r="F64" s="21">
        <f>+'[14]13'!$I$37/10^6</f>
        <v>0.17031618999999998</v>
      </c>
      <c r="G64" s="21">
        <f>+'[14]13'!$J$37/10^6</f>
        <v>0.16825582</v>
      </c>
      <c r="H64" s="21">
        <f>+'[14]13'!$K$37/10^6</f>
        <v>0.15994017000000002</v>
      </c>
      <c r="I64" s="21">
        <f>+'[14]13'!$M$37/10^6</f>
        <v>0.17262698999999998</v>
      </c>
      <c r="J64" s="21">
        <f>+'[14]13'!$N$37/10^6</f>
        <v>0.14722299</v>
      </c>
      <c r="K64" s="21">
        <f>+'[14]13'!$O$37/10^6</f>
        <v>0.158752</v>
      </c>
      <c r="L64" s="21">
        <f>+'[14]13'!$Q$37/10^6</f>
        <v>0.15113822999999998</v>
      </c>
      <c r="M64" s="21">
        <f>+'[14]13'!$R$37/10^6</f>
        <v>0.15388384000000002</v>
      </c>
      <c r="N64" s="21">
        <f>+'[14]13'!$S$37/10^6</f>
        <v>0.15246996999999998</v>
      </c>
      <c r="O64" s="22">
        <f t="shared" si="25"/>
        <v>1.8688721699999999</v>
      </c>
      <c r="Q64" s="10">
        <v>1006</v>
      </c>
      <c r="R64" s="10" t="s">
        <v>14</v>
      </c>
      <c r="S64" s="21">
        <f t="shared" si="36"/>
        <v>0.13848798999999998</v>
      </c>
      <c r="T64" s="21">
        <f t="shared" si="37"/>
        <v>0.28601993999999997</v>
      </c>
      <c r="U64" s="21">
        <f t="shared" si="26"/>
        <v>0.43426597</v>
      </c>
      <c r="V64" s="21">
        <f t="shared" si="27"/>
        <v>0.60458215999999998</v>
      </c>
      <c r="W64" s="21">
        <f t="shared" si="28"/>
        <v>0.77283798000000004</v>
      </c>
      <c r="X64" s="21">
        <f t="shared" si="29"/>
        <v>0.93277815000000008</v>
      </c>
      <c r="Y64" s="21">
        <f t="shared" si="30"/>
        <v>1.10540514</v>
      </c>
      <c r="Z64" s="21">
        <f t="shared" si="31"/>
        <v>1.25262813</v>
      </c>
      <c r="AA64" s="21">
        <f t="shared" si="32"/>
        <v>1.41138013</v>
      </c>
      <c r="AB64" s="21">
        <f t="shared" si="33"/>
        <v>1.5625183599999999</v>
      </c>
      <c r="AC64" s="21">
        <f t="shared" si="34"/>
        <v>1.7164021999999999</v>
      </c>
      <c r="AD64" s="21">
        <f t="shared" si="35"/>
        <v>1.8688721699999999</v>
      </c>
    </row>
    <row r="65" spans="1:30" customFormat="1">
      <c r="A65" s="10">
        <v>1007</v>
      </c>
      <c r="B65" s="10" t="s">
        <v>15</v>
      </c>
      <c r="C65" s="21">
        <f>+'[14]14'!$E$37/10^6</f>
        <v>0.153334</v>
      </c>
      <c r="D65" s="21">
        <f>+'[14]14'!$F$37/10^6</f>
        <v>0.119963</v>
      </c>
      <c r="E65" s="21">
        <f>+'[14]14'!$G$37/10^6</f>
        <v>0.12019100000000001</v>
      </c>
      <c r="F65" s="21">
        <f>+'[14]14'!$I$37/10^6</f>
        <v>0.127639</v>
      </c>
      <c r="G65" s="21">
        <f>+'[14]14'!$J$37/10^6</f>
        <v>0.10117</v>
      </c>
      <c r="H65" s="21">
        <f>+'[14]14'!$K$37/10^6</f>
        <v>0.163327</v>
      </c>
      <c r="I65" s="21">
        <f>+'[14]14'!$M$37/10^6</f>
        <v>0.14852699999999999</v>
      </c>
      <c r="J65" s="21">
        <f>+'[14]14'!$N$37/10^6</f>
        <v>0.12961400000000001</v>
      </c>
      <c r="K65" s="21">
        <f>+'[14]14'!$O$37/10^6</f>
        <v>0.12116300000000001</v>
      </c>
      <c r="L65" s="21">
        <f>+'[14]14'!$Q$37/10^6</f>
        <v>0.12637399999999999</v>
      </c>
      <c r="M65" s="21">
        <f>+'[14]14'!$R$37/10^6</f>
        <v>0.12133099999999999</v>
      </c>
      <c r="N65" s="21">
        <f>+'[14]14'!$S$37/10^6</f>
        <v>0.136571</v>
      </c>
      <c r="O65" s="22">
        <f t="shared" si="25"/>
        <v>1.569204</v>
      </c>
      <c r="Q65" s="10">
        <v>1007</v>
      </c>
      <c r="R65" s="10" t="s">
        <v>15</v>
      </c>
      <c r="S65" s="21">
        <f t="shared" si="36"/>
        <v>0.153334</v>
      </c>
      <c r="T65" s="21">
        <f t="shared" si="37"/>
        <v>0.27329700000000001</v>
      </c>
      <c r="U65" s="21">
        <f t="shared" si="26"/>
        <v>0.393488</v>
      </c>
      <c r="V65" s="21">
        <f t="shared" si="27"/>
        <v>0.52112700000000001</v>
      </c>
      <c r="W65" s="21">
        <f t="shared" si="28"/>
        <v>0.62229699999999999</v>
      </c>
      <c r="X65" s="21">
        <f t="shared" si="29"/>
        <v>0.78562399999999999</v>
      </c>
      <c r="Y65" s="21">
        <f t="shared" si="30"/>
        <v>0.93415099999999995</v>
      </c>
      <c r="Z65" s="21">
        <f t="shared" si="31"/>
        <v>1.0637650000000001</v>
      </c>
      <c r="AA65" s="21">
        <f t="shared" si="32"/>
        <v>1.184928</v>
      </c>
      <c r="AB65" s="21">
        <f t="shared" si="33"/>
        <v>1.311302</v>
      </c>
      <c r="AC65" s="21">
        <f t="shared" si="34"/>
        <v>1.432633</v>
      </c>
      <c r="AD65" s="21">
        <f t="shared" si="35"/>
        <v>1.569204</v>
      </c>
    </row>
    <row r="66" spans="1:30" customFormat="1">
      <c r="A66" s="10">
        <v>1008</v>
      </c>
      <c r="B66" s="10" t="s">
        <v>16</v>
      </c>
      <c r="C66" s="21">
        <f>+'[14]15'!$E$37/10^6</f>
        <v>2.9140979999999983E-2</v>
      </c>
      <c r="D66" s="21">
        <f>+'[14]15'!$F$37/10^6</f>
        <v>2.5117880000000006E-2</v>
      </c>
      <c r="E66" s="21">
        <f>+'[14]15'!$G$37/10^6</f>
        <v>3.2718520000000022E-2</v>
      </c>
      <c r="F66" s="21">
        <f>+'[14]15'!$I$37/10^6</f>
        <v>2.1499479999999981E-2</v>
      </c>
      <c r="G66" s="21">
        <f>+'[14]15'!$J$37/10^6</f>
        <v>2.7607710000000021E-2</v>
      </c>
      <c r="H66" s="21">
        <f>+'[14]15'!$K$37/10^6</f>
        <v>3.7756669999999985E-2</v>
      </c>
      <c r="I66" s="21">
        <f>+'[14]15'!$M$37/10^6</f>
        <v>1.8419729999999981E-2</v>
      </c>
      <c r="J66" s="21">
        <f>+'[14]15'!$N$37/10^6</f>
        <v>1.7958679999999994E-2</v>
      </c>
      <c r="K66" s="21">
        <f>+'[14]15'!$O$37/10^6</f>
        <v>2.1628839999999996E-2</v>
      </c>
      <c r="L66" s="21">
        <f>+'[14]15'!$Q$37/10^6</f>
        <v>2.6872980000000012E-2</v>
      </c>
      <c r="M66" s="21">
        <f>+'[14]15'!$R$37/10^6</f>
        <v>1.7883190000000004E-2</v>
      </c>
      <c r="N66" s="21">
        <f>+'[14]15'!$S$37/10^6</f>
        <v>1.5998170000000013E-2</v>
      </c>
      <c r="O66" s="22">
        <f t="shared" si="25"/>
        <v>0.29260282999999998</v>
      </c>
      <c r="Q66" s="10">
        <v>1008</v>
      </c>
      <c r="R66" s="10" t="s">
        <v>16</v>
      </c>
      <c r="S66" s="21">
        <f t="shared" si="36"/>
        <v>2.9140979999999983E-2</v>
      </c>
      <c r="T66" s="21">
        <f t="shared" si="37"/>
        <v>5.4258859999999992E-2</v>
      </c>
      <c r="U66" s="21">
        <f t="shared" si="26"/>
        <v>8.6977380000000021E-2</v>
      </c>
      <c r="V66" s="21">
        <f t="shared" si="27"/>
        <v>0.10847686000000001</v>
      </c>
      <c r="W66" s="21">
        <f t="shared" si="28"/>
        <v>0.13608457000000002</v>
      </c>
      <c r="X66" s="21">
        <f t="shared" si="29"/>
        <v>0.17384124000000001</v>
      </c>
      <c r="Y66" s="21">
        <f t="shared" si="30"/>
        <v>0.19226096999999998</v>
      </c>
      <c r="Z66" s="21">
        <f t="shared" si="31"/>
        <v>0.21021964999999998</v>
      </c>
      <c r="AA66" s="21">
        <f t="shared" si="32"/>
        <v>0.23184848999999996</v>
      </c>
      <c r="AB66" s="21">
        <f t="shared" si="33"/>
        <v>0.25872146999999995</v>
      </c>
      <c r="AC66" s="21">
        <f t="shared" si="34"/>
        <v>0.27660465999999995</v>
      </c>
      <c r="AD66" s="21">
        <f t="shared" si="35"/>
        <v>0.29260282999999998</v>
      </c>
    </row>
    <row r="67" spans="1:30" customFormat="1">
      <c r="A67" s="10">
        <v>1009</v>
      </c>
      <c r="B67" s="10" t="s">
        <v>17</v>
      </c>
      <c r="C67" s="21">
        <f>+'[14]16'!$E$37/10^6</f>
        <v>3.2329369999999996E-2</v>
      </c>
      <c r="D67" s="21">
        <f>+'[14]16'!$F$37/10^6</f>
        <v>2.5616639999999986E-2</v>
      </c>
      <c r="E67" s="21">
        <f>+'[14]16'!$G$37/10^6</f>
        <v>2.7244249999999984E-2</v>
      </c>
      <c r="F67" s="21">
        <f>+'[14]16'!$I$37/10^6</f>
        <v>2.828321000000002E-2</v>
      </c>
      <c r="G67" s="21">
        <f>+'[14]16'!$J$37/10^6</f>
        <v>2.1487860000000001E-2</v>
      </c>
      <c r="H67" s="21">
        <f>+'[14]16'!$K$37/10^6</f>
        <v>3.3556309999999999E-2</v>
      </c>
      <c r="I67" s="21">
        <f>+'[14]16'!$M$37/10^6</f>
        <v>2.8442410000000005E-2</v>
      </c>
      <c r="J67" s="21">
        <f>+'[14]16'!$N$37/10^6</f>
        <v>3.3349830000000018E-2</v>
      </c>
      <c r="K67" s="21">
        <f>+'[14]16'!$O$37/10^6</f>
        <v>2.9813670000000014E-2</v>
      </c>
      <c r="L67" s="21">
        <f>+'[14]16'!$Q$37/10^6</f>
        <v>3.1709979999999978E-2</v>
      </c>
      <c r="M67" s="21">
        <f>+'[14]16'!$R$37/10^6</f>
        <v>2.8620169999999983E-2</v>
      </c>
      <c r="N67" s="21">
        <f>+'[14]16'!$S$37/10^6</f>
        <v>2.7089850000000006E-2</v>
      </c>
      <c r="O67" s="22">
        <f t="shared" si="25"/>
        <v>0.34754355000000003</v>
      </c>
      <c r="Q67" s="10">
        <v>1009</v>
      </c>
      <c r="R67" s="10" t="s">
        <v>17</v>
      </c>
      <c r="S67" s="21">
        <f t="shared" si="36"/>
        <v>3.2329369999999996E-2</v>
      </c>
      <c r="T67" s="21">
        <f t="shared" si="37"/>
        <v>5.7946009999999978E-2</v>
      </c>
      <c r="U67" s="21">
        <f t="shared" si="26"/>
        <v>8.5190259999999962E-2</v>
      </c>
      <c r="V67" s="21">
        <f t="shared" si="27"/>
        <v>0.11347346999999998</v>
      </c>
      <c r="W67" s="21">
        <f t="shared" si="28"/>
        <v>0.13496132999999999</v>
      </c>
      <c r="X67" s="21">
        <f t="shared" si="29"/>
        <v>0.16851764</v>
      </c>
      <c r="Y67" s="21">
        <f t="shared" si="30"/>
        <v>0.19696005</v>
      </c>
      <c r="Z67" s="21">
        <f t="shared" si="31"/>
        <v>0.23030988000000002</v>
      </c>
      <c r="AA67" s="21">
        <f t="shared" si="32"/>
        <v>0.26012355000000004</v>
      </c>
      <c r="AB67" s="21">
        <f t="shared" si="33"/>
        <v>0.29183353000000001</v>
      </c>
      <c r="AC67" s="21">
        <f t="shared" si="34"/>
        <v>0.32045370000000001</v>
      </c>
      <c r="AD67" s="21">
        <f t="shared" si="35"/>
        <v>0.34754355000000003</v>
      </c>
    </row>
    <row r="68" spans="1:30" customFormat="1">
      <c r="A68" s="10">
        <v>1010</v>
      </c>
      <c r="B68" s="10" t="s">
        <v>19</v>
      </c>
      <c r="C68" s="21">
        <f>+'[14]18'!$E$37/10^6</f>
        <v>5.5290160000000005E-2</v>
      </c>
      <c r="D68" s="21">
        <f>+'[14]18'!$F$37/10^6</f>
        <v>4.7767179999999992E-2</v>
      </c>
      <c r="E68" s="21">
        <f>+'[14]18'!$G$37/10^6</f>
        <v>5.1698350000000004E-2</v>
      </c>
      <c r="F68" s="21">
        <f>+'[14]18'!$I$37/10^6</f>
        <v>4.623842999999999E-2</v>
      </c>
      <c r="G68" s="21">
        <f>+'[14]18'!$J$37/10^6</f>
        <v>3.7854170000000013E-2</v>
      </c>
      <c r="H68" s="21">
        <f>+'[14]18'!$K$37/10^6</f>
        <v>4.2153519999999993E-2</v>
      </c>
      <c r="I68" s="21">
        <f>+'[14]18'!$M$37/10^6</f>
        <v>4.4567139999999984E-2</v>
      </c>
      <c r="J68" s="21">
        <f>+'[14]18'!$N$37/10^6</f>
        <v>4.4049330000000018E-2</v>
      </c>
      <c r="K68" s="21">
        <f>+'[14]18'!$O$37/10^6</f>
        <v>4.9545160000000005E-2</v>
      </c>
      <c r="L68" s="21">
        <f>+'[14]18'!$Q$37/10^6</f>
        <v>5.4962260000000013E-2</v>
      </c>
      <c r="M68" s="21">
        <f>+'[14]18'!$R$37/10^6</f>
        <v>3.7654399999999998E-2</v>
      </c>
      <c r="N68" s="21">
        <f>+'[14]18'!$S$37/10^6</f>
        <v>4.4121040000000007E-2</v>
      </c>
      <c r="O68" s="22">
        <f t="shared" si="25"/>
        <v>0.55590114000000013</v>
      </c>
      <c r="Q68" s="10">
        <v>1010</v>
      </c>
      <c r="R68" s="10" t="s">
        <v>19</v>
      </c>
      <c r="S68" s="21">
        <f t="shared" si="36"/>
        <v>5.5290160000000005E-2</v>
      </c>
      <c r="T68" s="21">
        <f t="shared" si="37"/>
        <v>0.10305734</v>
      </c>
      <c r="U68" s="21">
        <f t="shared" si="26"/>
        <v>0.15475569</v>
      </c>
      <c r="V68" s="21">
        <f t="shared" si="27"/>
        <v>0.20099412</v>
      </c>
      <c r="W68" s="21">
        <f t="shared" si="28"/>
        <v>0.23884829000000002</v>
      </c>
      <c r="X68" s="21">
        <f t="shared" si="29"/>
        <v>0.28100181000000002</v>
      </c>
      <c r="Y68" s="21">
        <f t="shared" si="30"/>
        <v>0.32556895000000002</v>
      </c>
      <c r="Z68" s="21">
        <f t="shared" si="31"/>
        <v>0.36961828000000002</v>
      </c>
      <c r="AA68" s="21">
        <f t="shared" si="32"/>
        <v>0.41916344000000005</v>
      </c>
      <c r="AB68" s="21">
        <f t="shared" si="33"/>
        <v>0.47412570000000009</v>
      </c>
      <c r="AC68" s="21">
        <f t="shared" si="34"/>
        <v>0.51178010000000007</v>
      </c>
      <c r="AD68" s="21">
        <f t="shared" si="35"/>
        <v>0.55590114000000013</v>
      </c>
    </row>
    <row r="69" spans="1:30" customFormat="1">
      <c r="A69" s="10">
        <v>1011</v>
      </c>
      <c r="B69" s="10" t="s">
        <v>20</v>
      </c>
      <c r="C69" s="21">
        <f>+'[14]19'!$E$37/10^6</f>
        <v>1.5096899999999995E-2</v>
      </c>
      <c r="D69" s="21">
        <f>+'[14]19'!$F$37/10^6</f>
        <v>1.2588379999999989E-2</v>
      </c>
      <c r="E69" s="21">
        <f>+'[14]19'!$G$37/10^6</f>
        <v>9.1741000000000062E-3</v>
      </c>
      <c r="F69" s="21">
        <f>+'[14]19'!$I$37/10^6</f>
        <v>1.067251000000001E-2</v>
      </c>
      <c r="G69" s="21">
        <f>+'[14]19'!$J$37/10^6</f>
        <v>3.096970000000001E-3</v>
      </c>
      <c r="H69" s="21">
        <f>+'[14]19'!$K$37/10^6</f>
        <v>2.1906639999999998E-2</v>
      </c>
      <c r="I69" s="21">
        <f>+'[14]19'!$M$37/10^6</f>
        <v>6.370710000000006E-3</v>
      </c>
      <c r="J69" s="21">
        <f>+'[14]19'!$N$37/10^6</f>
        <v>-4.4549499999999975E-3</v>
      </c>
      <c r="K69" s="21">
        <f>+'[14]19'!$O$37/10^6</f>
        <v>2.6873200000000069E-3</v>
      </c>
      <c r="L69" s="21">
        <f>+'[14]19'!$Q$37/10^6</f>
        <v>2.1485549999999989E-2</v>
      </c>
      <c r="M69" s="21">
        <f>+'[14]19'!$R$37/10^6</f>
        <v>1.413303E-2</v>
      </c>
      <c r="N69" s="21">
        <f>+'[14]19'!$S$37/10^6</f>
        <v>9.3640200000000041E-3</v>
      </c>
      <c r="O69" s="22">
        <f t="shared" si="25"/>
        <v>0.12212118000000001</v>
      </c>
      <c r="Q69" s="10">
        <v>1011</v>
      </c>
      <c r="R69" s="10" t="s">
        <v>20</v>
      </c>
      <c r="S69" s="21">
        <f t="shared" si="36"/>
        <v>1.5096899999999995E-2</v>
      </c>
      <c r="T69" s="21">
        <f t="shared" si="37"/>
        <v>2.7685279999999986E-2</v>
      </c>
      <c r="U69" s="21">
        <f t="shared" si="26"/>
        <v>3.685937999999999E-2</v>
      </c>
      <c r="V69" s="21">
        <f t="shared" si="27"/>
        <v>4.753189E-2</v>
      </c>
      <c r="W69" s="21">
        <f t="shared" si="28"/>
        <v>5.0628859999999998E-2</v>
      </c>
      <c r="X69" s="21">
        <f t="shared" si="29"/>
        <v>7.2535500000000003E-2</v>
      </c>
      <c r="Y69" s="21">
        <f t="shared" si="30"/>
        <v>7.8906210000000004E-2</v>
      </c>
      <c r="Z69" s="21">
        <f t="shared" si="31"/>
        <v>7.4451260000000005E-2</v>
      </c>
      <c r="AA69" s="21">
        <f t="shared" si="32"/>
        <v>7.7138580000000012E-2</v>
      </c>
      <c r="AB69" s="21">
        <f t="shared" si="33"/>
        <v>9.8624130000000004E-2</v>
      </c>
      <c r="AC69" s="21">
        <f t="shared" si="34"/>
        <v>0.11275716000000001</v>
      </c>
      <c r="AD69" s="21">
        <f t="shared" si="35"/>
        <v>0.12212118000000001</v>
      </c>
    </row>
    <row r="70" spans="1:30" customFormat="1">
      <c r="A70" s="10">
        <v>1012</v>
      </c>
      <c r="B70" s="10" t="s">
        <v>21</v>
      </c>
      <c r="C70" s="21">
        <f>+'[14]20'!$E$37/10^6</f>
        <v>8.9077000000000003E-2</v>
      </c>
      <c r="D70" s="21">
        <f>+'[14]20'!$F$37/10^6</f>
        <v>9.1868000000000005E-2</v>
      </c>
      <c r="E70" s="21">
        <f>+'[14]20'!$G$37/10^6</f>
        <v>9.239E-2</v>
      </c>
      <c r="F70" s="21">
        <f>+'[14]20'!$I$37/10^6</f>
        <v>9.0529999999999999E-2</v>
      </c>
      <c r="G70" s="21">
        <f>+'[14]20'!$J$37/10^6</f>
        <v>9.0149999999999994E-2</v>
      </c>
      <c r="H70" s="21">
        <f>+'[14]20'!$K$37/10^6</f>
        <v>8.251E-2</v>
      </c>
      <c r="I70" s="21">
        <f>+'[14]20'!$M$37/10^6</f>
        <v>6.4823000000000006E-2</v>
      </c>
      <c r="J70" s="21">
        <f>+'[14]20'!$N$37/10^6</f>
        <v>6.7660999999999999E-2</v>
      </c>
      <c r="K70" s="21">
        <f>+'[14]20'!$O$37/10^6</f>
        <v>8.8612999999999997E-2</v>
      </c>
      <c r="L70" s="21">
        <f>+'[14]20'!$Q$37/10^6</f>
        <v>8.6654999999999996E-2</v>
      </c>
      <c r="M70" s="21">
        <f>+'[14]20'!$R$37/10^6</f>
        <v>8.8664999999999994E-2</v>
      </c>
      <c r="N70" s="21">
        <f>+'[14]20'!$S$37/10^6</f>
        <v>8.6142999999999997E-2</v>
      </c>
      <c r="O70" s="22">
        <f t="shared" si="25"/>
        <v>1.019085</v>
      </c>
      <c r="Q70" s="10">
        <v>1012</v>
      </c>
      <c r="R70" s="10" t="s">
        <v>21</v>
      </c>
      <c r="S70" s="21">
        <f t="shared" si="36"/>
        <v>8.9077000000000003E-2</v>
      </c>
      <c r="T70" s="21">
        <f t="shared" si="37"/>
        <v>0.18094500000000002</v>
      </c>
      <c r="U70" s="21">
        <f t="shared" si="26"/>
        <v>0.27333499999999999</v>
      </c>
      <c r="V70" s="21">
        <f t="shared" si="27"/>
        <v>0.36386499999999999</v>
      </c>
      <c r="W70" s="21">
        <f t="shared" si="28"/>
        <v>0.454015</v>
      </c>
      <c r="X70" s="21">
        <f t="shared" si="29"/>
        <v>0.53652500000000003</v>
      </c>
      <c r="Y70" s="21">
        <f t="shared" si="30"/>
        <v>0.60134799999999999</v>
      </c>
      <c r="Z70" s="21">
        <f t="shared" si="31"/>
        <v>0.66900899999999996</v>
      </c>
      <c r="AA70" s="21">
        <f t="shared" si="32"/>
        <v>0.75762200000000002</v>
      </c>
      <c r="AB70" s="21">
        <f t="shared" si="33"/>
        <v>0.84427700000000006</v>
      </c>
      <c r="AC70" s="21">
        <f t="shared" si="34"/>
        <v>0.93294200000000005</v>
      </c>
      <c r="AD70" s="21">
        <f t="shared" si="35"/>
        <v>1.019085</v>
      </c>
    </row>
    <row r="71" spans="1:30" customFormat="1">
      <c r="A71" s="10">
        <v>1013</v>
      </c>
      <c r="B71" s="10" t="s">
        <v>22</v>
      </c>
      <c r="C71" s="21">
        <f>+'[14]21'!$E$37/10^6</f>
        <v>4.2249999999999996E-3</v>
      </c>
      <c r="D71" s="21">
        <f>+'[14]21'!$F$37/10^6</f>
        <v>4.1999999999999997E-3</v>
      </c>
      <c r="E71" s="21">
        <f>+'[14]21'!$G$37/10^6</f>
        <v>5.2240000000000003E-3</v>
      </c>
      <c r="F71" s="21">
        <f>+'[14]21'!$I$37/10^6</f>
        <v>4.9189999999999998E-3</v>
      </c>
      <c r="G71" s="21">
        <f>+'[14]21'!$J$37/10^6</f>
        <v>4.7949999999999998E-3</v>
      </c>
      <c r="H71" s="21">
        <f>+'[14]21'!$K$37/10^6</f>
        <v>4.4279999999999996E-3</v>
      </c>
      <c r="I71" s="21">
        <f>+'[14]21'!$M$37/10^6</f>
        <v>2.7299999999999998E-3</v>
      </c>
      <c r="J71" s="21">
        <f>+'[14]21'!$N$37/10^6</f>
        <v>1.9949999999999998E-3</v>
      </c>
      <c r="K71" s="21">
        <f>+'[14]21'!$O$37/10^6</f>
        <v>1.5790000000000001E-3</v>
      </c>
      <c r="L71" s="21">
        <f>+'[14]21'!$Q$37/10^6</f>
        <v>5.2459999999999998E-3</v>
      </c>
      <c r="M71" s="21">
        <f>+'[14]21'!$R$37/10^6</f>
        <v>5.6730000000000001E-3</v>
      </c>
      <c r="N71" s="21">
        <f>+'[14]21'!$S$37/10^6</f>
        <v>5.3540000000000003E-3</v>
      </c>
      <c r="O71" s="22">
        <f t="shared" si="25"/>
        <v>5.0367999999999989E-2</v>
      </c>
      <c r="Q71" s="10">
        <v>1013</v>
      </c>
      <c r="R71" s="10" t="s">
        <v>22</v>
      </c>
      <c r="S71" s="21">
        <f t="shared" si="36"/>
        <v>4.2249999999999996E-3</v>
      </c>
      <c r="T71" s="21">
        <f t="shared" si="37"/>
        <v>8.4249999999999985E-3</v>
      </c>
      <c r="U71" s="21">
        <f t="shared" si="26"/>
        <v>1.3648999999999998E-2</v>
      </c>
      <c r="V71" s="21">
        <f t="shared" si="27"/>
        <v>1.8567999999999998E-2</v>
      </c>
      <c r="W71" s="21">
        <f t="shared" si="28"/>
        <v>2.3362999999999998E-2</v>
      </c>
      <c r="X71" s="21">
        <f t="shared" si="29"/>
        <v>2.7790999999999996E-2</v>
      </c>
      <c r="Y71" s="21">
        <f t="shared" si="30"/>
        <v>3.0520999999999996E-2</v>
      </c>
      <c r="Z71" s="21">
        <f t="shared" si="31"/>
        <v>3.2515999999999996E-2</v>
      </c>
      <c r="AA71" s="21">
        <f t="shared" si="32"/>
        <v>3.4094999999999993E-2</v>
      </c>
      <c r="AB71" s="21">
        <f t="shared" si="33"/>
        <v>3.9340999999999994E-2</v>
      </c>
      <c r="AC71" s="21">
        <f t="shared" si="34"/>
        <v>4.5013999999999992E-2</v>
      </c>
      <c r="AD71" s="21">
        <f t="shared" si="35"/>
        <v>5.0367999999999989E-2</v>
      </c>
    </row>
    <row r="72" spans="1:30" customFormat="1">
      <c r="A72" s="10">
        <v>1014</v>
      </c>
      <c r="B72" s="10" t="s">
        <v>23</v>
      </c>
      <c r="C72" s="21">
        <f>+'[14]22'!$E$37/10^6</f>
        <v>0.32732314000000001</v>
      </c>
      <c r="D72" s="21">
        <f>+'[14]22'!$F$37/10^6</f>
        <v>0.30841026999999988</v>
      </c>
      <c r="E72" s="21">
        <f>+'[14]22'!$G$37/10^6</f>
        <v>0.40415151000000027</v>
      </c>
      <c r="F72" s="21">
        <f>+'[14]22'!$I$37/10^6</f>
        <v>0.29014193999999993</v>
      </c>
      <c r="G72" s="21">
        <f>+'[14]22'!$J$37/10^6</f>
        <v>0.21231279000000003</v>
      </c>
      <c r="H72" s="21">
        <f>+'[14]22'!$K$37/10^6</f>
        <v>0.37404172999999996</v>
      </c>
      <c r="I72" s="21">
        <f>+'[14]22'!$M$37/10^6</f>
        <v>0.20934018999999995</v>
      </c>
      <c r="J72" s="21">
        <f>+'[14]22'!$N$37/10^6</f>
        <v>0.19599980999999994</v>
      </c>
      <c r="K72" s="21">
        <f>+'[14]22'!$O$37/10^6</f>
        <v>0.16039058000000009</v>
      </c>
      <c r="L72" s="21">
        <f>+'[14]22'!$Q$37/10^6</f>
        <v>0.18508476000000001</v>
      </c>
      <c r="M72" s="21">
        <f>+'[14]22'!$R$37/10^6</f>
        <v>0.19005520000000006</v>
      </c>
      <c r="N72" s="21">
        <f>+'[14]22'!$S$37/10^6</f>
        <v>0.1841654800000001</v>
      </c>
      <c r="O72" s="22">
        <f t="shared" si="25"/>
        <v>3.0414174000000003</v>
      </c>
      <c r="Q72" s="10">
        <v>1014</v>
      </c>
      <c r="R72" s="10" t="s">
        <v>23</v>
      </c>
      <c r="S72" s="21">
        <f t="shared" si="36"/>
        <v>0.32732314000000001</v>
      </c>
      <c r="T72" s="21">
        <f t="shared" si="37"/>
        <v>0.63573340999999983</v>
      </c>
      <c r="U72" s="21">
        <f t="shared" si="26"/>
        <v>1.03988492</v>
      </c>
      <c r="V72" s="21">
        <f t="shared" si="27"/>
        <v>1.3300268599999998</v>
      </c>
      <c r="W72" s="21">
        <f t="shared" si="28"/>
        <v>1.5423396499999997</v>
      </c>
      <c r="X72" s="21">
        <f t="shared" si="29"/>
        <v>1.9163813799999998</v>
      </c>
      <c r="Y72" s="21">
        <f t="shared" si="30"/>
        <v>2.1257215699999996</v>
      </c>
      <c r="Z72" s="21">
        <f t="shared" si="31"/>
        <v>2.3217213799999996</v>
      </c>
      <c r="AA72" s="21">
        <f t="shared" si="32"/>
        <v>2.4821119599999997</v>
      </c>
      <c r="AB72" s="21">
        <f t="shared" si="33"/>
        <v>2.6671967199999997</v>
      </c>
      <c r="AC72" s="21">
        <f t="shared" si="34"/>
        <v>2.8572519199999999</v>
      </c>
      <c r="AD72" s="21">
        <f t="shared" si="35"/>
        <v>3.0414174000000003</v>
      </c>
    </row>
    <row r="73" spans="1:30" customFormat="1">
      <c r="A73" s="10">
        <v>1015</v>
      </c>
      <c r="B73" s="10" t="s">
        <v>24</v>
      </c>
      <c r="C73" s="21">
        <f>+'[14]23'!$E$37/10^6</f>
        <v>2.6085129999999998E-2</v>
      </c>
      <c r="D73" s="21">
        <f>+'[14]23'!$F$37/10^6</f>
        <v>3.0880530000000007E-2</v>
      </c>
      <c r="E73" s="21">
        <f>+'[14]23'!$G$37/10^6</f>
        <v>1.9086740000000012E-2</v>
      </c>
      <c r="F73" s="21">
        <f>+'[14]23'!$I$37/10^6</f>
        <v>1.6161180000000008E-2</v>
      </c>
      <c r="G73" s="21">
        <f>+'[14]23'!$J$37/10^6</f>
        <v>1.3588479999999997E-2</v>
      </c>
      <c r="H73" s="21">
        <f>+'[14]23'!$K$37/10^6</f>
        <v>1.3894679999999993E-2</v>
      </c>
      <c r="I73" s="21">
        <f>+'[14]23'!$M$37/10^6</f>
        <v>1.4590420000000003E-2</v>
      </c>
      <c r="J73" s="21">
        <f>+'[14]23'!$N$37/10^6</f>
        <v>8.0486999999999972E-3</v>
      </c>
      <c r="K73" s="21">
        <f>+'[14]23'!$O$37/10^6</f>
        <v>1.3193519999999993E-2</v>
      </c>
      <c r="L73" s="21">
        <f>+'[14]23'!$Q$37/10^6</f>
        <v>1.5259830000000007E-2</v>
      </c>
      <c r="M73" s="21">
        <f>+'[14]23'!$R$37/10^6</f>
        <v>1.3427149999999994E-2</v>
      </c>
      <c r="N73" s="21">
        <f>+'[14]23'!$S$37/10^6</f>
        <v>1.3662679999999996E-2</v>
      </c>
      <c r="O73" s="22">
        <f t="shared" si="25"/>
        <v>0.19787904000000001</v>
      </c>
      <c r="Q73" s="10">
        <v>1015</v>
      </c>
      <c r="R73" s="10" t="s">
        <v>24</v>
      </c>
      <c r="S73" s="21">
        <f t="shared" si="36"/>
        <v>2.6085129999999998E-2</v>
      </c>
      <c r="T73" s="21">
        <f t="shared" si="37"/>
        <v>5.6965660000000001E-2</v>
      </c>
      <c r="U73" s="21">
        <f t="shared" si="26"/>
        <v>7.605240000000002E-2</v>
      </c>
      <c r="V73" s="21">
        <f t="shared" si="27"/>
        <v>9.2213580000000031E-2</v>
      </c>
      <c r="W73" s="21">
        <f t="shared" si="28"/>
        <v>0.10580206000000003</v>
      </c>
      <c r="X73" s="21">
        <f t="shared" si="29"/>
        <v>0.11969674000000002</v>
      </c>
      <c r="Y73" s="21">
        <f t="shared" si="30"/>
        <v>0.13428716000000002</v>
      </c>
      <c r="Z73" s="21">
        <f t="shared" si="31"/>
        <v>0.14233586000000001</v>
      </c>
      <c r="AA73" s="21">
        <f t="shared" si="32"/>
        <v>0.15552937999999999</v>
      </c>
      <c r="AB73" s="21">
        <f t="shared" si="33"/>
        <v>0.17078921</v>
      </c>
      <c r="AC73" s="21">
        <f t="shared" si="34"/>
        <v>0.18421636</v>
      </c>
      <c r="AD73" s="21">
        <f t="shared" si="35"/>
        <v>0.19787904000000001</v>
      </c>
    </row>
    <row r="74" spans="1:30" customFormat="1">
      <c r="A74" s="10">
        <v>1016</v>
      </c>
      <c r="B74" s="10" t="s">
        <v>25</v>
      </c>
      <c r="C74" s="21">
        <f>+'[14]24'!$E$37/10^6</f>
        <v>4.9148600000000008E-2</v>
      </c>
      <c r="D74" s="21">
        <f>+'[14]24'!$F$37/10^6</f>
        <v>4.1889399999999993E-2</v>
      </c>
      <c r="E74" s="21">
        <f>+'[14]24'!$G$37/10^6</f>
        <v>4.0388199999999999E-2</v>
      </c>
      <c r="F74" s="21">
        <f>+'[14]24'!$I$37/10^6</f>
        <v>4.958386E-2</v>
      </c>
      <c r="G74" s="21">
        <f>+'[14]24'!$J$37/10^6</f>
        <v>3.9398980000000007E-2</v>
      </c>
      <c r="H74" s="21">
        <f>+'[14]24'!$K$37/10^6</f>
        <v>6.5285830000000017E-2</v>
      </c>
      <c r="I74" s="21">
        <f>+'[14]24'!$M$37/10^6</f>
        <v>3.73145E-2</v>
      </c>
      <c r="J74" s="21">
        <f>+'[14]24'!$N$37/10^6</f>
        <v>3.3000130000000003E-2</v>
      </c>
      <c r="K74" s="21">
        <f>+'[14]24'!$O$37/10^6</f>
        <v>4.9809959999999993E-2</v>
      </c>
      <c r="L74" s="21">
        <f>+'[14]24'!$Q$37/10^6</f>
        <v>5.7189379999999991E-2</v>
      </c>
      <c r="M74" s="21">
        <f>+'[14]24'!$R$37/10^6</f>
        <v>4.5377579999999987E-2</v>
      </c>
      <c r="N74" s="21">
        <f>+'[14]24'!$S$37/10^6</f>
        <v>3.9024329999999989E-2</v>
      </c>
      <c r="O74" s="22">
        <f t="shared" si="25"/>
        <v>0.54741075000000006</v>
      </c>
      <c r="Q74" s="10">
        <v>1016</v>
      </c>
      <c r="R74" s="10" t="s">
        <v>25</v>
      </c>
      <c r="S74" s="21">
        <f t="shared" si="36"/>
        <v>4.9148600000000008E-2</v>
      </c>
      <c r="T74" s="21">
        <f t="shared" si="37"/>
        <v>9.1038000000000008E-2</v>
      </c>
      <c r="U74" s="21">
        <f t="shared" si="26"/>
        <v>0.13142619999999999</v>
      </c>
      <c r="V74" s="21">
        <f t="shared" si="27"/>
        <v>0.18101006</v>
      </c>
      <c r="W74" s="21">
        <f t="shared" si="28"/>
        <v>0.22040904</v>
      </c>
      <c r="X74" s="21">
        <f t="shared" si="29"/>
        <v>0.28569487000000005</v>
      </c>
      <c r="Y74" s="21">
        <f t="shared" si="30"/>
        <v>0.32300937000000007</v>
      </c>
      <c r="Z74" s="21">
        <f t="shared" si="31"/>
        <v>0.35600950000000009</v>
      </c>
      <c r="AA74" s="21">
        <f t="shared" si="32"/>
        <v>0.40581946000000008</v>
      </c>
      <c r="AB74" s="21">
        <f t="shared" si="33"/>
        <v>0.46300884000000009</v>
      </c>
      <c r="AC74" s="21">
        <f t="shared" si="34"/>
        <v>0.50838642000000012</v>
      </c>
      <c r="AD74" s="21">
        <f t="shared" si="35"/>
        <v>0.54741075000000006</v>
      </c>
    </row>
    <row r="75" spans="1:30" customFormat="1">
      <c r="A75" s="10">
        <v>1017</v>
      </c>
      <c r="B75" s="10" t="s">
        <v>26</v>
      </c>
      <c r="C75" s="21">
        <f>+'[14]25'!$E$37/10^6</f>
        <v>0.11868139000000001</v>
      </c>
      <c r="D75" s="21">
        <f>+'[14]25'!$F$37/10^6</f>
        <v>0.10158225</v>
      </c>
      <c r="E75" s="21">
        <f>+'[14]25'!$G$37/10^6</f>
        <v>0.11215246000000002</v>
      </c>
      <c r="F75" s="21">
        <f>+'[14]25'!$I$37/10^6</f>
        <v>9.3657179999999993E-2</v>
      </c>
      <c r="G75" s="21">
        <f>+'[14]25'!$J$37/10^6</f>
        <v>4.7553959999999992E-2</v>
      </c>
      <c r="H75" s="21">
        <f>+'[14]25'!$K$37/10^6</f>
        <v>0.10041264000000001</v>
      </c>
      <c r="I75" s="21">
        <f>+'[14]25'!$M$37/10^6</f>
        <v>8.4778239999999991E-2</v>
      </c>
      <c r="J75" s="21">
        <f>+'[14]25'!$N$37/10^6</f>
        <v>8.384734000000002E-2</v>
      </c>
      <c r="K75" s="21">
        <f>+'[14]25'!$O$37/10^6</f>
        <v>8.4025900000000028E-2</v>
      </c>
      <c r="L75" s="21">
        <f>+'[14]25'!$Q$37/10^6</f>
        <v>9.7713979999999978E-2</v>
      </c>
      <c r="M75" s="21">
        <f>+'[14]25'!$R$37/10^6</f>
        <v>0.11775935999999998</v>
      </c>
      <c r="N75" s="21">
        <f>+'[14]25'!$S$37/10^6</f>
        <v>0.12195306</v>
      </c>
      <c r="O75" s="22">
        <f t="shared" si="25"/>
        <v>1.1641177600000001</v>
      </c>
      <c r="Q75" s="10">
        <v>1017</v>
      </c>
      <c r="R75" s="10" t="s">
        <v>26</v>
      </c>
      <c r="S75" s="21">
        <f t="shared" si="36"/>
        <v>0.11868139000000001</v>
      </c>
      <c r="T75" s="21">
        <f t="shared" si="37"/>
        <v>0.22026364000000001</v>
      </c>
      <c r="U75" s="21">
        <f t="shared" si="26"/>
        <v>0.33241610000000005</v>
      </c>
      <c r="V75" s="21">
        <f t="shared" si="27"/>
        <v>0.42607328000000005</v>
      </c>
      <c r="W75" s="21">
        <f t="shared" si="28"/>
        <v>0.47362724000000006</v>
      </c>
      <c r="X75" s="21">
        <f t="shared" si="29"/>
        <v>0.57403988000000006</v>
      </c>
      <c r="Y75" s="21">
        <f t="shared" si="30"/>
        <v>0.65881812000000006</v>
      </c>
      <c r="Z75" s="21">
        <f t="shared" si="31"/>
        <v>0.74266546000000011</v>
      </c>
      <c r="AA75" s="21">
        <f t="shared" si="32"/>
        <v>0.8266913600000001</v>
      </c>
      <c r="AB75" s="21">
        <f t="shared" si="33"/>
        <v>0.92440534000000008</v>
      </c>
      <c r="AC75" s="21">
        <f t="shared" si="34"/>
        <v>1.0421647000000001</v>
      </c>
      <c r="AD75" s="21">
        <f t="shared" si="35"/>
        <v>1.1641177600000001</v>
      </c>
    </row>
    <row r="76" spans="1:30" customFormat="1">
      <c r="A76" s="10">
        <v>1018</v>
      </c>
      <c r="B76" s="10" t="s">
        <v>27</v>
      </c>
      <c r="C76" s="21">
        <f>+'[14]26'!$E$37/10^6</f>
        <v>2.8353E-2</v>
      </c>
      <c r="D76" s="21">
        <f>+'[14]26'!$F$37/10^6</f>
        <v>2.4910000000000002E-2</v>
      </c>
      <c r="E76" s="21">
        <f>+'[14]26'!$G$37/10^6</f>
        <v>2.3717999999999999E-2</v>
      </c>
      <c r="F76" s="21">
        <f>+'[14]26'!$I$37/10^6</f>
        <v>2.4001000000000001E-2</v>
      </c>
      <c r="G76" s="21">
        <f>+'[14]26'!$J$37/10^6</f>
        <v>2.2565000000000002E-2</v>
      </c>
      <c r="H76" s="21">
        <f>+'[14]26'!$K$37/10^6</f>
        <v>2.5139999999999999E-2</v>
      </c>
      <c r="I76" s="21">
        <f>+'[14]26'!$M$37/10^6</f>
        <v>2.6839999999999999E-2</v>
      </c>
      <c r="J76" s="21">
        <f>+'[14]26'!$N$37/10^6</f>
        <v>2.6339999999999999E-2</v>
      </c>
      <c r="K76" s="21">
        <f>+'[14]26'!$O$37/10^6</f>
        <v>2.5089E-2</v>
      </c>
      <c r="L76" s="21">
        <f>+'[14]26'!$Q$37/10^6</f>
        <v>2.5406999999999999E-2</v>
      </c>
      <c r="M76" s="21">
        <f>+'[14]26'!$R$37/10^6</f>
        <v>2.5446E-2</v>
      </c>
      <c r="N76" s="21">
        <f>+'[14]26'!$S$37/10^6</f>
        <v>2.5166999999999998E-2</v>
      </c>
      <c r="O76" s="22">
        <f t="shared" si="25"/>
        <v>0.30297600000000002</v>
      </c>
      <c r="Q76" s="10">
        <v>1018</v>
      </c>
      <c r="R76" s="10" t="s">
        <v>27</v>
      </c>
      <c r="S76" s="21">
        <f t="shared" si="36"/>
        <v>2.8353E-2</v>
      </c>
      <c r="T76" s="21">
        <f t="shared" si="37"/>
        <v>5.3263000000000005E-2</v>
      </c>
      <c r="U76" s="21">
        <f t="shared" si="26"/>
        <v>7.6981000000000008E-2</v>
      </c>
      <c r="V76" s="21">
        <f t="shared" si="27"/>
        <v>0.10098200000000002</v>
      </c>
      <c r="W76" s="21">
        <f t="shared" si="28"/>
        <v>0.12354700000000002</v>
      </c>
      <c r="X76" s="21">
        <f t="shared" si="29"/>
        <v>0.14868700000000001</v>
      </c>
      <c r="Y76" s="21">
        <f t="shared" si="30"/>
        <v>0.17552700000000002</v>
      </c>
      <c r="Z76" s="21">
        <f t="shared" si="31"/>
        <v>0.20186700000000002</v>
      </c>
      <c r="AA76" s="21">
        <f t="shared" si="32"/>
        <v>0.22695600000000002</v>
      </c>
      <c r="AB76" s="21">
        <f t="shared" si="33"/>
        <v>0.252363</v>
      </c>
      <c r="AC76" s="21">
        <f t="shared" si="34"/>
        <v>0.27780900000000003</v>
      </c>
      <c r="AD76" s="21">
        <f t="shared" si="35"/>
        <v>0.30297600000000002</v>
      </c>
    </row>
    <row r="77" spans="1:30" customFormat="1">
      <c r="A77" s="10">
        <v>1019</v>
      </c>
      <c r="B77" s="10" t="s">
        <v>28</v>
      </c>
      <c r="C77" s="21">
        <f>+'[14]27'!$E$37/10^6</f>
        <v>1.6136999999999999E-2</v>
      </c>
      <c r="D77" s="21">
        <f>+'[14]27'!$F$37/10^6</f>
        <v>1.8044999999999999E-2</v>
      </c>
      <c r="E77" s="21">
        <f>+'[14]27'!$G$37/10^6</f>
        <v>1.6437E-2</v>
      </c>
      <c r="F77" s="21">
        <f>+'[14]27'!$I$37/10^6</f>
        <v>1.3975E-2</v>
      </c>
      <c r="G77" s="21">
        <f>+'[14]27'!$J$37/10^6</f>
        <v>1.1806000000000001E-2</v>
      </c>
      <c r="H77" s="21">
        <f>+'[14]27'!$K$37/10^6</f>
        <v>1.6315E-2</v>
      </c>
      <c r="I77" s="21">
        <f>+'[14]27'!$M$37/10^6</f>
        <v>1.0799E-2</v>
      </c>
      <c r="J77" s="21">
        <f>+'[14]27'!$N$37/10^6</f>
        <v>1.5237000000000001E-2</v>
      </c>
      <c r="K77" s="21">
        <f>+'[14]27'!$O$37/10^6</f>
        <v>1.4347E-2</v>
      </c>
      <c r="L77" s="21">
        <f>+'[14]27'!$Q$37/10^6</f>
        <v>1.6542000000000001E-2</v>
      </c>
      <c r="M77" s="21">
        <f>+'[14]27'!$R$37/10^6</f>
        <v>1.6240999999999998E-2</v>
      </c>
      <c r="N77" s="21">
        <f>+'[14]27'!$S$37/10^6</f>
        <v>1.9078000000000001E-2</v>
      </c>
      <c r="O77" s="22">
        <f t="shared" si="25"/>
        <v>0.18495900000000001</v>
      </c>
      <c r="Q77" s="10">
        <v>1019</v>
      </c>
      <c r="R77" s="10" t="s">
        <v>28</v>
      </c>
      <c r="S77" s="21">
        <f t="shared" si="36"/>
        <v>1.6136999999999999E-2</v>
      </c>
      <c r="T77" s="21">
        <f t="shared" si="37"/>
        <v>3.4181999999999997E-2</v>
      </c>
      <c r="U77" s="21">
        <f t="shared" si="26"/>
        <v>5.0618999999999997E-2</v>
      </c>
      <c r="V77" s="21">
        <f t="shared" si="27"/>
        <v>6.4593999999999999E-2</v>
      </c>
      <c r="W77" s="21">
        <f t="shared" si="28"/>
        <v>7.6399999999999996E-2</v>
      </c>
      <c r="X77" s="21">
        <f t="shared" si="29"/>
        <v>9.2714999999999992E-2</v>
      </c>
      <c r="Y77" s="21">
        <f t="shared" si="30"/>
        <v>0.10351399999999999</v>
      </c>
      <c r="Z77" s="21">
        <f t="shared" si="31"/>
        <v>0.118751</v>
      </c>
      <c r="AA77" s="21">
        <f t="shared" si="32"/>
        <v>0.13309799999999999</v>
      </c>
      <c r="AB77" s="21">
        <f t="shared" si="33"/>
        <v>0.14964</v>
      </c>
      <c r="AC77" s="21">
        <f t="shared" si="34"/>
        <v>0.165881</v>
      </c>
      <c r="AD77" s="21">
        <f t="shared" si="35"/>
        <v>0.18495900000000001</v>
      </c>
    </row>
    <row r="78" spans="1:30" customFormat="1">
      <c r="A78" s="10">
        <v>1020</v>
      </c>
      <c r="B78" s="10" t="s">
        <v>29</v>
      </c>
      <c r="C78" s="21">
        <f>+'[14]28'!$E$37/10^6</f>
        <v>0.108921</v>
      </c>
      <c r="D78" s="21">
        <f>+'[14]28'!$F$37/10^6</f>
        <v>0.108875</v>
      </c>
      <c r="E78" s="21">
        <f>+'[14]28'!$G$37/10^6</f>
        <v>0.10732999999999999</v>
      </c>
      <c r="F78" s="21">
        <f>+'[14]28'!$I$37/10^6</f>
        <v>0.103454</v>
      </c>
      <c r="G78" s="21">
        <f>+'[14]28'!$J$37/10^6</f>
        <v>9.9428000000000002E-2</v>
      </c>
      <c r="H78" s="21">
        <f>+'[14]28'!$K$37/10^6</f>
        <v>0.102159</v>
      </c>
      <c r="I78" s="21">
        <f>+'[14]28'!$M$37/10^6</f>
        <v>0.11946</v>
      </c>
      <c r="J78" s="21">
        <f>+'[14]28'!$N$37/10^6</f>
        <v>0.107101</v>
      </c>
      <c r="K78" s="21">
        <f>+'[14]28'!$O$37/10^6</f>
        <v>0.112262</v>
      </c>
      <c r="L78" s="21">
        <f>+'[14]28'!$Q$37/10^6</f>
        <v>0.108143</v>
      </c>
      <c r="M78" s="21">
        <f>+'[14]28'!$R$37/10^6</f>
        <v>0.109003</v>
      </c>
      <c r="N78" s="21">
        <f>+'[14]28'!$S$37/10^6</f>
        <v>0.109801</v>
      </c>
      <c r="O78" s="22">
        <f t="shared" si="25"/>
        <v>1.2959369999999999</v>
      </c>
      <c r="Q78" s="10">
        <v>1020</v>
      </c>
      <c r="R78" s="10" t="s">
        <v>29</v>
      </c>
      <c r="S78" s="21">
        <f t="shared" si="36"/>
        <v>0.108921</v>
      </c>
      <c r="T78" s="21">
        <f t="shared" si="37"/>
        <v>0.21779599999999999</v>
      </c>
      <c r="U78" s="21">
        <f t="shared" si="26"/>
        <v>0.32512599999999997</v>
      </c>
      <c r="V78" s="21">
        <f t="shared" si="27"/>
        <v>0.42857999999999996</v>
      </c>
      <c r="W78" s="21">
        <f t="shared" si="28"/>
        <v>0.52800799999999992</v>
      </c>
      <c r="X78" s="21">
        <f t="shared" si="29"/>
        <v>0.63016699999999992</v>
      </c>
      <c r="Y78" s="21">
        <f t="shared" si="30"/>
        <v>0.74962699999999993</v>
      </c>
      <c r="Z78" s="21">
        <f t="shared" si="31"/>
        <v>0.85672799999999993</v>
      </c>
      <c r="AA78" s="21">
        <f t="shared" si="32"/>
        <v>0.96898999999999991</v>
      </c>
      <c r="AB78" s="21">
        <f t="shared" si="33"/>
        <v>1.0771329999999999</v>
      </c>
      <c r="AC78" s="21">
        <f t="shared" si="34"/>
        <v>1.1861359999999999</v>
      </c>
      <c r="AD78" s="21">
        <f t="shared" si="35"/>
        <v>1.2959369999999999</v>
      </c>
    </row>
    <row r="79" spans="1:30" customFormat="1">
      <c r="A79" s="10">
        <v>1021</v>
      </c>
      <c r="B79" s="10" t="s">
        <v>30</v>
      </c>
      <c r="C79" s="21">
        <f>+'[14]29'!$E$37/10^6</f>
        <v>5.3694130000000007E-2</v>
      </c>
      <c r="D79" s="21">
        <f>+'[14]29'!$F$37/10^6</f>
        <v>4.8282860000000004E-2</v>
      </c>
      <c r="E79" s="21">
        <f>+'[14]29'!$G$37/10^6</f>
        <v>3.7483419999999983E-2</v>
      </c>
      <c r="F79" s="21">
        <f>+'[14]29'!$I$37/10^6</f>
        <v>3.6352699999999995E-2</v>
      </c>
      <c r="G79" s="21">
        <f>+'[14]29'!$J$37/10^6</f>
        <v>3.0493419999999997E-2</v>
      </c>
      <c r="H79" s="21">
        <f>+'[14]29'!$K$37/10^6</f>
        <v>3.471672E-2</v>
      </c>
      <c r="I79" s="21">
        <f>+'[14]29'!$M$37/10^6</f>
        <v>3.171947E-2</v>
      </c>
      <c r="J79" s="21">
        <f>+'[14]29'!$N$37/10^6</f>
        <v>2.9785940000000004E-2</v>
      </c>
      <c r="K79" s="21">
        <f>+'[14]29'!$O$37/10^6</f>
        <v>2.8988339999999998E-2</v>
      </c>
      <c r="L79" s="21">
        <f>+'[14]29'!$Q$37/10^6</f>
        <v>2.1354330000000001E-2</v>
      </c>
      <c r="M79" s="21">
        <f>+'[14]29'!$R$37/10^6</f>
        <v>1.914714E-2</v>
      </c>
      <c r="N79" s="21">
        <f>+'[14]29'!$S$37/10^6</f>
        <v>1.6010690000000001E-2</v>
      </c>
      <c r="O79" s="22">
        <f t="shared" si="25"/>
        <v>0.38802915999999998</v>
      </c>
      <c r="Q79" s="10">
        <v>1021</v>
      </c>
      <c r="R79" s="10" t="s">
        <v>30</v>
      </c>
      <c r="S79" s="21">
        <f t="shared" si="36"/>
        <v>5.3694130000000007E-2</v>
      </c>
      <c r="T79" s="21">
        <f t="shared" si="37"/>
        <v>0.10197699000000002</v>
      </c>
      <c r="U79" s="21">
        <f t="shared" si="26"/>
        <v>0.13946041000000001</v>
      </c>
      <c r="V79" s="21">
        <f t="shared" si="27"/>
        <v>0.17581310999999999</v>
      </c>
      <c r="W79" s="21">
        <f t="shared" si="28"/>
        <v>0.20630652999999999</v>
      </c>
      <c r="X79" s="21">
        <f t="shared" si="29"/>
        <v>0.24102324999999999</v>
      </c>
      <c r="Y79" s="21">
        <f t="shared" si="30"/>
        <v>0.27274271999999999</v>
      </c>
      <c r="Z79" s="21">
        <f t="shared" si="31"/>
        <v>0.30252866</v>
      </c>
      <c r="AA79" s="21">
        <f t="shared" si="32"/>
        <v>0.33151700000000001</v>
      </c>
      <c r="AB79" s="21">
        <f t="shared" si="33"/>
        <v>0.35287132999999998</v>
      </c>
      <c r="AC79" s="21">
        <f t="shared" si="34"/>
        <v>0.37201846999999999</v>
      </c>
      <c r="AD79" s="21">
        <f t="shared" si="35"/>
        <v>0.38802915999999998</v>
      </c>
    </row>
    <row r="80" spans="1:30" customFormat="1">
      <c r="A80" s="10">
        <v>1022</v>
      </c>
      <c r="B80" s="10" t="s">
        <v>31</v>
      </c>
      <c r="C80" s="21">
        <f>+'[14]30'!$E$37/10^6</f>
        <v>0.15073500000000001</v>
      </c>
      <c r="D80" s="21">
        <f>+'[14]30'!$F$37/10^6</f>
        <v>0.118939</v>
      </c>
      <c r="E80" s="21">
        <f>+'[14]30'!$G$37/10^6</f>
        <v>0.145706</v>
      </c>
      <c r="F80" s="21">
        <f>+'[14]30'!$I$37/10^6</f>
        <v>0.14999799999999999</v>
      </c>
      <c r="G80" s="21">
        <f>+'[14]30'!$J$37/10^6</f>
        <v>0.10653700000000001</v>
      </c>
      <c r="H80" s="21">
        <f>+'[14]30'!$K$37/10^6</f>
        <v>0.17105699999999999</v>
      </c>
      <c r="I80" s="21">
        <f>+'[14]30'!$M$37/10^6</f>
        <v>0.108767</v>
      </c>
      <c r="J80" s="21">
        <f>+'[14]30'!$N$37/10^6</f>
        <v>0.155919</v>
      </c>
      <c r="K80" s="21">
        <f>+'[14]30'!$O$37/10^6</f>
        <v>0.127692</v>
      </c>
      <c r="L80" s="21">
        <f>+'[14]30'!$Q$37/10^6</f>
        <v>0.130021</v>
      </c>
      <c r="M80" s="21">
        <f>+'[14]30'!$R$37/10^6</f>
        <v>0.138018</v>
      </c>
      <c r="N80" s="21">
        <f>+'[14]30'!$S$37/10^6</f>
        <v>0.13451099999999999</v>
      </c>
      <c r="O80" s="22">
        <f t="shared" si="25"/>
        <v>1.6378999999999999</v>
      </c>
      <c r="Q80" s="10">
        <v>1022</v>
      </c>
      <c r="R80" s="10" t="s">
        <v>31</v>
      </c>
      <c r="S80" s="21">
        <f t="shared" si="36"/>
        <v>0.15073500000000001</v>
      </c>
      <c r="T80" s="21">
        <f t="shared" si="37"/>
        <v>0.26967400000000002</v>
      </c>
      <c r="U80" s="21">
        <f t="shared" si="26"/>
        <v>0.41538000000000003</v>
      </c>
      <c r="V80" s="21">
        <f t="shared" si="27"/>
        <v>0.56537800000000005</v>
      </c>
      <c r="W80" s="21">
        <f t="shared" si="28"/>
        <v>0.67191500000000004</v>
      </c>
      <c r="X80" s="21">
        <f t="shared" si="29"/>
        <v>0.84297200000000005</v>
      </c>
      <c r="Y80" s="21">
        <f t="shared" si="30"/>
        <v>0.95173900000000011</v>
      </c>
      <c r="Z80" s="21">
        <f t="shared" si="31"/>
        <v>1.107658</v>
      </c>
      <c r="AA80" s="21">
        <f t="shared" si="32"/>
        <v>1.2353499999999999</v>
      </c>
      <c r="AB80" s="21">
        <f t="shared" si="33"/>
        <v>1.3653709999999999</v>
      </c>
      <c r="AC80" s="21">
        <f t="shared" si="34"/>
        <v>1.5033889999999999</v>
      </c>
      <c r="AD80" s="21">
        <f t="shared" si="35"/>
        <v>1.6378999999999999</v>
      </c>
    </row>
    <row r="81" spans="1:30" customFormat="1">
      <c r="A81" s="10">
        <v>1023</v>
      </c>
      <c r="B81" s="10" t="s">
        <v>32</v>
      </c>
      <c r="C81" s="21">
        <f>+'[14]31'!$E$37/10^6</f>
        <v>3.1567999999999999E-2</v>
      </c>
      <c r="D81" s="21">
        <f>+'[14]31'!$F$37/10^6</f>
        <v>3.0609999999999998E-2</v>
      </c>
      <c r="E81" s="21">
        <f>+'[14]31'!$G$37/10^6</f>
        <v>3.1383000000000001E-2</v>
      </c>
      <c r="F81" s="21">
        <f>+'[14]31'!$I$37/10^6</f>
        <v>2.7372E-2</v>
      </c>
      <c r="G81" s="21">
        <f>+'[14]31'!$J$37/10^6</f>
        <v>2.3407000000000001E-2</v>
      </c>
      <c r="H81" s="21">
        <f>+'[14]31'!$K$37/10^6</f>
        <v>2.2608E-2</v>
      </c>
      <c r="I81" s="21">
        <f>+'[14]31'!$M$37/10^6</f>
        <v>2.8032999999999999E-2</v>
      </c>
      <c r="J81" s="21">
        <f>+'[14]31'!$N$37/10^6</f>
        <v>2.7767E-2</v>
      </c>
      <c r="K81" s="21">
        <f>+'[14]31'!$O$37/10^6</f>
        <v>2.2203000000000001E-2</v>
      </c>
      <c r="L81" s="21">
        <f>+'[14]31'!$Q$37/10^6</f>
        <v>2.5182E-2</v>
      </c>
      <c r="M81" s="21">
        <f>+'[14]31'!$R$37/10^6</f>
        <v>2.5391E-2</v>
      </c>
      <c r="N81" s="21">
        <f>+'[14]31'!$S$37/10^6</f>
        <v>2.2606999999999999E-2</v>
      </c>
      <c r="O81" s="22">
        <f t="shared" si="25"/>
        <v>0.318131</v>
      </c>
      <c r="Q81" s="10">
        <v>1023</v>
      </c>
      <c r="R81" s="10" t="s">
        <v>32</v>
      </c>
      <c r="S81" s="21">
        <f t="shared" si="36"/>
        <v>3.1567999999999999E-2</v>
      </c>
      <c r="T81" s="21">
        <f t="shared" si="37"/>
        <v>6.2177999999999997E-2</v>
      </c>
      <c r="U81" s="21">
        <f t="shared" si="26"/>
        <v>9.3561000000000005E-2</v>
      </c>
      <c r="V81" s="21">
        <f t="shared" si="27"/>
        <v>0.12093300000000001</v>
      </c>
      <c r="W81" s="21">
        <f t="shared" si="28"/>
        <v>0.14434000000000002</v>
      </c>
      <c r="X81" s="21">
        <f t="shared" si="29"/>
        <v>0.16694800000000001</v>
      </c>
      <c r="Y81" s="21">
        <f t="shared" si="30"/>
        <v>0.19498100000000002</v>
      </c>
      <c r="Z81" s="21">
        <f t="shared" si="31"/>
        <v>0.222748</v>
      </c>
      <c r="AA81" s="21">
        <f t="shared" si="32"/>
        <v>0.244951</v>
      </c>
      <c r="AB81" s="21">
        <f t="shared" si="33"/>
        <v>0.27013300000000001</v>
      </c>
      <c r="AC81" s="21">
        <f t="shared" si="34"/>
        <v>0.29552400000000001</v>
      </c>
      <c r="AD81" s="21">
        <f t="shared" si="35"/>
        <v>0.318131</v>
      </c>
    </row>
    <row r="82" spans="1:30" customFormat="1">
      <c r="A82" s="10">
        <v>1024</v>
      </c>
      <c r="B82" s="10" t="s">
        <v>33</v>
      </c>
      <c r="C82" s="21">
        <f>+'[14]32'!$E$37/10^6</f>
        <v>0.189225</v>
      </c>
      <c r="D82" s="21">
        <f>+'[14]32'!$F$37/10^6</f>
        <v>0.21626451000000002</v>
      </c>
      <c r="E82" s="21">
        <f>+'[14]32'!$G$37/10^6</f>
        <v>0.23084362999999999</v>
      </c>
      <c r="F82" s="21">
        <f>+'[14]32'!$I$37/10^6</f>
        <v>0.16128999999999999</v>
      </c>
      <c r="G82" s="21">
        <f>+'[14]32'!$J$37/10^6</f>
        <v>9.414706000000006E-2</v>
      </c>
      <c r="H82" s="21">
        <f>+'[14]32'!$K$37/10^6</f>
        <v>0.210063</v>
      </c>
      <c r="I82" s="21">
        <f>+'[14]32'!$M$37/10^6</f>
        <v>0.12524299999999999</v>
      </c>
      <c r="J82" s="21">
        <f>+'[14]32'!$N$37/10^6</f>
        <v>0.208949</v>
      </c>
      <c r="K82" s="21">
        <f>+'[14]32'!$O$37/10^6</f>
        <v>0.14748600000000001</v>
      </c>
      <c r="L82" s="21">
        <f>+'[14]32'!$Q$37/10^6</f>
        <v>0.214231</v>
      </c>
      <c r="M82" s="21">
        <f>+'[14]32'!$R$37/10^6</f>
        <v>0.22701499999999999</v>
      </c>
      <c r="N82" s="21">
        <f>+'[14]32'!$S$37/10^6</f>
        <v>0.20082</v>
      </c>
      <c r="O82" s="22">
        <f t="shared" si="25"/>
        <v>2.2255772</v>
      </c>
      <c r="Q82" s="10">
        <v>1024</v>
      </c>
      <c r="R82" s="10" t="s">
        <v>33</v>
      </c>
      <c r="S82" s="21">
        <f t="shared" si="36"/>
        <v>0.189225</v>
      </c>
      <c r="T82" s="21">
        <f t="shared" si="37"/>
        <v>0.40548951</v>
      </c>
      <c r="U82" s="21">
        <f t="shared" si="26"/>
        <v>0.63633313999999996</v>
      </c>
      <c r="V82" s="21">
        <f t="shared" si="27"/>
        <v>0.79762314000000001</v>
      </c>
      <c r="W82" s="21">
        <f t="shared" si="28"/>
        <v>0.89177020000000007</v>
      </c>
      <c r="X82" s="21">
        <f t="shared" si="29"/>
        <v>1.1018332000000002</v>
      </c>
      <c r="Y82" s="21">
        <f t="shared" si="30"/>
        <v>1.2270762000000002</v>
      </c>
      <c r="Z82" s="21">
        <f t="shared" si="31"/>
        <v>1.4360252000000002</v>
      </c>
      <c r="AA82" s="21">
        <f t="shared" si="32"/>
        <v>1.5835112000000002</v>
      </c>
      <c r="AB82" s="21">
        <f t="shared" si="33"/>
        <v>1.7977422000000003</v>
      </c>
      <c r="AC82" s="21">
        <f t="shared" si="34"/>
        <v>2.0247572000000003</v>
      </c>
      <c r="AD82" s="21">
        <f t="shared" si="35"/>
        <v>2.2255772</v>
      </c>
    </row>
    <row r="83" spans="1:30" customFormat="1">
      <c r="A83" s="10">
        <v>1025</v>
      </c>
      <c r="B83" s="10" t="s">
        <v>34</v>
      </c>
      <c r="C83" s="21">
        <f>+'[14]33'!$E$37/10^6</f>
        <v>2.7681000000000001E-2</v>
      </c>
      <c r="D83" s="21">
        <f>+'[14]33'!$F$37/10^6</f>
        <v>2.7047000000000002E-2</v>
      </c>
      <c r="E83" s="21">
        <f>+'[14]33'!$G$37/10^6</f>
        <v>3.1685999999999999E-2</v>
      </c>
      <c r="F83" s="21">
        <f>+'[14]33'!$I$37/10^6</f>
        <v>3.3101999999999999E-2</v>
      </c>
      <c r="G83" s="21">
        <f>+'[14]33'!$J$37/10^6</f>
        <v>2.5885999999999999E-2</v>
      </c>
      <c r="H83" s="21">
        <f>+'[14]33'!$K$37/10^6</f>
        <v>3.1057000000000001E-2</v>
      </c>
      <c r="I83" s="21">
        <f>+'[14]33'!$M$37/10^6</f>
        <v>2.7993000000000001E-2</v>
      </c>
      <c r="J83" s="21">
        <f>+'[14]33'!$N$37/10^6</f>
        <v>2.7504000000000001E-2</v>
      </c>
      <c r="K83" s="21">
        <f>+'[14]33'!$O$37/10^6</f>
        <v>2.6394999999999998E-2</v>
      </c>
      <c r="L83" s="21">
        <f>+'[14]33'!$Q$37/10^6</f>
        <v>3.3210000000000003E-2</v>
      </c>
      <c r="M83" s="21">
        <f>+'[14]33'!$R$37/10^6</f>
        <v>2.8743000000000001E-2</v>
      </c>
      <c r="N83" s="21">
        <f>+'[14]33'!$S$37/10^6</f>
        <v>3.1302000000000003E-2</v>
      </c>
      <c r="O83" s="22">
        <f t="shared" si="25"/>
        <v>0.35160599999999997</v>
      </c>
      <c r="Q83" s="10">
        <v>1025</v>
      </c>
      <c r="R83" s="10" t="s">
        <v>34</v>
      </c>
      <c r="S83" s="21">
        <f t="shared" si="36"/>
        <v>2.7681000000000001E-2</v>
      </c>
      <c r="T83" s="21">
        <f t="shared" si="37"/>
        <v>5.4727999999999999E-2</v>
      </c>
      <c r="U83" s="21">
        <f t="shared" si="26"/>
        <v>8.6413999999999991E-2</v>
      </c>
      <c r="V83" s="21">
        <f t="shared" si="27"/>
        <v>0.11951599999999998</v>
      </c>
      <c r="W83" s="21">
        <f t="shared" si="28"/>
        <v>0.14540199999999998</v>
      </c>
      <c r="X83" s="21">
        <f t="shared" si="29"/>
        <v>0.17645899999999998</v>
      </c>
      <c r="Y83" s="21">
        <f t="shared" si="30"/>
        <v>0.20445199999999997</v>
      </c>
      <c r="Z83" s="21">
        <f t="shared" si="31"/>
        <v>0.23195599999999997</v>
      </c>
      <c r="AA83" s="21">
        <f t="shared" si="32"/>
        <v>0.25835099999999994</v>
      </c>
      <c r="AB83" s="21">
        <f t="shared" si="33"/>
        <v>0.29156099999999996</v>
      </c>
      <c r="AC83" s="21">
        <f t="shared" si="34"/>
        <v>0.32030399999999998</v>
      </c>
      <c r="AD83" s="21">
        <f t="shared" si="35"/>
        <v>0.35160599999999997</v>
      </c>
    </row>
    <row r="84" spans="1:30" customFormat="1">
      <c r="A84" s="10">
        <v>1026</v>
      </c>
      <c r="B84" s="10" t="s">
        <v>35</v>
      </c>
      <c r="C84" s="21">
        <f>+'[14]34'!$E$37/10^6</f>
        <v>7.5789300000000002E-3</v>
      </c>
      <c r="D84" s="21">
        <f>+'[14]34'!$F$37/10^6</f>
        <v>7.7588999999999939E-3</v>
      </c>
      <c r="E84" s="21">
        <f>+'[14]34'!$G$37/10^6</f>
        <v>1.0155919999999999E-2</v>
      </c>
      <c r="F84" s="21">
        <f>+'[14]34'!$I$37/10^6</f>
        <v>6.2940200000000043E-3</v>
      </c>
      <c r="G84" s="21">
        <f>+'[14]34'!$J$37/10^6</f>
        <v>3.6020599999999976E-3</v>
      </c>
      <c r="H84" s="21">
        <f>+'[14]34'!$K$37/10^6</f>
        <v>1.0179289999999994E-2</v>
      </c>
      <c r="I84" s="21">
        <f>+'[14]34'!$M$37/10^6</f>
        <v>6.414159999999996E-3</v>
      </c>
      <c r="J84" s="21">
        <f>+'[14]34'!$N$37/10^6</f>
        <v>7.7362899999999938E-3</v>
      </c>
      <c r="K84" s="21">
        <f>+'[14]34'!$O$37/10^6</f>
        <v>1.7737200000000012E-3</v>
      </c>
      <c r="L84" s="21">
        <f>+'[14]34'!$Q$37/10^6</f>
        <v>5.8759400000000022E-3</v>
      </c>
      <c r="M84" s="21">
        <f>+'[14]34'!$R$37/10^6</f>
        <v>8.6538999999999939E-3</v>
      </c>
      <c r="N84" s="21">
        <f>+'[14]34'!$S$37/10^6</f>
        <v>5.7101599999999962E-3</v>
      </c>
      <c r="O84" s="22">
        <f t="shared" si="25"/>
        <v>8.1733289999999958E-2</v>
      </c>
      <c r="Q84" s="10">
        <v>1026</v>
      </c>
      <c r="R84" s="10" t="s">
        <v>35</v>
      </c>
      <c r="S84" s="21">
        <f t="shared" si="36"/>
        <v>7.5789300000000002E-3</v>
      </c>
      <c r="T84" s="21">
        <f t="shared" si="37"/>
        <v>1.5337829999999993E-2</v>
      </c>
      <c r="U84" s="21">
        <f t="shared" si="26"/>
        <v>2.5493749999999992E-2</v>
      </c>
      <c r="V84" s="21">
        <f t="shared" si="27"/>
        <v>3.1787769999999993E-2</v>
      </c>
      <c r="W84" s="21">
        <f t="shared" si="28"/>
        <v>3.538982999999999E-2</v>
      </c>
      <c r="X84" s="21">
        <f t="shared" si="29"/>
        <v>4.5569119999999984E-2</v>
      </c>
      <c r="Y84" s="21">
        <f t="shared" si="30"/>
        <v>5.1983279999999979E-2</v>
      </c>
      <c r="Z84" s="21">
        <f t="shared" si="31"/>
        <v>5.9719569999999972E-2</v>
      </c>
      <c r="AA84" s="21">
        <f t="shared" si="32"/>
        <v>6.1493289999999971E-2</v>
      </c>
      <c r="AB84" s="21">
        <f t="shared" si="33"/>
        <v>6.7369229999999974E-2</v>
      </c>
      <c r="AC84" s="21">
        <f t="shared" si="34"/>
        <v>7.6023129999999967E-2</v>
      </c>
      <c r="AD84" s="21">
        <f t="shared" si="35"/>
        <v>8.1733289999999958E-2</v>
      </c>
    </row>
    <row r="85" spans="1:30" customFormat="1">
      <c r="A85" s="10">
        <v>1027</v>
      </c>
      <c r="B85" s="10" t="s">
        <v>36</v>
      </c>
      <c r="C85" s="21">
        <f>+'[14]35'!$E$37/10^6</f>
        <v>2.1458000000000001E-2</v>
      </c>
      <c r="D85" s="21">
        <f>+'[14]35'!$F$37/10^6</f>
        <v>1.8263000000000001E-2</v>
      </c>
      <c r="E85" s="21">
        <f>+'[14]35'!$G$37/10^6</f>
        <v>2.0098000000000001E-2</v>
      </c>
      <c r="F85" s="21">
        <f>+'[14]35'!$I$37/10^6</f>
        <v>1.7183919999999998E-2</v>
      </c>
      <c r="G85" s="21">
        <f>+'[14]35'!$J$37/10^6</f>
        <v>1.6768000000000002E-2</v>
      </c>
      <c r="H85" s="21">
        <f>+'[14]35'!$K$37/10^6</f>
        <v>1.5167940000000003E-2</v>
      </c>
      <c r="I85" s="21">
        <f>+'[14]35'!$M$37/10^6</f>
        <v>1.8145999999999999E-2</v>
      </c>
      <c r="J85" s="21">
        <f>+'[14]35'!$N$37/10^6</f>
        <v>1.6195000000000001E-2</v>
      </c>
      <c r="K85" s="21">
        <f>+'[14]35'!$O$37/10^6</f>
        <v>1.4906000000000001E-2</v>
      </c>
      <c r="L85" s="21">
        <f>+'[14]35'!$Q$37/10^6</f>
        <v>1.3076000000000001E-2</v>
      </c>
      <c r="M85" s="21">
        <f>+'[14]35'!$R$37/10^6</f>
        <v>1.3696E-2</v>
      </c>
      <c r="N85" s="21">
        <f>+'[14]35'!$S$37/10^6</f>
        <v>1.3055000000000001E-2</v>
      </c>
      <c r="O85" s="22">
        <f t="shared" si="25"/>
        <v>0.19801286000000004</v>
      </c>
      <c r="Q85" s="10">
        <v>1027</v>
      </c>
      <c r="R85" s="10" t="s">
        <v>36</v>
      </c>
      <c r="S85" s="21">
        <f t="shared" si="36"/>
        <v>2.1458000000000001E-2</v>
      </c>
      <c r="T85" s="21">
        <f t="shared" si="37"/>
        <v>3.9721000000000006E-2</v>
      </c>
      <c r="U85" s="21">
        <f t="shared" si="26"/>
        <v>5.9819000000000011E-2</v>
      </c>
      <c r="V85" s="21">
        <f t="shared" si="27"/>
        <v>7.7002920000000002E-2</v>
      </c>
      <c r="W85" s="21">
        <f t="shared" si="28"/>
        <v>9.3770920000000008E-2</v>
      </c>
      <c r="X85" s="21">
        <f t="shared" si="29"/>
        <v>0.10893886000000001</v>
      </c>
      <c r="Y85" s="21">
        <f t="shared" si="30"/>
        <v>0.12708486000000002</v>
      </c>
      <c r="Z85" s="21">
        <f t="shared" si="31"/>
        <v>0.14327986000000004</v>
      </c>
      <c r="AA85" s="21">
        <f t="shared" si="32"/>
        <v>0.15818586000000004</v>
      </c>
      <c r="AB85" s="21">
        <f t="shared" si="33"/>
        <v>0.17126186000000004</v>
      </c>
      <c r="AC85" s="21">
        <f t="shared" si="34"/>
        <v>0.18495786000000003</v>
      </c>
      <c r="AD85" s="21">
        <f t="shared" si="35"/>
        <v>0.19801286000000004</v>
      </c>
    </row>
    <row r="86" spans="1:30" customFormat="1">
      <c r="A86" s="10">
        <v>1028</v>
      </c>
      <c r="B86" s="10" t="s">
        <v>37</v>
      </c>
      <c r="C86" s="21">
        <f>+'[14]36'!$E$37/10^6</f>
        <v>8.7410929999999998E-2</v>
      </c>
      <c r="D86" s="21">
        <f>+'[14]36'!$F$37/10^6</f>
        <v>9.8908020000000013E-2</v>
      </c>
      <c r="E86" s="21">
        <f>+'[14]36'!$G$37/10^6</f>
        <v>0.15470740000000002</v>
      </c>
      <c r="F86" s="21">
        <f>+'[14]36'!$I$37/10^6</f>
        <v>9.7477469999999969E-2</v>
      </c>
      <c r="G86" s="21">
        <f>+'[14]36'!$J$37/10^6</f>
        <v>8.0183190000000001E-2</v>
      </c>
      <c r="H86" s="21">
        <f>+'[14]36'!$K$37/10^6</f>
        <v>0.11248508000000002</v>
      </c>
      <c r="I86" s="21">
        <f>+'[14]36'!$M$37/10^6</f>
        <v>9.9300089999999966E-2</v>
      </c>
      <c r="J86" s="21">
        <f>+'[14]36'!$N$37/10^6</f>
        <v>0.10666209000000003</v>
      </c>
      <c r="K86" s="21">
        <f>+'[14]36'!$O$37/10^6</f>
        <v>9.7140489999999996E-2</v>
      </c>
      <c r="L86" s="21">
        <f>+'[14]36'!$Q$37/10^6</f>
        <v>0.11340789000000001</v>
      </c>
      <c r="M86" s="21">
        <f>+'[14]36'!$R$37/10^6</f>
        <v>0.11671223000000004</v>
      </c>
      <c r="N86" s="21">
        <f>+'[14]36'!$S$37/10^6</f>
        <v>0.11462375</v>
      </c>
      <c r="O86" s="22">
        <f t="shared" si="25"/>
        <v>1.2790186300000002</v>
      </c>
      <c r="Q86" s="10">
        <v>1028</v>
      </c>
      <c r="R86" s="10" t="s">
        <v>37</v>
      </c>
      <c r="S86" s="21">
        <f t="shared" si="36"/>
        <v>8.7410929999999998E-2</v>
      </c>
      <c r="T86" s="21">
        <f t="shared" si="37"/>
        <v>0.18631895000000001</v>
      </c>
      <c r="U86" s="21">
        <f t="shared" si="26"/>
        <v>0.34102635000000003</v>
      </c>
      <c r="V86" s="21">
        <f t="shared" si="27"/>
        <v>0.43850381999999999</v>
      </c>
      <c r="W86" s="21">
        <f t="shared" si="28"/>
        <v>0.51868700999999995</v>
      </c>
      <c r="X86" s="21">
        <f t="shared" si="29"/>
        <v>0.63117208999999996</v>
      </c>
      <c r="Y86" s="21">
        <f t="shared" si="30"/>
        <v>0.73047217999999992</v>
      </c>
      <c r="Z86" s="21">
        <f t="shared" si="31"/>
        <v>0.83713426999999996</v>
      </c>
      <c r="AA86" s="21">
        <f t="shared" si="32"/>
        <v>0.93427475999999998</v>
      </c>
      <c r="AB86" s="21">
        <f t="shared" si="33"/>
        <v>1.04768265</v>
      </c>
      <c r="AC86" s="21">
        <f t="shared" si="34"/>
        <v>1.1643948800000001</v>
      </c>
      <c r="AD86" s="21">
        <f t="shared" si="35"/>
        <v>1.2790186300000002</v>
      </c>
    </row>
    <row r="87" spans="1:30" customFormat="1">
      <c r="A87" s="10">
        <v>1029</v>
      </c>
      <c r="B87" s="10" t="s">
        <v>38</v>
      </c>
      <c r="C87" s="21">
        <f>+'[14]37'!$E$37/10^6</f>
        <v>1.2678870000000002E-2</v>
      </c>
      <c r="D87" s="21">
        <f>+'[14]37'!$F$37/10^6</f>
        <v>8.7039899999999983E-3</v>
      </c>
      <c r="E87" s="21">
        <f>+'[14]37'!$G$37/10^6</f>
        <v>1.4337370000000002E-2</v>
      </c>
      <c r="F87" s="21">
        <f>+'[14]37'!$I$37/10^6</f>
        <v>1.5618830000000002E-2</v>
      </c>
      <c r="G87" s="21">
        <f>+'[14]37'!$J$37/10^6</f>
        <v>7.9904100000000033E-3</v>
      </c>
      <c r="H87" s="21">
        <f>+'[14]37'!$K$37/10^6</f>
        <v>1.5180760000000001E-2</v>
      </c>
      <c r="I87" s="21">
        <f>+'[14]37'!$M$37/10^6</f>
        <v>1.0091879999999998E-2</v>
      </c>
      <c r="J87" s="21">
        <f>+'[14]37'!$N$37/10^6</f>
        <v>9.323279999999998E-3</v>
      </c>
      <c r="K87" s="21">
        <f>+'[14]37'!$O$37/10^6</f>
        <v>7.5699000000000018E-3</v>
      </c>
      <c r="L87" s="21">
        <f>+'[14]37'!$Q$37/10^6</f>
        <v>1.018168E-2</v>
      </c>
      <c r="M87" s="21">
        <f>+'[14]37'!$R$37/10^6</f>
        <v>9.4463700000000025E-3</v>
      </c>
      <c r="N87" s="21">
        <f>+'[14]37'!$S$37/10^6</f>
        <v>1.3412279999999999E-2</v>
      </c>
      <c r="O87" s="22">
        <f t="shared" si="25"/>
        <v>0.13453562000000002</v>
      </c>
      <c r="Q87" s="10">
        <v>1029</v>
      </c>
      <c r="R87" s="10" t="s">
        <v>38</v>
      </c>
      <c r="S87" s="21">
        <f t="shared" si="36"/>
        <v>1.2678870000000002E-2</v>
      </c>
      <c r="T87" s="21">
        <f t="shared" si="37"/>
        <v>2.138286E-2</v>
      </c>
      <c r="U87" s="21">
        <f t="shared" si="26"/>
        <v>3.5720230000000006E-2</v>
      </c>
      <c r="V87" s="21">
        <f t="shared" si="27"/>
        <v>5.1339060000000006E-2</v>
      </c>
      <c r="W87" s="21">
        <f t="shared" si="28"/>
        <v>5.9329470000000009E-2</v>
      </c>
      <c r="X87" s="21">
        <f t="shared" si="29"/>
        <v>7.4510230000000011E-2</v>
      </c>
      <c r="Y87" s="21">
        <f t="shared" si="30"/>
        <v>8.4602110000000008E-2</v>
      </c>
      <c r="Z87" s="21">
        <f t="shared" si="31"/>
        <v>9.3925390000000011E-2</v>
      </c>
      <c r="AA87" s="21">
        <f t="shared" si="32"/>
        <v>0.10149529000000002</v>
      </c>
      <c r="AB87" s="21">
        <f t="shared" si="33"/>
        <v>0.11167697000000001</v>
      </c>
      <c r="AC87" s="21">
        <f t="shared" si="34"/>
        <v>0.12112334000000002</v>
      </c>
      <c r="AD87" s="21">
        <f t="shared" si="35"/>
        <v>0.13453562000000002</v>
      </c>
    </row>
    <row r="88" spans="1:30" customFormat="1">
      <c r="A88" s="15">
        <v>1030</v>
      </c>
      <c r="B88" s="15" t="s">
        <v>18</v>
      </c>
      <c r="C88" s="23">
        <f>+'[14]17'!$E$37/10^6</f>
        <v>1.1351999999999999E-2</v>
      </c>
      <c r="D88" s="23">
        <f>+'[14]17'!$F$37/10^6</f>
        <v>1.1433E-2</v>
      </c>
      <c r="E88" s="23">
        <f>+'[14]17'!$G$37/10^6</f>
        <v>1.2017E-2</v>
      </c>
      <c r="F88" s="23">
        <f>+'[14]17'!$I$37/10^6</f>
        <v>1.2832E-2</v>
      </c>
      <c r="G88" s="23">
        <f>+'[14]17'!$J$37/10^6</f>
        <v>1.3202E-2</v>
      </c>
      <c r="H88" s="23">
        <f>+'[14]17'!$K$37/10^6</f>
        <v>1.5547999999999999E-2</v>
      </c>
      <c r="I88" s="23">
        <f>+'[14]17'!$M$37/10^6</f>
        <v>1.704E-2</v>
      </c>
      <c r="J88" s="23">
        <f>+'[14]17'!$N$37/10^6</f>
        <v>1.4888999999999999E-2</v>
      </c>
      <c r="K88" s="23">
        <f>+'[14]17'!$O$37/10^6</f>
        <v>1.1154000000000001E-2</v>
      </c>
      <c r="L88" s="23">
        <f>+'[14]17'!$Q$37/10^6</f>
        <v>1.2031999999999999E-2</v>
      </c>
      <c r="M88" s="23">
        <f>+'[14]17'!$R$37/10^6</f>
        <v>1.5145E-2</v>
      </c>
      <c r="N88" s="23">
        <f>+'[14]17'!$S$37/10^6</f>
        <v>1.6823000000000001E-2</v>
      </c>
      <c r="O88" s="24">
        <f t="shared" si="25"/>
        <v>0.16346699999999997</v>
      </c>
      <c r="Q88" s="15">
        <v>1030</v>
      </c>
      <c r="R88" s="15" t="s">
        <v>18</v>
      </c>
      <c r="S88" s="23">
        <f t="shared" si="36"/>
        <v>1.1351999999999999E-2</v>
      </c>
      <c r="T88" s="23">
        <f t="shared" si="37"/>
        <v>2.2785E-2</v>
      </c>
      <c r="U88" s="23">
        <f t="shared" si="26"/>
        <v>3.4802E-2</v>
      </c>
      <c r="V88" s="23">
        <f t="shared" si="27"/>
        <v>4.7633999999999996E-2</v>
      </c>
      <c r="W88" s="23">
        <f t="shared" si="28"/>
        <v>6.0835999999999994E-2</v>
      </c>
      <c r="X88" s="23">
        <f t="shared" si="29"/>
        <v>7.6383999999999994E-2</v>
      </c>
      <c r="Y88" s="23">
        <f t="shared" si="30"/>
        <v>9.3423999999999993E-2</v>
      </c>
      <c r="Z88" s="23">
        <f t="shared" si="31"/>
        <v>0.10831299999999999</v>
      </c>
      <c r="AA88" s="23">
        <f t="shared" si="32"/>
        <v>0.11946699999999999</v>
      </c>
      <c r="AB88" s="23">
        <f t="shared" si="33"/>
        <v>0.13149899999999998</v>
      </c>
      <c r="AC88" s="23">
        <f t="shared" si="34"/>
        <v>0.14664399999999997</v>
      </c>
      <c r="AD88" s="23">
        <f>+AC88+N88</f>
        <v>0.16346699999999997</v>
      </c>
    </row>
    <row r="89" spans="1:30" customFormat="1">
      <c r="A89" s="4">
        <v>10300</v>
      </c>
      <c r="B89" s="4" t="s">
        <v>58</v>
      </c>
      <c r="C89" s="18">
        <f t="shared" ref="C89:M89" si="38">SUM(C62:C88)</f>
        <v>2.7440430400000002</v>
      </c>
      <c r="D89" s="18">
        <f t="shared" si="38"/>
        <v>2.4672109399999997</v>
      </c>
      <c r="E89" s="18">
        <f t="shared" si="38"/>
        <v>3.0074663800000003</v>
      </c>
      <c r="F89" s="18">
        <f t="shared" si="38"/>
        <v>2.8892742400000007</v>
      </c>
      <c r="G89" s="18">
        <f t="shared" si="38"/>
        <v>2.1166883700000003</v>
      </c>
      <c r="H89" s="18">
        <f t="shared" si="38"/>
        <v>3.0420107599999997</v>
      </c>
      <c r="I89" s="18">
        <f t="shared" si="38"/>
        <v>2.20928133</v>
      </c>
      <c r="J89" s="18">
        <f t="shared" si="38"/>
        <v>2.5998681199999996</v>
      </c>
      <c r="K89" s="18">
        <f t="shared" si="38"/>
        <v>2.2536367999999998</v>
      </c>
      <c r="L89" s="18">
        <f t="shared" si="38"/>
        <v>2.6331734199999999</v>
      </c>
      <c r="M89" s="18">
        <f t="shared" si="38"/>
        <v>2.6298108000000004</v>
      </c>
      <c r="N89" s="18">
        <f>SUM(N62:N88)</f>
        <v>2.4189161800000005</v>
      </c>
      <c r="O89" s="18">
        <f t="shared" si="25"/>
        <v>31.011380379999999</v>
      </c>
      <c r="Q89" s="4">
        <v>10300</v>
      </c>
      <c r="R89" s="4" t="s">
        <v>149</v>
      </c>
      <c r="S89" s="18">
        <f t="shared" ref="S89:T89" si="39">SUM(S62:S88)</f>
        <v>2.7440430400000002</v>
      </c>
      <c r="T89" s="18">
        <f t="shared" si="39"/>
        <v>5.2112539799999995</v>
      </c>
      <c r="U89" s="18">
        <f>SUM(U62:U88)</f>
        <v>8.2187203599999989</v>
      </c>
      <c r="V89" s="18">
        <f t="shared" ref="V89:AC89" si="40">SUM(V62:V88)</f>
        <v>11.107994600000001</v>
      </c>
      <c r="W89" s="18">
        <f t="shared" si="40"/>
        <v>13.224682970000002</v>
      </c>
      <c r="X89" s="18">
        <f t="shared" si="40"/>
        <v>16.26669373</v>
      </c>
      <c r="Y89" s="18">
        <f t="shared" si="40"/>
        <v>18.475975059999996</v>
      </c>
      <c r="Z89" s="18">
        <f t="shared" si="40"/>
        <v>21.075843179999993</v>
      </c>
      <c r="AA89" s="18">
        <f t="shared" si="40"/>
        <v>23.329479980000009</v>
      </c>
      <c r="AB89" s="18">
        <f t="shared" si="40"/>
        <v>25.962653400000004</v>
      </c>
      <c r="AC89" s="18">
        <f t="shared" si="40"/>
        <v>28.592464199999998</v>
      </c>
      <c r="AD89" s="18">
        <f>SUM(AD62:AD88)</f>
        <v>31.011380379999999</v>
      </c>
    </row>
    <row r="90" spans="1:30" customFormat="1">
      <c r="A90" s="32"/>
      <c r="B90" s="32"/>
      <c r="O90" s="32"/>
    </row>
    <row r="91" spans="1:30" customFormat="1">
      <c r="A91" s="3" t="s">
        <v>55</v>
      </c>
      <c r="B91" s="3" t="s">
        <v>41</v>
      </c>
      <c r="C91" s="3" t="s">
        <v>0</v>
      </c>
      <c r="D91" s="3" t="s">
        <v>1</v>
      </c>
      <c r="E91" s="3" t="s">
        <v>2</v>
      </c>
      <c r="F91" s="3" t="s">
        <v>3</v>
      </c>
      <c r="G91" s="3" t="s">
        <v>4</v>
      </c>
      <c r="H91" s="3" t="s">
        <v>5</v>
      </c>
      <c r="I91" s="3" t="s">
        <v>6</v>
      </c>
      <c r="J91" s="3" t="s">
        <v>7</v>
      </c>
      <c r="K91" s="3" t="s">
        <v>8</v>
      </c>
      <c r="L91" s="3" t="s">
        <v>9</v>
      </c>
      <c r="M91" s="3" t="s">
        <v>10</v>
      </c>
      <c r="N91" s="3" t="s">
        <v>11</v>
      </c>
      <c r="O91" s="3" t="s">
        <v>58</v>
      </c>
      <c r="Q91" s="3" t="s">
        <v>76</v>
      </c>
      <c r="R91" s="3" t="s">
        <v>157</v>
      </c>
      <c r="S91" s="3" t="s">
        <v>77</v>
      </c>
      <c r="T91" s="3" t="s">
        <v>78</v>
      </c>
      <c r="U91" s="3" t="s">
        <v>79</v>
      </c>
      <c r="V91" s="3" t="s">
        <v>80</v>
      </c>
      <c r="W91" s="3" t="s">
        <v>81</v>
      </c>
      <c r="X91" s="3" t="s">
        <v>82</v>
      </c>
      <c r="Y91" s="3" t="s">
        <v>83</v>
      </c>
      <c r="Z91" s="3" t="s">
        <v>84</v>
      </c>
      <c r="AA91" s="3" t="s">
        <v>85</v>
      </c>
      <c r="AB91" s="3" t="s">
        <v>86</v>
      </c>
      <c r="AC91" s="3" t="s">
        <v>87</v>
      </c>
      <c r="AD91" s="3" t="s">
        <v>88</v>
      </c>
    </row>
    <row r="92" spans="1:30" customFormat="1">
      <c r="A92" s="7">
        <v>1004</v>
      </c>
      <c r="B92" s="7" t="s">
        <v>99</v>
      </c>
      <c r="C92" s="26">
        <f>+'[14]11'!$E$39</f>
        <v>25.616765678628528</v>
      </c>
      <c r="D92" s="26">
        <f>+'[14]11'!$F$39</f>
        <v>19.897045204865428</v>
      </c>
      <c r="E92" s="26">
        <f>+'[14]11'!$G$39</f>
        <v>27.894970706442312</v>
      </c>
      <c r="F92" s="26">
        <f>+'[14]11'!$I$39</f>
        <v>29.696625934172676</v>
      </c>
      <c r="G92" s="26">
        <f>+'[14]11'!$J$39</f>
        <v>21.497730837826325</v>
      </c>
      <c r="H92" s="26">
        <f>+'[14]11'!$K$39</f>
        <v>28.72493222930137</v>
      </c>
      <c r="I92" s="26">
        <f>+'[14]11'!$M$39</f>
        <v>18.797418104076442</v>
      </c>
      <c r="J92" s="26">
        <f>+'[14]11'!$N$39</f>
        <v>26.587202835558738</v>
      </c>
      <c r="K92" s="26">
        <f>+'[14]11'!$O$39</f>
        <v>21.835960909152654</v>
      </c>
      <c r="L92" s="26">
        <f>+'[14]11'!$Q$39</f>
        <v>27.154561294848932</v>
      </c>
      <c r="M92" s="26">
        <f>+'[14]11'!$R$39</f>
        <v>26.505477172441161</v>
      </c>
      <c r="N92" s="26">
        <f>+'[14]11'!$S$39</f>
        <v>22.583798537585562</v>
      </c>
      <c r="O92" s="27">
        <f>+'[14]11'!$T$39</f>
        <v>24.798894866049821</v>
      </c>
      <c r="Q92" s="7">
        <v>1004</v>
      </c>
      <c r="R92" s="7" t="s">
        <v>99</v>
      </c>
      <c r="S92" s="26">
        <f>+C92</f>
        <v>25.616765678628528</v>
      </c>
      <c r="T92" s="26">
        <f>+'[15]2M'!$G$39</f>
        <v>22.709011217160782</v>
      </c>
      <c r="U92" s="26">
        <f>+'[15]3M'!$G$39</f>
        <v>24.490970775263413</v>
      </c>
      <c r="V92" s="26">
        <f>+'[15]4M'!$G$39</f>
        <v>25.871968454676008</v>
      </c>
      <c r="W92" s="26">
        <f>+'[15]5M'!$G$39</f>
        <v>25.027093716101877</v>
      </c>
      <c r="X92" s="26">
        <f>+'[15]6M'!$G$39</f>
        <v>25.661198422132898</v>
      </c>
      <c r="Y92" s="26">
        <f>+'[15]7M'!$G$39</f>
        <v>24.676039976557874</v>
      </c>
      <c r="Z92" s="26">
        <f>+'[15]8M'!$G$39</f>
        <v>24.923427359234662</v>
      </c>
      <c r="AA92" s="26">
        <f>+'[15]9M'!$G$39</f>
        <v>24.591232027325077</v>
      </c>
      <c r="AB92" s="26">
        <f>+'[15]10M'!$G$39</f>
        <v>24.842312189929743</v>
      </c>
      <c r="AC92" s="26">
        <f>+'[15]11M'!$G$39</f>
        <v>24.993665173804697</v>
      </c>
      <c r="AD92" s="26">
        <f>+'[15]12M'!$G$39</f>
        <v>24.798894866049821</v>
      </c>
    </row>
    <row r="93" spans="1:30" customFormat="1">
      <c r="A93" s="10">
        <v>1005</v>
      </c>
      <c r="B93" s="10" t="s">
        <v>13</v>
      </c>
      <c r="C93" s="28">
        <f>+'[14]12'!$E$39</f>
        <v>16.6759710403052</v>
      </c>
      <c r="D93" s="28">
        <f>+'[14]12'!$F$39</f>
        <v>15.885947492022149</v>
      </c>
      <c r="E93" s="28">
        <f>+'[14]12'!$G$39</f>
        <v>15.064693764894377</v>
      </c>
      <c r="F93" s="28">
        <f>+'[14]12'!$I$39</f>
        <v>15.585115240324807</v>
      </c>
      <c r="G93" s="28">
        <f>+'[14]12'!$J$39</f>
        <v>15.664473960032266</v>
      </c>
      <c r="H93" s="28">
        <f>+'[14]12'!$K$39</f>
        <v>15.8687454339551</v>
      </c>
      <c r="I93" s="28">
        <f>+'[14]12'!$M$39</f>
        <v>15.750111833481453</v>
      </c>
      <c r="J93" s="28">
        <f>+'[14]12'!$N$39</f>
        <v>13.365973383207027</v>
      </c>
      <c r="K93" s="28">
        <f>+'[14]12'!$O$39</f>
        <v>15.757834601698168</v>
      </c>
      <c r="L93" s="28">
        <f>+'[14]12'!$Q$39</f>
        <v>15.892969916422672</v>
      </c>
      <c r="M93" s="28">
        <f>+'[14]12'!$R$39</f>
        <v>15.299207588871313</v>
      </c>
      <c r="N93" s="28">
        <f>+'[14]12'!$S$39</f>
        <v>15.436483560982712</v>
      </c>
      <c r="O93" s="29">
        <f>+'[14]12'!$T$39</f>
        <v>15.498521862982217</v>
      </c>
      <c r="Q93" s="10">
        <v>1005</v>
      </c>
      <c r="R93" s="10" t="s">
        <v>13</v>
      </c>
      <c r="S93" s="28">
        <f t="shared" ref="S93:S119" si="41">+C93</f>
        <v>16.6759710403052</v>
      </c>
      <c r="T93" s="28">
        <f>+'[15]2M'!$H$39</f>
        <v>16.280946746059605</v>
      </c>
      <c r="U93" s="28">
        <f>+'[15]3M'!$H$39</f>
        <v>15.893019713826018</v>
      </c>
      <c r="V93" s="28">
        <f>+'[15]4M'!$H$39</f>
        <v>15.813069406316821</v>
      </c>
      <c r="W93" s="28">
        <f>+'[15]5M'!$H$39</f>
        <v>15.783471203096857</v>
      </c>
      <c r="X93" s="28">
        <f>+'[15]6M'!$H$39</f>
        <v>15.798052546434633</v>
      </c>
      <c r="Y93" s="28">
        <f>+'[15]7M'!$H$39</f>
        <v>15.790475318084635</v>
      </c>
      <c r="Z93" s="28">
        <f>+'[15]8M'!$H$39</f>
        <v>15.451993111119092</v>
      </c>
      <c r="AA93" s="28">
        <f>+'[15]9M'!$H$39</f>
        <v>15.487046627261252</v>
      </c>
      <c r="AB93" s="28">
        <f>+'[15]10M'!$H$39</f>
        <v>15.524237423940873</v>
      </c>
      <c r="AC93" s="28">
        <f>+'[15]11M'!$H$39</f>
        <v>15.504064871002482</v>
      </c>
      <c r="AD93" s="28">
        <f>+'[15]12M'!$H$39</f>
        <v>15.498521862982217</v>
      </c>
    </row>
    <row r="94" spans="1:30" customFormat="1">
      <c r="A94" s="10">
        <v>1006</v>
      </c>
      <c r="B94" s="10" t="s">
        <v>14</v>
      </c>
      <c r="C94" s="28">
        <f>+'[14]13'!$E$39</f>
        <v>38.529571256105342</v>
      </c>
      <c r="D94" s="28">
        <f>+'[14]13'!$F$39</f>
        <v>39.2609287070823</v>
      </c>
      <c r="E94" s="28">
        <f>+'[14]13'!$G$39</f>
        <v>38.854752433034434</v>
      </c>
      <c r="F94" s="28">
        <f>+'[14]13'!$I$39</f>
        <v>41.0355921853686</v>
      </c>
      <c r="G94" s="28">
        <f>+'[14]13'!$J$39</f>
        <v>39.860957470433675</v>
      </c>
      <c r="H94" s="28">
        <f>+'[14]13'!$K$39</f>
        <v>40.019565378073395</v>
      </c>
      <c r="I94" s="28">
        <f>+'[14]13'!$M$39</f>
        <v>39.048989975728041</v>
      </c>
      <c r="J94" s="28">
        <f>+'[14]13'!$N$39</f>
        <v>34.498974436760378</v>
      </c>
      <c r="K94" s="28">
        <f>+'[14]13'!$O$39</f>
        <v>38.764437281762021</v>
      </c>
      <c r="L94" s="28">
        <f>+'[14]13'!$Q$39</f>
        <v>39.646950188089122</v>
      </c>
      <c r="M94" s="28">
        <f>+'[14]13'!$R$39</f>
        <v>39.799997330870013</v>
      </c>
      <c r="N94" s="28">
        <f>+'[14]13'!$S$39</f>
        <v>39.498460383544185</v>
      </c>
      <c r="O94" s="29">
        <f>+'[14]13'!$T$39</f>
        <v>39.050575050690597</v>
      </c>
      <c r="Q94" s="10">
        <v>1006</v>
      </c>
      <c r="R94" s="10" t="s">
        <v>14</v>
      </c>
      <c r="S94" s="28">
        <f t="shared" si="41"/>
        <v>38.529571256105342</v>
      </c>
      <c r="T94" s="28">
        <f>+'[15]2M'!$I$39</f>
        <v>38.903377195238654</v>
      </c>
      <c r="U94" s="28">
        <f>+'[15]3M'!$I$39</f>
        <v>38.886764410920584</v>
      </c>
      <c r="V94" s="28">
        <f>+'[15]4M'!$I$39</f>
        <v>39.46899848156076</v>
      </c>
      <c r="W94" s="28">
        <f>+'[15]5M'!$I$39</f>
        <v>39.553674685140358</v>
      </c>
      <c r="X94" s="28">
        <f>+'[15]6M'!$I$39</f>
        <v>39.632787251291894</v>
      </c>
      <c r="Y94" s="28">
        <f>+'[15]7M'!$I$39</f>
        <v>39.54047033095641</v>
      </c>
      <c r="Z94" s="28">
        <f>+'[15]8M'!$I$39</f>
        <v>38.872814430443924</v>
      </c>
      <c r="AA94" s="28">
        <f>+'[15]9M'!$I$39</f>
        <v>38.860593933205386</v>
      </c>
      <c r="AB94" s="28">
        <f>+'[15]10M'!$I$39</f>
        <v>38.935290765608926</v>
      </c>
      <c r="AC94" s="28">
        <f>+'[15]11M'!$I$39</f>
        <v>39.011279613833736</v>
      </c>
      <c r="AD94" s="28">
        <f>+'[15]12M'!$I$39</f>
        <v>39.050575050690597</v>
      </c>
    </row>
    <row r="95" spans="1:30" customFormat="1">
      <c r="A95" s="10">
        <v>1007</v>
      </c>
      <c r="B95" s="10" t="s">
        <v>15</v>
      </c>
      <c r="C95" s="28">
        <f>+'[14]14'!$E$39</f>
        <v>27.09492961828122</v>
      </c>
      <c r="D95" s="28">
        <f>+'[14]14'!$F$39</f>
        <v>21.749606573307904</v>
      </c>
      <c r="E95" s="28">
        <f>+'[14]14'!$G$39</f>
        <v>21.388049555657581</v>
      </c>
      <c r="F95" s="28">
        <f>+'[14]14'!$I$39</f>
        <v>21.840846673111969</v>
      </c>
      <c r="G95" s="28">
        <f>+'[14]14'!$J$39</f>
        <v>18.130239526323525</v>
      </c>
      <c r="H95" s="28">
        <f>+'[14]14'!$K$39</f>
        <v>27.154863541519457</v>
      </c>
      <c r="I95" s="28">
        <f>+'[14]14'!$M$39</f>
        <v>23.834947717075234</v>
      </c>
      <c r="J95" s="28">
        <f>+'[14]14'!$N$39</f>
        <v>21.078806053647572</v>
      </c>
      <c r="K95" s="28">
        <f>+'[14]14'!$O$39</f>
        <v>20.62099729224213</v>
      </c>
      <c r="L95" s="28">
        <f>+'[14]14'!$Q$39</f>
        <v>22.276200632816561</v>
      </c>
      <c r="M95" s="28">
        <f>+'[14]14'!$R$39</f>
        <v>21.365981650729921</v>
      </c>
      <c r="N95" s="28">
        <f>+'[14]14'!$S$39</f>
        <v>23.780593979411314</v>
      </c>
      <c r="O95" s="29">
        <f>+'[14]14'!$T$39</f>
        <v>22.551179780674097</v>
      </c>
      <c r="Q95" s="10">
        <v>1007</v>
      </c>
      <c r="R95" s="10" t="s">
        <v>15</v>
      </c>
      <c r="S95" s="28">
        <f t="shared" si="41"/>
        <v>27.09492961828122</v>
      </c>
      <c r="T95" s="28">
        <f>+'[15]2M'!$J$39</f>
        <v>24.456588854545682</v>
      </c>
      <c r="U95" s="28">
        <f>+'[15]3M'!$J$39</f>
        <v>23.429826274597602</v>
      </c>
      <c r="V95" s="28">
        <f>+'[15]4M'!$J$39</f>
        <v>23.019634364134873</v>
      </c>
      <c r="W95" s="28">
        <f>+'[15]5M'!$J$39</f>
        <v>22.052763164655872</v>
      </c>
      <c r="X95" s="28">
        <f>+'[15]6M'!$J$39</f>
        <v>22.94918383323791</v>
      </c>
      <c r="Y95" s="28">
        <f>+'[15]7M'!$J$39</f>
        <v>23.08558970440394</v>
      </c>
      <c r="Z95" s="28">
        <f>+'[15]8M'!$J$39</f>
        <v>22.820865968588635</v>
      </c>
      <c r="AA95" s="28">
        <f>+'[15]9M'!$J$39</f>
        <v>22.574610764342751</v>
      </c>
      <c r="AB95" s="28">
        <f>+'[15]10M'!$J$39</f>
        <v>22.545504437054419</v>
      </c>
      <c r="AC95" s="28">
        <f>+'[15]11M'!$J$39</f>
        <v>22.440585352772413</v>
      </c>
      <c r="AD95" s="28">
        <f>+'[15]12M'!$J$39</f>
        <v>22.551179780674097</v>
      </c>
    </row>
    <row r="96" spans="1:30" customFormat="1">
      <c r="A96" s="10">
        <v>1008</v>
      </c>
      <c r="B96" s="10" t="s">
        <v>16</v>
      </c>
      <c r="C96" s="28">
        <f>+'[14]15'!$E$39</f>
        <v>20.571074484127404</v>
      </c>
      <c r="D96" s="28">
        <f>+'[14]15'!$F$39</f>
        <v>17.331774446005728</v>
      </c>
      <c r="E96" s="28">
        <f>+'[14]15'!$G$39</f>
        <v>21.289543602332909</v>
      </c>
      <c r="F96" s="28">
        <f>+'[14]15'!$I$39</f>
        <v>14.382512368590818</v>
      </c>
      <c r="G96" s="28">
        <f>+'[14]15'!$J$39</f>
        <v>18.608630335014823</v>
      </c>
      <c r="H96" s="28">
        <f>+'[14]15'!$K$39</f>
        <v>24.539041607417779</v>
      </c>
      <c r="I96" s="28">
        <f>+'[14]15'!$M$39</f>
        <v>12.723995160942581</v>
      </c>
      <c r="J96" s="28">
        <f>+'[14]15'!$N$39</f>
        <v>12.975298591079559</v>
      </c>
      <c r="K96" s="28">
        <f>+'[14]15'!$O$39</f>
        <v>15.595564767102394</v>
      </c>
      <c r="L96" s="28">
        <f>+'[14]15'!$Q$39</f>
        <v>18.754786755829151</v>
      </c>
      <c r="M96" s="28">
        <f>+'[14]15'!$R$39</f>
        <v>12.467871154011469</v>
      </c>
      <c r="N96" s="28">
        <f>+'[14]15'!$S$39</f>
        <v>11.615335652261551</v>
      </c>
      <c r="O96" s="29">
        <f>+'[14]15'!$T$39</f>
        <v>16.832856921875631</v>
      </c>
      <c r="Q96" s="10">
        <v>1008</v>
      </c>
      <c r="R96" s="10" t="s">
        <v>16</v>
      </c>
      <c r="S96" s="28">
        <f t="shared" si="41"/>
        <v>20.571074484127404</v>
      </c>
      <c r="T96" s="28">
        <f>+'[15]2M'!$K$39</f>
        <v>18.932978291240822</v>
      </c>
      <c r="U96" s="28">
        <f>+'[15]3M'!$K$39</f>
        <v>19.755581256099418</v>
      </c>
      <c r="V96" s="28">
        <f>+'[15]4M'!$K$39</f>
        <v>18.393675593792263</v>
      </c>
      <c r="W96" s="28">
        <f>+'[15]5M'!$K$39</f>
        <v>18.436881346923411</v>
      </c>
      <c r="X96" s="28">
        <f>+'[15]6M'!$K$39</f>
        <v>19.489491086648421</v>
      </c>
      <c r="Y96" s="28">
        <f>+'[15]7M'!$K$39</f>
        <v>18.544798740225556</v>
      </c>
      <c r="Z96" s="28">
        <f>+'[15]8M'!$K$39</f>
        <v>17.888831813172949</v>
      </c>
      <c r="AA96" s="28">
        <f>+'[15]9M'!$K$39</f>
        <v>17.646758220689492</v>
      </c>
      <c r="AB96" s="28">
        <f>+'[15]10M'!$K$39</f>
        <v>17.755716535137374</v>
      </c>
      <c r="AC96" s="28">
        <f>+'[15]11M'!$K$39</f>
        <v>17.281843487540716</v>
      </c>
      <c r="AD96" s="28">
        <f>+'[15]12M'!$K$39</f>
        <v>16.832856921875631</v>
      </c>
    </row>
    <row r="97" spans="1:30" customFormat="1">
      <c r="A97" s="10">
        <v>1009</v>
      </c>
      <c r="B97" s="10" t="s">
        <v>17</v>
      </c>
      <c r="C97" s="28">
        <f>+'[14]16'!$E$39</f>
        <v>23.922276024343624</v>
      </c>
      <c r="D97" s="28">
        <f>+'[14]16'!$F$39</f>
        <v>19.810615985258092</v>
      </c>
      <c r="E97" s="28">
        <f>+'[14]16'!$G$39</f>
        <v>20.816006876462435</v>
      </c>
      <c r="F97" s="28">
        <f>+'[14]16'!$I$39</f>
        <v>21.165281413536665</v>
      </c>
      <c r="G97" s="28">
        <f>+'[14]16'!$J$39</f>
        <v>17.398392257600229</v>
      </c>
      <c r="H97" s="28">
        <f>+'[14]16'!$K$39</f>
        <v>25.930167387745222</v>
      </c>
      <c r="I97" s="28">
        <f>+'[14]16'!$M$39</f>
        <v>20.619943639246522</v>
      </c>
      <c r="J97" s="28">
        <f>+'[14]16'!$N$39</f>
        <v>24.271221033496428</v>
      </c>
      <c r="K97" s="28">
        <f>+'[14]16'!$O$39</f>
        <v>21.533940817627091</v>
      </c>
      <c r="L97" s="28">
        <f>+'[14]16'!$Q$39</f>
        <v>23.402375427475533</v>
      </c>
      <c r="M97" s="28">
        <f>+'[14]16'!$R$39</f>
        <v>21.562346189322444</v>
      </c>
      <c r="N97" s="28">
        <f>+'[14]16'!$S$39</f>
        <v>20.569854176466642</v>
      </c>
      <c r="O97" s="29">
        <f>+'[14]16'!$T$39</f>
        <v>21.781417739966901</v>
      </c>
      <c r="Q97" s="10">
        <v>1009</v>
      </c>
      <c r="R97" s="10" t="s">
        <v>17</v>
      </c>
      <c r="S97" s="28">
        <f t="shared" si="41"/>
        <v>23.922276024343624</v>
      </c>
      <c r="T97" s="28">
        <f>+'[15]2M'!$L$39</f>
        <v>21.911812702095563</v>
      </c>
      <c r="U97" s="28">
        <f>+'[15]3M'!$L$39</f>
        <v>21.549028151661595</v>
      </c>
      <c r="V97" s="28">
        <f>+'[15]4M'!$L$39</f>
        <v>21.452083358579291</v>
      </c>
      <c r="W97" s="28">
        <f>+'[15]5M'!$L$39</f>
        <v>20.684764400387674</v>
      </c>
      <c r="X97" s="28">
        <f>+'[15]6M'!$L$39</f>
        <v>21.552942734108615</v>
      </c>
      <c r="Y97" s="28">
        <f>+'[15]7M'!$L$39</f>
        <v>21.413029079083966</v>
      </c>
      <c r="Z97" s="28">
        <f>+'[15]8M'!$L$39</f>
        <v>21.784503129569526</v>
      </c>
      <c r="AA97" s="28">
        <f>+'[15]9M'!$L$39</f>
        <v>21.755489847081773</v>
      </c>
      <c r="AB97" s="28">
        <f>+'[15]10M'!$L$39</f>
        <v>21.923125633931278</v>
      </c>
      <c r="AC97" s="28">
        <f>+'[15]11M'!$L$39</f>
        <v>21.890413667001898</v>
      </c>
      <c r="AD97" s="28">
        <f>+'[15]12M'!$L$39</f>
        <v>21.781417739966901</v>
      </c>
    </row>
    <row r="98" spans="1:30" customFormat="1">
      <c r="A98" s="10">
        <v>1010</v>
      </c>
      <c r="B98" s="10" t="s">
        <v>19</v>
      </c>
      <c r="C98" s="28">
        <f>+'[14]18'!$E$39</f>
        <v>29.110018387327553</v>
      </c>
      <c r="D98" s="28">
        <f>+'[14]18'!$F$39</f>
        <v>26.122099835514568</v>
      </c>
      <c r="E98" s="28">
        <f>+'[14]18'!$G$39</f>
        <v>27.985087856763748</v>
      </c>
      <c r="F98" s="28">
        <f>+'[14]18'!$I$39</f>
        <v>25.199918053885504</v>
      </c>
      <c r="G98" s="28">
        <f>+'[14]18'!$J$39</f>
        <v>20.871681857757711</v>
      </c>
      <c r="H98" s="28">
        <f>+'[14]18'!$K$39</f>
        <v>22.83153220315041</v>
      </c>
      <c r="I98" s="28">
        <f>+'[14]18'!$M$39</f>
        <v>22.664199363368208</v>
      </c>
      <c r="J98" s="28">
        <f>+'[14]18'!$N$39</f>
        <v>23.031446690173922</v>
      </c>
      <c r="K98" s="28">
        <f>+'[14]18'!$O$39</f>
        <v>24.691941058889881</v>
      </c>
      <c r="L98" s="28">
        <f>+'[14]18'!$Q$39</f>
        <v>28.40129503753251</v>
      </c>
      <c r="M98" s="28">
        <f>+'[14]18'!$R$39</f>
        <v>21.399360310615339</v>
      </c>
      <c r="N98" s="28">
        <f>+'[14]18'!$S$39</f>
        <v>22.641496265883315</v>
      </c>
      <c r="O98" s="29">
        <f>+'[14]18'!$T$39</f>
        <v>24.598340978715658</v>
      </c>
      <c r="Q98" s="10">
        <v>1010</v>
      </c>
      <c r="R98" s="10" t="s">
        <v>19</v>
      </c>
      <c r="S98" s="28">
        <f t="shared" si="41"/>
        <v>29.110018387327553</v>
      </c>
      <c r="T98" s="28">
        <f>+'[15]2M'!$M$39</f>
        <v>27.644407667736214</v>
      </c>
      <c r="U98" s="28">
        <f>+'[15]3M'!$M$39</f>
        <v>27.757290352410273</v>
      </c>
      <c r="V98" s="28">
        <f>+'[15]4M'!$M$39</f>
        <v>27.124049274260649</v>
      </c>
      <c r="W98" s="28">
        <f>+'[15]5M'!$M$39</f>
        <v>25.894661540690372</v>
      </c>
      <c r="X98" s="28">
        <f>+'[15]6M'!$M$39</f>
        <v>25.383790274296814</v>
      </c>
      <c r="Y98" s="28">
        <f>+'[15]7M'!$M$39</f>
        <v>24.973571399066429</v>
      </c>
      <c r="Z98" s="28">
        <f>+'[15]8M'!$M$39</f>
        <v>24.725098067358211</v>
      </c>
      <c r="AA98" s="28">
        <f>+'[15]9M'!$M$39</f>
        <v>24.721174265721199</v>
      </c>
      <c r="AB98" s="28">
        <f>+'[15]10M'!$M$39</f>
        <v>25.098170558472038</v>
      </c>
      <c r="AC98" s="28">
        <f>+'[15]11M'!$M$39</f>
        <v>24.78299868608195</v>
      </c>
      <c r="AD98" s="28">
        <f>+'[15]12M'!$M$39</f>
        <v>24.598340978715658</v>
      </c>
    </row>
    <row r="99" spans="1:30" customFormat="1">
      <c r="A99" s="10">
        <v>1011</v>
      </c>
      <c r="B99" s="10" t="s">
        <v>20</v>
      </c>
      <c r="C99" s="28">
        <f>+'[14]19'!$E$39</f>
        <v>14.838866942732814</v>
      </c>
      <c r="D99" s="28">
        <f>+'[14]19'!$F$39</f>
        <v>12.161936298033021</v>
      </c>
      <c r="E99" s="28">
        <f>+'[14]19'!$G$39</f>
        <v>9.3853549546747796</v>
      </c>
      <c r="F99" s="28">
        <f>+'[14]19'!$I$39</f>
        <v>10.276602847634599</v>
      </c>
      <c r="G99" s="28">
        <f>+'[14]19'!$J$39</f>
        <v>3.2405941028149927</v>
      </c>
      <c r="H99" s="28">
        <f>+'[14]19'!$K$39</f>
        <v>19.370184121900031</v>
      </c>
      <c r="I99" s="28">
        <f>+'[14]19'!$M$39</f>
        <v>5.6932319127547393</v>
      </c>
      <c r="J99" s="28">
        <f>+'[14]19'!$N$39</f>
        <v>-4.1998094745182746</v>
      </c>
      <c r="K99" s="28">
        <f>+'[14]19'!$O$39</f>
        <v>2.5621507375865438</v>
      </c>
      <c r="L99" s="28">
        <f>+'[14]19'!$Q$39</f>
        <v>19.348760013526217</v>
      </c>
      <c r="M99" s="28">
        <f>+'[14]19'!$R$39</f>
        <v>13.31683706145246</v>
      </c>
      <c r="N99" s="28">
        <f>+'[14]19'!$S$39</f>
        <v>9.0183450312819602</v>
      </c>
      <c r="O99" s="29">
        <f>+'[14]19'!$T$39</f>
        <v>9.6969657604336899</v>
      </c>
      <c r="Q99" s="10">
        <v>1011</v>
      </c>
      <c r="R99" s="10" t="s">
        <v>20</v>
      </c>
      <c r="S99" s="28">
        <f t="shared" si="41"/>
        <v>14.838866942732814</v>
      </c>
      <c r="T99" s="28">
        <f>+'[15]2M'!$N$39</f>
        <v>13.488875359277433</v>
      </c>
      <c r="U99" s="28">
        <f>+'[15]3M'!$N$39</f>
        <v>12.165037516537437</v>
      </c>
      <c r="V99" s="28">
        <f>+'[15]4M'!$N$39</f>
        <v>11.682992095625952</v>
      </c>
      <c r="W99" s="28">
        <f>+'[15]5M'!$N$39</f>
        <v>10.077102416914975</v>
      </c>
      <c r="X99" s="28">
        <f>+'[15]6M'!$N$39</f>
        <v>11.784627207216136</v>
      </c>
      <c r="Y99" s="28">
        <f>+'[15]7M'!$N$39</f>
        <v>10.847568179677017</v>
      </c>
      <c r="Z99" s="28">
        <f>+'[15]8M'!$N$39</f>
        <v>8.9325334110088672</v>
      </c>
      <c r="AA99" s="28">
        <f>+'[15]9M'!$N$39</f>
        <v>8.2204902678111189</v>
      </c>
      <c r="AB99" s="28">
        <f>+'[15]10M'!$N$39</f>
        <v>9.398027066804481</v>
      </c>
      <c r="AC99" s="28">
        <f>+'[15]11M'!$N$39</f>
        <v>9.757944270938598</v>
      </c>
      <c r="AD99" s="28">
        <f>+'[15]12M'!$N$39</f>
        <v>9.6969657604336899</v>
      </c>
    </row>
    <row r="100" spans="1:30" customFormat="1">
      <c r="A100" s="10">
        <v>1012</v>
      </c>
      <c r="B100" s="10" t="s">
        <v>21</v>
      </c>
      <c r="C100" s="28">
        <f>+'[14]20'!$E$39</f>
        <v>23.968174100692323</v>
      </c>
      <c r="D100" s="28">
        <f>+'[14]20'!$F$39</f>
        <v>23.876826472743907</v>
      </c>
      <c r="E100" s="28">
        <f>+'[14]20'!$G$39</f>
        <v>23.714552660218896</v>
      </c>
      <c r="F100" s="28">
        <f>+'[14]20'!$I$39</f>
        <v>23.309945284840683</v>
      </c>
      <c r="G100" s="28">
        <f>+'[14]20'!$J$39</f>
        <v>23.141136546823901</v>
      </c>
      <c r="H100" s="28">
        <f>+'[14]20'!$K$39</f>
        <v>23.190580987152572</v>
      </c>
      <c r="I100" s="28">
        <f>+'[14]20'!$M$39</f>
        <v>17.437396939316255</v>
      </c>
      <c r="J100" s="28">
        <f>+'[14]20'!$N$39</f>
        <v>17.334662150737085</v>
      </c>
      <c r="K100" s="28">
        <f>+'[14]20'!$O$39</f>
        <v>22.923953310292017</v>
      </c>
      <c r="L100" s="28">
        <f>+'[14]20'!$Q$39</f>
        <v>23.189813662601658</v>
      </c>
      <c r="M100" s="28">
        <f>+'[14]20'!$R$39</f>
        <v>22.99707689554376</v>
      </c>
      <c r="N100" s="28">
        <f>+'[14]20'!$S$39</f>
        <v>23.056190481288574</v>
      </c>
      <c r="O100" s="29">
        <f>+'[14]20'!$T$39</f>
        <v>22.342485461056501</v>
      </c>
      <c r="Q100" s="10">
        <v>1012</v>
      </c>
      <c r="R100" s="10" t="s">
        <v>21</v>
      </c>
      <c r="S100" s="28">
        <f t="shared" si="41"/>
        <v>23.968174100692323</v>
      </c>
      <c r="T100" s="28">
        <f>+'[15]2M'!$O$39</f>
        <v>23.921708608483549</v>
      </c>
      <c r="U100" s="28">
        <f>+'[15]3M'!$O$39</f>
        <v>23.85128407840509</v>
      </c>
      <c r="V100" s="28">
        <f>+'[15]4M'!$O$39</f>
        <v>23.714262251918047</v>
      </c>
      <c r="W100" s="28">
        <f>+'[15]5M'!$O$39</f>
        <v>23.598213663849872</v>
      </c>
      <c r="X100" s="28">
        <f>+'[15]6M'!$O$39</f>
        <v>23.534595559384471</v>
      </c>
      <c r="Y100" s="28">
        <f>+'[15]7M'!$O$39</f>
        <v>22.679745168351513</v>
      </c>
      <c r="Z100" s="28">
        <f>+'[15]8M'!$O$39</f>
        <v>21.99386678536839</v>
      </c>
      <c r="AA100" s="28">
        <f>+'[15]9M'!$O$39</f>
        <v>22.098735543337174</v>
      </c>
      <c r="AB100" s="28">
        <f>+'[15]10M'!$O$39</f>
        <v>22.205970657230996</v>
      </c>
      <c r="AC100" s="28">
        <f>+'[15]11M'!$O$39</f>
        <v>22.278807596566605</v>
      </c>
      <c r="AD100" s="28">
        <f>+'[15]12M'!$O$39</f>
        <v>22.342485461056501</v>
      </c>
    </row>
    <row r="101" spans="1:30" customFormat="1">
      <c r="A101" s="10">
        <v>1013</v>
      </c>
      <c r="B101" s="10" t="s">
        <v>22</v>
      </c>
      <c r="C101" s="28">
        <f>+'[14]21'!$E$39</f>
        <v>22.213459516298634</v>
      </c>
      <c r="D101" s="28">
        <f>+'[14]21'!$F$39</f>
        <v>20.890325789604574</v>
      </c>
      <c r="E101" s="28">
        <f>+'[14]21'!$G$39</f>
        <v>24.543105473338031</v>
      </c>
      <c r="F101" s="28">
        <f>+'[14]21'!$I$39</f>
        <v>22.157657657657658</v>
      </c>
      <c r="G101" s="28">
        <f>+'[14]21'!$J$39</f>
        <v>22.221707294466587</v>
      </c>
      <c r="H101" s="28">
        <f>+'[14]21'!$K$39</f>
        <v>20.496204406591374</v>
      </c>
      <c r="I101" s="28">
        <f>+'[14]21'!$M$39</f>
        <v>11.885067479320853</v>
      </c>
      <c r="J101" s="28">
        <f>+'[14]21'!$N$39</f>
        <v>9.279069767441861</v>
      </c>
      <c r="K101" s="28">
        <f>+'[14]21'!$O$39</f>
        <v>7.8549398069843788</v>
      </c>
      <c r="L101" s="28">
        <f>+'[14]21'!$Q$39</f>
        <v>22.95440623085674</v>
      </c>
      <c r="M101" s="28">
        <f>+'[14]21'!$R$39</f>
        <v>24.739435698399546</v>
      </c>
      <c r="N101" s="28">
        <f>+'[14]21'!$S$39</f>
        <v>24.822662154017337</v>
      </c>
      <c r="O101" s="29">
        <f>+'[14]21'!$T$39</f>
        <v>19.543842494509502</v>
      </c>
      <c r="Q101" s="10">
        <v>1013</v>
      </c>
      <c r="R101" s="10" t="s">
        <v>22</v>
      </c>
      <c r="S101" s="28">
        <f t="shared" si="41"/>
        <v>22.213459516298634</v>
      </c>
      <c r="T101" s="28">
        <f>+'[15]2M'!$P$39</f>
        <v>21.533546325878593</v>
      </c>
      <c r="U101" s="28">
        <f>+'[15]3M'!$P$39</f>
        <v>22.593941400430392</v>
      </c>
      <c r="V101" s="28">
        <f>+'[15]4M'!$P$39</f>
        <v>22.476697736351532</v>
      </c>
      <c r="W101" s="28">
        <f>+'[15]5M'!$P$39</f>
        <v>22.423887587822016</v>
      </c>
      <c r="X101" s="28">
        <f>+'[15]6M'!$P$39</f>
        <v>22.092819893156957</v>
      </c>
      <c r="Y101" s="28">
        <f>+'[15]7M'!$P$39</f>
        <v>20.516664201879511</v>
      </c>
      <c r="Z101" s="28">
        <f>+'[15]8M'!$P$39</f>
        <v>19.097626011676123</v>
      </c>
      <c r="AA101" s="28">
        <f>+'[15]9M'!$P$39</f>
        <v>17.910424239877287</v>
      </c>
      <c r="AB101" s="28">
        <f>+'[15]10M'!$P$39</f>
        <v>18.451068859101952</v>
      </c>
      <c r="AC101" s="28">
        <f>+'[15]11M'!$P$39</f>
        <v>19.061694099911499</v>
      </c>
      <c r="AD101" s="28">
        <f>+'[15]12M'!$P$39</f>
        <v>19.543842494509502</v>
      </c>
    </row>
    <row r="102" spans="1:30" customFormat="1">
      <c r="A102" s="10">
        <v>1014</v>
      </c>
      <c r="B102" s="10" t="s">
        <v>23</v>
      </c>
      <c r="C102" s="28">
        <f>+'[14]22'!$E$39</f>
        <v>31.946115622084321</v>
      </c>
      <c r="D102" s="28">
        <f>+'[14]22'!$F$39</f>
        <v>29.532521592040617</v>
      </c>
      <c r="E102" s="28">
        <f>+'[14]22'!$G$39</f>
        <v>36.194914136965984</v>
      </c>
      <c r="F102" s="28">
        <f>+'[14]22'!$I$39</f>
        <v>28.181489052369912</v>
      </c>
      <c r="G102" s="28">
        <f>+'[14]22'!$J$39</f>
        <v>22.180243182156453</v>
      </c>
      <c r="H102" s="28">
        <f>+'[14]22'!$K$39</f>
        <v>34.274068659592579</v>
      </c>
      <c r="I102" s="28">
        <f>+'[14]22'!$M$39</f>
        <v>20.60907184844196</v>
      </c>
      <c r="J102" s="28">
        <f>+'[14]22'!$N$39</f>
        <v>19.729429535775832</v>
      </c>
      <c r="K102" s="28">
        <f>+'[14]22'!$O$39</f>
        <v>16.961015016899943</v>
      </c>
      <c r="L102" s="28">
        <f>+'[14]22'!$Q$39</f>
        <v>19.926339467103201</v>
      </c>
      <c r="M102" s="28">
        <f>+'[14]22'!$R$39</f>
        <v>19.982794553893825</v>
      </c>
      <c r="N102" s="28">
        <f>+'[14]22'!$S$39</f>
        <v>19.55108826764933</v>
      </c>
      <c r="O102" s="29">
        <f>+'[14]22'!$T$39</f>
        <v>25.260181537392906</v>
      </c>
      <c r="Q102" s="10">
        <v>1014</v>
      </c>
      <c r="R102" s="10" t="s">
        <v>23</v>
      </c>
      <c r="S102" s="28">
        <f t="shared" si="41"/>
        <v>31.946115622084321</v>
      </c>
      <c r="T102" s="28">
        <f>+'[15]2M'!$Q$39</f>
        <v>30.727829295032127</v>
      </c>
      <c r="U102" s="28">
        <f>+'[15]3M'!$Q$39</f>
        <v>32.644170443879133</v>
      </c>
      <c r="V102" s="28">
        <f>+'[15]4M'!$Q$39</f>
        <v>31.554140570990192</v>
      </c>
      <c r="W102" s="28">
        <f>+'[15]5M'!$Q$39</f>
        <v>29.819345676590714</v>
      </c>
      <c r="X102" s="28">
        <f>+'[15]6M'!$Q$39</f>
        <v>30.595504820181496</v>
      </c>
      <c r="Y102" s="28">
        <f>+'[15]7M'!$Q$39</f>
        <v>29.201992913242631</v>
      </c>
      <c r="Z102" s="28">
        <f>+'[15]8M'!$Q$39</f>
        <v>28.064482000130148</v>
      </c>
      <c r="AA102" s="28">
        <f>+'[15]9M'!$Q$39</f>
        <v>26.925471885252183</v>
      </c>
      <c r="AB102" s="28">
        <f>+'[15]10M'!$Q$39</f>
        <v>26.284798116675322</v>
      </c>
      <c r="AC102" s="28">
        <f>+'[15]11M'!$Q$39</f>
        <v>25.744737981824645</v>
      </c>
      <c r="AD102" s="28">
        <f>+'[15]12M'!$Q$39</f>
        <v>25.260181537392906</v>
      </c>
    </row>
    <row r="103" spans="1:30" customFormat="1">
      <c r="A103" s="10">
        <v>1015</v>
      </c>
      <c r="B103" s="10" t="s">
        <v>24</v>
      </c>
      <c r="C103" s="28">
        <f>+'[14]23'!$E$39</f>
        <v>24.351968728064314</v>
      </c>
      <c r="D103" s="28">
        <f>+'[14]23'!$F$39</f>
        <v>25.211923892321135</v>
      </c>
      <c r="E103" s="28">
        <f>+'[14]23'!$G$39</f>
        <v>18.780756404357653</v>
      </c>
      <c r="F103" s="28">
        <f>+'[14]23'!$I$39</f>
        <v>15.730850013208675</v>
      </c>
      <c r="G103" s="28">
        <f>+'[14]23'!$J$39</f>
        <v>13.666683496302539</v>
      </c>
      <c r="H103" s="28">
        <f>+'[14]23'!$K$39</f>
        <v>14.184370230083026</v>
      </c>
      <c r="I103" s="28">
        <f>+'[14]23'!$M$39</f>
        <v>14.032634023666478</v>
      </c>
      <c r="J103" s="28">
        <f>+'[14]23'!$N$39</f>
        <v>7.1439095656866511</v>
      </c>
      <c r="K103" s="28">
        <f>+'[14]23'!$O$39</f>
        <v>12.525542821750307</v>
      </c>
      <c r="L103" s="28">
        <f>+'[14]23'!$Q$39</f>
        <v>14.393780685576059</v>
      </c>
      <c r="M103" s="28">
        <f>+'[14]23'!$R$39</f>
        <v>13.208269167490919</v>
      </c>
      <c r="N103" s="28">
        <f>+'[14]23'!$S$39</f>
        <v>13.553710875304722</v>
      </c>
      <c r="O103" s="29">
        <f>+'[14]23'!$T$39</f>
        <v>15.682254613845034</v>
      </c>
      <c r="Q103" s="10">
        <v>1015</v>
      </c>
      <c r="R103" s="10" t="s">
        <v>24</v>
      </c>
      <c r="S103" s="28">
        <f t="shared" si="41"/>
        <v>24.351968728064314</v>
      </c>
      <c r="T103" s="28">
        <f>+'[15]2M'!$R$39</f>
        <v>24.810723787914483</v>
      </c>
      <c r="U103" s="28">
        <f>+'[15]3M'!$R$39</f>
        <v>22.960587530967896</v>
      </c>
      <c r="V103" s="28">
        <f>+'[15]4M'!$R$39</f>
        <v>21.24904410665745</v>
      </c>
      <c r="W103" s="28">
        <f>+'[15]5M'!$R$39</f>
        <v>19.835646309640499</v>
      </c>
      <c r="X103" s="28">
        <f>+'[15]6M'!$R$39</f>
        <v>18.958819182805442</v>
      </c>
      <c r="Y103" s="28">
        <f>+'[15]7M'!$R$39</f>
        <v>18.262257934628632</v>
      </c>
      <c r="Z103" s="28">
        <f>+'[15]8M'!$R$39</f>
        <v>16.785060168537566</v>
      </c>
      <c r="AA103" s="28">
        <f>+'[15]9M'!$R$39</f>
        <v>16.314425559370001</v>
      </c>
      <c r="AB103" s="28">
        <f>+'[15]10M'!$R$39</f>
        <v>16.122211097802115</v>
      </c>
      <c r="AC103" s="28">
        <f>+'[15]11M'!$R$39</f>
        <v>15.867065985094586</v>
      </c>
      <c r="AD103" s="28">
        <f>+'[15]12M'!$R$39</f>
        <v>15.682254613845034</v>
      </c>
    </row>
    <row r="104" spans="1:30" customFormat="1">
      <c r="A104" s="10">
        <v>1016</v>
      </c>
      <c r="B104" s="10" t="s">
        <v>25</v>
      </c>
      <c r="C104" s="28">
        <f>+'[14]24'!$E$39</f>
        <v>31.824574581056236</v>
      </c>
      <c r="D104" s="28">
        <f>+'[14]24'!$F$39</f>
        <v>27.34402130631748</v>
      </c>
      <c r="E104" s="28">
        <f>+'[14]24'!$G$39</f>
        <v>27.452182542379795</v>
      </c>
      <c r="F104" s="28">
        <f>+'[14]24'!$I$39</f>
        <v>29.520587965277727</v>
      </c>
      <c r="G104" s="28">
        <f>+'[14]24'!$J$39</f>
        <v>26.063994186917288</v>
      </c>
      <c r="H104" s="28">
        <f>+'[14]24'!$K$39</f>
        <v>37.123471089408916</v>
      </c>
      <c r="I104" s="28">
        <f>+'[14]24'!$M$39</f>
        <v>23.195148938286341</v>
      </c>
      <c r="J104" s="28">
        <f>+'[14]24'!$N$39</f>
        <v>19.524690441689952</v>
      </c>
      <c r="K104" s="28">
        <f>+'[14]24'!$O$39</f>
        <v>29.667582246752044</v>
      </c>
      <c r="L104" s="28">
        <f>+'[14]24'!$Q$39</f>
        <v>34.706888982509696</v>
      </c>
      <c r="M104" s="28">
        <f>+'[14]24'!$R$39</f>
        <v>28.998097449539461</v>
      </c>
      <c r="N104" s="28">
        <f>+'[14]24'!$S$39</f>
        <v>26.048740984828189</v>
      </c>
      <c r="O104" s="29">
        <f>+'[14]24'!$T$39</f>
        <v>28.531809984900175</v>
      </c>
      <c r="Q104" s="10">
        <v>1016</v>
      </c>
      <c r="R104" s="10" t="s">
        <v>25</v>
      </c>
      <c r="S104" s="28">
        <f t="shared" si="41"/>
        <v>31.824574581056236</v>
      </c>
      <c r="T104" s="28">
        <f>+'[15]2M'!$S$39</f>
        <v>29.593342651887006</v>
      </c>
      <c r="U104" s="28">
        <f>+'[15]3M'!$S$39</f>
        <v>28.900631553022311</v>
      </c>
      <c r="V104" s="28">
        <f>+'[15]4M'!$S$39</f>
        <v>29.067850967486514</v>
      </c>
      <c r="W104" s="28">
        <f>+'[15]5M'!$S$39</f>
        <v>28.48110427308362</v>
      </c>
      <c r="X104" s="28">
        <f>+'[15]6M'!$S$39</f>
        <v>30.081393795289983</v>
      </c>
      <c r="Y104" s="28">
        <f>+'[15]7M'!$S$39</f>
        <v>29.08392167064509</v>
      </c>
      <c r="Z104" s="28">
        <f>+'[15]8M'!$S$39</f>
        <v>27.821308193336371</v>
      </c>
      <c r="AA104" s="28">
        <f>+'[15]9M'!$S$39</f>
        <v>28.035451691713309</v>
      </c>
      <c r="AB104" s="28">
        <f>+'[15]10M'!$S$39</f>
        <v>28.717276946562531</v>
      </c>
      <c r="AC104" s="28">
        <f>+'[15]11M'!$S$39</f>
        <v>28.742121174999347</v>
      </c>
      <c r="AD104" s="28">
        <f>+'[15]12M'!$S$39</f>
        <v>28.531809984900175</v>
      </c>
    </row>
    <row r="105" spans="1:30" customFormat="1">
      <c r="A105" s="10">
        <v>1017</v>
      </c>
      <c r="B105" s="10" t="s">
        <v>26</v>
      </c>
      <c r="C105" s="28">
        <f>+'[14]25'!$E$39</f>
        <v>36.702853768086143</v>
      </c>
      <c r="D105" s="28">
        <f>+'[14]25'!$F$39</f>
        <v>32.460174615766221</v>
      </c>
      <c r="E105" s="28">
        <f>+'[14]25'!$G$39</f>
        <v>34.704346188481907</v>
      </c>
      <c r="F105" s="28">
        <f>+'[14]25'!$I$39</f>
        <v>29.720438586097202</v>
      </c>
      <c r="G105" s="28">
        <f>+'[14]25'!$J$39</f>
        <v>18.193352721636646</v>
      </c>
      <c r="H105" s="28">
        <f>+'[14]25'!$K$39</f>
        <v>33.461104895889747</v>
      </c>
      <c r="I105" s="28">
        <f>+'[14]25'!$M$39</f>
        <v>27.432928688695611</v>
      </c>
      <c r="J105" s="28">
        <f>+'[14]25'!$N$39</f>
        <v>26.983001360552805</v>
      </c>
      <c r="K105" s="28">
        <f>+'[14]25'!$O$39</f>
        <v>27.061664507231775</v>
      </c>
      <c r="L105" s="28">
        <f>+'[14]25'!$Q$39</f>
        <v>31.692084709352507</v>
      </c>
      <c r="M105" s="28">
        <f>+'[14]25'!$R$39</f>
        <v>35.789272010157205</v>
      </c>
      <c r="N105" s="28">
        <f>+'[14]25'!$S$39</f>
        <v>36.879248907545815</v>
      </c>
      <c r="O105" s="29">
        <f>+'[14]25'!$T$39</f>
        <v>31.172979800806385</v>
      </c>
      <c r="Q105" s="10">
        <v>1017</v>
      </c>
      <c r="R105" s="10" t="s">
        <v>26</v>
      </c>
      <c r="S105" s="28">
        <f t="shared" si="41"/>
        <v>36.702853768086143</v>
      </c>
      <c r="T105" s="28">
        <f>+'[15]2M'!$T$39</f>
        <v>34.616230126328134</v>
      </c>
      <c r="U105" s="28">
        <f>+'[15]3M'!$T$39</f>
        <v>34.645909171872603</v>
      </c>
      <c r="V105" s="28">
        <f>+'[15]4M'!$T$39</f>
        <v>33.428149387270125</v>
      </c>
      <c r="W105" s="28">
        <f>+'[15]5M'!$T$39</f>
        <v>30.835603834343058</v>
      </c>
      <c r="X105" s="28">
        <f>+'[15]6M'!$T$39</f>
        <v>31.264717905521838</v>
      </c>
      <c r="Y105" s="28">
        <f>+'[15]7M'!$T$39</f>
        <v>30.712683605330461</v>
      </c>
      <c r="Z105" s="28">
        <f>+'[15]8M'!$T$39</f>
        <v>30.240761453403653</v>
      </c>
      <c r="AA105" s="28">
        <f>+'[15]9M'!$T$39</f>
        <v>29.883935178533129</v>
      </c>
      <c r="AB105" s="28">
        <f>+'[15]10M'!$T$39</f>
        <v>30.065253908416516</v>
      </c>
      <c r="AC105" s="28">
        <f>+'[15]11M'!$T$39</f>
        <v>30.618594413189388</v>
      </c>
      <c r="AD105" s="28">
        <f>+'[15]12M'!$T$39</f>
        <v>31.172979800806385</v>
      </c>
    </row>
    <row r="106" spans="1:30" customFormat="1">
      <c r="A106" s="10">
        <v>1018</v>
      </c>
      <c r="B106" s="10" t="s">
        <v>27</v>
      </c>
      <c r="C106" s="28">
        <f>+'[14]26'!$E$39</f>
        <v>23.856121161127472</v>
      </c>
      <c r="D106" s="28">
        <f>+'[14]26'!$F$39</f>
        <v>21.613882863340564</v>
      </c>
      <c r="E106" s="28">
        <f>+'[14]26'!$G$39</f>
        <v>20.1941251596424</v>
      </c>
      <c r="F106" s="28">
        <f>+'[14]26'!$I$39</f>
        <v>20.126624737945491</v>
      </c>
      <c r="G106" s="28">
        <f>+'[14]26'!$J$39</f>
        <v>20.102449888641424</v>
      </c>
      <c r="H106" s="28">
        <f>+'[14]26'!$K$39</f>
        <v>21.260042283298098</v>
      </c>
      <c r="I106" s="28">
        <f>+'[14]26'!$M$39</f>
        <v>20.839318296517721</v>
      </c>
      <c r="J106" s="28">
        <f>+'[14]26'!$N$39</f>
        <v>20.122999350624546</v>
      </c>
      <c r="K106" s="28">
        <f>+'[14]26'!$O$39</f>
        <v>20.035136753843084</v>
      </c>
      <c r="L106" s="28">
        <f>+'[14]26'!$Q$39</f>
        <v>21.492196421773887</v>
      </c>
      <c r="M106" s="28">
        <f>+'[14]26'!$R$39</f>
        <v>21.035315124661068</v>
      </c>
      <c r="N106" s="28">
        <f>+'[14]26'!$S$39</f>
        <v>21.138614277194957</v>
      </c>
      <c r="O106" s="29">
        <f>+'[14]26'!$T$39</f>
        <v>20.975108258824264</v>
      </c>
      <c r="Q106" s="10">
        <v>1018</v>
      </c>
      <c r="R106" s="10" t="s">
        <v>27</v>
      </c>
      <c r="S106" s="28">
        <f t="shared" si="41"/>
        <v>23.856121161127472</v>
      </c>
      <c r="T106" s="28">
        <f>+'[15]2M'!$U$39</f>
        <v>22.752242631354122</v>
      </c>
      <c r="U106" s="28">
        <f>+'[15]3M'!$U$39</f>
        <v>21.897596358981652</v>
      </c>
      <c r="V106" s="28">
        <f>+'[15]4M'!$U$39</f>
        <v>21.449022939677146</v>
      </c>
      <c r="W106" s="28">
        <f>+'[15]5M'!$U$39</f>
        <v>21.189777892119029</v>
      </c>
      <c r="X106" s="28">
        <f>+'[15]6M'!$U$39</f>
        <v>21.201625552545273</v>
      </c>
      <c r="Y106" s="28">
        <f>+'[15]7M'!$U$39</f>
        <v>21.145411067407945</v>
      </c>
      <c r="Z106" s="28">
        <f>+'[15]8M'!$U$39</f>
        <v>21.006149907907471</v>
      </c>
      <c r="AA106" s="28">
        <f>+'[15]9M'!$U$39</f>
        <v>20.894206027351856</v>
      </c>
      <c r="AB106" s="28">
        <f>+'[15]10M'!$U$39</f>
        <v>20.952898881628652</v>
      </c>
      <c r="AC106" s="28">
        <f>+'[15]11M'!$U$39</f>
        <v>20.960420945255688</v>
      </c>
      <c r="AD106" s="28">
        <f>+'[15]12M'!$U$39</f>
        <v>20.975108258824264</v>
      </c>
    </row>
    <row r="107" spans="1:30" customFormat="1">
      <c r="A107" s="10">
        <v>1019</v>
      </c>
      <c r="B107" s="10" t="s">
        <v>28</v>
      </c>
      <c r="C107" s="28">
        <f>+'[14]27'!$E$39</f>
        <v>22.295448893310123</v>
      </c>
      <c r="D107" s="28">
        <f>+'[14]27'!$F$39</f>
        <v>24.036924552429667</v>
      </c>
      <c r="E107" s="28">
        <f>+'[14]27'!$G$39</f>
        <v>22.153186786527755</v>
      </c>
      <c r="F107" s="28">
        <f>+'[14]27'!$I$39</f>
        <v>18.880542570726039</v>
      </c>
      <c r="G107" s="28">
        <f>+'[14]27'!$J$39</f>
        <v>16.620911996170687</v>
      </c>
      <c r="H107" s="28">
        <f>+'[14]27'!$K$39</f>
        <v>22.704500542737065</v>
      </c>
      <c r="I107" s="28">
        <f>+'[14]27'!$M$39</f>
        <v>14.874450765140976</v>
      </c>
      <c r="J107" s="28">
        <f>+'[14]27'!$N$39</f>
        <v>20.991072904612331</v>
      </c>
      <c r="K107" s="28">
        <f>+'[14]27'!$O$39</f>
        <v>19.579665643125214</v>
      </c>
      <c r="L107" s="28">
        <f>+'[14]27'!$Q$39</f>
        <v>22.244634500564789</v>
      </c>
      <c r="M107" s="28">
        <f>+'[14]27'!$R$39</f>
        <v>21.832822498252405</v>
      </c>
      <c r="N107" s="28">
        <f>+'[14]27'!$S$39</f>
        <v>25.914153762564517</v>
      </c>
      <c r="O107" s="29">
        <f>+'[14]27'!$T$39</f>
        <v>21.032647630744037</v>
      </c>
      <c r="Q107" s="10">
        <v>1019</v>
      </c>
      <c r="R107" s="10" t="s">
        <v>28</v>
      </c>
      <c r="S107" s="28">
        <f t="shared" si="41"/>
        <v>22.295448893310123</v>
      </c>
      <c r="T107" s="28">
        <f>+'[15]2M'!$V$39</f>
        <v>23.18209562563581</v>
      </c>
      <c r="U107" s="28">
        <f>+'[15]3M'!$V$39</f>
        <v>22.837665296620301</v>
      </c>
      <c r="V107" s="28">
        <f>+'[15]4M'!$V$39</f>
        <v>21.847022812980907</v>
      </c>
      <c r="W107" s="28">
        <f>+'[15]5M'!$V$39</f>
        <v>20.834696860614788</v>
      </c>
      <c r="X107" s="28">
        <f>+'[15]6M'!$V$39</f>
        <v>21.141068146682052</v>
      </c>
      <c r="Y107" s="28">
        <f>+'[15]7M'!$V$39</f>
        <v>20.251000185853606</v>
      </c>
      <c r="Z107" s="28">
        <f>+'[15]8M'!$V$39</f>
        <v>20.343027667997731</v>
      </c>
      <c r="AA107" s="28">
        <f>+'[15]9M'!$V$39</f>
        <v>20.257892477831657</v>
      </c>
      <c r="AB107" s="28">
        <f>+'[15]10M'!$V$39</f>
        <v>20.459896469970548</v>
      </c>
      <c r="AC107" s="28">
        <f>+'[15]11M'!$V$39</f>
        <v>20.586643831366271</v>
      </c>
      <c r="AD107" s="28">
        <f>+'[15]12M'!$V$39</f>
        <v>21.032647630744037</v>
      </c>
    </row>
    <row r="108" spans="1:30" customFormat="1">
      <c r="A108" s="10">
        <v>1020</v>
      </c>
      <c r="B108" s="10" t="s">
        <v>29</v>
      </c>
      <c r="C108" s="28">
        <f>+'[14]28'!$E$39</f>
        <v>27.927172592034218</v>
      </c>
      <c r="D108" s="28">
        <f>+'[14]28'!$F$39</f>
        <v>27.456938945350917</v>
      </c>
      <c r="E108" s="28">
        <f>+'[14]28'!$G$39</f>
        <v>27.053800084692785</v>
      </c>
      <c r="F108" s="28">
        <f>+'[14]28'!$I$39</f>
        <v>25.625757039070031</v>
      </c>
      <c r="G108" s="28">
        <f>+'[14]28'!$J$39</f>
        <v>25.416155419222903</v>
      </c>
      <c r="H108" s="28">
        <f>+'[14]28'!$K$39</f>
        <v>27.164094968902972</v>
      </c>
      <c r="I108" s="28">
        <f>+'[14]28'!$M$39</f>
        <v>27.537337688532563</v>
      </c>
      <c r="J108" s="28">
        <f>+'[14]28'!$N$39</f>
        <v>26.873135395678759</v>
      </c>
      <c r="K108" s="28">
        <f>+'[14]28'!$O$39</f>
        <v>26.787789414406355</v>
      </c>
      <c r="L108" s="28">
        <f>+'[14]28'!$Q$39</f>
        <v>26.871097350981859</v>
      </c>
      <c r="M108" s="28">
        <f>+'[14]28'!$R$39</f>
        <v>26.891678858047914</v>
      </c>
      <c r="N108" s="28">
        <f>+'[14]28'!$S$39</f>
        <v>26.772765177191175</v>
      </c>
      <c r="O108" s="29">
        <f>+'[14]28'!$T$39</f>
        <v>26.86650986863587</v>
      </c>
      <c r="Q108" s="10">
        <v>1020</v>
      </c>
      <c r="R108" s="10" t="s">
        <v>29</v>
      </c>
      <c r="S108" s="28">
        <f t="shared" si="41"/>
        <v>27.927172592034218</v>
      </c>
      <c r="T108" s="28">
        <f>+'[15]2M'!$W$39</f>
        <v>27.690109185961948</v>
      </c>
      <c r="U108" s="28">
        <f>+'[15]3M'!$W$39</f>
        <v>27.476767888472342</v>
      </c>
      <c r="V108" s="28">
        <f>+'[15]4M'!$W$39</f>
        <v>27.0058922977945</v>
      </c>
      <c r="W108" s="28">
        <f>+'[15]5M'!$W$39</f>
        <v>26.691510964332494</v>
      </c>
      <c r="X108" s="28">
        <f>+'[15]6M'!$W$39</f>
        <v>26.767003586677475</v>
      </c>
      <c r="Y108" s="28">
        <f>+'[15]7M'!$W$39</f>
        <v>26.886863679257296</v>
      </c>
      <c r="Z108" s="28">
        <f>+'[15]8M'!$W$39</f>
        <v>26.885146716491633</v>
      </c>
      <c r="AA108" s="28">
        <f>+'[15]9M'!$W$39</f>
        <v>26.87383119121635</v>
      </c>
      <c r="AB108" s="28">
        <f>+'[15]10M'!$W$39</f>
        <v>26.873556691462795</v>
      </c>
      <c r="AC108" s="28">
        <f>+'[15]11M'!$W$39</f>
        <v>26.875221055069083</v>
      </c>
      <c r="AD108" s="28">
        <f>+'[15]12M'!$W$39</f>
        <v>26.86650986863587</v>
      </c>
    </row>
    <row r="109" spans="1:30" customFormat="1">
      <c r="A109" s="10">
        <v>1021</v>
      </c>
      <c r="B109" s="10" t="s">
        <v>30</v>
      </c>
      <c r="C109" s="28">
        <f>+'[14]29'!$E$39</f>
        <v>40.501517916941395</v>
      </c>
      <c r="D109" s="28">
        <f>+'[14]29'!$F$39</f>
        <v>38.583426443232746</v>
      </c>
      <c r="E109" s="28">
        <f>+'[14]29'!$G$39</f>
        <v>31.536192387548134</v>
      </c>
      <c r="F109" s="28">
        <f>+'[14]29'!$I$39</f>
        <v>29.419971885174323</v>
      </c>
      <c r="G109" s="28">
        <f>+'[14]29'!$J$39</f>
        <v>28.068467228562156</v>
      </c>
      <c r="H109" s="28">
        <f>+'[14]29'!$K$39</f>
        <v>31.732378639605312</v>
      </c>
      <c r="I109" s="28">
        <f>+'[14]29'!$M$39</f>
        <v>28.061767352914558</v>
      </c>
      <c r="J109" s="28">
        <f>+'[14]29'!$N$39</f>
        <v>26.728484675105491</v>
      </c>
      <c r="K109" s="28">
        <f>+'[14]29'!$O$39</f>
        <v>24.153459825055275</v>
      </c>
      <c r="L109" s="28">
        <f>+'[14]29'!$Q$39</f>
        <v>21.556023242674733</v>
      </c>
      <c r="M109" s="28">
        <f>+'[14]29'!$R$39</f>
        <v>19.433958012726627</v>
      </c>
      <c r="N109" s="28">
        <f>+'[14]29'!$S$39</f>
        <v>16.128640359815368</v>
      </c>
      <c r="O109" s="29">
        <f>+'[14]29'!$T$39</f>
        <v>28.541479083065909</v>
      </c>
      <c r="Q109" s="10">
        <v>1021</v>
      </c>
      <c r="R109" s="10" t="s">
        <v>30</v>
      </c>
      <c r="S109" s="28">
        <f t="shared" si="41"/>
        <v>40.501517916941395</v>
      </c>
      <c r="T109" s="28">
        <f>+'[15]2M'!$X$39</f>
        <v>39.570137966805504</v>
      </c>
      <c r="U109" s="28">
        <f>+'[15]3M'!$X$39</f>
        <v>37.034351690033205</v>
      </c>
      <c r="V109" s="28">
        <f>+'[15]4M'!$X$39</f>
        <v>35.153122923123718</v>
      </c>
      <c r="W109" s="28">
        <f>+'[15]5M'!$X$39</f>
        <v>33.888824159578427</v>
      </c>
      <c r="X109" s="28">
        <f>+'[15]6M'!$X$39</f>
        <v>33.560319377091439</v>
      </c>
      <c r="Y109" s="28">
        <f>+'[15]7M'!$X$39</f>
        <v>32.812586394748152</v>
      </c>
      <c r="Z109" s="28">
        <f>+'[15]8M'!$X$39</f>
        <v>32.093333296274785</v>
      </c>
      <c r="AA109" s="28">
        <f>+'[15]9M'!$X$39</f>
        <v>31.196608542633182</v>
      </c>
      <c r="AB109" s="28">
        <f>+'[15]10M'!$X$39</f>
        <v>30.374528916606952</v>
      </c>
      <c r="AC109" s="28">
        <f>+'[15]11M'!$X$39</f>
        <v>29.519219973978828</v>
      </c>
      <c r="AD109" s="28">
        <f>+'[15]12M'!$X$39</f>
        <v>28.541479083065909</v>
      </c>
    </row>
    <row r="110" spans="1:30" customFormat="1">
      <c r="A110" s="10">
        <v>1022</v>
      </c>
      <c r="B110" s="10" t="s">
        <v>31</v>
      </c>
      <c r="C110" s="28">
        <f>+'[14]30'!$E$39</f>
        <v>28.409262246882683</v>
      </c>
      <c r="D110" s="28">
        <f>+'[14]30'!$F$39</f>
        <v>23.121934529421715</v>
      </c>
      <c r="E110" s="28">
        <f>+'[14]30'!$G$39</f>
        <v>27.082043875937007</v>
      </c>
      <c r="F110" s="28">
        <f>+'[14]30'!$I$39</f>
        <v>27.605893016536147</v>
      </c>
      <c r="G110" s="28">
        <f>+'[14]30'!$J$39</f>
        <v>21.140181166969274</v>
      </c>
      <c r="H110" s="28">
        <f>+'[14]30'!$K$39</f>
        <v>30.911476263017796</v>
      </c>
      <c r="I110" s="28">
        <f>+'[14]30'!$M$39</f>
        <v>20.279524703592315</v>
      </c>
      <c r="J110" s="28">
        <f>+'[14]30'!$N$39</f>
        <v>27.464260299163669</v>
      </c>
      <c r="K110" s="28">
        <f>+'[14]30'!$O$39</f>
        <v>23.193449483427543</v>
      </c>
      <c r="L110" s="28">
        <f>+'[14]30'!$Q$39</f>
        <v>24.594771995997373</v>
      </c>
      <c r="M110" s="28">
        <f>+'[14]30'!$R$39</f>
        <v>25.197261524418074</v>
      </c>
      <c r="N110" s="28">
        <f>+'[14]30'!$S$39</f>
        <v>24.716291205762374</v>
      </c>
      <c r="O110" s="29">
        <f>+'[14]30'!$T$39</f>
        <v>25.358740482344022</v>
      </c>
      <c r="Q110" s="10">
        <v>1022</v>
      </c>
      <c r="R110" s="10" t="s">
        <v>31</v>
      </c>
      <c r="S110" s="28">
        <f t="shared" si="41"/>
        <v>28.409262246882683</v>
      </c>
      <c r="T110" s="28">
        <f>+'[15]2M'!$Y$39</f>
        <v>25.806544221293553</v>
      </c>
      <c r="U110" s="28">
        <f>+'[15]3M'!$Y$39</f>
        <v>26.240050536955152</v>
      </c>
      <c r="V110" s="28">
        <f>+'[15]4M'!$Y$39</f>
        <v>26.589069087711131</v>
      </c>
      <c r="W110" s="28">
        <f>+'[15]5M'!$Y$39</f>
        <v>25.545087841357102</v>
      </c>
      <c r="X110" s="28">
        <f>+'[15]6M'!$Y$39</f>
        <v>26.47785413578659</v>
      </c>
      <c r="Y110" s="28">
        <f>+'[15]7M'!$Y$39</f>
        <v>25.584202906108722</v>
      </c>
      <c r="Z110" s="28">
        <f>+'[15]8M'!$Y$39</f>
        <v>25.833130818038956</v>
      </c>
      <c r="AA110" s="28">
        <f>+'[15]9M'!$Y$39</f>
        <v>25.532760100977743</v>
      </c>
      <c r="AB110" s="28">
        <f>+'[15]10M'!$Y$39</f>
        <v>25.440366748544381</v>
      </c>
      <c r="AC110" s="28">
        <f>+'[15]11M'!$Y$39</f>
        <v>25.417853188421997</v>
      </c>
      <c r="AD110" s="28">
        <f>+'[15]12M'!$Y$39</f>
        <v>25.358740482344022</v>
      </c>
    </row>
    <row r="111" spans="1:30" customFormat="1">
      <c r="A111" s="10">
        <v>1023</v>
      </c>
      <c r="B111" s="10" t="s">
        <v>32</v>
      </c>
      <c r="C111" s="28">
        <f>+'[14]31'!$E$39</f>
        <v>28.202333517965943</v>
      </c>
      <c r="D111" s="28">
        <f>+'[14]31'!$F$39</f>
        <v>26.717057545103035</v>
      </c>
      <c r="E111" s="28">
        <f>+'[14]31'!$G$39</f>
        <v>27.100100169251494</v>
      </c>
      <c r="F111" s="28">
        <f>+'[14]31'!$I$39</f>
        <v>23.353155474408961</v>
      </c>
      <c r="G111" s="28">
        <f>+'[14]31'!$J$39</f>
        <v>21.705505429390108</v>
      </c>
      <c r="H111" s="28">
        <f>+'[14]31'!$K$39</f>
        <v>21.623276010482623</v>
      </c>
      <c r="I111" s="28">
        <f>+'[14]31'!$M$39</f>
        <v>23.905479849231661</v>
      </c>
      <c r="J111" s="28">
        <f>+'[14]31'!$N$39</f>
        <v>22.655102640253254</v>
      </c>
      <c r="K111" s="28">
        <f>+'[14]31'!$O$39</f>
        <v>19.928375249071031</v>
      </c>
      <c r="L111" s="28">
        <f>+'[14]31'!$Q$39</f>
        <v>22.868403607072477</v>
      </c>
      <c r="M111" s="28">
        <f>+'[14]31'!$R$39</f>
        <v>22.364619666701898</v>
      </c>
      <c r="N111" s="28">
        <f>+'[14]31'!$S$39</f>
        <v>20.324370004764859</v>
      </c>
      <c r="O111" s="29">
        <f>+'[14]31'!$T$39</f>
        <v>23.425832176637567</v>
      </c>
      <c r="Q111" s="10">
        <v>1023</v>
      </c>
      <c r="R111" s="10" t="s">
        <v>32</v>
      </c>
      <c r="S111" s="28">
        <f t="shared" si="41"/>
        <v>28.202333517965943</v>
      </c>
      <c r="T111" s="28">
        <f>+'[15]2M'!$Z$39</f>
        <v>27.451049645703186</v>
      </c>
      <c r="U111" s="28">
        <f>+'[15]3M'!$Z$39</f>
        <v>27.332322550677894</v>
      </c>
      <c r="V111" s="28">
        <f>+'[15]4M'!$Z$39</f>
        <v>26.317358623601251</v>
      </c>
      <c r="W111" s="28">
        <f>+'[15]5M'!$Z$39</f>
        <v>25.440771859693278</v>
      </c>
      <c r="X111" s="28">
        <f>+'[15]6M'!$Z$39</f>
        <v>24.846743095439724</v>
      </c>
      <c r="Y111" s="28">
        <f>+'[15]7M'!$Z$39</f>
        <v>24.706878178152682</v>
      </c>
      <c r="Z111" s="28">
        <f>+'[15]8M'!$Z$39</f>
        <v>24.431061014037976</v>
      </c>
      <c r="AA111" s="28">
        <f>+'[15]9M'!$Z$39</f>
        <v>23.940751889987343</v>
      </c>
      <c r="AB111" s="28">
        <f>+'[15]10M'!$Z$39</f>
        <v>23.836554684135848</v>
      </c>
      <c r="AC111" s="28">
        <f>+'[15]11M'!$Z$39</f>
        <v>23.70252260980876</v>
      </c>
      <c r="AD111" s="28">
        <f>+'[15]12M'!$Z$39</f>
        <v>23.425832176637567</v>
      </c>
    </row>
    <row r="112" spans="1:30" customFormat="1">
      <c r="A112" s="10">
        <v>1024</v>
      </c>
      <c r="B112" s="10" t="s">
        <v>33</v>
      </c>
      <c r="C112" s="28">
        <f>+'[14]32'!$E$39</f>
        <v>23.589962874403785</v>
      </c>
      <c r="D112" s="28">
        <f>+'[14]32'!$F$39</f>
        <v>25.843673295746505</v>
      </c>
      <c r="E112" s="28">
        <f>+'[14]32'!$G$39</f>
        <v>26.77907149403153</v>
      </c>
      <c r="F112" s="28">
        <f>+'[14]32'!$I$39</f>
        <v>20.108640768589179</v>
      </c>
      <c r="G112" s="28">
        <f>+'[14]32'!$J$39</f>
        <v>12.91453098143899</v>
      </c>
      <c r="H112" s="28">
        <f>+'[14]32'!$K$39</f>
        <v>25.908978222017755</v>
      </c>
      <c r="I112" s="28">
        <f>+'[14]32'!$M$39</f>
        <v>15.92123980316307</v>
      </c>
      <c r="J112" s="28">
        <f>+'[14]32'!$N$39</f>
        <v>25.221252824504141</v>
      </c>
      <c r="K112" s="28">
        <f>+'[14]32'!$O$39</f>
        <v>18.381822328743048</v>
      </c>
      <c r="L112" s="28">
        <f>+'[14]32'!$Q$39</f>
        <v>25.240290021042313</v>
      </c>
      <c r="M112" s="28">
        <f>+'[14]32'!$R$39</f>
        <v>25.334855556225154</v>
      </c>
      <c r="N112" s="28">
        <f>+'[14]32'!$S$39</f>
        <v>22.855100800531716</v>
      </c>
      <c r="O112" s="29">
        <f>+'[14]32'!$T$39</f>
        <v>22.51742675058447</v>
      </c>
      <c r="Q112" s="10">
        <v>1024</v>
      </c>
      <c r="R112" s="10" t="s">
        <v>33</v>
      </c>
      <c r="S112" s="28">
        <f t="shared" si="41"/>
        <v>23.589962874403785</v>
      </c>
      <c r="T112" s="28">
        <f>+'[15]2M'!$AA$39</f>
        <v>24.740659320544736</v>
      </c>
      <c r="U112" s="28">
        <f>+'[15]3M'!$AA$39</f>
        <v>25.443250072971107</v>
      </c>
      <c r="V112" s="28">
        <f>+'[15]4M'!$AA$39</f>
        <v>24.147838246874212</v>
      </c>
      <c r="W112" s="28">
        <f>+'[15]5M'!$AA$39</f>
        <v>22.116855700426878</v>
      </c>
      <c r="X112" s="28">
        <f>+'[15]6M'!$AA$39</f>
        <v>22.751718665242443</v>
      </c>
      <c r="Y112" s="28">
        <f>+'[15]7M'!$AA$39</f>
        <v>21.797257943781137</v>
      </c>
      <c r="Z112" s="28">
        <f>+'[15]8M'!$AA$39</f>
        <v>22.236507430672404</v>
      </c>
      <c r="AA112" s="28">
        <f>+'[15]9M'!$AA$39</f>
        <v>21.810520736789581</v>
      </c>
      <c r="AB112" s="28">
        <f>+'[15]10M'!$AA$39</f>
        <v>22.169510085922255</v>
      </c>
      <c r="AC112" s="28">
        <f>+'[15]11M'!$AA$39</f>
        <v>22.484478574608506</v>
      </c>
      <c r="AD112" s="28">
        <f>+'[15]12M'!$AA$39</f>
        <v>22.51742675058447</v>
      </c>
    </row>
    <row r="113" spans="1:32" customFormat="1">
      <c r="A113" s="10">
        <v>1025</v>
      </c>
      <c r="B113" s="10" t="s">
        <v>34</v>
      </c>
      <c r="C113" s="28">
        <f>+'[14]33'!$E$39</f>
        <v>22.623328647553041</v>
      </c>
      <c r="D113" s="28">
        <f>+'[14]33'!$F$39</f>
        <v>21.937351977419457</v>
      </c>
      <c r="E113" s="28">
        <f>+'[14]33'!$G$39</f>
        <v>23.920641990593598</v>
      </c>
      <c r="F113" s="28">
        <f>+'[14]33'!$I$39</f>
        <v>24.817813765182187</v>
      </c>
      <c r="G113" s="28">
        <f>+'[14]33'!$J$39</f>
        <v>20.294627247140358</v>
      </c>
      <c r="H113" s="28">
        <f>+'[14]33'!$K$39</f>
        <v>23.512177395543912</v>
      </c>
      <c r="I113" s="28">
        <f>+'[14]33'!$M$39</f>
        <v>20.615679198733293</v>
      </c>
      <c r="J113" s="28">
        <f>+'[14]33'!$N$39</f>
        <v>19.905768938489263</v>
      </c>
      <c r="K113" s="28">
        <f>+'[14]33'!$O$39</f>
        <v>19.326660467295877</v>
      </c>
      <c r="L113" s="28">
        <f>+'[14]33'!$Q$39</f>
        <v>24.220544798162127</v>
      </c>
      <c r="M113" s="28">
        <f>+'[14]33'!$R$39</f>
        <v>19.571567672833496</v>
      </c>
      <c r="N113" s="28">
        <f>+'[14]33'!$S$39</f>
        <v>22.815035095007982</v>
      </c>
      <c r="O113" s="29">
        <f>+'[14]33'!$T$39</f>
        <v>21.936506252982994</v>
      </c>
      <c r="Q113" s="10">
        <v>1025</v>
      </c>
      <c r="R113" s="10" t="s">
        <v>34</v>
      </c>
      <c r="S113" s="28">
        <f t="shared" si="41"/>
        <v>22.623328647553041</v>
      </c>
      <c r="T113" s="28">
        <f>+'[15]2M'!$AB$39</f>
        <v>22.279033413665079</v>
      </c>
      <c r="U113" s="28">
        <f>+'[15]3M'!$AB$39</f>
        <v>22.85413542584056</v>
      </c>
      <c r="V113" s="28">
        <f>+'[15]4M'!$AB$39</f>
        <v>23.3661980367201</v>
      </c>
      <c r="W113" s="28">
        <f>+'[15]5M'!$AB$39</f>
        <v>22.753121078113804</v>
      </c>
      <c r="X113" s="28">
        <f>+'[15]6M'!$AB$39</f>
        <v>22.883141774873529</v>
      </c>
      <c r="Y113" s="28">
        <f>+'[15]7M'!$AB$39</f>
        <v>22.543653436481438</v>
      </c>
      <c r="Z113" s="28">
        <f>+'[15]8M'!$AB$39</f>
        <v>22.194898606527495</v>
      </c>
      <c r="AA113" s="28">
        <f>+'[15]9M'!$AB$39</f>
        <v>21.863395562175246</v>
      </c>
      <c r="AB113" s="28">
        <f>+'[15]10M'!$AB$39</f>
        <v>22.108471877310382</v>
      </c>
      <c r="AC113" s="28">
        <f>+'[15]11M'!$AB$39</f>
        <v>21.854266680130674</v>
      </c>
      <c r="AD113" s="28">
        <f>+'[15]12M'!$AB$39</f>
        <v>21.936506252982994</v>
      </c>
    </row>
    <row r="114" spans="1:32" customFormat="1">
      <c r="A114" s="10">
        <v>1026</v>
      </c>
      <c r="B114" s="10" t="s">
        <v>35</v>
      </c>
      <c r="C114" s="28">
        <f>+'[14]34'!$E$39</f>
        <v>15.245389881465446</v>
      </c>
      <c r="D114" s="28">
        <f>+'[14]34'!$F$39</f>
        <v>15.557034841871189</v>
      </c>
      <c r="E114" s="28">
        <f>+'[14]34'!$G$39</f>
        <v>19.194374242594911</v>
      </c>
      <c r="F114" s="28">
        <f>+'[14]34'!$I$39</f>
        <v>12.622874083320337</v>
      </c>
      <c r="G114" s="28">
        <f>+'[14]34'!$J$39</f>
        <v>7.9687961123895628</v>
      </c>
      <c r="H114" s="28">
        <f>+'[14]34'!$K$39</f>
        <v>20.32228845727299</v>
      </c>
      <c r="I114" s="28">
        <f>+'[14]34'!$M$39</f>
        <v>12.56836597290912</v>
      </c>
      <c r="J114" s="28">
        <f>+'[14]34'!$N$39</f>
        <v>14.993888126452493</v>
      </c>
      <c r="K114" s="28">
        <f>+'[14]34'!$O$39</f>
        <v>3.6601944872979066</v>
      </c>
      <c r="L114" s="28">
        <f>+'[14]34'!$Q$39</f>
        <v>11.715342190775415</v>
      </c>
      <c r="M114" s="28">
        <f>+'[14]34'!$R$39</f>
        <v>16.657202966533138</v>
      </c>
      <c r="N114" s="28">
        <f>+'[14]34'!$S$39</f>
        <v>11.372972042791444</v>
      </c>
      <c r="O114" s="29">
        <f>+'[14]34'!$T$39</f>
        <v>13.59823021490976</v>
      </c>
      <c r="Q114" s="10">
        <v>1026</v>
      </c>
      <c r="R114" s="10" t="s">
        <v>35</v>
      </c>
      <c r="S114" s="28">
        <f t="shared" si="41"/>
        <v>15.245389881465446</v>
      </c>
      <c r="T114" s="28">
        <f>+'[15]2M'!$AC$39</f>
        <v>15.40146422975808</v>
      </c>
      <c r="U114" s="28">
        <f>+'[15]3M'!$AC$39</f>
        <v>16.717459765799823</v>
      </c>
      <c r="V114" s="28">
        <f>+'[15]4M'!$AC$39</f>
        <v>15.708542266083825</v>
      </c>
      <c r="W114" s="28">
        <f>+'[15]5M'!$AC$39</f>
        <v>14.295349973782312</v>
      </c>
      <c r="X114" s="28">
        <f>+'[15]6M'!$AC$39</f>
        <v>15.309574511260028</v>
      </c>
      <c r="Y114" s="28">
        <f>+'[15]7M'!$AC$39</f>
        <v>14.908366650866355</v>
      </c>
      <c r="Z114" s="28">
        <f>+'[15]8M'!$AC$39</f>
        <v>14.919390368135099</v>
      </c>
      <c r="AA114" s="28">
        <f>+'[15]9M'!$AC$39</f>
        <v>13.703506089221237</v>
      </c>
      <c r="AB114" s="28">
        <f>+'[15]10M'!$AC$39</f>
        <v>13.50362879344909</v>
      </c>
      <c r="AC114" s="28">
        <f>+'[15]11M'!$AC$39</f>
        <v>13.80105510731202</v>
      </c>
      <c r="AD114" s="28">
        <f>+'[15]12M'!$AC$39</f>
        <v>13.59823021490976</v>
      </c>
    </row>
    <row r="115" spans="1:32" customFormat="1">
      <c r="A115" s="10">
        <v>1027</v>
      </c>
      <c r="B115" s="10" t="s">
        <v>36</v>
      </c>
      <c r="C115" s="28">
        <f>+'[14]35'!$E$39</f>
        <v>27.668820032751796</v>
      </c>
      <c r="D115" s="28">
        <f>+'[14]35'!$F$39</f>
        <v>23.298506129842959</v>
      </c>
      <c r="E115" s="28">
        <f>+'[14]35'!$G$39</f>
        <v>25.524835215077662</v>
      </c>
      <c r="F115" s="28">
        <f>+'[14]35'!$I$39</f>
        <v>21.362937914915832</v>
      </c>
      <c r="G115" s="28">
        <f>+'[14]35'!$J$39</f>
        <v>21.503776754684072</v>
      </c>
      <c r="H115" s="28">
        <f>+'[14]35'!$K$39</f>
        <v>21.009391102000112</v>
      </c>
      <c r="I115" s="28">
        <f>+'[14]35'!$M$39</f>
        <v>22.079723547162462</v>
      </c>
      <c r="J115" s="28">
        <f>+'[14]35'!$N$39</f>
        <v>18.990384615384613</v>
      </c>
      <c r="K115" s="28">
        <f>+'[14]35'!$O$39</f>
        <v>18.635062321069146</v>
      </c>
      <c r="L115" s="28">
        <f>+'[14]35'!$Q$39</f>
        <v>17.946993508008617</v>
      </c>
      <c r="M115" s="28">
        <f>+'[14]35'!$R$39</f>
        <v>17.761869561270409</v>
      </c>
      <c r="N115" s="28">
        <f>+'[14]35'!$S$39</f>
        <v>17.540206102460061</v>
      </c>
      <c r="O115" s="29">
        <f>+'[14]35'!$T$39</f>
        <v>21.129485455748341</v>
      </c>
      <c r="Q115" s="10">
        <v>1027</v>
      </c>
      <c r="R115" s="10" t="s">
        <v>36</v>
      </c>
      <c r="S115" s="28">
        <f t="shared" si="41"/>
        <v>27.668820032751796</v>
      </c>
      <c r="T115" s="28">
        <f>+'[15]2M'!$AD$39</f>
        <v>25.471976401179941</v>
      </c>
      <c r="U115" s="28">
        <f>+'[15]3M'!$AD$39</f>
        <v>25.489711478231968</v>
      </c>
      <c r="V115" s="28">
        <f>+'[15]4M'!$AD$39</f>
        <v>24.436295090394992</v>
      </c>
      <c r="W115" s="28">
        <f>+'[15]5M'!$AD$39</f>
        <v>23.854579311818544</v>
      </c>
      <c r="X115" s="28">
        <f>+'[15]6M'!$AD$39</f>
        <v>23.413110103376386</v>
      </c>
      <c r="Y115" s="28">
        <f>+'[15]7M'!$AD$39</f>
        <v>23.212948925428421</v>
      </c>
      <c r="Z115" s="28">
        <f>+'[15]8M'!$AD$39</f>
        <v>22.64384895235747</v>
      </c>
      <c r="AA115" s="28">
        <f>+'[15]9M'!$AD$39</f>
        <v>22.193954903801227</v>
      </c>
      <c r="AB115" s="28">
        <f>+'[15]10M'!$AD$39</f>
        <v>21.800079429533017</v>
      </c>
      <c r="AC115" s="28">
        <f>+'[15]11M'!$AD$39</f>
        <v>21.439144742561528</v>
      </c>
      <c r="AD115" s="28">
        <f>+'[15]12M'!$AD$39</f>
        <v>21.129485455748341</v>
      </c>
    </row>
    <row r="116" spans="1:32" customFormat="1">
      <c r="A116" s="10">
        <v>1028</v>
      </c>
      <c r="B116" s="10" t="s">
        <v>37</v>
      </c>
      <c r="C116" s="28">
        <f>+'[14]36'!$E$39</f>
        <v>21.448749064893811</v>
      </c>
      <c r="D116" s="28">
        <f>+'[14]36'!$F$39</f>
        <v>23.785742515036592</v>
      </c>
      <c r="E116" s="28">
        <f>+'[14]36'!$G$39</f>
        <v>33.082981063839618</v>
      </c>
      <c r="F116" s="28">
        <f>+'[14]36'!$I$39</f>
        <v>22.958808713089333</v>
      </c>
      <c r="G116" s="28">
        <f>+'[14]36'!$J$39</f>
        <v>20.173029300121602</v>
      </c>
      <c r="H116" s="28">
        <f>+'[14]36'!$K$39</f>
        <v>26.928403653479272</v>
      </c>
      <c r="I116" s="28">
        <f>+'[14]36'!$M$39</f>
        <v>22.416782511060678</v>
      </c>
      <c r="J116" s="28">
        <f>+'[14]36'!$N$39</f>
        <v>24.302688174162242</v>
      </c>
      <c r="K116" s="28">
        <f>+'[14]36'!$O$39</f>
        <v>21.817924832933912</v>
      </c>
      <c r="L116" s="28">
        <f>+'[14]36'!$Q$39</f>
        <v>25.904461353860732</v>
      </c>
      <c r="M116" s="28">
        <f>+'[14]36'!$R$39</f>
        <v>25.790408091656097</v>
      </c>
      <c r="N116" s="28">
        <f>+'[14]36'!$S$39</f>
        <v>25.671971892103752</v>
      </c>
      <c r="O116" s="29">
        <f>+'[14]36'!$T$39</f>
        <v>24.621646886862464</v>
      </c>
      <c r="Q116" s="10">
        <v>1028</v>
      </c>
      <c r="R116" s="10" t="s">
        <v>37</v>
      </c>
      <c r="S116" s="28">
        <f t="shared" si="41"/>
        <v>21.448749064893811</v>
      </c>
      <c r="T116" s="28">
        <f>+'[15]2M'!$AE$39</f>
        <v>22.629017980466568</v>
      </c>
      <c r="U116" s="28">
        <f>+'[15]3M'!$AE$39</f>
        <v>26.415728119039134</v>
      </c>
      <c r="V116" s="28">
        <f>+'[15]4M'!$AE$39</f>
        <v>25.560198604685286</v>
      </c>
      <c r="W116" s="28">
        <f>+'[15]5M'!$AE$39</f>
        <v>24.546840233090375</v>
      </c>
      <c r="X116" s="28">
        <f>+'[15]6M'!$AE$39</f>
        <v>24.939931995139084</v>
      </c>
      <c r="Y116" s="28">
        <f>+'[15]7M'!$AE$39</f>
        <v>24.564080590228102</v>
      </c>
      <c r="Z116" s="28">
        <f>+'[15]8M'!$AE$39</f>
        <v>24.530463556351343</v>
      </c>
      <c r="AA116" s="28">
        <f>+'[15]9M'!$AE$39</f>
        <v>24.217411969986205</v>
      </c>
      <c r="AB116" s="28">
        <f>+'[15]10M'!$AE$39</f>
        <v>24.389348017374704</v>
      </c>
      <c r="AC116" s="28">
        <f>+'[15]11M'!$AE$39</f>
        <v>24.522880246936968</v>
      </c>
      <c r="AD116" s="28">
        <f>+'[15]12M'!$AE$39</f>
        <v>24.621646886862464</v>
      </c>
    </row>
    <row r="117" spans="1:32" customFormat="1">
      <c r="A117" s="10">
        <v>1029</v>
      </c>
      <c r="B117" s="10" t="s">
        <v>38</v>
      </c>
      <c r="C117" s="28">
        <f>+'[14]37'!$E$39</f>
        <v>21.25726822776209</v>
      </c>
      <c r="D117" s="28">
        <f>+'[14]37'!$F$39</f>
        <v>14.83980612071098</v>
      </c>
      <c r="E117" s="28">
        <f>+'[14]37'!$G$39</f>
        <v>22.421279288867986</v>
      </c>
      <c r="F117" s="28">
        <f>+'[14]37'!$I$39</f>
        <v>23.292624856404828</v>
      </c>
      <c r="G117" s="28">
        <f>+'[14]37'!$J$39</f>
        <v>13.358447263004638</v>
      </c>
      <c r="H117" s="28">
        <f>+'[14]37'!$K$39</f>
        <v>23.513911546270524</v>
      </c>
      <c r="I117" s="28">
        <f>+'[14]37'!$M$39</f>
        <v>15.918073000658683</v>
      </c>
      <c r="J117" s="28">
        <f>+'[14]37'!$N$39</f>
        <v>14.626983125897782</v>
      </c>
      <c r="K117" s="28">
        <f>+'[14]37'!$O$39</f>
        <v>12.199893954606772</v>
      </c>
      <c r="L117" s="28">
        <f>+'[14]37'!$Q$39</f>
        <v>16.716029373327853</v>
      </c>
      <c r="M117" s="28">
        <f>+'[14]37'!$R$39</f>
        <v>15.382619948714671</v>
      </c>
      <c r="N117" s="28">
        <f>+'[14]37'!$S$39</f>
        <v>21.940485140915435</v>
      </c>
      <c r="O117" s="29">
        <f>+'[14]37'!$T$39</f>
        <v>18.026735266429338</v>
      </c>
      <c r="Q117" s="10">
        <v>1029</v>
      </c>
      <c r="R117" s="10" t="s">
        <v>38</v>
      </c>
      <c r="S117" s="28">
        <f t="shared" si="41"/>
        <v>21.25726822776209</v>
      </c>
      <c r="T117" s="28">
        <f>+'[15]2M'!$AF$39</f>
        <v>18.075441094200688</v>
      </c>
      <c r="U117" s="28">
        <f>+'[15]3M'!$AF$39</f>
        <v>19.600305591598659</v>
      </c>
      <c r="V117" s="28">
        <f>+'[15]4M'!$AF$39</f>
        <v>20.59344545240344</v>
      </c>
      <c r="W117" s="28">
        <f>+'[15]5M'!$AF$39</f>
        <v>19.193427578552296</v>
      </c>
      <c r="X117" s="28">
        <f>+'[15]6M'!$AF$39</f>
        <v>19.939889887509764</v>
      </c>
      <c r="Y117" s="28">
        <f>+'[15]7M'!$AF$39</f>
        <v>19.356512232015369</v>
      </c>
      <c r="Z117" s="28">
        <f>+'[15]8M'!$AF$39</f>
        <v>18.754568443148059</v>
      </c>
      <c r="AA117" s="28">
        <f>+'[15]9M'!$AF$39</f>
        <v>18.031993225199013</v>
      </c>
      <c r="AB117" s="28">
        <f>+'[15]10M'!$AF$39</f>
        <v>17.903492842103834</v>
      </c>
      <c r="AC117" s="28">
        <f>+'[15]11M'!$AF$39</f>
        <v>17.677559636986036</v>
      </c>
      <c r="AD117" s="28">
        <f>+'[15]12M'!$AF$39</f>
        <v>18.026735266429338</v>
      </c>
    </row>
    <row r="118" spans="1:32" customFormat="1">
      <c r="A118" s="15">
        <v>1030</v>
      </c>
      <c r="B118" s="15" t="s">
        <v>18</v>
      </c>
      <c r="C118" s="30">
        <f>+'[14]17'!$E$39</f>
        <v>14.25342775350309</v>
      </c>
      <c r="D118" s="30">
        <f>+'[14]17'!$F$39</f>
        <v>13.845594913714804</v>
      </c>
      <c r="E118" s="30">
        <f>+'[14]17'!$G$39</f>
        <v>14.36477957349144</v>
      </c>
      <c r="F118" s="30">
        <f>+'[14]17'!$I$39</f>
        <v>14.610208473283311</v>
      </c>
      <c r="G118" s="30">
        <f>+'[14]17'!$J$39</f>
        <v>14.953165173464416</v>
      </c>
      <c r="H118" s="30">
        <f>+'[14]17'!$K$39</f>
        <v>17.749263681819219</v>
      </c>
      <c r="I118" s="30">
        <f>+'[14]17'!$M$39</f>
        <v>17.783343769567939</v>
      </c>
      <c r="J118" s="30">
        <f>+'[14]17'!$N$39</f>
        <v>15.590575916230367</v>
      </c>
      <c r="K118" s="30">
        <f>+'[14]17'!$O$39</f>
        <v>12.740439530314799</v>
      </c>
      <c r="L118" s="30">
        <f>+'[14]17'!$Q$39</f>
        <v>14.521404347248875</v>
      </c>
      <c r="M118" s="30">
        <f>+'[14]17'!$R$39</f>
        <v>17.003289510615126</v>
      </c>
      <c r="N118" s="30">
        <f>+'[14]17'!$S$39</f>
        <v>18.576429147204646</v>
      </c>
      <c r="O118" s="31">
        <f>+'[14]17'!$T$39</f>
        <v>15.554242455383141</v>
      </c>
      <c r="Q118" s="15">
        <v>1030</v>
      </c>
      <c r="R118" s="15" t="s">
        <v>18</v>
      </c>
      <c r="S118" s="30">
        <f t="shared" si="41"/>
        <v>14.25342775350309</v>
      </c>
      <c r="T118" s="30">
        <f>+'[15]2M'!$AG$39</f>
        <v>14.045826937658351</v>
      </c>
      <c r="U118" s="30">
        <f>+'[15]3M'!$AG$39</f>
        <v>14.154346720894765</v>
      </c>
      <c r="V118" s="30">
        <f>+'[15]4M'!$AG$39</f>
        <v>14.274326948433341</v>
      </c>
      <c r="W118" s="30">
        <f>+'[15]5M'!$AG$39</f>
        <v>14.41635287789134</v>
      </c>
      <c r="X118" s="30">
        <f>+'[15]6M'!$AG$39</f>
        <v>14.989275713268091</v>
      </c>
      <c r="Y118" s="30">
        <f>+'[15]7M'!$AG$39</f>
        <v>15.431500253546766</v>
      </c>
      <c r="Z118" s="30">
        <f>+'[15]8M'!$AG$39</f>
        <v>15.453174511457233</v>
      </c>
      <c r="AA118" s="30">
        <f>+'[15]9M'!$AG$39</f>
        <v>15.151960977045098</v>
      </c>
      <c r="AB118" s="30">
        <f>+'[15]10M'!$AG$39</f>
        <v>15.091998769677131</v>
      </c>
      <c r="AC118" s="30">
        <f>+'[15]11M'!$AG$39</f>
        <v>15.269261245726984</v>
      </c>
      <c r="AD118" s="30">
        <f>+'[15]12M'!$AG$39</f>
        <v>15.554242455383141</v>
      </c>
    </row>
    <row r="119" spans="1:32" customFormat="1">
      <c r="A119" s="4">
        <v>10300</v>
      </c>
      <c r="B119" s="4" t="s">
        <v>58</v>
      </c>
      <c r="C119" s="25">
        <f>+[14]รวม!$E$39</f>
        <v>26.866946191316849</v>
      </c>
      <c r="D119" s="25">
        <f>+[14]รวม!$F$39</f>
        <v>23.716684359591685</v>
      </c>
      <c r="E119" s="25">
        <f>+[14]รวม!$G$39</f>
        <v>28.072397232107786</v>
      </c>
      <c r="F119" s="25">
        <f>+[14]รวม!$I$39</f>
        <v>26.680520702655876</v>
      </c>
      <c r="G119" s="25">
        <f>+[14]รวม!$J$39</f>
        <v>21.105540215203561</v>
      </c>
      <c r="H119" s="25">
        <f>+[14]รวม!$K$39</f>
        <v>28.52947608103046</v>
      </c>
      <c r="I119" s="25">
        <f>+[14]รวม!$M$39</f>
        <v>20.676913414690095</v>
      </c>
      <c r="J119" s="25">
        <f>+[14]รวม!$N$39</f>
        <v>23.973533897288537</v>
      </c>
      <c r="K119" s="25">
        <f>+[14]รวม!$O$39</f>
        <v>21.625583207582817</v>
      </c>
      <c r="L119" s="25">
        <f>+[14]รวม!$Q$39</f>
        <v>25.489260066589349</v>
      </c>
      <c r="M119" s="25">
        <f>+[14]รวม!$R$39</f>
        <v>24.916996508214424</v>
      </c>
      <c r="N119" s="25">
        <f>+[14]รวม!$S$39</f>
        <v>23.32510457356755</v>
      </c>
      <c r="O119" s="25">
        <f>+[14]รวม!$T$39</f>
        <v>24.601196756155861</v>
      </c>
      <c r="Q119" s="4">
        <v>10300</v>
      </c>
      <c r="R119" s="4" t="s">
        <v>59</v>
      </c>
      <c r="S119" s="25">
        <f t="shared" si="41"/>
        <v>26.866946191316849</v>
      </c>
      <c r="T119" s="25">
        <f>+'[15]2M'!$E$39</f>
        <v>25.277345012526691</v>
      </c>
      <c r="U119" s="25">
        <f>+'[15]3M'!$E$39</f>
        <v>26.23312294108263</v>
      </c>
      <c r="V119" s="25">
        <f>+'[15]4M'!$E$39</f>
        <v>26.348044364734381</v>
      </c>
      <c r="W119" s="25">
        <f>+'[15]5M'!$E$39</f>
        <v>25.340578167468568</v>
      </c>
      <c r="X119" s="25">
        <f>+'[15]6M'!$E$39</f>
        <v>25.881580413787653</v>
      </c>
      <c r="Y119" s="25">
        <f>+'[15]7M'!$E$39</f>
        <v>25.125334998096722</v>
      </c>
      <c r="Z119" s="25">
        <f>+'[15]8M'!$E$39</f>
        <v>24.977302412685038</v>
      </c>
      <c r="AA119" s="25">
        <f>+'[15]9M'!$E$39</f>
        <v>24.608859544713699</v>
      </c>
      <c r="AB119" s="25">
        <f>+'[15]10M'!$E$39</f>
        <v>24.695370077888633</v>
      </c>
      <c r="AC119" s="25">
        <f>+'[15]11M'!$E$39</f>
        <v>24.715589547210129</v>
      </c>
      <c r="AD119" s="25">
        <f>+'[15]12M'!$E$39</f>
        <v>24.601196756155861</v>
      </c>
    </row>
    <row r="120" spans="1:32" customFormat="1">
      <c r="A120" s="32"/>
      <c r="B120" s="32"/>
      <c r="O120" s="32"/>
    </row>
    <row r="121" spans="1:32" customFormat="1">
      <c r="A121" s="3" t="s">
        <v>55</v>
      </c>
      <c r="B121" s="3" t="s">
        <v>42</v>
      </c>
      <c r="C121" s="3" t="s">
        <v>0</v>
      </c>
      <c r="D121" s="3" t="s">
        <v>1</v>
      </c>
      <c r="E121" s="3" t="s">
        <v>2</v>
      </c>
      <c r="F121" s="3" t="s">
        <v>3</v>
      </c>
      <c r="G121" s="3" t="s">
        <v>4</v>
      </c>
      <c r="H121" s="3" t="s">
        <v>5</v>
      </c>
      <c r="I121" s="3" t="s">
        <v>6</v>
      </c>
      <c r="J121" s="3" t="s">
        <v>7</v>
      </c>
      <c r="K121" s="3" t="s">
        <v>8</v>
      </c>
      <c r="L121" s="3" t="s">
        <v>9</v>
      </c>
      <c r="M121" s="3" t="s">
        <v>10</v>
      </c>
      <c r="N121" s="3" t="s">
        <v>11</v>
      </c>
      <c r="O121" s="3" t="s">
        <v>58</v>
      </c>
      <c r="Q121" s="3" t="s">
        <v>76</v>
      </c>
      <c r="R121" s="3" t="s">
        <v>42</v>
      </c>
      <c r="S121" s="3" t="s">
        <v>77</v>
      </c>
      <c r="T121" s="3" t="s">
        <v>78</v>
      </c>
      <c r="U121" s="3" t="s">
        <v>79</v>
      </c>
      <c r="V121" s="3" t="s">
        <v>80</v>
      </c>
      <c r="W121" s="3" t="s">
        <v>81</v>
      </c>
      <c r="X121" s="3" t="s">
        <v>82</v>
      </c>
      <c r="Y121" s="3" t="s">
        <v>83</v>
      </c>
      <c r="Z121" s="3" t="s">
        <v>84</v>
      </c>
      <c r="AA121" s="3" t="s">
        <v>85</v>
      </c>
      <c r="AB121" s="3" t="s">
        <v>86</v>
      </c>
      <c r="AC121" s="3" t="s">
        <v>87</v>
      </c>
      <c r="AD121" s="3" t="s">
        <v>88</v>
      </c>
    </row>
    <row r="122" spans="1:32" customFormat="1">
      <c r="A122" s="7">
        <v>1004</v>
      </c>
      <c r="B122" s="7" t="s">
        <v>99</v>
      </c>
      <c r="C122" s="19">
        <f>+'[14]11'!$E$41</f>
        <v>0.78746832033279102</v>
      </c>
      <c r="D122" s="19">
        <f>+'[14]11'!$F$41</f>
        <v>0.90254048091771455</v>
      </c>
      <c r="E122" s="19">
        <f>+'[14]11'!$G$41</f>
        <v>0.80642524576722407</v>
      </c>
      <c r="F122" s="19">
        <f>+'[14]11'!$I$41</f>
        <v>0.82333026441911772</v>
      </c>
      <c r="G122" s="19">
        <f>+'[14]11'!$J$41</f>
        <v>0.91560119606259682</v>
      </c>
      <c r="H122" s="19">
        <f>+'[14]11'!$K$41</f>
        <v>0.80184897138722533</v>
      </c>
      <c r="I122" s="19">
        <f>+'[14]11'!$M$41</f>
        <v>0.91946207654064049</v>
      </c>
      <c r="J122" s="19">
        <f>+'[14]11'!$N$41</f>
        <v>0.83049901523905367</v>
      </c>
      <c r="K122" s="19">
        <f>+'[14]11'!$O$41</f>
        <v>0.84798606237774798</v>
      </c>
      <c r="L122" s="19">
        <f>+'[14]11'!$Q$41</f>
        <v>0.76963534361851338</v>
      </c>
      <c r="M122" s="19">
        <f>+'[14]11'!$R$41</f>
        <v>0.79195201799974491</v>
      </c>
      <c r="N122" s="19">
        <f>+'[14]11'!$S$41</f>
        <v>0.83076322689717153</v>
      </c>
      <c r="O122" s="20">
        <f>+'[14]11'!$T$41</f>
        <v>0.83572395783505427</v>
      </c>
      <c r="Q122" s="7">
        <v>1004</v>
      </c>
      <c r="R122" s="7" t="s">
        <v>99</v>
      </c>
      <c r="S122" s="19">
        <f>+C122</f>
        <v>0.78746832033279102</v>
      </c>
      <c r="T122" s="19">
        <f>+'[15]2M'!$G$41</f>
        <v>0.84429698072529313</v>
      </c>
      <c r="U122" s="19">
        <f>+'[15]3M'!$G$41</f>
        <v>0.83142752289917221</v>
      </c>
      <c r="V122" s="19">
        <f>+'[15]4M'!$G$41</f>
        <v>0.82976525814533164</v>
      </c>
      <c r="W122" s="19">
        <f>+'[15]5M'!$G$41</f>
        <v>0.84584332746327484</v>
      </c>
      <c r="X122" s="19">
        <f>+'[15]6M'!$G$41</f>
        <v>0.83837882921104301</v>
      </c>
      <c r="Y122" s="19">
        <f>+'[15]7M'!$G$41</f>
        <v>0.85012053193182258</v>
      </c>
      <c r="Z122" s="19">
        <f>+'[15]8M'!$G$41</f>
        <v>0.84759228720615198</v>
      </c>
      <c r="AA122" s="19">
        <f>+'[15]9M'!$G$41</f>
        <v>0.84758724688496223</v>
      </c>
      <c r="AB122" s="19">
        <f>+'[15]10M'!$G$41</f>
        <v>0.84009146778995125</v>
      </c>
      <c r="AC122" s="19">
        <f>+'[15]11M'!$G$41</f>
        <v>0.83609296843595149</v>
      </c>
      <c r="AD122" s="19">
        <f>+'[15]12M'!$G$41</f>
        <v>0.83572395783505427</v>
      </c>
      <c r="AE122" s="404"/>
      <c r="AF122" s="374"/>
    </row>
    <row r="123" spans="1:32" customFormat="1">
      <c r="A123" s="10">
        <v>1005</v>
      </c>
      <c r="B123" s="10" t="s">
        <v>13</v>
      </c>
      <c r="C123" s="21">
        <f>+'[14]12'!$E$41</f>
        <v>0.5155568040534565</v>
      </c>
      <c r="D123" s="21">
        <f>+'[14]12'!$F$41</f>
        <v>0.53678845431621869</v>
      </c>
      <c r="E123" s="21">
        <f>+'[14]12'!$G$41</f>
        <v>0.490303919383349</v>
      </c>
      <c r="F123" s="21">
        <f>+'[14]12'!$I$41</f>
        <v>0.53564547206165702</v>
      </c>
      <c r="G123" s="21">
        <f>+'[14]12'!$J$41</f>
        <v>0.56509078451524497</v>
      </c>
      <c r="H123" s="21">
        <f>+'[14]12'!$K$41</f>
        <v>0.52291105121293802</v>
      </c>
      <c r="I123" s="21">
        <f>+'[14]12'!$M$41</f>
        <v>0.59086369132103245</v>
      </c>
      <c r="J123" s="21">
        <f>+'[14]12'!$N$41</f>
        <v>0.60239764805045115</v>
      </c>
      <c r="K123" s="21">
        <f>+'[14]12'!$O$41</f>
        <v>0.56037933563868803</v>
      </c>
      <c r="L123" s="21">
        <f>+'[14]12'!$Q$41</f>
        <v>0.47631064222228975</v>
      </c>
      <c r="M123" s="21">
        <f>+'[14]12'!$R$41</f>
        <v>0.51507587303355429</v>
      </c>
      <c r="N123" s="21">
        <f>+'[14]12'!$S$41</f>
        <v>0.52869601545772626</v>
      </c>
      <c r="O123" s="22">
        <f>+'[14]12'!$T$41</f>
        <v>0.53694189455994812</v>
      </c>
      <c r="Q123" s="10">
        <v>1005</v>
      </c>
      <c r="R123" s="10" t="s">
        <v>13</v>
      </c>
      <c r="S123" s="21">
        <f t="shared" ref="S123:S149" si="42">+C123</f>
        <v>0.5155568040534565</v>
      </c>
      <c r="T123" s="21">
        <f>+'[15]2M'!$H$41</f>
        <v>0.52591579347642392</v>
      </c>
      <c r="U123" s="21">
        <f>+'[15]3M'!$H$41</f>
        <v>0.51406690794033028</v>
      </c>
      <c r="V123" s="21">
        <f>+'[15]4M'!$H$41</f>
        <v>0.51970756308239086</v>
      </c>
      <c r="W123" s="21">
        <f>+'[15]5M'!$H$41</f>
        <v>0.52671194919410835</v>
      </c>
      <c r="X123" s="21">
        <f>+'[15]6M'!$H$41</f>
        <v>0.52477833419573239</v>
      </c>
      <c r="Y123" s="21">
        <f>+'[15]7M'!$H$41</f>
        <v>0.53454707354639963</v>
      </c>
      <c r="Z123" s="21">
        <f>+'[15]8M'!$H$41</f>
        <v>0.54376189511516015</v>
      </c>
      <c r="AA123" s="21">
        <f>+'[15]9M'!$H$41</f>
        <v>0.5460738910826477</v>
      </c>
      <c r="AB123" s="21">
        <f>+'[15]10M'!$H$41</f>
        <v>0.53961718298293093</v>
      </c>
      <c r="AC123" s="21">
        <f>+'[15]11M'!$H$41</f>
        <v>0.5376012080861996</v>
      </c>
      <c r="AD123" s="21">
        <f>+'[15]12M'!$H$41</f>
        <v>0.53694189455994812</v>
      </c>
      <c r="AE123" s="404"/>
      <c r="AF123" s="374"/>
    </row>
    <row r="124" spans="1:32" customFormat="1">
      <c r="A124" s="10">
        <v>1006</v>
      </c>
      <c r="B124" s="10" t="s">
        <v>14</v>
      </c>
      <c r="C124" s="21">
        <f>+'[14]13'!$E$41</f>
        <v>0.43419177974511902</v>
      </c>
      <c r="D124" s="21">
        <f>+'[14]13'!$F$41</f>
        <v>0.46193280712406393</v>
      </c>
      <c r="E124" s="21">
        <f>+'[14]13'!$G$41</f>
        <v>0.45504772976410146</v>
      </c>
      <c r="F124" s="21">
        <f>+'[14]13'!$I$41</f>
        <v>0.4756856490876154</v>
      </c>
      <c r="G124" s="21">
        <f>+'[14]13'!$J$41</f>
        <v>0.54506746485042645</v>
      </c>
      <c r="H124" s="21">
        <f>+'[14]13'!$K$41</f>
        <v>0.46303833705664355</v>
      </c>
      <c r="I124" s="21">
        <f>+'[14]13'!$M$41</f>
        <v>0.53598090407280319</v>
      </c>
      <c r="J124" s="21">
        <f>+'[14]13'!$N$41</f>
        <v>0.53585731073524301</v>
      </c>
      <c r="K124" s="21">
        <f>+'[14]13'!$O$41</f>
        <v>0.49346320346320349</v>
      </c>
      <c r="L124" s="21">
        <f>+'[14]13'!$Q$41</f>
        <v>0.43542945931853905</v>
      </c>
      <c r="M124" s="21">
        <f>+'[14]13'!$R$41</f>
        <v>0.43852089935227645</v>
      </c>
      <c r="N124" s="21">
        <f>+'[14]13'!$S$41</f>
        <v>0.45284354216353517</v>
      </c>
      <c r="O124" s="22">
        <f>+'[14]13'!$T$41</f>
        <v>0.47564157962086717</v>
      </c>
      <c r="Q124" s="10">
        <v>1006</v>
      </c>
      <c r="R124" s="10" t="s">
        <v>14</v>
      </c>
      <c r="S124" s="21">
        <f t="shared" si="42"/>
        <v>0.43419177974511902</v>
      </c>
      <c r="T124" s="21">
        <f>+'[15]2M'!$I$41</f>
        <v>0.44807745637293334</v>
      </c>
      <c r="U124" s="21">
        <f>+'[15]3M'!$I$41</f>
        <v>0.45005457533321547</v>
      </c>
      <c r="V124" s="21">
        <f>+'[15]4M'!$I$41</f>
        <v>0.45708676194814335</v>
      </c>
      <c r="W124" s="21">
        <f>+'[15]5M'!$I$41</f>
        <v>0.47346135128201022</v>
      </c>
      <c r="X124" s="21">
        <f>+'[15]6M'!$I$41</f>
        <v>0.47144426006098261</v>
      </c>
      <c r="Y124" s="21">
        <f>+'[15]7M'!$I$41</f>
        <v>0.48092197092304645</v>
      </c>
      <c r="Z124" s="21">
        <f>+'[15]8M'!$I$41</f>
        <v>0.48748666783480887</v>
      </c>
      <c r="AA124" s="21">
        <f>+'[15]9M'!$I$41</f>
        <v>0.48731458224837892</v>
      </c>
      <c r="AB124" s="21">
        <f>+'[15]10M'!$I$41</f>
        <v>0.48176621686443816</v>
      </c>
      <c r="AC124" s="21">
        <f>+'[15]11M'!$I$41</f>
        <v>0.47768129208150145</v>
      </c>
      <c r="AD124" s="21">
        <f>+'[15]12M'!$I$41</f>
        <v>0.47564157962086717</v>
      </c>
      <c r="AE124" s="404"/>
      <c r="AF124" s="374"/>
    </row>
    <row r="125" spans="1:32" customFormat="1">
      <c r="A125" s="10">
        <v>1007</v>
      </c>
      <c r="B125" s="10" t="s">
        <v>15</v>
      </c>
      <c r="C125" s="21">
        <f>+'[14]14'!$E$41</f>
        <v>0.66708328920529925</v>
      </c>
      <c r="D125" s="21">
        <f>+'[14]14'!$F$41</f>
        <v>0.71664757160647574</v>
      </c>
      <c r="E125" s="21">
        <f>+'[14]14'!$G$41</f>
        <v>0.70543138234932479</v>
      </c>
      <c r="F125" s="21">
        <f>+'[14]14'!$I$41</f>
        <v>0.72683440690480428</v>
      </c>
      <c r="G125" s="21">
        <f>+'[14]14'!$J$41</f>
        <v>0.80324923076923072</v>
      </c>
      <c r="H125" s="21">
        <f>+'[14]14'!$K$41</f>
        <v>0.6934637098752634</v>
      </c>
      <c r="I125" s="21">
        <f>+'[14]14'!$M$41</f>
        <v>0.7737229490157721</v>
      </c>
      <c r="J125" s="21">
        <f>+'[14]14'!$N$41</f>
        <v>0.76286891707820115</v>
      </c>
      <c r="K125" s="21">
        <f>+'[14]14'!$O$41</f>
        <v>0.7536810807316916</v>
      </c>
      <c r="L125" s="21">
        <f>+'[14]14'!$Q$41</f>
        <v>0.68643311834184118</v>
      </c>
      <c r="M125" s="21">
        <f>+'[14]14'!$R$41</f>
        <v>0.69150927106731686</v>
      </c>
      <c r="N125" s="21">
        <f>+'[14]14'!$S$41</f>
        <v>0.69764198681935186</v>
      </c>
      <c r="O125" s="22">
        <f>+'[14]14'!$T$41</f>
        <v>0.72295551818759274</v>
      </c>
      <c r="Q125" s="10">
        <v>1007</v>
      </c>
      <c r="R125" s="10" t="s">
        <v>15</v>
      </c>
      <c r="S125" s="21">
        <f t="shared" si="42"/>
        <v>0.66708328920529925</v>
      </c>
      <c r="T125" s="21">
        <f>+'[15]2M'!$J$41</f>
        <v>0.69078473884112956</v>
      </c>
      <c r="U125" s="21">
        <f>+'[15]3M'!$J$41</f>
        <v>0.6962130719562889</v>
      </c>
      <c r="V125" s="21">
        <f>+'[15]4M'!$J$41</f>
        <v>0.70473159853586143</v>
      </c>
      <c r="W125" s="21">
        <f>+'[15]5M'!$J$41</f>
        <v>0.72409056028853724</v>
      </c>
      <c r="X125" s="21">
        <f>+'[15]6M'!$J$41</f>
        <v>0.71842409313286226</v>
      </c>
      <c r="Y125" s="21">
        <f>+'[15]7M'!$J$41</f>
        <v>0.72736066402081667</v>
      </c>
      <c r="Z125" s="21">
        <f>+'[15]8M'!$J$41</f>
        <v>0.73125108490667667</v>
      </c>
      <c r="AA125" s="21">
        <f>+'[15]9M'!$J$41</f>
        <v>0.73364794980289527</v>
      </c>
      <c r="AB125" s="21">
        <f>+'[15]10M'!$J$41</f>
        <v>0.72859310994433824</v>
      </c>
      <c r="AC125" s="21">
        <f>+'[15]11M'!$J$41</f>
        <v>0.72451706809936978</v>
      </c>
      <c r="AD125" s="21">
        <f>+'[15]12M'!$J$41</f>
        <v>0.72295551818759274</v>
      </c>
      <c r="AE125" s="404"/>
      <c r="AF125" s="374"/>
    </row>
    <row r="126" spans="1:32" customFormat="1">
      <c r="A126" s="10">
        <v>1008</v>
      </c>
      <c r="B126" s="10" t="s">
        <v>16</v>
      </c>
      <c r="C126" s="21">
        <f>+'[14]15'!$E$41</f>
        <v>0.70036741810935366</v>
      </c>
      <c r="D126" s="21">
        <f>+'[14]15'!$F$41</f>
        <v>0.76791334166586545</v>
      </c>
      <c r="E126" s="21">
        <f>+'[14]15'!$G$41</f>
        <v>0.74724181811442902</v>
      </c>
      <c r="F126" s="21">
        <f>+'[14]15'!$I$41</f>
        <v>0.78720871942649595</v>
      </c>
      <c r="G126" s="21">
        <f>+'[14]15'!$J$41</f>
        <v>0.81631107866201558</v>
      </c>
      <c r="H126" s="21">
        <f>+'[14]15'!$K$41</f>
        <v>0.70309500596474439</v>
      </c>
      <c r="I126" s="21">
        <f>+'[14]15'!$M$41</f>
        <v>0.7863081901916853</v>
      </c>
      <c r="J126" s="21">
        <f>+'[14]15'!$N$41</f>
        <v>0.72327240410251492</v>
      </c>
      <c r="K126" s="21">
        <f>+'[14]15'!$O$41</f>
        <v>0.72465409973070849</v>
      </c>
      <c r="L126" s="21">
        <f>+'[14]15'!$Q$41</f>
        <v>0.69632079816727777</v>
      </c>
      <c r="M126" s="21">
        <f>+'[14]15'!$R$41</f>
        <v>0.74972829656877382</v>
      </c>
      <c r="N126" s="21">
        <f>+'[14]15'!$S$41</f>
        <v>0.7501309424777397</v>
      </c>
      <c r="O126" s="22">
        <f>+'[14]15'!$T$41</f>
        <v>0.74827544262388423</v>
      </c>
      <c r="Q126" s="10">
        <v>1008</v>
      </c>
      <c r="R126" s="10" t="s">
        <v>16</v>
      </c>
      <c r="S126" s="21">
        <f t="shared" si="42"/>
        <v>0.70036741810935366</v>
      </c>
      <c r="T126" s="21">
        <f>+'[15]2M'!$K$41</f>
        <v>0.73302941793732013</v>
      </c>
      <c r="U126" s="21">
        <f>+'[15]3M'!$K$41</f>
        <v>0.7381566354187129</v>
      </c>
      <c r="V126" s="21">
        <f>+'[15]4M'!$K$41</f>
        <v>0.74992480804624029</v>
      </c>
      <c r="W126" s="21">
        <f>+'[15]5M'!$K$41</f>
        <v>0.76079571305798488</v>
      </c>
      <c r="X126" s="21">
        <f>+'[15]6M'!$K$41</f>
        <v>0.74995039174852896</v>
      </c>
      <c r="Y126" s="21">
        <f>+'[15]7M'!$K$41</f>
        <v>0.75595508796556588</v>
      </c>
      <c r="Z126" s="21">
        <f>+'[15]8M'!$K$41</f>
        <v>0.75244694929701139</v>
      </c>
      <c r="AA126" s="21">
        <f>+'[15]9M'!$K$41</f>
        <v>0.75037512583664245</v>
      </c>
      <c r="AB126" s="21">
        <f>+'[15]10M'!$K$41</f>
        <v>0.74579721581884895</v>
      </c>
      <c r="AC126" s="21">
        <f>+'[15]11M'!$K$41</f>
        <v>0.74698353991313626</v>
      </c>
      <c r="AD126" s="21">
        <f>+'[15]12M'!$K$41</f>
        <v>0.74827544262388423</v>
      </c>
      <c r="AE126" s="404"/>
      <c r="AF126" s="374"/>
    </row>
    <row r="127" spans="1:32" customFormat="1">
      <c r="A127" s="10">
        <v>1009</v>
      </c>
      <c r="B127" s="10" t="s">
        <v>17</v>
      </c>
      <c r="C127" s="21">
        <f>+'[14]16'!$E$41</f>
        <v>0.61240878086557649</v>
      </c>
      <c r="D127" s="21">
        <f>+'[14]16'!$F$41</f>
        <v>0.63635582558532022</v>
      </c>
      <c r="E127" s="21">
        <f>+'[14]16'!$G$41</f>
        <v>0.61369968467334823</v>
      </c>
      <c r="F127" s="21">
        <f>+'[14]16'!$I$41</f>
        <v>0.62268260606150161</v>
      </c>
      <c r="G127" s="21">
        <f>+'[14]16'!$J$41</f>
        <v>0.66644673234210461</v>
      </c>
      <c r="H127" s="21">
        <f>+'[14]16'!$K$41</f>
        <v>0.56439983866551646</v>
      </c>
      <c r="I127" s="21">
        <f>+'[14]16'!$M$41</f>
        <v>0.6646876707339282</v>
      </c>
      <c r="J127" s="21">
        <f>+'[14]16'!$N$41</f>
        <v>0.61157199657935801</v>
      </c>
      <c r="K127" s="21">
        <f>+'[14]16'!$O$41</f>
        <v>0.65917902976244658</v>
      </c>
      <c r="L127" s="21">
        <f>+'[14]16'!$Q$41</f>
        <v>0.60779382010792704</v>
      </c>
      <c r="M127" s="21">
        <f>+'[14]16'!$R$41</f>
        <v>0.60797458597089526</v>
      </c>
      <c r="N127" s="21">
        <f>+'[14]16'!$S$41</f>
        <v>0.63002981299123684</v>
      </c>
      <c r="O127" s="22">
        <f>+'[14]16'!$T$41</f>
        <v>0.624984538650869</v>
      </c>
      <c r="Q127" s="10">
        <v>1009</v>
      </c>
      <c r="R127" s="10" t="s">
        <v>17</v>
      </c>
      <c r="S127" s="21">
        <f t="shared" si="42"/>
        <v>0.61240878086557649</v>
      </c>
      <c r="T127" s="21">
        <f>+'[15]2M'!$L$41</f>
        <v>0.62381482494075069</v>
      </c>
      <c r="U127" s="21">
        <f>+'[15]3M'!$L$41</f>
        <v>0.62069200163313665</v>
      </c>
      <c r="V127" s="21">
        <f>+'[15]4M'!$L$41</f>
        <v>0.62133022875340493</v>
      </c>
      <c r="W127" s="21">
        <f>+'[15]5M'!$L$41</f>
        <v>0.6299260330450247</v>
      </c>
      <c r="X127" s="21">
        <f>+'[15]6M'!$L$41</f>
        <v>0.61858369237223865</v>
      </c>
      <c r="Y127" s="21">
        <f>+'[15]7M'!$L$41</f>
        <v>0.6252763754761963</v>
      </c>
      <c r="Z127" s="21">
        <f>+'[15]8M'!$L$41</f>
        <v>0.62489547566930514</v>
      </c>
      <c r="AA127" s="21">
        <f>+'[15]9M'!$L$41</f>
        <v>0.62786016963371305</v>
      </c>
      <c r="AB127" s="21">
        <f>+'[15]10M'!$L$41</f>
        <v>0.62610060771377218</v>
      </c>
      <c r="AC127" s="21">
        <f>+'[15]11M'!$L$41</f>
        <v>0.62359291511747916</v>
      </c>
      <c r="AD127" s="21">
        <f>+'[15]12M'!$L$41</f>
        <v>0.624984538650869</v>
      </c>
      <c r="AE127" s="404"/>
      <c r="AF127" s="374"/>
    </row>
    <row r="128" spans="1:32" customFormat="1">
      <c r="A128" s="10">
        <v>1010</v>
      </c>
      <c r="B128" s="10" t="s">
        <v>19</v>
      </c>
      <c r="C128" s="21">
        <f>+'[14]18'!$E$41</f>
        <v>0.66489005683010982</v>
      </c>
      <c r="D128" s="21">
        <f>+'[14]18'!$F$41</f>
        <v>0.68755026212653336</v>
      </c>
      <c r="E128" s="21">
        <f>+'[14]18'!$G$41</f>
        <v>0.65269455200404392</v>
      </c>
      <c r="F128" s="21">
        <f>+'[14]18'!$I$41</f>
        <v>0.6712661106899166</v>
      </c>
      <c r="G128" s="21">
        <f>+'[14]18'!$J$41</f>
        <v>0.77582999891856819</v>
      </c>
      <c r="H128" s="21">
        <f>+'[14]18'!$K$41</f>
        <v>0.6935191678354371</v>
      </c>
      <c r="I128" s="21">
        <f>+'[14]18'!$M$41</f>
        <v>0.76250501403931004</v>
      </c>
      <c r="J128" s="21">
        <f>+'[14]18'!$N$41</f>
        <v>0.71127231954066872</v>
      </c>
      <c r="K128" s="21">
        <f>+'[14]18'!$O$41</f>
        <v>0.7511644669798424</v>
      </c>
      <c r="L128" s="21">
        <f>+'[14]18'!$Q$41</f>
        <v>0.66485402037907182</v>
      </c>
      <c r="M128" s="21">
        <f>+'[14]18'!$R$41</f>
        <v>0.66191978325490997</v>
      </c>
      <c r="N128" s="21">
        <f>+'[14]18'!$S$41</f>
        <v>0.74310854776693291</v>
      </c>
      <c r="O128" s="22">
        <f>+'[14]18'!$T$41</f>
        <v>0.70259755389705247</v>
      </c>
      <c r="Q128" s="10">
        <v>1010</v>
      </c>
      <c r="R128" s="10" t="s">
        <v>19</v>
      </c>
      <c r="S128" s="21">
        <f t="shared" si="42"/>
        <v>0.66489005683010982</v>
      </c>
      <c r="T128" s="21">
        <f>+'[15]2M'!$M$41</f>
        <v>0.67626743566435754</v>
      </c>
      <c r="U128" s="21">
        <f>+'[15]3M'!$M$41</f>
        <v>0.66778217421154407</v>
      </c>
      <c r="V128" s="21">
        <f>+'[15]4M'!$M$41</f>
        <v>0.66919511637375695</v>
      </c>
      <c r="W128" s="21">
        <f>+'[15]5M'!$M$41</f>
        <v>0.68944084653607929</v>
      </c>
      <c r="X128" s="21">
        <f>+'[15]6M'!$M$41</f>
        <v>0.68973520968656643</v>
      </c>
      <c r="Y128" s="21">
        <f>+'[15]7M'!$M$41</f>
        <v>0.70010853674426998</v>
      </c>
      <c r="Z128" s="21">
        <f>+'[15]8M'!$M$41</f>
        <v>0.70096167325539016</v>
      </c>
      <c r="AA128" s="21">
        <f>+'[15]9M'!$M$41</f>
        <v>0.70618416505568105</v>
      </c>
      <c r="AB128" s="21">
        <f>+'[15]10M'!$M$41</f>
        <v>0.70290296487385673</v>
      </c>
      <c r="AC128" s="21">
        <f>+'[15]11M'!$M$41</f>
        <v>0.69841346937628246</v>
      </c>
      <c r="AD128" s="21">
        <f>+'[15]12M'!$M$41</f>
        <v>0.70259755389705247</v>
      </c>
      <c r="AE128" s="404"/>
      <c r="AF128" s="374"/>
    </row>
    <row r="129" spans="1:32" customFormat="1">
      <c r="A129" s="10">
        <v>1011</v>
      </c>
      <c r="B129" s="10" t="s">
        <v>20</v>
      </c>
      <c r="C129" s="21">
        <f>+'[14]19'!$E$41</f>
        <v>0.50367110609874488</v>
      </c>
      <c r="D129" s="21">
        <f>+'[14]19'!$F$41</f>
        <v>0.5448209737827715</v>
      </c>
      <c r="E129" s="21">
        <f>+'[14]19'!$G$41</f>
        <v>0.5125126573123101</v>
      </c>
      <c r="F129" s="21">
        <f>+'[14]19'!$I$41</f>
        <v>0.53756133301410836</v>
      </c>
      <c r="G129" s="21">
        <f>+'[14]19'!$J$41</f>
        <v>0.58756211318260954</v>
      </c>
      <c r="H129" s="21">
        <f>+'[14]19'!$K$41</f>
        <v>0.52029578216459804</v>
      </c>
      <c r="I129" s="21">
        <f>+'[14]19'!$M$41</f>
        <v>0.61942682640357061</v>
      </c>
      <c r="J129" s="21">
        <f>+'[14]19'!$N$41</f>
        <v>0.62583589551943009</v>
      </c>
      <c r="K129" s="21">
        <f>+'[14]19'!$O$41</f>
        <v>0.59670111519822511</v>
      </c>
      <c r="L129" s="21">
        <f>+'[14]19'!$Q$41</f>
        <v>0.50529357321835711</v>
      </c>
      <c r="M129" s="21">
        <f>+'[14]19'!$R$41</f>
        <v>0.51758622920751562</v>
      </c>
      <c r="N129" s="21">
        <f>+'[14]19'!$S$41</f>
        <v>0.54702220678074054</v>
      </c>
      <c r="O129" s="22">
        <f>+'[14]19'!$T$41</f>
        <v>0.55081862393675773</v>
      </c>
      <c r="Q129" s="10">
        <v>1011</v>
      </c>
      <c r="R129" s="10" t="s">
        <v>20</v>
      </c>
      <c r="S129" s="21">
        <f t="shared" si="42"/>
        <v>0.50367110609874488</v>
      </c>
      <c r="T129" s="21">
        <f>+'[15]2M'!$N$41</f>
        <v>0.5237583239308865</v>
      </c>
      <c r="U129" s="21">
        <f>+'[15]3M'!$N$41</f>
        <v>0.52013845185651353</v>
      </c>
      <c r="V129" s="21">
        <f>+'[15]4M'!$N$41</f>
        <v>0.52408248517361389</v>
      </c>
      <c r="W129" s="21">
        <f>+'[15]5M'!$N$41</f>
        <v>0.53517823223052829</v>
      </c>
      <c r="X129" s="21">
        <f>+'[15]6M'!$N$41</f>
        <v>0.53222985756438035</v>
      </c>
      <c r="Y129" s="21">
        <f>+'[15]7M'!$N$41</f>
        <v>0.54470757237184764</v>
      </c>
      <c r="Z129" s="21">
        <f>+'[15]8M'!$N$41</f>
        <v>0.55513569421220399</v>
      </c>
      <c r="AA129" s="21">
        <f>+'[15]9M'!$N$41</f>
        <v>0.56057105621704884</v>
      </c>
      <c r="AB129" s="21">
        <f>+'[15]10M'!$N$41</f>
        <v>0.55515722668111789</v>
      </c>
      <c r="AC129" s="21">
        <f>+'[15]11M'!$N$41</f>
        <v>0.55140931007994831</v>
      </c>
      <c r="AD129" s="21">
        <f>+'[15]12M'!$N$41</f>
        <v>0.55081862393675773</v>
      </c>
      <c r="AE129" s="404"/>
      <c r="AF129" s="374"/>
    </row>
    <row r="130" spans="1:32" customFormat="1">
      <c r="A130" s="10">
        <v>1012</v>
      </c>
      <c r="B130" s="10" t="s">
        <v>21</v>
      </c>
      <c r="C130" s="21">
        <f>+'[14]20'!$E$41</f>
        <v>0.56456358058422351</v>
      </c>
      <c r="D130" s="21">
        <f>+'[14]20'!$F$41</f>
        <v>0.60377241805813242</v>
      </c>
      <c r="E130" s="21">
        <f>+'[14]20'!$G$41</f>
        <v>0.59122940350234965</v>
      </c>
      <c r="F130" s="21">
        <f>+'[14]20'!$I$41</f>
        <v>0.59038344491783323</v>
      </c>
      <c r="G130" s="21">
        <f>+'[14]20'!$J$41</f>
        <v>0.65519444711896146</v>
      </c>
      <c r="H130" s="21">
        <f>+'[14]20'!$K$41</f>
        <v>0.53876339978806764</v>
      </c>
      <c r="I130" s="21">
        <f>+'[14]20'!$M$41</f>
        <v>0.62373418686175885</v>
      </c>
      <c r="J130" s="21">
        <f>+'[14]20'!$N$41</f>
        <v>0.63319256325822548</v>
      </c>
      <c r="K130" s="21">
        <f>+'[14]20'!$O$41</f>
        <v>0.60248119388497945</v>
      </c>
      <c r="L130" s="21">
        <f>+'[14]20'!$Q$41</f>
        <v>0.56003871514124981</v>
      </c>
      <c r="M130" s="21">
        <f>+'[14]20'!$R$41</f>
        <v>0.5771362086009193</v>
      </c>
      <c r="N130" s="21">
        <f>+'[14]20'!$S$41</f>
        <v>0.57510177544386087</v>
      </c>
      <c r="O130" s="22">
        <f>+'[14]20'!$T$41</f>
        <v>0.59147923747228481</v>
      </c>
      <c r="Q130" s="10">
        <v>1012</v>
      </c>
      <c r="R130" s="10" t="s">
        <v>21</v>
      </c>
      <c r="S130" s="21">
        <f t="shared" si="42"/>
        <v>0.56456358058422351</v>
      </c>
      <c r="T130" s="21">
        <f>+'[15]2M'!$O$41</f>
        <v>0.58389938983092116</v>
      </c>
      <c r="U130" s="21">
        <f>+'[15]3M'!$O$41</f>
        <v>0.58588161677523143</v>
      </c>
      <c r="V130" s="21">
        <f>+'[15]4M'!$O$41</f>
        <v>0.58689524262251591</v>
      </c>
      <c r="W130" s="21">
        <f>+'[15]5M'!$O$41</f>
        <v>0.59940432218148498</v>
      </c>
      <c r="X130" s="21">
        <f>+'[15]6M'!$O$41</f>
        <v>0.58920805432647938</v>
      </c>
      <c r="Y130" s="21">
        <f>+'[15]7M'!$O$41</f>
        <v>0.59399945642946017</v>
      </c>
      <c r="Z130" s="21">
        <f>+'[15]8M'!$O$41</f>
        <v>0.59938086564375237</v>
      </c>
      <c r="AA130" s="21">
        <f>+'[15]9M'!$O$41</f>
        <v>0.5992205501562029</v>
      </c>
      <c r="AB130" s="21">
        <f>+'[15]10M'!$O$41</f>
        <v>0.59550618129102406</v>
      </c>
      <c r="AC130" s="21">
        <f>+'[15]11M'!$O$41</f>
        <v>0.59281072062193307</v>
      </c>
      <c r="AD130" s="21">
        <f>+'[15]12M'!$O$41</f>
        <v>0.59147923747228481</v>
      </c>
      <c r="AE130" s="404"/>
      <c r="AF130" s="374"/>
    </row>
    <row r="131" spans="1:32" customFormat="1">
      <c r="A131" s="10">
        <v>1013</v>
      </c>
      <c r="B131" s="10" t="s">
        <v>22</v>
      </c>
      <c r="C131" s="21">
        <f>+'[14]21'!$E$41</f>
        <v>0.40514266936853055</v>
      </c>
      <c r="D131" s="21">
        <f>+'[14]21'!$F$41</f>
        <v>0.4485335589396503</v>
      </c>
      <c r="E131" s="21">
        <f>+'[14]21'!$G$41</f>
        <v>0.4377666026138981</v>
      </c>
      <c r="F131" s="21">
        <f>+'[14]21'!$I$41</f>
        <v>0.47002665506174185</v>
      </c>
      <c r="G131" s="21">
        <f>+'[14]21'!$J$41</f>
        <v>0.50116459627329191</v>
      </c>
      <c r="H131" s="21">
        <f>+'[14]21'!$K$41</f>
        <v>0.45847291363593901</v>
      </c>
      <c r="I131" s="21">
        <f>+'[14]21'!$M$41</f>
        <v>0.55187457396046347</v>
      </c>
      <c r="J131" s="21">
        <f>+'[14]21'!$N$41</f>
        <v>0.51133161185460929</v>
      </c>
      <c r="K131" s="21">
        <f>+'[14]21'!$O$41</f>
        <v>0.50157053885729763</v>
      </c>
      <c r="L131" s="21">
        <f>+'[14]21'!$Q$41</f>
        <v>0.46103896103896103</v>
      </c>
      <c r="M131" s="21">
        <f>+'[14]21'!$R$41</f>
        <v>0.44944495233120019</v>
      </c>
      <c r="N131" s="21">
        <f>+'[14]21'!$S$41</f>
        <v>0.43641501816713762</v>
      </c>
      <c r="O131" s="22">
        <f>+'[14]21'!$T$41</f>
        <v>0.4699565293780924</v>
      </c>
      <c r="Q131" s="10">
        <v>1013</v>
      </c>
      <c r="R131" s="10" t="s">
        <v>22</v>
      </c>
      <c r="S131" s="21">
        <f t="shared" si="42"/>
        <v>0.40514266936853055</v>
      </c>
      <c r="T131" s="21">
        <f>+'[15]2M'!$P$41</f>
        <v>0.42614622229008481</v>
      </c>
      <c r="U131" s="21">
        <f>+'[15]3M'!$P$41</f>
        <v>0.43092135576976248</v>
      </c>
      <c r="V131" s="21">
        <f>+'[15]4M'!$P$41</f>
        <v>0.4399380368962118</v>
      </c>
      <c r="W131" s="21">
        <f>+'[15]5M'!$P$41</f>
        <v>0.44999150959415857</v>
      </c>
      <c r="X131" s="21">
        <f>+'[15]6M'!$P$41</f>
        <v>0.45022327171156601</v>
      </c>
      <c r="Y131" s="21">
        <f>+'[15]7M'!$P$41</f>
        <v>0.46343212799147143</v>
      </c>
      <c r="Z131" s="21">
        <f>+'[15]8M'!$P$41</f>
        <v>0.4708106038855393</v>
      </c>
      <c r="AA131" s="21">
        <f>+'[15]9M'!$P$41</f>
        <v>0.47542684336704266</v>
      </c>
      <c r="AB131" s="21">
        <f>+'[15]10M'!$P$41</f>
        <v>0.47465876829001968</v>
      </c>
      <c r="AC131" s="21">
        <f>+'[15]11M'!$P$41</f>
        <v>0.47257663628831814</v>
      </c>
      <c r="AD131" s="21">
        <f>+'[15]12M'!$P$41</f>
        <v>0.4699565293780924</v>
      </c>
      <c r="AE131" s="404"/>
      <c r="AF131" s="374"/>
    </row>
    <row r="132" spans="1:32" customFormat="1">
      <c r="A132" s="10">
        <v>1014</v>
      </c>
      <c r="B132" s="10" t="s">
        <v>23</v>
      </c>
      <c r="C132" s="21">
        <f>+'[14]22'!$E$41</f>
        <v>0.5593994916862417</v>
      </c>
      <c r="D132" s="21">
        <f>+'[14]22'!$F$41</f>
        <v>0.60616966580976872</v>
      </c>
      <c r="E132" s="21">
        <f>+'[14]22'!$G$41</f>
        <v>0.56558335133212212</v>
      </c>
      <c r="F132" s="21">
        <f>+'[14]22'!$I$41</f>
        <v>0.58521409711858563</v>
      </c>
      <c r="G132" s="21">
        <f>+'[14]22'!$J$41</f>
        <v>0.650495978364931</v>
      </c>
      <c r="H132" s="21">
        <f>+'[14]22'!$K$41</f>
        <v>0.56379069414485583</v>
      </c>
      <c r="I132" s="21">
        <f>+'[14]22'!$M$41</f>
        <v>0.65306828353523938</v>
      </c>
      <c r="J132" s="21">
        <f>+'[14]22'!$N$41</f>
        <v>0.62271152401808638</v>
      </c>
      <c r="K132" s="21">
        <f>+'[14]22'!$O$41</f>
        <v>0.63153474903474904</v>
      </c>
      <c r="L132" s="21">
        <f>+'[14]22'!$Q$41</f>
        <v>0.5776668484416293</v>
      </c>
      <c r="M132" s="21">
        <f>+'[14]22'!$R$41</f>
        <v>0.59007845047135421</v>
      </c>
      <c r="N132" s="21">
        <f>+'[14]22'!$S$41</f>
        <v>0.60589580584542801</v>
      </c>
      <c r="O132" s="22">
        <f>+'[14]22'!$T$41</f>
        <v>0.60268894756101754</v>
      </c>
      <c r="Q132" s="10">
        <v>1014</v>
      </c>
      <c r="R132" s="10" t="s">
        <v>23</v>
      </c>
      <c r="S132" s="21">
        <f t="shared" si="42"/>
        <v>0.5593994916862417</v>
      </c>
      <c r="T132" s="21">
        <f>+'[15]2M'!$Q$41</f>
        <v>0.5825855324855016</v>
      </c>
      <c r="U132" s="21">
        <f>+'[15]3M'!$Q$41</f>
        <v>0.57756524754677196</v>
      </c>
      <c r="V132" s="21">
        <f>+'[15]4M'!$Q$41</f>
        <v>0.5798558014016979</v>
      </c>
      <c r="W132" s="21">
        <f>+'[15]5M'!$Q$41</f>
        <v>0.59324189934458149</v>
      </c>
      <c r="X132" s="21">
        <f>+'[15]6M'!$Q$41</f>
        <v>0.58850351014341595</v>
      </c>
      <c r="Y132" s="21">
        <f>+'[15]7M'!$Q$41</f>
        <v>0.59799679189570643</v>
      </c>
      <c r="Z132" s="21">
        <f>+'[15]8M'!$Q$41</f>
        <v>0.60121251257191666</v>
      </c>
      <c r="AA132" s="21">
        <f>+'[15]9M'!$Q$41</f>
        <v>0.60486134435157934</v>
      </c>
      <c r="AB132" s="21">
        <f>+'[15]10M'!$Q$41</f>
        <v>0.60279116579814707</v>
      </c>
      <c r="AC132" s="21">
        <f>+'[15]11M'!$Q$41</f>
        <v>0.60200465112965529</v>
      </c>
      <c r="AD132" s="21">
        <f>+'[15]12M'!$Q$41</f>
        <v>0.60268894756101754</v>
      </c>
      <c r="AE132" s="404"/>
      <c r="AF132" s="374"/>
    </row>
    <row r="133" spans="1:32" customFormat="1">
      <c r="A133" s="10">
        <v>1015</v>
      </c>
      <c r="B133" s="10" t="s">
        <v>24</v>
      </c>
      <c r="C133" s="21">
        <f>+'[14]23'!$E$41</f>
        <v>0.4646802162968488</v>
      </c>
      <c r="D133" s="21">
        <f>+'[14]23'!$F$41</f>
        <v>0.54205219243742231</v>
      </c>
      <c r="E133" s="21">
        <f>+'[14]23'!$G$41</f>
        <v>0.47155861596045595</v>
      </c>
      <c r="F133" s="21">
        <f>+'[14]23'!$I$41</f>
        <v>0.4932746080629492</v>
      </c>
      <c r="G133" s="21">
        <f>+'[14]23'!$J$41</f>
        <v>0.54030477365426255</v>
      </c>
      <c r="H133" s="21">
        <f>+'[14]23'!$K$41</f>
        <v>0.4764797940564417</v>
      </c>
      <c r="I133" s="21">
        <f>+'[14]23'!$M$41</f>
        <v>0.52220604997807973</v>
      </c>
      <c r="J133" s="21">
        <f>+'[14]23'!$N$41</f>
        <v>0.59016518295366083</v>
      </c>
      <c r="K133" s="21">
        <f>+'[14]23'!$O$41</f>
        <v>0.53550479511769844</v>
      </c>
      <c r="L133" s="21">
        <f>+'[14]23'!$Q$41</f>
        <v>0.50991959364166073</v>
      </c>
      <c r="M133" s="21">
        <f>+'[14]23'!$R$41</f>
        <v>0.49515118863223112</v>
      </c>
      <c r="N133" s="21">
        <f>+'[14]23'!$S$41</f>
        <v>0.50469736461048365</v>
      </c>
      <c r="O133" s="22">
        <f>+'[14]23'!$T$41</f>
        <v>0.51251233093519988</v>
      </c>
      <c r="Q133" s="10">
        <v>1015</v>
      </c>
      <c r="R133" s="10" t="s">
        <v>24</v>
      </c>
      <c r="S133" s="21">
        <f t="shared" si="42"/>
        <v>0.4646802162968488</v>
      </c>
      <c r="T133" s="21">
        <f>+'[15]2M'!$R$41</f>
        <v>0.50287209385329668</v>
      </c>
      <c r="U133" s="21">
        <f>+'[15]3M'!$R$41</f>
        <v>0.49214351028408065</v>
      </c>
      <c r="V133" s="21">
        <f>+'[15]4M'!$R$41</f>
        <v>0.49228168145583634</v>
      </c>
      <c r="W133" s="21">
        <f>+'[15]5M'!$R$41</f>
        <v>0.50138161621302757</v>
      </c>
      <c r="X133" s="21">
        <f>+'[15]6M'!$R$41</f>
        <v>0.49677603238048623</v>
      </c>
      <c r="Y133" s="21">
        <f>+'[15]7M'!$R$41</f>
        <v>0.50073456741770594</v>
      </c>
      <c r="Z133" s="21">
        <f>+'[15]8M'!$R$41</f>
        <v>0.5117329465811199</v>
      </c>
      <c r="AA133" s="21">
        <f>+'[15]9M'!$R$41</f>
        <v>0.5146203041051125</v>
      </c>
      <c r="AB133" s="21">
        <f>+'[15]10M'!$R$41</f>
        <v>0.51454127494544089</v>
      </c>
      <c r="AC133" s="21">
        <f>+'[15]11M'!$R$41</f>
        <v>0.51284810882696208</v>
      </c>
      <c r="AD133" s="21">
        <f>+'[15]12M'!$R$41</f>
        <v>0.51251233093519988</v>
      </c>
      <c r="AE133" s="404"/>
      <c r="AF133" s="374"/>
    </row>
    <row r="134" spans="1:32" customFormat="1">
      <c r="A134" s="10">
        <v>1016</v>
      </c>
      <c r="B134" s="10" t="s">
        <v>25</v>
      </c>
      <c r="C134" s="21">
        <f>+'[14]24'!$E$41</f>
        <v>0.41110787894879663</v>
      </c>
      <c r="D134" s="21">
        <f>+'[14]24'!$F$41</f>
        <v>0.44873649411385264</v>
      </c>
      <c r="E134" s="21">
        <f>+'[14]24'!$G$41</f>
        <v>0.41564867585581133</v>
      </c>
      <c r="F134" s="21">
        <f>+'[14]24'!$I$41</f>
        <v>0.46025108181348101</v>
      </c>
      <c r="G134" s="21">
        <f>+'[14]24'!$J$41</f>
        <v>0.4802157809707136</v>
      </c>
      <c r="H134" s="21">
        <f>+'[14]24'!$K$41</f>
        <v>0.42815407668986027</v>
      </c>
      <c r="I134" s="21">
        <f>+'[14]24'!$M$41</f>
        <v>0.49274191940340173</v>
      </c>
      <c r="J134" s="21">
        <f>+'[14]24'!$N$41</f>
        <v>0.52237095526039368</v>
      </c>
      <c r="K134" s="21">
        <f>+'[14]24'!$O$41</f>
        <v>0.46697354371811606</v>
      </c>
      <c r="L134" s="21">
        <f>+'[14]24'!$Q$41</f>
        <v>0.41103884071924002</v>
      </c>
      <c r="M134" s="21">
        <f>+'[14]24'!$R$41</f>
        <v>0.42417894549973373</v>
      </c>
      <c r="N134" s="21">
        <f>+'[14]24'!$S$41</f>
        <v>0.43680249176966895</v>
      </c>
      <c r="O134" s="22">
        <f>+'[14]24'!$T$41</f>
        <v>0.44928272848730189</v>
      </c>
      <c r="Q134" s="10">
        <v>1016</v>
      </c>
      <c r="R134" s="10" t="s">
        <v>25</v>
      </c>
      <c r="S134" s="21">
        <f t="shared" si="42"/>
        <v>0.41110787894879663</v>
      </c>
      <c r="T134" s="21">
        <f>+'[15]2M'!$S$41</f>
        <v>0.42942353807705919</v>
      </c>
      <c r="U134" s="21">
        <f>+'[15]3M'!$S$41</f>
        <v>0.42459959762778998</v>
      </c>
      <c r="V134" s="21">
        <f>+'[15]4M'!$S$41</f>
        <v>0.43360328894281452</v>
      </c>
      <c r="W134" s="21">
        <f>+'[15]5M'!$S$41</f>
        <v>0.44203548940493192</v>
      </c>
      <c r="X134" s="21">
        <f>+'[15]6M'!$S$41</f>
        <v>0.43953700798659234</v>
      </c>
      <c r="Y134" s="21">
        <f>+'[15]7M'!$S$41</f>
        <v>0.44655378872324286</v>
      </c>
      <c r="Z134" s="21">
        <f>+'[15]8M'!$S$41</f>
        <v>0.45563448581376598</v>
      </c>
      <c r="AA134" s="21">
        <f>+'[15]9M'!$S$41</f>
        <v>0.45703220802035027</v>
      </c>
      <c r="AB134" s="21">
        <f>+'[15]10M'!$S$41</f>
        <v>0.45241011566791683</v>
      </c>
      <c r="AC134" s="21">
        <f>+'[15]11M'!$S$41</f>
        <v>0.45031535321596677</v>
      </c>
      <c r="AD134" s="21">
        <f>+'[15]12M'!$S$41</f>
        <v>0.44928272848730189</v>
      </c>
      <c r="AE134" s="404"/>
      <c r="AF134" s="374"/>
    </row>
    <row r="135" spans="1:32" customFormat="1">
      <c r="A135" s="10">
        <v>1017</v>
      </c>
      <c r="B135" s="10" t="s">
        <v>26</v>
      </c>
      <c r="C135" s="21">
        <f>+'[14]25'!$E$41</f>
        <v>0.52871968742936493</v>
      </c>
      <c r="D135" s="21">
        <f>+'[14]25'!$F$41</f>
        <v>0.5635365008265345</v>
      </c>
      <c r="E135" s="21">
        <f>+'[14]25'!$G$41</f>
        <v>0.54393530858341876</v>
      </c>
      <c r="F135" s="21">
        <f>+'[14]25'!$I$41</f>
        <v>0.57027571600543325</v>
      </c>
      <c r="G135" s="21">
        <f>+'[14]25'!$J$41</f>
        <v>0.60844611129448989</v>
      </c>
      <c r="H135" s="21">
        <f>+'[14]25'!$K$41</f>
        <v>0.51223225703837394</v>
      </c>
      <c r="I135" s="21">
        <f>+'[14]25'!$M$41</f>
        <v>0.5932745985131096</v>
      </c>
      <c r="J135" s="21">
        <f>+'[14]25'!$N$41</f>
        <v>0.58009802442684855</v>
      </c>
      <c r="K135" s="21">
        <f>+'[14]25'!$O$41</f>
        <v>0.59739643097376649</v>
      </c>
      <c r="L135" s="21">
        <f>+'[14]25'!$Q$41</f>
        <v>0.53610115884662624</v>
      </c>
      <c r="M135" s="21">
        <f>+'[14]25'!$R$41</f>
        <v>0.53695413217101795</v>
      </c>
      <c r="N135" s="21">
        <f>+'[14]25'!$S$41</f>
        <v>0.54781832736243985</v>
      </c>
      <c r="O135" s="22">
        <f>+'[14]25'!$T$41</f>
        <v>0.55919782649489669</v>
      </c>
      <c r="Q135" s="10">
        <v>1017</v>
      </c>
      <c r="R135" s="10" t="s">
        <v>26</v>
      </c>
      <c r="S135" s="21">
        <f t="shared" si="42"/>
        <v>0.52871968742936493</v>
      </c>
      <c r="T135" s="21">
        <f>+'[15]2M'!$T$41</f>
        <v>0.54590222981524161</v>
      </c>
      <c r="U135" s="21">
        <f>+'[15]3M'!$T$41</f>
        <v>0.54527833287244531</v>
      </c>
      <c r="V135" s="21">
        <f>+'[15]4M'!$T$41</f>
        <v>0.55156949506650255</v>
      </c>
      <c r="W135" s="21">
        <f>+'[15]5M'!$T$41</f>
        <v>0.56179437781501906</v>
      </c>
      <c r="X135" s="21">
        <f>+'[15]6M'!$T$41</f>
        <v>0.55337986302433051</v>
      </c>
      <c r="Y135" s="21">
        <f>+'[15]7M'!$T$41</f>
        <v>0.55872627412060583</v>
      </c>
      <c r="Z135" s="21">
        <f>+'[15]8M'!$T$41</f>
        <v>0.56181784224533904</v>
      </c>
      <c r="AA135" s="21">
        <f>+'[15]9M'!$T$41</f>
        <v>0.56535446198850348</v>
      </c>
      <c r="AB135" s="21">
        <f>+'[15]10M'!$T$41</f>
        <v>0.5620476630608664</v>
      </c>
      <c r="AC135" s="21">
        <f>+'[15]11M'!$T$41</f>
        <v>0.56004074329235687</v>
      </c>
      <c r="AD135" s="21">
        <f>+'[15]12M'!$T$41</f>
        <v>0.55919782649489669</v>
      </c>
      <c r="AE135" s="404"/>
      <c r="AF135" s="374"/>
    </row>
    <row r="136" spans="1:32" customFormat="1">
      <c r="A136" s="10">
        <v>1018</v>
      </c>
      <c r="B136" s="10" t="s">
        <v>27</v>
      </c>
      <c r="C136" s="21">
        <f>+'[14]26'!$E$41</f>
        <v>0.46860037237775365</v>
      </c>
      <c r="D136" s="21">
        <f>+'[14]26'!$F$41</f>
        <v>0.48313675145096152</v>
      </c>
      <c r="E136" s="21">
        <f>+'[14]26'!$G$41</f>
        <v>0.4848202668901529</v>
      </c>
      <c r="F136" s="21">
        <f>+'[14]26'!$I$41</f>
        <v>0.49227341688398624</v>
      </c>
      <c r="G136" s="21">
        <f>+'[14]26'!$J$41</f>
        <v>0.51235329745048974</v>
      </c>
      <c r="H136" s="21">
        <f>+'[14]26'!$K$41</f>
        <v>0.47977879595318224</v>
      </c>
      <c r="I136" s="21">
        <f>+'[14]26'!$M$41</f>
        <v>0.54256819693945446</v>
      </c>
      <c r="J136" s="21">
        <f>+'[14]26'!$N$41</f>
        <v>0.53770127535471535</v>
      </c>
      <c r="K136" s="21">
        <f>+'[14]26'!$O$41</f>
        <v>0.53124270402207363</v>
      </c>
      <c r="L136" s="21">
        <f>+'[14]26'!$Q$41</f>
        <v>0.47610789288701211</v>
      </c>
      <c r="M136" s="21">
        <f>+'[14]26'!$R$41</f>
        <v>0.48996039563325944</v>
      </c>
      <c r="N136" s="21">
        <f>+'[14]26'!$S$41</f>
        <v>0.49775974972825371</v>
      </c>
      <c r="O136" s="22">
        <f>+'[14]26'!$T$41</f>
        <v>0.4997243635073923</v>
      </c>
      <c r="Q136" s="10">
        <v>1018</v>
      </c>
      <c r="R136" s="10" t="s">
        <v>27</v>
      </c>
      <c r="S136" s="21">
        <f t="shared" si="42"/>
        <v>0.46860037237775365</v>
      </c>
      <c r="T136" s="21">
        <f>+'[15]2M'!$U$41</f>
        <v>0.47567293095600788</v>
      </c>
      <c r="U136" s="21">
        <f>+'[15]3M'!$U$41</f>
        <v>0.47875791346204155</v>
      </c>
      <c r="V136" s="21">
        <f>+'[15]4M'!$U$41</f>
        <v>0.4820528064164542</v>
      </c>
      <c r="W136" s="21">
        <f>+'[15]5M'!$U$41</f>
        <v>0.48738433139635107</v>
      </c>
      <c r="X136" s="21">
        <f>+'[15]6M'!$U$41</f>
        <v>0.48614912991564441</v>
      </c>
      <c r="Y136" s="21">
        <f>+'[15]7M'!$U$41</f>
        <v>0.49423555603888375</v>
      </c>
      <c r="Z136" s="21">
        <f>+'[15]8M'!$U$41</f>
        <v>0.49946087803998485</v>
      </c>
      <c r="AA136" s="21">
        <f>+'[15]9M'!$U$41</f>
        <v>0.50297814814717234</v>
      </c>
      <c r="AB136" s="21">
        <f>+'[15]10M'!$U$41</f>
        <v>0.50031483498231877</v>
      </c>
      <c r="AC136" s="21">
        <f>+'[15]11M'!$U$41</f>
        <v>0.49965021079182592</v>
      </c>
      <c r="AD136" s="21">
        <f>+'[15]12M'!$U$41</f>
        <v>0.4997243635073923</v>
      </c>
      <c r="AE136" s="404"/>
      <c r="AF136" s="374"/>
    </row>
    <row r="137" spans="1:32" customFormat="1">
      <c r="A137" s="10">
        <v>1019</v>
      </c>
      <c r="B137" s="10" t="s">
        <v>28</v>
      </c>
      <c r="C137" s="21">
        <f>+'[14]27'!$E$41</f>
        <v>0.47159495878648633</v>
      </c>
      <c r="D137" s="21">
        <f>+'[14]27'!$F$41</f>
        <v>0.49354796832402958</v>
      </c>
      <c r="E137" s="21">
        <f>+'[14]27'!$G$41</f>
        <v>0.48357794094254164</v>
      </c>
      <c r="F137" s="21">
        <f>+'[14]27'!$I$41</f>
        <v>0.50243086063344633</v>
      </c>
      <c r="G137" s="21">
        <f>+'[14]27'!$J$41</f>
        <v>0.54693851156603357</v>
      </c>
      <c r="H137" s="21">
        <f>+'[14]27'!$K$41</f>
        <v>0.46207857573677752</v>
      </c>
      <c r="I137" s="21">
        <f>+'[14]27'!$M$41</f>
        <v>0.52916720243452919</v>
      </c>
      <c r="J137" s="21">
        <f>+'[14]27'!$N$41</f>
        <v>0.47346807244844002</v>
      </c>
      <c r="K137" s="21">
        <f>+'[14]27'!$O$41</f>
        <v>0.50172927847346449</v>
      </c>
      <c r="L137" s="21">
        <f>+'[14]27'!$Q$41</f>
        <v>0.47624813135493754</v>
      </c>
      <c r="M137" s="21">
        <f>+'[14]27'!$R$41</f>
        <v>0.47868053526077703</v>
      </c>
      <c r="N137" s="21">
        <f>+'[14]27'!$S$41</f>
        <v>0.46367423276375075</v>
      </c>
      <c r="O137" s="22">
        <f>+'[14]27'!$T$41</f>
        <v>0.48978484667305122</v>
      </c>
      <c r="Q137" s="10">
        <v>1019</v>
      </c>
      <c r="R137" s="10" t="s">
        <v>28</v>
      </c>
      <c r="S137" s="21">
        <f t="shared" si="42"/>
        <v>0.47159495878648633</v>
      </c>
      <c r="T137" s="21">
        <f>+'[15]2M'!$V$41</f>
        <v>0.48248732207779482</v>
      </c>
      <c r="U137" s="21">
        <f>+'[15]3M'!$V$41</f>
        <v>0.48304534234117191</v>
      </c>
      <c r="V137" s="21">
        <f>+'[15]4M'!$V$41</f>
        <v>0.48789144689265357</v>
      </c>
      <c r="W137" s="21">
        <f>+'[15]5M'!$V$41</f>
        <v>0.49808462647856971</v>
      </c>
      <c r="X137" s="21">
        <f>+'[15]6M'!$V$41</f>
        <v>0.49200010243511022</v>
      </c>
      <c r="Y137" s="21">
        <f>+'[15]7M'!$V$41</f>
        <v>0.49668025924201686</v>
      </c>
      <c r="Z137" s="21">
        <f>+'[15]8M'!$V$41</f>
        <v>0.49334957136375573</v>
      </c>
      <c r="AA137" s="21">
        <f>+'[15]9M'!$V$41</f>
        <v>0.49452012952464042</v>
      </c>
      <c r="AB137" s="21">
        <f>+'[15]10M'!$V$41</f>
        <v>0.49292945388464721</v>
      </c>
      <c r="AC137" s="21">
        <f>+'[15]11M'!$V$41</f>
        <v>0.49197552108067161</v>
      </c>
      <c r="AD137" s="21">
        <f>+'[15]12M'!$V$41</f>
        <v>0.48978484667305122</v>
      </c>
      <c r="AE137" s="404"/>
      <c r="AF137" s="374"/>
    </row>
    <row r="138" spans="1:32" customFormat="1">
      <c r="A138" s="10">
        <v>1020</v>
      </c>
      <c r="B138" s="10" t="s">
        <v>29</v>
      </c>
      <c r="C138" s="21">
        <f>+'[14]28'!$E$41</f>
        <v>0.6013347353152908</v>
      </c>
      <c r="D138" s="21">
        <f>+'[14]28'!$F$41</f>
        <v>0.63497897420615212</v>
      </c>
      <c r="E138" s="21">
        <f>+'[14]28'!$G$41</f>
        <v>0.61685554219641359</v>
      </c>
      <c r="F138" s="21">
        <f>+'[14]28'!$I$41</f>
        <v>0.63781735167582088</v>
      </c>
      <c r="G138" s="21">
        <f>+'[14]28'!$J$41</f>
        <v>0.684194968140314</v>
      </c>
      <c r="H138" s="21">
        <f>+'[14]28'!$K$41</f>
        <v>0.57839516419797854</v>
      </c>
      <c r="I138" s="21">
        <f>+'[14]28'!$M$41</f>
        <v>0.6851020675215912</v>
      </c>
      <c r="J138" s="21">
        <f>+'[14]28'!$N$41</f>
        <v>0.61328112253222389</v>
      </c>
      <c r="K138" s="21">
        <f>+'[14]28'!$O$41</f>
        <v>0.66507373286890847</v>
      </c>
      <c r="L138" s="21">
        <f>+'[14]28'!$Q$41</f>
        <v>0.61638174906855203</v>
      </c>
      <c r="M138" s="21">
        <f>+'[14]28'!$R$41</f>
        <v>0.61853528745477881</v>
      </c>
      <c r="N138" s="21">
        <f>+'[14]28'!$S$41</f>
        <v>0.64774940944244896</v>
      </c>
      <c r="O138" s="22">
        <f>+'[14]28'!$T$41</f>
        <v>0.63257122170679092</v>
      </c>
      <c r="Q138" s="10">
        <v>1020</v>
      </c>
      <c r="R138" s="10" t="s">
        <v>29</v>
      </c>
      <c r="S138" s="21">
        <f t="shared" si="42"/>
        <v>0.6013347353152908</v>
      </c>
      <c r="T138" s="21">
        <f>+'[15]2M'!$W$41</f>
        <v>0.61786548468750346</v>
      </c>
      <c r="U138" s="21">
        <f>+'[15]3M'!$W$41</f>
        <v>0.61728555808131669</v>
      </c>
      <c r="V138" s="21">
        <f>+'[15]4M'!$W$41</f>
        <v>0.62217416015841143</v>
      </c>
      <c r="W138" s="21">
        <f>+'[15]5M'!$W$41</f>
        <v>0.63345810538439395</v>
      </c>
      <c r="X138" s="21">
        <f>+'[15]6M'!$W$41</f>
        <v>0.62436284496223171</v>
      </c>
      <c r="Y138" s="21">
        <f>+'[15]7M'!$W$41</f>
        <v>0.63283924587937768</v>
      </c>
      <c r="Z138" s="21">
        <f>+'[15]8M'!$W$41</f>
        <v>0.63031847802668339</v>
      </c>
      <c r="AA138" s="21">
        <f>+'[15]9M'!$W$41</f>
        <v>0.63407198553518385</v>
      </c>
      <c r="AB138" s="21">
        <f>+'[15]10M'!$W$41</f>
        <v>0.63234894130690444</v>
      </c>
      <c r="AC138" s="21">
        <f>+'[15]11M'!$W$41</f>
        <v>0.63124023186147804</v>
      </c>
      <c r="AD138" s="21">
        <f>+'[15]12M'!$W$41</f>
        <v>0.63257122170679092</v>
      </c>
      <c r="AE138" s="404"/>
      <c r="AF138" s="374"/>
    </row>
    <row r="139" spans="1:32" customFormat="1">
      <c r="A139" s="10">
        <v>1021</v>
      </c>
      <c r="B139" s="10" t="s">
        <v>30</v>
      </c>
      <c r="C139" s="21">
        <f>+'[14]29'!$E$41</f>
        <v>0.5083000942312409</v>
      </c>
      <c r="D139" s="21">
        <f>+'[14]29'!$F$41</f>
        <v>0.50991765843250991</v>
      </c>
      <c r="E139" s="21">
        <f>+'[14]29'!$G$41</f>
        <v>0.52260123267753511</v>
      </c>
      <c r="F139" s="21">
        <f>+'[14]29'!$I$41</f>
        <v>0.55712592497677549</v>
      </c>
      <c r="G139" s="21">
        <f>+'[14]29'!$J$41</f>
        <v>0.55108601952998038</v>
      </c>
      <c r="H139" s="21">
        <f>+'[14]29'!$K$41</f>
        <v>0.47443307429756559</v>
      </c>
      <c r="I139" s="21">
        <f>+'[14]29'!$M$41</f>
        <v>0.53277581004853736</v>
      </c>
      <c r="J139" s="21">
        <f>+'[14]29'!$N$41</f>
        <v>0.51655314731351598</v>
      </c>
      <c r="K139" s="21">
        <f>+'[14]29'!$O$41</f>
        <v>0.59243845252051586</v>
      </c>
      <c r="L139" s="21">
        <f>+'[14]29'!$Q$41</f>
        <v>0.48715171493603326</v>
      </c>
      <c r="M139" s="21">
        <f>+'[14]29'!$R$41</f>
        <v>0.49610008833534852</v>
      </c>
      <c r="N139" s="21">
        <f>+'[14]29'!$S$41</f>
        <v>0.53726098191214466</v>
      </c>
      <c r="O139" s="22">
        <f>+'[14]29'!$T$41</f>
        <v>0.52278199177327445</v>
      </c>
      <c r="Q139" s="10">
        <v>1021</v>
      </c>
      <c r="R139" s="10" t="s">
        <v>30</v>
      </c>
      <c r="S139" s="21">
        <f t="shared" si="42"/>
        <v>0.5083000942312409</v>
      </c>
      <c r="T139" s="21">
        <f>+'[15]2M'!$X$41</f>
        <v>0.50891632148260579</v>
      </c>
      <c r="U139" s="21">
        <f>+'[15]3M'!$X$41</f>
        <v>0.51277241678412666</v>
      </c>
      <c r="V139" s="21">
        <f>+'[15]4M'!$X$41</f>
        <v>0.52364102651282407</v>
      </c>
      <c r="W139" s="21">
        <f>+'[15]5M'!$X$41</f>
        <v>0.52829704460986115</v>
      </c>
      <c r="X139" s="21">
        <f>+'[15]6M'!$X$41</f>
        <v>0.51917323371417656</v>
      </c>
      <c r="Y139" s="21">
        <f>+'[15]7M'!$X$41</f>
        <v>0.52114341081646276</v>
      </c>
      <c r="Z139" s="21">
        <f>+'[15]8M'!$X$41</f>
        <v>0.52041829241120985</v>
      </c>
      <c r="AA139" s="21">
        <f>+'[15]9M'!$X$41</f>
        <v>0.52772706844368078</v>
      </c>
      <c r="AB139" s="21">
        <f>+'[15]10M'!$X$41</f>
        <v>0.52372689389614846</v>
      </c>
      <c r="AC139" s="21">
        <f>+'[15]11M'!$X$41</f>
        <v>0.52125976381633299</v>
      </c>
      <c r="AD139" s="21">
        <f>+'[15]12M'!$X$41</f>
        <v>0.52278199177327445</v>
      </c>
      <c r="AE139" s="404"/>
      <c r="AF139" s="374"/>
    </row>
    <row r="140" spans="1:32" customFormat="1">
      <c r="A140" s="10">
        <v>1022</v>
      </c>
      <c r="B140" s="10" t="s">
        <v>31</v>
      </c>
      <c r="C140" s="21">
        <f>+'[14]30'!$E$41</f>
        <v>0.55055792933740688</v>
      </c>
      <c r="D140" s="21">
        <f>+'[14]30'!$F$41</f>
        <v>0.59104156391516827</v>
      </c>
      <c r="E140" s="21">
        <f>+'[14]30'!$G$41</f>
        <v>0.56583193843353408</v>
      </c>
      <c r="F140" s="21">
        <f>+'[14]30'!$I$41</f>
        <v>0.5646553704107764</v>
      </c>
      <c r="G140" s="21">
        <f>+'[14]30'!$J$41</f>
        <v>0.62850374175264589</v>
      </c>
      <c r="H140" s="21">
        <f>+'[14]30'!$K$41</f>
        <v>0.54440289687500887</v>
      </c>
      <c r="I140" s="21">
        <f>+'[14]30'!$M$41</f>
        <v>0.62738917990931897</v>
      </c>
      <c r="J140" s="21">
        <f>+'[14]30'!$N$41</f>
        <v>0.58338929264595463</v>
      </c>
      <c r="K140" s="21">
        <f>+'[14]30'!$O$41</f>
        <v>0.61720674957669175</v>
      </c>
      <c r="L140" s="21">
        <f>+'[14]30'!$Q$41</f>
        <v>0.56136101515665726</v>
      </c>
      <c r="M140" s="21">
        <f>+'[14]30'!$R$41</f>
        <v>0.57498417759266462</v>
      </c>
      <c r="N140" s="21">
        <f>+'[14]30'!$S$41</f>
        <v>0.59169735568938375</v>
      </c>
      <c r="O140" s="22">
        <f>+'[14]30'!$T$41</f>
        <v>0.58233691467059812</v>
      </c>
      <c r="Q140" s="10">
        <v>1022</v>
      </c>
      <c r="R140" s="10" t="s">
        <v>31</v>
      </c>
      <c r="S140" s="21">
        <f t="shared" si="42"/>
        <v>0.55055792933740688</v>
      </c>
      <c r="T140" s="21">
        <f>+'[15]2M'!$Y$41</f>
        <v>0.57030745107328518</v>
      </c>
      <c r="U140" s="21">
        <f>+'[15]3M'!$Y$41</f>
        <v>0.56873097801731032</v>
      </c>
      <c r="V140" s="21">
        <f>+'[15]4M'!$Y$41</f>
        <v>0.56673042346714997</v>
      </c>
      <c r="W140" s="21">
        <f>+'[15]5M'!$Y$41</f>
        <v>0.57832687324193233</v>
      </c>
      <c r="X140" s="21">
        <f>+'[15]6M'!$Y$41</f>
        <v>0.5725253689461498</v>
      </c>
      <c r="Y140" s="21">
        <f>+'[15]7M'!$Y$41</f>
        <v>0.58064678520368096</v>
      </c>
      <c r="Z140" s="21">
        <f>+'[15]8M'!$Y$41</f>
        <v>0.58120626795248298</v>
      </c>
      <c r="AA140" s="21">
        <f>+'[15]9M'!$Y$41</f>
        <v>0.58513876829918332</v>
      </c>
      <c r="AB140" s="21">
        <f>+'[15]10M'!$Y$41</f>
        <v>0.58275734411736613</v>
      </c>
      <c r="AC140" s="21">
        <f>+'[15]11M'!$Y$41</f>
        <v>0.58176973223482309</v>
      </c>
      <c r="AD140" s="21">
        <f>+'[15]12M'!$Y$41</f>
        <v>0.58233691467059812</v>
      </c>
      <c r="AE140" s="404"/>
      <c r="AF140" s="374"/>
    </row>
    <row r="141" spans="1:32" customFormat="1">
      <c r="A141" s="10">
        <v>1023</v>
      </c>
      <c r="B141" s="10" t="s">
        <v>32</v>
      </c>
      <c r="C141" s="21">
        <f>+'[14]31'!$E$41</f>
        <v>0.41749764278979401</v>
      </c>
      <c r="D141" s="21">
        <f>+'[14]31'!$F$41</f>
        <v>0.45020509933242181</v>
      </c>
      <c r="E141" s="21">
        <f>+'[14]31'!$G$41</f>
        <v>0.43617491223130123</v>
      </c>
      <c r="F141" s="21">
        <f>+'[14]31'!$I$41</f>
        <v>0.46149657487626145</v>
      </c>
      <c r="G141" s="21">
        <f>+'[14]31'!$J$41</f>
        <v>0.47864342975066049</v>
      </c>
      <c r="H141" s="21">
        <f>+'[14]31'!$K$41</f>
        <v>0.41849431723877301</v>
      </c>
      <c r="I141" s="21">
        <f>+'[14]31'!$M$41</f>
        <v>0.47000605725422034</v>
      </c>
      <c r="J141" s="21">
        <f>+'[14]31'!$N$41</f>
        <v>0.48251956480244318</v>
      </c>
      <c r="K141" s="21">
        <f>+'[14]31'!$O$41</f>
        <v>0.46745264481647408</v>
      </c>
      <c r="L141" s="21">
        <f>+'[14]31'!$Q$41</f>
        <v>0.42934086181578301</v>
      </c>
      <c r="M141" s="21">
        <f>+'[14]31'!$R$41</f>
        <v>0.44519816245457278</v>
      </c>
      <c r="N141" s="21">
        <f>+'[14]31'!$S$41</f>
        <v>0.46216103462661656</v>
      </c>
      <c r="O141" s="22">
        <f>+'[14]31'!$T$41</f>
        <v>0.45219198737216987</v>
      </c>
      <c r="Q141" s="10">
        <v>1023</v>
      </c>
      <c r="R141" s="10" t="s">
        <v>32</v>
      </c>
      <c r="S141" s="21">
        <f t="shared" si="42"/>
        <v>0.41749764278979401</v>
      </c>
      <c r="T141" s="21">
        <f>+'[15]2M'!$Z$41</f>
        <v>0.43358848316459675</v>
      </c>
      <c r="U141" s="21">
        <f>+'[15]3M'!$Z$41</f>
        <v>0.43354166739287298</v>
      </c>
      <c r="V141" s="21">
        <f>+'[15]4M'!$Z$41</f>
        <v>0.44050625335826088</v>
      </c>
      <c r="W141" s="21">
        <f>+'[15]5M'!$Z$41</f>
        <v>0.44775790793468834</v>
      </c>
      <c r="X141" s="21">
        <f>+'[15]6M'!$Z$41</f>
        <v>0.44278471289323507</v>
      </c>
      <c r="Y141" s="21">
        <f>+'[15]7M'!$Z$41</f>
        <v>0.44712180248351668</v>
      </c>
      <c r="Z141" s="21">
        <f>+'[15]8M'!$Z$41</f>
        <v>0.45184660534815474</v>
      </c>
      <c r="AA141" s="21">
        <f>+'[15]9M'!$Z$41</f>
        <v>0.45300629710641632</v>
      </c>
      <c r="AB141" s="21">
        <f>+'[15]10M'!$Z$41</f>
        <v>0.45103308808160192</v>
      </c>
      <c r="AC141" s="21">
        <f>+'[15]11M'!$Z$41</f>
        <v>0.45091288298483762</v>
      </c>
      <c r="AD141" s="21">
        <f>+'[15]12M'!$Z$41</f>
        <v>0.45219198737216987</v>
      </c>
      <c r="AE141" s="404"/>
      <c r="AF141" s="374"/>
    </row>
    <row r="142" spans="1:32" customFormat="1">
      <c r="A142" s="10">
        <v>1024</v>
      </c>
      <c r="B142" s="10" t="s">
        <v>33</v>
      </c>
      <c r="C142" s="21">
        <f>+'[14]32'!$E$41</f>
        <v>0.668555163542775</v>
      </c>
      <c r="D142" s="21">
        <f>+'[14]32'!$F$41</f>
        <v>0.69767834235571213</v>
      </c>
      <c r="E142" s="21">
        <f>+'[14]32'!$G$41</f>
        <v>0.68475510417734586</v>
      </c>
      <c r="F142" s="21">
        <f>+'[14]32'!$I$41</f>
        <v>0.69368316105000283</v>
      </c>
      <c r="G142" s="21">
        <f>+'[14]32'!$J$41</f>
        <v>0.75923301019639344</v>
      </c>
      <c r="H142" s="21">
        <f>+'[14]32'!$K$41</f>
        <v>0.64734889876006785</v>
      </c>
      <c r="I142" s="21">
        <f>+'[14]32'!$M$41</f>
        <v>0.73377377643906738</v>
      </c>
      <c r="J142" s="21">
        <f>+'[14]32'!$N$41</f>
        <v>0.6620624428924855</v>
      </c>
      <c r="K142" s="21">
        <f>+'[14]32'!$O$41</f>
        <v>0.72007455178215052</v>
      </c>
      <c r="L142" s="21">
        <f>+'[14]32'!$Q$41</f>
        <v>0.67237812163067867</v>
      </c>
      <c r="M142" s="21">
        <f>+'[14]32'!$R$41</f>
        <v>0.706738674025854</v>
      </c>
      <c r="N142" s="21">
        <f>+'[14]32'!$S$41</f>
        <v>0.73594119818470027</v>
      </c>
      <c r="O142" s="22">
        <f>+'[14]32'!$T$41</f>
        <v>0.69518669325208227</v>
      </c>
      <c r="Q142" s="10">
        <v>1024</v>
      </c>
      <c r="R142" s="10" t="s">
        <v>33</v>
      </c>
      <c r="S142" s="21">
        <f t="shared" si="42"/>
        <v>0.668555163542775</v>
      </c>
      <c r="T142" s="21">
        <f>+'[15]2M'!$AA$41</f>
        <v>0.68281311896123564</v>
      </c>
      <c r="U142" s="21">
        <f>+'[15]3M'!$AA$41</f>
        <v>0.68335640681151355</v>
      </c>
      <c r="V142" s="21">
        <f>+'[15]4M'!$AA$41</f>
        <v>0.68634170721982501</v>
      </c>
      <c r="W142" s="21">
        <f>+'[15]5M'!$AA$41</f>
        <v>0.69966290312374957</v>
      </c>
      <c r="X142" s="21">
        <f>+'[15]6M'!$AA$41</f>
        <v>0.69095014367460494</v>
      </c>
      <c r="Y142" s="21">
        <f>+'[15]7M'!$AA$41</f>
        <v>0.69602120179107896</v>
      </c>
      <c r="Z142" s="21">
        <f>+'[15]8M'!$AA$41</f>
        <v>0.69145010905070969</v>
      </c>
      <c r="AA142" s="21">
        <f>+'[15]9M'!$AA$41</f>
        <v>0.69394730971236895</v>
      </c>
      <c r="AB142" s="21">
        <f>+'[15]10M'!$AA$41</f>
        <v>0.69165169682990146</v>
      </c>
      <c r="AC142" s="21">
        <f>+'[15]11M'!$AA$41</f>
        <v>0.69317839942006532</v>
      </c>
      <c r="AD142" s="21">
        <f>+'[15]12M'!$AA$41</f>
        <v>0.69518669325208227</v>
      </c>
      <c r="AE142" s="404"/>
      <c r="AF142" s="374"/>
    </row>
    <row r="143" spans="1:32" customFormat="1">
      <c r="A143" s="10">
        <v>1025</v>
      </c>
      <c r="B143" s="10" t="s">
        <v>34</v>
      </c>
      <c r="C143" s="21">
        <f>+'[14]33'!$E$41</f>
        <v>0.40431105456178429</v>
      </c>
      <c r="D143" s="21">
        <f>+'[14]33'!$F$41</f>
        <v>0.42326890516085053</v>
      </c>
      <c r="E143" s="21">
        <f>+'[14]33'!$G$41</f>
        <v>0.42606434701729168</v>
      </c>
      <c r="F143" s="21">
        <f>+'[14]33'!$I$41</f>
        <v>0.42204441376523671</v>
      </c>
      <c r="G143" s="21">
        <f>+'[14]33'!$J$41</f>
        <v>0.47136166812243302</v>
      </c>
      <c r="H143" s="21">
        <f>+'[14]33'!$K$41</f>
        <v>0.42140844128848415</v>
      </c>
      <c r="I143" s="21">
        <f>+'[14]33'!$M$41</f>
        <v>0.46231360921318382</v>
      </c>
      <c r="J143" s="21">
        <f>+'[14]33'!$N$41</f>
        <v>0.45808524753296292</v>
      </c>
      <c r="K143" s="21">
        <f>+'[14]33'!$O$41</f>
        <v>0.46325886659093773</v>
      </c>
      <c r="L143" s="21">
        <f>+'[14]33'!$Q$41</f>
        <v>0.4129580722661722</v>
      </c>
      <c r="M143" s="21">
        <f>+'[14]33'!$R$41</f>
        <v>0.46497749277150879</v>
      </c>
      <c r="N143" s="21">
        <f>+'[14]33'!$S$41</f>
        <v>0.42911500121565765</v>
      </c>
      <c r="O143" s="22">
        <f>+'[14]33'!$T$41</f>
        <v>0.43416054110413788</v>
      </c>
      <c r="Q143" s="10">
        <v>1025</v>
      </c>
      <c r="R143" s="10" t="s">
        <v>34</v>
      </c>
      <c r="S143" s="21">
        <f t="shared" si="42"/>
        <v>0.40431105456178429</v>
      </c>
      <c r="T143" s="21">
        <f>+'[15]2M'!$AB$41</f>
        <v>0.41293120987675702</v>
      </c>
      <c r="U143" s="21">
        <f>+'[15]3M'!$AB$41</f>
        <v>0.41737097670050793</v>
      </c>
      <c r="V143" s="21">
        <f>+'[15]4M'!$AB$41</f>
        <v>0.41871628495464769</v>
      </c>
      <c r="W143" s="21">
        <f>+'[15]5M'!$AB$41</f>
        <v>0.42893490177527971</v>
      </c>
      <c r="X143" s="21">
        <f>+'[15]6M'!$AB$41</f>
        <v>0.42720741929012551</v>
      </c>
      <c r="Y143" s="21">
        <f>+'[15]7M'!$AB$41</f>
        <v>0.43254146813533623</v>
      </c>
      <c r="Z143" s="21">
        <f>+'[15]8M'!$AB$41</f>
        <v>0.43608996315920734</v>
      </c>
      <c r="AA143" s="21">
        <f>+'[15]9M'!$AB$41</f>
        <v>0.43338518535747705</v>
      </c>
      <c r="AB143" s="21">
        <f>+'[15]10M'!$AB$41</f>
        <v>0.42959195121297777</v>
      </c>
      <c r="AC143" s="21">
        <f>+'[15]11M'!$AB$41</f>
        <v>0.43385321440046859</v>
      </c>
      <c r="AD143" s="21">
        <f>+'[15]12M'!$AB$41</f>
        <v>0.43416054110413788</v>
      </c>
      <c r="AE143" s="404"/>
      <c r="AF143" s="374"/>
    </row>
    <row r="144" spans="1:32" customFormat="1">
      <c r="A144" s="10">
        <v>1026</v>
      </c>
      <c r="B144" s="10" t="s">
        <v>35</v>
      </c>
      <c r="C144" s="21">
        <f>+'[14]34'!$E$41</f>
        <v>0.57775187686400886</v>
      </c>
      <c r="D144" s="21">
        <f>+'[14]34'!$F$41</f>
        <v>0.59522295244152346</v>
      </c>
      <c r="E144" s="21">
        <f>+'[14]34'!$G$41</f>
        <v>0.58095768676794302</v>
      </c>
      <c r="F144" s="21">
        <f>+'[14]34'!$I$41</f>
        <v>0.58791857554432536</v>
      </c>
      <c r="G144" s="21">
        <f>+'[14]34'!$J$41</f>
        <v>0.61982239704392394</v>
      </c>
      <c r="H144" s="21">
        <f>+'[14]34'!$K$41</f>
        <v>0.53631299930793985</v>
      </c>
      <c r="I144" s="21">
        <f>+'[14]34'!$M$41</f>
        <v>0.61791995568480818</v>
      </c>
      <c r="J144" s="21">
        <f>+'[14]34'!$N$41</f>
        <v>0.58440260622776519</v>
      </c>
      <c r="K144" s="21">
        <f>+'[14]34'!$O$41</f>
        <v>0.64080708256125185</v>
      </c>
      <c r="L144" s="21">
        <f>+'[14]34'!$Q$41</f>
        <v>0.58781362007168458</v>
      </c>
      <c r="M144" s="21">
        <f>+'[14]34'!$R$41</f>
        <v>0.57408217652440241</v>
      </c>
      <c r="N144" s="21">
        <f>+'[14]34'!$S$41</f>
        <v>0.60876940967234427</v>
      </c>
      <c r="O144" s="22">
        <f>+'[14]34'!$T$41</f>
        <v>0.59432256440187226</v>
      </c>
      <c r="Q144" s="10">
        <v>1026</v>
      </c>
      <c r="R144" s="10" t="s">
        <v>35</v>
      </c>
      <c r="S144" s="21">
        <f t="shared" si="42"/>
        <v>0.57775187686400886</v>
      </c>
      <c r="T144" s="21">
        <f>+'[15]2M'!$AC$41</f>
        <v>0.58646757857366605</v>
      </c>
      <c r="U144" s="21">
        <f>+'[15]3M'!$AC$41</f>
        <v>0.58297223854289071</v>
      </c>
      <c r="V144" s="21">
        <f>+'[15]4M'!$AC$41</f>
        <v>0.58476248266593989</v>
      </c>
      <c r="W144" s="21">
        <f>+'[15]5M'!$AC$41</f>
        <v>0.5917509297879372</v>
      </c>
      <c r="X144" s="21">
        <f>+'[15]6M'!$AC$41</f>
        <v>0.58318565644881437</v>
      </c>
      <c r="Y144" s="21">
        <f>+'[15]7M'!$AC$41</f>
        <v>0.5877940931747403</v>
      </c>
      <c r="Z144" s="21">
        <f>+'[15]8M'!$AC$41</f>
        <v>0.5866428262595883</v>
      </c>
      <c r="AA144" s="21">
        <f>+'[15]9M'!$AC$41</f>
        <v>0.59388354301479696</v>
      </c>
      <c r="AB144" s="21">
        <f>+'[15]10M'!$AC$41</f>
        <v>0.59380882660531276</v>
      </c>
      <c r="AC144" s="21">
        <f>+'[15]11M'!$AC$41</f>
        <v>0.59267992048954476</v>
      </c>
      <c r="AD144" s="21">
        <f>+'[15]12M'!$AC$41</f>
        <v>0.59432256440187226</v>
      </c>
      <c r="AE144" s="404"/>
      <c r="AF144" s="374"/>
    </row>
    <row r="145" spans="1:78" customFormat="1">
      <c r="A145" s="10">
        <v>1027</v>
      </c>
      <c r="B145" s="10" t="s">
        <v>36</v>
      </c>
      <c r="C145" s="21">
        <f>+'[14]35'!$E$41</f>
        <v>0.47946903259996237</v>
      </c>
      <c r="D145" s="21">
        <f>+'[14]35'!$F$41</f>
        <v>0.5307556497175141</v>
      </c>
      <c r="E145" s="21">
        <f>+'[14]35'!$G$41</f>
        <v>0.50010447092936483</v>
      </c>
      <c r="F145" s="21">
        <f>+'[14]35'!$I$41</f>
        <v>0.53802351840432094</v>
      </c>
      <c r="G145" s="21">
        <f>+'[14]35'!$J$41</f>
        <v>0.57527255639097752</v>
      </c>
      <c r="H145" s="21">
        <f>+'[14]35'!$K$41</f>
        <v>0.48283854034374735</v>
      </c>
      <c r="I145" s="21">
        <f>+'[14]35'!$M$41</f>
        <v>0.55974826275075384</v>
      </c>
      <c r="J145" s="21">
        <f>+'[14]35'!$N$41</f>
        <v>0.58354238991798224</v>
      </c>
      <c r="K145" s="21">
        <f>+'[14]35'!$O$41</f>
        <v>0.56665360672151843</v>
      </c>
      <c r="L145" s="21">
        <f>+'[14]35'!$Q$41</f>
        <v>0.50292968339229149</v>
      </c>
      <c r="M145" s="21">
        <f>+'[14]35'!$R$41</f>
        <v>0.53305033098665544</v>
      </c>
      <c r="N145" s="21">
        <f>+'[14]35'!$S$41</f>
        <v>0.53282979554629517</v>
      </c>
      <c r="O145" s="22">
        <f>+'[14]35'!$T$41</f>
        <v>0.53212609723129645</v>
      </c>
      <c r="Q145" s="10">
        <v>1027</v>
      </c>
      <c r="R145" s="10" t="s">
        <v>36</v>
      </c>
      <c r="S145" s="21">
        <f t="shared" si="42"/>
        <v>0.47946903259996237</v>
      </c>
      <c r="T145" s="21">
        <f>+'[15]2M'!$AD$41</f>
        <v>0.50509796081567371</v>
      </c>
      <c r="U145" s="21">
        <f>+'[15]3M'!$AD$41</f>
        <v>0.50275153390108274</v>
      </c>
      <c r="V145" s="21">
        <f>+'[15]4M'!$AD$41</f>
        <v>0.5118685429054185</v>
      </c>
      <c r="W145" s="21">
        <f>+'[15]5M'!$AD$41</f>
        <v>0.52330307628831374</v>
      </c>
      <c r="X145" s="21">
        <f>+'[15]6M'!$AD$41</f>
        <v>0.51634316896183985</v>
      </c>
      <c r="Y145" s="21">
        <f>+'[15]7M'!$AD$41</f>
        <v>0.52300346604495163</v>
      </c>
      <c r="Z145" s="21">
        <f>+'[15]8M'!$AD$41</f>
        <v>0.53042708951362305</v>
      </c>
      <c r="AA145" s="21">
        <f>+'[15]9M'!$AD$41</f>
        <v>0.53442379246641281</v>
      </c>
      <c r="AB145" s="21">
        <f>+'[15]10M'!$AD$41</f>
        <v>0.53131476894550034</v>
      </c>
      <c r="AC145" s="21">
        <f>+'[15]11M'!$AD$41</f>
        <v>0.53184639892022545</v>
      </c>
      <c r="AD145" s="21">
        <f>+'[15]12M'!$AD$41</f>
        <v>0.53212609723129645</v>
      </c>
      <c r="AE145" s="404"/>
      <c r="AF145" s="374"/>
    </row>
    <row r="146" spans="1:78" customFormat="1">
      <c r="A146" s="10">
        <v>1028</v>
      </c>
      <c r="B146" s="10" t="s">
        <v>37</v>
      </c>
      <c r="C146" s="21">
        <f>+'[14]36'!$E$41</f>
        <v>0.54465748669880165</v>
      </c>
      <c r="D146" s="21">
        <f>+'[14]36'!$F$41</f>
        <v>0.55656427279273579</v>
      </c>
      <c r="E146" s="21">
        <f>+'[14]36'!$G$41</f>
        <v>0.53117340322241158</v>
      </c>
      <c r="F146" s="21">
        <f>+'[14]36'!$I$41</f>
        <v>0.55406594579303581</v>
      </c>
      <c r="G146" s="21">
        <f>+'[14]36'!$J$41</f>
        <v>0.59379305181191977</v>
      </c>
      <c r="H146" s="21">
        <f>+'[14]36'!$K$41</f>
        <v>0.51469725179099046</v>
      </c>
      <c r="I146" s="21">
        <f>+'[14]36'!$M$41</f>
        <v>0.59738320031992775</v>
      </c>
      <c r="J146" s="21">
        <f>+'[14]36'!$N$41</f>
        <v>0.55793107676080766</v>
      </c>
      <c r="K146" s="21">
        <f>+'[14]36'!$O$41</f>
        <v>0.60256383623301313</v>
      </c>
      <c r="L146" s="21">
        <f>+'[14]36'!$Q$41</f>
        <v>0.54219625640961355</v>
      </c>
      <c r="M146" s="21">
        <f>+'[14]36'!$R$41</f>
        <v>0.55990586846101442</v>
      </c>
      <c r="N146" s="21">
        <f>+'[14]36'!$S$41</f>
        <v>0.57063528926046347</v>
      </c>
      <c r="O146" s="22">
        <f>+'[14]36'!$T$41</f>
        <v>0.55961866535733862</v>
      </c>
      <c r="Q146" s="10">
        <v>1028</v>
      </c>
      <c r="R146" s="10" t="s">
        <v>37</v>
      </c>
      <c r="S146" s="21">
        <f t="shared" si="42"/>
        <v>0.54465748669880165</v>
      </c>
      <c r="T146" s="21">
        <f>+'[15]2M'!$AE$41</f>
        <v>0.55059874183828528</v>
      </c>
      <c r="U146" s="21">
        <f>+'[15]3M'!$AE$41</f>
        <v>0.54389566041884241</v>
      </c>
      <c r="V146" s="21">
        <f>+'[15]4M'!$AE$41</f>
        <v>0.54627789602196875</v>
      </c>
      <c r="W146" s="21">
        <f>+'[15]5M'!$AE$41</f>
        <v>0.55508216909918207</v>
      </c>
      <c r="X146" s="21">
        <f>+'[15]6M'!$AE$41</f>
        <v>0.54774857493518103</v>
      </c>
      <c r="Y146" s="21">
        <f>+'[15]7M'!$AE$41</f>
        <v>0.55500237290366705</v>
      </c>
      <c r="Z146" s="21">
        <f>+'[15]8M'!$AE$41</f>
        <v>0.555167294115263</v>
      </c>
      <c r="AA146" s="21">
        <f>+'[15]9M'!$AE$41</f>
        <v>0.56027645788005775</v>
      </c>
      <c r="AB146" s="21">
        <f>+'[15]10M'!$AE$41</f>
        <v>0.55839965639473066</v>
      </c>
      <c r="AC146" s="21">
        <f>+'[15]11M'!$AE$41</f>
        <v>0.55839267849518337</v>
      </c>
      <c r="AD146" s="21">
        <f>+'[15]12M'!$AE$41</f>
        <v>0.55961866535733862</v>
      </c>
      <c r="AE146" s="404"/>
      <c r="AF146" s="374"/>
    </row>
    <row r="147" spans="1:78" customFormat="1">
      <c r="A147" s="10">
        <v>1029</v>
      </c>
      <c r="B147" s="10" t="s">
        <v>38</v>
      </c>
      <c r="C147" s="21">
        <f>+'[14]37'!$E$41</f>
        <v>0.42313427120919317</v>
      </c>
      <c r="D147" s="21">
        <f>+'[14]37'!$F$41</f>
        <v>0.46069913300129123</v>
      </c>
      <c r="E147" s="21">
        <f>+'[14]37'!$G$41</f>
        <v>0.43812678015499767</v>
      </c>
      <c r="F147" s="21">
        <f>+'[14]37'!$I$41</f>
        <v>0.45136719435571626</v>
      </c>
      <c r="G147" s="21">
        <f>+'[14]37'!$J$41</f>
        <v>0.50173295124501416</v>
      </c>
      <c r="H147" s="21">
        <f>+'[14]37'!$K$41</f>
        <v>0.43022369366818408</v>
      </c>
      <c r="I147" s="21">
        <f>+'[14]37'!$M$41</f>
        <v>0.47817545748116252</v>
      </c>
      <c r="J147" s="21">
        <f>+'[14]37'!$N$41</f>
        <v>0.47061316267404651</v>
      </c>
      <c r="K147" s="21">
        <f>+'[14]37'!$O$41</f>
        <v>0.48607244825124912</v>
      </c>
      <c r="L147" s="21">
        <f>+'[14]37'!$Q$41</f>
        <v>0.43716101439152893</v>
      </c>
      <c r="M147" s="21">
        <f>+'[14]37'!$R$41</f>
        <v>0.44741113211039979</v>
      </c>
      <c r="N147" s="21">
        <f>+'[14]37'!$S$41</f>
        <v>0.42427313950386769</v>
      </c>
      <c r="O147" s="22">
        <f>+'[14]37'!$T$41</f>
        <v>0.45817835931005046</v>
      </c>
      <c r="Q147" s="10">
        <v>1029</v>
      </c>
      <c r="R147" s="10" t="s">
        <v>38</v>
      </c>
      <c r="S147" s="21">
        <f t="shared" si="42"/>
        <v>0.42313427120919317</v>
      </c>
      <c r="T147" s="21">
        <f>+'[15]2M'!$AF$41</f>
        <v>0.44138644028428353</v>
      </c>
      <c r="U147" s="21">
        <f>+'[15]3M'!$AF$41</f>
        <v>0.4400777298557132</v>
      </c>
      <c r="V147" s="21">
        <f>+'[15]4M'!$AF$41</f>
        <v>0.44422378256352257</v>
      </c>
      <c r="W147" s="21">
        <f>+'[15]5M'!$AF$41</f>
        <v>0.45545117717419847</v>
      </c>
      <c r="X147" s="21">
        <f>+'[15]6M'!$AF$41</f>
        <v>0.45201656586229666</v>
      </c>
      <c r="Y147" s="21">
        <f>+'[15]7M'!$AF$41</f>
        <v>0.45606886753635262</v>
      </c>
      <c r="Z147" s="21">
        <f>+'[15]8M'!$AF$41</f>
        <v>0.45868681385886029</v>
      </c>
      <c r="AA147" s="21">
        <f>+'[15]9M'!$AF$41</f>
        <v>0.46282048774175294</v>
      </c>
      <c r="AB147" s="21">
        <f>+'[15]10M'!$AF$41</f>
        <v>0.46079177735063964</v>
      </c>
      <c r="AC147" s="21">
        <f>+'[15]11M'!$AF$41</f>
        <v>0.46039531628159447</v>
      </c>
      <c r="AD147" s="21">
        <f>+'[15]12M'!$AF$41</f>
        <v>0.45817835931005046</v>
      </c>
      <c r="AE147" s="404"/>
      <c r="AF147" s="374"/>
    </row>
    <row r="148" spans="1:78" customFormat="1">
      <c r="A148" s="15">
        <v>1030</v>
      </c>
      <c r="B148" s="15" t="s">
        <v>18</v>
      </c>
      <c r="C148" s="23">
        <f>+'[14]17'!$E$41</f>
        <v>0.5372907632860886</v>
      </c>
      <c r="D148" s="23">
        <f>+'[14]17'!$F$41</f>
        <v>0.57675059806187412</v>
      </c>
      <c r="E148" s="23">
        <f>+'[14]17'!$G$41</f>
        <v>0.56056652125432804</v>
      </c>
      <c r="F148" s="23">
        <f>+'[14]17'!$I$41</f>
        <v>0.58435450751804996</v>
      </c>
      <c r="G148" s="23">
        <f>+'[14]17'!$J$41</f>
        <v>0.64439370267996643</v>
      </c>
      <c r="H148" s="23">
        <f>+'[14]17'!$K$41</f>
        <v>0.55689314685206581</v>
      </c>
      <c r="I148" s="23">
        <f>+'[14]17'!$M$41</f>
        <v>0.62717789456919892</v>
      </c>
      <c r="J148" s="23">
        <f>+'[14]17'!$N$41</f>
        <v>0.61950085496359208</v>
      </c>
      <c r="K148" s="23">
        <f>+'[14]17'!$O$41</f>
        <v>0.60507031095266395</v>
      </c>
      <c r="L148" s="23">
        <f>+'[14]17'!$Q$41</f>
        <v>0.54171367382450242</v>
      </c>
      <c r="M148" s="23">
        <f>+'[14]17'!$R$41</f>
        <v>0.56427562511929752</v>
      </c>
      <c r="N148" s="23">
        <f>+'[14]17'!$S$41</f>
        <v>0.58120911168913059</v>
      </c>
      <c r="O148" s="24">
        <f>+'[14]17'!$T$41</f>
        <v>0.58398020394933847</v>
      </c>
      <c r="Q148" s="15">
        <v>1030</v>
      </c>
      <c r="R148" s="15" t="s">
        <v>18</v>
      </c>
      <c r="S148" s="23">
        <f t="shared" si="42"/>
        <v>0.5372907632860886</v>
      </c>
      <c r="T148" s="23">
        <f>+'[15]2M'!$AG$41</f>
        <v>0.55633936322001931</v>
      </c>
      <c r="U148" s="23">
        <f>+'[15]3M'!$AG$41</f>
        <v>0.55797806521210325</v>
      </c>
      <c r="V148" s="23">
        <f>+'[15]4M'!$AG$41</f>
        <v>0.5637953651933173</v>
      </c>
      <c r="W148" s="23">
        <f>+'[15]5M'!$AG$41</f>
        <v>0.57873133610713989</v>
      </c>
      <c r="X148" s="23">
        <f>+'[15]6M'!$AG$41</f>
        <v>0.57519869858238437</v>
      </c>
      <c r="Y148" s="23">
        <f>+'[15]7M'!$AG$41</f>
        <v>0.58260891338145349</v>
      </c>
      <c r="Z148" s="23">
        <f>+'[15]8M'!$AG$41</f>
        <v>0.58768784584911626</v>
      </c>
      <c r="AA148" s="23">
        <f>+'[15]9M'!$AG$41</f>
        <v>0.5897537292410322</v>
      </c>
      <c r="AB148" s="23">
        <f>+'[15]10M'!$AG$41</f>
        <v>0.58505887675428048</v>
      </c>
      <c r="AC148" s="23">
        <f>+'[15]11M'!$AG$41</f>
        <v>0.58354335960753656</v>
      </c>
      <c r="AD148" s="23">
        <f>+'[15]12M'!$AG$41</f>
        <v>0.58398020394933847</v>
      </c>
      <c r="AE148" s="404"/>
      <c r="AF148" s="374"/>
    </row>
    <row r="149" spans="1:78" customFormat="1">
      <c r="A149" s="4">
        <v>10300</v>
      </c>
      <c r="B149" s="4" t="s">
        <v>58</v>
      </c>
      <c r="C149" s="18">
        <f>+[14]รวม!$E$41</f>
        <v>0.62185182950827211</v>
      </c>
      <c r="D149" s="18">
        <f>+[14]รวม!$F$41</f>
        <v>0.68042592371056143</v>
      </c>
      <c r="E149" s="18">
        <f>+[14]รวม!$G$41</f>
        <v>0.63721393418710592</v>
      </c>
      <c r="F149" s="18">
        <f>+[14]รวม!$I$41</f>
        <v>0.65445843715339358</v>
      </c>
      <c r="G149" s="18">
        <f>+[14]รวม!$J$41</f>
        <v>0.71989300942366607</v>
      </c>
      <c r="H149" s="18">
        <f>+[14]รวม!$K$41</f>
        <v>0.62423021569648895</v>
      </c>
      <c r="I149" s="18">
        <f>+[14]รวม!$M$41</f>
        <v>0.71519939808174426</v>
      </c>
      <c r="J149" s="18">
        <f>+[14]รวม!$N$41</f>
        <v>0.67118422808440037</v>
      </c>
      <c r="K149" s="18">
        <f>+[14]รวม!$O$41</f>
        <v>0.68448739176734008</v>
      </c>
      <c r="L149" s="18">
        <f>+[14]รวม!$Q$41</f>
        <v>0.62223756044021439</v>
      </c>
      <c r="M149" s="18">
        <f>+[14]รวม!$R$41</f>
        <v>0.63889951540994283</v>
      </c>
      <c r="N149" s="18">
        <f>+[14]รวม!$S$41</f>
        <v>0.66071685052456641</v>
      </c>
      <c r="O149" s="18">
        <f>+[14]รวม!$T$41</f>
        <v>0.66043965081316103</v>
      </c>
      <c r="Q149" s="4">
        <v>10300</v>
      </c>
      <c r="R149" s="4" t="s">
        <v>59</v>
      </c>
      <c r="S149" s="18">
        <f t="shared" si="42"/>
        <v>0.62185182950827211</v>
      </c>
      <c r="T149" s="18">
        <f>+'[15]2M'!$E$41</f>
        <v>0.6506647627267107</v>
      </c>
      <c r="U149" s="18">
        <f>+'[15]3M'!$E$41</f>
        <v>0.64608580960070772</v>
      </c>
      <c r="V149" s="18">
        <f>+'[15]4M'!$E$41</f>
        <v>0.64833361535446243</v>
      </c>
      <c r="W149" s="18">
        <f>+'[15]5M'!$E$41</f>
        <v>0.66165345596647129</v>
      </c>
      <c r="X149" s="18">
        <f>+'[15]6M'!$E$41</f>
        <v>0.65523591557211391</v>
      </c>
      <c r="Y149" s="18">
        <f>+'[15]7M'!$E$41</f>
        <v>0.66387296852443667</v>
      </c>
      <c r="Z149" s="18">
        <f>+'[15]8M'!$E$41</f>
        <v>0.66477092333482402</v>
      </c>
      <c r="AA149" s="18">
        <f>+'[15]9M'!$E$41</f>
        <v>0.66668066160616546</v>
      </c>
      <c r="AB149" s="18">
        <f>+'[15]10M'!$E$41</f>
        <v>0.66233797976567355</v>
      </c>
      <c r="AC149" s="18">
        <f>+'[15]11M'!$E$41</f>
        <v>0.66031727724293232</v>
      </c>
      <c r="AD149" s="18">
        <f>+'[15]12M'!$E$41</f>
        <v>0.66043965081316103</v>
      </c>
      <c r="AE149" s="404"/>
      <c r="AF149" s="374"/>
    </row>
    <row r="150" spans="1:78" customFormat="1">
      <c r="A150" s="32"/>
      <c r="B150" s="32"/>
      <c r="O150" s="32"/>
    </row>
    <row r="151" spans="1:78" customFormat="1">
      <c r="A151" s="3" t="s">
        <v>55</v>
      </c>
      <c r="B151" s="3" t="s">
        <v>43</v>
      </c>
      <c r="C151" s="3" t="s">
        <v>0</v>
      </c>
      <c r="D151" s="3" t="s">
        <v>1</v>
      </c>
      <c r="E151" s="3" t="s">
        <v>2</v>
      </c>
      <c r="F151" s="3" t="s">
        <v>3</v>
      </c>
      <c r="G151" s="3" t="s">
        <v>4</v>
      </c>
      <c r="H151" s="3" t="s">
        <v>5</v>
      </c>
      <c r="I151" s="3" t="s">
        <v>6</v>
      </c>
      <c r="J151" s="3" t="s">
        <v>7</v>
      </c>
      <c r="K151" s="3" t="s">
        <v>8</v>
      </c>
      <c r="L151" s="3" t="s">
        <v>9</v>
      </c>
      <c r="M151" s="3" t="s">
        <v>10</v>
      </c>
      <c r="N151" s="3" t="s">
        <v>11</v>
      </c>
      <c r="O151" s="3" t="s">
        <v>58</v>
      </c>
      <c r="Q151" s="3" t="s">
        <v>55</v>
      </c>
      <c r="R151" s="3" t="s">
        <v>100</v>
      </c>
      <c r="S151" s="3" t="s">
        <v>0</v>
      </c>
      <c r="T151" s="3" t="s">
        <v>1</v>
      </c>
      <c r="U151" s="3" t="s">
        <v>2</v>
      </c>
      <c r="V151" s="3" t="s">
        <v>3</v>
      </c>
      <c r="W151" s="3" t="s">
        <v>4</v>
      </c>
      <c r="X151" s="3" t="s">
        <v>5</v>
      </c>
      <c r="Y151" s="3" t="s">
        <v>6</v>
      </c>
      <c r="Z151" s="3" t="s">
        <v>7</v>
      </c>
      <c r="AA151" s="3" t="s">
        <v>8</v>
      </c>
      <c r="AB151" s="3" t="s">
        <v>9</v>
      </c>
      <c r="AC151" s="3" t="s">
        <v>10</v>
      </c>
      <c r="AD151" s="3" t="s">
        <v>11</v>
      </c>
      <c r="AE151" s="3" t="s">
        <v>58</v>
      </c>
      <c r="AG151" s="3" t="s">
        <v>55</v>
      </c>
      <c r="AH151" s="3" t="s">
        <v>101</v>
      </c>
      <c r="AI151" s="3" t="s">
        <v>0</v>
      </c>
      <c r="AJ151" s="3" t="s">
        <v>1</v>
      </c>
      <c r="AK151" s="3" t="s">
        <v>2</v>
      </c>
      <c r="AL151" s="3" t="s">
        <v>3</v>
      </c>
      <c r="AM151" s="3" t="s">
        <v>4</v>
      </c>
      <c r="AN151" s="3" t="s">
        <v>5</v>
      </c>
      <c r="AO151" s="3" t="s">
        <v>6</v>
      </c>
      <c r="AP151" s="3" t="s">
        <v>7</v>
      </c>
      <c r="AQ151" s="3" t="s">
        <v>8</v>
      </c>
      <c r="AR151" s="3" t="s">
        <v>9</v>
      </c>
      <c r="AS151" s="3" t="s">
        <v>10</v>
      </c>
      <c r="AT151" s="3" t="s">
        <v>11</v>
      </c>
      <c r="AU151" s="3" t="s">
        <v>58</v>
      </c>
      <c r="AW151" s="3" t="s">
        <v>55</v>
      </c>
      <c r="AX151" s="3" t="s">
        <v>102</v>
      </c>
      <c r="AY151" s="3" t="s">
        <v>0</v>
      </c>
      <c r="AZ151" s="3" t="s">
        <v>1</v>
      </c>
      <c r="BA151" s="3" t="s">
        <v>2</v>
      </c>
      <c r="BB151" s="3" t="s">
        <v>3</v>
      </c>
      <c r="BC151" s="3" t="s">
        <v>4</v>
      </c>
      <c r="BD151" s="3" t="s">
        <v>5</v>
      </c>
      <c r="BE151" s="3" t="s">
        <v>6</v>
      </c>
      <c r="BF151" s="3" t="s">
        <v>7</v>
      </c>
      <c r="BG151" s="3" t="s">
        <v>8</v>
      </c>
      <c r="BH151" s="3" t="s">
        <v>9</v>
      </c>
      <c r="BI151" s="3" t="s">
        <v>10</v>
      </c>
      <c r="BJ151" s="3" t="s">
        <v>11</v>
      </c>
      <c r="BK151" s="3" t="s">
        <v>58</v>
      </c>
      <c r="BM151" s="3" t="s">
        <v>76</v>
      </c>
      <c r="BN151" s="3" t="s">
        <v>43</v>
      </c>
      <c r="BO151" s="3" t="s">
        <v>77</v>
      </c>
      <c r="BP151" s="3" t="s">
        <v>78</v>
      </c>
      <c r="BQ151" s="3" t="s">
        <v>79</v>
      </c>
      <c r="BR151" s="3" t="s">
        <v>80</v>
      </c>
      <c r="BS151" s="3" t="s">
        <v>81</v>
      </c>
      <c r="BT151" s="3" t="s">
        <v>82</v>
      </c>
      <c r="BU151" s="3" t="s">
        <v>83</v>
      </c>
      <c r="BV151" s="3" t="s">
        <v>84</v>
      </c>
      <c r="BW151" s="3" t="s">
        <v>85</v>
      </c>
      <c r="BX151" s="3" t="s">
        <v>86</v>
      </c>
      <c r="BY151" s="3" t="s">
        <v>87</v>
      </c>
      <c r="BZ151" s="3" t="s">
        <v>88</v>
      </c>
    </row>
    <row r="152" spans="1:78" customFormat="1">
      <c r="A152" s="34"/>
      <c r="B152" s="34" t="s">
        <v>46</v>
      </c>
      <c r="C152" s="19">
        <f>+[14]เขต!$E$63/10^6</f>
        <v>2.2305169999999999E-2</v>
      </c>
      <c r="D152" s="19">
        <f>+[14]เขต!$F$63/10^6</f>
        <v>1.7864680000000001E-2</v>
      </c>
      <c r="E152" s="19">
        <f>+[14]เขต!$G$63/10^6</f>
        <v>2.9555150000000002E-2</v>
      </c>
      <c r="F152" s="19">
        <f>+[14]เขต!$I$63/10^6</f>
        <v>0.15785515999999999</v>
      </c>
      <c r="G152" s="19">
        <f>+[14]เขต!$J$63/10^6</f>
        <v>3.7483709999999996E-2</v>
      </c>
      <c r="H152" s="19">
        <f>+[14]เขต!$K$63/10^6</f>
        <v>3.9636160000000004E-2</v>
      </c>
      <c r="I152" s="19">
        <f>+[14]เขต!$M$63/10^6</f>
        <v>4.5264680000000002E-2</v>
      </c>
      <c r="J152" s="19">
        <f>+[14]เขต!$N$63/10^6</f>
        <v>8.6105169999999995E-2</v>
      </c>
      <c r="K152" s="19">
        <f>+[14]เขต!$O$63/10^6</f>
        <v>5.7864680000000002E-2</v>
      </c>
      <c r="L152" s="19">
        <f>+[14]เขต!$Q$63/10^6</f>
        <v>9.8355149999999988E-2</v>
      </c>
      <c r="M152" s="19">
        <f>+[14]เขต!$R$63/10^6</f>
        <v>8.8655179999999986E-2</v>
      </c>
      <c r="N152" s="19">
        <f>+[14]เขต!$S$63/10^6</f>
        <v>0.12396467</v>
      </c>
      <c r="O152" s="36">
        <f t="shared" ref="O152:O179" si="43">SUM(C152:N152)</f>
        <v>0.80490955999999991</v>
      </c>
      <c r="Q152" s="34"/>
      <c r="R152" s="34" t="s">
        <v>46</v>
      </c>
      <c r="S152" s="19">
        <f>+[14]เขต!$E$64/10^6</f>
        <v>0</v>
      </c>
      <c r="T152" s="19">
        <f>+[14]เขต!$F$64/10^6</f>
        <v>0</v>
      </c>
      <c r="U152" s="19">
        <f>+[14]เขต!$G$64/10^6</f>
        <v>0</v>
      </c>
      <c r="V152" s="19">
        <f>+[14]เขต!$I$64/10^6</f>
        <v>0</v>
      </c>
      <c r="W152" s="19">
        <f>+[14]เขต!$J$64/10^6</f>
        <v>0</v>
      </c>
      <c r="X152" s="19">
        <f>+[14]เขต!$K$64/10^6</f>
        <v>0</v>
      </c>
      <c r="Y152" s="19">
        <f>+[14]เขต!$M$64/10^6</f>
        <v>0</v>
      </c>
      <c r="Z152" s="19">
        <f>+[14]เขต!$N$64/10^6</f>
        <v>0</v>
      </c>
      <c r="AA152" s="19">
        <f>+[14]เขต!$O$64/10^6</f>
        <v>0</v>
      </c>
      <c r="AB152" s="19">
        <f>+[14]เขต!$Q$64/10^6</f>
        <v>0</v>
      </c>
      <c r="AC152" s="19">
        <f>+[14]เขต!$R$64/10^6</f>
        <v>0</v>
      </c>
      <c r="AD152" s="19">
        <f>+[14]เขต!$S$64/10^6</f>
        <v>0</v>
      </c>
      <c r="AE152" s="36">
        <f t="shared" ref="AE152:AE179" si="44">SUM(S152:AD152)</f>
        <v>0</v>
      </c>
      <c r="AG152" s="34"/>
      <c r="AH152" s="34" t="s">
        <v>46</v>
      </c>
      <c r="AI152" s="19">
        <f>+[14]เขต!$E$76/10^6</f>
        <v>1.7950000000000001E-2</v>
      </c>
      <c r="AJ152" s="19">
        <f>+[14]เขต!$F$76/10^6</f>
        <v>1.3650000000000001E-2</v>
      </c>
      <c r="AK152" s="19">
        <f>+[14]เขต!$G$76/10^6</f>
        <v>2.52E-2</v>
      </c>
      <c r="AL152" s="19">
        <f>+[14]เขต!$I$76/10^6</f>
        <v>0.1535</v>
      </c>
      <c r="AM152" s="19">
        <f>+[14]เขต!$J$76/10^6</f>
        <v>3.3550000000000003E-2</v>
      </c>
      <c r="AN152" s="19">
        <f>+[14]เขต!$K$76/10^6</f>
        <v>3.1800000000000002E-2</v>
      </c>
      <c r="AO152" s="19">
        <f>+[14]เขต!$M$76/10^6</f>
        <v>4.1050000000000003E-2</v>
      </c>
      <c r="AP152" s="19">
        <f>+[14]เขต!$N$76/10^6</f>
        <v>8.1750000000000003E-2</v>
      </c>
      <c r="AQ152" s="19">
        <f>+[14]เขต!$O$76/10^6</f>
        <v>5.3650000000000003E-2</v>
      </c>
      <c r="AR152" s="19">
        <f>+[14]เขต!$Q$76/10^6</f>
        <v>9.4E-2</v>
      </c>
      <c r="AS152" s="19">
        <f>+[14]เขต!$R$76/10^6</f>
        <v>8.43E-2</v>
      </c>
      <c r="AT152" s="19">
        <f>+[14]เขต!$S$76/10^6</f>
        <v>0.11975</v>
      </c>
      <c r="AU152" s="36">
        <f t="shared" ref="AU152:AU179" si="45">SUM(AI152:AT152)</f>
        <v>0.75014999999999998</v>
      </c>
      <c r="AW152" s="34"/>
      <c r="AX152" s="34" t="s">
        <v>46</v>
      </c>
      <c r="AY152" s="19">
        <f>+[14]เขต!$E$85/10^6</f>
        <v>4.3551700000000002E-3</v>
      </c>
      <c r="AZ152" s="19">
        <f>+[14]เขต!$F$85/10^6</f>
        <v>4.2146800000000002E-3</v>
      </c>
      <c r="BA152" s="19">
        <f>+[14]เขต!$G$85/10^6</f>
        <v>4.3551499999999995E-3</v>
      </c>
      <c r="BB152" s="19">
        <f>+[14]เขต!$I$85/10^6</f>
        <v>4.3551600000000003E-3</v>
      </c>
      <c r="BC152" s="19">
        <f>+[14]เขต!$J$85/10^6</f>
        <v>3.93371E-3</v>
      </c>
      <c r="BD152" s="19">
        <f>+[14]เขต!$K$85/10^6</f>
        <v>7.83616E-3</v>
      </c>
      <c r="BE152" s="19">
        <f>+[14]เขต!$M$85/10^6</f>
        <v>4.2146800000000002E-3</v>
      </c>
      <c r="BF152" s="19">
        <f>+[14]เขต!$N$85/10^6</f>
        <v>4.3551700000000002E-3</v>
      </c>
      <c r="BG152" s="19">
        <f>+[14]เขต!$O$85/10^6</f>
        <v>4.2146800000000002E-3</v>
      </c>
      <c r="BH152" s="19">
        <f>+[14]เขต!$Q$85/10^6</f>
        <v>4.3551499999999995E-3</v>
      </c>
      <c r="BI152" s="19">
        <f>+[14]เขต!$R$85/10^6</f>
        <v>4.3551800000000002E-3</v>
      </c>
      <c r="BJ152" s="19">
        <f>+[14]เขต!$S$85/10^6</f>
        <v>4.2146700000000002E-3</v>
      </c>
      <c r="BK152" s="36">
        <f t="shared" ref="BK152:BK179" si="46">SUM(AY152:BJ152)</f>
        <v>5.4759559999999999E-2</v>
      </c>
      <c r="BM152" s="34"/>
      <c r="BN152" s="34" t="s">
        <v>46</v>
      </c>
      <c r="BO152" s="19">
        <f>+C152</f>
        <v>2.2305169999999999E-2</v>
      </c>
      <c r="BP152" s="19">
        <f>+BO152+D152</f>
        <v>4.016985E-2</v>
      </c>
      <c r="BQ152" s="19">
        <f t="shared" ref="BQ152:BZ167" si="47">+BP152+E152</f>
        <v>6.9725000000000009E-2</v>
      </c>
      <c r="BR152" s="19">
        <f t="shared" si="47"/>
        <v>0.22758016</v>
      </c>
      <c r="BS152" s="19">
        <f t="shared" si="47"/>
        <v>0.26506386999999998</v>
      </c>
      <c r="BT152" s="19">
        <f t="shared" si="47"/>
        <v>0.30470003000000001</v>
      </c>
      <c r="BU152" s="19">
        <f t="shared" si="47"/>
        <v>0.34996471000000001</v>
      </c>
      <c r="BV152" s="19">
        <f t="shared" si="47"/>
        <v>0.43606988000000002</v>
      </c>
      <c r="BW152" s="19">
        <f t="shared" si="47"/>
        <v>0.49393456000000002</v>
      </c>
      <c r="BX152" s="19">
        <f t="shared" si="47"/>
        <v>0.59228970999999997</v>
      </c>
      <c r="BY152" s="19">
        <f t="shared" si="47"/>
        <v>0.68094488999999991</v>
      </c>
      <c r="BZ152" s="19">
        <f t="shared" si="47"/>
        <v>0.80490955999999991</v>
      </c>
    </row>
    <row r="153" spans="1:78" customFormat="1">
      <c r="A153" s="10">
        <v>1004</v>
      </c>
      <c r="B153" s="10" t="s">
        <v>99</v>
      </c>
      <c r="C153" s="21">
        <f>+'[14]11'!$E$63/10^6</f>
        <v>61.811193250000002</v>
      </c>
      <c r="D153" s="21">
        <f>+'[14]11'!$F$63/10^6</f>
        <v>68.518305290000001</v>
      </c>
      <c r="E153" s="21">
        <f>+'[14]11'!$G$63/10^6</f>
        <v>63.64327079000001</v>
      </c>
      <c r="F153" s="21">
        <f>+'[14]11'!$I$63/10^6</f>
        <v>64.751738110000005</v>
      </c>
      <c r="G153" s="21">
        <f>+'[14]11'!$J$63/10^6</f>
        <v>64.95928305999999</v>
      </c>
      <c r="H153" s="21">
        <f>+'[14]11'!$K$63/10^6</f>
        <v>63.116765919999999</v>
      </c>
      <c r="I153" s="21">
        <f>+'[14]11'!$M$63/10^6</f>
        <v>69.561069469999978</v>
      </c>
      <c r="J153" s="21">
        <f>+'[14]11'!$N$63/10^6</f>
        <v>65.523786779999995</v>
      </c>
      <c r="K153" s="21">
        <f>+'[14]11'!$O$63/10^6</f>
        <v>65.132364469999985</v>
      </c>
      <c r="L153" s="21">
        <f>+'[14]11'!$Q$63/10^6</f>
        <v>61.437393449999995</v>
      </c>
      <c r="M153" s="21">
        <f>+'[14]11'!$R$63/10^6</f>
        <v>63.722542450000006</v>
      </c>
      <c r="N153" s="21">
        <f>+'[14]11'!$S$63/10^6</f>
        <v>64.984832660000009</v>
      </c>
      <c r="O153" s="29">
        <f t="shared" si="43"/>
        <v>777.1625456999999</v>
      </c>
      <c r="Q153" s="7">
        <v>1004</v>
      </c>
      <c r="R153" s="10" t="s">
        <v>99</v>
      </c>
      <c r="S153" s="21">
        <f>+'[14]11'!$E$64/10^6</f>
        <v>55.959689440000005</v>
      </c>
      <c r="T153" s="21">
        <f>+'[14]11'!$F$64/10^6</f>
        <v>62.786334959999998</v>
      </c>
      <c r="U153" s="21">
        <f>+'[14]11'!$G$64/10^6</f>
        <v>57.845882950000004</v>
      </c>
      <c r="V153" s="21">
        <f>+'[14]11'!$I$64/10^6</f>
        <v>58.957452300000007</v>
      </c>
      <c r="W153" s="21">
        <f>+'[14]11'!$J$64/10^6</f>
        <v>59.322723379999992</v>
      </c>
      <c r="X153" s="21">
        <f>+'[14]11'!$K$64/10^6</f>
        <v>57.209646069999998</v>
      </c>
      <c r="Y153" s="21">
        <f>+'[14]11'!$M$64/10^6</f>
        <v>63.864100479999983</v>
      </c>
      <c r="Z153" s="21">
        <f>+'[14]11'!$N$64/10^6</f>
        <v>59.574265259999997</v>
      </c>
      <c r="AA153" s="21">
        <f>+'[14]11'!$O$64/10^6</f>
        <v>58.953761069999985</v>
      </c>
      <c r="AB153" s="21">
        <f>+'[14]11'!$Q$64/10^6</f>
        <v>55.415815899999998</v>
      </c>
      <c r="AC153" s="21">
        <f>+'[14]11'!$R$64/10^6</f>
        <v>57.557236700000004</v>
      </c>
      <c r="AD153" s="21">
        <f>+'[14]11'!$S$64/10^6</f>
        <v>58.658655609999997</v>
      </c>
      <c r="AE153" s="29">
        <f t="shared" si="44"/>
        <v>706.10556411999994</v>
      </c>
      <c r="AG153" s="7">
        <v>1004</v>
      </c>
      <c r="AH153" s="10" t="s">
        <v>99</v>
      </c>
      <c r="AI153" s="21">
        <f>+'[14]11'!$E$76/10^6</f>
        <v>3.9711460499999998</v>
      </c>
      <c r="AJ153" s="21">
        <f>+'[14]11'!$F$76/10^6</f>
        <v>3.9217996099999999</v>
      </c>
      <c r="AK153" s="21">
        <f>+'[14]11'!$G$76/10^6</f>
        <v>3.88466793</v>
      </c>
      <c r="AL153" s="21">
        <f>+'[14]11'!$I$76/10^6</f>
        <v>3.8801011000000001</v>
      </c>
      <c r="AM153" s="21">
        <f>+'[14]11'!$J$76/10^6</f>
        <v>3.86955932</v>
      </c>
      <c r="AN153" s="21">
        <f>+'[14]11'!$K$76/10^6</f>
        <v>3.9681080199999998</v>
      </c>
      <c r="AO153" s="21">
        <f>+'[14]11'!$M$76/10^6</f>
        <v>3.8162159600000001</v>
      </c>
      <c r="AP153" s="21">
        <f>+'[14]11'!$N$76/10^6</f>
        <v>3.9517674300000003</v>
      </c>
      <c r="AQ153" s="21">
        <f>+'[14]11'!$O$76/10^6</f>
        <v>4.1146986700000001</v>
      </c>
      <c r="AR153" s="21">
        <f>+'[14]11'!$Q$76/10^6</f>
        <v>3.9701405400000001</v>
      </c>
      <c r="AS153" s="21">
        <f>+'[14]11'!$R$76/10^6</f>
        <v>4.2231406199999997</v>
      </c>
      <c r="AT153" s="21">
        <f>+'[14]11'!$S$76/10^6</f>
        <v>3.9877428799999999</v>
      </c>
      <c r="AU153" s="29">
        <f t="shared" si="45"/>
        <v>47.559088130000006</v>
      </c>
      <c r="AW153" s="7">
        <v>1004</v>
      </c>
      <c r="AX153" s="10" t="s">
        <v>99</v>
      </c>
      <c r="AY153" s="21">
        <f>+'[14]11'!$E$85/10^6</f>
        <v>1.8803577600000001</v>
      </c>
      <c r="AZ153" s="21">
        <f>+'[14]11'!$F$85/10^6</f>
        <v>1.8101707199999999</v>
      </c>
      <c r="BA153" s="21">
        <f>+'[14]11'!$G$85/10^6</f>
        <v>1.9127199100000001</v>
      </c>
      <c r="BB153" s="21">
        <f>+'[14]11'!$I$85/10^6</f>
        <v>1.91418471</v>
      </c>
      <c r="BC153" s="21">
        <f>+'[14]11'!$J$85/10^6</f>
        <v>1.7670003599999999</v>
      </c>
      <c r="BD153" s="21">
        <f>+'[14]11'!$K$85/10^6</f>
        <v>1.9390118300000001</v>
      </c>
      <c r="BE153" s="21">
        <f>+'[14]11'!$M$85/10^6</f>
        <v>1.8807530299999997</v>
      </c>
      <c r="BF153" s="21">
        <f>+'[14]11'!$N$85/10^6</f>
        <v>1.9977540899999999</v>
      </c>
      <c r="BG153" s="21">
        <f>+'[14]11'!$O$85/10^6</f>
        <v>2.06390473</v>
      </c>
      <c r="BH153" s="21">
        <f>+'[14]11'!$Q$85/10^6</f>
        <v>2.0514370099999999</v>
      </c>
      <c r="BI153" s="21">
        <f>+'[14]11'!$R$85/10^6</f>
        <v>1.9421651299999998</v>
      </c>
      <c r="BJ153" s="21">
        <f>+'[14]11'!$S$85/10^6</f>
        <v>2.3384341699999998</v>
      </c>
      <c r="BK153" s="29">
        <f t="shared" si="46"/>
        <v>23.497893449999999</v>
      </c>
      <c r="BM153" s="10">
        <v>1004</v>
      </c>
      <c r="BN153" s="10" t="s">
        <v>99</v>
      </c>
      <c r="BO153" s="21">
        <f t="shared" ref="BO153:BO179" si="48">+C153</f>
        <v>61.811193250000002</v>
      </c>
      <c r="BP153" s="21">
        <f t="shared" ref="BP153:BP179" si="49">+BO153+D153</f>
        <v>130.32949854</v>
      </c>
      <c r="BQ153" s="21">
        <f t="shared" si="47"/>
        <v>193.97276933000001</v>
      </c>
      <c r="BR153" s="21">
        <f t="shared" si="47"/>
        <v>258.72450744000002</v>
      </c>
      <c r="BS153" s="21">
        <f t="shared" si="47"/>
        <v>323.68379049999999</v>
      </c>
      <c r="BT153" s="21">
        <f t="shared" si="47"/>
        <v>386.80055641999996</v>
      </c>
      <c r="BU153" s="21">
        <f t="shared" si="47"/>
        <v>456.36162588999991</v>
      </c>
      <c r="BV153" s="21">
        <f t="shared" si="47"/>
        <v>521.88541266999994</v>
      </c>
      <c r="BW153" s="21">
        <f t="shared" si="47"/>
        <v>587.01777713999991</v>
      </c>
      <c r="BX153" s="21">
        <f t="shared" si="47"/>
        <v>648.45517058999985</v>
      </c>
      <c r="BY153" s="21">
        <f t="shared" si="47"/>
        <v>712.17771303999984</v>
      </c>
      <c r="BZ153" s="21">
        <f t="shared" si="47"/>
        <v>777.1625456999999</v>
      </c>
    </row>
    <row r="154" spans="1:78" customFormat="1">
      <c r="A154" s="10">
        <v>1005</v>
      </c>
      <c r="B154" s="10" t="s">
        <v>13</v>
      </c>
      <c r="C154" s="21">
        <f>+'[14]12'!$E$63/10^6</f>
        <v>0.91814243999999989</v>
      </c>
      <c r="D154" s="21">
        <f>+'[14]12'!$F$63/10^6</f>
        <v>0.94532129000000009</v>
      </c>
      <c r="E154" s="21">
        <f>+'[14]12'!$G$63/10^6</f>
        <v>0.87469709000000007</v>
      </c>
      <c r="F154" s="21">
        <f>+'[14]12'!$I$63/10^6</f>
        <v>0.96507259999999984</v>
      </c>
      <c r="G154" s="21">
        <f>+'[14]12'!$J$63/10^6</f>
        <v>0.91698886000000013</v>
      </c>
      <c r="H154" s="21">
        <f>+'[14]12'!$K$63/10^6</f>
        <v>0.96443212999999994</v>
      </c>
      <c r="I154" s="21">
        <f>+'[14]12'!$M$63/10^6</f>
        <v>1.0415512499999999</v>
      </c>
      <c r="J154" s="21">
        <f>+'[14]12'!$N$63/10^6</f>
        <v>1.1035693200000001</v>
      </c>
      <c r="K154" s="21">
        <f>+'[14]12'!$O$63/10^6</f>
        <v>0.99978229000000007</v>
      </c>
      <c r="L154" s="21">
        <f>+'[14]12'!$Q$63/10^6</f>
        <v>0.86894773000000014</v>
      </c>
      <c r="M154" s="21">
        <f>+'[14]12'!$R$63/10^6</f>
        <v>0.94235124000000003</v>
      </c>
      <c r="N154" s="21">
        <f>+'[14]12'!$S$63/10^6</f>
        <v>0.94561377000000002</v>
      </c>
      <c r="O154" s="29">
        <f t="shared" si="43"/>
        <v>11.486470010000001</v>
      </c>
      <c r="Q154" s="10">
        <v>1005</v>
      </c>
      <c r="R154" s="10" t="s">
        <v>13</v>
      </c>
      <c r="S154" s="21">
        <f>+'[14]12'!$E$64/10^6</f>
        <v>0.81230902999999988</v>
      </c>
      <c r="T154" s="21">
        <f>+'[14]12'!$F$64/10^6</f>
        <v>0.82284486000000001</v>
      </c>
      <c r="U154" s="21">
        <f>+'[14]12'!$G$64/10^6</f>
        <v>0.76716670000000009</v>
      </c>
      <c r="V154" s="21">
        <f>+'[14]12'!$I$64/10^6</f>
        <v>0.85376413999999989</v>
      </c>
      <c r="W154" s="21">
        <f>+'[14]12'!$J$64/10^6</f>
        <v>0.80992217</v>
      </c>
      <c r="X154" s="21">
        <f>+'[14]12'!$K$64/10^6</f>
        <v>0.83950444999999996</v>
      </c>
      <c r="Y154" s="21">
        <f>+'[14]12'!$M$64/10^6</f>
        <v>0.93251724999999996</v>
      </c>
      <c r="Z154" s="21">
        <f>+'[14]12'!$N$64/10^6</f>
        <v>0.99125411999999991</v>
      </c>
      <c r="AA154" s="21">
        <f>+'[14]12'!$O$64/10^6</f>
        <v>0.88962377999999998</v>
      </c>
      <c r="AB154" s="21">
        <f>+'[14]12'!$Q$64/10^6</f>
        <v>0.75700269000000009</v>
      </c>
      <c r="AC154" s="21">
        <f>+'[14]12'!$R$64/10^6</f>
        <v>0.83135274999999997</v>
      </c>
      <c r="AD154" s="21">
        <f>+'[14]12'!$S$64/10^6</f>
        <v>0.82961708000000001</v>
      </c>
      <c r="AE154" s="29">
        <f t="shared" si="44"/>
        <v>10.13687902</v>
      </c>
      <c r="AG154" s="10">
        <v>1005</v>
      </c>
      <c r="AH154" s="10" t="s">
        <v>13</v>
      </c>
      <c r="AI154" s="21">
        <f>+'[14]12'!$E$76/10^6</f>
        <v>9.7358130000000001E-2</v>
      </c>
      <c r="AJ154" s="21">
        <f>+'[14]12'!$F$76/10^6</f>
        <v>0.11374691000000001</v>
      </c>
      <c r="AK154" s="21">
        <f>+'[14]12'!$G$76/10^6</f>
        <v>9.6140000000000003E-2</v>
      </c>
      <c r="AL154" s="21">
        <f>+'[14]12'!$I$76/10^6</f>
        <v>0.10149625999999999</v>
      </c>
      <c r="AM154" s="21">
        <f>+'[14]12'!$J$76/10^6</f>
        <v>9.7738130000000006E-2</v>
      </c>
      <c r="AN154" s="21">
        <f>+'[14]12'!$K$76/10^6</f>
        <v>0.10448317999999999</v>
      </c>
      <c r="AO154" s="21">
        <f>+'[14]12'!$M$76/10^6</f>
        <v>9.7369999999999998E-2</v>
      </c>
      <c r="AP154" s="21">
        <f>+'[14]12'!$N$76/10^6</f>
        <v>0.10046813</v>
      </c>
      <c r="AQ154" s="21">
        <f>+'[14]12'!$O$76/10^6</f>
        <v>9.8570000000000005E-2</v>
      </c>
      <c r="AR154" s="21">
        <f>+'[14]12'!$Q$76/10^6</f>
        <v>9.9019999999999997E-2</v>
      </c>
      <c r="AS154" s="21">
        <f>+'[14]12'!$R$76/10^6</f>
        <v>9.851E-2</v>
      </c>
      <c r="AT154" s="21">
        <f>+'[14]12'!$S$76/10^6</f>
        <v>0.10342625999999999</v>
      </c>
      <c r="AU154" s="29">
        <f t="shared" si="45"/>
        <v>1.2083270000000002</v>
      </c>
      <c r="AW154" s="10">
        <v>1005</v>
      </c>
      <c r="AX154" s="10" t="s">
        <v>13</v>
      </c>
      <c r="AY154" s="21">
        <f>+'[14]12'!$E$85/10^6</f>
        <v>8.4752799999999982E-3</v>
      </c>
      <c r="AZ154" s="21">
        <f>+'[14]12'!$F$85/10^6</f>
        <v>8.729520000000001E-3</v>
      </c>
      <c r="BA154" s="21">
        <f>+'[14]12'!$G$85/10^6</f>
        <v>1.139039E-2</v>
      </c>
      <c r="BB154" s="21">
        <f>+'[14]12'!$I$85/10^6</f>
        <v>9.8122000000000001E-3</v>
      </c>
      <c r="BC154" s="21">
        <f>+'[14]12'!$J$85/10^6</f>
        <v>9.3285600000000014E-3</v>
      </c>
      <c r="BD154" s="21">
        <f>+'[14]12'!$K$85/10^6</f>
        <v>2.0444500000000001E-2</v>
      </c>
      <c r="BE154" s="21">
        <f>+'[14]12'!$M$85/10^6</f>
        <v>1.1664000000000001E-2</v>
      </c>
      <c r="BF154" s="21">
        <f>+'[14]12'!$N$85/10^6</f>
        <v>1.1847069999999999E-2</v>
      </c>
      <c r="BG154" s="21">
        <f>+'[14]12'!$O$85/10^6</f>
        <v>1.158851E-2</v>
      </c>
      <c r="BH154" s="21">
        <f>+'[14]12'!$Q$85/10^6</f>
        <v>1.292504E-2</v>
      </c>
      <c r="BI154" s="21">
        <f>+'[14]12'!$R$85/10^6</f>
        <v>1.2488490000000001E-2</v>
      </c>
      <c r="BJ154" s="21">
        <f>+'[14]12'!$S$85/10^6</f>
        <v>1.257043E-2</v>
      </c>
      <c r="BK154" s="29">
        <f t="shared" si="46"/>
        <v>0.14126399000000001</v>
      </c>
      <c r="BM154" s="10">
        <v>1005</v>
      </c>
      <c r="BN154" s="10" t="s">
        <v>13</v>
      </c>
      <c r="BO154" s="21">
        <f t="shared" si="48"/>
        <v>0.91814243999999989</v>
      </c>
      <c r="BP154" s="21">
        <f t="shared" si="49"/>
        <v>1.8634637299999999</v>
      </c>
      <c r="BQ154" s="21">
        <f t="shared" si="47"/>
        <v>2.7381608200000001</v>
      </c>
      <c r="BR154" s="21">
        <f t="shared" si="47"/>
        <v>3.7032334200000001</v>
      </c>
      <c r="BS154" s="21">
        <f t="shared" si="47"/>
        <v>4.6202222800000001</v>
      </c>
      <c r="BT154" s="21">
        <f t="shared" si="47"/>
        <v>5.5846544099999997</v>
      </c>
      <c r="BU154" s="21">
        <f t="shared" si="47"/>
        <v>6.6262056600000001</v>
      </c>
      <c r="BV154" s="21">
        <f t="shared" si="47"/>
        <v>7.7297749800000002</v>
      </c>
      <c r="BW154" s="21">
        <f t="shared" si="47"/>
        <v>8.7295572700000008</v>
      </c>
      <c r="BX154" s="21">
        <f t="shared" si="47"/>
        <v>9.5985050000000012</v>
      </c>
      <c r="BY154" s="21">
        <f t="shared" si="47"/>
        <v>10.540856240000002</v>
      </c>
      <c r="BZ154" s="21">
        <f t="shared" si="47"/>
        <v>11.486470010000001</v>
      </c>
    </row>
    <row r="155" spans="1:78" customFormat="1">
      <c r="A155" s="10">
        <v>1006</v>
      </c>
      <c r="B155" s="10" t="s">
        <v>14</v>
      </c>
      <c r="C155" s="21">
        <f>+'[14]13'!$E$63/10^6</f>
        <v>4.6437303699999992</v>
      </c>
      <c r="D155" s="21">
        <f>+'[14]13'!$F$63/10^6</f>
        <v>4.7394802</v>
      </c>
      <c r="E155" s="21">
        <f>+'[14]13'!$G$63/10^6</f>
        <v>4.90055218</v>
      </c>
      <c r="F155" s="21">
        <f>+'[14]13'!$I$63/10^6</f>
        <v>5.0644200299999991</v>
      </c>
      <c r="G155" s="21">
        <f>+'[14]13'!$J$63/10^6</f>
        <v>5.3648818800000004</v>
      </c>
      <c r="H155" s="21">
        <f>+'[14]13'!$K$63/10^6</f>
        <v>4.9706168199999992</v>
      </c>
      <c r="I155" s="21">
        <f>+'[14]13'!$M$63/10^6</f>
        <v>5.5173120000000004</v>
      </c>
      <c r="J155" s="21">
        <f>+'[14]13'!$N$63/10^6</f>
        <v>5.7511756099999998</v>
      </c>
      <c r="K155" s="21">
        <f>+'[14]13'!$O$63/10^6</f>
        <v>5.1560521899999996</v>
      </c>
      <c r="L155" s="21">
        <f>+'[14]13'!$Q$63/10^6</f>
        <v>4.8640194499999998</v>
      </c>
      <c r="M155" s="21">
        <f>+'[14]13'!$R$63/10^6</f>
        <v>4.8003691500000008</v>
      </c>
      <c r="N155" s="21">
        <f>+'[14]13'!$S$63/10^6</f>
        <v>4.9419216200000005</v>
      </c>
      <c r="O155" s="29">
        <f t="shared" si="43"/>
        <v>60.7145315</v>
      </c>
      <c r="Q155" s="10">
        <v>1006</v>
      </c>
      <c r="R155" s="10" t="s">
        <v>14</v>
      </c>
      <c r="S155" s="21">
        <f>+'[14]13'!$E$64/10^6</f>
        <v>3.5759816599999996</v>
      </c>
      <c r="T155" s="21">
        <f>+'[14]13'!$F$64/10^6</f>
        <v>3.6802886299999997</v>
      </c>
      <c r="U155" s="21">
        <f>+'[14]13'!$G$64/10^6</f>
        <v>3.7649796699999998</v>
      </c>
      <c r="V155" s="21">
        <f>+'[14]13'!$I$64/10^6</f>
        <v>3.9753460199999995</v>
      </c>
      <c r="W155" s="21">
        <f>+'[14]13'!$J$64/10^6</f>
        <v>4.1417984500000005</v>
      </c>
      <c r="X155" s="21">
        <f>+'[14]13'!$K$64/10^6</f>
        <v>3.8666923199999998</v>
      </c>
      <c r="Y155" s="21">
        <f>+'[14]13'!$M$64/10^6</f>
        <v>4.4266613399999999</v>
      </c>
      <c r="Z155" s="21">
        <f>+'[14]13'!$N$64/10^6</f>
        <v>4.6032644600000001</v>
      </c>
      <c r="AA155" s="21">
        <f>+'[14]13'!$O$64/10^6</f>
        <v>4.0504700499999995</v>
      </c>
      <c r="AB155" s="21">
        <f>+'[14]13'!$Q$64/10^6</f>
        <v>3.6878518300000005</v>
      </c>
      <c r="AC155" s="21">
        <f>+'[14]13'!$R$64/10^6</f>
        <v>3.7138877200000002</v>
      </c>
      <c r="AD155" s="21">
        <f>+'[14]13'!$S$64/10^6</f>
        <v>3.7169625999999996</v>
      </c>
      <c r="AE155" s="29">
        <f t="shared" si="44"/>
        <v>47.204184750000003</v>
      </c>
      <c r="AG155" s="10">
        <v>1006</v>
      </c>
      <c r="AH155" s="10" t="s">
        <v>14</v>
      </c>
      <c r="AI155" s="21">
        <f>+'[14]13'!$E$76/10^6</f>
        <v>0.53402963000000003</v>
      </c>
      <c r="AJ155" s="21">
        <f>+'[14]13'!$F$76/10^6</f>
        <v>0.53449999999999998</v>
      </c>
      <c r="AK155" s="21">
        <f>+'[14]13'!$G$76/10^6</f>
        <v>0.5345875699999999</v>
      </c>
      <c r="AL155" s="21">
        <f>+'[14]13'!$I$76/10^6</f>
        <v>0.53401701000000001</v>
      </c>
      <c r="AM155" s="21">
        <f>+'[14]13'!$J$76/10^6</f>
        <v>0.58302261</v>
      </c>
      <c r="AN155" s="21">
        <f>+'[14]13'!$K$76/10^6</f>
        <v>0.53096299000000002</v>
      </c>
      <c r="AO155" s="21">
        <f>+'[14]13'!$M$76/10^6</f>
        <v>0.53120000000000001</v>
      </c>
      <c r="AP155" s="21">
        <f>+'[14]13'!$N$76/10^6</f>
        <v>0.53792813000000006</v>
      </c>
      <c r="AQ155" s="21">
        <f>+'[14]13'!$O$76/10^6</f>
        <v>0.53683859999999994</v>
      </c>
      <c r="AR155" s="21">
        <f>+'[14]13'!$Q$76/10^6</f>
        <v>0.58056262000000003</v>
      </c>
      <c r="AS155" s="21">
        <f>+'[14]13'!$R$76/10^6</f>
        <v>0.57369813000000003</v>
      </c>
      <c r="AT155" s="21">
        <f>+'[14]13'!$S$76/10^6</f>
        <v>0.55986419999999992</v>
      </c>
      <c r="AU155" s="29">
        <f t="shared" si="45"/>
        <v>6.5712114900000005</v>
      </c>
      <c r="AW155" s="10">
        <v>1006</v>
      </c>
      <c r="AX155" s="10" t="s">
        <v>14</v>
      </c>
      <c r="AY155" s="21">
        <f>+'[14]13'!$E$85/10^6</f>
        <v>0.53371908000000001</v>
      </c>
      <c r="AZ155" s="21">
        <f>+'[14]13'!$F$85/10^6</f>
        <v>0.52469157</v>
      </c>
      <c r="BA155" s="21">
        <f>+'[14]13'!$G$85/10^6</f>
        <v>0.60098493999999991</v>
      </c>
      <c r="BB155" s="21">
        <f>+'[14]13'!$I$85/10^6</f>
        <v>0.55505700000000002</v>
      </c>
      <c r="BC155" s="21">
        <f>+'[14]13'!$J$85/10^6</f>
        <v>0.64006082000000009</v>
      </c>
      <c r="BD155" s="21">
        <f>+'[14]13'!$K$85/10^6</f>
        <v>0.57296151000000006</v>
      </c>
      <c r="BE155" s="21">
        <f>+'[14]13'!$M$85/10^6</f>
        <v>0.55945065999999999</v>
      </c>
      <c r="BF155" s="21">
        <f>+'[14]13'!$N$85/10^6</f>
        <v>0.60998301999999993</v>
      </c>
      <c r="BG155" s="21">
        <f>+'[14]13'!$O$85/10^6</f>
        <v>0.56874354000000005</v>
      </c>
      <c r="BH155" s="21">
        <f>+'[14]13'!$Q$85/10^6</f>
        <v>0.59560500000000005</v>
      </c>
      <c r="BI155" s="21">
        <f>+'[14]13'!$R$85/10^6</f>
        <v>0.51278329999999994</v>
      </c>
      <c r="BJ155" s="21">
        <f>+'[14]13'!$S$85/10^6</f>
        <v>0.66509482000000009</v>
      </c>
      <c r="BK155" s="29">
        <f t="shared" si="46"/>
        <v>6.9391352599999996</v>
      </c>
      <c r="BM155" s="10">
        <v>1006</v>
      </c>
      <c r="BN155" s="10" t="s">
        <v>14</v>
      </c>
      <c r="BO155" s="21">
        <f t="shared" si="48"/>
        <v>4.6437303699999992</v>
      </c>
      <c r="BP155" s="21">
        <f t="shared" si="49"/>
        <v>9.3832105699999993</v>
      </c>
      <c r="BQ155" s="21">
        <f t="shared" si="47"/>
        <v>14.283762749999999</v>
      </c>
      <c r="BR155" s="21">
        <f t="shared" si="47"/>
        <v>19.348182779999998</v>
      </c>
      <c r="BS155" s="21">
        <f t="shared" si="47"/>
        <v>24.713064660000001</v>
      </c>
      <c r="BT155" s="21">
        <f t="shared" si="47"/>
        <v>29.683681480000001</v>
      </c>
      <c r="BU155" s="21">
        <f t="shared" si="47"/>
        <v>35.200993480000001</v>
      </c>
      <c r="BV155" s="21">
        <f t="shared" si="47"/>
        <v>40.952169089999998</v>
      </c>
      <c r="BW155" s="21">
        <f t="shared" si="47"/>
        <v>46.108221279999995</v>
      </c>
      <c r="BX155" s="21">
        <f t="shared" si="47"/>
        <v>50.972240729999996</v>
      </c>
      <c r="BY155" s="21">
        <f t="shared" si="47"/>
        <v>55.772609879999997</v>
      </c>
      <c r="BZ155" s="21">
        <f t="shared" si="47"/>
        <v>60.7145315</v>
      </c>
    </row>
    <row r="156" spans="1:78" customFormat="1">
      <c r="A156" s="10">
        <v>1007</v>
      </c>
      <c r="B156" s="10" t="s">
        <v>15</v>
      </c>
      <c r="C156" s="21">
        <f>+'[14]14'!$E$63/10^6</f>
        <v>8.57462211</v>
      </c>
      <c r="D156" s="21">
        <f>+'[14]14'!$F$63/10^6</f>
        <v>9.0018860000000007</v>
      </c>
      <c r="E156" s="21">
        <f>+'[14]14'!$G$63/10^6</f>
        <v>9.2222155000000008</v>
      </c>
      <c r="F156" s="21">
        <f>+'[14]14'!$I$63/10^6</f>
        <v>9.5597262800000014</v>
      </c>
      <c r="G156" s="21">
        <f>+'[14]14'!$J$63/10^6</f>
        <v>9.4804194699999993</v>
      </c>
      <c r="H156" s="21">
        <f>+'[14]14'!$K$63/10^6</f>
        <v>9.2455782600000003</v>
      </c>
      <c r="I156" s="21">
        <f>+'[14]14'!$M$63/10^6</f>
        <v>9.8216194399999992</v>
      </c>
      <c r="J156" s="21">
        <f>+'[14]14'!$N$63/10^6</f>
        <v>10.0831704</v>
      </c>
      <c r="K156" s="21">
        <f>+'[14]14'!$O$63/10^6</f>
        <v>9.7537635100000024</v>
      </c>
      <c r="L156" s="21">
        <f>+'[14]14'!$Q$63/10^6</f>
        <v>9.2469369099999987</v>
      </c>
      <c r="M156" s="21">
        <f>+'[14]14'!$R$63/10^6</f>
        <v>9.3298837300000006</v>
      </c>
      <c r="N156" s="21">
        <f>+'[14]14'!$S$63/10^6</f>
        <v>9.1339971300000009</v>
      </c>
      <c r="O156" s="29">
        <f t="shared" si="43"/>
        <v>112.45381874</v>
      </c>
      <c r="Q156" s="10">
        <v>1007</v>
      </c>
      <c r="R156" s="10" t="s">
        <v>15</v>
      </c>
      <c r="S156" s="21">
        <f>+'[14]14'!$E$64/10^6</f>
        <v>7.3814423600000003</v>
      </c>
      <c r="T156" s="21">
        <f>+'[14]14'!$F$64/10^6</f>
        <v>7.7949032800000007</v>
      </c>
      <c r="U156" s="21">
        <f>+'[14]14'!$G$64/10^6</f>
        <v>7.9937840800000002</v>
      </c>
      <c r="V156" s="21">
        <f>+'[14]14'!$I$64/10^6</f>
        <v>8.3352069600000007</v>
      </c>
      <c r="W156" s="21">
        <f>+'[14]14'!$J$64/10^6</f>
        <v>8.2842093499999994</v>
      </c>
      <c r="X156" s="21">
        <f>+'[14]14'!$K$64/10^6</f>
        <v>7.8919132699999999</v>
      </c>
      <c r="Y156" s="21">
        <f>+'[14]14'!$M$64/10^6</f>
        <v>8.6099605299999986</v>
      </c>
      <c r="Z156" s="21">
        <f>+'[14]14'!$N$64/10^6</f>
        <v>8.8319498499999991</v>
      </c>
      <c r="AA156" s="21">
        <f>+'[14]14'!$O$64/10^6</f>
        <v>8.4641256600000023</v>
      </c>
      <c r="AB156" s="21">
        <f>+'[14]14'!$Q$64/10^6</f>
        <v>7.9808590099999988</v>
      </c>
      <c r="AC156" s="21">
        <f>+'[14]14'!$R$64/10^6</f>
        <v>8.0472721500000013</v>
      </c>
      <c r="AD156" s="21">
        <f>+'[14]14'!$S$64/10^6</f>
        <v>7.8307021100000007</v>
      </c>
      <c r="AE156" s="29">
        <f t="shared" si="44"/>
        <v>97.446328610000009</v>
      </c>
      <c r="AG156" s="10">
        <v>1007</v>
      </c>
      <c r="AH156" s="10" t="s">
        <v>15</v>
      </c>
      <c r="AI156" s="21">
        <f>+'[14]14'!$E$76/10^6</f>
        <v>0.65320858999999998</v>
      </c>
      <c r="AJ156" s="21">
        <f>+'[14]14'!$F$76/10^6</f>
        <v>0.66836784999999999</v>
      </c>
      <c r="AK156" s="21">
        <f>+'[14]14'!$G$76/10^6</f>
        <v>0.66074822</v>
      </c>
      <c r="AL156" s="21">
        <f>+'[14]14'!$I$76/10^6</f>
        <v>0.66122318000000002</v>
      </c>
      <c r="AM156" s="21">
        <f>+'[14]14'!$J$76/10^6</f>
        <v>0.67205419999999993</v>
      </c>
      <c r="AN156" s="21">
        <f>+'[14]14'!$K$76/10^6</f>
        <v>0.78632963</v>
      </c>
      <c r="AO156" s="21">
        <f>+'[14]14'!$M$76/10^6</f>
        <v>0.66518999999999995</v>
      </c>
      <c r="AP156" s="21">
        <f>+'[14]14'!$N$76/10^6</f>
        <v>0.68000954000000002</v>
      </c>
      <c r="AQ156" s="21">
        <f>+'[14]14'!$O$76/10^6</f>
        <v>0.72919642000000007</v>
      </c>
      <c r="AR156" s="21">
        <f>+'[14]14'!$Q$76/10^6</f>
        <v>0.68676541000000002</v>
      </c>
      <c r="AS156" s="21">
        <f>+'[14]14'!$R$76/10^6</f>
        <v>0.71982822999999996</v>
      </c>
      <c r="AT156" s="21">
        <f>+'[14]14'!$S$76/10^6</f>
        <v>0.70745711</v>
      </c>
      <c r="AU156" s="29">
        <f t="shared" si="45"/>
        <v>8.2903783799999999</v>
      </c>
      <c r="AW156" s="10">
        <v>1007</v>
      </c>
      <c r="AX156" s="10" t="s">
        <v>15</v>
      </c>
      <c r="AY156" s="21">
        <f>+'[14]14'!$E$85/10^6</f>
        <v>0.53997116000000001</v>
      </c>
      <c r="AZ156" s="21">
        <f>+'[14]14'!$F$85/10^6</f>
        <v>0.53861486999999997</v>
      </c>
      <c r="BA156" s="21">
        <f>+'[14]14'!$G$85/10^6</f>
        <v>0.56768319999999994</v>
      </c>
      <c r="BB156" s="21">
        <f>+'[14]14'!$I$85/10^6</f>
        <v>0.56329614000000006</v>
      </c>
      <c r="BC156" s="21">
        <f>+'[14]14'!$J$85/10^6</f>
        <v>0.52415592</v>
      </c>
      <c r="BD156" s="21">
        <f>+'[14]14'!$K$85/10^6</f>
        <v>0.56733535999999996</v>
      </c>
      <c r="BE156" s="21">
        <f>+'[14]14'!$M$85/10^6</f>
        <v>0.54646890999999986</v>
      </c>
      <c r="BF156" s="21">
        <f>+'[14]14'!$N$85/10^6</f>
        <v>0.57121100999999996</v>
      </c>
      <c r="BG156" s="21">
        <f>+'[14]14'!$O$85/10^6</f>
        <v>0.56044142999999991</v>
      </c>
      <c r="BH156" s="21">
        <f>+'[14]14'!$Q$85/10^6</f>
        <v>0.57931248999999996</v>
      </c>
      <c r="BI156" s="21">
        <f>+'[14]14'!$R$85/10^6</f>
        <v>0.56278335000000002</v>
      </c>
      <c r="BJ156" s="21">
        <f>+'[14]14'!$S$85/10^6</f>
        <v>0.59583791000000008</v>
      </c>
      <c r="BK156" s="29">
        <f t="shared" si="46"/>
        <v>6.7171117500000008</v>
      </c>
      <c r="BM156" s="10">
        <v>1007</v>
      </c>
      <c r="BN156" s="10" t="s">
        <v>15</v>
      </c>
      <c r="BO156" s="21">
        <f t="shared" si="48"/>
        <v>8.57462211</v>
      </c>
      <c r="BP156" s="21">
        <f t="shared" si="49"/>
        <v>17.576508109999999</v>
      </c>
      <c r="BQ156" s="21">
        <f t="shared" si="47"/>
        <v>26.79872361</v>
      </c>
      <c r="BR156" s="21">
        <f t="shared" si="47"/>
        <v>36.358449890000003</v>
      </c>
      <c r="BS156" s="21">
        <f t="shared" si="47"/>
        <v>45.838869360000004</v>
      </c>
      <c r="BT156" s="21">
        <f t="shared" si="47"/>
        <v>55.084447620000006</v>
      </c>
      <c r="BU156" s="21">
        <f t="shared" si="47"/>
        <v>64.906067059999998</v>
      </c>
      <c r="BV156" s="21">
        <f t="shared" si="47"/>
        <v>74.989237459999998</v>
      </c>
      <c r="BW156" s="21">
        <f t="shared" si="47"/>
        <v>84.743000969999997</v>
      </c>
      <c r="BX156" s="21">
        <f t="shared" si="47"/>
        <v>93.989937879999999</v>
      </c>
      <c r="BY156" s="21">
        <f t="shared" si="47"/>
        <v>103.31982161000001</v>
      </c>
      <c r="BZ156" s="21">
        <f t="shared" si="47"/>
        <v>112.45381874</v>
      </c>
    </row>
    <row r="157" spans="1:78" customFormat="1">
      <c r="A157" s="10">
        <v>1008</v>
      </c>
      <c r="B157" s="10" t="s">
        <v>16</v>
      </c>
      <c r="C157" s="21">
        <f>+'[14]15'!$E$63/10^6</f>
        <v>2.33726455</v>
      </c>
      <c r="D157" s="21">
        <f>+'[14]15'!$F$63/10^6</f>
        <v>2.5114727100000001</v>
      </c>
      <c r="E157" s="21">
        <f>+'[14]15'!$G$63/10^6</f>
        <v>2.5435336099999999</v>
      </c>
      <c r="F157" s="21">
        <f>+'[14]15'!$I$63/10^6</f>
        <v>2.6935752800000001</v>
      </c>
      <c r="G157" s="21">
        <f>+'[14]15'!$J$63/10^6</f>
        <v>2.52346512</v>
      </c>
      <c r="H157" s="21">
        <f>+'[14]15'!$K$63/10^6</f>
        <v>2.4171814200000004</v>
      </c>
      <c r="I157" s="21">
        <f>+'[14]15'!$M$63/10^6</f>
        <v>2.6152365199999998</v>
      </c>
      <c r="J157" s="21">
        <f>+'[14]15'!$N$63/10^6</f>
        <v>2.4864978900000003</v>
      </c>
      <c r="K157" s="21">
        <f>+'[14]15'!$O$63/10^6</f>
        <v>2.4219217899999999</v>
      </c>
      <c r="L157" s="21">
        <f>+'[14]15'!$Q$63/10^6</f>
        <v>2.4312869399999997</v>
      </c>
      <c r="M157" s="21">
        <f>+'[14]15'!$R$63/10^6</f>
        <v>2.6472224099999995</v>
      </c>
      <c r="N157" s="21">
        <f>+'[14]15'!$S$63/10^6</f>
        <v>2.5485605599999999</v>
      </c>
      <c r="O157" s="29">
        <f t="shared" si="43"/>
        <v>30.177218799999999</v>
      </c>
      <c r="Q157" s="10">
        <v>1008</v>
      </c>
      <c r="R157" s="10" t="s">
        <v>16</v>
      </c>
      <c r="S157" s="21">
        <f>+'[14]15'!$E$64/10^6</f>
        <v>2.1482030699999997</v>
      </c>
      <c r="T157" s="21">
        <f>+'[14]15'!$F$64/10^6</f>
        <v>2.3160514000000001</v>
      </c>
      <c r="U157" s="21">
        <f>+'[14]15'!$G$64/10^6</f>
        <v>2.3475600600000002</v>
      </c>
      <c r="V157" s="21">
        <f>+'[14]15'!$I$64/10^6</f>
        <v>2.4967828700000001</v>
      </c>
      <c r="W157" s="21">
        <f>+'[14]15'!$J$64/10^6</f>
        <v>2.3255087000000003</v>
      </c>
      <c r="X157" s="21">
        <f>+'[14]15'!$K$64/10^6</f>
        <v>2.2126373800000003</v>
      </c>
      <c r="Y157" s="21">
        <f>+'[14]15'!$M$64/10^6</f>
        <v>2.41257959</v>
      </c>
      <c r="Z157" s="21">
        <f>+'[14]15'!$N$64/10^6</f>
        <v>2.2756451499999999</v>
      </c>
      <c r="AA157" s="21">
        <f>+'[14]15'!$O$64/10^6</f>
        <v>2.2119868599999997</v>
      </c>
      <c r="AB157" s="21">
        <f>+'[14]15'!$Q$64/10^6</f>
        <v>2.2207602799999995</v>
      </c>
      <c r="AC157" s="21">
        <f>+'[14]15'!$R$64/10^6</f>
        <v>2.4381867599999998</v>
      </c>
      <c r="AD157" s="21">
        <f>+'[14]15'!$S$64/10^6</f>
        <v>2.3276896000000002</v>
      </c>
      <c r="AE157" s="29">
        <f t="shared" si="44"/>
        <v>27.73359172</v>
      </c>
      <c r="AG157" s="10">
        <v>1008</v>
      </c>
      <c r="AH157" s="10" t="s">
        <v>16</v>
      </c>
      <c r="AI157" s="21">
        <f>+'[14]15'!$E$76/10^6</f>
        <v>0.158</v>
      </c>
      <c r="AJ157" s="21">
        <f>+'[14]15'!$F$76/10^6</f>
        <v>0.16178999999999999</v>
      </c>
      <c r="AK157" s="21">
        <f>+'[14]15'!$G$76/10^6</f>
        <v>0.15995000000000001</v>
      </c>
      <c r="AL157" s="21">
        <f>+'[14]15'!$I$76/10^6</f>
        <v>0.16003000000000001</v>
      </c>
      <c r="AM157" s="21">
        <f>+'[14]15'!$J$76/10^6</f>
        <v>0.16238</v>
      </c>
      <c r="AN157" s="21">
        <f>+'[14]15'!$K$76/10^6</f>
        <v>0.16361999999999999</v>
      </c>
      <c r="AO157" s="21">
        <f>+'[14]15'!$M$76/10^6</f>
        <v>0.16347999999999999</v>
      </c>
      <c r="AP157" s="21">
        <f>+'[14]15'!$N$76/10^6</f>
        <v>0.16606000000000001</v>
      </c>
      <c r="AQ157" s="21">
        <f>+'[14]15'!$O$76/10^6</f>
        <v>0.16666</v>
      </c>
      <c r="AR157" s="21">
        <f>+'[14]15'!$Q$76/10^6</f>
        <v>0.1661</v>
      </c>
      <c r="AS157" s="21">
        <f>+'[14]15'!$R$76/10^6</f>
        <v>0.16778000000000001</v>
      </c>
      <c r="AT157" s="21">
        <f>+'[14]15'!$S$76/10^6</f>
        <v>0.17312991</v>
      </c>
      <c r="AU157" s="29">
        <f t="shared" si="45"/>
        <v>1.9689799100000003</v>
      </c>
      <c r="AW157" s="10">
        <v>1008</v>
      </c>
      <c r="AX157" s="10" t="s">
        <v>16</v>
      </c>
      <c r="AY157" s="21">
        <f>+'[14]15'!$E$85/10^6</f>
        <v>3.1061479999999999E-2</v>
      </c>
      <c r="AZ157" s="21">
        <f>+'[14]15'!$F$85/10^6</f>
        <v>3.3631309999999998E-2</v>
      </c>
      <c r="BA157" s="21">
        <f>+'[14]15'!$G$85/10^6</f>
        <v>3.6023550000000001E-2</v>
      </c>
      <c r="BB157" s="21">
        <f>+'[14]15'!$I$85/10^6</f>
        <v>3.6762410000000002E-2</v>
      </c>
      <c r="BC157" s="21">
        <f>+'[14]15'!$J$85/10^6</f>
        <v>3.5576419999999997E-2</v>
      </c>
      <c r="BD157" s="21">
        <f>+'[14]15'!$K$85/10^6</f>
        <v>4.0924040000000002E-2</v>
      </c>
      <c r="BE157" s="21">
        <f>+'[14]15'!$M$85/10^6</f>
        <v>3.9176929999999999E-2</v>
      </c>
      <c r="BF157" s="21">
        <f>+'[14]15'!$N$85/10^6</f>
        <v>4.4792740000000004E-2</v>
      </c>
      <c r="BG157" s="21">
        <f>+'[14]15'!$O$85/10^6</f>
        <v>4.327493000000001E-2</v>
      </c>
      <c r="BH157" s="21">
        <f>+'[14]15'!$Q$85/10^6</f>
        <v>4.4426660000000007E-2</v>
      </c>
      <c r="BI157" s="21">
        <f>+'[14]15'!$R$85/10^6</f>
        <v>4.1255649999999991E-2</v>
      </c>
      <c r="BJ157" s="21">
        <f>+'[14]15'!$S$85/10^6</f>
        <v>4.774105E-2</v>
      </c>
      <c r="BK157" s="29">
        <f t="shared" si="46"/>
        <v>0.47464716999999995</v>
      </c>
      <c r="BM157" s="10">
        <v>1008</v>
      </c>
      <c r="BN157" s="10" t="s">
        <v>16</v>
      </c>
      <c r="BO157" s="21">
        <f t="shared" si="48"/>
        <v>2.33726455</v>
      </c>
      <c r="BP157" s="21">
        <f t="shared" si="49"/>
        <v>4.84873726</v>
      </c>
      <c r="BQ157" s="21">
        <f t="shared" si="47"/>
        <v>7.3922708699999999</v>
      </c>
      <c r="BR157" s="21">
        <f t="shared" si="47"/>
        <v>10.08584615</v>
      </c>
      <c r="BS157" s="21">
        <f t="shared" si="47"/>
        <v>12.609311269999999</v>
      </c>
      <c r="BT157" s="21">
        <f t="shared" si="47"/>
        <v>15.02649269</v>
      </c>
      <c r="BU157" s="21">
        <f t="shared" si="47"/>
        <v>17.641729210000001</v>
      </c>
      <c r="BV157" s="21">
        <f t="shared" si="47"/>
        <v>20.1282271</v>
      </c>
      <c r="BW157" s="21">
        <f t="shared" si="47"/>
        <v>22.550148889999999</v>
      </c>
      <c r="BX157" s="21">
        <f t="shared" si="47"/>
        <v>24.981435829999999</v>
      </c>
      <c r="BY157" s="21">
        <f t="shared" si="47"/>
        <v>27.62865824</v>
      </c>
      <c r="BZ157" s="21">
        <f t="shared" si="47"/>
        <v>30.177218799999999</v>
      </c>
    </row>
    <row r="158" spans="1:78" customFormat="1">
      <c r="A158" s="10">
        <v>1009</v>
      </c>
      <c r="B158" s="10" t="s">
        <v>17</v>
      </c>
      <c r="C158" s="21">
        <f>+'[14]16'!$E$63/10^6</f>
        <v>2.1971404699999999</v>
      </c>
      <c r="D158" s="21">
        <f>+'[14]16'!$F$63/10^6</f>
        <v>2.2154687100000001</v>
      </c>
      <c r="E158" s="21">
        <f>+'[14]16'!$G$63/10^6</f>
        <v>2.21887758</v>
      </c>
      <c r="F158" s="21">
        <f>+'[14]16'!$I$63/10^6</f>
        <v>2.2261850600000002</v>
      </c>
      <c r="G158" s="21">
        <f>+'[14]16'!$J$63/10^6</f>
        <v>2.1761752300000006</v>
      </c>
      <c r="H158" s="21">
        <f>+'[14]16'!$K$63/10^6</f>
        <v>2.0578475899999997</v>
      </c>
      <c r="I158" s="21">
        <f>+'[14]16'!$M$63/10^6</f>
        <v>2.3242961799999997</v>
      </c>
      <c r="J158" s="21">
        <f>+'[14]16'!$N$63/10^6</f>
        <v>2.2158954599999996</v>
      </c>
      <c r="K158" s="21">
        <f>+'[14]16'!$O$63/10^6</f>
        <v>2.30468144</v>
      </c>
      <c r="L158" s="21">
        <f>+'[14]16'!$Q$63/10^6</f>
        <v>2.22178304</v>
      </c>
      <c r="M158" s="21">
        <f>+'[14]16'!$R$63/10^6</f>
        <v>2.2254018900000001</v>
      </c>
      <c r="N158" s="21">
        <f>+'[14]16'!$S$63/10^6</f>
        <v>2.2319036299999997</v>
      </c>
      <c r="O158" s="29">
        <f t="shared" si="43"/>
        <v>26.615656279999996</v>
      </c>
      <c r="Q158" s="10">
        <v>1009</v>
      </c>
      <c r="R158" s="10" t="s">
        <v>17</v>
      </c>
      <c r="S158" s="21">
        <f>+'[14]16'!$E$64/10^6</f>
        <v>1.9671605999999999</v>
      </c>
      <c r="T158" s="21">
        <f>+'[14]16'!$F$64/10^6</f>
        <v>1.9808139</v>
      </c>
      <c r="U158" s="21">
        <f>+'[14]16'!$G$64/10^6</f>
        <v>1.98071244</v>
      </c>
      <c r="V158" s="21">
        <f>+'[14]16'!$I$64/10^6</f>
        <v>1.971814</v>
      </c>
      <c r="W158" s="21">
        <f>+'[14]16'!$J$64/10^6</f>
        <v>1.9433374000000001</v>
      </c>
      <c r="X158" s="21">
        <f>+'[14]16'!$K$64/10^6</f>
        <v>1.81030347</v>
      </c>
      <c r="Y158" s="21">
        <f>+'[14]16'!$M$64/10^6</f>
        <v>2.0865622999999998</v>
      </c>
      <c r="Z158" s="21">
        <f>+'[14]16'!$N$64/10^6</f>
        <v>1.9687515699999996</v>
      </c>
      <c r="AA158" s="21">
        <f>+'[14]16'!$O$64/10^6</f>
        <v>2.0740221999999999</v>
      </c>
      <c r="AB158" s="21">
        <f>+'[14]16'!$Q$64/10^6</f>
        <v>1.98030336</v>
      </c>
      <c r="AC158" s="21">
        <f>+'[14]16'!$R$64/10^6</f>
        <v>1.98418586</v>
      </c>
      <c r="AD158" s="21">
        <f>+'[14]16'!$S$64/10^6</f>
        <v>1.9903287599999999</v>
      </c>
      <c r="AE158" s="29">
        <f t="shared" si="44"/>
        <v>23.738295860000004</v>
      </c>
      <c r="AG158" s="10">
        <v>1009</v>
      </c>
      <c r="AH158" s="10" t="s">
        <v>17</v>
      </c>
      <c r="AI158" s="21">
        <f>+'[14]16'!$E$76/10^6</f>
        <v>0.18163000000000001</v>
      </c>
      <c r="AJ158" s="21">
        <f>+'[14]16'!$F$76/10^6</f>
        <v>0.18658074999999999</v>
      </c>
      <c r="AK158" s="21">
        <f>+'[14]16'!$G$76/10^6</f>
        <v>0.18851925</v>
      </c>
      <c r="AL158" s="21">
        <f>+'[14]16'!$I$76/10^6</f>
        <v>0.20362841000000001</v>
      </c>
      <c r="AM158" s="21">
        <f>+'[14]16'!$J$76/10^6</f>
        <v>0.18547812999999999</v>
      </c>
      <c r="AN158" s="21">
        <f>+'[14]16'!$K$76/10^6</f>
        <v>0.19342999999999999</v>
      </c>
      <c r="AO158" s="21">
        <f>+'[14]16'!$M$76/10^6</f>
        <v>0.18693000000000001</v>
      </c>
      <c r="AP158" s="21">
        <f>+'[14]16'!$N$76/10^6</f>
        <v>0.18817999999999999</v>
      </c>
      <c r="AQ158" s="21">
        <f>+'[14]16'!$O$76/10^6</f>
        <v>0.17971000000000001</v>
      </c>
      <c r="AR158" s="21">
        <f>+'[14]16'!$Q$76/10^6</f>
        <v>0.18704626000000002</v>
      </c>
      <c r="AS158" s="21">
        <f>+'[14]16'!$R$76/10^6</f>
        <v>0.18316766000000001</v>
      </c>
      <c r="AT158" s="21">
        <f>+'[14]16'!$S$76/10^6</f>
        <v>0.18336523999999998</v>
      </c>
      <c r="AU158" s="29">
        <f t="shared" si="45"/>
        <v>2.2476657000000002</v>
      </c>
      <c r="AW158" s="10">
        <v>1009</v>
      </c>
      <c r="AX158" s="10" t="s">
        <v>17</v>
      </c>
      <c r="AY158" s="21">
        <f>+'[14]16'!$E$85/10^6</f>
        <v>4.8349869999999996E-2</v>
      </c>
      <c r="AZ158" s="21">
        <f>+'[14]16'!$F$85/10^6</f>
        <v>4.8074059999999995E-2</v>
      </c>
      <c r="BA158" s="21">
        <f>+'[14]16'!$G$85/10^6</f>
        <v>4.9645889999999998E-2</v>
      </c>
      <c r="BB158" s="21">
        <f>+'[14]16'!$I$85/10^6</f>
        <v>5.074265E-2</v>
      </c>
      <c r="BC158" s="21">
        <f>+'[14]16'!$J$85/10^6</f>
        <v>4.7359699999999998E-2</v>
      </c>
      <c r="BD158" s="21">
        <f>+'[14]16'!$K$85/10^6</f>
        <v>5.4114119999999995E-2</v>
      </c>
      <c r="BE158" s="21">
        <f>+'[14]16'!$M$85/10^6</f>
        <v>5.0803879999999996E-2</v>
      </c>
      <c r="BF158" s="21">
        <f>+'[14]16'!$N$85/10^6</f>
        <v>5.8963889999999998E-2</v>
      </c>
      <c r="BG158" s="21">
        <f>+'[14]16'!$O$85/10^6</f>
        <v>5.094924E-2</v>
      </c>
      <c r="BH158" s="21">
        <f>+'[14]16'!$Q$85/10^6</f>
        <v>5.4433419999999996E-2</v>
      </c>
      <c r="BI158" s="21">
        <f>+'[14]16'!$R$85/10^6</f>
        <v>5.8048370000000002E-2</v>
      </c>
      <c r="BJ158" s="21">
        <f>+'[14]16'!$S$85/10^6</f>
        <v>5.8209629999999998E-2</v>
      </c>
      <c r="BK158" s="29">
        <f t="shared" si="46"/>
        <v>0.62969471999999993</v>
      </c>
      <c r="BM158" s="10">
        <v>1009</v>
      </c>
      <c r="BN158" s="10" t="s">
        <v>17</v>
      </c>
      <c r="BO158" s="21">
        <f t="shared" si="48"/>
        <v>2.1971404699999999</v>
      </c>
      <c r="BP158" s="21">
        <f t="shared" si="49"/>
        <v>4.4126091800000005</v>
      </c>
      <c r="BQ158" s="21">
        <f t="shared" si="47"/>
        <v>6.6314867600000005</v>
      </c>
      <c r="BR158" s="21">
        <f t="shared" si="47"/>
        <v>8.8576718200000002</v>
      </c>
      <c r="BS158" s="21">
        <f t="shared" si="47"/>
        <v>11.03384705</v>
      </c>
      <c r="BT158" s="21">
        <f t="shared" si="47"/>
        <v>13.09169464</v>
      </c>
      <c r="BU158" s="21">
        <f t="shared" si="47"/>
        <v>15.415990819999999</v>
      </c>
      <c r="BV158" s="21">
        <f t="shared" si="47"/>
        <v>17.63188628</v>
      </c>
      <c r="BW158" s="21">
        <f t="shared" si="47"/>
        <v>19.936567719999999</v>
      </c>
      <c r="BX158" s="21">
        <f t="shared" si="47"/>
        <v>22.158350759999998</v>
      </c>
      <c r="BY158" s="21">
        <f t="shared" si="47"/>
        <v>24.383752649999998</v>
      </c>
      <c r="BZ158" s="21">
        <f t="shared" si="47"/>
        <v>26.615656279999996</v>
      </c>
    </row>
    <row r="159" spans="1:78" customFormat="1">
      <c r="A159" s="10">
        <v>1010</v>
      </c>
      <c r="B159" s="10" t="s">
        <v>19</v>
      </c>
      <c r="C159" s="21">
        <f>+'[14]18'!$E$63/10^6</f>
        <v>2.7599364700000009</v>
      </c>
      <c r="D159" s="21">
        <f>+'[14]18'!$F$63/10^6</f>
        <v>2.7699120799999997</v>
      </c>
      <c r="E159" s="21">
        <f>+'[14]18'!$G$63/10^6</f>
        <v>2.7326422300000006</v>
      </c>
      <c r="F159" s="21">
        <f>+'[14]18'!$I$63/10^6</f>
        <v>2.8422476099999998</v>
      </c>
      <c r="G159" s="21">
        <f>+'[14]18'!$J$63/10^6</f>
        <v>2.9608478000000003</v>
      </c>
      <c r="H159" s="21">
        <f>+'[14]18'!$K$63/10^6</f>
        <v>2.9542532300000004</v>
      </c>
      <c r="I159" s="21">
        <f>+'[14]18'!$M$63/10^6</f>
        <v>3.1032704999999998</v>
      </c>
      <c r="J159" s="21">
        <f>+'[14]18'!$N$63/10^6</f>
        <v>2.9608847800000007</v>
      </c>
      <c r="K159" s="21">
        <f>+'[14]18'!$O$63/10^6</f>
        <v>3.0621340799999994</v>
      </c>
      <c r="L159" s="21">
        <f>+'[14]18'!$Q$63/10^6</f>
        <v>2.8079722900000004</v>
      </c>
      <c r="M159" s="21">
        <f>+'[14]18'!$R$63/10^6</f>
        <v>2.8056858500000001</v>
      </c>
      <c r="N159" s="21">
        <f>+'[14]18'!$S$63/10^6</f>
        <v>3.11162063</v>
      </c>
      <c r="O159" s="29">
        <f t="shared" si="43"/>
        <v>34.871407550000001</v>
      </c>
      <c r="Q159" s="10">
        <v>1010</v>
      </c>
      <c r="R159" s="10" t="s">
        <v>19</v>
      </c>
      <c r="S159" s="21">
        <f>+'[14]18'!$E$64/10^6</f>
        <v>2.4839515500000009</v>
      </c>
      <c r="T159" s="21">
        <f>+'[14]18'!$F$64/10^6</f>
        <v>2.4807628099999994</v>
      </c>
      <c r="U159" s="21">
        <f>+'[14]18'!$G$64/10^6</f>
        <v>2.4761502400000004</v>
      </c>
      <c r="V159" s="21">
        <f>+'[14]18'!$I$64/10^6</f>
        <v>2.5699568999999998</v>
      </c>
      <c r="W159" s="21">
        <f>+'[14]18'!$J$64/10^6</f>
        <v>2.7102270800000001</v>
      </c>
      <c r="X159" s="21">
        <f>+'[14]18'!$K$64/10^6</f>
        <v>2.6686429400000002</v>
      </c>
      <c r="Y159" s="21">
        <f>+'[14]18'!$M$64/10^6</f>
        <v>2.8376279000000002</v>
      </c>
      <c r="Z159" s="21">
        <f>+'[14]18'!$N$64/10^6</f>
        <v>2.7063598700000004</v>
      </c>
      <c r="AA159" s="21">
        <f>+'[14]18'!$O$64/10^6</f>
        <v>2.7886800299999996</v>
      </c>
      <c r="AB159" s="21">
        <f>+'[14]18'!$Q$64/10^6</f>
        <v>2.5347011200000003</v>
      </c>
      <c r="AC159" s="21">
        <f>+'[14]18'!$R$64/10^6</f>
        <v>2.5397692000000003</v>
      </c>
      <c r="AD159" s="21">
        <f>+'[14]18'!$S$64/10^6</f>
        <v>2.81151806</v>
      </c>
      <c r="AE159" s="29">
        <f t="shared" si="44"/>
        <v>31.608347699999999</v>
      </c>
      <c r="AG159" s="10">
        <v>1010</v>
      </c>
      <c r="AH159" s="10" t="s">
        <v>19</v>
      </c>
      <c r="AI159" s="21">
        <f>+'[14]18'!$E$76/10^6</f>
        <v>0.24867</v>
      </c>
      <c r="AJ159" s="21">
        <f>+'[14]18'!$F$76/10^6</f>
        <v>0.26235449</v>
      </c>
      <c r="AK159" s="21">
        <f>+'[14]18'!$G$76/10^6</f>
        <v>0.22667999999999999</v>
      </c>
      <c r="AL159" s="21">
        <f>+'[14]18'!$I$76/10^6</f>
        <v>0.24257000000000001</v>
      </c>
      <c r="AM159" s="21">
        <f>+'[14]18'!$J$76/10^6</f>
        <v>0.22198000000000001</v>
      </c>
      <c r="AN159" s="21">
        <f>+'[14]18'!$K$76/10^6</f>
        <v>0.24063000000000001</v>
      </c>
      <c r="AO159" s="21">
        <f>+'[14]18'!$M$76/10^6</f>
        <v>0.23336401000000001</v>
      </c>
      <c r="AP159" s="21">
        <f>+'[14]18'!$N$76/10^6</f>
        <v>0.22040999999999999</v>
      </c>
      <c r="AQ159" s="21">
        <f>+'[14]18'!$O$76/10^6</f>
        <v>0.23979</v>
      </c>
      <c r="AR159" s="21">
        <f>+'[14]18'!$Q$76/10^6</f>
        <v>0.23603018000000001</v>
      </c>
      <c r="AS159" s="21">
        <f>+'[14]18'!$R$76/10^6</f>
        <v>0.24427009</v>
      </c>
      <c r="AT159" s="21">
        <f>+'[14]18'!$S$76/10^6</f>
        <v>0.24243999999999999</v>
      </c>
      <c r="AU159" s="29">
        <f t="shared" si="45"/>
        <v>2.8591887700000003</v>
      </c>
      <c r="AW159" s="10">
        <v>1010</v>
      </c>
      <c r="AX159" s="10" t="s">
        <v>19</v>
      </c>
      <c r="AY159" s="21">
        <f>+'[14]18'!$E$85/10^6</f>
        <v>2.7314919999999999E-2</v>
      </c>
      <c r="AZ159" s="21">
        <f>+'[14]18'!$F$85/10^6</f>
        <v>2.6794779999999997E-2</v>
      </c>
      <c r="BA159" s="21">
        <f>+'[14]18'!$G$85/10^6</f>
        <v>2.9811989999999997E-2</v>
      </c>
      <c r="BB159" s="21">
        <f>+'[14]18'!$I$85/10^6</f>
        <v>2.9720709999999997E-2</v>
      </c>
      <c r="BC159" s="21">
        <f>+'[14]18'!$J$85/10^6</f>
        <v>2.8640720000000001E-2</v>
      </c>
      <c r="BD159" s="21">
        <f>+'[14]18'!$K$85/10^6</f>
        <v>4.4980289999999992E-2</v>
      </c>
      <c r="BE159" s="21">
        <f>+'[14]18'!$M$85/10^6</f>
        <v>3.2278590000000003E-2</v>
      </c>
      <c r="BF159" s="21">
        <f>+'[14]18'!$N$85/10^6</f>
        <v>3.4114910000000005E-2</v>
      </c>
      <c r="BG159" s="21">
        <f>+'[14]18'!$O$85/10^6</f>
        <v>3.3664050000000001E-2</v>
      </c>
      <c r="BH159" s="21">
        <f>+'[14]18'!$Q$85/10^6</f>
        <v>3.7240990000000009E-2</v>
      </c>
      <c r="BI159" s="21">
        <f>+'[14]18'!$R$85/10^6</f>
        <v>2.1646559999999999E-2</v>
      </c>
      <c r="BJ159" s="21">
        <f>+'[14]18'!$S$85/10^6</f>
        <v>5.766257000000001E-2</v>
      </c>
      <c r="BK159" s="29">
        <f t="shared" si="46"/>
        <v>0.40387107999999999</v>
      </c>
      <c r="BM159" s="10">
        <v>1010</v>
      </c>
      <c r="BN159" s="10" t="s">
        <v>19</v>
      </c>
      <c r="BO159" s="21">
        <f t="shared" si="48"/>
        <v>2.7599364700000009</v>
      </c>
      <c r="BP159" s="21">
        <f t="shared" si="49"/>
        <v>5.5298485500000005</v>
      </c>
      <c r="BQ159" s="21">
        <f t="shared" si="47"/>
        <v>8.2624907800000003</v>
      </c>
      <c r="BR159" s="21">
        <f t="shared" si="47"/>
        <v>11.10473839</v>
      </c>
      <c r="BS159" s="21">
        <f t="shared" si="47"/>
        <v>14.065586189999999</v>
      </c>
      <c r="BT159" s="21">
        <f t="shared" si="47"/>
        <v>17.01983942</v>
      </c>
      <c r="BU159" s="21">
        <f t="shared" si="47"/>
        <v>20.123109920000001</v>
      </c>
      <c r="BV159" s="21">
        <f t="shared" si="47"/>
        <v>23.083994700000002</v>
      </c>
      <c r="BW159" s="21">
        <f t="shared" si="47"/>
        <v>26.146128780000002</v>
      </c>
      <c r="BX159" s="21">
        <f t="shared" si="47"/>
        <v>28.95410107</v>
      </c>
      <c r="BY159" s="21">
        <f t="shared" si="47"/>
        <v>31.75978692</v>
      </c>
      <c r="BZ159" s="21">
        <f t="shared" si="47"/>
        <v>34.871407550000001</v>
      </c>
    </row>
    <row r="160" spans="1:78" customFormat="1">
      <c r="A160" s="10">
        <v>1011</v>
      </c>
      <c r="B160" s="10" t="s">
        <v>20</v>
      </c>
      <c r="C160" s="21">
        <f>+'[14]19'!$E$63/10^6</f>
        <v>1.6652567700000001</v>
      </c>
      <c r="D160" s="21">
        <f>+'[14]19'!$F$63/10^6</f>
        <v>1.73748021</v>
      </c>
      <c r="E160" s="21">
        <f>+'[14]19'!$G$63/10^6</f>
        <v>1.70629769</v>
      </c>
      <c r="F160" s="21">
        <f>+'[14]19'!$I$63/10^6</f>
        <v>1.7920044700000002</v>
      </c>
      <c r="G160" s="21">
        <f>+'[14]19'!$J$63/10^6</f>
        <v>1.7743576899999998</v>
      </c>
      <c r="H160" s="21">
        <f>+'[14]19'!$K$63/10^6</f>
        <v>1.7497204399999997</v>
      </c>
      <c r="I160" s="21">
        <f>+'[14]19'!$M$63/10^6</f>
        <v>2.00267733</v>
      </c>
      <c r="J160" s="21">
        <f>+'[14]19'!$N$63/10^6</f>
        <v>2.1080253300000003</v>
      </c>
      <c r="K160" s="21">
        <f>+'[14]19'!$O$63/10^6</f>
        <v>1.9514473800000001</v>
      </c>
      <c r="L160" s="21">
        <f>+'[14]19'!$Q$63/10^6</f>
        <v>1.7407185999999999</v>
      </c>
      <c r="M160" s="21">
        <f>+'[14]19'!$R$63/10^6</f>
        <v>1.76693393</v>
      </c>
      <c r="N160" s="21">
        <f>+'[14]19'!$S$63/10^6</f>
        <v>1.8483899299999997</v>
      </c>
      <c r="O160" s="29">
        <f t="shared" si="43"/>
        <v>21.843309770000001</v>
      </c>
      <c r="Q160" s="10">
        <v>1011</v>
      </c>
      <c r="R160" s="10" t="s">
        <v>20</v>
      </c>
      <c r="S160" s="21">
        <f>+'[14]19'!$E$64/10^6</f>
        <v>1.4624587</v>
      </c>
      <c r="T160" s="21">
        <f>+'[14]19'!$F$64/10^6</f>
        <v>1.537874</v>
      </c>
      <c r="U160" s="21">
        <f>+'[14]19'!$G$64/10^6</f>
        <v>1.5052971499999999</v>
      </c>
      <c r="V160" s="21">
        <f>+'[14]19'!$I$64/10^6</f>
        <v>1.5853671900000001</v>
      </c>
      <c r="W160" s="21">
        <f>+'[14]19'!$J$64/10^6</f>
        <v>1.5688663099999998</v>
      </c>
      <c r="X160" s="21">
        <f>+'[14]19'!$K$64/10^6</f>
        <v>1.5308727699999998</v>
      </c>
      <c r="Y160" s="21">
        <f>+'[14]19'!$M$64/10^6</f>
        <v>1.78730206</v>
      </c>
      <c r="Z160" s="21">
        <f>+'[14]19'!$N$64/10^6</f>
        <v>1.8803913799999998</v>
      </c>
      <c r="AA160" s="21">
        <f>+'[14]19'!$O$64/10^6</f>
        <v>1.7334236900000002</v>
      </c>
      <c r="AB160" s="21">
        <f>+'[14]19'!$Q$64/10^6</f>
        <v>1.5134405200000001</v>
      </c>
      <c r="AC160" s="21">
        <f>+'[14]19'!$R$64/10^6</f>
        <v>1.56360074</v>
      </c>
      <c r="AD160" s="21">
        <f>+'[14]19'!$S$64/10^6</f>
        <v>1.6070399099999997</v>
      </c>
      <c r="AE160" s="29">
        <f t="shared" si="44"/>
        <v>19.275934420000002</v>
      </c>
      <c r="AG160" s="10">
        <v>1011</v>
      </c>
      <c r="AH160" s="10" t="s">
        <v>20</v>
      </c>
      <c r="AI160" s="21">
        <f>+'[14]19'!$E$76/10^6</f>
        <v>0.18407999999999999</v>
      </c>
      <c r="AJ160" s="21">
        <f>+'[14]19'!$F$76/10^6</f>
        <v>0.18090999999999999</v>
      </c>
      <c r="AK160" s="21">
        <f>+'[14]19'!$G$76/10^6</f>
        <v>0.18063000000000001</v>
      </c>
      <c r="AL160" s="21">
        <f>+'[14]19'!$I$76/10^6</f>
        <v>0.18187</v>
      </c>
      <c r="AM160" s="21">
        <f>+'[14]19'!$J$76/10^6</f>
        <v>0.18060999999999999</v>
      </c>
      <c r="AN160" s="21">
        <f>+'[14]19'!$K$76/10^6</f>
        <v>0.18953</v>
      </c>
      <c r="AO160" s="21">
        <f>+'[14]19'!$M$76/10^6</f>
        <v>0.18684000000000001</v>
      </c>
      <c r="AP160" s="21">
        <f>+'[14]19'!$N$76/10^6</f>
        <v>0.19801523000000001</v>
      </c>
      <c r="AQ160" s="21">
        <f>+'[14]19'!$O$76/10^6</f>
        <v>0.18895000000000001</v>
      </c>
      <c r="AR160" s="21">
        <f>+'[14]19'!$Q$76/10^6</f>
        <v>0.19819260999999999</v>
      </c>
      <c r="AS160" s="21">
        <f>+'[14]19'!$R$76/10^6</f>
        <v>0.19453981000000001</v>
      </c>
      <c r="AT160" s="21">
        <f>+'[14]19'!$S$76/10^6</f>
        <v>0.18764961999999999</v>
      </c>
      <c r="AU160" s="29">
        <f t="shared" si="45"/>
        <v>2.2518172700000001</v>
      </c>
      <c r="AW160" s="10">
        <v>1011</v>
      </c>
      <c r="AX160" s="10" t="s">
        <v>20</v>
      </c>
      <c r="AY160" s="21">
        <f>+'[14]19'!$E$85/10^6</f>
        <v>1.871807E-2</v>
      </c>
      <c r="AZ160" s="21">
        <f>+'[14]19'!$F$85/10^6</f>
        <v>1.8696209999999998E-2</v>
      </c>
      <c r="BA160" s="21">
        <f>+'[14]19'!$G$85/10^6</f>
        <v>2.0370539999999999E-2</v>
      </c>
      <c r="BB160" s="21">
        <f>+'[14]19'!$I$85/10^6</f>
        <v>2.4767279999999999E-2</v>
      </c>
      <c r="BC160" s="21">
        <f>+'[14]19'!$J$85/10^6</f>
        <v>2.4881380000000002E-2</v>
      </c>
      <c r="BD160" s="21">
        <f>+'[14]19'!$K$85/10^6</f>
        <v>2.9317670000000001E-2</v>
      </c>
      <c r="BE160" s="21">
        <f>+'[14]19'!$M$85/10^6</f>
        <v>2.8535269999999998E-2</v>
      </c>
      <c r="BF160" s="21">
        <f>+'[14]19'!$N$85/10^6</f>
        <v>2.9618719999999998E-2</v>
      </c>
      <c r="BG160" s="21">
        <f>+'[14]19'!$O$85/10^6</f>
        <v>2.9073689999999999E-2</v>
      </c>
      <c r="BH160" s="21">
        <f>+'[14]19'!$Q$85/10^6</f>
        <v>2.9085470000000002E-2</v>
      </c>
      <c r="BI160" s="21">
        <f>+'[14]19'!$R$85/10^6</f>
        <v>8.7933800000000017E-3</v>
      </c>
      <c r="BJ160" s="21">
        <f>+'[14]19'!$S$85/10^6</f>
        <v>5.3700399999999995E-2</v>
      </c>
      <c r="BK160" s="29">
        <f t="shared" si="46"/>
        <v>0.31555807999999996</v>
      </c>
      <c r="BM160" s="10">
        <v>1011</v>
      </c>
      <c r="BN160" s="10" t="s">
        <v>20</v>
      </c>
      <c r="BO160" s="21">
        <f t="shared" si="48"/>
        <v>1.6652567700000001</v>
      </c>
      <c r="BP160" s="21">
        <f t="shared" si="49"/>
        <v>3.4027369800000002</v>
      </c>
      <c r="BQ160" s="21">
        <f t="shared" si="47"/>
        <v>5.1090346699999998</v>
      </c>
      <c r="BR160" s="21">
        <f t="shared" si="47"/>
        <v>6.90103914</v>
      </c>
      <c r="BS160" s="21">
        <f t="shared" si="47"/>
        <v>8.6753968300000004</v>
      </c>
      <c r="BT160" s="21">
        <f t="shared" si="47"/>
        <v>10.425117269999999</v>
      </c>
      <c r="BU160" s="21">
        <f t="shared" si="47"/>
        <v>12.427794599999999</v>
      </c>
      <c r="BV160" s="21">
        <f t="shared" si="47"/>
        <v>14.535819929999999</v>
      </c>
      <c r="BW160" s="21">
        <f t="shared" si="47"/>
        <v>16.48726731</v>
      </c>
      <c r="BX160" s="21">
        <f t="shared" si="47"/>
        <v>18.227985910000001</v>
      </c>
      <c r="BY160" s="21">
        <f t="shared" si="47"/>
        <v>19.994919840000001</v>
      </c>
      <c r="BZ160" s="21">
        <f t="shared" si="47"/>
        <v>21.843309770000001</v>
      </c>
    </row>
    <row r="161" spans="1:78" customFormat="1">
      <c r="A161" s="10">
        <v>1012</v>
      </c>
      <c r="B161" s="10" t="s">
        <v>21</v>
      </c>
      <c r="C161" s="21">
        <f>+'[14]20'!$E$63/10^6</f>
        <v>5.7633759199999997</v>
      </c>
      <c r="D161" s="21">
        <f>+'[14]20'!$F$63/10^6</f>
        <v>5.9948503999999998</v>
      </c>
      <c r="E161" s="21">
        <f>+'[14]20'!$G$63/10^6</f>
        <v>6.0225063399999987</v>
      </c>
      <c r="F161" s="21">
        <f>+'[14]20'!$I$63/10^6</f>
        <v>6.05142443</v>
      </c>
      <c r="G161" s="21">
        <f>+'[14]20'!$J$63/10^6</f>
        <v>6.0672901299999999</v>
      </c>
      <c r="H161" s="21">
        <f>+'[14]20'!$K$63/10^6</f>
        <v>5.5174365099999996</v>
      </c>
      <c r="I161" s="21">
        <f>+'[14]20'!$M$63/10^6</f>
        <v>6.1538884100000004</v>
      </c>
      <c r="J161" s="21">
        <f>+'[14]20'!$N$63/10^6</f>
        <v>6.4942759199999989</v>
      </c>
      <c r="K161" s="21">
        <f>+'[14]20'!$O$63/10^6</f>
        <v>6.016787550000001</v>
      </c>
      <c r="L161" s="21">
        <f>+'[14]20'!$Q$63/10^6</f>
        <v>5.8239130100000009</v>
      </c>
      <c r="M161" s="21">
        <f>+'[14]20'!$R$63/10^6</f>
        <v>6.01655037</v>
      </c>
      <c r="N161" s="21">
        <f>+'[14]20'!$S$63/10^6</f>
        <v>5.8182894600000008</v>
      </c>
      <c r="O161" s="29">
        <f t="shared" si="43"/>
        <v>71.740588450000004</v>
      </c>
      <c r="Q161" s="10">
        <v>1012</v>
      </c>
      <c r="R161" s="10" t="s">
        <v>21</v>
      </c>
      <c r="S161" s="21">
        <f>+'[14]20'!$E$64/10^6</f>
        <v>5.0696681100000003</v>
      </c>
      <c r="T161" s="21">
        <f>+'[14]20'!$F$64/10^6</f>
        <v>5.2845445699999996</v>
      </c>
      <c r="U161" s="21">
        <f>+'[14]20'!$G$64/10^6</f>
        <v>5.3277194499999991</v>
      </c>
      <c r="V161" s="21">
        <f>+'[14]20'!$I$64/10^6</f>
        <v>5.3368520199999994</v>
      </c>
      <c r="W161" s="21">
        <f>+'[14]20'!$J$64/10^6</f>
        <v>5.38056527</v>
      </c>
      <c r="X161" s="21">
        <f>+'[14]20'!$K$64/10^6</f>
        <v>4.8106102100000001</v>
      </c>
      <c r="Y161" s="21">
        <f>+'[14]20'!$M$64/10^6</f>
        <v>5.4711254500000006</v>
      </c>
      <c r="Z161" s="21">
        <f>+'[14]20'!$N$64/10^6</f>
        <v>5.7809293299999993</v>
      </c>
      <c r="AA161" s="21">
        <f>+'[14]20'!$O$64/10^6</f>
        <v>5.2983975000000001</v>
      </c>
      <c r="AB161" s="21">
        <f>+'[14]20'!$Q$64/10^6</f>
        <v>5.120601960000001</v>
      </c>
      <c r="AC161" s="21">
        <f>+'[14]20'!$R$64/10^6</f>
        <v>5.3127512599999998</v>
      </c>
      <c r="AD161" s="21">
        <f>+'[14]20'!$S$64/10^6</f>
        <v>5.0906410000000006</v>
      </c>
      <c r="AE161" s="29">
        <f t="shared" si="44"/>
        <v>63.284406130000001</v>
      </c>
      <c r="AG161" s="10">
        <v>1012</v>
      </c>
      <c r="AH161" s="10" t="s">
        <v>21</v>
      </c>
      <c r="AI161" s="21">
        <f>+'[14]20'!$E$76/10^6</f>
        <v>0.55596159000000001</v>
      </c>
      <c r="AJ161" s="21">
        <f>+'[14]20'!$F$76/10^6</f>
        <v>0.57462159000000002</v>
      </c>
      <c r="AK161" s="21">
        <f>+'[14]20'!$G$76/10^6</f>
        <v>0.55178000000000005</v>
      </c>
      <c r="AL161" s="21">
        <f>+'[14]20'!$I$76/10^6</f>
        <v>0.57022719999999993</v>
      </c>
      <c r="AM161" s="21">
        <f>+'[14]20'!$J$76/10^6</f>
        <v>0.55303720000000001</v>
      </c>
      <c r="AN161" s="21">
        <f>+'[14]20'!$K$76/10^6</f>
        <v>0.56129719999999994</v>
      </c>
      <c r="AO161" s="21">
        <f>+'[14]20'!$M$76/10^6</f>
        <v>0.53583999999999998</v>
      </c>
      <c r="AP161" s="21">
        <f>+'[14]20'!$N$76/10^6</f>
        <v>0.56283000000000005</v>
      </c>
      <c r="AQ161" s="21">
        <f>+'[14]20'!$O$76/10^6</f>
        <v>0.56750878000000005</v>
      </c>
      <c r="AR161" s="21">
        <f>+'[14]20'!$Q$76/10^6</f>
        <v>0.55065821999999998</v>
      </c>
      <c r="AS161" s="21">
        <f>+'[14]20'!$R$76/10^6</f>
        <v>0.55340999999999996</v>
      </c>
      <c r="AT161" s="21">
        <f>+'[14]20'!$S$76/10^6</f>
        <v>0.56362291000000009</v>
      </c>
      <c r="AU161" s="29">
        <f t="shared" si="45"/>
        <v>6.7007946899999995</v>
      </c>
      <c r="AW161" s="10">
        <v>1012</v>
      </c>
      <c r="AX161" s="10" t="s">
        <v>21</v>
      </c>
      <c r="AY161" s="21">
        <f>+'[14]20'!$E$85/10^6</f>
        <v>0.13774622</v>
      </c>
      <c r="AZ161" s="21">
        <f>+'[14]20'!$F$85/10^6</f>
        <v>0.13568423999999998</v>
      </c>
      <c r="BA161" s="21">
        <f>+'[14]20'!$G$85/10^6</f>
        <v>0.14300689</v>
      </c>
      <c r="BB161" s="21">
        <f>+'[14]20'!$I$85/10^6</f>
        <v>0.14434521</v>
      </c>
      <c r="BC161" s="21">
        <f>+'[14]20'!$J$85/10^6</f>
        <v>0.13368766000000001</v>
      </c>
      <c r="BD161" s="21">
        <f>+'[14]20'!$K$85/10^6</f>
        <v>0.14552909999999999</v>
      </c>
      <c r="BE161" s="21">
        <f>+'[14]20'!$M$85/10^6</f>
        <v>0.14692295999999999</v>
      </c>
      <c r="BF161" s="21">
        <f>+'[14]20'!$N$85/10^6</f>
        <v>0.15051659000000003</v>
      </c>
      <c r="BG161" s="21">
        <f>+'[14]20'!$O$85/10^6</f>
        <v>0.15088127000000001</v>
      </c>
      <c r="BH161" s="21">
        <f>+'[14]20'!$Q$85/10^6</f>
        <v>0.15265282999999999</v>
      </c>
      <c r="BI161" s="21">
        <f>+'[14]20'!$R$85/10^6</f>
        <v>0.15038910999999999</v>
      </c>
      <c r="BJ161" s="21">
        <f>+'[14]20'!$S$85/10^6</f>
        <v>0.16402554999999999</v>
      </c>
      <c r="BK161" s="29">
        <f t="shared" si="46"/>
        <v>1.7553876300000002</v>
      </c>
      <c r="BM161" s="10">
        <v>1012</v>
      </c>
      <c r="BN161" s="10" t="s">
        <v>21</v>
      </c>
      <c r="BO161" s="21">
        <f t="shared" si="48"/>
        <v>5.7633759199999997</v>
      </c>
      <c r="BP161" s="21">
        <f t="shared" si="49"/>
        <v>11.758226319999999</v>
      </c>
      <c r="BQ161" s="21">
        <f t="shared" si="47"/>
        <v>17.780732659999998</v>
      </c>
      <c r="BR161" s="21">
        <f t="shared" si="47"/>
        <v>23.832157089999999</v>
      </c>
      <c r="BS161" s="21">
        <f t="shared" si="47"/>
        <v>29.899447219999999</v>
      </c>
      <c r="BT161" s="21">
        <f t="shared" si="47"/>
        <v>35.416883729999995</v>
      </c>
      <c r="BU161" s="21">
        <f t="shared" si="47"/>
        <v>41.570772139999995</v>
      </c>
      <c r="BV161" s="21">
        <f t="shared" si="47"/>
        <v>48.065048059999995</v>
      </c>
      <c r="BW161" s="21">
        <f t="shared" si="47"/>
        <v>54.081835609999999</v>
      </c>
      <c r="BX161" s="21">
        <f t="shared" si="47"/>
        <v>59.905748619999997</v>
      </c>
      <c r="BY161" s="21">
        <f t="shared" si="47"/>
        <v>65.922298990000002</v>
      </c>
      <c r="BZ161" s="21">
        <f t="shared" si="47"/>
        <v>71.740588450000004</v>
      </c>
    </row>
    <row r="162" spans="1:78" customFormat="1">
      <c r="A162" s="10">
        <v>1013</v>
      </c>
      <c r="B162" s="10" t="s">
        <v>22</v>
      </c>
      <c r="C162" s="21">
        <f>+'[14]21'!$E$63/10^6</f>
        <v>0.30608019000000003</v>
      </c>
      <c r="D162" s="21">
        <f>+'[14]21'!$F$63/10^6</f>
        <v>0.32869810000000005</v>
      </c>
      <c r="E162" s="21">
        <f>+'[14]21'!$G$63/10^6</f>
        <v>0.33270032000000005</v>
      </c>
      <c r="F162" s="21">
        <f>+'[14]21'!$I$63/10^6</f>
        <v>0.35923298000000004</v>
      </c>
      <c r="G162" s="21">
        <f>+'[14]21'!$J$63/10^6</f>
        <v>0.34635878999999997</v>
      </c>
      <c r="H162" s="21">
        <f>+'[14]21'!$K$63/10^6</f>
        <v>0.35399502000000005</v>
      </c>
      <c r="I162" s="21">
        <f>+'[14]21'!$M$63/10^6</f>
        <v>0.41360328999999996</v>
      </c>
      <c r="J162" s="21">
        <f>+'[14]21'!$N$63/10^6</f>
        <v>0.39904871000000003</v>
      </c>
      <c r="K162" s="21">
        <f>+'[14]21'!$O$63/10^6</f>
        <v>0.38297413000000002</v>
      </c>
      <c r="L162" s="21">
        <f>+'[14]21'!$Q$63/10^6</f>
        <v>0.37394024999999997</v>
      </c>
      <c r="M162" s="21">
        <f>+'[14]21'!$R$63/10^6</f>
        <v>0.35050024000000002</v>
      </c>
      <c r="N162" s="21">
        <f>+'[14]21'!$S$63/10^6</f>
        <v>0.33351971000000002</v>
      </c>
      <c r="O162" s="29">
        <f t="shared" si="43"/>
        <v>4.2806517300000007</v>
      </c>
      <c r="Q162" s="10">
        <v>1013</v>
      </c>
      <c r="R162" s="10" t="s">
        <v>22</v>
      </c>
      <c r="S162" s="21">
        <f>+'[14]21'!$E$64/10^6</f>
        <v>0.26583129999999999</v>
      </c>
      <c r="T162" s="21">
        <f>+'[14]21'!$F$64/10^6</f>
        <v>0.28829013000000009</v>
      </c>
      <c r="U162" s="21">
        <f>+'[14]21'!$G$64/10^6</f>
        <v>0.29162520000000008</v>
      </c>
      <c r="V162" s="21">
        <f>+'[14]21'!$I$64/10^6</f>
        <v>0.31678845</v>
      </c>
      <c r="W162" s="21">
        <f>+'[14]21'!$J$64/10^6</f>
        <v>0.30532100000000001</v>
      </c>
      <c r="X162" s="21">
        <f>+'[14]21'!$K$64/10^6</f>
        <v>0.30940425000000005</v>
      </c>
      <c r="Y162" s="21">
        <f>+'[14]21'!$M$64/10^6</f>
        <v>0.36778679999999997</v>
      </c>
      <c r="Z162" s="21">
        <f>+'[14]21'!$N$64/10^6</f>
        <v>0.35376411000000002</v>
      </c>
      <c r="AA162" s="21">
        <f>+'[14]21'!$O$64/10^6</f>
        <v>0.33778852000000004</v>
      </c>
      <c r="AB162" s="21">
        <f>+'[14]21'!$Q$64/10^6</f>
        <v>0.32818225000000001</v>
      </c>
      <c r="AC162" s="21">
        <f>+'[14]21'!$R$64/10^6</f>
        <v>0.30469484999999996</v>
      </c>
      <c r="AD162" s="21">
        <f>+'[14]21'!$S$64/10^6</f>
        <v>0.28723293</v>
      </c>
      <c r="AE162" s="29">
        <f t="shared" si="44"/>
        <v>3.7567097900000004</v>
      </c>
      <c r="AG162" s="10">
        <v>1013</v>
      </c>
      <c r="AH162" s="10" t="s">
        <v>22</v>
      </c>
      <c r="AI162" s="21">
        <f>+'[14]21'!$E$76/10^6</f>
        <v>3.6400000000000002E-2</v>
      </c>
      <c r="AJ162" s="21">
        <f>+'[14]21'!$F$76/10^6</f>
        <v>3.6459999999999999E-2</v>
      </c>
      <c r="AK162" s="21">
        <f>+'[14]21'!$G$76/10^6</f>
        <v>3.6269999999999997E-2</v>
      </c>
      <c r="AL162" s="21">
        <f>+'[14]21'!$I$76/10^6</f>
        <v>3.696E-2</v>
      </c>
      <c r="AM162" s="21">
        <f>+'[14]21'!$J$76/10^6</f>
        <v>3.653E-2</v>
      </c>
      <c r="AN162" s="21">
        <f>+'[14]21'!$K$76/10^6</f>
        <v>3.7240000000000002E-2</v>
      </c>
      <c r="AO162" s="21">
        <f>+'[14]21'!$M$76/10^6</f>
        <v>3.8550000000000001E-2</v>
      </c>
      <c r="AP162" s="21">
        <f>+'[14]21'!$N$76/10^6</f>
        <v>3.789E-2</v>
      </c>
      <c r="AQ162" s="21">
        <f>+'[14]21'!$O$76/10^6</f>
        <v>3.7920000000000002E-2</v>
      </c>
      <c r="AR162" s="21">
        <f>+'[14]21'!$Q$76/10^6</f>
        <v>3.8309999999999997E-2</v>
      </c>
      <c r="AS162" s="21">
        <f>+'[14]21'!$R$76/10^6</f>
        <v>3.8199999999999998E-2</v>
      </c>
      <c r="AT162" s="21">
        <f>+'[14]21'!$S$76/10^6</f>
        <v>3.8510000000000003E-2</v>
      </c>
      <c r="AU162" s="29">
        <f t="shared" si="45"/>
        <v>0.44924000000000003</v>
      </c>
      <c r="AW162" s="10">
        <v>1013</v>
      </c>
      <c r="AX162" s="10" t="s">
        <v>22</v>
      </c>
      <c r="AY162" s="21">
        <f>+'[14]21'!$E$85/10^6</f>
        <v>3.8488900000000002E-3</v>
      </c>
      <c r="AZ162" s="21">
        <f>+'[14]21'!$F$85/10^6</f>
        <v>3.9479699999999994E-3</v>
      </c>
      <c r="BA162" s="21">
        <f>+'[14]21'!$G$85/10^6</f>
        <v>4.8051199999999995E-3</v>
      </c>
      <c r="BB162" s="21">
        <f>+'[14]21'!$I$85/10^6</f>
        <v>5.4845299999999996E-3</v>
      </c>
      <c r="BC162" s="21">
        <f>+'[14]21'!$J$85/10^6</f>
        <v>4.5077900000000002E-3</v>
      </c>
      <c r="BD162" s="21">
        <f>+'[14]21'!$K$85/10^6</f>
        <v>7.3507700000000004E-3</v>
      </c>
      <c r="BE162" s="21">
        <f>+'[14]21'!$M$85/10^6</f>
        <v>7.2664899999999996E-3</v>
      </c>
      <c r="BF162" s="21">
        <f>+'[14]21'!$N$85/10^6</f>
        <v>7.3946000000000003E-3</v>
      </c>
      <c r="BG162" s="21">
        <f>+'[14]21'!$O$85/10^6</f>
        <v>7.2656100000000005E-3</v>
      </c>
      <c r="BH162" s="21">
        <f>+'[14]21'!$Q$85/10^6</f>
        <v>7.4479999999999998E-3</v>
      </c>
      <c r="BI162" s="21">
        <f>+'[14]21'!$R$85/10^6</f>
        <v>7.6053899999999992E-3</v>
      </c>
      <c r="BJ162" s="21">
        <f>+'[14]21'!$S$85/10^6</f>
        <v>7.7767800000000005E-3</v>
      </c>
      <c r="BK162" s="29">
        <f t="shared" si="46"/>
        <v>7.4701939999999994E-2</v>
      </c>
      <c r="BM162" s="10">
        <v>1013</v>
      </c>
      <c r="BN162" s="10" t="s">
        <v>22</v>
      </c>
      <c r="BO162" s="21">
        <f t="shared" si="48"/>
        <v>0.30608019000000003</v>
      </c>
      <c r="BP162" s="21">
        <f t="shared" si="49"/>
        <v>0.63477829000000008</v>
      </c>
      <c r="BQ162" s="21">
        <f t="shared" si="47"/>
        <v>0.96747861000000013</v>
      </c>
      <c r="BR162" s="21">
        <f t="shared" si="47"/>
        <v>1.3267115900000002</v>
      </c>
      <c r="BS162" s="21">
        <f t="shared" si="47"/>
        <v>1.6730703800000002</v>
      </c>
      <c r="BT162" s="21">
        <f t="shared" si="47"/>
        <v>2.0270654000000001</v>
      </c>
      <c r="BU162" s="21">
        <f t="shared" si="47"/>
        <v>2.4406686899999999</v>
      </c>
      <c r="BV162" s="21">
        <f t="shared" si="47"/>
        <v>2.8397174000000001</v>
      </c>
      <c r="BW162" s="21">
        <f t="shared" si="47"/>
        <v>3.2226915300000001</v>
      </c>
      <c r="BX162" s="21">
        <f t="shared" si="47"/>
        <v>3.5966317800000001</v>
      </c>
      <c r="BY162" s="21">
        <f t="shared" si="47"/>
        <v>3.9471320200000002</v>
      </c>
      <c r="BZ162" s="21">
        <f t="shared" si="47"/>
        <v>4.2806517300000007</v>
      </c>
    </row>
    <row r="163" spans="1:78" customFormat="1">
      <c r="A163" s="10">
        <v>1014</v>
      </c>
      <c r="B163" s="10" t="s">
        <v>23</v>
      </c>
      <c r="C163" s="21">
        <f>+'[14]22'!$E$63/10^6</f>
        <v>14.144910629999998</v>
      </c>
      <c r="D163" s="21">
        <f>+'[14]22'!$F$63/10^6</f>
        <v>14.81809968</v>
      </c>
      <c r="E163" s="21">
        <f>+'[14]22'!$G$63/10^6</f>
        <v>14.38241468</v>
      </c>
      <c r="F163" s="21">
        <f>+'[14]22'!$I$63/10^6</f>
        <v>14.866496560000002</v>
      </c>
      <c r="G163" s="21">
        <f>+'[14]22'!$J$63/10^6</f>
        <v>14.949291870000001</v>
      </c>
      <c r="H163" s="21">
        <f>+'[14]22'!$K$63/10^6</f>
        <v>14.379383260000001</v>
      </c>
      <c r="I163" s="21">
        <f>+'[14]22'!$M$63/10^6</f>
        <v>16.096243260000001</v>
      </c>
      <c r="J163" s="21">
        <f>+'[14]22'!$N$63/10^6</f>
        <v>15.894229359999999</v>
      </c>
      <c r="K163" s="21">
        <f>+'[14]22'!$O$63/10^6</f>
        <v>15.744824540000002</v>
      </c>
      <c r="L163" s="21">
        <f>+'[14]22'!$Q$63/10^6</f>
        <v>15.014920520000002</v>
      </c>
      <c r="M163" s="21">
        <f>+'[14]22'!$R$63/10^6</f>
        <v>15.38615381</v>
      </c>
      <c r="N163" s="21">
        <f>+'[14]22'!$S$63/10^6</f>
        <v>15.243010330000001</v>
      </c>
      <c r="O163" s="29">
        <f t="shared" si="43"/>
        <v>180.91997849999998</v>
      </c>
      <c r="Q163" s="10">
        <v>1014</v>
      </c>
      <c r="R163" s="10" t="s">
        <v>23</v>
      </c>
      <c r="S163" s="21">
        <f>+'[14]22'!$E$64/10^6</f>
        <v>12.347877859999999</v>
      </c>
      <c r="T163" s="21">
        <f>+'[14]22'!$F$64/10^6</f>
        <v>13.03576524</v>
      </c>
      <c r="U163" s="21">
        <f>+'[14]22'!$G$64/10^6</f>
        <v>12.578490519999999</v>
      </c>
      <c r="V163" s="21">
        <f>+'[14]22'!$I$64/10^6</f>
        <v>13.055249770000001</v>
      </c>
      <c r="W163" s="21">
        <f>+'[14]22'!$J$64/10^6</f>
        <v>13.158675929999999</v>
      </c>
      <c r="X163" s="21">
        <f>+'[14]22'!$K$64/10^6</f>
        <v>12.54267997</v>
      </c>
      <c r="Y163" s="21">
        <f>+'[14]22'!$M$64/10^6</f>
        <v>14.299117949999999</v>
      </c>
      <c r="Z163" s="21">
        <f>+'[14]22'!$N$64/10^6</f>
        <v>14.019612519999999</v>
      </c>
      <c r="AA163" s="21">
        <f>+'[14]22'!$O$64/10^6</f>
        <v>13.831203390000002</v>
      </c>
      <c r="AB163" s="21">
        <f>+'[14]22'!$Q$64/10^6</f>
        <v>13.105872960000001</v>
      </c>
      <c r="AC163" s="21">
        <f>+'[14]22'!$R$64/10^6</f>
        <v>13.478830240000001</v>
      </c>
      <c r="AD163" s="21">
        <f>+'[14]22'!$S$64/10^6</f>
        <v>13.34510588</v>
      </c>
      <c r="AE163" s="29">
        <f t="shared" si="44"/>
        <v>158.79848223000002</v>
      </c>
      <c r="AG163" s="10">
        <v>1014</v>
      </c>
      <c r="AH163" s="10" t="s">
        <v>23</v>
      </c>
      <c r="AI163" s="21">
        <f>+'[14]22'!$E$76/10^6</f>
        <v>1.3482099999999999</v>
      </c>
      <c r="AJ163" s="21">
        <f>+'[14]22'!$F$76/10^6</f>
        <v>1.35911</v>
      </c>
      <c r="AK163" s="21">
        <f>+'[14]22'!$G$76/10^6</f>
        <v>1.3620099999999999</v>
      </c>
      <c r="AL163" s="21">
        <f>+'[14]22'!$I$76/10^6</f>
        <v>1.3588100000000001</v>
      </c>
      <c r="AM163" s="21">
        <f>+'[14]22'!$J$76/10^6</f>
        <v>1.3688821499999999</v>
      </c>
      <c r="AN163" s="21">
        <f>+'[14]22'!$K$76/10^6</f>
        <v>1.36643</v>
      </c>
      <c r="AO163" s="21">
        <f>+'[14]22'!$M$76/10^6</f>
        <v>1.3301400000000001</v>
      </c>
      <c r="AP163" s="21">
        <f>+'[14]22'!$N$76/10^6</f>
        <v>1.3920333600000001</v>
      </c>
      <c r="AQ163" s="21">
        <f>+'[14]22'!$O$76/10^6</f>
        <v>1.4404062799999999</v>
      </c>
      <c r="AR163" s="21">
        <f>+'[14]22'!$Q$76/10^6</f>
        <v>1.4140699999999999</v>
      </c>
      <c r="AS163" s="21">
        <f>+'[14]22'!$R$76/10^6</f>
        <v>1.40846</v>
      </c>
      <c r="AT163" s="21">
        <f>+'[14]22'!$S$76/10^6</f>
        <v>1.40751</v>
      </c>
      <c r="AU163" s="29">
        <f t="shared" si="45"/>
        <v>16.556071790000001</v>
      </c>
      <c r="AW163" s="10">
        <v>1014</v>
      </c>
      <c r="AX163" s="10" t="s">
        <v>23</v>
      </c>
      <c r="AY163" s="21">
        <f>+'[14]22'!$E$85/10^6</f>
        <v>0.44882277000000004</v>
      </c>
      <c r="AZ163" s="21">
        <f>+'[14]22'!$F$85/10^6</f>
        <v>0.42322444000000004</v>
      </c>
      <c r="BA163" s="21">
        <f>+'[14]22'!$G$85/10^6</f>
        <v>0.44191416000000006</v>
      </c>
      <c r="BB163" s="21">
        <f>+'[14]22'!$I$85/10^6</f>
        <v>0.45243679000000003</v>
      </c>
      <c r="BC163" s="21">
        <f>+'[14]22'!$J$85/10^6</f>
        <v>0.42173379000000005</v>
      </c>
      <c r="BD163" s="21">
        <f>+'[14]22'!$K$85/10^6</f>
        <v>0.47027329000000001</v>
      </c>
      <c r="BE163" s="21">
        <f>+'[14]22'!$M$85/10^6</f>
        <v>0.46698530999999999</v>
      </c>
      <c r="BF163" s="21">
        <f>+'[14]22'!$N$85/10^6</f>
        <v>0.48258348000000001</v>
      </c>
      <c r="BG163" s="21">
        <f>+'[14]22'!$O$85/10^6</f>
        <v>0.47321487000000001</v>
      </c>
      <c r="BH163" s="21">
        <f>+'[14]22'!$Q$85/10^6</f>
        <v>0.49497755999999998</v>
      </c>
      <c r="BI163" s="21">
        <f>+'[14]22'!$R$85/10^6</f>
        <v>0.49886357000000003</v>
      </c>
      <c r="BJ163" s="21">
        <f>+'[14]22'!$S$85/10^6</f>
        <v>0.49039444999999993</v>
      </c>
      <c r="BK163" s="29">
        <f t="shared" si="46"/>
        <v>5.5654244800000008</v>
      </c>
      <c r="BM163" s="10">
        <v>1014</v>
      </c>
      <c r="BN163" s="10" t="s">
        <v>23</v>
      </c>
      <c r="BO163" s="21">
        <f t="shared" si="48"/>
        <v>14.144910629999998</v>
      </c>
      <c r="BP163" s="21">
        <f t="shared" si="49"/>
        <v>28.963010309999998</v>
      </c>
      <c r="BQ163" s="21">
        <f t="shared" si="47"/>
        <v>43.345424989999998</v>
      </c>
      <c r="BR163" s="21">
        <f t="shared" si="47"/>
        <v>58.21192155</v>
      </c>
      <c r="BS163" s="21">
        <f t="shared" si="47"/>
        <v>73.161213419999996</v>
      </c>
      <c r="BT163" s="21">
        <f t="shared" si="47"/>
        <v>87.540596679999993</v>
      </c>
      <c r="BU163" s="21">
        <f t="shared" si="47"/>
        <v>103.63683993999999</v>
      </c>
      <c r="BV163" s="21">
        <f t="shared" si="47"/>
        <v>119.53106929999998</v>
      </c>
      <c r="BW163" s="21">
        <f t="shared" si="47"/>
        <v>135.27589383999998</v>
      </c>
      <c r="BX163" s="21">
        <f t="shared" si="47"/>
        <v>150.29081435999998</v>
      </c>
      <c r="BY163" s="21">
        <f t="shared" si="47"/>
        <v>165.67696816999998</v>
      </c>
      <c r="BZ163" s="21">
        <f t="shared" si="47"/>
        <v>180.91997849999998</v>
      </c>
    </row>
    <row r="164" spans="1:78" customFormat="1">
      <c r="A164" s="10">
        <v>1015</v>
      </c>
      <c r="B164" s="10" t="s">
        <v>24</v>
      </c>
      <c r="C164" s="21">
        <f>+'[14]23'!$E$63/10^6</f>
        <v>1.5137679700000002</v>
      </c>
      <c r="D164" s="21">
        <f>+'[14]23'!$F$63/10^6</f>
        <v>1.71412619</v>
      </c>
      <c r="E164" s="21">
        <f>+'[14]23'!$G$63/10^6</f>
        <v>1.5511367</v>
      </c>
      <c r="F164" s="21">
        <f>+'[14]23'!$I$63/10^6</f>
        <v>1.6287727099999998</v>
      </c>
      <c r="G164" s="21">
        <f>+'[14]23'!$J$63/10^6</f>
        <v>1.5861766099999999</v>
      </c>
      <c r="H164" s="21">
        <f>+'[14]23'!$K$63/10^6</f>
        <v>1.5620531699999998</v>
      </c>
      <c r="I164" s="21">
        <f>+'[14]23'!$M$63/10^6</f>
        <v>1.65710044</v>
      </c>
      <c r="J164" s="21">
        <f>+'[14]23'!$N$63/10^6</f>
        <v>1.93876373</v>
      </c>
      <c r="K164" s="21">
        <f>+'[14]23'!$O$63/10^6</f>
        <v>1.7142599299999999</v>
      </c>
      <c r="L164" s="21">
        <f>+'[14]23'!$Q$63/10^6</f>
        <v>1.7133276400000002</v>
      </c>
      <c r="M164" s="21">
        <f>+'[14]23'!$R$63/10^6</f>
        <v>1.6371323499999999</v>
      </c>
      <c r="N164" s="21">
        <f>+'[14]23'!$S$63/10^6</f>
        <v>1.6054608300000004</v>
      </c>
      <c r="O164" s="29">
        <f t="shared" si="43"/>
        <v>19.822078270000002</v>
      </c>
      <c r="Q164" s="10">
        <v>1015</v>
      </c>
      <c r="R164" s="10" t="s">
        <v>24</v>
      </c>
      <c r="S164" s="21">
        <f>+'[14]23'!$E$64/10^6</f>
        <v>1.2882395700000002</v>
      </c>
      <c r="T164" s="21">
        <f>+'[14]23'!$F$64/10^6</f>
        <v>1.4905344899999999</v>
      </c>
      <c r="U164" s="21">
        <f>+'[14]23'!$G$64/10^6</f>
        <v>1.3159239199999999</v>
      </c>
      <c r="V164" s="21">
        <f>+'[14]23'!$I$64/10^6</f>
        <v>1.3728136799999997</v>
      </c>
      <c r="W164" s="21">
        <f>+'[14]23'!$J$64/10^6</f>
        <v>1.3575075399999998</v>
      </c>
      <c r="X164" s="21">
        <f>+'[14]23'!$K$64/10^6</f>
        <v>1.3305397499999998</v>
      </c>
      <c r="Y164" s="21">
        <f>+'[14]23'!$M$64/10^6</f>
        <v>1.4257348299999999</v>
      </c>
      <c r="Z164" s="21">
        <f>+'[14]23'!$N$64/10^6</f>
        <v>1.7030177200000001</v>
      </c>
      <c r="AA164" s="21">
        <f>+'[14]23'!$O$64/10^6</f>
        <v>1.4794335000000001</v>
      </c>
      <c r="AB164" s="21">
        <f>+'[14]23'!$Q$64/10^6</f>
        <v>1.4763445900000001</v>
      </c>
      <c r="AC164" s="21">
        <f>+'[14]23'!$R$64/10^6</f>
        <v>1.4082383799999998</v>
      </c>
      <c r="AD164" s="21">
        <f>+'[14]23'!$S$64/10^6</f>
        <v>1.3651376700000004</v>
      </c>
      <c r="AE164" s="29">
        <f t="shared" si="44"/>
        <v>17.01346564</v>
      </c>
      <c r="AG164" s="10">
        <v>1015</v>
      </c>
      <c r="AH164" s="10" t="s">
        <v>24</v>
      </c>
      <c r="AI164" s="21">
        <f>+'[14]23'!$E$76/10^6</f>
        <v>0.17326</v>
      </c>
      <c r="AJ164" s="21">
        <f>+'[14]23'!$F$76/10^6</f>
        <v>0.17388999999999999</v>
      </c>
      <c r="AK164" s="21">
        <f>+'[14]23'!$G$76/10^6</f>
        <v>0.18246092999999999</v>
      </c>
      <c r="AL164" s="21">
        <f>+'[14]23'!$I$76/10^6</f>
        <v>0.20409308000000001</v>
      </c>
      <c r="AM164" s="21">
        <f>+'[14]23'!$J$76/10^6</f>
        <v>0.17765</v>
      </c>
      <c r="AN164" s="21">
        <f>+'[14]23'!$K$76/10^6</f>
        <v>0.17598</v>
      </c>
      <c r="AO164" s="21">
        <f>+'[14]23'!$M$76/10^6</f>
        <v>0.17766999999999999</v>
      </c>
      <c r="AP164" s="21">
        <f>+'[14]23'!$N$76/10^6</f>
        <v>0.17931</v>
      </c>
      <c r="AQ164" s="21">
        <f>+'[14]23'!$O$76/10^6</f>
        <v>0.17946999999999999</v>
      </c>
      <c r="AR164" s="21">
        <f>+'[14]23'!$Q$76/10^6</f>
        <v>0.18027000000000001</v>
      </c>
      <c r="AS164" s="21">
        <f>+'[14]23'!$R$76/10^6</f>
        <v>0.17937</v>
      </c>
      <c r="AT164" s="21">
        <f>+'[14]23'!$S$76/10^6</f>
        <v>0.17824000000000001</v>
      </c>
      <c r="AU164" s="29">
        <f t="shared" si="45"/>
        <v>2.16166401</v>
      </c>
      <c r="AW164" s="10">
        <v>1015</v>
      </c>
      <c r="AX164" s="10" t="s">
        <v>24</v>
      </c>
      <c r="AY164" s="21">
        <f>+'[14]23'!$E$85/10^6</f>
        <v>5.22684E-2</v>
      </c>
      <c r="AZ164" s="21">
        <f>+'[14]23'!$F$85/10^6</f>
        <v>4.9701699999999994E-2</v>
      </c>
      <c r="BA164" s="21">
        <f>+'[14]23'!$G$85/10^6</f>
        <v>5.2751849999999996E-2</v>
      </c>
      <c r="BB164" s="21">
        <f>+'[14]23'!$I$85/10^6</f>
        <v>5.1865949999999994E-2</v>
      </c>
      <c r="BC164" s="21">
        <f>+'[14]23'!$J$85/10^6</f>
        <v>5.101907E-2</v>
      </c>
      <c r="BD164" s="21">
        <f>+'[14]23'!$K$85/10^6</f>
        <v>5.553342E-2</v>
      </c>
      <c r="BE164" s="21">
        <f>+'[14]23'!$M$85/10^6</f>
        <v>5.3695609999999998E-2</v>
      </c>
      <c r="BF164" s="21">
        <f>+'[14]23'!$N$85/10^6</f>
        <v>5.6436010000000002E-2</v>
      </c>
      <c r="BG164" s="21">
        <f>+'[14]23'!$O$85/10^6</f>
        <v>5.5356429999999998E-2</v>
      </c>
      <c r="BH164" s="21">
        <f>+'[14]23'!$Q$85/10^6</f>
        <v>5.6713049999999994E-2</v>
      </c>
      <c r="BI164" s="21">
        <f>+'[14]23'!$R$85/10^6</f>
        <v>4.952397E-2</v>
      </c>
      <c r="BJ164" s="21">
        <f>+'[14]23'!$S$85/10^6</f>
        <v>6.2083160000000005E-2</v>
      </c>
      <c r="BK164" s="29">
        <f t="shared" si="46"/>
        <v>0.64694861999999997</v>
      </c>
      <c r="BM164" s="10">
        <v>1015</v>
      </c>
      <c r="BN164" s="10" t="s">
        <v>24</v>
      </c>
      <c r="BO164" s="21">
        <f t="shared" si="48"/>
        <v>1.5137679700000002</v>
      </c>
      <c r="BP164" s="21">
        <f t="shared" si="49"/>
        <v>3.22789416</v>
      </c>
      <c r="BQ164" s="21">
        <f t="shared" si="47"/>
        <v>4.7790308599999998</v>
      </c>
      <c r="BR164" s="21">
        <f t="shared" si="47"/>
        <v>6.4078035699999996</v>
      </c>
      <c r="BS164" s="21">
        <f t="shared" si="47"/>
        <v>7.9939801799999994</v>
      </c>
      <c r="BT164" s="21">
        <f t="shared" si="47"/>
        <v>9.5560333499999999</v>
      </c>
      <c r="BU164" s="21">
        <f t="shared" si="47"/>
        <v>11.213133790000001</v>
      </c>
      <c r="BV164" s="21">
        <f t="shared" si="47"/>
        <v>13.15189752</v>
      </c>
      <c r="BW164" s="21">
        <f t="shared" si="47"/>
        <v>14.866157449999999</v>
      </c>
      <c r="BX164" s="21">
        <f t="shared" si="47"/>
        <v>16.579485089999999</v>
      </c>
      <c r="BY164" s="21">
        <f t="shared" si="47"/>
        <v>18.21661744</v>
      </c>
      <c r="BZ164" s="21">
        <f t="shared" si="47"/>
        <v>19.822078270000002</v>
      </c>
    </row>
    <row r="165" spans="1:78" customFormat="1">
      <c r="A165" s="10">
        <v>1016</v>
      </c>
      <c r="B165" s="10" t="s">
        <v>25</v>
      </c>
      <c r="C165" s="21">
        <f>+'[14]24'!$E$63/10^6</f>
        <v>1.9858114499999997</v>
      </c>
      <c r="D165" s="21">
        <f>+'[14]24'!$F$63/10^6</f>
        <v>2.0838849399999999</v>
      </c>
      <c r="E165" s="21">
        <f>+'[14]24'!$G$63/10^6</f>
        <v>2.0067268299999999</v>
      </c>
      <c r="F165" s="21">
        <f>+'[14]24'!$I$63/10^6</f>
        <v>2.2207276600000001</v>
      </c>
      <c r="G165" s="21">
        <f>+'[14]24'!$J$63/10^6</f>
        <v>2.0866349799999999</v>
      </c>
      <c r="H165" s="21">
        <f>+'[14]24'!$K$63/10^6</f>
        <v>2.07246496</v>
      </c>
      <c r="I165" s="21">
        <f>+'[14]24'!$M$63/10^6</f>
        <v>2.3046241899999997</v>
      </c>
      <c r="J165" s="21">
        <f>+'[14]24'!$N$63/10^6</f>
        <v>2.5241737200000003</v>
      </c>
      <c r="K165" s="21">
        <f>+'[14]24'!$O$63/10^6</f>
        <v>2.2352773200000002</v>
      </c>
      <c r="L165" s="21">
        <f>+'[14]24'!$Q$63/10^6</f>
        <v>2.0375541599999996</v>
      </c>
      <c r="M165" s="21">
        <f>+'[14]24'!$R$63/10^6</f>
        <v>2.0667839499999996</v>
      </c>
      <c r="N165" s="21">
        <f>+'[14]24'!$S$63/10^6</f>
        <v>2.1082091700000003</v>
      </c>
      <c r="O165" s="29">
        <f t="shared" si="43"/>
        <v>25.732873330000004</v>
      </c>
      <c r="Q165" s="10">
        <v>1016</v>
      </c>
      <c r="R165" s="10" t="s">
        <v>25</v>
      </c>
      <c r="S165" s="21">
        <f>+'[14]24'!$E$64/10^6</f>
        <v>1.6920965199999998</v>
      </c>
      <c r="T165" s="21">
        <f>+'[14]24'!$F$64/10^6</f>
        <v>1.7947978100000002</v>
      </c>
      <c r="U165" s="21">
        <f>+'[14]24'!$G$64/10^6</f>
        <v>1.7161995799999998</v>
      </c>
      <c r="V165" s="21">
        <f>+'[14]24'!$I$64/10^6</f>
        <v>1.92583554</v>
      </c>
      <c r="W165" s="21">
        <f>+'[14]24'!$J$64/10^6</f>
        <v>1.7967543400000001</v>
      </c>
      <c r="X165" s="21">
        <f>+'[14]24'!$K$64/10^6</f>
        <v>1.77416292</v>
      </c>
      <c r="Y165" s="21">
        <f>+'[14]24'!$M$64/10^6</f>
        <v>2.0089550900000002</v>
      </c>
      <c r="Z165" s="21">
        <f>+'[14]24'!$N$64/10^6</f>
        <v>2.2203468600000003</v>
      </c>
      <c r="AA165" s="21">
        <f>+'[14]24'!$O$64/10^6</f>
        <v>1.9153224099999999</v>
      </c>
      <c r="AB165" s="21">
        <f>+'[14]24'!$Q$64/10^6</f>
        <v>1.7336271799999996</v>
      </c>
      <c r="AC165" s="21">
        <f>+'[14]24'!$R$64/10^6</f>
        <v>1.7813860199999998</v>
      </c>
      <c r="AD165" s="21">
        <f>+'[14]24'!$S$64/10^6</f>
        <v>1.7818557100000001</v>
      </c>
      <c r="AE165" s="29">
        <f t="shared" si="44"/>
        <v>22.141339979999994</v>
      </c>
      <c r="AG165" s="10">
        <v>1016</v>
      </c>
      <c r="AH165" s="10" t="s">
        <v>25</v>
      </c>
      <c r="AI165" s="21">
        <f>+'[14]24'!$E$76/10^6</f>
        <v>0.25533</v>
      </c>
      <c r="AJ165" s="21">
        <f>+'[14]24'!$F$76/10^6</f>
        <v>0.25406000000000001</v>
      </c>
      <c r="AK165" s="21">
        <f>+'[14]24'!$G$76/10^6</f>
        <v>0.25402999999999998</v>
      </c>
      <c r="AL165" s="21">
        <f>+'[14]24'!$I$76/10^6</f>
        <v>0.25435000000000002</v>
      </c>
      <c r="AM165" s="21">
        <f>+'[14]24'!$J$76/10^6</f>
        <v>0.25346000000000002</v>
      </c>
      <c r="AN165" s="21">
        <f>+'[14]24'!$K$76/10^6</f>
        <v>0.25663999999999998</v>
      </c>
      <c r="AO165" s="21">
        <f>+'[14]24'!$M$76/10^6</f>
        <v>0.25599</v>
      </c>
      <c r="AP165" s="21">
        <f>+'[14]24'!$N$76/10^6</f>
        <v>0.25851000000000002</v>
      </c>
      <c r="AQ165" s="21">
        <f>+'[14]24'!$O$76/10^6</f>
        <v>0.27575</v>
      </c>
      <c r="AR165" s="21">
        <f>+'[14]24'!$Q$76/10^6</f>
        <v>0.25802000000000003</v>
      </c>
      <c r="AS165" s="21">
        <f>+'[14]24'!$R$76/10^6</f>
        <v>0.25918000000000002</v>
      </c>
      <c r="AT165" s="21">
        <f>+'[14]24'!$S$76/10^6</f>
        <v>0.25975999999999999</v>
      </c>
      <c r="AU165" s="29">
        <f t="shared" si="45"/>
        <v>3.0950800000000003</v>
      </c>
      <c r="AW165" s="10">
        <v>1016</v>
      </c>
      <c r="AX165" s="10" t="s">
        <v>25</v>
      </c>
      <c r="AY165" s="21">
        <f>+'[14]24'!$E$85/10^6</f>
        <v>3.8384929999999998E-2</v>
      </c>
      <c r="AZ165" s="21">
        <f>+'[14]24'!$F$85/10^6</f>
        <v>3.5027130000000004E-2</v>
      </c>
      <c r="BA165" s="21">
        <f>+'[14]24'!$G$85/10^6</f>
        <v>3.6497250000000002E-2</v>
      </c>
      <c r="BB165" s="21">
        <f>+'[14]24'!$I$85/10^6</f>
        <v>4.0542119999999994E-2</v>
      </c>
      <c r="BC165" s="21">
        <f>+'[14]24'!$J$85/10^6</f>
        <v>3.6420639999999997E-2</v>
      </c>
      <c r="BD165" s="21">
        <f>+'[14]24'!$K$85/10^6</f>
        <v>4.1662039999999997E-2</v>
      </c>
      <c r="BE165" s="21">
        <f>+'[14]24'!$M$85/10^6</f>
        <v>3.9679100000000009E-2</v>
      </c>
      <c r="BF165" s="21">
        <f>+'[14]24'!$N$85/10^6</f>
        <v>4.531686E-2</v>
      </c>
      <c r="BG165" s="21">
        <f>+'[14]24'!$O$85/10^6</f>
        <v>4.420491E-2</v>
      </c>
      <c r="BH165" s="21">
        <f>+'[14]24'!$Q$85/10^6</f>
        <v>4.5906979999999993E-2</v>
      </c>
      <c r="BI165" s="21">
        <f>+'[14]24'!$R$85/10^6</f>
        <v>2.621793E-2</v>
      </c>
      <c r="BJ165" s="21">
        <f>+'[14]24'!$S$85/10^6</f>
        <v>6.6593459999999993E-2</v>
      </c>
      <c r="BK165" s="29">
        <f t="shared" si="46"/>
        <v>0.49645335000000002</v>
      </c>
      <c r="BM165" s="10">
        <v>1016</v>
      </c>
      <c r="BN165" s="10" t="s">
        <v>25</v>
      </c>
      <c r="BO165" s="21">
        <f t="shared" si="48"/>
        <v>1.9858114499999997</v>
      </c>
      <c r="BP165" s="21">
        <f t="shared" si="49"/>
        <v>4.0696963899999998</v>
      </c>
      <c r="BQ165" s="21">
        <f t="shared" si="47"/>
        <v>6.0764232199999997</v>
      </c>
      <c r="BR165" s="21">
        <f t="shared" si="47"/>
        <v>8.2971508800000002</v>
      </c>
      <c r="BS165" s="21">
        <f t="shared" si="47"/>
        <v>10.38378586</v>
      </c>
      <c r="BT165" s="21">
        <f t="shared" si="47"/>
        <v>12.456250819999999</v>
      </c>
      <c r="BU165" s="21">
        <f t="shared" si="47"/>
        <v>14.760875009999999</v>
      </c>
      <c r="BV165" s="21">
        <f t="shared" si="47"/>
        <v>17.28504873</v>
      </c>
      <c r="BW165" s="21">
        <f t="shared" si="47"/>
        <v>19.520326050000001</v>
      </c>
      <c r="BX165" s="21">
        <f t="shared" si="47"/>
        <v>21.55788021</v>
      </c>
      <c r="BY165" s="21">
        <f t="shared" si="47"/>
        <v>23.624664160000002</v>
      </c>
      <c r="BZ165" s="21">
        <f t="shared" si="47"/>
        <v>25.732873330000004</v>
      </c>
    </row>
    <row r="166" spans="1:78" customFormat="1">
      <c r="A166" s="10">
        <v>1017</v>
      </c>
      <c r="B166" s="10" t="s">
        <v>26</v>
      </c>
      <c r="C166" s="21">
        <f>+'[14]25'!$E$63/10^6</f>
        <v>4.1452161299999997</v>
      </c>
      <c r="D166" s="21">
        <f>+'[14]25'!$F$63/10^6</f>
        <v>4.2612934600000001</v>
      </c>
      <c r="E166" s="21">
        <f>+'[14]25'!$G$63/10^6</f>
        <v>4.2718092699999994</v>
      </c>
      <c r="F166" s="21">
        <f>+'[14]25'!$I$63/10^6</f>
        <v>4.4643342099999987</v>
      </c>
      <c r="G166" s="21">
        <f>+'[14]25'!$J$63/10^6</f>
        <v>4.3131696899999996</v>
      </c>
      <c r="H166" s="21">
        <f>+'[14]25'!$K$63/10^6</f>
        <v>4.01260949</v>
      </c>
      <c r="I166" s="21">
        <f>+'[14]25'!$M$63/10^6</f>
        <v>4.4859844400000002</v>
      </c>
      <c r="J166" s="21">
        <f>+'[14]25'!$N$63/10^6</f>
        <v>4.5577037700000007</v>
      </c>
      <c r="K166" s="21">
        <f>+'[14]25'!$O$63/10^6</f>
        <v>4.5524310799999999</v>
      </c>
      <c r="L166" s="21">
        <f>+'[14]25'!$Q$63/10^6</f>
        <v>4.2534649699999996</v>
      </c>
      <c r="M166" s="21">
        <f>+'[14]25'!$R$63/10^6</f>
        <v>4.2848166800000005</v>
      </c>
      <c r="N166" s="21">
        <f>+'[14]25'!$S$63/10^6</f>
        <v>4.2236799600000001</v>
      </c>
      <c r="O166" s="29">
        <f t="shared" si="43"/>
        <v>51.82651314999999</v>
      </c>
      <c r="Q166" s="10">
        <v>1017</v>
      </c>
      <c r="R166" s="10" t="s">
        <v>26</v>
      </c>
      <c r="S166" s="21">
        <f>+'[14]25'!$E$64/10^6</f>
        <v>3.6463208899999997</v>
      </c>
      <c r="T166" s="21">
        <f>+'[14]25'!$F$64/10^6</f>
        <v>3.75890938</v>
      </c>
      <c r="U166" s="21">
        <f>+'[14]25'!$G$64/10^6</f>
        <v>3.7563317299999999</v>
      </c>
      <c r="V166" s="21">
        <f>+'[14]25'!$I$64/10^6</f>
        <v>3.9716270299999996</v>
      </c>
      <c r="W166" s="21">
        <f>+'[14]25'!$J$64/10^6</f>
        <v>3.8127832799999997</v>
      </c>
      <c r="X166" s="21">
        <f>+'[14]25'!$K$64/10^6</f>
        <v>3.5128811100000004</v>
      </c>
      <c r="Y166" s="21">
        <f>+'[14]25'!$M$64/10^6</f>
        <v>3.9865751499999997</v>
      </c>
      <c r="Z166" s="21">
        <f>+'[14]25'!$N$64/10^6</f>
        <v>4.0313453299999997</v>
      </c>
      <c r="AA166" s="21">
        <f>+'[14]25'!$O$64/10^6</f>
        <v>4.0293399299999999</v>
      </c>
      <c r="AB166" s="21">
        <f>+'[14]25'!$Q$64/10^6</f>
        <v>3.7318402100000001</v>
      </c>
      <c r="AC166" s="21">
        <f>+'[14]25'!$R$64/10^6</f>
        <v>3.7457626500000005</v>
      </c>
      <c r="AD166" s="21">
        <f>+'[14]25'!$S$64/10^6</f>
        <v>3.6966299999999999</v>
      </c>
      <c r="AE166" s="29">
        <f t="shared" si="44"/>
        <v>45.680346690000007</v>
      </c>
      <c r="AG166" s="10">
        <v>1017</v>
      </c>
      <c r="AH166" s="10" t="s">
        <v>26</v>
      </c>
      <c r="AI166" s="21">
        <f>+'[14]25'!$E$76/10^6</f>
        <v>0.41720000000000002</v>
      </c>
      <c r="AJ166" s="21">
        <f>+'[14]25'!$F$76/10^6</f>
        <v>0.42099999999999999</v>
      </c>
      <c r="AK166" s="21">
        <f>+'[14]25'!$G$76/10^6</f>
        <v>0.42985000000000001</v>
      </c>
      <c r="AL166" s="21">
        <f>+'[14]25'!$I$76/10^6</f>
        <v>0.40927999999999998</v>
      </c>
      <c r="AM166" s="21">
        <f>+'[14]25'!$J$76/10^6</f>
        <v>0.42177953000000001</v>
      </c>
      <c r="AN166" s="21">
        <f>+'[14]25'!$K$76/10^6</f>
        <v>0.41502215000000003</v>
      </c>
      <c r="AO166" s="21">
        <f>+'[14]25'!$M$76/10^6</f>
        <v>0.41420000000000001</v>
      </c>
      <c r="AP166" s="21">
        <f>+'[14]25'!$N$76/10^6</f>
        <v>0.43672</v>
      </c>
      <c r="AQ166" s="21">
        <f>+'[14]25'!$O$76/10^6</f>
        <v>0.43646953000000005</v>
      </c>
      <c r="AR166" s="21">
        <f>+'[14]25'!$Q$76/10^6</f>
        <v>0.42848999999999998</v>
      </c>
      <c r="AS166" s="21">
        <f>+'[14]25'!$R$76/10^6</f>
        <v>0.45031953000000002</v>
      </c>
      <c r="AT166" s="21">
        <f>+'[14]25'!$S$76/10^6</f>
        <v>0.42618953000000004</v>
      </c>
      <c r="AU166" s="29">
        <f t="shared" si="45"/>
        <v>5.1065202699999999</v>
      </c>
      <c r="AW166" s="10">
        <v>1017</v>
      </c>
      <c r="AX166" s="10" t="s">
        <v>26</v>
      </c>
      <c r="AY166" s="21">
        <f>+'[14]25'!$E$85/10^6</f>
        <v>8.1695239999999988E-2</v>
      </c>
      <c r="AZ166" s="21">
        <f>+'[14]25'!$F$85/10^6</f>
        <v>8.1384079999999998E-2</v>
      </c>
      <c r="BA166" s="21">
        <f>+'[14]25'!$G$85/10^6</f>
        <v>8.5627540000000002E-2</v>
      </c>
      <c r="BB166" s="21">
        <f>+'[14]25'!$I$85/10^6</f>
        <v>8.342717999999999E-2</v>
      </c>
      <c r="BC166" s="21">
        <f>+'[14]25'!$J$85/10^6</f>
        <v>7.8606880000000004E-2</v>
      </c>
      <c r="BD166" s="21">
        <f>+'[14]25'!$K$85/10^6</f>
        <v>8.4706229999999993E-2</v>
      </c>
      <c r="BE166" s="21">
        <f>+'[14]25'!$M$85/10^6</f>
        <v>8.5209289999999993E-2</v>
      </c>
      <c r="BF166" s="21">
        <f>+'[14]25'!$N$85/10^6</f>
        <v>8.963844E-2</v>
      </c>
      <c r="BG166" s="21">
        <f>+'[14]25'!$O$85/10^6</f>
        <v>8.6621619999999996E-2</v>
      </c>
      <c r="BH166" s="21">
        <f>+'[14]25'!$Q$85/10^6</f>
        <v>9.3134759999999997E-2</v>
      </c>
      <c r="BI166" s="21">
        <f>+'[14]25'!$R$85/10^6</f>
        <v>8.8734499999999994E-2</v>
      </c>
      <c r="BJ166" s="21">
        <f>+'[14]25'!$S$85/10^6</f>
        <v>0.10086042999999999</v>
      </c>
      <c r="BK166" s="29">
        <f t="shared" si="46"/>
        <v>1.0396461899999998</v>
      </c>
      <c r="BM166" s="10">
        <v>1017</v>
      </c>
      <c r="BN166" s="10" t="s">
        <v>26</v>
      </c>
      <c r="BO166" s="21">
        <f t="shared" si="48"/>
        <v>4.1452161299999997</v>
      </c>
      <c r="BP166" s="21">
        <f t="shared" si="49"/>
        <v>8.4065095899999989</v>
      </c>
      <c r="BQ166" s="21">
        <f t="shared" si="47"/>
        <v>12.678318859999997</v>
      </c>
      <c r="BR166" s="21">
        <f t="shared" si="47"/>
        <v>17.142653069999994</v>
      </c>
      <c r="BS166" s="21">
        <f t="shared" si="47"/>
        <v>21.455822759999993</v>
      </c>
      <c r="BT166" s="21">
        <f t="shared" si="47"/>
        <v>25.468432249999992</v>
      </c>
      <c r="BU166" s="21">
        <f t="shared" si="47"/>
        <v>29.954416689999992</v>
      </c>
      <c r="BV166" s="21">
        <f t="shared" si="47"/>
        <v>34.512120459999991</v>
      </c>
      <c r="BW166" s="21">
        <f t="shared" si="47"/>
        <v>39.064551539999989</v>
      </c>
      <c r="BX166" s="21">
        <f t="shared" si="47"/>
        <v>43.318016509999993</v>
      </c>
      <c r="BY166" s="21">
        <f t="shared" si="47"/>
        <v>47.602833189999991</v>
      </c>
      <c r="BZ166" s="21">
        <f t="shared" si="47"/>
        <v>51.82651314999999</v>
      </c>
    </row>
    <row r="167" spans="1:78" customFormat="1">
      <c r="A167" s="10">
        <v>1018</v>
      </c>
      <c r="B167" s="10" t="s">
        <v>27</v>
      </c>
      <c r="C167" s="21">
        <f>+'[14]26'!$E$63/10^6</f>
        <v>1.7813976699999998</v>
      </c>
      <c r="D167" s="21">
        <f>+'[14]26'!$F$63/10^6</f>
        <v>1.7544894500000001</v>
      </c>
      <c r="E167" s="21">
        <f>+'[14]26'!$G$63/10^6</f>
        <v>1.8204019699999998</v>
      </c>
      <c r="F167" s="21">
        <f>+'[14]26'!$I$63/10^6</f>
        <v>1.8421172100000003</v>
      </c>
      <c r="G167" s="21">
        <f>+'[14]26'!$J$63/10^6</f>
        <v>1.7485521899999998</v>
      </c>
      <c r="H167" s="21">
        <f>+'[14]26'!$K$63/10^6</f>
        <v>1.81192427</v>
      </c>
      <c r="I167" s="21">
        <f>+'[14]26'!$M$63/10^6</f>
        <v>1.97374373</v>
      </c>
      <c r="J167" s="21">
        <f>+'[14]26'!$N$63/10^6</f>
        <v>1.9998516300000002</v>
      </c>
      <c r="K167" s="21">
        <f>+'[14]26'!$O$63/10^6</f>
        <v>1.93208102</v>
      </c>
      <c r="L167" s="21">
        <f>+'[14]26'!$Q$63/10^6</f>
        <v>1.8030451800000002</v>
      </c>
      <c r="M167" s="21">
        <f>+'[14]26'!$R$63/10^6</f>
        <v>1.86543569</v>
      </c>
      <c r="N167" s="21">
        <f>+'[14]26'!$S$63/10^6</f>
        <v>1.8300674500000003</v>
      </c>
      <c r="O167" s="29">
        <f t="shared" si="43"/>
        <v>22.163107460000006</v>
      </c>
      <c r="Q167" s="10">
        <v>1018</v>
      </c>
      <c r="R167" s="10" t="s">
        <v>27</v>
      </c>
      <c r="S167" s="21">
        <f>+'[14]26'!$E$64/10^6</f>
        <v>1.5220241699999999</v>
      </c>
      <c r="T167" s="21">
        <f>+'[14]26'!$F$64/10^6</f>
        <v>1.49683634</v>
      </c>
      <c r="U167" s="21">
        <f>+'[14]26'!$G$64/10^6</f>
        <v>1.5677867099999998</v>
      </c>
      <c r="V167" s="21">
        <f>+'[14]26'!$I$64/10^6</f>
        <v>1.5815017100000002</v>
      </c>
      <c r="W167" s="21">
        <f>+'[14]26'!$J$64/10^6</f>
        <v>1.4894835999999998</v>
      </c>
      <c r="X167" s="21">
        <f>+'[14]26'!$K$64/10^6</f>
        <v>1.5521530100000001</v>
      </c>
      <c r="Y167" s="21">
        <f>+'[14]26'!$M$64/10^6</f>
        <v>1.71873163</v>
      </c>
      <c r="Z167" s="21">
        <f>+'[14]26'!$N$64/10^6</f>
        <v>1.7426812200000001</v>
      </c>
      <c r="AA167" s="21">
        <f>+'[14]26'!$O$64/10^6</f>
        <v>1.68546551</v>
      </c>
      <c r="AB167" s="21">
        <f>+'[14]26'!$Q$64/10^6</f>
        <v>1.5548427800000002</v>
      </c>
      <c r="AC167" s="21">
        <f>+'[14]26'!$R$64/10^6</f>
        <v>1.6191622999999999</v>
      </c>
      <c r="AD167" s="21">
        <f>+'[14]26'!$S$64/10^6</f>
        <v>1.5901419300000001</v>
      </c>
      <c r="AE167" s="29">
        <f t="shared" si="44"/>
        <v>19.120810910000003</v>
      </c>
      <c r="AG167" s="10">
        <v>1018</v>
      </c>
      <c r="AH167" s="10" t="s">
        <v>27</v>
      </c>
      <c r="AI167" s="21">
        <f>+'[14]26'!$E$76/10^6</f>
        <v>0.21737000000000001</v>
      </c>
      <c r="AJ167" s="21">
        <f>+'[14]26'!$F$76/10^6</f>
        <v>0.21665999999999999</v>
      </c>
      <c r="AK167" s="21">
        <f>+'[14]26'!$G$76/10^6</f>
        <v>0.21099000000000001</v>
      </c>
      <c r="AL167" s="21">
        <f>+'[14]26'!$I$76/10^6</f>
        <v>0.21856</v>
      </c>
      <c r="AM167" s="21">
        <f>+'[14]26'!$J$76/10^6</f>
        <v>0.21942</v>
      </c>
      <c r="AN167" s="21">
        <f>+'[14]26'!$K$76/10^6</f>
        <v>0.21651999999999999</v>
      </c>
      <c r="AO167" s="21">
        <f>+'[14]26'!$M$76/10^6</f>
        <v>0.21240999999999999</v>
      </c>
      <c r="AP167" s="21">
        <f>+'[14]26'!$N$76/10^6</f>
        <v>0.21181</v>
      </c>
      <c r="AQ167" s="21">
        <f>+'[14]26'!$O$76/10^6</f>
        <v>0.20387</v>
      </c>
      <c r="AR167" s="21">
        <f>+'[14]26'!$Q$76/10^6</f>
        <v>0.20269999999999999</v>
      </c>
      <c r="AS167" s="21">
        <f>+'[14]26'!$R$76/10^6</f>
        <v>0.20208000000000001</v>
      </c>
      <c r="AT167" s="21">
        <f>+'[14]26'!$S$76/10^6</f>
        <v>0.19674</v>
      </c>
      <c r="AU167" s="29">
        <f t="shared" si="45"/>
        <v>2.5291300000000003</v>
      </c>
      <c r="AW167" s="10">
        <v>1018</v>
      </c>
      <c r="AX167" s="10" t="s">
        <v>27</v>
      </c>
      <c r="AY167" s="21">
        <f>+'[14]26'!$E$85/10^6</f>
        <v>4.2003499999999999E-2</v>
      </c>
      <c r="AZ167" s="21">
        <f>+'[14]26'!$F$85/10^6</f>
        <v>4.0993109999999999E-2</v>
      </c>
      <c r="BA167" s="21">
        <f>+'[14]26'!$G$85/10^6</f>
        <v>4.1625260000000004E-2</v>
      </c>
      <c r="BB167" s="21">
        <f>+'[14]26'!$I$85/10^6</f>
        <v>4.2055500000000003E-2</v>
      </c>
      <c r="BC167" s="21">
        <f>+'[14]26'!$J$85/10^6</f>
        <v>3.9648589999999997E-2</v>
      </c>
      <c r="BD167" s="21">
        <f>+'[14]26'!$K$85/10^6</f>
        <v>4.325126E-2</v>
      </c>
      <c r="BE167" s="21">
        <f>+'[14]26'!$M$85/10^6</f>
        <v>4.2602100000000004E-2</v>
      </c>
      <c r="BF167" s="21">
        <f>+'[14]26'!$N$85/10^6</f>
        <v>4.5360410000000004E-2</v>
      </c>
      <c r="BG167" s="21">
        <f>+'[14]26'!$O$85/10^6</f>
        <v>4.274551E-2</v>
      </c>
      <c r="BH167" s="21">
        <f>+'[14]26'!$Q$85/10^6</f>
        <v>4.5502399999999998E-2</v>
      </c>
      <c r="BI167" s="21">
        <f>+'[14]26'!$R$85/10^6</f>
        <v>4.4193389999999999E-2</v>
      </c>
      <c r="BJ167" s="21">
        <f>+'[14]26'!$S$85/10^6</f>
        <v>4.3185519999999998E-2</v>
      </c>
      <c r="BK167" s="29">
        <f t="shared" si="46"/>
        <v>0.51316655</v>
      </c>
      <c r="BM167" s="10">
        <v>1018</v>
      </c>
      <c r="BN167" s="10" t="s">
        <v>27</v>
      </c>
      <c r="BO167" s="21">
        <f t="shared" si="48"/>
        <v>1.7813976699999998</v>
      </c>
      <c r="BP167" s="21">
        <f t="shared" si="49"/>
        <v>3.5358871199999999</v>
      </c>
      <c r="BQ167" s="21">
        <f t="shared" si="47"/>
        <v>5.3562890899999998</v>
      </c>
      <c r="BR167" s="21">
        <f t="shared" si="47"/>
        <v>7.1984063000000003</v>
      </c>
      <c r="BS167" s="21">
        <f t="shared" si="47"/>
        <v>8.9469584900000001</v>
      </c>
      <c r="BT167" s="21">
        <f t="shared" si="47"/>
        <v>10.758882760000001</v>
      </c>
      <c r="BU167" s="21">
        <f t="shared" si="47"/>
        <v>12.732626490000001</v>
      </c>
      <c r="BV167" s="21">
        <f t="shared" si="47"/>
        <v>14.732478120000001</v>
      </c>
      <c r="BW167" s="21">
        <f t="shared" si="47"/>
        <v>16.664559140000001</v>
      </c>
      <c r="BX167" s="21">
        <f t="shared" si="47"/>
        <v>18.467604320000003</v>
      </c>
      <c r="BY167" s="21">
        <f t="shared" si="47"/>
        <v>20.333040010000005</v>
      </c>
      <c r="BZ167" s="21">
        <f t="shared" si="47"/>
        <v>22.163107460000006</v>
      </c>
    </row>
    <row r="168" spans="1:78" customFormat="1">
      <c r="A168" s="10">
        <v>1019</v>
      </c>
      <c r="B168" s="10" t="s">
        <v>28</v>
      </c>
      <c r="C168" s="21">
        <f>+'[14]27'!$E$63/10^6</f>
        <v>1.0880419299999999</v>
      </c>
      <c r="D168" s="21">
        <f>+'[14]27'!$F$63/10^6</f>
        <v>1.0922043399999999</v>
      </c>
      <c r="E168" s="21">
        <f>+'[14]27'!$G$63/10^6</f>
        <v>1.1156593399999999</v>
      </c>
      <c r="F168" s="21">
        <f>+'[14]27'!$I$63/10^6</f>
        <v>1.1584615399999998</v>
      </c>
      <c r="G168" s="21">
        <f>+'[14]27'!$J$63/10^6</f>
        <v>1.1425837700000001</v>
      </c>
      <c r="H168" s="21">
        <f>+'[14]27'!$K$63/10^6</f>
        <v>1.07558592</v>
      </c>
      <c r="I168" s="21">
        <f>+'[14]27'!$M$63/10^6</f>
        <v>1.18529372</v>
      </c>
      <c r="J168" s="21">
        <f>+'[14]27'!$N$63/10^6</f>
        <v>1.0818881499999999</v>
      </c>
      <c r="K168" s="21">
        <f>+'[14]27'!$O$63/10^6</f>
        <v>1.1276245199999997</v>
      </c>
      <c r="L168" s="21">
        <f>+'[14]27'!$Q$63/10^6</f>
        <v>1.1093757799999999</v>
      </c>
      <c r="M168" s="21">
        <f>+'[14]27'!$R$63/10^6</f>
        <v>1.1276848299999997</v>
      </c>
      <c r="N168" s="21">
        <f>+'[14]27'!$S$63/10^6</f>
        <v>1.06591638</v>
      </c>
      <c r="O168" s="29">
        <f t="shared" si="43"/>
        <v>13.37032022</v>
      </c>
      <c r="Q168" s="10">
        <v>1019</v>
      </c>
      <c r="R168" s="10" t="s">
        <v>28</v>
      </c>
      <c r="S168" s="21">
        <f>+'[14]27'!$E$64/10^6</f>
        <v>0.95801470999999994</v>
      </c>
      <c r="T168" s="21">
        <f>+'[14]27'!$F$64/10^6</f>
        <v>0.96180396000000012</v>
      </c>
      <c r="U168" s="21">
        <f>+'[14]27'!$G$64/10^6</f>
        <v>0.98490967000000007</v>
      </c>
      <c r="V168" s="21">
        <f>+'[14]27'!$I$64/10^6</f>
        <v>1.02568229</v>
      </c>
      <c r="W168" s="21">
        <f>+'[14]27'!$J$64/10^6</f>
        <v>1.0131083600000002</v>
      </c>
      <c r="X168" s="21">
        <f>+'[14]27'!$K$64/10^6</f>
        <v>0.94400572999999999</v>
      </c>
      <c r="Y168" s="21">
        <f>+'[14]27'!$M$64/10^6</f>
        <v>1.0526025800000001</v>
      </c>
      <c r="Z168" s="21">
        <f>+'[14]27'!$N$64/10^6</f>
        <v>0.94827739999999994</v>
      </c>
      <c r="AA168" s="21">
        <f>+'[14]27'!$O$64/10^6</f>
        <v>0.99435029999999991</v>
      </c>
      <c r="AB168" s="21">
        <f>+'[14]27'!$Q$64/10^6</f>
        <v>0.97542764000000015</v>
      </c>
      <c r="AC168" s="21">
        <f>+'[14]27'!$R$64/10^6</f>
        <v>0.99284713000000002</v>
      </c>
      <c r="AD168" s="21">
        <f>+'[14]27'!$S$64/10^6</f>
        <v>0.93223073000000001</v>
      </c>
      <c r="AE168" s="29">
        <f t="shared" si="44"/>
        <v>11.783260500000001</v>
      </c>
      <c r="AG168" s="10">
        <v>1019</v>
      </c>
      <c r="AH168" s="10" t="s">
        <v>28</v>
      </c>
      <c r="AI168" s="21">
        <f>+'[14]27'!$E$76/10^6</f>
        <v>0.11752006</v>
      </c>
      <c r="AJ168" s="21">
        <f>+'[14]27'!$F$76/10^6</f>
        <v>0.11814</v>
      </c>
      <c r="AK168" s="21">
        <f>+'[14]27'!$G$76/10^6</f>
        <v>0.11671002</v>
      </c>
      <c r="AL168" s="21">
        <f>+'[14]27'!$I$76/10^6</f>
        <v>0.11816001</v>
      </c>
      <c r="AM168" s="21">
        <f>+'[14]27'!$J$76/10^6</f>
        <v>0.11711000000000001</v>
      </c>
      <c r="AN168" s="21">
        <f>+'[14]27'!$K$76/10^6</f>
        <v>0.11813</v>
      </c>
      <c r="AO168" s="21">
        <f>+'[14]27'!$M$76/10^6</f>
        <v>0.11847000000000001</v>
      </c>
      <c r="AP168" s="21">
        <f>+'[14]27'!$N$76/10^6</f>
        <v>0.11902</v>
      </c>
      <c r="AQ168" s="21">
        <f>+'[14]27'!$O$76/10^6</f>
        <v>0.11853</v>
      </c>
      <c r="AR168" s="21">
        <f>+'[14]27'!$Q$76/10^6</f>
        <v>0.11883000000000001</v>
      </c>
      <c r="AS168" s="21">
        <f>+'[14]27'!$R$76/10^6</f>
        <v>0.1195</v>
      </c>
      <c r="AT168" s="21">
        <f>+'[14]27'!$S$76/10^6</f>
        <v>0.11803</v>
      </c>
      <c r="AU168" s="29">
        <f t="shared" si="45"/>
        <v>1.4181500899999999</v>
      </c>
      <c r="AW168" s="10">
        <v>1019</v>
      </c>
      <c r="AX168" s="10" t="s">
        <v>28</v>
      </c>
      <c r="AY168" s="21">
        <f>+'[14]27'!$E$85/10^6</f>
        <v>1.250716E-2</v>
      </c>
      <c r="AZ168" s="21">
        <f>+'[14]27'!$F$85/10^6</f>
        <v>1.2260380000000001E-2</v>
      </c>
      <c r="BA168" s="21">
        <f>+'[14]27'!$G$85/10^6</f>
        <v>1.4039649999999997E-2</v>
      </c>
      <c r="BB168" s="21">
        <f>+'[14]27'!$I$85/10^6</f>
        <v>1.461924E-2</v>
      </c>
      <c r="BC168" s="21">
        <f>+'[14]27'!$J$85/10^6</f>
        <v>1.236541E-2</v>
      </c>
      <c r="BD168" s="21">
        <f>+'[14]27'!$K$85/10^6</f>
        <v>1.3450189999999999E-2</v>
      </c>
      <c r="BE168" s="21">
        <f>+'[14]27'!$M$85/10^6</f>
        <v>1.422114E-2</v>
      </c>
      <c r="BF168" s="21">
        <f>+'[14]27'!$N$85/10^6</f>
        <v>1.459075E-2</v>
      </c>
      <c r="BG168" s="21">
        <f>+'[14]27'!$O$85/10^6</f>
        <v>1.4744220000000001E-2</v>
      </c>
      <c r="BH168" s="21">
        <f>+'[14]27'!$Q$85/10^6</f>
        <v>1.5118139999999999E-2</v>
      </c>
      <c r="BI168" s="21">
        <f>+'[14]27'!$R$85/10^6</f>
        <v>1.5337700000000001E-2</v>
      </c>
      <c r="BJ168" s="21">
        <f>+'[14]27'!$S$85/10^6</f>
        <v>1.565565E-2</v>
      </c>
      <c r="BK168" s="29">
        <f t="shared" si="46"/>
        <v>0.16890962999999998</v>
      </c>
      <c r="BM168" s="10">
        <v>1019</v>
      </c>
      <c r="BN168" s="10" t="s">
        <v>28</v>
      </c>
      <c r="BO168" s="21">
        <f t="shared" si="48"/>
        <v>1.0880419299999999</v>
      </c>
      <c r="BP168" s="21">
        <f t="shared" si="49"/>
        <v>2.1802462699999996</v>
      </c>
      <c r="BQ168" s="21">
        <f t="shared" ref="BQ168:BQ179" si="50">+BP168+E168</f>
        <v>3.2959056099999993</v>
      </c>
      <c r="BR168" s="21">
        <f t="shared" ref="BR168:BR179" si="51">+BQ168+F168</f>
        <v>4.4543671499999995</v>
      </c>
      <c r="BS168" s="21">
        <f t="shared" ref="BS168:BS179" si="52">+BR168+G168</f>
        <v>5.5969509199999994</v>
      </c>
      <c r="BT168" s="21">
        <f t="shared" ref="BT168:BT179" si="53">+BS168+H168</f>
        <v>6.6725368399999994</v>
      </c>
      <c r="BU168" s="21">
        <f t="shared" ref="BU168:BU179" si="54">+BT168+I168</f>
        <v>7.8578305599999991</v>
      </c>
      <c r="BV168" s="21">
        <f t="shared" ref="BV168:BV179" si="55">+BU168+J168</f>
        <v>8.9397187099999993</v>
      </c>
      <c r="BW168" s="21">
        <f t="shared" ref="BW168:BW179" si="56">+BV168+K168</f>
        <v>10.067343229999999</v>
      </c>
      <c r="BX168" s="21">
        <f t="shared" ref="BX168:BX179" si="57">+BW168+L168</f>
        <v>11.176719009999999</v>
      </c>
      <c r="BY168" s="21">
        <f t="shared" ref="BY168:BY179" si="58">+BX168+M168</f>
        <v>12.304403839999999</v>
      </c>
      <c r="BZ168" s="21">
        <f t="shared" ref="BZ168:BZ179" si="59">+BY168+N168</f>
        <v>13.37032022</v>
      </c>
    </row>
    <row r="169" spans="1:78" customFormat="1">
      <c r="A169" s="10">
        <v>1020</v>
      </c>
      <c r="B169" s="10" t="s">
        <v>29</v>
      </c>
      <c r="C169" s="21">
        <f>+'[14]28'!$E$63/10^6</f>
        <v>5.6701713700000003</v>
      </c>
      <c r="D169" s="21">
        <f>+'[14]28'!$F$63/10^6</f>
        <v>5.8605557700000004</v>
      </c>
      <c r="E169" s="21">
        <f>+'[14]28'!$G$63/10^6</f>
        <v>5.8836438100000006</v>
      </c>
      <c r="F169" s="21">
        <f>+'[14]28'!$I$63/10^6</f>
        <v>6.1316932199999998</v>
      </c>
      <c r="G169" s="21">
        <f>+'[14]28'!$J$63/10^6</f>
        <v>5.9361005799999997</v>
      </c>
      <c r="H169" s="21">
        <f>+'[14]28'!$K$63/10^6</f>
        <v>5.5547608400000001</v>
      </c>
      <c r="I169" s="21">
        <f>+'[14]28'!$M$63/10^6</f>
        <v>6.3592900700000001</v>
      </c>
      <c r="J169" s="21">
        <f>+'[14]28'!$N$63/10^6</f>
        <v>5.8941316499999994</v>
      </c>
      <c r="K169" s="21">
        <f>+'[14]28'!$O$63/10^6</f>
        <v>6.2273799699999994</v>
      </c>
      <c r="L169" s="21">
        <f>+'[14]28'!$Q$63/10^6</f>
        <v>5.9948903500000004</v>
      </c>
      <c r="M169" s="21">
        <f>+'[14]28'!$R$63/10^6</f>
        <v>5.9222450300000009</v>
      </c>
      <c r="N169" s="21">
        <f>+'[14]28'!$S$63/10^6</f>
        <v>6.1462544099999992</v>
      </c>
      <c r="O169" s="29">
        <f t="shared" si="43"/>
        <v>71.581117069999991</v>
      </c>
      <c r="Q169" s="10">
        <v>1020</v>
      </c>
      <c r="R169" s="10" t="s">
        <v>29</v>
      </c>
      <c r="S169" s="21">
        <f>+'[14]28'!$E$64/10^6</f>
        <v>5.0859232700000003</v>
      </c>
      <c r="T169" s="21">
        <f>+'[14]28'!$F$64/10^6</f>
        <v>5.21568465</v>
      </c>
      <c r="U169" s="21">
        <f>+'[14]28'!$G$64/10^6</f>
        <v>5.2470290799999999</v>
      </c>
      <c r="V169" s="21">
        <f>+'[14]28'!$I$64/10^6</f>
        <v>5.4942315800000001</v>
      </c>
      <c r="W169" s="21">
        <f>+'[14]28'!$J$64/10^6</f>
        <v>5.3232023399999999</v>
      </c>
      <c r="X169" s="21">
        <f>+'[14]28'!$K$64/10^6</f>
        <v>4.92666453</v>
      </c>
      <c r="Y169" s="21">
        <f>+'[14]28'!$M$64/10^6</f>
        <v>5.7371945899999996</v>
      </c>
      <c r="Z169" s="21">
        <f>+'[14]28'!$N$64/10^6</f>
        <v>5.220986289999999</v>
      </c>
      <c r="AA169" s="21">
        <f>+'[14]28'!$O$64/10^6</f>
        <v>5.5372643099999994</v>
      </c>
      <c r="AB169" s="21">
        <f>+'[14]28'!$Q$64/10^6</f>
        <v>5.3109404000000007</v>
      </c>
      <c r="AC169" s="21">
        <f>+'[14]28'!$R$64/10^6</f>
        <v>5.3170490500000005</v>
      </c>
      <c r="AD169" s="21">
        <f>+'[14]28'!$S$64/10^6</f>
        <v>5.4460491499999995</v>
      </c>
      <c r="AE169" s="29">
        <f t="shared" si="44"/>
        <v>63.862219239999995</v>
      </c>
      <c r="AG169" s="10">
        <v>1020</v>
      </c>
      <c r="AH169" s="10" t="s">
        <v>29</v>
      </c>
      <c r="AI169" s="21">
        <f>+'[14]28'!$E$76/10^6</f>
        <v>0.48776000000000003</v>
      </c>
      <c r="AJ169" s="21">
        <f>+'[14]28'!$F$76/10^6</f>
        <v>0.53217999999999999</v>
      </c>
      <c r="AK169" s="21">
        <f>+'[14]28'!$G$76/10^6</f>
        <v>0.53097000000000005</v>
      </c>
      <c r="AL169" s="21">
        <f>+'[14]28'!$I$76/10^6</f>
        <v>0.53027000000000002</v>
      </c>
      <c r="AM169" s="21">
        <f>+'[14]28'!$J$76/10^6</f>
        <v>0.51495999999999997</v>
      </c>
      <c r="AN169" s="21">
        <f>+'[14]28'!$K$76/10^6</f>
        <v>0.51388</v>
      </c>
      <c r="AO169" s="21">
        <f>+'[14]28'!$M$76/10^6</f>
        <v>0.51819999999999999</v>
      </c>
      <c r="AP169" s="21">
        <f>+'[14]28'!$N$76/10^6</f>
        <v>0.56125000000000003</v>
      </c>
      <c r="AQ169" s="21">
        <f>+'[14]28'!$O$76/10^6</f>
        <v>0.57906000000000002</v>
      </c>
      <c r="AR169" s="21">
        <f>+'[14]28'!$Q$76/10^6</f>
        <v>0.56152999999999997</v>
      </c>
      <c r="AS169" s="21">
        <f>+'[14]28'!$R$76/10^6</f>
        <v>0.50842290000000001</v>
      </c>
      <c r="AT169" s="21">
        <f>+'[14]28'!$S$76/10^6</f>
        <v>0.57215000000000005</v>
      </c>
      <c r="AU169" s="29">
        <f t="shared" si="45"/>
        <v>6.4106329000000004</v>
      </c>
      <c r="AW169" s="10">
        <v>1020</v>
      </c>
      <c r="AX169" s="10" t="s">
        <v>29</v>
      </c>
      <c r="AY169" s="21">
        <f>+'[14]28'!$E$85/10^6</f>
        <v>9.6488100000000007E-2</v>
      </c>
      <c r="AZ169" s="21">
        <f>+'[14]28'!$F$85/10^6</f>
        <v>0.11269111999999999</v>
      </c>
      <c r="BA169" s="21">
        <f>+'[14]28'!$G$85/10^6</f>
        <v>0.10564472999999999</v>
      </c>
      <c r="BB169" s="21">
        <f>+'[14]28'!$I$85/10^6</f>
        <v>0.10719164</v>
      </c>
      <c r="BC169" s="21">
        <f>+'[14]28'!$J$85/10^6</f>
        <v>9.793824000000001E-2</v>
      </c>
      <c r="BD169" s="21">
        <f>+'[14]28'!$K$85/10^6</f>
        <v>0.11421631</v>
      </c>
      <c r="BE169" s="21">
        <f>+'[14]28'!$M$85/10^6</f>
        <v>0.10389548000000001</v>
      </c>
      <c r="BF169" s="21">
        <f>+'[14]28'!$N$85/10^6</f>
        <v>0.11189536</v>
      </c>
      <c r="BG169" s="21">
        <f>+'[14]28'!$O$85/10^6</f>
        <v>0.11105566</v>
      </c>
      <c r="BH169" s="21">
        <f>+'[14]28'!$Q$85/10^6</f>
        <v>0.12241995</v>
      </c>
      <c r="BI169" s="21">
        <f>+'[14]28'!$R$85/10^6</f>
        <v>9.6773079999999997E-2</v>
      </c>
      <c r="BJ169" s="21">
        <f>+'[14]28'!$S$85/10^6</f>
        <v>0.12805526</v>
      </c>
      <c r="BK169" s="29">
        <f t="shared" si="46"/>
        <v>1.30826493</v>
      </c>
      <c r="BM169" s="10">
        <v>1020</v>
      </c>
      <c r="BN169" s="10" t="s">
        <v>29</v>
      </c>
      <c r="BO169" s="21">
        <f t="shared" si="48"/>
        <v>5.6701713700000003</v>
      </c>
      <c r="BP169" s="21">
        <f t="shared" si="49"/>
        <v>11.53072714</v>
      </c>
      <c r="BQ169" s="21">
        <f t="shared" si="50"/>
        <v>17.414370949999999</v>
      </c>
      <c r="BR169" s="21">
        <f t="shared" si="51"/>
        <v>23.546064169999998</v>
      </c>
      <c r="BS169" s="21">
        <f t="shared" si="52"/>
        <v>29.482164749999995</v>
      </c>
      <c r="BT169" s="21">
        <f t="shared" si="53"/>
        <v>35.036925589999996</v>
      </c>
      <c r="BU169" s="21">
        <f t="shared" si="54"/>
        <v>41.396215659999996</v>
      </c>
      <c r="BV169" s="21">
        <f t="shared" si="55"/>
        <v>47.290347309999994</v>
      </c>
      <c r="BW169" s="21">
        <f t="shared" si="56"/>
        <v>53.517727279999995</v>
      </c>
      <c r="BX169" s="21">
        <f t="shared" si="57"/>
        <v>59.512617629999994</v>
      </c>
      <c r="BY169" s="21">
        <f t="shared" si="58"/>
        <v>65.434862659999993</v>
      </c>
      <c r="BZ169" s="21">
        <f t="shared" si="59"/>
        <v>71.581117069999991</v>
      </c>
    </row>
    <row r="170" spans="1:78" customFormat="1">
      <c r="A170" s="10">
        <v>1021</v>
      </c>
      <c r="B170" s="10" t="s">
        <v>30</v>
      </c>
      <c r="C170" s="21">
        <f>+'[14]29'!$E$63/10^6</f>
        <v>1.6269102200000001</v>
      </c>
      <c r="D170" s="21">
        <f>+'[14]29'!$F$63/10^6</f>
        <v>1.5759251699999999</v>
      </c>
      <c r="E170" s="21">
        <f>+'[14]29'!$G$63/10^6</f>
        <v>1.69122357</v>
      </c>
      <c r="F170" s="21">
        <f>+'[14]29'!$I$63/10^6</f>
        <v>1.80503543</v>
      </c>
      <c r="G170" s="21">
        <f>+'[14]29'!$J$63/10^6</f>
        <v>1.6253158799999998</v>
      </c>
      <c r="H170" s="21">
        <f>+'[14]29'!$K$63/10^6</f>
        <v>1.54693774</v>
      </c>
      <c r="I170" s="21">
        <f>+'[14]29'!$M$63/10^6</f>
        <v>1.66113624</v>
      </c>
      <c r="J170" s="21">
        <f>+'[14]29'!$N$63/10^6</f>
        <v>1.6734589499999999</v>
      </c>
      <c r="K170" s="21">
        <f>+'[14]29'!$O$63/10^6</f>
        <v>1.8553726900000003</v>
      </c>
      <c r="L170" s="21">
        <f>+'[14]29'!$Q$63/10^6</f>
        <v>1.6084435400000001</v>
      </c>
      <c r="M170" s="21">
        <f>+'[14]29'!$R$63/10^6</f>
        <v>1.6344316999999999</v>
      </c>
      <c r="N170" s="21">
        <f>+'[14]29'!$S$63/10^6</f>
        <v>1.7326756999999997</v>
      </c>
      <c r="O170" s="29">
        <f t="shared" si="43"/>
        <v>20.036866830000001</v>
      </c>
      <c r="Q170" s="10">
        <v>1021</v>
      </c>
      <c r="R170" s="10" t="s">
        <v>30</v>
      </c>
      <c r="S170" s="21">
        <f>+'[14]29'!$E$64/10^6</f>
        <v>1.4339927800000001</v>
      </c>
      <c r="T170" s="21">
        <f>+'[14]29'!$F$64/10^6</f>
        <v>1.38259818</v>
      </c>
      <c r="U170" s="21">
        <f>+'[14]29'!$G$64/10^6</f>
        <v>1.48180829</v>
      </c>
      <c r="V170" s="21">
        <f>+'[14]29'!$I$64/10^6</f>
        <v>1.6067779900000001</v>
      </c>
      <c r="W170" s="21">
        <f>+'[14]29'!$J$64/10^6</f>
        <v>1.4227286299999999</v>
      </c>
      <c r="X170" s="21">
        <f>+'[14]29'!$K$64/10^6</f>
        <v>1.3432652899999999</v>
      </c>
      <c r="Y170" s="21">
        <f>+'[14]29'!$M$64/10^6</f>
        <v>1.45982846</v>
      </c>
      <c r="Z170" s="21">
        <f>+'[14]29'!$N$64/10^6</f>
        <v>1.46828355</v>
      </c>
      <c r="AA170" s="21">
        <f>+'[14]29'!$O$64/10^6</f>
        <v>1.6514840900000001</v>
      </c>
      <c r="AB170" s="21">
        <f>+'[14]29'!$Q$64/10^6</f>
        <v>1.4033757099999999</v>
      </c>
      <c r="AC170" s="21">
        <f>+'[14]29'!$R$64/10^6</f>
        <v>1.4391768599999999</v>
      </c>
      <c r="AD170" s="21">
        <f>+'[14]29'!$S$64/10^6</f>
        <v>1.5129068599999997</v>
      </c>
      <c r="AE170" s="29">
        <f t="shared" si="44"/>
        <v>17.606226690000003</v>
      </c>
      <c r="AG170" s="10">
        <v>1021</v>
      </c>
      <c r="AH170" s="10" t="s">
        <v>30</v>
      </c>
      <c r="AI170" s="21">
        <f>+'[14]29'!$E$76/10^6</f>
        <v>0.15495999999999999</v>
      </c>
      <c r="AJ170" s="21">
        <f>+'[14]29'!$F$76/10^6</f>
        <v>0.15554999999999999</v>
      </c>
      <c r="AK170" s="21">
        <f>+'[14]29'!$G$76/10^6</f>
        <v>0.17154131</v>
      </c>
      <c r="AL170" s="21">
        <f>+'[14]29'!$I$76/10^6</f>
        <v>0.15681999999999999</v>
      </c>
      <c r="AM170" s="21">
        <f>+'[14]29'!$J$76/10^6</f>
        <v>0.16411243</v>
      </c>
      <c r="AN170" s="21">
        <f>+'[14]29'!$K$76/10^6</f>
        <v>0.16190167999999999</v>
      </c>
      <c r="AO170" s="21">
        <f>+'[14]29'!$M$76/10^6</f>
        <v>0.16106000000000001</v>
      </c>
      <c r="AP170" s="21">
        <f>+'[14]29'!$N$76/10^6</f>
        <v>0.15964</v>
      </c>
      <c r="AQ170" s="21">
        <f>+'[14]29'!$O$76/10^6</f>
        <v>0.16156000000000001</v>
      </c>
      <c r="AR170" s="21">
        <f>+'[14]29'!$Q$76/10^6</f>
        <v>0.16036</v>
      </c>
      <c r="AS170" s="21">
        <f>+'[14]29'!$R$76/10^6</f>
        <v>0.16420999999999999</v>
      </c>
      <c r="AT170" s="21">
        <f>+'[14]29'!$S$76/10^6</f>
        <v>0.16305</v>
      </c>
      <c r="AU170" s="29">
        <f t="shared" si="45"/>
        <v>1.9347654199999997</v>
      </c>
      <c r="AW170" s="10">
        <v>1021</v>
      </c>
      <c r="AX170" s="10" t="s">
        <v>30</v>
      </c>
      <c r="AY170" s="21">
        <f>+'[14]29'!$E$85/10^6</f>
        <v>3.7957440000000002E-2</v>
      </c>
      <c r="AZ170" s="21">
        <f>+'[14]29'!$F$85/10^6</f>
        <v>3.7776990000000003E-2</v>
      </c>
      <c r="BA170" s="21">
        <f>+'[14]29'!$G$85/10^6</f>
        <v>3.787397E-2</v>
      </c>
      <c r="BB170" s="21">
        <f>+'[14]29'!$I$85/10^6</f>
        <v>4.1437439999999999E-2</v>
      </c>
      <c r="BC170" s="21">
        <f>+'[14]29'!$J$85/10^6</f>
        <v>3.847482E-2</v>
      </c>
      <c r="BD170" s="21">
        <f>+'[14]29'!$K$85/10^6</f>
        <v>4.1770770000000006E-2</v>
      </c>
      <c r="BE170" s="21">
        <f>+'[14]29'!$M$85/10^6</f>
        <v>4.0247779999999997E-2</v>
      </c>
      <c r="BF170" s="21">
        <f>+'[14]29'!$N$85/10^6</f>
        <v>4.5535400000000004E-2</v>
      </c>
      <c r="BG170" s="21">
        <f>+'[14]29'!$O$85/10^6</f>
        <v>4.2328600000000008E-2</v>
      </c>
      <c r="BH170" s="21">
        <f>+'[14]29'!$Q$85/10^6</f>
        <v>4.4707830000000004E-2</v>
      </c>
      <c r="BI170" s="21">
        <f>+'[14]29'!$R$85/10^6</f>
        <v>3.1044840000000001E-2</v>
      </c>
      <c r="BJ170" s="21">
        <f>+'[14]29'!$S$85/10^6</f>
        <v>5.6718840000000006E-2</v>
      </c>
      <c r="BK170" s="29">
        <f t="shared" si="46"/>
        <v>0.49587471999999999</v>
      </c>
      <c r="BM170" s="10">
        <v>1021</v>
      </c>
      <c r="BN170" s="10" t="s">
        <v>30</v>
      </c>
      <c r="BO170" s="21">
        <f t="shared" si="48"/>
        <v>1.6269102200000001</v>
      </c>
      <c r="BP170" s="21">
        <f t="shared" si="49"/>
        <v>3.2028353899999997</v>
      </c>
      <c r="BQ170" s="21">
        <f t="shared" si="50"/>
        <v>4.8940589599999997</v>
      </c>
      <c r="BR170" s="21">
        <f t="shared" si="51"/>
        <v>6.69909439</v>
      </c>
      <c r="BS170" s="21">
        <f t="shared" si="52"/>
        <v>8.3244102699999996</v>
      </c>
      <c r="BT170" s="21">
        <f t="shared" si="53"/>
        <v>9.8713480100000002</v>
      </c>
      <c r="BU170" s="21">
        <f t="shared" si="54"/>
        <v>11.53248425</v>
      </c>
      <c r="BV170" s="21">
        <f t="shared" si="55"/>
        <v>13.2059432</v>
      </c>
      <c r="BW170" s="21">
        <f t="shared" si="56"/>
        <v>15.061315889999999</v>
      </c>
      <c r="BX170" s="21">
        <f t="shared" si="57"/>
        <v>16.669759429999999</v>
      </c>
      <c r="BY170" s="21">
        <f t="shared" si="58"/>
        <v>18.30419113</v>
      </c>
      <c r="BZ170" s="21">
        <f t="shared" si="59"/>
        <v>20.036866830000001</v>
      </c>
    </row>
    <row r="171" spans="1:78" customFormat="1">
      <c r="A171" s="10">
        <v>1022</v>
      </c>
      <c r="B171" s="10" t="s">
        <v>31</v>
      </c>
      <c r="C171" s="21">
        <f>+'[14]30'!$E$63/10^6</f>
        <v>7.6747880399999993</v>
      </c>
      <c r="D171" s="21">
        <f>+'[14]30'!$F$63/10^6</f>
        <v>7.9807767600000004</v>
      </c>
      <c r="E171" s="21">
        <f>+'[14]30'!$G$63/10^6</f>
        <v>7.91818957</v>
      </c>
      <c r="F171" s="21">
        <f>+'[14]30'!$I$63/10^6</f>
        <v>7.9770852100000011</v>
      </c>
      <c r="G171" s="21">
        <f>+'[14]30'!$J$63/10^6</f>
        <v>8.0313863200000011</v>
      </c>
      <c r="H171" s="21">
        <f>+'[14]30'!$K$63/10^6</f>
        <v>7.7502200100000005</v>
      </c>
      <c r="I171" s="21">
        <f>+'[14]30'!$M$63/10^6</f>
        <v>8.5843848700000009</v>
      </c>
      <c r="J171" s="21">
        <f>+'[14]30'!$N$63/10^6</f>
        <v>8.2647637099999987</v>
      </c>
      <c r="K171" s="21">
        <f>+'[14]30'!$O$63/10^6</f>
        <v>8.5426616299999996</v>
      </c>
      <c r="L171" s="21">
        <f>+'[14]30'!$Q$63/10^6</f>
        <v>8.0553117099999998</v>
      </c>
      <c r="M171" s="21">
        <f>+'[14]30'!$R$63/10^6</f>
        <v>8.66447273</v>
      </c>
      <c r="N171" s="21">
        <f>+'[14]30'!$S$63/10^6</f>
        <v>7.9611730500000002</v>
      </c>
      <c r="O171" s="29">
        <f t="shared" si="43"/>
        <v>97.405213610000004</v>
      </c>
      <c r="Q171" s="10">
        <v>1022</v>
      </c>
      <c r="R171" s="10" t="s">
        <v>31</v>
      </c>
      <c r="S171" s="21">
        <f>+'[14]30'!$E$64/10^6</f>
        <v>6.6445648699999991</v>
      </c>
      <c r="T171" s="21">
        <f>+'[14]30'!$F$64/10^6</f>
        <v>6.9294093600000002</v>
      </c>
      <c r="U171" s="21">
        <f>+'[14]30'!$G$64/10^6</f>
        <v>6.8685885799999999</v>
      </c>
      <c r="V171" s="21">
        <f>+'[14]30'!$I$64/10^6</f>
        <v>6.889239540000001</v>
      </c>
      <c r="W171" s="21">
        <f>+'[14]30'!$J$64/10^6</f>
        <v>6.9810290899999998</v>
      </c>
      <c r="X171" s="21">
        <f>+'[14]30'!$K$64/10^6</f>
        <v>6.6636873599999999</v>
      </c>
      <c r="Y171" s="21">
        <f>+'[14]30'!$M$64/10^6</f>
        <v>7.5329473400000007</v>
      </c>
      <c r="Z171" s="21">
        <f>+'[14]30'!$N$64/10^6</f>
        <v>7.1843316899999996</v>
      </c>
      <c r="AA171" s="21">
        <f>+'[14]30'!$O$64/10^6</f>
        <v>7.4538334299999995</v>
      </c>
      <c r="AB171" s="21">
        <f>+'[14]30'!$Q$64/10^6</f>
        <v>6.95874522</v>
      </c>
      <c r="AC171" s="21">
        <f>+'[14]30'!$R$64/10^6</f>
        <v>7.1666477999999998</v>
      </c>
      <c r="AD171" s="21">
        <f>+'[14]30'!$S$64/10^6</f>
        <v>7.2229793400000002</v>
      </c>
      <c r="AE171" s="29">
        <f t="shared" si="44"/>
        <v>84.496003619999982</v>
      </c>
      <c r="AG171" s="10">
        <v>1022</v>
      </c>
      <c r="AH171" s="10" t="s">
        <v>31</v>
      </c>
      <c r="AI171" s="21">
        <f>+'[14]30'!$E$76/10^6</f>
        <v>0.73731000000000002</v>
      </c>
      <c r="AJ171" s="21">
        <f>+'[14]30'!$F$76/10^6</f>
        <v>0.75282000000000004</v>
      </c>
      <c r="AK171" s="21">
        <f>+'[14]30'!$G$76/10^6</f>
        <v>0.74904999999999999</v>
      </c>
      <c r="AL171" s="21">
        <f>+'[14]30'!$I$76/10^6</f>
        <v>0.78280000000000005</v>
      </c>
      <c r="AM171" s="21">
        <f>+'[14]30'!$J$76/10^6</f>
        <v>0.75948000000000004</v>
      </c>
      <c r="AN171" s="21">
        <f>+'[14]30'!$K$76/10^6</f>
        <v>0.76959</v>
      </c>
      <c r="AO171" s="21">
        <f>+'[14]30'!$M$76/10^6</f>
        <v>0.74489000000000005</v>
      </c>
      <c r="AP171" s="21">
        <f>+'[14]30'!$N$76/10^6</f>
        <v>0.75961999999999996</v>
      </c>
      <c r="AQ171" s="21">
        <f>+'[14]30'!$O$76/10^6</f>
        <v>0.77075000000000005</v>
      </c>
      <c r="AR171" s="21">
        <f>+'[14]30'!$Q$76/10^6</f>
        <v>0.76543000000000005</v>
      </c>
      <c r="AS171" s="21">
        <f>+'[14]30'!$R$76/10^6</f>
        <v>0.79157999999999995</v>
      </c>
      <c r="AT171" s="21">
        <f>+'[14]30'!$S$76/10^6</f>
        <v>0.77200000000000002</v>
      </c>
      <c r="AU171" s="29">
        <f t="shared" si="45"/>
        <v>9.1553199999999997</v>
      </c>
      <c r="AW171" s="10">
        <v>1022</v>
      </c>
      <c r="AX171" s="10" t="s">
        <v>31</v>
      </c>
      <c r="AY171" s="21">
        <f>+'[14]30'!$E$85/10^6</f>
        <v>0.29291317</v>
      </c>
      <c r="AZ171" s="21">
        <f>+'[14]30'!$F$85/10^6</f>
        <v>0.29854740000000002</v>
      </c>
      <c r="BA171" s="21">
        <f>+'[14]30'!$G$85/10^6</f>
        <v>0.30055099000000002</v>
      </c>
      <c r="BB171" s="21">
        <f>+'[14]30'!$I$85/10^6</f>
        <v>0.30504567000000005</v>
      </c>
      <c r="BC171" s="21">
        <f>+'[14]30'!$J$85/10^6</f>
        <v>0.29087722999999999</v>
      </c>
      <c r="BD171" s="21">
        <f>+'[14]30'!$K$85/10^6</f>
        <v>0.31694265000000005</v>
      </c>
      <c r="BE171" s="21">
        <f>+'[14]30'!$M$85/10^6</f>
        <v>0.30654753000000001</v>
      </c>
      <c r="BF171" s="21">
        <f>+'[14]30'!$N$85/10^6</f>
        <v>0.32081202000000003</v>
      </c>
      <c r="BG171" s="21">
        <f>+'[14]30'!$O$85/10^6</f>
        <v>0.31807820000000003</v>
      </c>
      <c r="BH171" s="21">
        <f>+'[14]30'!$Q$85/10^6</f>
        <v>0.33113649000000001</v>
      </c>
      <c r="BI171" s="21">
        <f>+'[14]30'!$R$85/10^6</f>
        <v>0.70624492999999988</v>
      </c>
      <c r="BJ171" s="21">
        <f>+'[14]30'!$S$85/10^6</f>
        <v>-3.3806289999999961E-2</v>
      </c>
      <c r="BK171" s="29">
        <f t="shared" si="46"/>
        <v>3.7538899900000002</v>
      </c>
      <c r="BM171" s="10">
        <v>1022</v>
      </c>
      <c r="BN171" s="10" t="s">
        <v>31</v>
      </c>
      <c r="BO171" s="21">
        <f t="shared" si="48"/>
        <v>7.6747880399999993</v>
      </c>
      <c r="BP171" s="21">
        <f t="shared" si="49"/>
        <v>15.655564800000001</v>
      </c>
      <c r="BQ171" s="21">
        <f t="shared" si="50"/>
        <v>23.57375437</v>
      </c>
      <c r="BR171" s="21">
        <f t="shared" si="51"/>
        <v>31.550839580000002</v>
      </c>
      <c r="BS171" s="21">
        <f t="shared" si="52"/>
        <v>39.582225900000005</v>
      </c>
      <c r="BT171" s="21">
        <f t="shared" si="53"/>
        <v>47.332445910000004</v>
      </c>
      <c r="BU171" s="21">
        <f t="shared" si="54"/>
        <v>55.916830780000005</v>
      </c>
      <c r="BV171" s="21">
        <f t="shared" si="55"/>
        <v>64.181594490000009</v>
      </c>
      <c r="BW171" s="21">
        <f t="shared" si="56"/>
        <v>72.724256120000007</v>
      </c>
      <c r="BX171" s="21">
        <f t="shared" si="57"/>
        <v>80.779567830000005</v>
      </c>
      <c r="BY171" s="21">
        <f t="shared" si="58"/>
        <v>89.444040560000005</v>
      </c>
      <c r="BZ171" s="21">
        <f t="shared" si="59"/>
        <v>97.405213610000004</v>
      </c>
    </row>
    <row r="172" spans="1:78" customFormat="1">
      <c r="A172" s="10">
        <v>1023</v>
      </c>
      <c r="B172" s="10" t="s">
        <v>32</v>
      </c>
      <c r="C172" s="21">
        <f>+'[14]31'!$E$63/10^6</f>
        <v>1.6278087800000001</v>
      </c>
      <c r="D172" s="21">
        <f>+'[14]31'!$F$63/10^6</f>
        <v>1.7047049399999998</v>
      </c>
      <c r="E172" s="21">
        <f>+'[14]31'!$G$63/10^6</f>
        <v>1.70860659</v>
      </c>
      <c r="F172" s="21">
        <f>+'[14]31'!$I$63/10^6</f>
        <v>1.8026165300000001</v>
      </c>
      <c r="G172" s="21">
        <f>+'[14]31'!$J$63/10^6</f>
        <v>1.69087498</v>
      </c>
      <c r="H172" s="21">
        <f>+'[14]31'!$K$63/10^6</f>
        <v>1.6359689400000001</v>
      </c>
      <c r="I172" s="21">
        <f>+'[14]31'!$M$63/10^6</f>
        <v>1.75340801</v>
      </c>
      <c r="J172" s="21">
        <f>+'[14]31'!$N$63/10^6</f>
        <v>1.8422225000000001</v>
      </c>
      <c r="K172" s="21">
        <f>+'[14]31'!$O$63/10^6</f>
        <v>1.7487992999999997</v>
      </c>
      <c r="L172" s="21">
        <f>+'[14]31'!$Q$63/10^6</f>
        <v>1.6914097699999999</v>
      </c>
      <c r="M172" s="21">
        <f>+'[14]31'!$R$63/10^6</f>
        <v>1.74647529</v>
      </c>
      <c r="N172" s="21">
        <f>+'[14]31'!$S$63/10^6</f>
        <v>1.72256286</v>
      </c>
      <c r="O172" s="29">
        <f t="shared" si="43"/>
        <v>20.67545849</v>
      </c>
      <c r="Q172" s="10">
        <v>1023</v>
      </c>
      <c r="R172" s="10" t="s">
        <v>32</v>
      </c>
      <c r="S172" s="21">
        <f>+'[14]31'!$E$64/10^6</f>
        <v>1.40021547</v>
      </c>
      <c r="T172" s="21">
        <f>+'[14]31'!$F$64/10^6</f>
        <v>1.4827132299999999</v>
      </c>
      <c r="U172" s="21">
        <f>+'[14]31'!$G$64/10^6</f>
        <v>1.4877566800000002</v>
      </c>
      <c r="V172" s="21">
        <f>+'[14]31'!$I$64/10^6</f>
        <v>1.5706428300000002</v>
      </c>
      <c r="W172" s="21">
        <f>+'[14]31'!$J$64/10^6</f>
        <v>1.4619745999999998</v>
      </c>
      <c r="X172" s="21">
        <f>+'[14]31'!$K$64/10^6</f>
        <v>1.4032034000000002</v>
      </c>
      <c r="Y172" s="21">
        <f>+'[14]31'!$M$64/10^6</f>
        <v>1.52647654</v>
      </c>
      <c r="Z172" s="21">
        <f>+'[14]31'!$N$64/10^6</f>
        <v>1.61724574</v>
      </c>
      <c r="AA172" s="21">
        <f>+'[14]31'!$O$64/10^6</f>
        <v>1.5219925799999998</v>
      </c>
      <c r="AB172" s="21">
        <f>+'[14]31'!$Q$64/10^6</f>
        <v>1.4648059499999999</v>
      </c>
      <c r="AC172" s="21">
        <f>+'[14]31'!$R$64/10^6</f>
        <v>1.5191266300000001</v>
      </c>
      <c r="AD172" s="21">
        <f>+'[14]31'!$S$64/10^6</f>
        <v>1.4967860200000001</v>
      </c>
      <c r="AE172" s="29">
        <f t="shared" si="44"/>
        <v>17.952939669999999</v>
      </c>
      <c r="AG172" s="10">
        <v>1023</v>
      </c>
      <c r="AH172" s="10" t="s">
        <v>32</v>
      </c>
      <c r="AI172" s="21">
        <f>+'[14]31'!$E$76/10^6</f>
        <v>0.20627000000000001</v>
      </c>
      <c r="AJ172" s="21">
        <f>+'[14]31'!$F$76/10^6</f>
        <v>0.20083000000000001</v>
      </c>
      <c r="AK172" s="21">
        <f>+'[14]31'!$G$76/10^6</f>
        <v>0.19633953000000001</v>
      </c>
      <c r="AL172" s="21">
        <f>+'[14]31'!$I$76/10^6</f>
        <v>0.20626</v>
      </c>
      <c r="AM172" s="21">
        <f>+'[14]31'!$J$76/10^6</f>
        <v>0.20299953000000001</v>
      </c>
      <c r="AN172" s="21">
        <f>+'[14]31'!$K$76/10^6</f>
        <v>0.20419999999999999</v>
      </c>
      <c r="AO172" s="21">
        <f>+'[14]31'!$M$76/10^6</f>
        <v>0.20009505999999999</v>
      </c>
      <c r="AP172" s="21">
        <f>+'[14]31'!$N$76/10^6</f>
        <v>0.19880999999999999</v>
      </c>
      <c r="AQ172" s="21">
        <f>+'[14]31'!$O$76/10^6</f>
        <v>0.19874</v>
      </c>
      <c r="AR172" s="21">
        <f>+'[14]31'!$Q$76/10^6</f>
        <v>0.19818</v>
      </c>
      <c r="AS172" s="21">
        <f>+'[14]31'!$R$76/10^6</f>
        <v>0.19897999999999999</v>
      </c>
      <c r="AT172" s="21">
        <f>+'[14]31'!$S$76/10^6</f>
        <v>0.19841</v>
      </c>
      <c r="AU172" s="29">
        <f t="shared" si="45"/>
        <v>2.4101141199999998</v>
      </c>
      <c r="AW172" s="10">
        <v>1023</v>
      </c>
      <c r="AX172" s="10" t="s">
        <v>32</v>
      </c>
      <c r="AY172" s="21">
        <f>+'[14]31'!$E$85/10^6</f>
        <v>2.1323309999999998E-2</v>
      </c>
      <c r="AZ172" s="21">
        <f>+'[14]31'!$F$85/10^6</f>
        <v>2.116171E-2</v>
      </c>
      <c r="BA172" s="21">
        <f>+'[14]31'!$G$85/10^6</f>
        <v>2.4510379999999998E-2</v>
      </c>
      <c r="BB172" s="21">
        <f>+'[14]31'!$I$85/10^6</f>
        <v>2.5713699999999999E-2</v>
      </c>
      <c r="BC172" s="21">
        <f>+'[14]31'!$J$85/10^6</f>
        <v>2.590085E-2</v>
      </c>
      <c r="BD172" s="21">
        <f>+'[14]31'!$K$85/10^6</f>
        <v>2.856554E-2</v>
      </c>
      <c r="BE172" s="21">
        <f>+'[14]31'!$M$85/10^6</f>
        <v>2.6836410000000002E-2</v>
      </c>
      <c r="BF172" s="21">
        <f>+'[14]31'!$N$85/10^6</f>
        <v>2.6166760000000001E-2</v>
      </c>
      <c r="BG172" s="21">
        <f>+'[14]31'!$O$85/10^6</f>
        <v>2.8066719999999996E-2</v>
      </c>
      <c r="BH172" s="21">
        <f>+'[14]31'!$Q$85/10^6</f>
        <v>2.8423819999999999E-2</v>
      </c>
      <c r="BI172" s="21">
        <f>+'[14]31'!$R$85/10^6</f>
        <v>2.8368659999999997E-2</v>
      </c>
      <c r="BJ172" s="21">
        <f>+'[14]31'!$S$85/10^6</f>
        <v>2.736684E-2</v>
      </c>
      <c r="BK172" s="29">
        <f t="shared" si="46"/>
        <v>0.31240469999999998</v>
      </c>
      <c r="BM172" s="10">
        <v>1023</v>
      </c>
      <c r="BN172" s="10" t="s">
        <v>32</v>
      </c>
      <c r="BO172" s="21">
        <f t="shared" si="48"/>
        <v>1.6278087800000001</v>
      </c>
      <c r="BP172" s="21">
        <f t="shared" si="49"/>
        <v>3.3325137199999997</v>
      </c>
      <c r="BQ172" s="21">
        <f t="shared" si="50"/>
        <v>5.0411203100000002</v>
      </c>
      <c r="BR172" s="21">
        <f t="shared" si="51"/>
        <v>6.84373684</v>
      </c>
      <c r="BS172" s="21">
        <f t="shared" si="52"/>
        <v>8.5346118200000003</v>
      </c>
      <c r="BT172" s="21">
        <f t="shared" si="53"/>
        <v>10.17058076</v>
      </c>
      <c r="BU172" s="21">
        <f t="shared" si="54"/>
        <v>11.923988769999999</v>
      </c>
      <c r="BV172" s="21">
        <f t="shared" si="55"/>
        <v>13.766211269999999</v>
      </c>
      <c r="BW172" s="21">
        <f t="shared" si="56"/>
        <v>15.515010569999999</v>
      </c>
      <c r="BX172" s="21">
        <f t="shared" si="57"/>
        <v>17.206420340000001</v>
      </c>
      <c r="BY172" s="21">
        <f t="shared" si="58"/>
        <v>18.95289563</v>
      </c>
      <c r="BZ172" s="21">
        <f t="shared" si="59"/>
        <v>20.67545849</v>
      </c>
    </row>
    <row r="173" spans="1:78" customFormat="1">
      <c r="A173" s="10">
        <v>1024</v>
      </c>
      <c r="B173" s="10" t="s">
        <v>33</v>
      </c>
      <c r="C173" s="21">
        <f>+'[14]32'!$E$63/10^6</f>
        <v>13.109440560000001</v>
      </c>
      <c r="D173" s="21">
        <f>+'[14]32'!$F$63/10^6</f>
        <v>13.21329628</v>
      </c>
      <c r="E173" s="21">
        <f>+'[14]32'!$G$63/10^6</f>
        <v>13.46690214</v>
      </c>
      <c r="F173" s="21">
        <f>+'[14]32'!$I$63/10^6</f>
        <v>13.887645270000002</v>
      </c>
      <c r="G173" s="21">
        <f>+'[14]32'!$J$63/10^6</f>
        <v>13.538079010000004</v>
      </c>
      <c r="H173" s="21">
        <f>+'[14]32'!$K$63/10^6</f>
        <v>12.861249859999999</v>
      </c>
      <c r="I173" s="21">
        <f>+'[14]32'!$M$63/10^6</f>
        <v>15.047783539999999</v>
      </c>
      <c r="J173" s="21">
        <f>+'[14]32'!$N$63/10^6</f>
        <v>12.222177989999999</v>
      </c>
      <c r="K173" s="21">
        <f>+'[14]32'!$O$63/10^6</f>
        <v>14.13319308</v>
      </c>
      <c r="L173" s="21">
        <f>+'[14]32'!$Q$63/10^6</f>
        <v>13.543654980000001</v>
      </c>
      <c r="M173" s="21">
        <f>+'[14]32'!$R$63/10^6</f>
        <v>14.225657259999998</v>
      </c>
      <c r="N173" s="21">
        <f>+'[14]32'!$S$63/10^6</f>
        <v>14.595866279999999</v>
      </c>
      <c r="O173" s="29">
        <f t="shared" si="43"/>
        <v>163.84494624999999</v>
      </c>
      <c r="Q173" s="10">
        <v>1024</v>
      </c>
      <c r="R173" s="10" t="s">
        <v>33</v>
      </c>
      <c r="S173" s="21">
        <f>+'[14]32'!$E$64/10^6</f>
        <v>11.62104285</v>
      </c>
      <c r="T173" s="21">
        <f>+'[14]32'!$F$64/10^6</f>
        <v>11.73833269</v>
      </c>
      <c r="U173" s="21">
        <f>+'[14]32'!$G$64/10^6</f>
        <v>11.97755742</v>
      </c>
      <c r="V173" s="21">
        <f>+'[14]32'!$I$64/10^6</f>
        <v>12.33093824</v>
      </c>
      <c r="W173" s="21">
        <f>+'[14]32'!$J$64/10^6</f>
        <v>12.068773610000003</v>
      </c>
      <c r="X173" s="21">
        <f>+'[14]32'!$K$64/10^6</f>
        <v>11.34351169</v>
      </c>
      <c r="Y173" s="21">
        <f>+'[14]32'!$M$64/10^6</f>
        <v>12.56885583</v>
      </c>
      <c r="Z173" s="21">
        <f>+'[14]32'!$N$64/10^6</f>
        <v>11.630438549999999</v>
      </c>
      <c r="AA173" s="21">
        <f>+'[14]32'!$O$64/10^6</f>
        <v>12.375620950000002</v>
      </c>
      <c r="AB173" s="21">
        <f>+'[14]32'!$Q$64/10^6</f>
        <v>11.96824913</v>
      </c>
      <c r="AC173" s="21">
        <f>+'[14]32'!$R$64/10^6</f>
        <v>12.742470239999998</v>
      </c>
      <c r="AD173" s="21">
        <f>+'[14]32'!$S$64/10^6</f>
        <v>12.930788789999999</v>
      </c>
      <c r="AE173" s="29">
        <f t="shared" si="44"/>
        <v>145.29657999</v>
      </c>
      <c r="AG173" s="10">
        <v>1024</v>
      </c>
      <c r="AH173" s="10" t="s">
        <v>33</v>
      </c>
      <c r="AI173" s="21">
        <f>+'[14]32'!$E$76/10^6</f>
        <v>1.00179599</v>
      </c>
      <c r="AJ173" s="21">
        <f>+'[14]32'!$F$76/10^6</f>
        <v>1.00953325</v>
      </c>
      <c r="AK173" s="21">
        <f>+'[14]32'!$G$76/10^6</f>
        <v>1.00372076</v>
      </c>
      <c r="AL173" s="21">
        <f>+'[14]32'!$I$76/10^6</f>
        <v>1.0223473000000001</v>
      </c>
      <c r="AM173" s="21">
        <f>+'[14]32'!$J$76/10^6</f>
        <v>1.0080359000000001</v>
      </c>
      <c r="AN173" s="21">
        <f>+'[14]32'!$K$76/10^6</f>
        <v>1.0051132700000001</v>
      </c>
      <c r="AO173" s="21">
        <f>+'[14]32'!$M$76/10^6</f>
        <v>1.9736717800000001</v>
      </c>
      <c r="AP173" s="21">
        <f>+'[14]32'!$N$76/10^6</f>
        <v>7.0754670000000047E-2</v>
      </c>
      <c r="AQ173" s="21">
        <f>+'[14]32'!$O$76/10^6</f>
        <v>1.2469786899999999</v>
      </c>
      <c r="AR173" s="21">
        <f>+'[14]32'!$Q$76/10^6</f>
        <v>1.03875943</v>
      </c>
      <c r="AS173" s="21">
        <f>+'[14]32'!$R$76/10^6</f>
        <v>1.0303338399999999</v>
      </c>
      <c r="AT173" s="21">
        <f>+'[14]32'!$S$76/10^6</f>
        <v>1.0300206600000001</v>
      </c>
      <c r="AU173" s="29">
        <f t="shared" si="45"/>
        <v>12.441065540000002</v>
      </c>
      <c r="AW173" s="10">
        <v>1024</v>
      </c>
      <c r="AX173" s="10" t="s">
        <v>33</v>
      </c>
      <c r="AY173" s="21">
        <f>+'[14]32'!$E$85/10^6</f>
        <v>0.48660171999999996</v>
      </c>
      <c r="AZ173" s="21">
        <f>+'[14]32'!$F$85/10^6</f>
        <v>0.46543033999999994</v>
      </c>
      <c r="BA173" s="21">
        <f>+'[14]32'!$G$85/10^6</f>
        <v>0.48562395999999997</v>
      </c>
      <c r="BB173" s="21">
        <f>+'[14]32'!$I$85/10^6</f>
        <v>0.53435973000000003</v>
      </c>
      <c r="BC173" s="21">
        <f>+'[14]32'!$J$85/10^6</f>
        <v>0.4612695</v>
      </c>
      <c r="BD173" s="21">
        <f>+'[14]32'!$K$85/10^6</f>
        <v>0.51262490000000005</v>
      </c>
      <c r="BE173" s="21">
        <f>+'[14]32'!$M$85/10^6</f>
        <v>0.50525593000000002</v>
      </c>
      <c r="BF173" s="21">
        <f>+'[14]32'!$N$85/10^6</f>
        <v>0.52098476999999999</v>
      </c>
      <c r="BG173" s="21">
        <f>+'[14]32'!$O$85/10^6</f>
        <v>0.51059343999999995</v>
      </c>
      <c r="BH173" s="21">
        <f>+'[14]32'!$Q$85/10^6</f>
        <v>0.53664642000000007</v>
      </c>
      <c r="BI173" s="21">
        <f>+'[14]32'!$R$85/10^6</f>
        <v>0.45285318000000008</v>
      </c>
      <c r="BJ173" s="21">
        <f>+'[14]32'!$S$85/10^6</f>
        <v>0.63505683000000013</v>
      </c>
      <c r="BK173" s="29">
        <f t="shared" si="46"/>
        <v>6.1073007200000005</v>
      </c>
      <c r="BM173" s="10">
        <v>1024</v>
      </c>
      <c r="BN173" s="10" t="s">
        <v>33</v>
      </c>
      <c r="BO173" s="21">
        <f t="shared" si="48"/>
        <v>13.109440560000001</v>
      </c>
      <c r="BP173" s="21">
        <f t="shared" si="49"/>
        <v>26.322736840000001</v>
      </c>
      <c r="BQ173" s="21">
        <f t="shared" si="50"/>
        <v>39.789638979999999</v>
      </c>
      <c r="BR173" s="21">
        <f t="shared" si="51"/>
        <v>53.67728425</v>
      </c>
      <c r="BS173" s="21">
        <f t="shared" si="52"/>
        <v>67.215363260000004</v>
      </c>
      <c r="BT173" s="21">
        <f t="shared" si="53"/>
        <v>80.076613120000005</v>
      </c>
      <c r="BU173" s="21">
        <f t="shared" si="54"/>
        <v>95.124396660000002</v>
      </c>
      <c r="BV173" s="21">
        <f t="shared" si="55"/>
        <v>107.34657465000001</v>
      </c>
      <c r="BW173" s="21">
        <f t="shared" si="56"/>
        <v>121.47976773000001</v>
      </c>
      <c r="BX173" s="21">
        <f t="shared" si="57"/>
        <v>135.02342271000001</v>
      </c>
      <c r="BY173" s="21">
        <f t="shared" si="58"/>
        <v>149.24907997</v>
      </c>
      <c r="BZ173" s="21">
        <f t="shared" si="59"/>
        <v>163.84494624999999</v>
      </c>
    </row>
    <row r="174" spans="1:78" customFormat="1">
      <c r="A174" s="10">
        <v>1025</v>
      </c>
      <c r="B174" s="10" t="s">
        <v>34</v>
      </c>
      <c r="C174" s="21">
        <f>+'[14]33'!$E$63/10^6</f>
        <v>1.7557247300000003</v>
      </c>
      <c r="D174" s="21">
        <f>+'[14]33'!$F$63/10^6</f>
        <v>1.79218856</v>
      </c>
      <c r="E174" s="21">
        <f>+'[14]33'!$G$63/10^6</f>
        <v>1.87249168</v>
      </c>
      <c r="F174" s="21">
        <f>+'[14]33'!$I$63/10^6</f>
        <v>1.8721039099999999</v>
      </c>
      <c r="G174" s="21">
        <f>+'[14]33'!$J$63/10^6</f>
        <v>1.9019795400000001</v>
      </c>
      <c r="H174" s="21">
        <f>+'[14]33'!$K$63/10^6</f>
        <v>1.89029376</v>
      </c>
      <c r="I174" s="21">
        <f>+'[14]33'!$M$63/10^6</f>
        <v>1.9910669699999999</v>
      </c>
      <c r="J174" s="21">
        <f>+'[14]33'!$N$63/10^6</f>
        <v>2.0405531899999998</v>
      </c>
      <c r="K174" s="21">
        <f>+'[14]33'!$O$63/10^6</f>
        <v>2.0602128499999997</v>
      </c>
      <c r="L174" s="21">
        <f>+'[14]33'!$Q$63/10^6</f>
        <v>2.9283800699999998</v>
      </c>
      <c r="M174" s="21">
        <f>+'[14]33'!$R$63/10^6</f>
        <v>1.3137452599999997</v>
      </c>
      <c r="N174" s="21">
        <f>+'[14]33'!$S$63/10^6</f>
        <v>1.8354093699999998</v>
      </c>
      <c r="O174" s="29">
        <f t="shared" si="43"/>
        <v>23.254149890000001</v>
      </c>
      <c r="Q174" s="10">
        <v>1025</v>
      </c>
      <c r="R174" s="10" t="s">
        <v>34</v>
      </c>
      <c r="S174" s="21">
        <f>+'[14]33'!$E$64/10^6</f>
        <v>1.4795119200000002</v>
      </c>
      <c r="T174" s="21">
        <f>+'[14]33'!$F$64/10^6</f>
        <v>1.5093211000000002</v>
      </c>
      <c r="U174" s="21">
        <f>+'[14]33'!$G$64/10^6</f>
        <v>1.5955525400000001</v>
      </c>
      <c r="V174" s="21">
        <f>+'[14]33'!$I$64/10^6</f>
        <v>1.5916393499999999</v>
      </c>
      <c r="W174" s="21">
        <f>+'[14]33'!$J$64/10^6</f>
        <v>1.62435094</v>
      </c>
      <c r="X174" s="21">
        <f>+'[14]33'!$K$64/10^6</f>
        <v>1.60515918</v>
      </c>
      <c r="Y174" s="21">
        <f>+'[14]33'!$M$64/10^6</f>
        <v>1.7090729599999999</v>
      </c>
      <c r="Z174" s="21">
        <f>+'[14]33'!$N$64/10^6</f>
        <v>1.74686834</v>
      </c>
      <c r="AA174" s="21">
        <f>+'[14]33'!$O$64/10^6</f>
        <v>1.7623031999999998</v>
      </c>
      <c r="AB174" s="21">
        <f>+'[14]33'!$Q$64/10^6</f>
        <v>1.6745453799999999</v>
      </c>
      <c r="AC174" s="21">
        <f>+'[14]33'!$R$64/10^6</f>
        <v>1.9303326700000001</v>
      </c>
      <c r="AD174" s="21">
        <f>+'[14]33'!$S$64/10^6</f>
        <v>1.50634069</v>
      </c>
      <c r="AE174" s="29">
        <f t="shared" si="44"/>
        <v>19.734998269999998</v>
      </c>
      <c r="AG174" s="10">
        <v>1025</v>
      </c>
      <c r="AH174" s="10" t="s">
        <v>34</v>
      </c>
      <c r="AI174" s="21">
        <f>+'[14]33'!$E$76/10^6</f>
        <v>0.23844000000000001</v>
      </c>
      <c r="AJ174" s="21">
        <f>+'[14]33'!$F$76/10^6</f>
        <v>0.24149999999999999</v>
      </c>
      <c r="AK174" s="21">
        <f>+'[14]33'!$G$76/10^6</f>
        <v>0.23480999999999999</v>
      </c>
      <c r="AL174" s="21">
        <f>+'[14]33'!$I$76/10^6</f>
        <v>0.23574000000000001</v>
      </c>
      <c r="AM174" s="21">
        <f>+'[14]33'!$J$76/10^6</f>
        <v>0.23652000000000001</v>
      </c>
      <c r="AN174" s="21">
        <f>+'[14]33'!$K$76/10^6</f>
        <v>0.23799000000000001</v>
      </c>
      <c r="AO174" s="21">
        <f>+'[14]33'!$M$76/10^6</f>
        <v>0.23710000000000001</v>
      </c>
      <c r="AP174" s="21">
        <f>+'[14]33'!$N$76/10^6</f>
        <v>0.24631898000000002</v>
      </c>
      <c r="AQ174" s="21">
        <f>+'[14]33'!$O$76/10^6</f>
        <v>0.24135000000000001</v>
      </c>
      <c r="AR174" s="21">
        <f>+'[14]33'!$Q$76/10^6</f>
        <v>0.25097448999999999</v>
      </c>
      <c r="AS174" s="21">
        <f>+'[14]33'!$R$76/10^6</f>
        <v>0.25197000000000003</v>
      </c>
      <c r="AT174" s="21">
        <f>+'[14]33'!$S$76/10^6</f>
        <v>0.25346000000000002</v>
      </c>
      <c r="AU174" s="29">
        <f t="shared" si="45"/>
        <v>2.9061734700000001</v>
      </c>
      <c r="AW174" s="10">
        <v>1025</v>
      </c>
      <c r="AX174" s="10" t="s">
        <v>34</v>
      </c>
      <c r="AY174" s="21">
        <f>+'[14]33'!$E$85/10^6</f>
        <v>3.7772809999999997E-2</v>
      </c>
      <c r="AZ174" s="21">
        <f>+'[14]33'!$F$85/10^6</f>
        <v>4.1367460000000002E-2</v>
      </c>
      <c r="BA174" s="21">
        <f>+'[14]33'!$G$85/10^6</f>
        <v>4.2129140000000002E-2</v>
      </c>
      <c r="BB174" s="21">
        <f>+'[14]33'!$I$85/10^6</f>
        <v>4.4724559999999997E-2</v>
      </c>
      <c r="BC174" s="21">
        <f>+'[14]33'!$J$85/10^6</f>
        <v>4.1108600000000009E-2</v>
      </c>
      <c r="BD174" s="21">
        <f>+'[14]33'!$K$85/10^6</f>
        <v>4.7144579999999998E-2</v>
      </c>
      <c r="BE174" s="21">
        <f>+'[14]33'!$M$85/10^6</f>
        <v>4.4894009999999998E-2</v>
      </c>
      <c r="BF174" s="21">
        <f>+'[14]33'!$N$85/10^6</f>
        <v>4.7365869999999997E-2</v>
      </c>
      <c r="BG174" s="21">
        <f>+'[14]33'!$O$85/10^6</f>
        <v>5.655965000000001E-2</v>
      </c>
      <c r="BH174" s="21">
        <f>+'[14]33'!$Q$85/10^6</f>
        <v>1.0028602</v>
      </c>
      <c r="BI174" s="21">
        <f>+'[14]33'!$R$85/10^6</f>
        <v>-0.8685574100000002</v>
      </c>
      <c r="BJ174" s="21">
        <f>+'[14]33'!$S$85/10^6</f>
        <v>7.5608680000000011E-2</v>
      </c>
      <c r="BK174" s="29">
        <f t="shared" si="46"/>
        <v>0.61297814999999978</v>
      </c>
      <c r="BM174" s="10">
        <v>1025</v>
      </c>
      <c r="BN174" s="10" t="s">
        <v>34</v>
      </c>
      <c r="BO174" s="21">
        <f t="shared" si="48"/>
        <v>1.7557247300000003</v>
      </c>
      <c r="BP174" s="21">
        <f t="shared" si="49"/>
        <v>3.5479132900000003</v>
      </c>
      <c r="BQ174" s="21">
        <f t="shared" si="50"/>
        <v>5.4204049699999999</v>
      </c>
      <c r="BR174" s="21">
        <f t="shared" si="51"/>
        <v>7.2925088799999997</v>
      </c>
      <c r="BS174" s="21">
        <f t="shared" si="52"/>
        <v>9.194488419999999</v>
      </c>
      <c r="BT174" s="21">
        <f t="shared" si="53"/>
        <v>11.084782179999999</v>
      </c>
      <c r="BU174" s="21">
        <f t="shared" si="54"/>
        <v>13.07584915</v>
      </c>
      <c r="BV174" s="21">
        <f t="shared" si="55"/>
        <v>15.11640234</v>
      </c>
      <c r="BW174" s="21">
        <f t="shared" si="56"/>
        <v>17.17661519</v>
      </c>
      <c r="BX174" s="21">
        <f t="shared" si="57"/>
        <v>20.104995259999999</v>
      </c>
      <c r="BY174" s="21">
        <f t="shared" si="58"/>
        <v>21.41874052</v>
      </c>
      <c r="BZ174" s="21">
        <f t="shared" si="59"/>
        <v>23.254149890000001</v>
      </c>
    </row>
    <row r="175" spans="1:78" customFormat="1">
      <c r="A175" s="10">
        <v>1026</v>
      </c>
      <c r="B175" s="10" t="s">
        <v>35</v>
      </c>
      <c r="C175" s="21">
        <f>+'[14]34'!$E$63/10^6</f>
        <v>0.85841780000000001</v>
      </c>
      <c r="D175" s="21">
        <f>+'[14]34'!$F$63/10^6</f>
        <v>0.85470038000000015</v>
      </c>
      <c r="E175" s="21">
        <f>+'[14]34'!$G$63/10^6</f>
        <v>0.86583624000000003</v>
      </c>
      <c r="F175" s="21">
        <f>+'[14]34'!$I$63/10^6</f>
        <v>0.88157649000000005</v>
      </c>
      <c r="G175" s="21">
        <f>+'[14]34'!$J$63/10^6</f>
        <v>0.84126493999999996</v>
      </c>
      <c r="H175" s="21">
        <f>+'[14]34'!$K$63/10^6</f>
        <v>0.80823486</v>
      </c>
      <c r="I175" s="21">
        <f>+'[14]34'!$M$63/10^6</f>
        <v>0.90033523000000026</v>
      </c>
      <c r="J175" s="21">
        <f>+'[14]34'!$N$63/10^6</f>
        <v>0.88524913000000005</v>
      </c>
      <c r="K175" s="21">
        <f>+'[14]34'!$O$63/10^6</f>
        <v>0.94159109000000007</v>
      </c>
      <c r="L175" s="21">
        <f>+'[14]34'!$Q$63/10^6</f>
        <v>0.90655463000000003</v>
      </c>
      <c r="M175" s="21">
        <f>+'[14]34'!$R$63/10^6</f>
        <v>0.87371876000000004</v>
      </c>
      <c r="N175" s="21">
        <f>+'[14]34'!$S$63/10^6</f>
        <v>0.90179923000000006</v>
      </c>
      <c r="O175" s="29">
        <f t="shared" si="43"/>
        <v>10.519278780000002</v>
      </c>
      <c r="Q175" s="10">
        <v>1026</v>
      </c>
      <c r="R175" s="10" t="s">
        <v>35</v>
      </c>
      <c r="S175" s="21">
        <f>+'[14]34'!$E$64/10^6</f>
        <v>0.7722920900000001</v>
      </c>
      <c r="T175" s="21">
        <f>+'[14]34'!$F$64/10^6</f>
        <v>0.76778128000000012</v>
      </c>
      <c r="U175" s="21">
        <f>+'[14]34'!$G$64/10^6</f>
        <v>0.77876802000000001</v>
      </c>
      <c r="V175" s="21">
        <f>+'[14]34'!$I$64/10^6</f>
        <v>0.79347484999999995</v>
      </c>
      <c r="W175" s="21">
        <f>+'[14]34'!$J$64/10^6</f>
        <v>0.75344518999999999</v>
      </c>
      <c r="X175" s="21">
        <f>+'[14]34'!$K$64/10^6</f>
        <v>0.71958374999999997</v>
      </c>
      <c r="Y175" s="21">
        <f>+'[14]34'!$M$64/10^6</f>
        <v>0.81128855000000011</v>
      </c>
      <c r="Z175" s="21">
        <f>+'[14]34'!$N$64/10^6</f>
        <v>0.79387810000000003</v>
      </c>
      <c r="AA175" s="21">
        <f>+'[14]34'!$O$64/10^6</f>
        <v>0.85063045000000004</v>
      </c>
      <c r="AB175" s="21">
        <f>+'[14]34'!$Q$64/10^6</f>
        <v>0.81237733000000001</v>
      </c>
      <c r="AC175" s="21">
        <f>+'[14]34'!$R$64/10^6</f>
        <v>0.78166298999999995</v>
      </c>
      <c r="AD175" s="21">
        <f>+'[14]34'!$S$64/10^6</f>
        <v>0.80843996000000007</v>
      </c>
      <c r="AE175" s="29">
        <f t="shared" si="44"/>
        <v>9.4436225599999997</v>
      </c>
      <c r="AG175" s="10">
        <v>1026</v>
      </c>
      <c r="AH175" s="10" t="s">
        <v>35</v>
      </c>
      <c r="AI175" s="21">
        <f>+'[14]34'!$E$76/10^6</f>
        <v>7.2090000000000001E-2</v>
      </c>
      <c r="AJ175" s="21">
        <f>+'[14]34'!$F$76/10^6</f>
        <v>7.3380000000000001E-2</v>
      </c>
      <c r="AK175" s="21">
        <f>+'[14]34'!$G$76/10^6</f>
        <v>7.1660000000000001E-2</v>
      </c>
      <c r="AL175" s="21">
        <f>+'[14]34'!$I$76/10^6</f>
        <v>7.2810029999999998E-2</v>
      </c>
      <c r="AM175" s="21">
        <f>+'[14]34'!$J$76/10^6</f>
        <v>7.3200000000000001E-2</v>
      </c>
      <c r="AN175" s="21">
        <f>+'[14]34'!$K$76/10^6</f>
        <v>7.2679999999999995E-2</v>
      </c>
      <c r="AO175" s="21">
        <f>+'[14]34'!$M$76/10^6</f>
        <v>7.3230000000000003E-2</v>
      </c>
      <c r="AP175" s="21">
        <f>+'[14]34'!$N$76/10^6</f>
        <v>7.3830000000000007E-2</v>
      </c>
      <c r="AQ175" s="21">
        <f>+'[14]34'!$O$76/10^6</f>
        <v>7.3940000000000006E-2</v>
      </c>
      <c r="AR175" s="21">
        <f>+'[14]34'!$Q$76/10^6</f>
        <v>7.374E-2</v>
      </c>
      <c r="AS175" s="21">
        <f>+'[14]34'!$R$76/10^6</f>
        <v>7.4340000000000003E-2</v>
      </c>
      <c r="AT175" s="21">
        <f>+'[14]34'!$S$76/10^6</f>
        <v>7.5300000000000006E-2</v>
      </c>
      <c r="AU175" s="29">
        <f t="shared" si="45"/>
        <v>0.88020003000000013</v>
      </c>
      <c r="AW175" s="10">
        <v>1026</v>
      </c>
      <c r="AX175" s="10" t="s">
        <v>35</v>
      </c>
      <c r="AY175" s="21">
        <f>+'[14]34'!$E$85/10^6</f>
        <v>1.403571E-2</v>
      </c>
      <c r="AZ175" s="21">
        <f>+'[14]34'!$F$85/10^6</f>
        <v>1.3539099999999998E-2</v>
      </c>
      <c r="BA175" s="21">
        <f>+'[14]34'!$G$85/10^6</f>
        <v>1.5408220000000002E-2</v>
      </c>
      <c r="BB175" s="21">
        <f>+'[14]34'!$I$85/10^6</f>
        <v>1.5291610000000001E-2</v>
      </c>
      <c r="BC175" s="21">
        <f>+'[14]34'!$J$85/10^6</f>
        <v>1.4619750000000001E-2</v>
      </c>
      <c r="BD175" s="21">
        <f>+'[14]34'!$K$85/10^6</f>
        <v>1.597111E-2</v>
      </c>
      <c r="BE175" s="21">
        <f>+'[14]34'!$M$85/10^6</f>
        <v>1.581668E-2</v>
      </c>
      <c r="BF175" s="21">
        <f>+'[14]34'!$N$85/10^6</f>
        <v>1.7541029999999999E-2</v>
      </c>
      <c r="BG175" s="21">
        <f>+'[14]34'!$O$85/10^6</f>
        <v>1.702064E-2</v>
      </c>
      <c r="BH175" s="21">
        <f>+'[14]34'!$Q$85/10^6</f>
        <v>2.0437300000000002E-2</v>
      </c>
      <c r="BI175" s="21">
        <f>+'[14]34'!$R$85/10^6</f>
        <v>1.7715769999999999E-2</v>
      </c>
      <c r="BJ175" s="21">
        <f>+'[14]34'!$S$85/10^6</f>
        <v>1.8059269999999999E-2</v>
      </c>
      <c r="BK175" s="29">
        <f t="shared" si="46"/>
        <v>0.19545618999999997</v>
      </c>
      <c r="BM175" s="10">
        <v>1026</v>
      </c>
      <c r="BN175" s="10" t="s">
        <v>35</v>
      </c>
      <c r="BO175" s="21">
        <f t="shared" si="48"/>
        <v>0.85841780000000001</v>
      </c>
      <c r="BP175" s="21">
        <f t="shared" si="49"/>
        <v>1.7131181800000002</v>
      </c>
      <c r="BQ175" s="21">
        <f t="shared" si="50"/>
        <v>2.5789544200000001</v>
      </c>
      <c r="BR175" s="21">
        <f t="shared" si="51"/>
        <v>3.4605309100000001</v>
      </c>
      <c r="BS175" s="21">
        <f t="shared" si="52"/>
        <v>4.3017958500000004</v>
      </c>
      <c r="BT175" s="21">
        <f t="shared" si="53"/>
        <v>5.1100307100000002</v>
      </c>
      <c r="BU175" s="21">
        <f t="shared" si="54"/>
        <v>6.0103659400000007</v>
      </c>
      <c r="BV175" s="21">
        <f t="shared" si="55"/>
        <v>6.8956150700000007</v>
      </c>
      <c r="BW175" s="21">
        <f t="shared" si="56"/>
        <v>7.8372061600000009</v>
      </c>
      <c r="BX175" s="21">
        <f t="shared" si="57"/>
        <v>8.7437607900000014</v>
      </c>
      <c r="BY175" s="21">
        <f t="shared" si="58"/>
        <v>9.6174795500000023</v>
      </c>
      <c r="BZ175" s="21">
        <f t="shared" si="59"/>
        <v>10.519278780000002</v>
      </c>
    </row>
    <row r="176" spans="1:78" customFormat="1">
      <c r="A176" s="10">
        <v>1027</v>
      </c>
      <c r="B176" s="10" t="s">
        <v>36</v>
      </c>
      <c r="C176" s="21">
        <f>+'[14]35'!$E$63/10^6</f>
        <v>1.0805156599999999</v>
      </c>
      <c r="D176" s="21">
        <f>+'[14]35'!$F$63/10^6</f>
        <v>1.1682905100000001</v>
      </c>
      <c r="E176" s="21">
        <f>+'[14]35'!$G$63/10^6</f>
        <v>1.13612369</v>
      </c>
      <c r="F176" s="21">
        <f>+'[14]35'!$I$63/10^6</f>
        <v>1.2240937099999998</v>
      </c>
      <c r="G176" s="21">
        <f>+'[14]35'!$J$63/10^6</f>
        <v>1.17592154</v>
      </c>
      <c r="H176" s="21">
        <f>+'[14]35'!$K$63/10^6</f>
        <v>1.1051386500000002</v>
      </c>
      <c r="I176" s="21">
        <f>+'[14]35'!$M$63/10^6</f>
        <v>1.22659026</v>
      </c>
      <c r="J176" s="21">
        <f>+'[14]35'!$N$63/10^6</f>
        <v>1.33246058</v>
      </c>
      <c r="K176" s="21">
        <f>+'[14]35'!$O$63/10^6</f>
        <v>1.2665896400000001</v>
      </c>
      <c r="L176" s="21">
        <f>+'[14]35'!$Q$63/10^6</f>
        <v>1.1556105300000001</v>
      </c>
      <c r="M176" s="21">
        <f>+'[14]35'!$R$63/10^6</f>
        <v>1.23311671</v>
      </c>
      <c r="N176" s="21">
        <f>+'[14]35'!$S$63/10^6</f>
        <v>1.1919690999999999</v>
      </c>
      <c r="O176" s="29">
        <f t="shared" si="43"/>
        <v>14.296420579999998</v>
      </c>
      <c r="Q176" s="10">
        <v>1027</v>
      </c>
      <c r="R176" s="10" t="s">
        <v>36</v>
      </c>
      <c r="S176" s="21">
        <f>+'[14]35'!$E$64/10^6</f>
        <v>0.94641297000000002</v>
      </c>
      <c r="T176" s="21">
        <f>+'[14]35'!$F$64/10^6</f>
        <v>1.0302303000000002</v>
      </c>
      <c r="U176" s="21">
        <f>+'[14]35'!$G$64/10^6</f>
        <v>0.99856471999999996</v>
      </c>
      <c r="V176" s="21">
        <f>+'[14]35'!$I$64/10^6</f>
        <v>1.0865980699999997</v>
      </c>
      <c r="W176" s="21">
        <f>+'[14]35'!$J$64/10^6</f>
        <v>1.040303</v>
      </c>
      <c r="X176" s="21">
        <f>+'[14]35'!$K$64/10^6</f>
        <v>0.96511139000000001</v>
      </c>
      <c r="Y176" s="21">
        <f>+'[14]35'!$M$64/10^6</f>
        <v>1.0885372200000001</v>
      </c>
      <c r="Z176" s="21">
        <f>+'[14]35'!$N$64/10^6</f>
        <v>1.1916236200000001</v>
      </c>
      <c r="AA176" s="21">
        <f>+'[14]35'!$O$64/10^6</f>
        <v>1.1239821200000002</v>
      </c>
      <c r="AB176" s="21">
        <f>+'[14]35'!$Q$64/10^6</f>
        <v>1.01415403</v>
      </c>
      <c r="AC176" s="21">
        <f>+'[14]35'!$R$64/10^6</f>
        <v>1.08956615</v>
      </c>
      <c r="AD176" s="21">
        <f>+'[14]35'!$S$64/10^6</f>
        <v>1.0509457099999999</v>
      </c>
      <c r="AE176" s="29">
        <f t="shared" si="44"/>
        <v>12.626029300000001</v>
      </c>
      <c r="AG176" s="10">
        <v>1027</v>
      </c>
      <c r="AH176" s="10" t="s">
        <v>36</v>
      </c>
      <c r="AI176" s="21">
        <f>+'[14]35'!$E$76/10^6</f>
        <v>0.11699</v>
      </c>
      <c r="AJ176" s="21">
        <f>+'[14]35'!$F$76/10^6</f>
        <v>0.11685</v>
      </c>
      <c r="AK176" s="21">
        <f>+'[14]35'!$G$76/10^6</f>
        <v>0.11916</v>
      </c>
      <c r="AL176" s="21">
        <f>+'[14]35'!$I$76/10^6</f>
        <v>0.11823</v>
      </c>
      <c r="AM176" s="21">
        <f>+'[14]35'!$J$76/10^6</f>
        <v>0.11765</v>
      </c>
      <c r="AN176" s="21">
        <f>+'[14]35'!$K$76/10^6</f>
        <v>0.12001000000000001</v>
      </c>
      <c r="AO176" s="21">
        <f>+'[14]35'!$M$76/10^6</f>
        <v>0.11914</v>
      </c>
      <c r="AP176" s="21">
        <f>+'[14]35'!$N$76/10^6</f>
        <v>0.12058000000000001</v>
      </c>
      <c r="AQ176" s="21">
        <f>+'[14]35'!$O$76/10^6</f>
        <v>0.12164999999999999</v>
      </c>
      <c r="AR176" s="21">
        <f>+'[14]35'!$Q$76/10^6</f>
        <v>0.12146999999999999</v>
      </c>
      <c r="AS176" s="21">
        <f>+'[14]35'!$R$76/10^6</f>
        <v>0.1211</v>
      </c>
      <c r="AT176" s="21">
        <f>+'[14]35'!$S$76/10^6</f>
        <v>0.11996</v>
      </c>
      <c r="AU176" s="29">
        <f t="shared" si="45"/>
        <v>1.43279</v>
      </c>
      <c r="AW176" s="10">
        <v>1027</v>
      </c>
      <c r="AX176" s="10" t="s">
        <v>36</v>
      </c>
      <c r="AY176" s="21">
        <f>+'[14]35'!$E$85/10^6</f>
        <v>1.711269E-2</v>
      </c>
      <c r="AZ176" s="21">
        <f>+'[14]35'!$F$85/10^6</f>
        <v>2.121021E-2</v>
      </c>
      <c r="BA176" s="21">
        <f>+'[14]35'!$G$85/10^6</f>
        <v>1.8398970000000001E-2</v>
      </c>
      <c r="BB176" s="21">
        <f>+'[14]35'!$I$85/10^6</f>
        <v>1.9265640000000001E-2</v>
      </c>
      <c r="BC176" s="21">
        <f>+'[14]35'!$J$85/10^6</f>
        <v>1.7968540000000002E-2</v>
      </c>
      <c r="BD176" s="21">
        <f>+'[14]35'!$K$85/10^6</f>
        <v>2.0017259999999999E-2</v>
      </c>
      <c r="BE176" s="21">
        <f>+'[14]35'!$M$85/10^6</f>
        <v>1.8913040000000002E-2</v>
      </c>
      <c r="BF176" s="21">
        <f>+'[14]35'!$N$85/10^6</f>
        <v>2.0256959999999997E-2</v>
      </c>
      <c r="BG176" s="21">
        <f>+'[14]35'!$O$85/10^6</f>
        <v>2.095752E-2</v>
      </c>
      <c r="BH176" s="21">
        <f>+'[14]35'!$Q$85/10^6</f>
        <v>1.9986500000000001E-2</v>
      </c>
      <c r="BI176" s="21">
        <f>+'[14]35'!$R$85/10^6</f>
        <v>2.2450559999999998E-2</v>
      </c>
      <c r="BJ176" s="21">
        <f>+'[14]35'!$S$85/10^6</f>
        <v>2.1063389999999998E-2</v>
      </c>
      <c r="BK176" s="29">
        <f t="shared" si="46"/>
        <v>0.23760128</v>
      </c>
      <c r="BM176" s="10">
        <v>1027</v>
      </c>
      <c r="BN176" s="10" t="s">
        <v>36</v>
      </c>
      <c r="BO176" s="21">
        <f t="shared" si="48"/>
        <v>1.0805156599999999</v>
      </c>
      <c r="BP176" s="21">
        <f t="shared" si="49"/>
        <v>2.2488061699999999</v>
      </c>
      <c r="BQ176" s="21">
        <f t="shared" si="50"/>
        <v>3.3849298599999997</v>
      </c>
      <c r="BR176" s="21">
        <f t="shared" si="51"/>
        <v>4.6090235699999997</v>
      </c>
      <c r="BS176" s="21">
        <f t="shared" si="52"/>
        <v>5.7849451099999998</v>
      </c>
      <c r="BT176" s="21">
        <f t="shared" si="53"/>
        <v>6.8900837599999996</v>
      </c>
      <c r="BU176" s="21">
        <f t="shared" si="54"/>
        <v>8.1166740199999996</v>
      </c>
      <c r="BV176" s="21">
        <f t="shared" si="55"/>
        <v>9.4491345999999989</v>
      </c>
      <c r="BW176" s="21">
        <f t="shared" si="56"/>
        <v>10.715724239999998</v>
      </c>
      <c r="BX176" s="21">
        <f t="shared" si="57"/>
        <v>11.871334769999999</v>
      </c>
      <c r="BY176" s="21">
        <f t="shared" si="58"/>
        <v>13.104451479999998</v>
      </c>
      <c r="BZ176" s="21">
        <f t="shared" si="59"/>
        <v>14.296420579999998</v>
      </c>
    </row>
    <row r="177" spans="1:78" customFormat="1">
      <c r="A177" s="10">
        <v>1028</v>
      </c>
      <c r="B177" s="10" t="s">
        <v>37</v>
      </c>
      <c r="C177" s="21">
        <f>+'[14]36'!$E$63/10^6</f>
        <v>6.5359044600000002</v>
      </c>
      <c r="D177" s="21">
        <f>+'[14]36'!$F$63/10^6</f>
        <v>6.516141600000001</v>
      </c>
      <c r="E177" s="21">
        <f>+'[14]36'!$G$63/10^6</f>
        <v>6.3815440199999998</v>
      </c>
      <c r="F177" s="21">
        <f>+'[14]36'!$I$63/10^6</f>
        <v>6.6924285600000006</v>
      </c>
      <c r="G177" s="21">
        <f>+'[14]36'!$J$63/10^6</f>
        <v>6.5059940999999997</v>
      </c>
      <c r="H177" s="21">
        <f>+'[14]36'!$K$63/10^6</f>
        <v>6.2329895500000001</v>
      </c>
      <c r="I177" s="21">
        <f>+'[14]36'!$M$63/10^6</f>
        <v>6.9649986300000011</v>
      </c>
      <c r="J177" s="21">
        <f>+'[14]36'!$N$63/10^6</f>
        <v>6.7421878899999994</v>
      </c>
      <c r="K177" s="21">
        <f>+'[14]36'!$O$63/10^6</f>
        <v>7.0522145000000007</v>
      </c>
      <c r="L177" s="21">
        <f>+'[14]36'!$Q$63/10^6</f>
        <v>6.5995500500000004</v>
      </c>
      <c r="M177" s="21">
        <f>+'[14]36'!$R$63/10^6</f>
        <v>6.8228116499999993</v>
      </c>
      <c r="N177" s="21">
        <f>+'[14]36'!$S$63/10^6</f>
        <v>6.7864026099999997</v>
      </c>
      <c r="O177" s="29">
        <f t="shared" si="43"/>
        <v>79.833167619999998</v>
      </c>
      <c r="Q177" s="10">
        <v>1028</v>
      </c>
      <c r="R177" s="10" t="s">
        <v>37</v>
      </c>
      <c r="S177" s="21">
        <f>+'[14]36'!$E$64/10^6</f>
        <v>5.7295624600000004</v>
      </c>
      <c r="T177" s="21">
        <f>+'[14]36'!$F$64/10^6</f>
        <v>5.6945111200000005</v>
      </c>
      <c r="U177" s="21">
        <f>+'[14]36'!$G$64/10^6</f>
        <v>5.5606601299999996</v>
      </c>
      <c r="V177" s="21">
        <f>+'[14]36'!$I$64/10^6</f>
        <v>5.8869268300000002</v>
      </c>
      <c r="W177" s="21">
        <f>+'[14]36'!$J$64/10^6</f>
        <v>5.6959164699999993</v>
      </c>
      <c r="X177" s="21">
        <f>+'[14]36'!$K$64/10^6</f>
        <v>5.4042968700000005</v>
      </c>
      <c r="Y177" s="21">
        <f>+'[14]36'!$M$64/10^6</f>
        <v>6.1468813500000001</v>
      </c>
      <c r="Z177" s="21">
        <f>+'[14]36'!$N$64/10^6</f>
        <v>5.9077435899999999</v>
      </c>
      <c r="AA177" s="21">
        <f>+'[14]36'!$O$64/10^6</f>
        <v>6.2199851400000004</v>
      </c>
      <c r="AB177" s="21">
        <f>+'[14]36'!$Q$64/10^6</f>
        <v>5.7607275700000002</v>
      </c>
      <c r="AC177" s="21">
        <f>+'[14]36'!$R$64/10^6</f>
        <v>6.0052071899999993</v>
      </c>
      <c r="AD177" s="21">
        <f>+'[14]36'!$S$64/10^6</f>
        <v>5.9198023900000001</v>
      </c>
      <c r="AE177" s="29">
        <f t="shared" si="44"/>
        <v>69.93222111</v>
      </c>
      <c r="AG177" s="10">
        <v>1028</v>
      </c>
      <c r="AH177" s="10" t="s">
        <v>37</v>
      </c>
      <c r="AI177" s="21">
        <f>+'[14]36'!$E$76/10^6</f>
        <v>0.64595999999999998</v>
      </c>
      <c r="AJ177" s="21">
        <f>+'[14]36'!$F$76/10^6</f>
        <v>0.65539000000000003</v>
      </c>
      <c r="AK177" s="21">
        <f>+'[14]36'!$G$76/10^6</f>
        <v>0.65715999999999997</v>
      </c>
      <c r="AL177" s="21">
        <f>+'[14]36'!$I$76/10^6</f>
        <v>0.64105999999999996</v>
      </c>
      <c r="AM177" s="21">
        <f>+'[14]36'!$J$76/10^6</f>
        <v>0.64965270999999991</v>
      </c>
      <c r="AN177" s="21">
        <f>+'[14]36'!$K$76/10^6</f>
        <v>0.65195000000000003</v>
      </c>
      <c r="AO177" s="21">
        <f>+'[14]36'!$M$76/10^6</f>
        <v>0.64570000000000005</v>
      </c>
      <c r="AP177" s="21">
        <f>+'[14]36'!$N$76/10^6</f>
        <v>0.65315999999999996</v>
      </c>
      <c r="AQ177" s="21">
        <f>+'[14]36'!$O$76/10^6</f>
        <v>0.65544000000000002</v>
      </c>
      <c r="AR177" s="21">
        <f>+'[14]36'!$Q$76/10^6</f>
        <v>0.65598000000000001</v>
      </c>
      <c r="AS177" s="21">
        <f>+'[14]36'!$R$76/10^6</f>
        <v>0.66069999999999995</v>
      </c>
      <c r="AT177" s="21">
        <f>+'[14]36'!$S$76/10^6</f>
        <v>0.65205999999999997</v>
      </c>
      <c r="AU177" s="29">
        <f t="shared" si="45"/>
        <v>7.8242127099999985</v>
      </c>
      <c r="AW177" s="10">
        <v>1028</v>
      </c>
      <c r="AX177" s="10" t="s">
        <v>37</v>
      </c>
      <c r="AY177" s="21">
        <f>+'[14]36'!$E$85/10^6</f>
        <v>0.160382</v>
      </c>
      <c r="AZ177" s="21">
        <f>+'[14]36'!$F$85/10^6</f>
        <v>0.16624048000000002</v>
      </c>
      <c r="BA177" s="21">
        <f>+'[14]36'!$G$85/10^6</f>
        <v>0.16372389000000001</v>
      </c>
      <c r="BB177" s="21">
        <f>+'[14]36'!$I$85/10^6</f>
        <v>0.16444172999999998</v>
      </c>
      <c r="BC177" s="21">
        <f>+'[14]36'!$J$85/10^6</f>
        <v>0.16042491999999997</v>
      </c>
      <c r="BD177" s="21">
        <f>+'[14]36'!$K$85/10^6</f>
        <v>0.17674267999999999</v>
      </c>
      <c r="BE177" s="21">
        <f>+'[14]36'!$M$85/10^6</f>
        <v>0.17241728000000001</v>
      </c>
      <c r="BF177" s="21">
        <f>+'[14]36'!$N$85/10^6</f>
        <v>0.18128429999999998</v>
      </c>
      <c r="BG177" s="21">
        <f>+'[14]36'!$O$85/10^6</f>
        <v>0.17678935999999998</v>
      </c>
      <c r="BH177" s="21">
        <f>+'[14]36'!$Q$85/10^6</f>
        <v>0.18284247999999997</v>
      </c>
      <c r="BI177" s="21">
        <f>+'[14]36'!$R$85/10^6</f>
        <v>0.15690446000000002</v>
      </c>
      <c r="BJ177" s="21">
        <f>+'[14]36'!$S$85/10^6</f>
        <v>0.21454022</v>
      </c>
      <c r="BK177" s="29">
        <f t="shared" si="46"/>
        <v>2.0767338</v>
      </c>
      <c r="BM177" s="10">
        <v>1028</v>
      </c>
      <c r="BN177" s="10" t="s">
        <v>37</v>
      </c>
      <c r="BO177" s="21">
        <f t="shared" si="48"/>
        <v>6.5359044600000002</v>
      </c>
      <c r="BP177" s="21">
        <f t="shared" si="49"/>
        <v>13.052046060000002</v>
      </c>
      <c r="BQ177" s="21">
        <f t="shared" si="50"/>
        <v>19.433590080000002</v>
      </c>
      <c r="BR177" s="21">
        <f t="shared" si="51"/>
        <v>26.126018640000002</v>
      </c>
      <c r="BS177" s="21">
        <f t="shared" si="52"/>
        <v>32.63201274</v>
      </c>
      <c r="BT177" s="21">
        <f t="shared" si="53"/>
        <v>38.86500229</v>
      </c>
      <c r="BU177" s="21">
        <f t="shared" si="54"/>
        <v>45.830000920000003</v>
      </c>
      <c r="BV177" s="21">
        <f t="shared" si="55"/>
        <v>52.57218881</v>
      </c>
      <c r="BW177" s="21">
        <f t="shared" si="56"/>
        <v>59.624403309999998</v>
      </c>
      <c r="BX177" s="21">
        <f t="shared" si="57"/>
        <v>66.223953359999996</v>
      </c>
      <c r="BY177" s="21">
        <f t="shared" si="58"/>
        <v>73.046765010000001</v>
      </c>
      <c r="BZ177" s="21">
        <f t="shared" si="59"/>
        <v>79.833167619999998</v>
      </c>
    </row>
    <row r="178" spans="1:78" customFormat="1">
      <c r="A178" s="10">
        <v>1029</v>
      </c>
      <c r="B178" s="10" t="s">
        <v>38</v>
      </c>
      <c r="C178" s="21">
        <f>+'[14]37'!$E$63/10^6</f>
        <v>0.92966302000000001</v>
      </c>
      <c r="D178" s="21">
        <f>+'[14]37'!$F$63/10^6</f>
        <v>0.99258003000000006</v>
      </c>
      <c r="E178" s="21">
        <f>+'[14]37'!$G$63/10^6</f>
        <v>0.98731031000000002</v>
      </c>
      <c r="F178" s="21">
        <f>+'[14]37'!$I$63/10^6</f>
        <v>1.0218151899999999</v>
      </c>
      <c r="G178" s="21">
        <f>+'[14]37'!$J$63/10^6</f>
        <v>1.03200768</v>
      </c>
      <c r="H178" s="21">
        <f>+'[14]37'!$K$63/10^6</f>
        <v>0.98708673000000002</v>
      </c>
      <c r="I178" s="21">
        <f>+'[14]37'!$M$63/10^6</f>
        <v>1.0511554599999999</v>
      </c>
      <c r="J178" s="21">
        <f>+'[14]37'!$N$63/10^6</f>
        <v>1.0540004299999999</v>
      </c>
      <c r="K178" s="21">
        <f>+'[14]37'!$O$63/10^6</f>
        <v>1.0707807499999999</v>
      </c>
      <c r="L178" s="21">
        <f>+'[14]37'!$Q$63/10^6</f>
        <v>1.0018963299999999</v>
      </c>
      <c r="M178" s="21">
        <f>+'[14]37'!$R$63/10^6</f>
        <v>1.0264668399999999</v>
      </c>
      <c r="N178" s="21">
        <f>+'[14]37'!$S$63/10^6</f>
        <v>0.95412750000000002</v>
      </c>
      <c r="O178" s="29">
        <f t="shared" si="43"/>
        <v>12.108890269999998</v>
      </c>
      <c r="Q178" s="10">
        <v>1029</v>
      </c>
      <c r="R178" s="10" t="s">
        <v>38</v>
      </c>
      <c r="S178" s="21">
        <f>+'[14]37'!$E$64/10^6</f>
        <v>0.79989608000000012</v>
      </c>
      <c r="T178" s="21">
        <f>+'[14]37'!$F$64/10^6</f>
        <v>0.85821387999999998</v>
      </c>
      <c r="U178" s="21">
        <f>+'[14]37'!$G$64/10^6</f>
        <v>0.84724516999999999</v>
      </c>
      <c r="V178" s="21">
        <f>+'[14]37'!$I$64/10^6</f>
        <v>0.88243252000000005</v>
      </c>
      <c r="W178" s="21">
        <f>+'[14]37'!$J$64/10^6</f>
        <v>0.89314064999999998</v>
      </c>
      <c r="X178" s="21">
        <f>+'[14]37'!$K$64/10^6</f>
        <v>0.83847570000000005</v>
      </c>
      <c r="Y178" s="21">
        <f>+'[14]37'!$M$64/10^6</f>
        <v>0.91269228000000002</v>
      </c>
      <c r="Z178" s="21">
        <f>+'[14]37'!$N$64/10^6</f>
        <v>0.91253317999999994</v>
      </c>
      <c r="AA178" s="21">
        <f>+'[14]37'!$O$64/10^6</f>
        <v>0.93109010000000003</v>
      </c>
      <c r="AB178" s="21">
        <f>+'[14]37'!$Q$64/10^6</f>
        <v>0.86063334999999985</v>
      </c>
      <c r="AC178" s="21">
        <f>+'[14]37'!$R$64/10^6</f>
        <v>0.88597619999999999</v>
      </c>
      <c r="AD178" s="21">
        <f>+'[14]37'!$S$64/10^6</f>
        <v>0.81160994999999991</v>
      </c>
      <c r="AE178" s="29">
        <f t="shared" si="44"/>
        <v>10.43393906</v>
      </c>
      <c r="AG178" s="10">
        <v>1029</v>
      </c>
      <c r="AH178" s="10" t="s">
        <v>38</v>
      </c>
      <c r="AI178" s="21">
        <f>+'[14]37'!$E$76/10^6</f>
        <v>0.10682</v>
      </c>
      <c r="AJ178" s="21">
        <f>+'[14]37'!$F$76/10^6</f>
        <v>0.11030580000000001</v>
      </c>
      <c r="AK178" s="21">
        <f>+'[14]37'!$G$76/10^6</f>
        <v>0.11385579</v>
      </c>
      <c r="AL178" s="21">
        <f>+'[14]37'!$I$76/10^6</f>
        <v>0.1129457</v>
      </c>
      <c r="AM178" s="21">
        <f>+'[14]37'!$J$76/10^6</f>
        <v>0.11399009</v>
      </c>
      <c r="AN178" s="21">
        <f>+'[14]37'!$K$76/10^6</f>
        <v>0.1139357</v>
      </c>
      <c r="AO178" s="21">
        <f>+'[14]37'!$M$76/10^6</f>
        <v>0.11097</v>
      </c>
      <c r="AP178" s="21">
        <f>+'[14]37'!$N$76/10^6</f>
        <v>0.1133</v>
      </c>
      <c r="AQ178" s="21">
        <f>+'[14]37'!$O$76/10^6</f>
        <v>0.11230999999999999</v>
      </c>
      <c r="AR178" s="21">
        <f>+'[14]37'!$Q$76/10^6</f>
        <v>0.1133</v>
      </c>
      <c r="AS178" s="21">
        <f>+'[14]37'!$R$76/10^6</f>
        <v>0.11315</v>
      </c>
      <c r="AT178" s="21">
        <f>+'[14]37'!$S$76/10^6</f>
        <v>0.11421000000000001</v>
      </c>
      <c r="AU178" s="29">
        <f t="shared" si="45"/>
        <v>1.3490930799999998</v>
      </c>
      <c r="AW178" s="10">
        <v>1029</v>
      </c>
      <c r="AX178" s="10" t="s">
        <v>38</v>
      </c>
      <c r="AY178" s="21">
        <f>+'[14]37'!$E$85/10^6</f>
        <v>2.2946940000000002E-2</v>
      </c>
      <c r="AZ178" s="21">
        <f>+'[14]37'!$F$85/10^6</f>
        <v>2.4060350000000001E-2</v>
      </c>
      <c r="BA178" s="21">
        <f>+'[14]37'!$G$85/10^6</f>
        <v>2.6209349999999999E-2</v>
      </c>
      <c r="BB178" s="21">
        <f>+'[14]37'!$I$85/10^6</f>
        <v>2.6436970000000001E-2</v>
      </c>
      <c r="BC178" s="21">
        <f>+'[14]37'!$J$85/10^6</f>
        <v>2.4876940000000004E-2</v>
      </c>
      <c r="BD178" s="21">
        <f>+'[14]37'!$K$85/10^6</f>
        <v>3.4675330000000004E-2</v>
      </c>
      <c r="BE178" s="21">
        <f>+'[14]37'!$M$85/10^6</f>
        <v>2.7493179999999999E-2</v>
      </c>
      <c r="BF178" s="21">
        <f>+'[14]37'!$N$85/10^6</f>
        <v>2.8167250000000005E-2</v>
      </c>
      <c r="BG178" s="21">
        <f>+'[14]37'!$O$85/10^6</f>
        <v>2.7380650000000003E-2</v>
      </c>
      <c r="BH178" s="21">
        <f>+'[14]37'!$Q$85/10^6</f>
        <v>2.7962980000000002E-2</v>
      </c>
      <c r="BI178" s="21">
        <f>+'[14]37'!$R$85/10^6</f>
        <v>2.7340639999999999E-2</v>
      </c>
      <c r="BJ178" s="21">
        <f>+'[14]37'!$S$85/10^6</f>
        <v>2.8307550000000001E-2</v>
      </c>
      <c r="BK178" s="29">
        <f t="shared" si="46"/>
        <v>0.32585813000000002</v>
      </c>
      <c r="BM178" s="10">
        <v>1029</v>
      </c>
      <c r="BN178" s="10" t="s">
        <v>38</v>
      </c>
      <c r="BO178" s="21">
        <f t="shared" si="48"/>
        <v>0.92966302000000001</v>
      </c>
      <c r="BP178" s="21">
        <f t="shared" si="49"/>
        <v>1.9222430500000001</v>
      </c>
      <c r="BQ178" s="21">
        <f t="shared" si="50"/>
        <v>2.9095533600000003</v>
      </c>
      <c r="BR178" s="21">
        <f t="shared" si="51"/>
        <v>3.9313685500000002</v>
      </c>
      <c r="BS178" s="21">
        <f t="shared" si="52"/>
        <v>4.9633762299999997</v>
      </c>
      <c r="BT178" s="21">
        <f t="shared" si="53"/>
        <v>5.9504629599999994</v>
      </c>
      <c r="BU178" s="21">
        <f t="shared" si="54"/>
        <v>7.0016184199999998</v>
      </c>
      <c r="BV178" s="21">
        <f t="shared" si="55"/>
        <v>8.0556188500000001</v>
      </c>
      <c r="BW178" s="21">
        <f t="shared" si="56"/>
        <v>9.1263995999999992</v>
      </c>
      <c r="BX178" s="21">
        <f t="shared" si="57"/>
        <v>10.128295929999998</v>
      </c>
      <c r="BY178" s="21">
        <f t="shared" si="58"/>
        <v>11.154762769999998</v>
      </c>
      <c r="BZ178" s="21">
        <f t="shared" si="59"/>
        <v>12.108890269999998</v>
      </c>
    </row>
    <row r="179" spans="1:78" customFormat="1">
      <c r="A179" s="15">
        <v>1030</v>
      </c>
      <c r="B179" s="15" t="s">
        <v>18</v>
      </c>
      <c r="C179" s="23">
        <f>+'[14]17'!$E$63/10^6</f>
        <v>1.3135477900000001</v>
      </c>
      <c r="D179" s="23">
        <f>+'[14]17'!$F$63/10^6</f>
        <v>1.38411317</v>
      </c>
      <c r="E179" s="23">
        <f>+'[14]17'!$G$63/10^6</f>
        <v>1.3946535500000001</v>
      </c>
      <c r="F179" s="23">
        <f>+'[14]17'!$I$63/10^6</f>
        <v>1.4726646700000001</v>
      </c>
      <c r="G179" s="23">
        <f>+'[14]17'!$J$63/10^6</f>
        <v>1.4721719499999999</v>
      </c>
      <c r="H179" s="23">
        <f>+'[14]17'!$K$63/10^6</f>
        <v>1.4261598900000001</v>
      </c>
      <c r="I179" s="23">
        <f>+'[14]17'!$M$63/10^6</f>
        <v>1.5151142500000001</v>
      </c>
      <c r="J179" s="23">
        <f>+'[14]17'!$N$63/10^6</f>
        <v>1.5510671999999999</v>
      </c>
      <c r="K179" s="23">
        <f>+'[14]17'!$O$63/10^6</f>
        <v>1.4629318600000001</v>
      </c>
      <c r="L179" s="23">
        <f>+'[14]17'!$Q$63/10^6</f>
        <v>1.3722877600000003</v>
      </c>
      <c r="M179" s="23">
        <f>+'[14]17'!$R$63/10^6</f>
        <v>1.4377055999999999</v>
      </c>
      <c r="N179" s="23">
        <f>+'[14]17'!$S$63/10^6</f>
        <v>1.4306366500000001</v>
      </c>
      <c r="O179" s="31">
        <f t="shared" si="43"/>
        <v>17.233054339999999</v>
      </c>
      <c r="Q179" s="15">
        <v>1030</v>
      </c>
      <c r="R179" s="15" t="s">
        <v>18</v>
      </c>
      <c r="S179" s="23">
        <f>+'[14]17'!$E$64/10^6</f>
        <v>1.1538068500000001</v>
      </c>
      <c r="T179" s="23">
        <f>+'[14]17'!$F$64/10^6</f>
        <v>1.2199584099999998</v>
      </c>
      <c r="U179" s="23">
        <f>+'[14]17'!$G$64/10^6</f>
        <v>1.2360618600000002</v>
      </c>
      <c r="V179" s="23">
        <f>+'[14]17'!$I$64/10^6</f>
        <v>1.31271161</v>
      </c>
      <c r="W179" s="23">
        <f>+'[14]17'!$J$64/10^6</f>
        <v>1.31055422</v>
      </c>
      <c r="X179" s="23">
        <f>+'[14]17'!$K$64/10^6</f>
        <v>1.2527437699999999</v>
      </c>
      <c r="Y179" s="23">
        <f>+'[14]17'!$M$64/10^6</f>
        <v>1.3577299899999999</v>
      </c>
      <c r="Z179" s="23">
        <f>+'[14]17'!$N$64/10^6</f>
        <v>1.37721055</v>
      </c>
      <c r="AA179" s="23">
        <f>+'[14]17'!$O$64/10^6</f>
        <v>1.3052259700000002</v>
      </c>
      <c r="AB179" s="23">
        <f>+'[14]17'!$Q$64/10^6</f>
        <v>1.2007119200000003</v>
      </c>
      <c r="AC179" s="23">
        <f>+'[14]17'!$R$64/10^6</f>
        <v>1.27606869</v>
      </c>
      <c r="AD179" s="23">
        <f>+'[14]17'!$S$64/10^6</f>
        <v>1.2681970499999999</v>
      </c>
      <c r="AE179" s="31">
        <f t="shared" si="44"/>
        <v>15.270980889999999</v>
      </c>
      <c r="AG179" s="15">
        <v>1030</v>
      </c>
      <c r="AH179" s="15" t="s">
        <v>18</v>
      </c>
      <c r="AI179" s="23">
        <f>+'[14]17'!$E$76/10^6</f>
        <v>0.14141999999999999</v>
      </c>
      <c r="AJ179" s="23">
        <f>+'[14]17'!$F$76/10^6</f>
        <v>0.14851</v>
      </c>
      <c r="AK179" s="23">
        <f>+'[14]17'!$G$76/10^6</f>
        <v>0.14296</v>
      </c>
      <c r="AL179" s="23">
        <f>+'[14]17'!$I$76/10^6</f>
        <v>0.14283999999999999</v>
      </c>
      <c r="AM179" s="23">
        <f>+'[14]17'!$J$76/10^6</f>
        <v>0.14585000000000001</v>
      </c>
      <c r="AN179" s="23">
        <f>+'[14]17'!$K$76/10^6</f>
        <v>0.15614</v>
      </c>
      <c r="AO179" s="23">
        <f>+'[14]17'!$M$76/10^6</f>
        <v>0.13950000000000001</v>
      </c>
      <c r="AP179" s="23">
        <f>+'[14]17'!$N$76/10^6</f>
        <v>0.15553</v>
      </c>
      <c r="AQ179" s="23">
        <f>+'[14]17'!$O$76/10^6</f>
        <v>0.1396</v>
      </c>
      <c r="AR179" s="23">
        <f>+'[14]17'!$Q$76/10^6</f>
        <v>0.15275</v>
      </c>
      <c r="AS179" s="23">
        <f>+'[14]17'!$R$76/10^6</f>
        <v>0.14549000000000001</v>
      </c>
      <c r="AT179" s="23">
        <f>+'[14]17'!$S$76/10^6</f>
        <v>0.13875000000000001</v>
      </c>
      <c r="AU179" s="31">
        <f t="shared" si="45"/>
        <v>1.7493399999999997</v>
      </c>
      <c r="AW179" s="15">
        <v>1030</v>
      </c>
      <c r="AX179" s="15" t="s">
        <v>18</v>
      </c>
      <c r="AY179" s="23">
        <f>+'[14]17'!$E$85/10^6</f>
        <v>1.8320940000000001E-2</v>
      </c>
      <c r="AZ179" s="23">
        <f>+'[14]17'!$F$85/10^6</f>
        <v>1.5644760000000001E-2</v>
      </c>
      <c r="BA179" s="23">
        <f>+'[14]17'!$G$85/10^6</f>
        <v>1.563169E-2</v>
      </c>
      <c r="BB179" s="23">
        <f>+'[14]17'!$I$85/10^6</f>
        <v>1.7113060000000003E-2</v>
      </c>
      <c r="BC179" s="23">
        <f>+'[14]17'!$J$85/10^6</f>
        <v>1.5767730000000001E-2</v>
      </c>
      <c r="BD179" s="23">
        <f>+'[14]17'!$K$85/10^6</f>
        <v>1.7276120000000002E-2</v>
      </c>
      <c r="BE179" s="23">
        <f>+'[14]17'!$M$85/10^6</f>
        <v>1.7884260000000003E-2</v>
      </c>
      <c r="BF179" s="23">
        <f>+'[14]17'!$N$85/10^6</f>
        <v>1.832665E-2</v>
      </c>
      <c r="BG179" s="23">
        <f>+'[14]17'!$O$85/10^6</f>
        <v>1.8105889999999999E-2</v>
      </c>
      <c r="BH179" s="23">
        <f>+'[14]17'!$Q$85/10^6</f>
        <v>1.8825840000000003E-2</v>
      </c>
      <c r="BI179" s="23">
        <f>+'[14]17'!$R$85/10^6</f>
        <v>1.614691E-2</v>
      </c>
      <c r="BJ179" s="23">
        <f>+'[14]17'!$S$85/10^6</f>
        <v>2.3689599999999998E-2</v>
      </c>
      <c r="BK179" s="31">
        <f t="shared" si="46"/>
        <v>0.21273345000000002</v>
      </c>
      <c r="BM179" s="15">
        <v>1030</v>
      </c>
      <c r="BN179" s="15" t="s">
        <v>18</v>
      </c>
      <c r="BO179" s="23">
        <f t="shared" si="48"/>
        <v>1.3135477900000001</v>
      </c>
      <c r="BP179" s="23">
        <f t="shared" si="49"/>
        <v>2.6976609600000003</v>
      </c>
      <c r="BQ179" s="23">
        <f t="shared" si="50"/>
        <v>4.0923145100000005</v>
      </c>
      <c r="BR179" s="23">
        <f t="shared" si="51"/>
        <v>5.5649791800000008</v>
      </c>
      <c r="BS179" s="23">
        <f t="shared" si="52"/>
        <v>7.0371511300000007</v>
      </c>
      <c r="BT179" s="23">
        <f t="shared" si="53"/>
        <v>8.4633110200000008</v>
      </c>
      <c r="BU179" s="23">
        <f t="shared" si="54"/>
        <v>9.9784252700000007</v>
      </c>
      <c r="BV179" s="23">
        <f t="shared" si="55"/>
        <v>11.529492470000001</v>
      </c>
      <c r="BW179" s="23">
        <f t="shared" si="56"/>
        <v>12.99242433</v>
      </c>
      <c r="BX179" s="23">
        <f t="shared" si="57"/>
        <v>14.364712090000001</v>
      </c>
      <c r="BY179" s="23">
        <f t="shared" si="58"/>
        <v>15.80241769</v>
      </c>
      <c r="BZ179" s="23">
        <f t="shared" si="59"/>
        <v>17.233054339999999</v>
      </c>
    </row>
    <row r="180" spans="1:78" customFormat="1">
      <c r="A180" s="4">
        <v>10300</v>
      </c>
      <c r="B180" s="4" t="s">
        <v>58</v>
      </c>
      <c r="C180" s="25">
        <f t="shared" ref="C180:N180" si="60">SUM(C152:C179)</f>
        <v>157.84108592000004</v>
      </c>
      <c r="D180" s="25">
        <f t="shared" si="60"/>
        <v>167.54811090000001</v>
      </c>
      <c r="E180" s="25">
        <f t="shared" si="60"/>
        <v>162.68152243999998</v>
      </c>
      <c r="F180" s="25">
        <f t="shared" si="60"/>
        <v>167.41315009000002</v>
      </c>
      <c r="G180" s="25">
        <f t="shared" si="60"/>
        <v>166.18505736999992</v>
      </c>
      <c r="H180" s="25">
        <f t="shared" si="60"/>
        <v>160.10052539999998</v>
      </c>
      <c r="I180" s="25">
        <f t="shared" si="60"/>
        <v>177.35804237999994</v>
      </c>
      <c r="J180" s="25">
        <f t="shared" si="60"/>
        <v>170.71131895000002</v>
      </c>
      <c r="K180" s="25">
        <f t="shared" si="60"/>
        <v>170.90799927999996</v>
      </c>
      <c r="L180" s="25">
        <f t="shared" si="60"/>
        <v>162.70494479000001</v>
      </c>
      <c r="M180" s="25">
        <f t="shared" si="60"/>
        <v>165.96495057999999</v>
      </c>
      <c r="N180" s="25">
        <f t="shared" si="60"/>
        <v>167.35783465000003</v>
      </c>
      <c r="O180" s="25">
        <f>SUM(O152:O179)</f>
        <v>1996.7745427499997</v>
      </c>
      <c r="Q180" s="4">
        <v>10300</v>
      </c>
      <c r="R180" s="4" t="s">
        <v>58</v>
      </c>
      <c r="S180" s="25">
        <f t="shared" ref="S180:AE180" si="61">SUM(S152:S179)</f>
        <v>139.64849115000001</v>
      </c>
      <c r="T180" s="25">
        <f t="shared" si="61"/>
        <v>149.34010996000001</v>
      </c>
      <c r="U180" s="25">
        <f t="shared" si="61"/>
        <v>144.30011256000003</v>
      </c>
      <c r="V180" s="25">
        <f t="shared" si="61"/>
        <v>148.77765428000001</v>
      </c>
      <c r="W180" s="25">
        <f t="shared" si="61"/>
        <v>147.99621089999999</v>
      </c>
      <c r="X180" s="25">
        <f t="shared" si="61"/>
        <v>141.27235254999997</v>
      </c>
      <c r="Y180" s="25">
        <f t="shared" si="61"/>
        <v>158.13944603999991</v>
      </c>
      <c r="Z180" s="25">
        <f t="shared" si="61"/>
        <v>152.68299934999999</v>
      </c>
      <c r="AA180" s="25">
        <f t="shared" si="61"/>
        <v>151.47080674</v>
      </c>
      <c r="AB180" s="25">
        <f t="shared" si="61"/>
        <v>142.54674026999999</v>
      </c>
      <c r="AC180" s="25">
        <f t="shared" si="61"/>
        <v>147.47244917999998</v>
      </c>
      <c r="AD180" s="25">
        <f t="shared" si="61"/>
        <v>147.83633548999998</v>
      </c>
      <c r="AE180" s="25">
        <f t="shared" si="61"/>
        <v>1771.4837084700005</v>
      </c>
      <c r="AG180" s="4">
        <v>10300</v>
      </c>
      <c r="AH180" s="4" t="s">
        <v>58</v>
      </c>
      <c r="AI180" s="25">
        <f t="shared" ref="AI180:AU180" si="62">SUM(AI152:AI179)</f>
        <v>13.077140040000003</v>
      </c>
      <c r="AJ180" s="25">
        <f t="shared" si="62"/>
        <v>13.194490250000001</v>
      </c>
      <c r="AK180" s="25">
        <f t="shared" si="62"/>
        <v>13.092451310000001</v>
      </c>
      <c r="AL180" s="25">
        <f t="shared" si="62"/>
        <v>13.310999279999999</v>
      </c>
      <c r="AM180" s="25">
        <f t="shared" si="62"/>
        <v>13.140691929999999</v>
      </c>
      <c r="AN180" s="25">
        <f t="shared" si="62"/>
        <v>13.363543820000002</v>
      </c>
      <c r="AO180" s="25">
        <f t="shared" si="62"/>
        <v>13.928466810000003</v>
      </c>
      <c r="AP180" s="25">
        <f t="shared" si="62"/>
        <v>12.435505469999999</v>
      </c>
      <c r="AQ180" s="25">
        <f t="shared" si="62"/>
        <v>13.869366970000005</v>
      </c>
      <c r="AR180" s="25">
        <f t="shared" si="62"/>
        <v>13.501679760000007</v>
      </c>
      <c r="AS180" s="25">
        <f t="shared" si="62"/>
        <v>13.76003081</v>
      </c>
      <c r="AT180" s="25">
        <f t="shared" si="62"/>
        <v>13.542798320000003</v>
      </c>
      <c r="AU180" s="25">
        <f t="shared" si="62"/>
        <v>160.21716477000001</v>
      </c>
      <c r="AW180" s="4">
        <v>10300</v>
      </c>
      <c r="AX180" s="4" t="s">
        <v>58</v>
      </c>
      <c r="AY180" s="25">
        <f t="shared" ref="AY180:BK180" si="63">SUM(AY152:AY179)</f>
        <v>5.1154547299999988</v>
      </c>
      <c r="AZ180" s="25">
        <f t="shared" si="63"/>
        <v>5.0135106899999995</v>
      </c>
      <c r="BA180" s="25">
        <f t="shared" si="63"/>
        <v>5.2889585699999992</v>
      </c>
      <c r="BB180" s="25">
        <f t="shared" si="63"/>
        <v>5.3244965300000002</v>
      </c>
      <c r="BC180" s="25">
        <f t="shared" si="63"/>
        <v>5.0481545400000014</v>
      </c>
      <c r="BD180" s="25">
        <f t="shared" si="63"/>
        <v>5.4646290300000011</v>
      </c>
      <c r="BE180" s="25">
        <f t="shared" si="63"/>
        <v>5.2901295299999989</v>
      </c>
      <c r="BF180" s="25">
        <f t="shared" si="63"/>
        <v>5.5928141299999998</v>
      </c>
      <c r="BG180" s="25">
        <f t="shared" si="63"/>
        <v>5.5678255700000001</v>
      </c>
      <c r="BH180" s="25">
        <f t="shared" si="63"/>
        <v>6.6565247599999999</v>
      </c>
      <c r="BI180" s="25">
        <f t="shared" si="63"/>
        <v>4.7324705899999993</v>
      </c>
      <c r="BJ180" s="25">
        <f t="shared" si="63"/>
        <v>5.978700840000001</v>
      </c>
      <c r="BK180" s="25">
        <f t="shared" si="63"/>
        <v>65.073669510000016</v>
      </c>
      <c r="BM180" s="4">
        <v>10300</v>
      </c>
      <c r="BN180" s="4" t="s">
        <v>58</v>
      </c>
      <c r="BO180" s="25">
        <f>SUM(BO152:BO179)</f>
        <v>157.84108592000004</v>
      </c>
      <c r="BP180" s="25">
        <f t="shared" ref="BP180:BZ180" si="64">SUM(BP152:BP179)</f>
        <v>325.38919682000005</v>
      </c>
      <c r="BQ180" s="25">
        <f t="shared" si="64"/>
        <v>488.07071925999998</v>
      </c>
      <c r="BR180" s="25">
        <f t="shared" si="64"/>
        <v>655.48386935000008</v>
      </c>
      <c r="BS180" s="25">
        <f t="shared" si="64"/>
        <v>821.66892672000017</v>
      </c>
      <c r="BT180" s="25">
        <f t="shared" si="64"/>
        <v>981.76945212000021</v>
      </c>
      <c r="BU180" s="25">
        <f t="shared" si="64"/>
        <v>1159.1274945000002</v>
      </c>
      <c r="BV180" s="25">
        <f t="shared" si="64"/>
        <v>1329.8388134499999</v>
      </c>
      <c r="BW180" s="25">
        <f t="shared" si="64"/>
        <v>1500.7468127299996</v>
      </c>
      <c r="BX180" s="25">
        <f t="shared" si="64"/>
        <v>1663.4517575199991</v>
      </c>
      <c r="BY180" s="25">
        <f t="shared" si="64"/>
        <v>1829.4167081000001</v>
      </c>
      <c r="BZ180" s="25">
        <f t="shared" si="64"/>
        <v>1996.7745427499997</v>
      </c>
    </row>
    <row r="181" spans="1:78" customFormat="1">
      <c r="A181" s="32"/>
      <c r="B181" s="32"/>
      <c r="O181" s="32"/>
    </row>
    <row r="182" spans="1:78" customFormat="1">
      <c r="A182" s="3" t="s">
        <v>55</v>
      </c>
      <c r="B182" s="3" t="s">
        <v>44</v>
      </c>
      <c r="C182" s="3" t="s">
        <v>0</v>
      </c>
      <c r="D182" s="3" t="s">
        <v>1</v>
      </c>
      <c r="E182" s="3" t="s">
        <v>2</v>
      </c>
      <c r="F182" s="3" t="s">
        <v>3</v>
      </c>
      <c r="G182" s="3" t="s">
        <v>4</v>
      </c>
      <c r="H182" s="3" t="s">
        <v>5</v>
      </c>
      <c r="I182" s="3" t="s">
        <v>6</v>
      </c>
      <c r="J182" s="3" t="s">
        <v>7</v>
      </c>
      <c r="K182" s="3" t="s">
        <v>8</v>
      </c>
      <c r="L182" s="3" t="s">
        <v>9</v>
      </c>
      <c r="M182" s="3" t="s">
        <v>10</v>
      </c>
      <c r="N182" s="3" t="s">
        <v>11</v>
      </c>
      <c r="O182" s="3" t="s">
        <v>58</v>
      </c>
      <c r="Q182" s="3" t="s">
        <v>55</v>
      </c>
      <c r="R182" s="3" t="s">
        <v>129</v>
      </c>
      <c r="S182" s="3" t="s">
        <v>0</v>
      </c>
      <c r="T182" s="3" t="s">
        <v>1</v>
      </c>
      <c r="U182" s="3" t="s">
        <v>2</v>
      </c>
      <c r="V182" s="3" t="s">
        <v>3</v>
      </c>
      <c r="W182" s="3" t="s">
        <v>4</v>
      </c>
      <c r="X182" s="3" t="s">
        <v>5</v>
      </c>
      <c r="Y182" s="3" t="s">
        <v>6</v>
      </c>
      <c r="Z182" s="3" t="s">
        <v>7</v>
      </c>
      <c r="AA182" s="3" t="s">
        <v>8</v>
      </c>
      <c r="AB182" s="3" t="s">
        <v>9</v>
      </c>
      <c r="AC182" s="3" t="s">
        <v>10</v>
      </c>
      <c r="AD182" s="3" t="s">
        <v>11</v>
      </c>
      <c r="AE182" s="3" t="s">
        <v>58</v>
      </c>
      <c r="AG182" s="3" t="s">
        <v>76</v>
      </c>
      <c r="AH182" s="3" t="s">
        <v>44</v>
      </c>
      <c r="AI182" s="3" t="s">
        <v>77</v>
      </c>
      <c r="AJ182" s="3" t="s">
        <v>78</v>
      </c>
      <c r="AK182" s="3" t="s">
        <v>79</v>
      </c>
      <c r="AL182" s="3" t="s">
        <v>80</v>
      </c>
      <c r="AM182" s="3" t="s">
        <v>81</v>
      </c>
      <c r="AN182" s="3" t="s">
        <v>82</v>
      </c>
      <c r="AO182" s="3" t="s">
        <v>83</v>
      </c>
      <c r="AP182" s="3" t="s">
        <v>84</v>
      </c>
      <c r="AQ182" s="3" t="s">
        <v>85</v>
      </c>
      <c r="AR182" s="3" t="s">
        <v>86</v>
      </c>
      <c r="AS182" s="3" t="s">
        <v>87</v>
      </c>
      <c r="AT182" s="3" t="s">
        <v>88</v>
      </c>
    </row>
    <row r="183" spans="1:78" customFormat="1">
      <c r="A183" s="34"/>
      <c r="B183" s="34" t="s">
        <v>46</v>
      </c>
      <c r="C183" s="19">
        <f>+[14]เขต!$E$251/10^6</f>
        <v>6.1327010199999998</v>
      </c>
      <c r="D183" s="19">
        <f>+[14]เขต!$F$251/10^6</f>
        <v>6.39521038</v>
      </c>
      <c r="E183" s="19">
        <f>+[14]เขต!$G$251/10^6</f>
        <v>6.5285529100000002</v>
      </c>
      <c r="F183" s="19">
        <f>+[14]เขต!$I$251/10^6</f>
        <v>6.2131002799999999</v>
      </c>
      <c r="G183" s="19">
        <f>+[14]เขต!$J$251/10^6</f>
        <v>6.1414664800000001</v>
      </c>
      <c r="H183" s="19">
        <f>+[14]เขต!$K$251/10^6</f>
        <v>6.578767720000001</v>
      </c>
      <c r="I183" s="19">
        <f>+[14]เขต!$M$251/10^6</f>
        <v>6.4543609200000009</v>
      </c>
      <c r="J183" s="19">
        <f>+[14]เขต!$N$251/10^6</f>
        <v>6.7145666799999999</v>
      </c>
      <c r="K183" s="19">
        <f>+[14]เขต!$O$251/10^6</f>
        <v>6.9827240000000002</v>
      </c>
      <c r="L183" s="19">
        <f>+[14]เขต!$Q$251/10^6</f>
        <v>6.470488920000002</v>
      </c>
      <c r="M183" s="19">
        <f>+[14]เขต!$R$251/10^6</f>
        <v>7.7078504099999998</v>
      </c>
      <c r="N183" s="19">
        <f>+[14]เขต!$S$251/10^6</f>
        <v>8.9377206699999991</v>
      </c>
      <c r="O183" s="36">
        <f t="shared" ref="O183:O210" si="65">SUM(C183:N183)</f>
        <v>81.257510390000007</v>
      </c>
      <c r="Q183" s="34"/>
      <c r="R183" s="34" t="s">
        <v>46</v>
      </c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6">
        <f t="shared" ref="AE183:AE210" si="66">SUM(S183:AD183)</f>
        <v>0</v>
      </c>
      <c r="AG183" s="34"/>
      <c r="AH183" s="34" t="s">
        <v>46</v>
      </c>
      <c r="AI183" s="19">
        <f>+C183</f>
        <v>6.1327010199999998</v>
      </c>
      <c r="AJ183" s="19">
        <f>+AI183+D183</f>
        <v>12.527911400000001</v>
      </c>
      <c r="AK183" s="19">
        <f t="shared" ref="AK183:AT198" si="67">+AJ183+E183</f>
        <v>19.056464310000003</v>
      </c>
      <c r="AL183" s="19">
        <f t="shared" si="67"/>
        <v>25.269564590000002</v>
      </c>
      <c r="AM183" s="19">
        <f t="shared" si="67"/>
        <v>31.41103107</v>
      </c>
      <c r="AN183" s="19">
        <f t="shared" si="67"/>
        <v>37.989798790000002</v>
      </c>
      <c r="AO183" s="19">
        <f t="shared" si="67"/>
        <v>44.444159710000001</v>
      </c>
      <c r="AP183" s="19">
        <f t="shared" si="67"/>
        <v>51.158726389999998</v>
      </c>
      <c r="AQ183" s="19">
        <f t="shared" si="67"/>
        <v>58.141450389999996</v>
      </c>
      <c r="AR183" s="19">
        <f t="shared" si="67"/>
        <v>64.611939309999997</v>
      </c>
      <c r="AS183" s="19">
        <f t="shared" si="67"/>
        <v>72.319789720000003</v>
      </c>
      <c r="AT183" s="19">
        <f t="shared" si="67"/>
        <v>81.257510390000007</v>
      </c>
    </row>
    <row r="184" spans="1:78" customFormat="1">
      <c r="A184" s="7">
        <v>1004</v>
      </c>
      <c r="B184" s="10" t="s">
        <v>99</v>
      </c>
      <c r="C184" s="21">
        <f>+'[14]11'!$E$251/10^6</f>
        <v>16.719490480000001</v>
      </c>
      <c r="D184" s="21">
        <f>+'[14]11'!$F$251/10^6</f>
        <v>17.465385189999999</v>
      </c>
      <c r="E184" s="21">
        <f>+'[14]11'!$G$251/10^6</f>
        <v>18.4325686</v>
      </c>
      <c r="F184" s="21">
        <f>+'[14]11'!$I$251/10^6</f>
        <v>16.78755159</v>
      </c>
      <c r="G184" s="21">
        <f>+'[14]11'!$J$251/10^6</f>
        <v>17.545156579999997</v>
      </c>
      <c r="H184" s="21">
        <f>+'[14]11'!$K$251/10^6</f>
        <v>20.505776399999998</v>
      </c>
      <c r="I184" s="21">
        <f>+'[14]11'!$M$251/10^6</f>
        <v>16.805030529999996</v>
      </c>
      <c r="J184" s="21">
        <f>+'[14]11'!$N$251/10^6</f>
        <v>16.745031239999999</v>
      </c>
      <c r="K184" s="21">
        <f>+'[14]11'!$O$251/10^6</f>
        <v>18.058537469999997</v>
      </c>
      <c r="L184" s="21">
        <f>+'[14]11'!$Q$251/10^6</f>
        <v>19.602655719999998</v>
      </c>
      <c r="M184" s="21">
        <f>+'[14]11'!$R$251/10^6</f>
        <v>22.863978709999994</v>
      </c>
      <c r="N184" s="21">
        <f>+'[14]11'!$S$251/10^6</f>
        <v>26.440833920000003</v>
      </c>
      <c r="O184" s="29">
        <f t="shared" si="65"/>
        <v>227.97199642999999</v>
      </c>
      <c r="Q184" s="7">
        <v>1004</v>
      </c>
      <c r="R184" s="10" t="s">
        <v>99</v>
      </c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29">
        <f t="shared" si="66"/>
        <v>0</v>
      </c>
      <c r="AG184" s="10">
        <v>1004</v>
      </c>
      <c r="AH184" s="10" t="s">
        <v>99</v>
      </c>
      <c r="AI184" s="21">
        <f t="shared" ref="AI184:AI210" si="68">+C184</f>
        <v>16.719490480000001</v>
      </c>
      <c r="AJ184" s="21">
        <f t="shared" ref="AJ184:AJ210" si="69">+AI184+D184</f>
        <v>34.184875669999997</v>
      </c>
      <c r="AK184" s="21">
        <f t="shared" si="67"/>
        <v>52.617444269999993</v>
      </c>
      <c r="AL184" s="21">
        <f t="shared" si="67"/>
        <v>69.404995859999985</v>
      </c>
      <c r="AM184" s="21">
        <f t="shared" si="67"/>
        <v>86.950152439999982</v>
      </c>
      <c r="AN184" s="21">
        <f t="shared" si="67"/>
        <v>107.45592883999998</v>
      </c>
      <c r="AO184" s="21">
        <f t="shared" si="67"/>
        <v>124.26095936999998</v>
      </c>
      <c r="AP184" s="21">
        <f t="shared" si="67"/>
        <v>141.00599060999997</v>
      </c>
      <c r="AQ184" s="21">
        <f t="shared" si="67"/>
        <v>159.06452807999997</v>
      </c>
      <c r="AR184" s="21">
        <f t="shared" si="67"/>
        <v>178.66718379999998</v>
      </c>
      <c r="AS184" s="21">
        <f t="shared" si="67"/>
        <v>201.53116250999997</v>
      </c>
      <c r="AT184" s="21">
        <f t="shared" si="67"/>
        <v>227.97199642999999</v>
      </c>
    </row>
    <row r="185" spans="1:78" customFormat="1">
      <c r="A185" s="10">
        <v>1005</v>
      </c>
      <c r="B185" s="10" t="s">
        <v>13</v>
      </c>
      <c r="C185" s="21">
        <f>+'[14]12'!$E$251/10^6</f>
        <v>0.75765640000000001</v>
      </c>
      <c r="D185" s="21">
        <f>+'[14]12'!$F$251/10^6</f>
        <v>0.64832941999999993</v>
      </c>
      <c r="E185" s="21">
        <f>+'[14]12'!$G$251/10^6</f>
        <v>0.57228264000000006</v>
      </c>
      <c r="F185" s="21">
        <f>+'[14]12'!$I$251/10^6</f>
        <v>0.65832592999999995</v>
      </c>
      <c r="G185" s="21">
        <f>+'[14]12'!$J$251/10^6</f>
        <v>0.64301156999999998</v>
      </c>
      <c r="H185" s="21">
        <f>+'[14]12'!$K$251/10^6</f>
        <v>0.65125065999999998</v>
      </c>
      <c r="I185" s="21">
        <f>+'[14]12'!$M$251/10^6</f>
        <v>0.66670383999999994</v>
      </c>
      <c r="J185" s="21">
        <f>+'[14]12'!$N$251/10^6</f>
        <v>0.71137346999999984</v>
      </c>
      <c r="K185" s="21">
        <f>+'[14]12'!$O$251/10^6</f>
        <v>0.70802812999999987</v>
      </c>
      <c r="L185" s="21">
        <f>+'[14]12'!$Q$251/10^6</f>
        <v>0.68637914000000011</v>
      </c>
      <c r="M185" s="21">
        <f>+'[14]12'!$R$251/10^6</f>
        <v>0.7653671700000001</v>
      </c>
      <c r="N185" s="21">
        <f>+'[14]12'!$S$251/10^6</f>
        <v>0.67715410000000009</v>
      </c>
      <c r="O185" s="29">
        <f t="shared" si="65"/>
        <v>8.1458624700000009</v>
      </c>
      <c r="Q185" s="10">
        <v>1005</v>
      </c>
      <c r="R185" s="10" t="s">
        <v>13</v>
      </c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9">
        <f t="shared" si="66"/>
        <v>0</v>
      </c>
      <c r="AG185" s="10">
        <v>1005</v>
      </c>
      <c r="AH185" s="10" t="s">
        <v>13</v>
      </c>
      <c r="AI185" s="21">
        <f t="shared" si="68"/>
        <v>0.75765640000000001</v>
      </c>
      <c r="AJ185" s="21">
        <f t="shared" si="69"/>
        <v>1.4059858199999999</v>
      </c>
      <c r="AK185" s="21">
        <f t="shared" si="67"/>
        <v>1.97826846</v>
      </c>
      <c r="AL185" s="21">
        <f t="shared" si="67"/>
        <v>2.63659439</v>
      </c>
      <c r="AM185" s="21">
        <f t="shared" si="67"/>
        <v>3.27960596</v>
      </c>
      <c r="AN185" s="21">
        <f t="shared" si="67"/>
        <v>3.9308566200000001</v>
      </c>
      <c r="AO185" s="21">
        <f t="shared" si="67"/>
        <v>4.5975604600000004</v>
      </c>
      <c r="AP185" s="21">
        <f t="shared" si="67"/>
        <v>5.3089339300000002</v>
      </c>
      <c r="AQ185" s="21">
        <f t="shared" si="67"/>
        <v>6.01696206</v>
      </c>
      <c r="AR185" s="21">
        <f t="shared" si="67"/>
        <v>6.7033412000000006</v>
      </c>
      <c r="AS185" s="21">
        <f t="shared" si="67"/>
        <v>7.4687083700000008</v>
      </c>
      <c r="AT185" s="21">
        <f t="shared" si="67"/>
        <v>8.1458624700000009</v>
      </c>
    </row>
    <row r="186" spans="1:78" customFormat="1">
      <c r="A186" s="10">
        <v>1006</v>
      </c>
      <c r="B186" s="10" t="s">
        <v>14</v>
      </c>
      <c r="C186" s="21">
        <f>+'[14]13'!$E$251/10^6</f>
        <v>1.4184907099999997</v>
      </c>
      <c r="D186" s="21">
        <f>+'[14]13'!$F$251/10^6</f>
        <v>1.5167413299999999</v>
      </c>
      <c r="E186" s="21">
        <f>+'[14]13'!$G$251/10^6</f>
        <v>1.5538233499999998</v>
      </c>
      <c r="F186" s="21">
        <f>+'[14]13'!$I$251/10^6</f>
        <v>1.5101835700000004</v>
      </c>
      <c r="G186" s="21">
        <f>+'[14]13'!$J$251/10^6</f>
        <v>1.5973859399999999</v>
      </c>
      <c r="H186" s="21">
        <f>+'[14]13'!$K$251/10^6</f>
        <v>1.5758747400000002</v>
      </c>
      <c r="I186" s="21">
        <f>+'[14]13'!$M$251/10^6</f>
        <v>1.3868670000000003</v>
      </c>
      <c r="J186" s="21">
        <f>+'[14]13'!$N$251/10^6</f>
        <v>1.61262112</v>
      </c>
      <c r="K186" s="21">
        <f>+'[14]13'!$O$251/10^6</f>
        <v>1.4969351899999999</v>
      </c>
      <c r="L186" s="21">
        <f>+'[14]13'!$Q$251/10^6</f>
        <v>1.65032614</v>
      </c>
      <c r="M186" s="21">
        <f>+'[14]13'!$R$251/10^6</f>
        <v>2.58907387</v>
      </c>
      <c r="N186" s="21">
        <f>+'[14]13'!$S$251/10^6</f>
        <v>2.5130657200000002</v>
      </c>
      <c r="O186" s="29">
        <f t="shared" si="65"/>
        <v>20.42138868</v>
      </c>
      <c r="Q186" s="10">
        <v>1006</v>
      </c>
      <c r="R186" s="10" t="s">
        <v>14</v>
      </c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9">
        <f t="shared" si="66"/>
        <v>0</v>
      </c>
      <c r="AG186" s="10">
        <v>1006</v>
      </c>
      <c r="AH186" s="10" t="s">
        <v>14</v>
      </c>
      <c r="AI186" s="21">
        <f t="shared" si="68"/>
        <v>1.4184907099999997</v>
      </c>
      <c r="AJ186" s="21">
        <f t="shared" si="69"/>
        <v>2.9352320399999998</v>
      </c>
      <c r="AK186" s="21">
        <f t="shared" si="67"/>
        <v>4.4890553899999999</v>
      </c>
      <c r="AL186" s="21">
        <f t="shared" si="67"/>
        <v>5.9992389600000005</v>
      </c>
      <c r="AM186" s="21">
        <f t="shared" si="67"/>
        <v>7.5966249000000001</v>
      </c>
      <c r="AN186" s="21">
        <f t="shared" si="67"/>
        <v>9.1724996399999998</v>
      </c>
      <c r="AO186" s="21">
        <f t="shared" si="67"/>
        <v>10.55936664</v>
      </c>
      <c r="AP186" s="21">
        <f t="shared" si="67"/>
        <v>12.17198776</v>
      </c>
      <c r="AQ186" s="21">
        <f t="shared" si="67"/>
        <v>13.668922950000001</v>
      </c>
      <c r="AR186" s="21">
        <f t="shared" si="67"/>
        <v>15.319249090000001</v>
      </c>
      <c r="AS186" s="21">
        <f t="shared" si="67"/>
        <v>17.90832296</v>
      </c>
      <c r="AT186" s="21">
        <f t="shared" si="67"/>
        <v>20.42138868</v>
      </c>
    </row>
    <row r="187" spans="1:78" customFormat="1">
      <c r="A187" s="10">
        <v>1007</v>
      </c>
      <c r="B187" s="10" t="s">
        <v>15</v>
      </c>
      <c r="C187" s="21">
        <f>+'[14]14'!$E$251/10^6</f>
        <v>2.4604903000000009</v>
      </c>
      <c r="D187" s="21">
        <f>+'[14]14'!$F$251/10^6</f>
        <v>2.38507464</v>
      </c>
      <c r="E187" s="21">
        <f>+'[14]14'!$G$251/10^6</f>
        <v>2.5269368800000005</v>
      </c>
      <c r="F187" s="21">
        <f>+'[14]14'!$I$251/10^6</f>
        <v>2.5429573000000003</v>
      </c>
      <c r="G187" s="21">
        <f>+'[14]14'!$J$251/10^6</f>
        <v>2.3654132999999997</v>
      </c>
      <c r="H187" s="21">
        <f>+'[14]14'!$K$251/10^6</f>
        <v>2.2554566700000001</v>
      </c>
      <c r="I187" s="21">
        <f>+'[14]14'!$M$251/10^6</f>
        <v>2.1807106699999999</v>
      </c>
      <c r="J187" s="21">
        <f>+'[14]14'!$N$251/10^6</f>
        <v>2.5885744599999994</v>
      </c>
      <c r="K187" s="21">
        <f>+'[14]14'!$O$251/10^6</f>
        <v>2.41129331</v>
      </c>
      <c r="L187" s="21">
        <f>+'[14]14'!$Q$251/10^6</f>
        <v>2.4602838199999999</v>
      </c>
      <c r="M187" s="21">
        <f>+'[14]14'!$R$251/10^6</f>
        <v>2.4896750300000003</v>
      </c>
      <c r="N187" s="21">
        <f>+'[14]14'!$S$251/10^6</f>
        <v>2.4097568699999998</v>
      </c>
      <c r="O187" s="29">
        <f t="shared" si="65"/>
        <v>29.076623250000004</v>
      </c>
      <c r="Q187" s="10">
        <v>1007</v>
      </c>
      <c r="R187" s="10" t="s">
        <v>15</v>
      </c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9">
        <f t="shared" si="66"/>
        <v>0</v>
      </c>
      <c r="AG187" s="10">
        <v>1007</v>
      </c>
      <c r="AH187" s="10" t="s">
        <v>15</v>
      </c>
      <c r="AI187" s="21">
        <f t="shared" si="68"/>
        <v>2.4604903000000009</v>
      </c>
      <c r="AJ187" s="21">
        <f t="shared" si="69"/>
        <v>4.8455649400000009</v>
      </c>
      <c r="AK187" s="21">
        <f t="shared" si="67"/>
        <v>7.3725018200000019</v>
      </c>
      <c r="AL187" s="21">
        <f t="shared" si="67"/>
        <v>9.9154591200000013</v>
      </c>
      <c r="AM187" s="21">
        <f t="shared" si="67"/>
        <v>12.280872420000001</v>
      </c>
      <c r="AN187" s="21">
        <f t="shared" si="67"/>
        <v>14.536329090000002</v>
      </c>
      <c r="AO187" s="21">
        <f t="shared" si="67"/>
        <v>16.717039760000002</v>
      </c>
      <c r="AP187" s="21">
        <f t="shared" si="67"/>
        <v>19.305614220000002</v>
      </c>
      <c r="AQ187" s="21">
        <f t="shared" si="67"/>
        <v>21.716907530000004</v>
      </c>
      <c r="AR187" s="21">
        <f t="shared" si="67"/>
        <v>24.177191350000005</v>
      </c>
      <c r="AS187" s="21">
        <f t="shared" si="67"/>
        <v>26.666866380000005</v>
      </c>
      <c r="AT187" s="21">
        <f t="shared" si="67"/>
        <v>29.076623250000004</v>
      </c>
    </row>
    <row r="188" spans="1:78" customFormat="1">
      <c r="A188" s="10">
        <v>1008</v>
      </c>
      <c r="B188" s="10" t="s">
        <v>16</v>
      </c>
      <c r="C188" s="21">
        <f>+'[14]15'!$E$251/10^6</f>
        <v>1.00267025</v>
      </c>
      <c r="D188" s="21">
        <f>+'[14]15'!$F$251/10^6</f>
        <v>1.0282109699999999</v>
      </c>
      <c r="E188" s="21">
        <f>+'[14]15'!$G$251/10^6</f>
        <v>0.92753923999999977</v>
      </c>
      <c r="F188" s="21">
        <f>+'[14]15'!$I$251/10^6</f>
        <v>1.0666874399999999</v>
      </c>
      <c r="G188" s="21">
        <f>+'[14]15'!$J$251/10^6</f>
        <v>1.0542545300000001</v>
      </c>
      <c r="H188" s="21">
        <f>+'[14]15'!$K$251/10^6</f>
        <v>1.03096999</v>
      </c>
      <c r="I188" s="21">
        <f>+'[14]15'!$M$251/10^6</f>
        <v>0.99414526999999986</v>
      </c>
      <c r="J188" s="21">
        <f>+'[14]15'!$N$251/10^6</f>
        <v>1.0795315700000001</v>
      </c>
      <c r="K188" s="21">
        <f>+'[14]15'!$O$251/10^6</f>
        <v>1.1348329899999998</v>
      </c>
      <c r="L188" s="21">
        <f>+'[14]15'!$Q$251/10^6</f>
        <v>1.0942702500000001</v>
      </c>
      <c r="M188" s="21">
        <f>+'[14]15'!$R$251/10^6</f>
        <v>1.16432278</v>
      </c>
      <c r="N188" s="21">
        <f>+'[14]15'!$S$251/10^6</f>
        <v>1.0011947400000001</v>
      </c>
      <c r="O188" s="29">
        <f t="shared" si="65"/>
        <v>12.57863002</v>
      </c>
      <c r="Q188" s="10">
        <v>1008</v>
      </c>
      <c r="R188" s="10" t="s">
        <v>16</v>
      </c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9">
        <f t="shared" si="66"/>
        <v>0</v>
      </c>
      <c r="AG188" s="10">
        <v>1008</v>
      </c>
      <c r="AH188" s="10" t="s">
        <v>16</v>
      </c>
      <c r="AI188" s="21">
        <f t="shared" si="68"/>
        <v>1.00267025</v>
      </c>
      <c r="AJ188" s="21">
        <f t="shared" si="69"/>
        <v>2.0308812199999999</v>
      </c>
      <c r="AK188" s="21">
        <f t="shared" si="67"/>
        <v>2.9584204599999997</v>
      </c>
      <c r="AL188" s="21">
        <f t="shared" si="67"/>
        <v>4.0251079000000001</v>
      </c>
      <c r="AM188" s="21">
        <f t="shared" si="67"/>
        <v>5.0793624299999998</v>
      </c>
      <c r="AN188" s="21">
        <f t="shared" si="67"/>
        <v>6.1103324199999998</v>
      </c>
      <c r="AO188" s="21">
        <f t="shared" si="67"/>
        <v>7.1044776899999995</v>
      </c>
      <c r="AP188" s="21">
        <f t="shared" si="67"/>
        <v>8.1840092599999998</v>
      </c>
      <c r="AQ188" s="21">
        <f t="shared" si="67"/>
        <v>9.3188422499999994</v>
      </c>
      <c r="AR188" s="21">
        <f t="shared" si="67"/>
        <v>10.4131125</v>
      </c>
      <c r="AS188" s="21">
        <f t="shared" si="67"/>
        <v>11.57743528</v>
      </c>
      <c r="AT188" s="21">
        <f t="shared" si="67"/>
        <v>12.57863002</v>
      </c>
    </row>
    <row r="189" spans="1:78" customFormat="1">
      <c r="A189" s="10">
        <v>1009</v>
      </c>
      <c r="B189" s="10" t="s">
        <v>17</v>
      </c>
      <c r="C189" s="21">
        <f>+'[14]16'!$E$251/10^6</f>
        <v>0.93223426000000009</v>
      </c>
      <c r="D189" s="21">
        <f>+'[14]16'!$F$251/10^6</f>
        <v>0.98095002999999992</v>
      </c>
      <c r="E189" s="21">
        <f>+'[14]16'!$G$251/10^6</f>
        <v>0.8882837800000003</v>
      </c>
      <c r="F189" s="21">
        <f>+'[14]16'!$I$251/10^6</f>
        <v>0.97361399999999998</v>
      </c>
      <c r="G189" s="21">
        <f>+'[14]16'!$J$251/10^6</f>
        <v>1.0011476400000001</v>
      </c>
      <c r="H189" s="21">
        <f>+'[14]16'!$K$251/10^6</f>
        <v>0.87897766999999993</v>
      </c>
      <c r="I189" s="21">
        <f>+'[14]16'!$M$251/10^6</f>
        <v>1.1430960700000001</v>
      </c>
      <c r="J189" s="21">
        <f>+'[14]16'!$N$251/10^6</f>
        <v>0.93981060000000005</v>
      </c>
      <c r="K189" s="21">
        <f>+'[14]16'!$O$251/10^6</f>
        <v>1.59513923</v>
      </c>
      <c r="L189" s="21">
        <f>+'[14]16'!$Q$251/10^6</f>
        <v>0.9046502500000001</v>
      </c>
      <c r="M189" s="21">
        <f>+'[14]16'!$R$251/10^6</f>
        <v>0.94796765000000005</v>
      </c>
      <c r="N189" s="21">
        <f>+'[14]16'!$S$251/10^6</f>
        <v>2.6436734200000003</v>
      </c>
      <c r="O189" s="29">
        <f t="shared" si="65"/>
        <v>13.829544600000002</v>
      </c>
      <c r="Q189" s="10">
        <v>1009</v>
      </c>
      <c r="R189" s="10" t="s">
        <v>17</v>
      </c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9">
        <f t="shared" si="66"/>
        <v>0</v>
      </c>
      <c r="AG189" s="10">
        <v>1009</v>
      </c>
      <c r="AH189" s="10" t="s">
        <v>17</v>
      </c>
      <c r="AI189" s="21">
        <f t="shared" si="68"/>
        <v>0.93223426000000009</v>
      </c>
      <c r="AJ189" s="21">
        <f t="shared" si="69"/>
        <v>1.91318429</v>
      </c>
      <c r="AK189" s="21">
        <f t="shared" si="67"/>
        <v>2.8014680700000003</v>
      </c>
      <c r="AL189" s="21">
        <f t="shared" si="67"/>
        <v>3.7750820700000003</v>
      </c>
      <c r="AM189" s="21">
        <f t="shared" si="67"/>
        <v>4.7762297100000008</v>
      </c>
      <c r="AN189" s="21">
        <f t="shared" si="67"/>
        <v>5.6552073800000011</v>
      </c>
      <c r="AO189" s="21">
        <f t="shared" si="67"/>
        <v>6.7983034500000015</v>
      </c>
      <c r="AP189" s="21">
        <f t="shared" si="67"/>
        <v>7.7381140500000019</v>
      </c>
      <c r="AQ189" s="21">
        <f t="shared" si="67"/>
        <v>9.333253280000001</v>
      </c>
      <c r="AR189" s="21">
        <f t="shared" si="67"/>
        <v>10.237903530000001</v>
      </c>
      <c r="AS189" s="21">
        <f t="shared" si="67"/>
        <v>11.185871180000001</v>
      </c>
      <c r="AT189" s="21">
        <f t="shared" si="67"/>
        <v>13.829544600000002</v>
      </c>
    </row>
    <row r="190" spans="1:78" customFormat="1">
      <c r="A190" s="10">
        <v>1010</v>
      </c>
      <c r="B190" s="10" t="s">
        <v>19</v>
      </c>
      <c r="C190" s="21">
        <f>+'[14]18'!$E$251/10^6</f>
        <v>1.13104713</v>
      </c>
      <c r="D190" s="21">
        <f>+'[14]18'!$F$251/10^6</f>
        <v>1.0881196200000001</v>
      </c>
      <c r="E190" s="21">
        <f>+'[14]18'!$G$251/10^6</f>
        <v>1.01571689</v>
      </c>
      <c r="F190" s="21">
        <f>+'[14]18'!$I$251/10^6</f>
        <v>1.07358592</v>
      </c>
      <c r="G190" s="21">
        <f>+'[14]18'!$J$251/10^6</f>
        <v>1.0316977800000002</v>
      </c>
      <c r="H190" s="21">
        <f>+'[14]18'!$K$251/10^6</f>
        <v>1.0629814000000004</v>
      </c>
      <c r="I190" s="21">
        <f>+'[14]18'!$M$251/10^6</f>
        <v>1.2397119800000003</v>
      </c>
      <c r="J190" s="21">
        <f>+'[14]18'!$N$251/10^6</f>
        <v>1.1504287400000002</v>
      </c>
      <c r="K190" s="21">
        <f>+'[14]18'!$O$251/10^6</f>
        <v>1.1701877400000003</v>
      </c>
      <c r="L190" s="21">
        <f>+'[14]18'!$Q$251/10^6</f>
        <v>1.1750702500000001</v>
      </c>
      <c r="M190" s="21">
        <f>+'[14]18'!$R$251/10^6</f>
        <v>1.9393507799999996</v>
      </c>
      <c r="N190" s="21">
        <f>+'[14]18'!$S$251/10^6</f>
        <v>1.2622574900000001</v>
      </c>
      <c r="O190" s="29">
        <f t="shared" si="65"/>
        <v>14.34015572</v>
      </c>
      <c r="Q190" s="10">
        <v>1010</v>
      </c>
      <c r="R190" s="10" t="s">
        <v>19</v>
      </c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9">
        <f t="shared" si="66"/>
        <v>0</v>
      </c>
      <c r="AG190" s="10">
        <v>1010</v>
      </c>
      <c r="AH190" s="10" t="s">
        <v>19</v>
      </c>
      <c r="AI190" s="21">
        <f t="shared" si="68"/>
        <v>1.13104713</v>
      </c>
      <c r="AJ190" s="21">
        <f t="shared" si="69"/>
        <v>2.2191667500000003</v>
      </c>
      <c r="AK190" s="21">
        <f t="shared" si="67"/>
        <v>3.2348836400000005</v>
      </c>
      <c r="AL190" s="21">
        <f t="shared" si="67"/>
        <v>4.3084695600000007</v>
      </c>
      <c r="AM190" s="21">
        <f t="shared" si="67"/>
        <v>5.3401673400000007</v>
      </c>
      <c r="AN190" s="21">
        <f t="shared" si="67"/>
        <v>6.4031487400000007</v>
      </c>
      <c r="AO190" s="21">
        <f t="shared" si="67"/>
        <v>7.6428607200000007</v>
      </c>
      <c r="AP190" s="21">
        <f t="shared" si="67"/>
        <v>8.7932894600000004</v>
      </c>
      <c r="AQ190" s="21">
        <f t="shared" si="67"/>
        <v>9.9634771999999998</v>
      </c>
      <c r="AR190" s="21">
        <f t="shared" si="67"/>
        <v>11.138547450000001</v>
      </c>
      <c r="AS190" s="21">
        <f t="shared" si="67"/>
        <v>13.077898230000001</v>
      </c>
      <c r="AT190" s="21">
        <f t="shared" si="67"/>
        <v>14.34015572</v>
      </c>
    </row>
    <row r="191" spans="1:78" customFormat="1">
      <c r="A191" s="10">
        <v>1011</v>
      </c>
      <c r="B191" s="10" t="s">
        <v>20</v>
      </c>
      <c r="C191" s="21">
        <f>+'[14]19'!$E$251/10^6</f>
        <v>0.92065885000000003</v>
      </c>
      <c r="D191" s="21">
        <f>+'[14]19'!$F$251/10^6</f>
        <v>0.86963890999999993</v>
      </c>
      <c r="E191" s="21">
        <f>+'[14]19'!$G$251/10^6</f>
        <v>0.83817980000000014</v>
      </c>
      <c r="F191" s="21">
        <f>+'[14]19'!$I$251/10^6</f>
        <v>0.86151622999999999</v>
      </c>
      <c r="G191" s="21">
        <f>+'[14]19'!$J$251/10^6</f>
        <v>0.83738692000000003</v>
      </c>
      <c r="H191" s="21">
        <f>+'[14]19'!$K$251/10^6</f>
        <v>0.8824138199999999</v>
      </c>
      <c r="I191" s="21">
        <f>+'[14]19'!$M$251/10^6</f>
        <v>0.88494893000000019</v>
      </c>
      <c r="J191" s="21">
        <f>+'[14]19'!$N$251/10^6</f>
        <v>0.90542332999999997</v>
      </c>
      <c r="K191" s="21">
        <f>+'[14]19'!$O$251/10^6</f>
        <v>0.9335123500000001</v>
      </c>
      <c r="L191" s="21">
        <f>+'[14]19'!$Q$251/10^6</f>
        <v>0.93708094000000008</v>
      </c>
      <c r="M191" s="21">
        <f>+'[14]19'!$R$251/10^6</f>
        <v>0.90171965999999992</v>
      </c>
      <c r="N191" s="21">
        <f>+'[14]19'!$S$251/10^6</f>
        <v>1.4045302200000001</v>
      </c>
      <c r="O191" s="29">
        <f t="shared" si="65"/>
        <v>11.177009959999999</v>
      </c>
      <c r="Q191" s="10">
        <v>1011</v>
      </c>
      <c r="R191" s="10" t="s">
        <v>20</v>
      </c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9">
        <f t="shared" si="66"/>
        <v>0</v>
      </c>
      <c r="AG191" s="10">
        <v>1011</v>
      </c>
      <c r="AH191" s="10" t="s">
        <v>20</v>
      </c>
      <c r="AI191" s="21">
        <f t="shared" si="68"/>
        <v>0.92065885000000003</v>
      </c>
      <c r="AJ191" s="21">
        <f t="shared" si="69"/>
        <v>1.7902977600000001</v>
      </c>
      <c r="AK191" s="21">
        <f t="shared" si="67"/>
        <v>2.6284775600000003</v>
      </c>
      <c r="AL191" s="21">
        <f t="shared" si="67"/>
        <v>3.4899937900000002</v>
      </c>
      <c r="AM191" s="21">
        <f t="shared" si="67"/>
        <v>4.3273807099999999</v>
      </c>
      <c r="AN191" s="21">
        <f t="shared" si="67"/>
        <v>5.2097945299999999</v>
      </c>
      <c r="AO191" s="21">
        <f t="shared" si="67"/>
        <v>6.0947434600000001</v>
      </c>
      <c r="AP191" s="21">
        <f t="shared" si="67"/>
        <v>7.0001667899999998</v>
      </c>
      <c r="AQ191" s="21">
        <f t="shared" si="67"/>
        <v>7.9336791399999997</v>
      </c>
      <c r="AR191" s="21">
        <f t="shared" si="67"/>
        <v>8.8707600800000002</v>
      </c>
      <c r="AS191" s="21">
        <f t="shared" si="67"/>
        <v>9.7724797399999996</v>
      </c>
      <c r="AT191" s="21">
        <f t="shared" si="67"/>
        <v>11.177009959999999</v>
      </c>
    </row>
    <row r="192" spans="1:78" customFormat="1">
      <c r="A192" s="10">
        <v>1012</v>
      </c>
      <c r="B192" s="10" t="s">
        <v>21</v>
      </c>
      <c r="C192" s="21">
        <f>+'[14]20'!$E$251/10^6</f>
        <v>2.4020296299999999</v>
      </c>
      <c r="D192" s="21">
        <f>+'[14]20'!$F$251/10^6</f>
        <v>2.16081265</v>
      </c>
      <c r="E192" s="21">
        <f>+'[14]20'!$G$251/10^6</f>
        <v>2.1311917600000001</v>
      </c>
      <c r="F192" s="21">
        <f>+'[14]20'!$I$251/10^6</f>
        <v>2.2169564399999997</v>
      </c>
      <c r="G192" s="21">
        <f>+'[14]20'!$J$251/10^6</f>
        <v>2.5145980100000003</v>
      </c>
      <c r="H192" s="21">
        <f>+'[14]20'!$K$251/10^6</f>
        <v>2.40498535</v>
      </c>
      <c r="I192" s="21">
        <f>+'[14]20'!$M$251/10^6</f>
        <v>2.1768025799999999</v>
      </c>
      <c r="J192" s="21">
        <f>+'[14]20'!$N$251/10^6</f>
        <v>2.2105563500000001</v>
      </c>
      <c r="K192" s="21">
        <f>+'[14]20'!$O$251/10^6</f>
        <v>2.09299554</v>
      </c>
      <c r="L192" s="21">
        <f>+'[14]20'!$Q$251/10^6</f>
        <v>2.2523073999999998</v>
      </c>
      <c r="M192" s="21">
        <f>+'[14]20'!$R$251/10^6</f>
        <v>2.5322269299999998</v>
      </c>
      <c r="N192" s="21">
        <f>+'[14]20'!$S$251/10^6</f>
        <v>2.2197348900000002</v>
      </c>
      <c r="O192" s="29">
        <f t="shared" si="65"/>
        <v>27.315197530000003</v>
      </c>
      <c r="Q192" s="10">
        <v>1012</v>
      </c>
      <c r="R192" s="10" t="s">
        <v>21</v>
      </c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9">
        <f t="shared" si="66"/>
        <v>0</v>
      </c>
      <c r="AG192" s="10">
        <v>1012</v>
      </c>
      <c r="AH192" s="10" t="s">
        <v>21</v>
      </c>
      <c r="AI192" s="21">
        <f t="shared" si="68"/>
        <v>2.4020296299999999</v>
      </c>
      <c r="AJ192" s="21">
        <f t="shared" si="69"/>
        <v>4.5628422799999999</v>
      </c>
      <c r="AK192" s="21">
        <f t="shared" si="67"/>
        <v>6.69403404</v>
      </c>
      <c r="AL192" s="21">
        <f t="shared" si="67"/>
        <v>8.9109904799999988</v>
      </c>
      <c r="AM192" s="21">
        <f t="shared" si="67"/>
        <v>11.425588489999999</v>
      </c>
      <c r="AN192" s="21">
        <f t="shared" si="67"/>
        <v>13.83057384</v>
      </c>
      <c r="AO192" s="21">
        <f t="shared" si="67"/>
        <v>16.00737642</v>
      </c>
      <c r="AP192" s="21">
        <f t="shared" si="67"/>
        <v>18.217932770000001</v>
      </c>
      <c r="AQ192" s="21">
        <f t="shared" si="67"/>
        <v>20.310928310000001</v>
      </c>
      <c r="AR192" s="21">
        <f t="shared" si="67"/>
        <v>22.563235710000001</v>
      </c>
      <c r="AS192" s="21">
        <f t="shared" si="67"/>
        <v>25.095462640000001</v>
      </c>
      <c r="AT192" s="21">
        <f t="shared" si="67"/>
        <v>27.315197530000003</v>
      </c>
    </row>
    <row r="193" spans="1:46" customFormat="1">
      <c r="A193" s="10">
        <v>1013</v>
      </c>
      <c r="B193" s="10" t="s">
        <v>22</v>
      </c>
      <c r="C193" s="21">
        <f>+'[14]21'!$E$251/10^6</f>
        <v>0.40414713000000002</v>
      </c>
      <c r="D193" s="21">
        <f>+'[14]21'!$F$251/10^6</f>
        <v>0.46118782000000003</v>
      </c>
      <c r="E193" s="21">
        <f>+'[14]21'!$G$251/10^6</f>
        <v>0.38210809000000001</v>
      </c>
      <c r="F193" s="21">
        <f>+'[14]21'!$I$251/10^6</f>
        <v>0.42876805000000007</v>
      </c>
      <c r="G193" s="21">
        <f>+'[14]21'!$J$251/10^6</f>
        <v>0.41710243000000002</v>
      </c>
      <c r="H193" s="21">
        <f>+'[14]21'!$K$251/10^6</f>
        <v>0.44138642</v>
      </c>
      <c r="I193" s="21">
        <f>+'[14]21'!$M$251/10^6</f>
        <v>0.51491306000000003</v>
      </c>
      <c r="J193" s="21">
        <f>+'[14]21'!$N$251/10^6</f>
        <v>0.46778717999999997</v>
      </c>
      <c r="K193" s="21">
        <f>+'[14]21'!$O$251/10^6</f>
        <v>0.41601821000000005</v>
      </c>
      <c r="L193" s="21">
        <f>+'[14]21'!$Q$251/10^6</f>
        <v>0.43771619999999989</v>
      </c>
      <c r="M193" s="21">
        <f>+'[14]21'!$R$251/10^6</f>
        <v>0.41946341000000004</v>
      </c>
      <c r="N193" s="21">
        <f>+'[14]21'!$S$251/10^6</f>
        <v>0.46431866999999999</v>
      </c>
      <c r="O193" s="29">
        <f t="shared" si="65"/>
        <v>5.2549166699999992</v>
      </c>
      <c r="Q193" s="10">
        <v>1013</v>
      </c>
      <c r="R193" s="10" t="s">
        <v>22</v>
      </c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9">
        <f t="shared" si="66"/>
        <v>0</v>
      </c>
      <c r="AG193" s="10">
        <v>1013</v>
      </c>
      <c r="AH193" s="10" t="s">
        <v>22</v>
      </c>
      <c r="AI193" s="21">
        <f t="shared" si="68"/>
        <v>0.40414713000000002</v>
      </c>
      <c r="AJ193" s="21">
        <f t="shared" si="69"/>
        <v>0.86533495000000005</v>
      </c>
      <c r="AK193" s="21">
        <f t="shared" si="67"/>
        <v>1.2474430400000001</v>
      </c>
      <c r="AL193" s="21">
        <f t="shared" si="67"/>
        <v>1.6762110900000002</v>
      </c>
      <c r="AM193" s="21">
        <f t="shared" si="67"/>
        <v>2.0933135200000001</v>
      </c>
      <c r="AN193" s="21">
        <f t="shared" si="67"/>
        <v>2.5346999400000003</v>
      </c>
      <c r="AO193" s="21">
        <f t="shared" si="67"/>
        <v>3.0496130000000004</v>
      </c>
      <c r="AP193" s="21">
        <f t="shared" si="67"/>
        <v>3.5174001800000001</v>
      </c>
      <c r="AQ193" s="21">
        <f t="shared" si="67"/>
        <v>3.9334183899999999</v>
      </c>
      <c r="AR193" s="21">
        <f t="shared" si="67"/>
        <v>4.3711345899999996</v>
      </c>
      <c r="AS193" s="21">
        <f t="shared" si="67"/>
        <v>4.7905979999999992</v>
      </c>
      <c r="AT193" s="21">
        <f t="shared" si="67"/>
        <v>5.2549166699999992</v>
      </c>
    </row>
    <row r="194" spans="1:46" customFormat="1">
      <c r="A194" s="10">
        <v>1014</v>
      </c>
      <c r="B194" s="10" t="s">
        <v>23</v>
      </c>
      <c r="C194" s="21">
        <f>+'[14]22'!$E$251/10^6</f>
        <v>5.8179109899999997</v>
      </c>
      <c r="D194" s="21">
        <f>+'[14]22'!$F$251/10^6</f>
        <v>6.7729720899999997</v>
      </c>
      <c r="E194" s="21">
        <f>+'[14]22'!$G$251/10^6</f>
        <v>4.8481801200000003</v>
      </c>
      <c r="F194" s="21">
        <f>+'[14]22'!$I$251/10^6</f>
        <v>4.7887813599999998</v>
      </c>
      <c r="G194" s="21">
        <f>+'[14]22'!$J$251/10^6</f>
        <v>4.6636368200000007</v>
      </c>
      <c r="H194" s="21">
        <f>+'[14]22'!$K$251/10^6</f>
        <v>5.4657183399999996</v>
      </c>
      <c r="I194" s="21">
        <f>+'[14]22'!$M$251/10^6</f>
        <v>4.7209776699999999</v>
      </c>
      <c r="J194" s="21">
        <f>+'[14]22'!$N$251/10^6</f>
        <v>5.3900820699999992</v>
      </c>
      <c r="K194" s="21">
        <f>+'[14]22'!$O$251/10^6</f>
        <v>5.0420304600000003</v>
      </c>
      <c r="L194" s="21">
        <f>+'[14]22'!$Q$251/10^6</f>
        <v>4.9266695900000004</v>
      </c>
      <c r="M194" s="21">
        <f>+'[14]22'!$R$251/10^6</f>
        <v>4.8885172799999994</v>
      </c>
      <c r="N194" s="21">
        <f>+'[14]22'!$S$251/10^6</f>
        <v>10.95672392</v>
      </c>
      <c r="O194" s="29">
        <f t="shared" si="65"/>
        <v>68.282200710000012</v>
      </c>
      <c r="Q194" s="10">
        <v>1014</v>
      </c>
      <c r="R194" s="10" t="s">
        <v>23</v>
      </c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9">
        <f t="shared" si="66"/>
        <v>0</v>
      </c>
      <c r="AG194" s="10">
        <v>1014</v>
      </c>
      <c r="AH194" s="10" t="s">
        <v>23</v>
      </c>
      <c r="AI194" s="21">
        <f t="shared" si="68"/>
        <v>5.8179109899999997</v>
      </c>
      <c r="AJ194" s="21">
        <f t="shared" si="69"/>
        <v>12.590883079999999</v>
      </c>
      <c r="AK194" s="21">
        <f t="shared" si="67"/>
        <v>17.4390632</v>
      </c>
      <c r="AL194" s="21">
        <f t="shared" si="67"/>
        <v>22.227844560000001</v>
      </c>
      <c r="AM194" s="21">
        <f t="shared" si="67"/>
        <v>26.891481380000002</v>
      </c>
      <c r="AN194" s="21">
        <f t="shared" si="67"/>
        <v>32.357199720000004</v>
      </c>
      <c r="AO194" s="21">
        <f t="shared" si="67"/>
        <v>37.078177390000008</v>
      </c>
      <c r="AP194" s="21">
        <f t="shared" si="67"/>
        <v>42.468259460000006</v>
      </c>
      <c r="AQ194" s="21">
        <f t="shared" si="67"/>
        <v>47.510289920000005</v>
      </c>
      <c r="AR194" s="21">
        <f t="shared" si="67"/>
        <v>52.436959510000008</v>
      </c>
      <c r="AS194" s="21">
        <f t="shared" si="67"/>
        <v>57.32547679000001</v>
      </c>
      <c r="AT194" s="21">
        <f t="shared" si="67"/>
        <v>68.282200710000012</v>
      </c>
    </row>
    <row r="195" spans="1:46" customFormat="1">
      <c r="A195" s="10">
        <v>1015</v>
      </c>
      <c r="B195" s="10" t="s">
        <v>24</v>
      </c>
      <c r="C195" s="21">
        <f>+'[14]23'!$E$251/10^6</f>
        <v>1.03141441</v>
      </c>
      <c r="D195" s="21">
        <f>+'[14]23'!$F$251/10^6</f>
        <v>1.3572859900000003</v>
      </c>
      <c r="E195" s="21">
        <f>+'[14]23'!$G$251/10^6</f>
        <v>1.02975587</v>
      </c>
      <c r="F195" s="21">
        <f>+'[14]23'!$I$251/10^6</f>
        <v>1.04184389</v>
      </c>
      <c r="G195" s="21">
        <f>+'[14]23'!$J$251/10^6</f>
        <v>1.1604004699999999</v>
      </c>
      <c r="H195" s="21">
        <f>+'[14]23'!$K$251/10^6</f>
        <v>1.1453624300000003</v>
      </c>
      <c r="I195" s="21">
        <f>+'[14]23'!$M$251/10^6</f>
        <v>1.12529279</v>
      </c>
      <c r="J195" s="21">
        <f>+'[14]23'!$N$251/10^6</f>
        <v>1.0833195100000002</v>
      </c>
      <c r="K195" s="21">
        <f>+'[14]23'!$O$251/10^6</f>
        <v>1.49426082</v>
      </c>
      <c r="L195" s="21">
        <f>+'[14]23'!$Q$251/10^6</f>
        <v>1.2202708899999999</v>
      </c>
      <c r="M195" s="21">
        <f>+'[14]23'!$R$251/10^6</f>
        <v>1.2466721799999998</v>
      </c>
      <c r="N195" s="21">
        <f>+'[14]23'!$S$251/10^6</f>
        <v>1.24218574</v>
      </c>
      <c r="O195" s="29">
        <f t="shared" si="65"/>
        <v>14.178064989999999</v>
      </c>
      <c r="Q195" s="10">
        <v>1015</v>
      </c>
      <c r="R195" s="10" t="s">
        <v>24</v>
      </c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9">
        <f t="shared" si="66"/>
        <v>0</v>
      </c>
      <c r="AG195" s="10">
        <v>1015</v>
      </c>
      <c r="AH195" s="10" t="s">
        <v>24</v>
      </c>
      <c r="AI195" s="21">
        <f t="shared" si="68"/>
        <v>1.03141441</v>
      </c>
      <c r="AJ195" s="21">
        <f t="shared" si="69"/>
        <v>2.3887004000000003</v>
      </c>
      <c r="AK195" s="21">
        <f t="shared" si="67"/>
        <v>3.4184562700000001</v>
      </c>
      <c r="AL195" s="21">
        <f t="shared" si="67"/>
        <v>4.4603001600000001</v>
      </c>
      <c r="AM195" s="21">
        <f t="shared" si="67"/>
        <v>5.62070063</v>
      </c>
      <c r="AN195" s="21">
        <f t="shared" si="67"/>
        <v>6.7660630600000005</v>
      </c>
      <c r="AO195" s="21">
        <f t="shared" si="67"/>
        <v>7.8913558500000001</v>
      </c>
      <c r="AP195" s="21">
        <f t="shared" si="67"/>
        <v>8.9746753600000009</v>
      </c>
      <c r="AQ195" s="21">
        <f t="shared" si="67"/>
        <v>10.46893618</v>
      </c>
      <c r="AR195" s="21">
        <f t="shared" si="67"/>
        <v>11.68920707</v>
      </c>
      <c r="AS195" s="21">
        <f t="shared" si="67"/>
        <v>12.935879249999999</v>
      </c>
      <c r="AT195" s="21">
        <f t="shared" si="67"/>
        <v>14.178064989999999</v>
      </c>
    </row>
    <row r="196" spans="1:46" customFormat="1">
      <c r="A196" s="10">
        <v>1016</v>
      </c>
      <c r="B196" s="10" t="s">
        <v>25</v>
      </c>
      <c r="C196" s="21">
        <f>+'[14]24'!$E$251/10^6</f>
        <v>1.1390116399999999</v>
      </c>
      <c r="D196" s="21">
        <f>+'[14]24'!$F$251/10^6</f>
        <v>1.1426946400000002</v>
      </c>
      <c r="E196" s="21">
        <f>+'[14]24'!$G$251/10^6</f>
        <v>1.22797797</v>
      </c>
      <c r="F196" s="21">
        <f>+'[14]24'!$I$251/10^6</f>
        <v>1.17058598</v>
      </c>
      <c r="G196" s="21">
        <f>+'[14]24'!$J$251/10^6</f>
        <v>1.1294903600000001</v>
      </c>
      <c r="H196" s="21">
        <f>+'[14]24'!$K$251/10^6</f>
        <v>1.1386308499999998</v>
      </c>
      <c r="I196" s="21">
        <f>+'[14]24'!$M$251/10^6</f>
        <v>1.1933080900000002</v>
      </c>
      <c r="J196" s="21">
        <f>+'[14]24'!$N$251/10^6</f>
        <v>1.2344491599999998</v>
      </c>
      <c r="K196" s="21">
        <f>+'[14]24'!$O$251/10^6</f>
        <v>2.21387394</v>
      </c>
      <c r="L196" s="21">
        <f>+'[14]24'!$Q$251/10^6</f>
        <v>1.6481692699999999</v>
      </c>
      <c r="M196" s="21">
        <f>+'[14]24'!$R$251/10^6</f>
        <v>1.22142609</v>
      </c>
      <c r="N196" s="21">
        <f>+'[14]24'!$S$251/10^6</f>
        <v>3.1711199499999996</v>
      </c>
      <c r="O196" s="29">
        <f t="shared" si="65"/>
        <v>17.630737939999999</v>
      </c>
      <c r="Q196" s="10">
        <v>1016</v>
      </c>
      <c r="R196" s="10" t="s">
        <v>25</v>
      </c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9">
        <f t="shared" si="66"/>
        <v>0</v>
      </c>
      <c r="AG196" s="10">
        <v>1016</v>
      </c>
      <c r="AH196" s="10" t="s">
        <v>25</v>
      </c>
      <c r="AI196" s="21">
        <f t="shared" si="68"/>
        <v>1.1390116399999999</v>
      </c>
      <c r="AJ196" s="21">
        <f t="shared" si="69"/>
        <v>2.2817062799999999</v>
      </c>
      <c r="AK196" s="21">
        <f t="shared" si="67"/>
        <v>3.5096842499999998</v>
      </c>
      <c r="AL196" s="21">
        <f t="shared" si="67"/>
        <v>4.6802702299999996</v>
      </c>
      <c r="AM196" s="21">
        <f t="shared" si="67"/>
        <v>5.8097605899999998</v>
      </c>
      <c r="AN196" s="21">
        <f t="shared" si="67"/>
        <v>6.94839144</v>
      </c>
      <c r="AO196" s="21">
        <f t="shared" si="67"/>
        <v>8.1416995300000004</v>
      </c>
      <c r="AP196" s="21">
        <f t="shared" si="67"/>
        <v>9.3761486900000008</v>
      </c>
      <c r="AQ196" s="21">
        <f t="shared" si="67"/>
        <v>11.59002263</v>
      </c>
      <c r="AR196" s="21">
        <f t="shared" si="67"/>
        <v>13.2381919</v>
      </c>
      <c r="AS196" s="21">
        <f t="shared" si="67"/>
        <v>14.45961799</v>
      </c>
      <c r="AT196" s="21">
        <f t="shared" si="67"/>
        <v>17.630737939999999</v>
      </c>
    </row>
    <row r="197" spans="1:46" customFormat="1">
      <c r="A197" s="10">
        <v>1017</v>
      </c>
      <c r="B197" s="10" t="s">
        <v>26</v>
      </c>
      <c r="C197" s="21">
        <f>+'[14]25'!$E$251/10^6</f>
        <v>1.7863041500000001</v>
      </c>
      <c r="D197" s="21">
        <f>+'[14]25'!$F$251/10^6</f>
        <v>1.8057055399999997</v>
      </c>
      <c r="E197" s="21">
        <f>+'[14]25'!$G$251/10^6</f>
        <v>1.9335211400000001</v>
      </c>
      <c r="F197" s="21">
        <f>+'[14]25'!$I$251/10^6</f>
        <v>2.4984671799999996</v>
      </c>
      <c r="G197" s="21">
        <f>+'[14]25'!$J$251/10^6</f>
        <v>1.83327993</v>
      </c>
      <c r="H197" s="21">
        <f>+'[14]25'!$K$251/10^6</f>
        <v>2.0046133999999998</v>
      </c>
      <c r="I197" s="21">
        <f>+'[14]25'!$M$251/10^6</f>
        <v>1.9691792399999999</v>
      </c>
      <c r="J197" s="21">
        <f>+'[14]25'!$N$251/10^6</f>
        <v>1.8946970000000001</v>
      </c>
      <c r="K197" s="21">
        <f>+'[14]25'!$O$251/10^6</f>
        <v>1.8889075000000002</v>
      </c>
      <c r="L197" s="21">
        <f>+'[14]25'!$Q$251/10^6</f>
        <v>1.91373343</v>
      </c>
      <c r="M197" s="21">
        <f>+'[14]25'!$R$251/10^6</f>
        <v>1.9507669200000004</v>
      </c>
      <c r="N197" s="21">
        <f>+'[14]25'!$S$251/10^6</f>
        <v>2.0779164799999998</v>
      </c>
      <c r="O197" s="29">
        <f t="shared" si="65"/>
        <v>23.557091909999997</v>
      </c>
      <c r="Q197" s="10">
        <v>1017</v>
      </c>
      <c r="R197" s="10" t="s">
        <v>26</v>
      </c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9">
        <f t="shared" si="66"/>
        <v>0</v>
      </c>
      <c r="AG197" s="10">
        <v>1017</v>
      </c>
      <c r="AH197" s="10" t="s">
        <v>26</v>
      </c>
      <c r="AI197" s="21">
        <f t="shared" si="68"/>
        <v>1.7863041500000001</v>
      </c>
      <c r="AJ197" s="21">
        <f t="shared" si="69"/>
        <v>3.5920096899999998</v>
      </c>
      <c r="AK197" s="21">
        <f t="shared" si="67"/>
        <v>5.5255308300000001</v>
      </c>
      <c r="AL197" s="21">
        <f t="shared" si="67"/>
        <v>8.0239980099999997</v>
      </c>
      <c r="AM197" s="21">
        <f t="shared" si="67"/>
        <v>9.8572779399999995</v>
      </c>
      <c r="AN197" s="21">
        <f t="shared" si="67"/>
        <v>11.86189134</v>
      </c>
      <c r="AO197" s="21">
        <f t="shared" si="67"/>
        <v>13.831070579999999</v>
      </c>
      <c r="AP197" s="21">
        <f t="shared" si="67"/>
        <v>15.725767579999999</v>
      </c>
      <c r="AQ197" s="21">
        <f t="shared" si="67"/>
        <v>17.614675079999998</v>
      </c>
      <c r="AR197" s="21">
        <f t="shared" si="67"/>
        <v>19.528408509999998</v>
      </c>
      <c r="AS197" s="21">
        <f t="shared" si="67"/>
        <v>21.479175429999998</v>
      </c>
      <c r="AT197" s="21">
        <f t="shared" si="67"/>
        <v>23.557091909999997</v>
      </c>
    </row>
    <row r="198" spans="1:46" customFormat="1">
      <c r="A198" s="10">
        <v>1018</v>
      </c>
      <c r="B198" s="10" t="s">
        <v>27</v>
      </c>
      <c r="C198" s="21">
        <f>+'[14]26'!$E$251/10^6</f>
        <v>0.91193230000000003</v>
      </c>
      <c r="D198" s="21">
        <f>+'[14]26'!$F$251/10^6</f>
        <v>0.94612297999999984</v>
      </c>
      <c r="E198" s="21">
        <f>+'[14]26'!$G$251/10^6</f>
        <v>0.90393752999999999</v>
      </c>
      <c r="F198" s="21">
        <f>+'[14]26'!$I$251/10^6</f>
        <v>0.9375408599999997</v>
      </c>
      <c r="G198" s="21">
        <f>+'[14]26'!$J$251/10^6</f>
        <v>0.95125171000000008</v>
      </c>
      <c r="H198" s="21">
        <f>+'[14]26'!$K$251/10^6</f>
        <v>0.86255409000000005</v>
      </c>
      <c r="I198" s="21">
        <f>+'[14]26'!$M$251/10^6</f>
        <v>0.85821668000000007</v>
      </c>
      <c r="J198" s="21">
        <f>+'[14]26'!$N$251/10^6</f>
        <v>0.94366222</v>
      </c>
      <c r="K198" s="21">
        <f>+'[14]26'!$O$251/10^6</f>
        <v>0.95018775000000011</v>
      </c>
      <c r="L198" s="21">
        <f>+'[14]26'!$Q$251/10^6</f>
        <v>1.0656386100000002</v>
      </c>
      <c r="M198" s="21">
        <f>+'[14]26'!$R$251/10^6</f>
        <v>1.00132475</v>
      </c>
      <c r="N198" s="21">
        <f>+'[14]26'!$S$251/10^6</f>
        <v>0.95908691000000001</v>
      </c>
      <c r="O198" s="29">
        <f t="shared" si="65"/>
        <v>11.29145639</v>
      </c>
      <c r="Q198" s="10">
        <v>1018</v>
      </c>
      <c r="R198" s="10" t="s">
        <v>27</v>
      </c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9">
        <f t="shared" si="66"/>
        <v>0</v>
      </c>
      <c r="AG198" s="10">
        <v>1018</v>
      </c>
      <c r="AH198" s="10" t="s">
        <v>27</v>
      </c>
      <c r="AI198" s="21">
        <f t="shared" si="68"/>
        <v>0.91193230000000003</v>
      </c>
      <c r="AJ198" s="21">
        <f t="shared" si="69"/>
        <v>1.8580552799999999</v>
      </c>
      <c r="AK198" s="21">
        <f t="shared" si="67"/>
        <v>2.7619928099999997</v>
      </c>
      <c r="AL198" s="21">
        <f t="shared" si="67"/>
        <v>3.6995336699999992</v>
      </c>
      <c r="AM198" s="21">
        <f t="shared" si="67"/>
        <v>4.6507853799999994</v>
      </c>
      <c r="AN198" s="21">
        <f t="shared" si="67"/>
        <v>5.5133394699999991</v>
      </c>
      <c r="AO198" s="21">
        <f t="shared" si="67"/>
        <v>6.3715561499999991</v>
      </c>
      <c r="AP198" s="21">
        <f t="shared" si="67"/>
        <v>7.3152183699999993</v>
      </c>
      <c r="AQ198" s="21">
        <f t="shared" si="67"/>
        <v>8.2654061199999997</v>
      </c>
      <c r="AR198" s="21">
        <f t="shared" si="67"/>
        <v>9.3310447300000003</v>
      </c>
      <c r="AS198" s="21">
        <f t="shared" si="67"/>
        <v>10.332369480000001</v>
      </c>
      <c r="AT198" s="21">
        <f t="shared" si="67"/>
        <v>11.29145639</v>
      </c>
    </row>
    <row r="199" spans="1:46" customFormat="1">
      <c r="A199" s="10">
        <v>1019</v>
      </c>
      <c r="B199" s="10" t="s">
        <v>28</v>
      </c>
      <c r="C199" s="21">
        <f>+'[14]27'!$E$251/10^6</f>
        <v>0.88315260000000018</v>
      </c>
      <c r="D199" s="21">
        <f>+'[14]27'!$F$251/10^6</f>
        <v>0.75105164000000002</v>
      </c>
      <c r="E199" s="21">
        <f>+'[14]27'!$G$251/10^6</f>
        <v>0.69783788999999996</v>
      </c>
      <c r="F199" s="21">
        <f>+'[14]27'!$I$251/10^6</f>
        <v>0.73531720000000012</v>
      </c>
      <c r="G199" s="21">
        <f>+'[14]27'!$J$251/10^6</f>
        <v>0.75338046000000003</v>
      </c>
      <c r="H199" s="21">
        <f>+'[14]27'!$K$251/10^6</f>
        <v>0.71383737999999997</v>
      </c>
      <c r="I199" s="21">
        <f>+'[14]27'!$M$251/10^6</f>
        <v>0.9031823699999999</v>
      </c>
      <c r="J199" s="21">
        <f>+'[14]27'!$N$251/10^6</f>
        <v>0.80474190999999984</v>
      </c>
      <c r="K199" s="21">
        <f>+'[14]27'!$O$251/10^6</f>
        <v>0.84134601000000009</v>
      </c>
      <c r="L199" s="21">
        <f>+'[14]27'!$Q$251/10^6</f>
        <v>0.93780041999999997</v>
      </c>
      <c r="M199" s="21">
        <f>+'[14]27'!$R$251/10^6</f>
        <v>0.81152365999999998</v>
      </c>
      <c r="N199" s="21">
        <f>+'[14]27'!$S$251/10^6</f>
        <v>1.0360120800000001</v>
      </c>
      <c r="O199" s="29">
        <f t="shared" si="65"/>
        <v>9.8691836200000012</v>
      </c>
      <c r="Q199" s="10">
        <v>1019</v>
      </c>
      <c r="R199" s="10" t="s">
        <v>28</v>
      </c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9">
        <f t="shared" si="66"/>
        <v>0</v>
      </c>
      <c r="AG199" s="10">
        <v>1019</v>
      </c>
      <c r="AH199" s="10" t="s">
        <v>28</v>
      </c>
      <c r="AI199" s="21">
        <f t="shared" si="68"/>
        <v>0.88315260000000018</v>
      </c>
      <c r="AJ199" s="21">
        <f t="shared" si="69"/>
        <v>1.6342042400000003</v>
      </c>
      <c r="AK199" s="21">
        <f t="shared" ref="AK199:AK210" si="70">+AJ199+E199</f>
        <v>2.3320421300000005</v>
      </c>
      <c r="AL199" s="21">
        <f t="shared" ref="AL199:AL210" si="71">+AK199+F199</f>
        <v>3.0673593300000004</v>
      </c>
      <c r="AM199" s="21">
        <f t="shared" ref="AM199:AM210" si="72">+AL199+G199</f>
        <v>3.8207397900000002</v>
      </c>
      <c r="AN199" s="21">
        <f t="shared" ref="AN199:AN210" si="73">+AM199+H199</f>
        <v>4.5345771700000004</v>
      </c>
      <c r="AO199" s="21">
        <f t="shared" ref="AO199:AO210" si="74">+AN199+I199</f>
        <v>5.4377595400000001</v>
      </c>
      <c r="AP199" s="21">
        <f t="shared" ref="AP199:AP210" si="75">+AO199+J199</f>
        <v>6.2425014499999998</v>
      </c>
      <c r="AQ199" s="21">
        <f t="shared" ref="AQ199:AQ210" si="76">+AP199+K199</f>
        <v>7.0838474599999994</v>
      </c>
      <c r="AR199" s="21">
        <f t="shared" ref="AR199:AR210" si="77">+AQ199+L199</f>
        <v>8.0216478799999997</v>
      </c>
      <c r="AS199" s="21">
        <f t="shared" ref="AS199:AS210" si="78">+AR199+M199</f>
        <v>8.8331715400000004</v>
      </c>
      <c r="AT199" s="21">
        <f t="shared" ref="AT199:AT210" si="79">+AS199+N199</f>
        <v>9.8691836200000012</v>
      </c>
    </row>
    <row r="200" spans="1:46" customFormat="1">
      <c r="A200" s="10">
        <v>1020</v>
      </c>
      <c r="B200" s="10" t="s">
        <v>29</v>
      </c>
      <c r="C200" s="21">
        <f>+'[14]28'!$E$251/10^6</f>
        <v>1.82772139</v>
      </c>
      <c r="D200" s="21">
        <f>+'[14]28'!$F$251/10^6</f>
        <v>1.9440945299999999</v>
      </c>
      <c r="E200" s="21">
        <f>+'[14]28'!$G$251/10^6</f>
        <v>1.9742822599999998</v>
      </c>
      <c r="F200" s="21">
        <f>+'[14]28'!$I$251/10^6</f>
        <v>1.9645081499999999</v>
      </c>
      <c r="G200" s="21">
        <f>+'[14]28'!$J$251/10^6</f>
        <v>1.8064515600000002</v>
      </c>
      <c r="H200" s="21">
        <f>+'[14]28'!$K$251/10^6</f>
        <v>1.93452768</v>
      </c>
      <c r="I200" s="21">
        <f>+'[14]28'!$M$251/10^6</f>
        <v>1.9273084199999997</v>
      </c>
      <c r="J200" s="21">
        <f>+'[14]28'!$N$251/10^6</f>
        <v>2.0122694099999996</v>
      </c>
      <c r="K200" s="21">
        <f>+'[14]28'!$O$251/10^6</f>
        <v>2.0682127999999995</v>
      </c>
      <c r="L200" s="21">
        <f>+'[14]28'!$Q$251/10^6</f>
        <v>2.0258388300000001</v>
      </c>
      <c r="M200" s="21">
        <f>+'[14]28'!$R$251/10^6</f>
        <v>2.7959355900000005</v>
      </c>
      <c r="N200" s="21">
        <f>+'[14]28'!$S$251/10^6</f>
        <v>3.9330910300000004</v>
      </c>
      <c r="O200" s="29">
        <f t="shared" si="65"/>
        <v>26.214241650000002</v>
      </c>
      <c r="Q200" s="10">
        <v>1020</v>
      </c>
      <c r="R200" s="10" t="s">
        <v>29</v>
      </c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9">
        <f t="shared" si="66"/>
        <v>0</v>
      </c>
      <c r="AG200" s="10">
        <v>1020</v>
      </c>
      <c r="AH200" s="10" t="s">
        <v>29</v>
      </c>
      <c r="AI200" s="21">
        <f t="shared" si="68"/>
        <v>1.82772139</v>
      </c>
      <c r="AJ200" s="21">
        <f t="shared" si="69"/>
        <v>3.7718159199999999</v>
      </c>
      <c r="AK200" s="21">
        <f t="shared" si="70"/>
        <v>5.7460981799999997</v>
      </c>
      <c r="AL200" s="21">
        <f t="shared" si="71"/>
        <v>7.7106063299999992</v>
      </c>
      <c r="AM200" s="21">
        <f t="shared" si="72"/>
        <v>9.5170578900000002</v>
      </c>
      <c r="AN200" s="21">
        <f t="shared" si="73"/>
        <v>11.451585570000001</v>
      </c>
      <c r="AO200" s="21">
        <f t="shared" si="74"/>
        <v>13.37889399</v>
      </c>
      <c r="AP200" s="21">
        <f t="shared" si="75"/>
        <v>15.3911634</v>
      </c>
      <c r="AQ200" s="21">
        <f t="shared" si="76"/>
        <v>17.459376200000001</v>
      </c>
      <c r="AR200" s="21">
        <f t="shared" si="77"/>
        <v>19.485215030000003</v>
      </c>
      <c r="AS200" s="21">
        <f t="shared" si="78"/>
        <v>22.281150620000002</v>
      </c>
      <c r="AT200" s="21">
        <f t="shared" si="79"/>
        <v>26.214241650000002</v>
      </c>
    </row>
    <row r="201" spans="1:46" customFormat="1">
      <c r="A201" s="10">
        <v>1021</v>
      </c>
      <c r="B201" s="10" t="s">
        <v>30</v>
      </c>
      <c r="C201" s="21">
        <f>+'[14]29'!$E$251/10^6</f>
        <v>0.90423650999999994</v>
      </c>
      <c r="D201" s="21">
        <f>+'[14]29'!$F$251/10^6</f>
        <v>1.04427859</v>
      </c>
      <c r="E201" s="21">
        <f>+'[14]29'!$G$251/10^6</f>
        <v>0.89869112000000007</v>
      </c>
      <c r="F201" s="21">
        <f>+'[14]29'!$I$251/10^6</f>
        <v>0.90850219000000021</v>
      </c>
      <c r="G201" s="21">
        <f>+'[14]29'!$J$251/10^6</f>
        <v>0.89909837000000004</v>
      </c>
      <c r="H201" s="21">
        <f>+'[14]29'!$K$251/10^6</f>
        <v>0.91248312999999992</v>
      </c>
      <c r="I201" s="21">
        <f>+'[14]29'!$M$251/10^6</f>
        <v>0.88307482999999998</v>
      </c>
      <c r="J201" s="21">
        <f>+'[14]29'!$N$251/10^6</f>
        <v>1.03096352</v>
      </c>
      <c r="K201" s="21">
        <f>+'[14]29'!$O$251/10^6</f>
        <v>1.02945719</v>
      </c>
      <c r="L201" s="21">
        <f>+'[14]29'!$Q$251/10^6</f>
        <v>1.1115141700000002</v>
      </c>
      <c r="M201" s="21">
        <f>+'[14]29'!$R$251/10^6</f>
        <v>1.2341276499999998</v>
      </c>
      <c r="N201" s="21">
        <f>+'[14]29'!$S$251/10^6</f>
        <v>1.0744121700000002</v>
      </c>
      <c r="O201" s="29">
        <f t="shared" si="65"/>
        <v>11.93083944</v>
      </c>
      <c r="Q201" s="10">
        <v>1021</v>
      </c>
      <c r="R201" s="10" t="s">
        <v>30</v>
      </c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9">
        <f t="shared" si="66"/>
        <v>0</v>
      </c>
      <c r="AG201" s="10">
        <v>1021</v>
      </c>
      <c r="AH201" s="10" t="s">
        <v>30</v>
      </c>
      <c r="AI201" s="21">
        <f t="shared" si="68"/>
        <v>0.90423650999999994</v>
      </c>
      <c r="AJ201" s="21">
        <f t="shared" si="69"/>
        <v>1.9485150999999998</v>
      </c>
      <c r="AK201" s="21">
        <f t="shared" si="70"/>
        <v>2.8472062199999999</v>
      </c>
      <c r="AL201" s="21">
        <f t="shared" si="71"/>
        <v>3.75570841</v>
      </c>
      <c r="AM201" s="21">
        <f t="shared" si="72"/>
        <v>4.6548067800000004</v>
      </c>
      <c r="AN201" s="21">
        <f t="shared" si="73"/>
        <v>5.5672899100000004</v>
      </c>
      <c r="AO201" s="21">
        <f t="shared" si="74"/>
        <v>6.4503647400000004</v>
      </c>
      <c r="AP201" s="21">
        <f t="shared" si="75"/>
        <v>7.4813282600000006</v>
      </c>
      <c r="AQ201" s="21">
        <f t="shared" si="76"/>
        <v>8.5107854500000002</v>
      </c>
      <c r="AR201" s="21">
        <f t="shared" si="77"/>
        <v>9.6222996199999997</v>
      </c>
      <c r="AS201" s="21">
        <f t="shared" si="78"/>
        <v>10.856427269999999</v>
      </c>
      <c r="AT201" s="21">
        <f t="shared" si="79"/>
        <v>11.93083944</v>
      </c>
    </row>
    <row r="202" spans="1:46" customFormat="1">
      <c r="A202" s="10">
        <v>1022</v>
      </c>
      <c r="B202" s="10" t="s">
        <v>31</v>
      </c>
      <c r="C202" s="21">
        <f>+'[14]30'!$E$251/10^6</f>
        <v>3.5708775199999994</v>
      </c>
      <c r="D202" s="21">
        <f>+'[14]30'!$F$251/10^6</f>
        <v>2.7067533099999994</v>
      </c>
      <c r="E202" s="21">
        <f>+'[14]30'!$G$251/10^6</f>
        <v>2.9706392999999998</v>
      </c>
      <c r="F202" s="21">
        <f>+'[14]30'!$I$251/10^6</f>
        <v>2.9368134299999995</v>
      </c>
      <c r="G202" s="21">
        <f>+'[14]30'!$J$251/10^6</f>
        <v>3.1663232599999995</v>
      </c>
      <c r="H202" s="21">
        <f>+'[14]30'!$K$251/10^6</f>
        <v>2.9605669299999997</v>
      </c>
      <c r="I202" s="21">
        <f>+'[14]30'!$M$251/10^6</f>
        <v>2.9020774499999997</v>
      </c>
      <c r="J202" s="21">
        <f>+'[14]30'!$N$251/10^6</f>
        <v>3.0098467499999999</v>
      </c>
      <c r="K202" s="21">
        <f>+'[14]30'!$O$251/10^6</f>
        <v>3.2777393699999999</v>
      </c>
      <c r="L202" s="21">
        <f>+'[14]30'!$Q$251/10^6</f>
        <v>4.29460116</v>
      </c>
      <c r="M202" s="21">
        <f>+'[14]30'!$R$251/10^6</f>
        <v>3.7732773299999995</v>
      </c>
      <c r="N202" s="21">
        <f>+'[14]30'!$S$251/10^6</f>
        <v>3.1286416200000007</v>
      </c>
      <c r="O202" s="29">
        <f t="shared" si="65"/>
        <v>38.698157430000002</v>
      </c>
      <c r="Q202" s="10">
        <v>1022</v>
      </c>
      <c r="R202" s="10" t="s">
        <v>31</v>
      </c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9">
        <f t="shared" si="66"/>
        <v>0</v>
      </c>
      <c r="AG202" s="10">
        <v>1022</v>
      </c>
      <c r="AH202" s="10" t="s">
        <v>31</v>
      </c>
      <c r="AI202" s="21">
        <f t="shared" si="68"/>
        <v>3.5708775199999994</v>
      </c>
      <c r="AJ202" s="21">
        <f t="shared" si="69"/>
        <v>6.2776308299999988</v>
      </c>
      <c r="AK202" s="21">
        <f t="shared" si="70"/>
        <v>9.2482701299999981</v>
      </c>
      <c r="AL202" s="21">
        <f t="shared" si="71"/>
        <v>12.185083559999997</v>
      </c>
      <c r="AM202" s="21">
        <f t="shared" si="72"/>
        <v>15.351406819999998</v>
      </c>
      <c r="AN202" s="21">
        <f t="shared" si="73"/>
        <v>18.311973749999996</v>
      </c>
      <c r="AO202" s="21">
        <f t="shared" si="74"/>
        <v>21.214051199999997</v>
      </c>
      <c r="AP202" s="21">
        <f t="shared" si="75"/>
        <v>24.223897949999998</v>
      </c>
      <c r="AQ202" s="21">
        <f t="shared" si="76"/>
        <v>27.501637319999997</v>
      </c>
      <c r="AR202" s="21">
        <f t="shared" si="77"/>
        <v>31.796238479999996</v>
      </c>
      <c r="AS202" s="21">
        <f t="shared" si="78"/>
        <v>35.569515809999999</v>
      </c>
      <c r="AT202" s="21">
        <f t="shared" si="79"/>
        <v>38.698157430000002</v>
      </c>
    </row>
    <row r="203" spans="1:46" customFormat="1">
      <c r="A203" s="10">
        <v>1023</v>
      </c>
      <c r="B203" s="10" t="s">
        <v>32</v>
      </c>
      <c r="C203" s="21">
        <f>+'[14]31'!$E$251/10^6</f>
        <v>0.81889871999999997</v>
      </c>
      <c r="D203" s="21">
        <f>+'[14]31'!$F$251/10^6</f>
        <v>0.80317081000000001</v>
      </c>
      <c r="E203" s="21">
        <f>+'[14]31'!$G$251/10^6</f>
        <v>0.8213167400000001</v>
      </c>
      <c r="F203" s="21">
        <f>+'[14]31'!$I$251/10^6</f>
        <v>0.87149606000000002</v>
      </c>
      <c r="G203" s="21">
        <f>+'[14]31'!$J$251/10^6</f>
        <v>0.97565289000000011</v>
      </c>
      <c r="H203" s="21">
        <f>+'[14]31'!$K$251/10^6</f>
        <v>0.85338375000000011</v>
      </c>
      <c r="I203" s="21">
        <f>+'[14]31'!$M$251/10^6</f>
        <v>0.92516282000000005</v>
      </c>
      <c r="J203" s="21">
        <f>+'[14]31'!$N$251/10^6</f>
        <v>1.1280915799999998</v>
      </c>
      <c r="K203" s="21">
        <f>+'[14]31'!$O$251/10^6</f>
        <v>0.85248979999999996</v>
      </c>
      <c r="L203" s="21">
        <f>+'[14]31'!$Q$251/10^6</f>
        <v>1.02024877</v>
      </c>
      <c r="M203" s="21">
        <f>+'[14]31'!$R$251/10^6</f>
        <v>1.15725162</v>
      </c>
      <c r="N203" s="21">
        <f>+'[14]31'!$S$251/10^6</f>
        <v>0.93007227999999986</v>
      </c>
      <c r="O203" s="29">
        <f t="shared" si="65"/>
        <v>11.15723584</v>
      </c>
      <c r="Q203" s="10">
        <v>1023</v>
      </c>
      <c r="R203" s="10" t="s">
        <v>32</v>
      </c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9">
        <f t="shared" si="66"/>
        <v>0</v>
      </c>
      <c r="AG203" s="10">
        <v>1023</v>
      </c>
      <c r="AH203" s="10" t="s">
        <v>32</v>
      </c>
      <c r="AI203" s="21">
        <f t="shared" si="68"/>
        <v>0.81889871999999997</v>
      </c>
      <c r="AJ203" s="21">
        <f t="shared" si="69"/>
        <v>1.6220695300000001</v>
      </c>
      <c r="AK203" s="21">
        <f t="shared" si="70"/>
        <v>2.4433862700000004</v>
      </c>
      <c r="AL203" s="21">
        <f t="shared" si="71"/>
        <v>3.3148823300000005</v>
      </c>
      <c r="AM203" s="21">
        <f t="shared" si="72"/>
        <v>4.2905352200000006</v>
      </c>
      <c r="AN203" s="21">
        <f t="shared" si="73"/>
        <v>5.1439189700000005</v>
      </c>
      <c r="AO203" s="21">
        <f t="shared" si="74"/>
        <v>6.0690817900000003</v>
      </c>
      <c r="AP203" s="21">
        <f t="shared" si="75"/>
        <v>7.1971733699999998</v>
      </c>
      <c r="AQ203" s="21">
        <f t="shared" si="76"/>
        <v>8.0496631700000005</v>
      </c>
      <c r="AR203" s="21">
        <f t="shared" si="77"/>
        <v>9.0699119400000008</v>
      </c>
      <c r="AS203" s="21">
        <f t="shared" si="78"/>
        <v>10.227163560000001</v>
      </c>
      <c r="AT203" s="21">
        <f t="shared" si="79"/>
        <v>11.15723584</v>
      </c>
    </row>
    <row r="204" spans="1:46" customFormat="1">
      <c r="A204" s="10">
        <v>1024</v>
      </c>
      <c r="B204" s="10" t="s">
        <v>33</v>
      </c>
      <c r="C204" s="21">
        <f>+'[14]32'!$E$251/10^6</f>
        <v>4.2854644999999998</v>
      </c>
      <c r="D204" s="21">
        <f>+'[14]32'!$F$251/10^6</f>
        <v>4.3437416599999992</v>
      </c>
      <c r="E204" s="21">
        <f>+'[14]32'!$G$251/10^6</f>
        <v>4.5852198299999989</v>
      </c>
      <c r="F204" s="21">
        <f>+'[14]32'!$I$251/10^6</f>
        <v>2.9683570699999997</v>
      </c>
      <c r="G204" s="21">
        <f>+'[14]32'!$J$251/10^6</f>
        <v>3.00669239</v>
      </c>
      <c r="H204" s="21">
        <f>+'[14]32'!$K$251/10^6</f>
        <v>2.9791781500000001</v>
      </c>
      <c r="I204" s="21">
        <f>+'[14]32'!$M$251/10^6</f>
        <v>3.0783108299999995</v>
      </c>
      <c r="J204" s="21">
        <f>+'[14]32'!$N$251/10^6</f>
        <v>3.4910158</v>
      </c>
      <c r="K204" s="21">
        <f>+'[14]32'!$O$251/10^6</f>
        <v>4.0809045399999997</v>
      </c>
      <c r="L204" s="21">
        <f>+'[14]32'!$Q$251/10^6</f>
        <v>3.5142443599999993</v>
      </c>
      <c r="M204" s="21">
        <f>+'[14]32'!$R$251/10^6</f>
        <v>3.7259079300000004</v>
      </c>
      <c r="N204" s="21">
        <f>+'[14]32'!$S$251/10^6</f>
        <v>3.9669660200000001</v>
      </c>
      <c r="O204" s="29">
        <f t="shared" si="65"/>
        <v>44.026003079999995</v>
      </c>
      <c r="Q204" s="10">
        <v>1024</v>
      </c>
      <c r="R204" s="10" t="s">
        <v>33</v>
      </c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9">
        <f t="shared" si="66"/>
        <v>0</v>
      </c>
      <c r="AG204" s="10">
        <v>1024</v>
      </c>
      <c r="AH204" s="10" t="s">
        <v>33</v>
      </c>
      <c r="AI204" s="21">
        <f t="shared" si="68"/>
        <v>4.2854644999999998</v>
      </c>
      <c r="AJ204" s="21">
        <f t="shared" si="69"/>
        <v>8.629206159999999</v>
      </c>
      <c r="AK204" s="21">
        <f t="shared" si="70"/>
        <v>13.214425989999999</v>
      </c>
      <c r="AL204" s="21">
        <f t="shared" si="71"/>
        <v>16.182783059999998</v>
      </c>
      <c r="AM204" s="21">
        <f t="shared" si="72"/>
        <v>19.18947545</v>
      </c>
      <c r="AN204" s="21">
        <f t="shared" si="73"/>
        <v>22.168653599999999</v>
      </c>
      <c r="AO204" s="21">
        <f t="shared" si="74"/>
        <v>25.246964429999998</v>
      </c>
      <c r="AP204" s="21">
        <f t="shared" si="75"/>
        <v>28.737980229999998</v>
      </c>
      <c r="AQ204" s="21">
        <f t="shared" si="76"/>
        <v>32.818884769999997</v>
      </c>
      <c r="AR204" s="21">
        <f t="shared" si="77"/>
        <v>36.333129129999996</v>
      </c>
      <c r="AS204" s="21">
        <f t="shared" si="78"/>
        <v>40.059037059999994</v>
      </c>
      <c r="AT204" s="21">
        <f t="shared" si="79"/>
        <v>44.026003079999995</v>
      </c>
    </row>
    <row r="205" spans="1:46" customFormat="1">
      <c r="A205" s="10">
        <v>1025</v>
      </c>
      <c r="B205" s="10" t="s">
        <v>34</v>
      </c>
      <c r="C205" s="21">
        <f>+'[14]33'!$E$251/10^6</f>
        <v>0.91807875999999999</v>
      </c>
      <c r="D205" s="21">
        <f>+'[14]33'!$F$251/10^6</f>
        <v>0.90082589999999996</v>
      </c>
      <c r="E205" s="21">
        <f>+'[14]33'!$G$251/10^6</f>
        <v>0.94839045999999994</v>
      </c>
      <c r="F205" s="21">
        <f>+'[14]33'!$I$251/10^6</f>
        <v>0.96825911000000009</v>
      </c>
      <c r="G205" s="21">
        <f>+'[14]33'!$J$251/10^6</f>
        <v>1.02102235</v>
      </c>
      <c r="H205" s="21">
        <f>+'[14]33'!$K$251/10^6</f>
        <v>0.98468385000000014</v>
      </c>
      <c r="I205" s="21">
        <f>+'[14]33'!$M$251/10^6</f>
        <v>0.96567395000000023</v>
      </c>
      <c r="J205" s="21">
        <f>+'[14]33'!$N$251/10^6</f>
        <v>1.0074499099999998</v>
      </c>
      <c r="K205" s="21">
        <f>+'[14]33'!$O$251/10^6</f>
        <v>0.97393716000000008</v>
      </c>
      <c r="L205" s="21">
        <f>+'[14]33'!$Q$251/10^6</f>
        <v>0.71672552999999994</v>
      </c>
      <c r="M205" s="21">
        <f>+'[14]33'!$R$251/10^6</f>
        <v>1.1275021000000001</v>
      </c>
      <c r="N205" s="21">
        <f>+'[14]33'!$S$251/10^6</f>
        <v>1.5497655299999997</v>
      </c>
      <c r="O205" s="29">
        <f t="shared" si="65"/>
        <v>12.082314609999999</v>
      </c>
      <c r="Q205" s="10">
        <v>1025</v>
      </c>
      <c r="R205" s="10" t="s">
        <v>34</v>
      </c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9">
        <f t="shared" si="66"/>
        <v>0</v>
      </c>
      <c r="AG205" s="10">
        <v>1025</v>
      </c>
      <c r="AH205" s="10" t="s">
        <v>34</v>
      </c>
      <c r="AI205" s="21">
        <f t="shared" si="68"/>
        <v>0.91807875999999999</v>
      </c>
      <c r="AJ205" s="21">
        <f t="shared" si="69"/>
        <v>1.8189046599999998</v>
      </c>
      <c r="AK205" s="21">
        <f t="shared" si="70"/>
        <v>2.76729512</v>
      </c>
      <c r="AL205" s="21">
        <f t="shared" si="71"/>
        <v>3.73555423</v>
      </c>
      <c r="AM205" s="21">
        <f t="shared" si="72"/>
        <v>4.7565765799999999</v>
      </c>
      <c r="AN205" s="21">
        <f t="shared" si="73"/>
        <v>5.7412604300000005</v>
      </c>
      <c r="AO205" s="21">
        <f t="shared" si="74"/>
        <v>6.7069343800000008</v>
      </c>
      <c r="AP205" s="21">
        <f t="shared" si="75"/>
        <v>7.7143842900000008</v>
      </c>
      <c r="AQ205" s="21">
        <f t="shared" si="76"/>
        <v>8.6883214500000001</v>
      </c>
      <c r="AR205" s="21">
        <f t="shared" si="77"/>
        <v>9.4050469799999998</v>
      </c>
      <c r="AS205" s="21">
        <f t="shared" si="78"/>
        <v>10.532549079999999</v>
      </c>
      <c r="AT205" s="21">
        <f t="shared" si="79"/>
        <v>12.082314609999999</v>
      </c>
    </row>
    <row r="206" spans="1:46" customFormat="1">
      <c r="A206" s="10">
        <v>1026</v>
      </c>
      <c r="B206" s="10" t="s">
        <v>35</v>
      </c>
      <c r="C206" s="21">
        <f>+'[14]34'!$E$251/10^6</f>
        <v>0.50659925000000006</v>
      </c>
      <c r="D206" s="21">
        <f>+'[14]34'!$F$251/10^6</f>
        <v>0.62344942000000014</v>
      </c>
      <c r="E206" s="21">
        <f>+'[14]34'!$G$251/10^6</f>
        <v>0.52082591</v>
      </c>
      <c r="F206" s="21">
        <f>+'[14]34'!$I$251/10^6</f>
        <v>0.53527879</v>
      </c>
      <c r="G206" s="21">
        <f>+'[14]34'!$J$251/10^6</f>
        <v>0.53448477999999999</v>
      </c>
      <c r="H206" s="21">
        <f>+'[14]34'!$K$251/10^6</f>
        <v>0.52484503000000005</v>
      </c>
      <c r="I206" s="21">
        <f>+'[14]34'!$M$251/10^6</f>
        <v>0.58933781000000007</v>
      </c>
      <c r="J206" s="21">
        <f>+'[14]34'!$N$251/10^6</f>
        <v>0.55715022999999997</v>
      </c>
      <c r="K206" s="21">
        <f>+'[14]34'!$O$251/10^6</f>
        <v>0.58750894000000009</v>
      </c>
      <c r="L206" s="21">
        <f>+'[14]34'!$Q$251/10^6</f>
        <v>0.80941461000000026</v>
      </c>
      <c r="M206" s="21">
        <f>+'[14]34'!$R$251/10^6</f>
        <v>0.54058892000000003</v>
      </c>
      <c r="N206" s="21">
        <f>+'[14]34'!$S$251/10^6</f>
        <v>0.58351819999999988</v>
      </c>
      <c r="O206" s="29">
        <f t="shared" si="65"/>
        <v>6.9130018900000003</v>
      </c>
      <c r="Q206" s="10">
        <v>1026</v>
      </c>
      <c r="R206" s="10" t="s">
        <v>35</v>
      </c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9">
        <f t="shared" si="66"/>
        <v>0</v>
      </c>
      <c r="AG206" s="10">
        <v>1026</v>
      </c>
      <c r="AH206" s="10" t="s">
        <v>35</v>
      </c>
      <c r="AI206" s="21">
        <f t="shared" si="68"/>
        <v>0.50659925000000006</v>
      </c>
      <c r="AJ206" s="21">
        <f t="shared" si="69"/>
        <v>1.1300486700000003</v>
      </c>
      <c r="AK206" s="21">
        <f t="shared" si="70"/>
        <v>1.6508745800000004</v>
      </c>
      <c r="AL206" s="21">
        <f t="shared" si="71"/>
        <v>2.1861533700000004</v>
      </c>
      <c r="AM206" s="21">
        <f t="shared" si="72"/>
        <v>2.7206381500000005</v>
      </c>
      <c r="AN206" s="21">
        <f t="shared" si="73"/>
        <v>3.2454831800000008</v>
      </c>
      <c r="AO206" s="21">
        <f t="shared" si="74"/>
        <v>3.8348209900000008</v>
      </c>
      <c r="AP206" s="21">
        <f t="shared" si="75"/>
        <v>4.3919712200000003</v>
      </c>
      <c r="AQ206" s="21">
        <f t="shared" si="76"/>
        <v>4.9794801600000005</v>
      </c>
      <c r="AR206" s="21">
        <f t="shared" si="77"/>
        <v>5.7888947700000006</v>
      </c>
      <c r="AS206" s="21">
        <f t="shared" si="78"/>
        <v>6.3294836900000009</v>
      </c>
      <c r="AT206" s="21">
        <f t="shared" si="79"/>
        <v>6.9130018900000003</v>
      </c>
    </row>
    <row r="207" spans="1:46" customFormat="1">
      <c r="A207" s="10">
        <v>1027</v>
      </c>
      <c r="B207" s="10" t="s">
        <v>36</v>
      </c>
      <c r="C207" s="21">
        <f>+'[14]35'!$E$251/10^6</f>
        <v>0.76192773000000014</v>
      </c>
      <c r="D207" s="21">
        <f>+'[14]35'!$F$251/10^6</f>
        <v>0.85320753999999988</v>
      </c>
      <c r="E207" s="21">
        <f>+'[14]35'!$G$251/10^6</f>
        <v>0.84535672000000017</v>
      </c>
      <c r="F207" s="21">
        <f>+'[14]35'!$I$251/10^6</f>
        <v>0.84309433999999994</v>
      </c>
      <c r="G207" s="21">
        <f>+'[14]35'!$J$251/10^6</f>
        <v>0.92537374999999999</v>
      </c>
      <c r="H207" s="21">
        <f>+'[14]35'!$K$251/10^6</f>
        <v>0.85161633000000003</v>
      </c>
      <c r="I207" s="21">
        <f>+'[14]35'!$M$251/10^6</f>
        <v>0.80876467000000007</v>
      </c>
      <c r="J207" s="21">
        <f>+'[14]35'!$N$251/10^6</f>
        <v>0.92066278000000001</v>
      </c>
      <c r="K207" s="21">
        <f>+'[14]35'!$O$251/10^6</f>
        <v>0.81172609999999989</v>
      </c>
      <c r="L207" s="21">
        <f>+'[14]35'!$Q$251/10^6</f>
        <v>0.88381185000000007</v>
      </c>
      <c r="M207" s="21">
        <f>+'[14]35'!$R$251/10^6</f>
        <v>0.91597867000000011</v>
      </c>
      <c r="N207" s="21">
        <f>+'[14]35'!$S$251/10^6</f>
        <v>1.0785693299999999</v>
      </c>
      <c r="O207" s="29">
        <f t="shared" si="65"/>
        <v>10.50008981</v>
      </c>
      <c r="Q207" s="10">
        <v>1027</v>
      </c>
      <c r="R207" s="10" t="s">
        <v>36</v>
      </c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9">
        <f t="shared" si="66"/>
        <v>0</v>
      </c>
      <c r="AG207" s="10">
        <v>1027</v>
      </c>
      <c r="AH207" s="10" t="s">
        <v>36</v>
      </c>
      <c r="AI207" s="21">
        <f t="shared" si="68"/>
        <v>0.76192773000000014</v>
      </c>
      <c r="AJ207" s="21">
        <f t="shared" si="69"/>
        <v>1.6151352700000001</v>
      </c>
      <c r="AK207" s="21">
        <f t="shared" si="70"/>
        <v>2.4604919900000004</v>
      </c>
      <c r="AL207" s="21">
        <f t="shared" si="71"/>
        <v>3.3035863300000003</v>
      </c>
      <c r="AM207" s="21">
        <f t="shared" si="72"/>
        <v>4.2289600800000002</v>
      </c>
      <c r="AN207" s="21">
        <f t="shared" si="73"/>
        <v>5.0805764099999999</v>
      </c>
      <c r="AO207" s="21">
        <f t="shared" si="74"/>
        <v>5.8893410800000003</v>
      </c>
      <c r="AP207" s="21">
        <f t="shared" si="75"/>
        <v>6.8100038600000001</v>
      </c>
      <c r="AQ207" s="21">
        <f t="shared" si="76"/>
        <v>7.6217299599999997</v>
      </c>
      <c r="AR207" s="21">
        <f t="shared" si="77"/>
        <v>8.5055418100000004</v>
      </c>
      <c r="AS207" s="21">
        <f t="shared" si="78"/>
        <v>9.4215204799999999</v>
      </c>
      <c r="AT207" s="21">
        <f t="shared" si="79"/>
        <v>10.50008981</v>
      </c>
    </row>
    <row r="208" spans="1:46" customFormat="1">
      <c r="A208" s="10">
        <v>1028</v>
      </c>
      <c r="B208" s="10" t="s">
        <v>37</v>
      </c>
      <c r="C208" s="21">
        <f>+'[14]36'!$E$251/10^6</f>
        <v>2.0786792100000002</v>
      </c>
      <c r="D208" s="21">
        <f>+'[14]36'!$F$251/10^6</f>
        <v>2.1683457700000002</v>
      </c>
      <c r="E208" s="21">
        <f>+'[14]36'!$G$251/10^6</f>
        <v>2.0395838100000003</v>
      </c>
      <c r="F208" s="21">
        <f>+'[14]36'!$I$251/10^6</f>
        <v>2.1768022700000005</v>
      </c>
      <c r="G208" s="21">
        <f>+'[14]36'!$J$251/10^6</f>
        <v>2.1028911800000003</v>
      </c>
      <c r="H208" s="21">
        <f>+'[14]36'!$K$251/10^6</f>
        <v>2.0870311999999998</v>
      </c>
      <c r="I208" s="21">
        <f>+'[14]36'!$M$251/10^6</f>
        <v>2.19487948</v>
      </c>
      <c r="J208" s="21">
        <f>+'[14]36'!$N$251/10^6</f>
        <v>2.45815282</v>
      </c>
      <c r="K208" s="21">
        <f>+'[14]36'!$O$251/10^6</f>
        <v>3.6703763700000001</v>
      </c>
      <c r="L208" s="21">
        <f>+'[14]36'!$Q$251/10^6</f>
        <v>2.4985680699999997</v>
      </c>
      <c r="M208" s="21">
        <f>+'[14]36'!$R$251/10^6</f>
        <v>2.265556150000001</v>
      </c>
      <c r="N208" s="21">
        <f>+'[14]36'!$S$251/10^6</f>
        <v>2.4628071400000002</v>
      </c>
      <c r="O208" s="29">
        <f t="shared" si="65"/>
        <v>28.203673470000002</v>
      </c>
      <c r="Q208" s="10">
        <v>1028</v>
      </c>
      <c r="R208" s="10" t="s">
        <v>37</v>
      </c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9">
        <f t="shared" si="66"/>
        <v>0</v>
      </c>
      <c r="AG208" s="10">
        <v>1028</v>
      </c>
      <c r="AH208" s="10" t="s">
        <v>37</v>
      </c>
      <c r="AI208" s="21">
        <f t="shared" si="68"/>
        <v>2.0786792100000002</v>
      </c>
      <c r="AJ208" s="21">
        <f t="shared" si="69"/>
        <v>4.2470249800000008</v>
      </c>
      <c r="AK208" s="21">
        <f t="shared" si="70"/>
        <v>6.2866087900000007</v>
      </c>
      <c r="AL208" s="21">
        <f t="shared" si="71"/>
        <v>8.4634110600000021</v>
      </c>
      <c r="AM208" s="21">
        <f t="shared" si="72"/>
        <v>10.566302240000002</v>
      </c>
      <c r="AN208" s="21">
        <f t="shared" si="73"/>
        <v>12.653333440000003</v>
      </c>
      <c r="AO208" s="21">
        <f t="shared" si="74"/>
        <v>14.848212920000002</v>
      </c>
      <c r="AP208" s="21">
        <f t="shared" si="75"/>
        <v>17.30636574</v>
      </c>
      <c r="AQ208" s="21">
        <f t="shared" si="76"/>
        <v>20.97674211</v>
      </c>
      <c r="AR208" s="21">
        <f t="shared" si="77"/>
        <v>23.475310180000001</v>
      </c>
      <c r="AS208" s="21">
        <f t="shared" si="78"/>
        <v>25.740866330000003</v>
      </c>
      <c r="AT208" s="21">
        <f t="shared" si="79"/>
        <v>28.203673470000002</v>
      </c>
    </row>
    <row r="209" spans="1:46" customFormat="1">
      <c r="A209" s="10">
        <v>1029</v>
      </c>
      <c r="B209" s="10" t="s">
        <v>38</v>
      </c>
      <c r="C209" s="21">
        <f>+'[14]37'!$E$251/10^6</f>
        <v>0.66217874999999993</v>
      </c>
      <c r="D209" s="21">
        <f>+'[14]37'!$F$251/10^6</f>
        <v>0.58838539000000012</v>
      </c>
      <c r="E209" s="21">
        <f>+'[14]37'!$G$251/10^6</f>
        <v>0.51240368999999997</v>
      </c>
      <c r="F209" s="21">
        <f>+'[14]37'!$I$251/10^6</f>
        <v>0.57624047000000012</v>
      </c>
      <c r="G209" s="21">
        <f>+'[14]37'!$J$251/10^6</f>
        <v>0.66444181000000013</v>
      </c>
      <c r="H209" s="21">
        <f>+'[14]37'!$K$251/10^6</f>
        <v>0.56666547</v>
      </c>
      <c r="I209" s="21">
        <f>+'[14]37'!$M$251/10^6</f>
        <v>0.64028649999999998</v>
      </c>
      <c r="J209" s="21">
        <f>+'[14]37'!$N$251/10^6</f>
        <v>0.70027609000000002</v>
      </c>
      <c r="K209" s="21">
        <f>+'[14]37'!$O$251/10^6</f>
        <v>0.59414368999999989</v>
      </c>
      <c r="L209" s="21">
        <f>+'[14]37'!$Q$251/10^6</f>
        <v>0.55805623999999987</v>
      </c>
      <c r="M209" s="21">
        <f>+'[14]37'!$R$251/10^6</f>
        <v>0.63871445999999998</v>
      </c>
      <c r="N209" s="21">
        <f>+'[14]37'!$S$251/10^6</f>
        <v>0.6503236200000001</v>
      </c>
      <c r="O209" s="29">
        <f t="shared" si="65"/>
        <v>7.3521161800000003</v>
      </c>
      <c r="Q209" s="10">
        <v>1029</v>
      </c>
      <c r="R209" s="10" t="s">
        <v>38</v>
      </c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9">
        <f t="shared" si="66"/>
        <v>0</v>
      </c>
      <c r="AG209" s="10">
        <v>1029</v>
      </c>
      <c r="AH209" s="10" t="s">
        <v>38</v>
      </c>
      <c r="AI209" s="21">
        <f t="shared" si="68"/>
        <v>0.66217874999999993</v>
      </c>
      <c r="AJ209" s="21">
        <f t="shared" si="69"/>
        <v>1.25056414</v>
      </c>
      <c r="AK209" s="21">
        <f t="shared" si="70"/>
        <v>1.76296783</v>
      </c>
      <c r="AL209" s="21">
        <f t="shared" si="71"/>
        <v>2.3392083000000001</v>
      </c>
      <c r="AM209" s="21">
        <f t="shared" si="72"/>
        <v>3.0036501100000002</v>
      </c>
      <c r="AN209" s="21">
        <f t="shared" si="73"/>
        <v>3.5703155799999999</v>
      </c>
      <c r="AO209" s="21">
        <f t="shared" si="74"/>
        <v>4.2106020800000001</v>
      </c>
      <c r="AP209" s="21">
        <f t="shared" si="75"/>
        <v>4.9108781700000002</v>
      </c>
      <c r="AQ209" s="21">
        <f t="shared" si="76"/>
        <v>5.5050218600000003</v>
      </c>
      <c r="AR209" s="21">
        <f t="shared" si="77"/>
        <v>6.0630781000000002</v>
      </c>
      <c r="AS209" s="21">
        <f t="shared" si="78"/>
        <v>6.7017925600000003</v>
      </c>
      <c r="AT209" s="21">
        <f t="shared" si="79"/>
        <v>7.3521161800000003</v>
      </c>
    </row>
    <row r="210" spans="1:46" customFormat="1">
      <c r="A210" s="15">
        <v>1030</v>
      </c>
      <c r="B210" s="15" t="s">
        <v>18</v>
      </c>
      <c r="C210" s="23">
        <f>+'[14]17'!$E$251/10^6</f>
        <v>0.80423134000000018</v>
      </c>
      <c r="D210" s="23">
        <f>+'[14]17'!$F$251/10^6</f>
        <v>0.7260210800000001</v>
      </c>
      <c r="E210" s="23">
        <f>+'[14]17'!$G$251/10^6</f>
        <v>0.70011101000000009</v>
      </c>
      <c r="F210" s="23">
        <f>+'[14]17'!$I$251/10^6</f>
        <v>0.7455035000000001</v>
      </c>
      <c r="G210" s="23">
        <f>+'[14]17'!$J$251/10^6</f>
        <v>0.73360502999999988</v>
      </c>
      <c r="H210" s="23">
        <f>+'[14]17'!$K$251/10^6</f>
        <v>0.79707411000000006</v>
      </c>
      <c r="I210" s="23">
        <f>+'[14]17'!$M$251/10^6</f>
        <v>0.73429637000000014</v>
      </c>
      <c r="J210" s="23">
        <f>+'[14]17'!$N$251/10^6</f>
        <v>0.78630411</v>
      </c>
      <c r="K210" s="23">
        <f>+'[14]17'!$O$251/10^6</f>
        <v>0.78460682000000004</v>
      </c>
      <c r="L210" s="23">
        <f>+'[14]17'!$Q$251/10^6</f>
        <v>1.0061382800000001</v>
      </c>
      <c r="M210" s="23">
        <f>+'[14]17'!$R$251/10^6</f>
        <v>0.76747103000000005</v>
      </c>
      <c r="N210" s="23">
        <f>+'[14]17'!$S$251/10^6</f>
        <v>1.28419908</v>
      </c>
      <c r="O210" s="31">
        <f t="shared" si="65"/>
        <v>9.8695617599999999</v>
      </c>
      <c r="Q210" s="15">
        <v>1030</v>
      </c>
      <c r="R210" s="15" t="s">
        <v>18</v>
      </c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31">
        <f t="shared" si="66"/>
        <v>0</v>
      </c>
      <c r="AG210" s="15">
        <v>1030</v>
      </c>
      <c r="AH210" s="15" t="s">
        <v>18</v>
      </c>
      <c r="AI210" s="23">
        <f t="shared" si="68"/>
        <v>0.80423134000000018</v>
      </c>
      <c r="AJ210" s="23">
        <f t="shared" si="69"/>
        <v>1.5302524200000003</v>
      </c>
      <c r="AK210" s="23">
        <f t="shared" si="70"/>
        <v>2.2303634300000006</v>
      </c>
      <c r="AL210" s="23">
        <f t="shared" si="71"/>
        <v>2.9758669300000005</v>
      </c>
      <c r="AM210" s="23">
        <f t="shared" si="72"/>
        <v>3.7094719600000001</v>
      </c>
      <c r="AN210" s="23">
        <f t="shared" si="73"/>
        <v>4.5065460700000006</v>
      </c>
      <c r="AO210" s="23">
        <f t="shared" si="74"/>
        <v>5.2408424400000007</v>
      </c>
      <c r="AP210" s="23">
        <f t="shared" si="75"/>
        <v>6.0271465500000003</v>
      </c>
      <c r="AQ210" s="23">
        <f t="shared" si="76"/>
        <v>6.8117533699999999</v>
      </c>
      <c r="AR210" s="23">
        <f t="shared" si="77"/>
        <v>7.81789165</v>
      </c>
      <c r="AS210" s="23">
        <f t="shared" si="78"/>
        <v>8.5853626799999994</v>
      </c>
      <c r="AT210" s="23">
        <f t="shared" si="79"/>
        <v>9.8695617599999999</v>
      </c>
    </row>
    <row r="211" spans="1:46" customFormat="1">
      <c r="A211" s="4">
        <v>10300</v>
      </c>
      <c r="B211" s="4" t="s">
        <v>58</v>
      </c>
      <c r="C211" s="25">
        <f t="shared" ref="C211:O211" si="80">SUM(C183:C210)</f>
        <v>62.990235929999997</v>
      </c>
      <c r="D211" s="25">
        <f t="shared" si="80"/>
        <v>64.477767839999984</v>
      </c>
      <c r="E211" s="25">
        <f t="shared" si="80"/>
        <v>63.255215310000018</v>
      </c>
      <c r="F211" s="25">
        <f t="shared" si="80"/>
        <v>61.000638600000002</v>
      </c>
      <c r="G211" s="25">
        <f t="shared" si="80"/>
        <v>61.47609829999999</v>
      </c>
      <c r="H211" s="25">
        <f t="shared" si="80"/>
        <v>65.051612959999986</v>
      </c>
      <c r="I211" s="25">
        <f t="shared" si="80"/>
        <v>60.866620820000001</v>
      </c>
      <c r="J211" s="25">
        <f t="shared" si="80"/>
        <v>63.578839610000003</v>
      </c>
      <c r="K211" s="25">
        <f t="shared" si="80"/>
        <v>68.161913419999991</v>
      </c>
      <c r="L211" s="25">
        <f t="shared" si="80"/>
        <v>67.822673109999997</v>
      </c>
      <c r="M211" s="25">
        <f t="shared" si="80"/>
        <v>74.383538729999998</v>
      </c>
      <c r="N211" s="25">
        <f t="shared" si="80"/>
        <v>90.059651809999991</v>
      </c>
      <c r="O211" s="25">
        <f t="shared" si="80"/>
        <v>803.12480644000004</v>
      </c>
      <c r="Q211" s="4">
        <v>10300</v>
      </c>
      <c r="R211" s="4" t="s">
        <v>58</v>
      </c>
      <c r="S211" s="25">
        <f t="shared" ref="S211:AE211" si="81">SUM(S183:S210)</f>
        <v>0</v>
      </c>
      <c r="T211" s="25">
        <f t="shared" si="81"/>
        <v>0</v>
      </c>
      <c r="U211" s="25">
        <f t="shared" si="81"/>
        <v>0</v>
      </c>
      <c r="V211" s="25">
        <f t="shared" si="81"/>
        <v>0</v>
      </c>
      <c r="W211" s="25">
        <f t="shared" si="81"/>
        <v>0</v>
      </c>
      <c r="X211" s="25">
        <f t="shared" si="81"/>
        <v>0</v>
      </c>
      <c r="Y211" s="25">
        <f t="shared" si="81"/>
        <v>0</v>
      </c>
      <c r="Z211" s="25">
        <f t="shared" si="81"/>
        <v>0</v>
      </c>
      <c r="AA211" s="25">
        <f t="shared" si="81"/>
        <v>0</v>
      </c>
      <c r="AB211" s="25">
        <f t="shared" si="81"/>
        <v>0</v>
      </c>
      <c r="AC211" s="25">
        <f t="shared" si="81"/>
        <v>0</v>
      </c>
      <c r="AD211" s="25">
        <f t="shared" si="81"/>
        <v>0</v>
      </c>
      <c r="AE211" s="25">
        <f t="shared" si="81"/>
        <v>0</v>
      </c>
      <c r="AG211" s="4">
        <v>10300</v>
      </c>
      <c r="AH211" s="4" t="s">
        <v>58</v>
      </c>
      <c r="AI211" s="25">
        <f>SUM(AI183:AI210)</f>
        <v>62.990235929999997</v>
      </c>
      <c r="AJ211" s="25">
        <f t="shared" ref="AJ211" si="82">SUM(AJ183:AJ210)</f>
        <v>127.46800376999997</v>
      </c>
      <c r="AK211" s="25">
        <f t="shared" ref="AK211" si="83">SUM(AK183:AK210)</f>
        <v>190.72321908000001</v>
      </c>
      <c r="AL211" s="25">
        <f t="shared" ref="AL211" si="84">SUM(AL183:AL210)</f>
        <v>251.72385767999995</v>
      </c>
      <c r="AM211" s="25">
        <f t="shared" ref="AM211" si="85">SUM(AM183:AM210)</f>
        <v>313.19995597999991</v>
      </c>
      <c r="AN211" s="25">
        <f t="shared" ref="AN211" si="86">SUM(AN183:AN210)</f>
        <v>378.25156894000003</v>
      </c>
      <c r="AO211" s="25">
        <f t="shared" ref="AO211" si="87">SUM(AO183:AO210)</f>
        <v>439.11818975999995</v>
      </c>
      <c r="AP211" s="25">
        <f t="shared" ref="AP211" si="88">SUM(AP183:AP210)</f>
        <v>502.69702936999994</v>
      </c>
      <c r="AQ211" s="25">
        <f t="shared" ref="AQ211" si="89">SUM(AQ183:AQ210)</f>
        <v>570.85894279000001</v>
      </c>
      <c r="AR211" s="25">
        <f t="shared" ref="AR211" si="90">SUM(AR183:AR210)</f>
        <v>638.68161589999966</v>
      </c>
      <c r="AS211" s="25">
        <f t="shared" ref="AS211" si="91">SUM(AS183:AS210)</f>
        <v>713.06515462999982</v>
      </c>
      <c r="AT211" s="25">
        <f t="shared" ref="AT211" si="92">SUM(AT183:AT210)</f>
        <v>803.12480644000004</v>
      </c>
    </row>
    <row r="212" spans="1:46" customFormat="1">
      <c r="A212" s="32"/>
      <c r="B212" s="32"/>
      <c r="O212" s="32"/>
    </row>
    <row r="213" spans="1:46" customFormat="1">
      <c r="A213" s="3" t="s">
        <v>55</v>
      </c>
      <c r="B213" s="3" t="s">
        <v>45</v>
      </c>
      <c r="C213" s="3" t="s">
        <v>0</v>
      </c>
      <c r="D213" s="3" t="s">
        <v>1</v>
      </c>
      <c r="E213" s="3" t="s">
        <v>2</v>
      </c>
      <c r="F213" s="3" t="s">
        <v>3</v>
      </c>
      <c r="G213" s="3" t="s">
        <v>4</v>
      </c>
      <c r="H213" s="3" t="s">
        <v>5</v>
      </c>
      <c r="I213" s="3" t="s">
        <v>6</v>
      </c>
      <c r="J213" s="3" t="s">
        <v>7</v>
      </c>
      <c r="K213" s="3" t="s">
        <v>8</v>
      </c>
      <c r="L213" s="3" t="s">
        <v>9</v>
      </c>
      <c r="M213" s="3" t="s">
        <v>10</v>
      </c>
      <c r="N213" s="3" t="s">
        <v>11</v>
      </c>
      <c r="O213" s="3" t="s">
        <v>58</v>
      </c>
      <c r="Q213" s="3" t="s">
        <v>76</v>
      </c>
      <c r="R213" s="3" t="s">
        <v>159</v>
      </c>
      <c r="S213" s="3" t="s">
        <v>77</v>
      </c>
      <c r="T213" s="3" t="s">
        <v>78</v>
      </c>
      <c r="U213" s="3" t="s">
        <v>79</v>
      </c>
      <c r="V213" s="3" t="s">
        <v>80</v>
      </c>
      <c r="W213" s="3" t="s">
        <v>81</v>
      </c>
      <c r="X213" s="3" t="s">
        <v>82</v>
      </c>
      <c r="Y213" s="3" t="s">
        <v>83</v>
      </c>
      <c r="Z213" s="3" t="s">
        <v>84</v>
      </c>
      <c r="AA213" s="3" t="s">
        <v>85</v>
      </c>
      <c r="AB213" s="3" t="s">
        <v>86</v>
      </c>
      <c r="AC213" s="3" t="s">
        <v>87</v>
      </c>
      <c r="AD213" s="3" t="s">
        <v>88</v>
      </c>
    </row>
    <row r="214" spans="1:46" customFormat="1">
      <c r="A214" s="34"/>
      <c r="B214" s="34" t="s">
        <v>46</v>
      </c>
      <c r="C214" s="19">
        <f>+[14]เขต!$E$252/10^6</f>
        <v>-6.1103958499999997</v>
      </c>
      <c r="D214" s="19">
        <f>+[14]เขต!$F$252/10^6</f>
        <v>-6.3773457000000002</v>
      </c>
      <c r="E214" s="19">
        <f>+[14]เขต!$G$252/10^6</f>
        <v>-6.49899776</v>
      </c>
      <c r="F214" s="19">
        <f>+[14]เขต!$I$252/10^6</f>
        <v>-6.0552451200000004</v>
      </c>
      <c r="G214" s="19">
        <f>+[14]เขต!$J$252/10^6</f>
        <v>-6.1039827700000009</v>
      </c>
      <c r="H214" s="19">
        <f>+[14]เขต!$K$252/10^6</f>
        <v>-6.5391315600000004</v>
      </c>
      <c r="I214" s="19">
        <f>+[14]เขต!$M$252/10^6</f>
        <v>-6.4090962400000011</v>
      </c>
      <c r="J214" s="19">
        <f>+[14]เขต!$N$252/10^6</f>
        <v>-6.6284615100000002</v>
      </c>
      <c r="K214" s="19">
        <f>+[14]เขต!$O$252/10^6</f>
        <v>-6.9248593200000004</v>
      </c>
      <c r="L214" s="19">
        <f>+[14]เขต!$Q$252/10^6</f>
        <v>-6.3721337700000014</v>
      </c>
      <c r="M214" s="19">
        <f>+[14]เขต!$R$252/10^6</f>
        <v>-7.6191952300000008</v>
      </c>
      <c r="N214" s="19">
        <f>+[14]เขต!$S$252/10^6</f>
        <v>-8.8137559999999997</v>
      </c>
      <c r="O214" s="38">
        <f t="shared" ref="O214:O241" si="93">SUM(C214:N214)</f>
        <v>-80.452600830000009</v>
      </c>
      <c r="Q214" s="34"/>
      <c r="R214" s="34" t="s">
        <v>46</v>
      </c>
      <c r="S214" s="19">
        <f>+C214</f>
        <v>-6.1103958499999997</v>
      </c>
      <c r="T214" s="19">
        <f>+S214+D214</f>
        <v>-12.487741549999999</v>
      </c>
      <c r="U214" s="19">
        <f t="shared" ref="U214:AD229" si="94">+T214+E214</f>
        <v>-18.986739309999997</v>
      </c>
      <c r="V214" s="19">
        <f t="shared" si="94"/>
        <v>-25.041984429999999</v>
      </c>
      <c r="W214" s="19">
        <f t="shared" si="94"/>
        <v>-31.145967200000001</v>
      </c>
      <c r="X214" s="19">
        <f t="shared" si="94"/>
        <v>-37.685098760000002</v>
      </c>
      <c r="Y214" s="19">
        <f t="shared" si="94"/>
        <v>-44.094195000000006</v>
      </c>
      <c r="Z214" s="19">
        <f t="shared" si="94"/>
        <v>-50.722656510000007</v>
      </c>
      <c r="AA214" s="19">
        <f t="shared" si="94"/>
        <v>-57.64751583000001</v>
      </c>
      <c r="AB214" s="19">
        <f t="shared" si="94"/>
        <v>-64.019649600000008</v>
      </c>
      <c r="AC214" s="19">
        <f t="shared" si="94"/>
        <v>-71.638844830000011</v>
      </c>
      <c r="AD214" s="19">
        <f t="shared" si="94"/>
        <v>-80.452600830000009</v>
      </c>
    </row>
    <row r="215" spans="1:46" customFormat="1">
      <c r="A215" s="7">
        <v>1004</v>
      </c>
      <c r="B215" s="10" t="s">
        <v>99</v>
      </c>
      <c r="C215" s="21">
        <f>+'[14]11'!$E$252/10^6</f>
        <v>45.091702769999998</v>
      </c>
      <c r="D215" s="21">
        <f>+'[14]11'!$F$252/10^6</f>
        <v>51.052920100000009</v>
      </c>
      <c r="E215" s="21">
        <f>+'[14]11'!$G$252/10^6</f>
        <v>45.210702190000006</v>
      </c>
      <c r="F215" s="21">
        <f>+'[14]11'!$I$252/10^6</f>
        <v>47.964186520000013</v>
      </c>
      <c r="G215" s="21">
        <f>+'[14]11'!$J$252/10^6</f>
        <v>47.41412648</v>
      </c>
      <c r="H215" s="21">
        <f>+'[14]11'!$K$252/10^6</f>
        <v>42.610989520000004</v>
      </c>
      <c r="I215" s="21">
        <f>+'[14]11'!$M$252/10^6</f>
        <v>52.756038939999982</v>
      </c>
      <c r="J215" s="21">
        <f>+'[14]11'!$N$252/10^6</f>
        <v>48.778755539999999</v>
      </c>
      <c r="K215" s="21">
        <f>+'[14]11'!$O$252/10^6</f>
        <v>47.073826999999987</v>
      </c>
      <c r="L215" s="21">
        <f>+'[14]11'!$Q$252/10^6</f>
        <v>41.834737729999993</v>
      </c>
      <c r="M215" s="21">
        <f>+'[14]11'!$R$252/10^6</f>
        <v>40.858563740000008</v>
      </c>
      <c r="N215" s="21">
        <f>+'[14]11'!$S$252/10^6</f>
        <v>38.543998739999999</v>
      </c>
      <c r="O215" s="39">
        <f t="shared" si="93"/>
        <v>549.19054927000002</v>
      </c>
      <c r="Q215" s="10">
        <v>1004</v>
      </c>
      <c r="R215" s="10" t="s">
        <v>99</v>
      </c>
      <c r="S215" s="21">
        <f t="shared" ref="S215:S241" si="95">+C215</f>
        <v>45.091702769999998</v>
      </c>
      <c r="T215" s="21">
        <f t="shared" ref="T215:T241" si="96">+S215+D215</f>
        <v>96.144622870000006</v>
      </c>
      <c r="U215" s="21">
        <f t="shared" si="94"/>
        <v>141.35532506000001</v>
      </c>
      <c r="V215" s="21">
        <f t="shared" si="94"/>
        <v>189.31951158000004</v>
      </c>
      <c r="W215" s="21">
        <f t="shared" si="94"/>
        <v>236.73363806000003</v>
      </c>
      <c r="X215" s="21">
        <f t="shared" si="94"/>
        <v>279.34462758000006</v>
      </c>
      <c r="Y215" s="21">
        <f t="shared" si="94"/>
        <v>332.10066652000006</v>
      </c>
      <c r="Z215" s="21">
        <f t="shared" si="94"/>
        <v>380.87942206000008</v>
      </c>
      <c r="AA215" s="21">
        <f t="shared" si="94"/>
        <v>427.95324906000008</v>
      </c>
      <c r="AB215" s="21">
        <f t="shared" si="94"/>
        <v>469.78798679000005</v>
      </c>
      <c r="AC215" s="21">
        <f t="shared" si="94"/>
        <v>510.64655053000007</v>
      </c>
      <c r="AD215" s="21">
        <f t="shared" si="94"/>
        <v>549.19054927000002</v>
      </c>
    </row>
    <row r="216" spans="1:46" customFormat="1">
      <c r="A216" s="10">
        <v>1005</v>
      </c>
      <c r="B216" s="10" t="s">
        <v>13</v>
      </c>
      <c r="C216" s="21">
        <f>+'[14]12'!$E$252/10^6</f>
        <v>0.16048603999999991</v>
      </c>
      <c r="D216" s="21">
        <f>+'[14]12'!$F$252/10^6</f>
        <v>0.2969918700000001</v>
      </c>
      <c r="E216" s="21">
        <f>+'[14]12'!$G$252/10^6</f>
        <v>0.30241445000000006</v>
      </c>
      <c r="F216" s="21">
        <f>+'[14]12'!$I$252/10^6</f>
        <v>0.30674666999999994</v>
      </c>
      <c r="G216" s="21">
        <f>+'[14]12'!$J$252/10^6</f>
        <v>0.27397729000000015</v>
      </c>
      <c r="H216" s="21">
        <f>+'[14]12'!$K$252/10^6</f>
        <v>0.31318146999999985</v>
      </c>
      <c r="I216" s="21">
        <f>+'[14]12'!$M$252/10^6</f>
        <v>0.37484741000000005</v>
      </c>
      <c r="J216" s="21">
        <f>+'[14]12'!$N$252/10^6</f>
        <v>0.39219585000000023</v>
      </c>
      <c r="K216" s="21">
        <f>+'[14]12'!$O$252/10^6</f>
        <v>0.29175416000000015</v>
      </c>
      <c r="L216" s="21">
        <f>+'[14]12'!$Q$252/10^6</f>
        <v>0.18256858999999998</v>
      </c>
      <c r="M216" s="21">
        <f>+'[14]12'!$R$252/10^6</f>
        <v>0.17698406999999994</v>
      </c>
      <c r="N216" s="21">
        <f>+'[14]12'!$S$252/10^6</f>
        <v>0.26845966999999993</v>
      </c>
      <c r="O216" s="39">
        <f t="shared" si="93"/>
        <v>3.3406075400000002</v>
      </c>
      <c r="Q216" s="10">
        <v>1005</v>
      </c>
      <c r="R216" s="10" t="s">
        <v>13</v>
      </c>
      <c r="S216" s="21">
        <f t="shared" si="95"/>
        <v>0.16048603999999991</v>
      </c>
      <c r="T216" s="21">
        <f t="shared" si="96"/>
        <v>0.45747791000000004</v>
      </c>
      <c r="U216" s="21">
        <f t="shared" si="94"/>
        <v>0.75989236000000004</v>
      </c>
      <c r="V216" s="21">
        <f t="shared" si="94"/>
        <v>1.0666390299999999</v>
      </c>
      <c r="W216" s="21">
        <f t="shared" si="94"/>
        <v>1.3406163200000001</v>
      </c>
      <c r="X216" s="21">
        <f t="shared" si="94"/>
        <v>1.65379779</v>
      </c>
      <c r="Y216" s="21">
        <f t="shared" si="94"/>
        <v>2.0286452000000001</v>
      </c>
      <c r="Z216" s="21">
        <f t="shared" si="94"/>
        <v>2.4208410500000004</v>
      </c>
      <c r="AA216" s="21">
        <f t="shared" si="94"/>
        <v>2.7125952100000004</v>
      </c>
      <c r="AB216" s="21">
        <f t="shared" si="94"/>
        <v>2.8951638000000002</v>
      </c>
      <c r="AC216" s="21">
        <f t="shared" si="94"/>
        <v>3.0721478700000002</v>
      </c>
      <c r="AD216" s="21">
        <f t="shared" si="94"/>
        <v>3.3406075400000002</v>
      </c>
    </row>
    <row r="217" spans="1:46" customFormat="1">
      <c r="A217" s="10">
        <v>1006</v>
      </c>
      <c r="B217" s="10" t="s">
        <v>14</v>
      </c>
      <c r="C217" s="21">
        <f>+'[14]13'!$E$252/10^6</f>
        <v>3.2252396599999993</v>
      </c>
      <c r="D217" s="21">
        <f>+'[14]13'!$F$252/10^6</f>
        <v>3.2227388700000001</v>
      </c>
      <c r="E217" s="21">
        <f>+'[14]13'!$G$252/10^6</f>
        <v>3.34672883</v>
      </c>
      <c r="F217" s="21">
        <f>+'[14]13'!$I$252/10^6</f>
        <v>3.5542364599999989</v>
      </c>
      <c r="G217" s="21">
        <f>+'[14]13'!$J$252/10^6</f>
        <v>3.7674959400000008</v>
      </c>
      <c r="H217" s="21">
        <f>+'[14]13'!$K$252/10^6</f>
        <v>3.394742079999999</v>
      </c>
      <c r="I217" s="21">
        <f>+'[14]13'!$M$252/10^6</f>
        <v>4.1304449999999999</v>
      </c>
      <c r="J217" s="21">
        <f>+'[14]13'!$N$252/10^6</f>
        <v>4.1385544899999989</v>
      </c>
      <c r="K217" s="21">
        <f>+'[14]13'!$O$252/10^6</f>
        <v>3.6591169999999997</v>
      </c>
      <c r="L217" s="21">
        <f>+'[14]13'!$Q$252/10^6</f>
        <v>3.2136933100000005</v>
      </c>
      <c r="M217" s="21">
        <f>+'[14]13'!$R$252/10^6</f>
        <v>2.2112952800000003</v>
      </c>
      <c r="N217" s="21">
        <f>+'[14]13'!$S$252/10^6</f>
        <v>2.4288558999999998</v>
      </c>
      <c r="O217" s="39">
        <f t="shared" si="93"/>
        <v>40.293142820000007</v>
      </c>
      <c r="Q217" s="10">
        <v>1006</v>
      </c>
      <c r="R217" s="10" t="s">
        <v>14</v>
      </c>
      <c r="S217" s="21">
        <f t="shared" si="95"/>
        <v>3.2252396599999993</v>
      </c>
      <c r="T217" s="21">
        <f t="shared" si="96"/>
        <v>6.4479785299999994</v>
      </c>
      <c r="U217" s="21">
        <f t="shared" si="94"/>
        <v>9.7947073600000003</v>
      </c>
      <c r="V217" s="21">
        <f t="shared" si="94"/>
        <v>13.348943819999999</v>
      </c>
      <c r="W217" s="21">
        <f t="shared" si="94"/>
        <v>17.116439759999999</v>
      </c>
      <c r="X217" s="21">
        <f t="shared" si="94"/>
        <v>20.511181839999999</v>
      </c>
      <c r="Y217" s="21">
        <f t="shared" si="94"/>
        <v>24.641626840000001</v>
      </c>
      <c r="Z217" s="21">
        <f t="shared" si="94"/>
        <v>28.780181329999998</v>
      </c>
      <c r="AA217" s="21">
        <f t="shared" si="94"/>
        <v>32.43929833</v>
      </c>
      <c r="AB217" s="21">
        <f t="shared" si="94"/>
        <v>35.652991640000003</v>
      </c>
      <c r="AC217" s="21">
        <f t="shared" si="94"/>
        <v>37.864286920000005</v>
      </c>
      <c r="AD217" s="21">
        <f t="shared" si="94"/>
        <v>40.293142820000007</v>
      </c>
    </row>
    <row r="218" spans="1:46" customFormat="1">
      <c r="A218" s="10">
        <v>1007</v>
      </c>
      <c r="B218" s="10" t="s">
        <v>15</v>
      </c>
      <c r="C218" s="21">
        <f>+'[14]14'!$E$252/10^6</f>
        <v>6.1141318099999991</v>
      </c>
      <c r="D218" s="21">
        <f>+'[14]14'!$F$252/10^6</f>
        <v>6.6168113599999998</v>
      </c>
      <c r="E218" s="21">
        <f>+'[14]14'!$G$252/10^6</f>
        <v>6.695278619999999</v>
      </c>
      <c r="F218" s="21">
        <f>+'[14]14'!$I$252/10^6</f>
        <v>7.0167689800000002</v>
      </c>
      <c r="G218" s="21">
        <f>+'[14]14'!$J$252/10^6</f>
        <v>7.1150061699999991</v>
      </c>
      <c r="H218" s="21">
        <f>+'[14]14'!$K$252/10^6</f>
        <v>6.9901215900000002</v>
      </c>
      <c r="I218" s="21">
        <f>+'[14]14'!$M$252/10^6</f>
        <v>7.6409087699999994</v>
      </c>
      <c r="J218" s="21">
        <f>+'[14]14'!$N$252/10^6</f>
        <v>7.4945959400000017</v>
      </c>
      <c r="K218" s="21">
        <f>+'[14]14'!$O$252/10^6</f>
        <v>7.3424702000000011</v>
      </c>
      <c r="L218" s="21">
        <f>+'[14]14'!$Q$252/10^6</f>
        <v>6.7866530899999979</v>
      </c>
      <c r="M218" s="21">
        <f>+'[14]14'!$R$252/10^6</f>
        <v>6.8402086999999998</v>
      </c>
      <c r="N218" s="21">
        <f>+'[14]14'!$S$252/10^6</f>
        <v>6.724240260000002</v>
      </c>
      <c r="O218" s="39">
        <f t="shared" si="93"/>
        <v>83.37719549000002</v>
      </c>
      <c r="Q218" s="10">
        <v>1007</v>
      </c>
      <c r="R218" s="10" t="s">
        <v>15</v>
      </c>
      <c r="S218" s="21">
        <f t="shared" si="95"/>
        <v>6.1141318099999991</v>
      </c>
      <c r="T218" s="21">
        <f t="shared" si="96"/>
        <v>12.73094317</v>
      </c>
      <c r="U218" s="21">
        <f t="shared" si="94"/>
        <v>19.42622179</v>
      </c>
      <c r="V218" s="21">
        <f t="shared" si="94"/>
        <v>26.442990770000002</v>
      </c>
      <c r="W218" s="21">
        <f t="shared" si="94"/>
        <v>33.557996940000002</v>
      </c>
      <c r="X218" s="21">
        <f t="shared" si="94"/>
        <v>40.548118530000004</v>
      </c>
      <c r="Y218" s="21">
        <f t="shared" si="94"/>
        <v>48.189027300000006</v>
      </c>
      <c r="Z218" s="21">
        <f t="shared" si="94"/>
        <v>55.68362324000001</v>
      </c>
      <c r="AA218" s="21">
        <f t="shared" si="94"/>
        <v>63.026093440000011</v>
      </c>
      <c r="AB218" s="21">
        <f t="shared" si="94"/>
        <v>69.812746530000013</v>
      </c>
      <c r="AC218" s="21">
        <f t="shared" si="94"/>
        <v>76.652955230000018</v>
      </c>
      <c r="AD218" s="21">
        <f t="shared" si="94"/>
        <v>83.37719549000002</v>
      </c>
    </row>
    <row r="219" spans="1:46" customFormat="1">
      <c r="A219" s="10">
        <v>1008</v>
      </c>
      <c r="B219" s="10" t="s">
        <v>16</v>
      </c>
      <c r="C219" s="21">
        <f>+'[14]15'!$E$252/10^6</f>
        <v>1.3345942999999998</v>
      </c>
      <c r="D219" s="21">
        <f>+'[14]15'!$F$252/10^6</f>
        <v>1.4832617399999999</v>
      </c>
      <c r="E219" s="21">
        <f>+'[14]15'!$G$252/10^6</f>
        <v>1.6159943700000001</v>
      </c>
      <c r="F219" s="21">
        <f>+'[14]15'!$I$252/10^6</f>
        <v>1.6268878400000004</v>
      </c>
      <c r="G219" s="21">
        <f>+'[14]15'!$J$252/10^6</f>
        <v>1.4692105900000001</v>
      </c>
      <c r="H219" s="21">
        <f>+'[14]15'!$K$252/10^6</f>
        <v>1.3862114300000004</v>
      </c>
      <c r="I219" s="21">
        <f>+'[14]15'!$M$252/10^6</f>
        <v>1.6210912500000001</v>
      </c>
      <c r="J219" s="21">
        <f>+'[14]15'!$N$252/10^6</f>
        <v>1.40696632</v>
      </c>
      <c r="K219" s="21">
        <f>+'[14]15'!$O$252/10^6</f>
        <v>1.2870888000000003</v>
      </c>
      <c r="L219" s="21">
        <f>+'[14]15'!$Q$252/10^6</f>
        <v>1.3370166899999996</v>
      </c>
      <c r="M219" s="21">
        <f>+'[14]15'!$R$252/10^6</f>
        <v>1.4828996299999997</v>
      </c>
      <c r="N219" s="21">
        <f>+'[14]15'!$S$252/10^6</f>
        <v>1.54736582</v>
      </c>
      <c r="O219" s="39">
        <f t="shared" si="93"/>
        <v>17.59858878</v>
      </c>
      <c r="Q219" s="10">
        <v>1008</v>
      </c>
      <c r="R219" s="10" t="s">
        <v>16</v>
      </c>
      <c r="S219" s="21">
        <f t="shared" si="95"/>
        <v>1.3345942999999998</v>
      </c>
      <c r="T219" s="21">
        <f t="shared" si="96"/>
        <v>2.8178560399999997</v>
      </c>
      <c r="U219" s="21">
        <f t="shared" si="94"/>
        <v>4.4338504099999998</v>
      </c>
      <c r="V219" s="21">
        <f t="shared" si="94"/>
        <v>6.06073825</v>
      </c>
      <c r="W219" s="21">
        <f t="shared" si="94"/>
        <v>7.5299488400000003</v>
      </c>
      <c r="X219" s="21">
        <f t="shared" si="94"/>
        <v>8.9161602700000007</v>
      </c>
      <c r="Y219" s="21">
        <f t="shared" si="94"/>
        <v>10.537251520000002</v>
      </c>
      <c r="Z219" s="21">
        <f t="shared" si="94"/>
        <v>11.944217840000002</v>
      </c>
      <c r="AA219" s="21">
        <f t="shared" si="94"/>
        <v>13.231306640000003</v>
      </c>
      <c r="AB219" s="21">
        <f t="shared" si="94"/>
        <v>14.568323330000002</v>
      </c>
      <c r="AC219" s="21">
        <f t="shared" si="94"/>
        <v>16.05122296</v>
      </c>
      <c r="AD219" s="21">
        <f t="shared" si="94"/>
        <v>17.59858878</v>
      </c>
    </row>
    <row r="220" spans="1:46" customFormat="1">
      <c r="A220" s="10">
        <v>1009</v>
      </c>
      <c r="B220" s="10" t="s">
        <v>17</v>
      </c>
      <c r="C220" s="21">
        <f>+'[14]16'!$E$252/10^6</f>
        <v>1.2649062099999995</v>
      </c>
      <c r="D220" s="21">
        <f>+'[14]16'!$F$252/10^6</f>
        <v>1.2345186800000001</v>
      </c>
      <c r="E220" s="21">
        <f>+'[14]16'!$G$252/10^6</f>
        <v>1.3305937999999997</v>
      </c>
      <c r="F220" s="21">
        <f>+'[14]16'!$I$252/10^6</f>
        <v>1.25257106</v>
      </c>
      <c r="G220" s="21">
        <f>+'[14]16'!$J$252/10^6</f>
        <v>1.1750275900000002</v>
      </c>
      <c r="H220" s="21">
        <f>+'[14]16'!$K$252/10^6</f>
        <v>1.1788699199999999</v>
      </c>
      <c r="I220" s="21">
        <f>+'[14]16'!$M$252/10^6</f>
        <v>1.1812001099999996</v>
      </c>
      <c r="J220" s="21">
        <f>+'[14]16'!$N$252/10^6</f>
        <v>1.2760848599999994</v>
      </c>
      <c r="K220" s="21">
        <f>+'[14]16'!$O$252/10^6</f>
        <v>0.70954220999999995</v>
      </c>
      <c r="L220" s="21">
        <f>+'[14]16'!$Q$252/10^6</f>
        <v>1.3171327900000001</v>
      </c>
      <c r="M220" s="21">
        <f>+'[14]16'!$R$252/10^6</f>
        <v>1.2774342400000003</v>
      </c>
      <c r="N220" s="21">
        <f>+'[14]16'!$S$252/10^6</f>
        <v>-0.41176979000000052</v>
      </c>
      <c r="O220" s="39">
        <f t="shared" si="93"/>
        <v>12.786111679999998</v>
      </c>
      <c r="Q220" s="10">
        <v>1009</v>
      </c>
      <c r="R220" s="10" t="s">
        <v>17</v>
      </c>
      <c r="S220" s="21">
        <f t="shared" si="95"/>
        <v>1.2649062099999995</v>
      </c>
      <c r="T220" s="21">
        <f t="shared" si="96"/>
        <v>2.4994248899999993</v>
      </c>
      <c r="U220" s="21">
        <f t="shared" si="94"/>
        <v>3.8300186899999993</v>
      </c>
      <c r="V220" s="21">
        <f t="shared" si="94"/>
        <v>5.0825897499999995</v>
      </c>
      <c r="W220" s="21">
        <f t="shared" si="94"/>
        <v>6.2576173399999995</v>
      </c>
      <c r="X220" s="21">
        <f t="shared" si="94"/>
        <v>7.4364872599999998</v>
      </c>
      <c r="Y220" s="21">
        <f t="shared" si="94"/>
        <v>8.6176873699999987</v>
      </c>
      <c r="Z220" s="21">
        <f t="shared" si="94"/>
        <v>9.8937722299999979</v>
      </c>
      <c r="AA220" s="21">
        <f t="shared" si="94"/>
        <v>10.603314439999998</v>
      </c>
      <c r="AB220" s="21">
        <f t="shared" si="94"/>
        <v>11.920447229999999</v>
      </c>
      <c r="AC220" s="21">
        <f t="shared" si="94"/>
        <v>13.197881469999999</v>
      </c>
      <c r="AD220" s="21">
        <f t="shared" si="94"/>
        <v>12.786111679999998</v>
      </c>
    </row>
    <row r="221" spans="1:46" customFormat="1">
      <c r="A221" s="10">
        <v>1010</v>
      </c>
      <c r="B221" s="10" t="s">
        <v>19</v>
      </c>
      <c r="C221" s="21">
        <f>+'[14]18'!$E$252/10^6</f>
        <v>1.6288893400000006</v>
      </c>
      <c r="D221" s="21">
        <f>+'[14]18'!$F$252/10^6</f>
        <v>1.6817924599999996</v>
      </c>
      <c r="E221" s="21">
        <f>+'[14]18'!$G$252/10^6</f>
        <v>1.7169253400000004</v>
      </c>
      <c r="F221" s="21">
        <f>+'[14]18'!$I$252/10^6</f>
        <v>1.7686616899999998</v>
      </c>
      <c r="G221" s="21">
        <f>+'[14]18'!$J$252/10^6</f>
        <v>1.92915002</v>
      </c>
      <c r="H221" s="21">
        <f>+'[14]18'!$K$252/10^6</f>
        <v>1.89127183</v>
      </c>
      <c r="I221" s="21">
        <f>+'[14]18'!$M$252/10^6</f>
        <v>1.8635585199999998</v>
      </c>
      <c r="J221" s="21">
        <f>+'[14]18'!$N$252/10^6</f>
        <v>1.8104560400000005</v>
      </c>
      <c r="K221" s="21">
        <f>+'[14]18'!$O$252/10^6</f>
        <v>1.8919463399999994</v>
      </c>
      <c r="L221" s="21">
        <f>+'[14]18'!$Q$252/10^6</f>
        <v>1.6329020400000005</v>
      </c>
      <c r="M221" s="21">
        <f>+'[14]18'!$R$252/10^6</f>
        <v>0.86633507000000054</v>
      </c>
      <c r="N221" s="21">
        <f>+'[14]18'!$S$252/10^6</f>
        <v>1.8493631399999999</v>
      </c>
      <c r="O221" s="39">
        <f t="shared" si="93"/>
        <v>20.531251830000006</v>
      </c>
      <c r="Q221" s="10">
        <v>1010</v>
      </c>
      <c r="R221" s="10" t="s">
        <v>19</v>
      </c>
      <c r="S221" s="21">
        <f t="shared" si="95"/>
        <v>1.6288893400000006</v>
      </c>
      <c r="T221" s="21">
        <f t="shared" si="96"/>
        <v>3.3106818000000002</v>
      </c>
      <c r="U221" s="21">
        <f t="shared" si="94"/>
        <v>5.0276071400000006</v>
      </c>
      <c r="V221" s="21">
        <f t="shared" si="94"/>
        <v>6.7962688300000007</v>
      </c>
      <c r="W221" s="21">
        <f t="shared" si="94"/>
        <v>8.7254188500000005</v>
      </c>
      <c r="X221" s="21">
        <f t="shared" si="94"/>
        <v>10.616690680000001</v>
      </c>
      <c r="Y221" s="21">
        <f t="shared" si="94"/>
        <v>12.480249200000001</v>
      </c>
      <c r="Z221" s="21">
        <f t="shared" si="94"/>
        <v>14.290705240000001</v>
      </c>
      <c r="AA221" s="21">
        <f t="shared" si="94"/>
        <v>16.182651580000002</v>
      </c>
      <c r="AB221" s="21">
        <f t="shared" si="94"/>
        <v>17.815553620000003</v>
      </c>
      <c r="AC221" s="21">
        <f t="shared" si="94"/>
        <v>18.681888690000005</v>
      </c>
      <c r="AD221" s="21">
        <f t="shared" si="94"/>
        <v>20.531251830000006</v>
      </c>
    </row>
    <row r="222" spans="1:46" customFormat="1">
      <c r="A222" s="10">
        <v>1011</v>
      </c>
      <c r="B222" s="10" t="s">
        <v>20</v>
      </c>
      <c r="C222" s="21">
        <f>+'[14]19'!$E$252/10^6</f>
        <v>0.74459792000000002</v>
      </c>
      <c r="D222" s="21">
        <f>+'[14]19'!$F$252/10^6</f>
        <v>0.86784130000000004</v>
      </c>
      <c r="E222" s="21">
        <f>+'[14]19'!$G$252/10^6</f>
        <v>0.86811788999999973</v>
      </c>
      <c r="F222" s="21">
        <f>+'[14]19'!$I$252/10^6</f>
        <v>0.93048824000000019</v>
      </c>
      <c r="G222" s="21">
        <f>+'[14]19'!$J$252/10^6</f>
        <v>0.93697076999999962</v>
      </c>
      <c r="H222" s="21">
        <f>+'[14]19'!$K$252/10^6</f>
        <v>0.86730661999999981</v>
      </c>
      <c r="I222" s="21">
        <f>+'[14]19'!$M$252/10^6</f>
        <v>1.1177283999999998</v>
      </c>
      <c r="J222" s="21">
        <f>+'[14]19'!$N$252/10^6</f>
        <v>1.2026019999999999</v>
      </c>
      <c r="K222" s="21">
        <f>+'[14]19'!$O$252/10^6</f>
        <v>1.0179350300000001</v>
      </c>
      <c r="L222" s="21">
        <f>+'[14]19'!$Q$252/10^6</f>
        <v>0.80363765999999981</v>
      </c>
      <c r="M222" s="21">
        <f>+'[14]19'!$R$252/10^6</f>
        <v>0.86521427000000006</v>
      </c>
      <c r="N222" s="21">
        <f>+'[14]19'!$S$252/10^6</f>
        <v>0.44385970999999974</v>
      </c>
      <c r="O222" s="39">
        <f t="shared" si="93"/>
        <v>10.66629981</v>
      </c>
      <c r="Q222" s="10">
        <v>1011</v>
      </c>
      <c r="R222" s="10" t="s">
        <v>20</v>
      </c>
      <c r="S222" s="21">
        <f t="shared" si="95"/>
        <v>0.74459792000000002</v>
      </c>
      <c r="T222" s="21">
        <f t="shared" si="96"/>
        <v>1.6124392200000002</v>
      </c>
      <c r="U222" s="21">
        <f t="shared" si="94"/>
        <v>2.4805571099999999</v>
      </c>
      <c r="V222" s="21">
        <f t="shared" si="94"/>
        <v>3.4110453500000002</v>
      </c>
      <c r="W222" s="21">
        <f t="shared" si="94"/>
        <v>4.3480161199999996</v>
      </c>
      <c r="X222" s="21">
        <f t="shared" si="94"/>
        <v>5.2153227399999995</v>
      </c>
      <c r="Y222" s="21">
        <f t="shared" si="94"/>
        <v>6.3330511399999994</v>
      </c>
      <c r="Z222" s="21">
        <f t="shared" si="94"/>
        <v>7.5356531399999991</v>
      </c>
      <c r="AA222" s="21">
        <f t="shared" si="94"/>
        <v>8.5535881699999994</v>
      </c>
      <c r="AB222" s="21">
        <f t="shared" si="94"/>
        <v>9.3572258299999991</v>
      </c>
      <c r="AC222" s="21">
        <f t="shared" si="94"/>
        <v>10.2224401</v>
      </c>
      <c r="AD222" s="21">
        <f t="shared" si="94"/>
        <v>10.66629981</v>
      </c>
    </row>
    <row r="223" spans="1:46" customFormat="1">
      <c r="A223" s="10">
        <v>1012</v>
      </c>
      <c r="B223" s="10" t="s">
        <v>21</v>
      </c>
      <c r="C223" s="21">
        <f>+'[14]20'!$E$252/10^6</f>
        <v>3.3613462900000002</v>
      </c>
      <c r="D223" s="21">
        <f>+'[14]20'!$F$252/10^6</f>
        <v>3.8340377499999994</v>
      </c>
      <c r="E223" s="21">
        <f>+'[14]20'!$G$252/10^6</f>
        <v>3.8913145799999986</v>
      </c>
      <c r="F223" s="21">
        <f>+'[14]20'!$I$252/10^6</f>
        <v>3.8344679900000003</v>
      </c>
      <c r="G223" s="21">
        <f>+'[14]20'!$J$252/10^6</f>
        <v>3.5526921199999997</v>
      </c>
      <c r="H223" s="21">
        <f>+'[14]20'!$K$252/10^6</f>
        <v>3.1124511599999996</v>
      </c>
      <c r="I223" s="21">
        <f>+'[14]20'!$M$252/10^6</f>
        <v>3.97708583</v>
      </c>
      <c r="J223" s="21">
        <f>+'[14]20'!$N$252/10^6</f>
        <v>4.2837195699999988</v>
      </c>
      <c r="K223" s="21">
        <f>+'[14]20'!$O$252/10^6</f>
        <v>3.9237920100000006</v>
      </c>
      <c r="L223" s="21">
        <f>+'[14]20'!$Q$252/10^6</f>
        <v>3.5716056100000007</v>
      </c>
      <c r="M223" s="21">
        <f>+'[14]20'!$R$252/10^6</f>
        <v>3.4843234400000003</v>
      </c>
      <c r="N223" s="21">
        <f>+'[14]20'!$S$252/10^6</f>
        <v>3.5985545700000006</v>
      </c>
      <c r="O223" s="39">
        <f t="shared" si="93"/>
        <v>44.425390919999991</v>
      </c>
      <c r="Q223" s="10">
        <v>1012</v>
      </c>
      <c r="R223" s="10" t="s">
        <v>21</v>
      </c>
      <c r="S223" s="21">
        <f t="shared" si="95"/>
        <v>3.3613462900000002</v>
      </c>
      <c r="T223" s="21">
        <f t="shared" si="96"/>
        <v>7.1953840399999995</v>
      </c>
      <c r="U223" s="21">
        <f t="shared" si="94"/>
        <v>11.086698619999998</v>
      </c>
      <c r="V223" s="21">
        <f t="shared" si="94"/>
        <v>14.921166609999998</v>
      </c>
      <c r="W223" s="21">
        <f t="shared" si="94"/>
        <v>18.473858729999996</v>
      </c>
      <c r="X223" s="21">
        <f t="shared" si="94"/>
        <v>21.586309889999995</v>
      </c>
      <c r="Y223" s="21">
        <f t="shared" si="94"/>
        <v>25.563395719999995</v>
      </c>
      <c r="Z223" s="21">
        <f t="shared" si="94"/>
        <v>29.847115289999994</v>
      </c>
      <c r="AA223" s="21">
        <f t="shared" si="94"/>
        <v>33.770907299999998</v>
      </c>
      <c r="AB223" s="21">
        <f t="shared" si="94"/>
        <v>37.342512909999996</v>
      </c>
      <c r="AC223" s="21">
        <f t="shared" si="94"/>
        <v>40.826836349999994</v>
      </c>
      <c r="AD223" s="21">
        <f t="shared" si="94"/>
        <v>44.425390919999991</v>
      </c>
    </row>
    <row r="224" spans="1:46" customFormat="1">
      <c r="A224" s="10">
        <v>1013</v>
      </c>
      <c r="B224" s="10" t="s">
        <v>22</v>
      </c>
      <c r="C224" s="21">
        <f>+'[14]21'!$E$252/10^6</f>
        <v>-9.8066940000000005E-2</v>
      </c>
      <c r="D224" s="21">
        <f>+'[14]21'!$F$252/10^6</f>
        <v>-0.13248971999999998</v>
      </c>
      <c r="E224" s="21">
        <f>+'[14]21'!$G$252/10^6</f>
        <v>-4.9407769999999962E-2</v>
      </c>
      <c r="F224" s="21">
        <f>+'[14]21'!$I$252/10^6</f>
        <v>-6.9535070000000004E-2</v>
      </c>
      <c r="G224" s="21">
        <f>+'[14]21'!$J$252/10^6</f>
        <v>-7.0743640000000066E-2</v>
      </c>
      <c r="H224" s="21">
        <f>+'[14]21'!$K$252/10^6</f>
        <v>-8.7391399999999911E-2</v>
      </c>
      <c r="I224" s="21">
        <f>+'[14]21'!$M$252/10^6</f>
        <v>-0.10130977000000008</v>
      </c>
      <c r="J224" s="21">
        <f>+'[14]21'!$N$252/10^6</f>
        <v>-6.8738469999999968E-2</v>
      </c>
      <c r="K224" s="21">
        <f>+'[14]21'!$O$252/10^6</f>
        <v>-3.3044080000000073E-2</v>
      </c>
      <c r="L224" s="21">
        <f>+'[14]21'!$Q$252/10^6</f>
        <v>-6.3775949999999901E-2</v>
      </c>
      <c r="M224" s="21">
        <f>+'[14]21'!$R$252/10^6</f>
        <v>-6.8963170000000046E-2</v>
      </c>
      <c r="N224" s="21">
        <f>+'[14]21'!$S$252/10^6</f>
        <v>-0.13079895999999996</v>
      </c>
      <c r="O224" s="39">
        <f t="shared" si="93"/>
        <v>-0.97426494000000008</v>
      </c>
      <c r="Q224" s="10">
        <v>1013</v>
      </c>
      <c r="R224" s="10" t="s">
        <v>22</v>
      </c>
      <c r="S224" s="21">
        <f t="shared" si="95"/>
        <v>-9.8066940000000005E-2</v>
      </c>
      <c r="T224" s="21">
        <f t="shared" si="96"/>
        <v>-0.23055665999999997</v>
      </c>
      <c r="U224" s="21">
        <f t="shared" si="94"/>
        <v>-0.27996442999999993</v>
      </c>
      <c r="V224" s="21">
        <f t="shared" si="94"/>
        <v>-0.34949949999999996</v>
      </c>
      <c r="W224" s="21">
        <f t="shared" si="94"/>
        <v>-0.42024314000000002</v>
      </c>
      <c r="X224" s="21">
        <f t="shared" si="94"/>
        <v>-0.50763453999999997</v>
      </c>
      <c r="Y224" s="21">
        <f t="shared" si="94"/>
        <v>-0.60894431000000004</v>
      </c>
      <c r="Z224" s="21">
        <f t="shared" si="94"/>
        <v>-0.67768278000000004</v>
      </c>
      <c r="AA224" s="21">
        <f t="shared" si="94"/>
        <v>-0.71072686000000007</v>
      </c>
      <c r="AB224" s="21">
        <f t="shared" si="94"/>
        <v>-0.77450280999999999</v>
      </c>
      <c r="AC224" s="21">
        <f t="shared" si="94"/>
        <v>-0.84346598000000006</v>
      </c>
      <c r="AD224" s="21">
        <f t="shared" si="94"/>
        <v>-0.97426494000000008</v>
      </c>
    </row>
    <row r="225" spans="1:30" customFormat="1">
      <c r="A225" s="10">
        <v>1014</v>
      </c>
      <c r="B225" s="10" t="s">
        <v>23</v>
      </c>
      <c r="C225" s="21">
        <f>+'[14]22'!$E$252/10^6</f>
        <v>8.3269996400000004</v>
      </c>
      <c r="D225" s="21">
        <f>+'[14]22'!$F$252/10^6</f>
        <v>8.0451275899999999</v>
      </c>
      <c r="E225" s="21">
        <f>+'[14]22'!$G$252/10^6</f>
        <v>9.534234559999998</v>
      </c>
      <c r="F225" s="21">
        <f>+'[14]22'!$I$252/10^6</f>
        <v>10.077715200000004</v>
      </c>
      <c r="G225" s="21">
        <f>+'[14]22'!$J$252/10^6</f>
        <v>10.285655050000001</v>
      </c>
      <c r="H225" s="21">
        <f>+'[14]22'!$K$252/10^6</f>
        <v>8.9136649200000022</v>
      </c>
      <c r="I225" s="21">
        <f>+'[14]22'!$M$252/10^6</f>
        <v>11.37526559</v>
      </c>
      <c r="J225" s="21">
        <f>+'[14]22'!$N$252/10^6</f>
        <v>10.504147289999999</v>
      </c>
      <c r="K225" s="21">
        <f>+'[14]22'!$O$252/10^6</f>
        <v>10.702794080000002</v>
      </c>
      <c r="L225" s="21">
        <f>+'[14]22'!$Q$252/10^6</f>
        <v>10.088250929999999</v>
      </c>
      <c r="M225" s="21">
        <f>+'[14]22'!$R$252/10^6</f>
        <v>10.497636530000001</v>
      </c>
      <c r="N225" s="21">
        <f>+'[14]22'!$S$252/10^6</f>
        <v>4.2862864099999998</v>
      </c>
      <c r="O225" s="39">
        <f t="shared" si="93"/>
        <v>112.63777779</v>
      </c>
      <c r="Q225" s="10">
        <v>1014</v>
      </c>
      <c r="R225" s="10" t="s">
        <v>23</v>
      </c>
      <c r="S225" s="21">
        <f t="shared" si="95"/>
        <v>8.3269996400000004</v>
      </c>
      <c r="T225" s="21">
        <f t="shared" si="96"/>
        <v>16.37212723</v>
      </c>
      <c r="U225" s="21">
        <f t="shared" si="94"/>
        <v>25.906361789999998</v>
      </c>
      <c r="V225" s="21">
        <f t="shared" si="94"/>
        <v>35.984076990000005</v>
      </c>
      <c r="W225" s="21">
        <f t="shared" si="94"/>
        <v>46.269732040000008</v>
      </c>
      <c r="X225" s="21">
        <f t="shared" si="94"/>
        <v>55.18339696000001</v>
      </c>
      <c r="Y225" s="21">
        <f t="shared" si="94"/>
        <v>66.558662550000008</v>
      </c>
      <c r="Z225" s="21">
        <f t="shared" si="94"/>
        <v>77.06280984</v>
      </c>
      <c r="AA225" s="21">
        <f t="shared" si="94"/>
        <v>87.765603920000004</v>
      </c>
      <c r="AB225" s="21">
        <f t="shared" si="94"/>
        <v>97.853854850000005</v>
      </c>
      <c r="AC225" s="21">
        <f t="shared" si="94"/>
        <v>108.35149138</v>
      </c>
      <c r="AD225" s="21">
        <f t="shared" si="94"/>
        <v>112.63777779</v>
      </c>
    </row>
    <row r="226" spans="1:30" customFormat="1">
      <c r="A226" s="10">
        <v>1015</v>
      </c>
      <c r="B226" s="10" t="s">
        <v>24</v>
      </c>
      <c r="C226" s="21">
        <f>+'[14]23'!$E$252/10^6</f>
        <v>0.48235356000000029</v>
      </c>
      <c r="D226" s="21">
        <f>+'[14]23'!$F$252/10^6</f>
        <v>0.35684019999999972</v>
      </c>
      <c r="E226" s="21">
        <f>+'[14]23'!$G$252/10^6</f>
        <v>0.5213808299999998</v>
      </c>
      <c r="F226" s="21">
        <f>+'[14]23'!$I$252/10^6</f>
        <v>0.58692881999999968</v>
      </c>
      <c r="G226" s="21">
        <f>+'[14]23'!$J$252/10^6</f>
        <v>0.42577613999999991</v>
      </c>
      <c r="H226" s="21">
        <f>+'[14]23'!$K$252/10^6</f>
        <v>0.4166907399999995</v>
      </c>
      <c r="I226" s="21">
        <f>+'[14]23'!$M$252/10^6</f>
        <v>0.53180764999999985</v>
      </c>
      <c r="J226" s="21">
        <f>+'[14]23'!$N$252/10^6</f>
        <v>0.85544421999999976</v>
      </c>
      <c r="K226" s="21">
        <f>+'[14]23'!$O$252/10^6</f>
        <v>0.21999910999999986</v>
      </c>
      <c r="L226" s="21">
        <f>+'[14]23'!$Q$252/10^6</f>
        <v>0.49305675000000021</v>
      </c>
      <c r="M226" s="21">
        <f>+'[14]23'!$R$252/10^6</f>
        <v>0.39046017000000016</v>
      </c>
      <c r="N226" s="21">
        <f>+'[14]23'!$S$252/10^6</f>
        <v>0.3632750900000003</v>
      </c>
      <c r="O226" s="39">
        <f t="shared" si="93"/>
        <v>5.6440132799999985</v>
      </c>
      <c r="Q226" s="10">
        <v>1015</v>
      </c>
      <c r="R226" s="10" t="s">
        <v>24</v>
      </c>
      <c r="S226" s="21">
        <f t="shared" si="95"/>
        <v>0.48235356000000029</v>
      </c>
      <c r="T226" s="21">
        <f t="shared" si="96"/>
        <v>0.83919376000000001</v>
      </c>
      <c r="U226" s="21">
        <f t="shared" si="94"/>
        <v>1.3605745899999997</v>
      </c>
      <c r="V226" s="21">
        <f t="shared" si="94"/>
        <v>1.9475034099999995</v>
      </c>
      <c r="W226" s="21">
        <f t="shared" si="94"/>
        <v>2.3732795499999995</v>
      </c>
      <c r="X226" s="21">
        <f t="shared" si="94"/>
        <v>2.789970289999999</v>
      </c>
      <c r="Y226" s="21">
        <f t="shared" si="94"/>
        <v>3.3217779399999987</v>
      </c>
      <c r="Z226" s="21">
        <f t="shared" si="94"/>
        <v>4.1772221599999986</v>
      </c>
      <c r="AA226" s="21">
        <f t="shared" si="94"/>
        <v>4.3972212699999984</v>
      </c>
      <c r="AB226" s="21">
        <f t="shared" si="94"/>
        <v>4.8902780199999984</v>
      </c>
      <c r="AC226" s="21">
        <f t="shared" si="94"/>
        <v>5.2807381899999983</v>
      </c>
      <c r="AD226" s="21">
        <f t="shared" si="94"/>
        <v>5.6440132799999985</v>
      </c>
    </row>
    <row r="227" spans="1:30" customFormat="1">
      <c r="A227" s="10">
        <v>1016</v>
      </c>
      <c r="B227" s="10" t="s">
        <v>25</v>
      </c>
      <c r="C227" s="21">
        <f>+'[14]24'!$E$252/10^6</f>
        <v>0.84679980999999982</v>
      </c>
      <c r="D227" s="21">
        <f>+'[14]24'!$F$252/10^6</f>
        <v>0.94119029999999981</v>
      </c>
      <c r="E227" s="21">
        <f>+'[14]24'!$G$252/10^6</f>
        <v>0.77874885999999988</v>
      </c>
      <c r="F227" s="21">
        <f>+'[14]24'!$I$252/10^6</f>
        <v>1.0501416800000001</v>
      </c>
      <c r="G227" s="21">
        <f>+'[14]24'!$J$252/10^6</f>
        <v>0.95714461999999989</v>
      </c>
      <c r="H227" s="21">
        <f>+'[14]24'!$K$252/10^6</f>
        <v>0.93383411000000005</v>
      </c>
      <c r="I227" s="21">
        <f>+'[14]24'!$M$252/10^6</f>
        <v>1.1113160999999998</v>
      </c>
      <c r="J227" s="21">
        <f>+'[14]24'!$N$252/10^6</f>
        <v>1.2897245600000002</v>
      </c>
      <c r="K227" s="21">
        <f>+'[14]24'!$O$252/10^6</f>
        <v>2.1403380000000354E-2</v>
      </c>
      <c r="L227" s="21">
        <f>+'[14]24'!$Q$252/10^6</f>
        <v>0.38938488999999965</v>
      </c>
      <c r="M227" s="21">
        <f>+'[14]24'!$R$252/10^6</f>
        <v>0.84535785999999968</v>
      </c>
      <c r="N227" s="21">
        <f>+'[14]24'!$S$252/10^6</f>
        <v>-1.0629107799999993</v>
      </c>
      <c r="O227" s="39">
        <f t="shared" si="93"/>
        <v>8.1021353900000008</v>
      </c>
      <c r="Q227" s="10">
        <v>1016</v>
      </c>
      <c r="R227" s="10" t="s">
        <v>25</v>
      </c>
      <c r="S227" s="21">
        <f t="shared" si="95"/>
        <v>0.84679980999999982</v>
      </c>
      <c r="T227" s="21">
        <f t="shared" si="96"/>
        <v>1.7879901099999995</v>
      </c>
      <c r="U227" s="21">
        <f t="shared" si="94"/>
        <v>2.5667389699999994</v>
      </c>
      <c r="V227" s="21">
        <f t="shared" si="94"/>
        <v>3.6168806499999997</v>
      </c>
      <c r="W227" s="21">
        <f t="shared" si="94"/>
        <v>4.5740252699999999</v>
      </c>
      <c r="X227" s="21">
        <f t="shared" si="94"/>
        <v>5.5078593800000002</v>
      </c>
      <c r="Y227" s="21">
        <f t="shared" si="94"/>
        <v>6.61917548</v>
      </c>
      <c r="Z227" s="21">
        <f t="shared" si="94"/>
        <v>7.9089000400000007</v>
      </c>
      <c r="AA227" s="21">
        <f t="shared" si="94"/>
        <v>7.9303034200000013</v>
      </c>
      <c r="AB227" s="21">
        <f t="shared" si="94"/>
        <v>8.3196883100000001</v>
      </c>
      <c r="AC227" s="21">
        <f t="shared" si="94"/>
        <v>9.1650461700000001</v>
      </c>
      <c r="AD227" s="21">
        <f t="shared" si="94"/>
        <v>8.1021353900000008</v>
      </c>
    </row>
    <row r="228" spans="1:30" customFormat="1">
      <c r="A228" s="10">
        <v>1017</v>
      </c>
      <c r="B228" s="10" t="s">
        <v>26</v>
      </c>
      <c r="C228" s="21">
        <f>+'[14]25'!$E$252/10^6</f>
        <v>2.3589119799999994</v>
      </c>
      <c r="D228" s="21">
        <f>+'[14]25'!$F$252/10^6</f>
        <v>2.4555879200000001</v>
      </c>
      <c r="E228" s="21">
        <f>+'[14]25'!$G$252/10^6</f>
        <v>2.3382881299999996</v>
      </c>
      <c r="F228" s="21">
        <f>+'[14]25'!$I$252/10^6</f>
        <v>1.9658670299999994</v>
      </c>
      <c r="G228" s="21">
        <f>+'[14]25'!$J$252/10^6</f>
        <v>2.4798897599999998</v>
      </c>
      <c r="H228" s="21">
        <f>+'[14]25'!$K$252/10^6</f>
        <v>2.0079960900000002</v>
      </c>
      <c r="I228" s="21">
        <f>+'[14]25'!$M$252/10^6</f>
        <v>2.5168052000000003</v>
      </c>
      <c r="J228" s="21">
        <f>+'[14]25'!$N$252/10^6</f>
        <v>2.6630067700000004</v>
      </c>
      <c r="K228" s="21">
        <f>+'[14]25'!$O$252/10^6</f>
        <v>2.6635235800000001</v>
      </c>
      <c r="L228" s="21">
        <f>+'[14]25'!$Q$252/10^6</f>
        <v>2.3397315399999998</v>
      </c>
      <c r="M228" s="21">
        <f>+'[14]25'!$R$252/10^6</f>
        <v>2.3340497600000001</v>
      </c>
      <c r="N228" s="21">
        <f>+'[14]25'!$S$252/10^6</f>
        <v>2.1457634799999998</v>
      </c>
      <c r="O228" s="39">
        <f t="shared" si="93"/>
        <v>28.269421239999996</v>
      </c>
      <c r="Q228" s="10">
        <v>1017</v>
      </c>
      <c r="R228" s="10" t="s">
        <v>26</v>
      </c>
      <c r="S228" s="21">
        <f t="shared" si="95"/>
        <v>2.3589119799999994</v>
      </c>
      <c r="T228" s="21">
        <f t="shared" si="96"/>
        <v>4.8144998999999995</v>
      </c>
      <c r="U228" s="21">
        <f t="shared" si="94"/>
        <v>7.1527880299999991</v>
      </c>
      <c r="V228" s="21">
        <f t="shared" si="94"/>
        <v>9.1186550599999983</v>
      </c>
      <c r="W228" s="21">
        <f t="shared" si="94"/>
        <v>11.598544819999997</v>
      </c>
      <c r="X228" s="21">
        <f t="shared" si="94"/>
        <v>13.606540909999998</v>
      </c>
      <c r="Y228" s="21">
        <f t="shared" si="94"/>
        <v>16.12334611</v>
      </c>
      <c r="Z228" s="21">
        <f t="shared" si="94"/>
        <v>18.786352879999999</v>
      </c>
      <c r="AA228" s="21">
        <f t="shared" si="94"/>
        <v>21.449876459999999</v>
      </c>
      <c r="AB228" s="21">
        <f t="shared" si="94"/>
        <v>23.789607999999998</v>
      </c>
      <c r="AC228" s="21">
        <f t="shared" si="94"/>
        <v>26.123657759999997</v>
      </c>
      <c r="AD228" s="21">
        <f t="shared" si="94"/>
        <v>28.269421239999996</v>
      </c>
    </row>
    <row r="229" spans="1:30" customFormat="1">
      <c r="A229" s="10">
        <v>1018</v>
      </c>
      <c r="B229" s="10" t="s">
        <v>27</v>
      </c>
      <c r="C229" s="21">
        <f>+'[14]26'!$E$252/10^6</f>
        <v>0.8694653699999999</v>
      </c>
      <c r="D229" s="21">
        <f>+'[14]26'!$F$252/10^6</f>
        <v>0.80836647000000028</v>
      </c>
      <c r="E229" s="21">
        <f>+'[14]26'!$G$252/10^6</f>
        <v>0.91646443999999971</v>
      </c>
      <c r="F229" s="21">
        <f>+'[14]26'!$I$252/10^6</f>
        <v>0.90457635000000047</v>
      </c>
      <c r="G229" s="21">
        <f>+'[14]26'!$J$252/10^6</f>
        <v>0.79730047999999987</v>
      </c>
      <c r="H229" s="21">
        <f>+'[14]26'!$K$252/10^6</f>
        <v>0.94937017999999995</v>
      </c>
      <c r="I229" s="21">
        <f>+'[14]26'!$M$252/10^6</f>
        <v>1.1155270499999999</v>
      </c>
      <c r="J229" s="21">
        <f>+'[14]26'!$N$252/10^6</f>
        <v>1.0561894100000002</v>
      </c>
      <c r="K229" s="21">
        <f>+'[14]26'!$O$252/10^6</f>
        <v>0.98189326999999993</v>
      </c>
      <c r="L229" s="21">
        <f>+'[14]26'!$Q$252/10^6</f>
        <v>0.73740657000000009</v>
      </c>
      <c r="M229" s="21">
        <f>+'[14]26'!$R$252/10^6</f>
        <v>0.86411093999999999</v>
      </c>
      <c r="N229" s="21">
        <f>+'[14]26'!$S$252/10^6</f>
        <v>0.87098054000000014</v>
      </c>
      <c r="O229" s="39">
        <f t="shared" si="93"/>
        <v>10.87165107</v>
      </c>
      <c r="Q229" s="10">
        <v>1018</v>
      </c>
      <c r="R229" s="10" t="s">
        <v>27</v>
      </c>
      <c r="S229" s="21">
        <f t="shared" si="95"/>
        <v>0.8694653699999999</v>
      </c>
      <c r="T229" s="21">
        <f t="shared" si="96"/>
        <v>1.6778318400000001</v>
      </c>
      <c r="U229" s="21">
        <f t="shared" si="94"/>
        <v>2.59429628</v>
      </c>
      <c r="V229" s="21">
        <f t="shared" si="94"/>
        <v>3.4988726300000006</v>
      </c>
      <c r="W229" s="21">
        <f t="shared" si="94"/>
        <v>4.2961731100000007</v>
      </c>
      <c r="X229" s="21">
        <f t="shared" si="94"/>
        <v>5.2455432900000005</v>
      </c>
      <c r="Y229" s="21">
        <f t="shared" si="94"/>
        <v>6.3610703400000004</v>
      </c>
      <c r="Z229" s="21">
        <f t="shared" si="94"/>
        <v>7.4172597500000004</v>
      </c>
      <c r="AA229" s="21">
        <f t="shared" si="94"/>
        <v>8.39915302</v>
      </c>
      <c r="AB229" s="21">
        <f t="shared" si="94"/>
        <v>9.136559590000001</v>
      </c>
      <c r="AC229" s="21">
        <f t="shared" si="94"/>
        <v>10.000670530000001</v>
      </c>
      <c r="AD229" s="21">
        <f t="shared" si="94"/>
        <v>10.87165107</v>
      </c>
    </row>
    <row r="230" spans="1:30" customFormat="1">
      <c r="A230" s="10">
        <v>1019</v>
      </c>
      <c r="B230" s="10" t="s">
        <v>28</v>
      </c>
      <c r="C230" s="21">
        <f>+'[14]27'!$E$252/10^6</f>
        <v>0.20488932999999973</v>
      </c>
      <c r="D230" s="21">
        <f>+'[14]27'!$F$252/10^6</f>
        <v>0.34115269999999986</v>
      </c>
      <c r="E230" s="21">
        <f>+'[14]27'!$G$252/10^6</f>
        <v>0.41782144999999982</v>
      </c>
      <c r="F230" s="21">
        <f>+'[14]27'!$I$252/10^6</f>
        <v>0.42314433999999973</v>
      </c>
      <c r="G230" s="21">
        <f>+'[14]27'!$J$252/10^6</f>
        <v>0.38920330999999991</v>
      </c>
      <c r="H230" s="21">
        <f>+'[14]27'!$K$252/10^6</f>
        <v>0.3617485399999999</v>
      </c>
      <c r="I230" s="21">
        <f>+'[14]27'!$M$252/10^6</f>
        <v>0.28211135000000009</v>
      </c>
      <c r="J230" s="21">
        <f>+'[14]27'!$N$252/10^6</f>
        <v>0.2771462400000001</v>
      </c>
      <c r="K230" s="21">
        <f>+'[14]27'!$O$252/10^6</f>
        <v>0.28627850999999965</v>
      </c>
      <c r="L230" s="21">
        <f>+'[14]27'!$Q$252/10^6</f>
        <v>0.17157536000000009</v>
      </c>
      <c r="M230" s="21">
        <f>+'[14]27'!$R$252/10^6</f>
        <v>0.31616116999999982</v>
      </c>
      <c r="N230" s="21">
        <f>+'[14]27'!$S$252/10^6</f>
        <v>2.9904299999999696E-2</v>
      </c>
      <c r="O230" s="39">
        <f t="shared" si="93"/>
        <v>3.5011365999999988</v>
      </c>
      <c r="Q230" s="10">
        <v>1019</v>
      </c>
      <c r="R230" s="10" t="s">
        <v>28</v>
      </c>
      <c r="S230" s="21">
        <f t="shared" si="95"/>
        <v>0.20488932999999973</v>
      </c>
      <c r="T230" s="21">
        <f t="shared" si="96"/>
        <v>0.54604202999999962</v>
      </c>
      <c r="U230" s="21">
        <f t="shared" ref="U230:U241" si="97">+T230+E230</f>
        <v>0.96386347999999944</v>
      </c>
      <c r="V230" s="21">
        <f t="shared" ref="V230:V241" si="98">+U230+F230</f>
        <v>1.3870078199999991</v>
      </c>
      <c r="W230" s="21">
        <f t="shared" ref="W230:W241" si="99">+V230+G230</f>
        <v>1.776211129999999</v>
      </c>
      <c r="X230" s="21">
        <f t="shared" ref="X230:X241" si="100">+W230+H230</f>
        <v>2.137959669999999</v>
      </c>
      <c r="Y230" s="21">
        <f t="shared" ref="Y230:Y241" si="101">+X230+I230</f>
        <v>2.4200710199999991</v>
      </c>
      <c r="Z230" s="21">
        <f t="shared" ref="Z230:Z241" si="102">+Y230+J230</f>
        <v>2.6972172599999991</v>
      </c>
      <c r="AA230" s="21">
        <f t="shared" ref="AA230:AA241" si="103">+Z230+K230</f>
        <v>2.9834957699999989</v>
      </c>
      <c r="AB230" s="21">
        <f t="shared" ref="AB230:AB241" si="104">+AA230+L230</f>
        <v>3.1550711299999992</v>
      </c>
      <c r="AC230" s="21">
        <f t="shared" ref="AC230:AC241" si="105">+AB230+M230</f>
        <v>3.4712322999999992</v>
      </c>
      <c r="AD230" s="21">
        <f t="shared" ref="AD230:AD241" si="106">+AC230+N230</f>
        <v>3.5011365999999988</v>
      </c>
    </row>
    <row r="231" spans="1:30" customFormat="1">
      <c r="A231" s="10">
        <v>1020</v>
      </c>
      <c r="B231" s="10" t="s">
        <v>29</v>
      </c>
      <c r="C231" s="21">
        <f>+'[14]28'!$E$252/10^6</f>
        <v>3.8424499800000005</v>
      </c>
      <c r="D231" s="21">
        <f>+'[14]28'!$F$252/10^6</f>
        <v>3.9164612400000007</v>
      </c>
      <c r="E231" s="21">
        <f>+'[14]28'!$G$252/10^6</f>
        <v>3.9093615500000007</v>
      </c>
      <c r="F231" s="21">
        <f>+'[14]28'!$I$252/10^6</f>
        <v>4.1671850699999995</v>
      </c>
      <c r="G231" s="21">
        <f>+'[14]28'!$J$252/10^6</f>
        <v>4.1296490199999996</v>
      </c>
      <c r="H231" s="21">
        <f>+'[14]28'!$K$252/10^6</f>
        <v>3.6202331600000002</v>
      </c>
      <c r="I231" s="21">
        <f>+'[14]28'!$M$252/10^6</f>
        <v>4.43198165</v>
      </c>
      <c r="J231" s="21">
        <f>+'[14]28'!$N$252/10^6</f>
        <v>3.8818622399999998</v>
      </c>
      <c r="K231" s="21">
        <f>+'[14]28'!$O$252/10^6</f>
        <v>4.1591671699999999</v>
      </c>
      <c r="L231" s="21">
        <f>+'[14]28'!$Q$252/10^6</f>
        <v>3.9690515200000003</v>
      </c>
      <c r="M231" s="21">
        <f>+'[14]28'!$R$252/10^6</f>
        <v>3.1263094400000009</v>
      </c>
      <c r="N231" s="21">
        <f>+'[14]28'!$S$252/10^6</f>
        <v>2.2131633799999988</v>
      </c>
      <c r="O231" s="39">
        <f t="shared" si="93"/>
        <v>45.36687542</v>
      </c>
      <c r="Q231" s="10">
        <v>1020</v>
      </c>
      <c r="R231" s="10" t="s">
        <v>29</v>
      </c>
      <c r="S231" s="21">
        <f t="shared" si="95"/>
        <v>3.8424499800000005</v>
      </c>
      <c r="T231" s="21">
        <f t="shared" si="96"/>
        <v>7.7589112200000017</v>
      </c>
      <c r="U231" s="21">
        <f t="shared" si="97"/>
        <v>11.668272770000002</v>
      </c>
      <c r="V231" s="21">
        <f t="shared" si="98"/>
        <v>15.83545784</v>
      </c>
      <c r="W231" s="21">
        <f t="shared" si="99"/>
        <v>19.965106859999999</v>
      </c>
      <c r="X231" s="21">
        <f t="shared" si="100"/>
        <v>23.58534002</v>
      </c>
      <c r="Y231" s="21">
        <f t="shared" si="101"/>
        <v>28.017321670000001</v>
      </c>
      <c r="Z231" s="21">
        <f t="shared" si="102"/>
        <v>31.899183910000001</v>
      </c>
      <c r="AA231" s="21">
        <f t="shared" si="103"/>
        <v>36.058351080000001</v>
      </c>
      <c r="AB231" s="21">
        <f t="shared" si="104"/>
        <v>40.027402600000002</v>
      </c>
      <c r="AC231" s="21">
        <f t="shared" si="105"/>
        <v>43.153712040000002</v>
      </c>
      <c r="AD231" s="21">
        <f t="shared" si="106"/>
        <v>45.36687542</v>
      </c>
    </row>
    <row r="232" spans="1:30" customFormat="1">
      <c r="A232" s="10">
        <v>1021</v>
      </c>
      <c r="B232" s="10" t="s">
        <v>30</v>
      </c>
      <c r="C232" s="21">
        <f>+'[14]29'!$E$252/10^6</f>
        <v>0.72267371000000002</v>
      </c>
      <c r="D232" s="21">
        <f>+'[14]29'!$F$252/10^6</f>
        <v>0.53164657999999998</v>
      </c>
      <c r="E232" s="21">
        <f>+'[14]29'!$G$252/10^6</f>
        <v>0.79253244999999994</v>
      </c>
      <c r="F232" s="21">
        <f>+'[14]29'!$I$252/10^6</f>
        <v>0.89653323999999979</v>
      </c>
      <c r="G232" s="21">
        <f>+'[14]29'!$J$252/10^6</f>
        <v>0.7262175099999999</v>
      </c>
      <c r="H232" s="21">
        <f>+'[14]29'!$K$252/10^6</f>
        <v>0.63445461000000014</v>
      </c>
      <c r="I232" s="21">
        <f>+'[14]29'!$M$252/10^6</f>
        <v>0.77806141000000006</v>
      </c>
      <c r="J232" s="21">
        <f>+'[14]29'!$N$252/10^6</f>
        <v>0.64249542999999998</v>
      </c>
      <c r="K232" s="21">
        <f>+'[14]29'!$O$252/10^6</f>
        <v>0.82591550000000014</v>
      </c>
      <c r="L232" s="21">
        <f>+'[14]29'!$Q$252/10^6</f>
        <v>0.49692936999999987</v>
      </c>
      <c r="M232" s="21">
        <f>+'[14]29'!$R$252/10^6</f>
        <v>0.40030405000000002</v>
      </c>
      <c r="N232" s="21">
        <f>+'[14]29'!$S$252/10^6</f>
        <v>0.6582635299999996</v>
      </c>
      <c r="O232" s="39">
        <f t="shared" si="93"/>
        <v>8.1060273899999995</v>
      </c>
      <c r="Q232" s="10">
        <v>1021</v>
      </c>
      <c r="R232" s="10" t="s">
        <v>30</v>
      </c>
      <c r="S232" s="21">
        <f t="shared" si="95"/>
        <v>0.72267371000000002</v>
      </c>
      <c r="T232" s="21">
        <f t="shared" si="96"/>
        <v>1.2543202899999999</v>
      </c>
      <c r="U232" s="21">
        <f t="shared" si="97"/>
        <v>2.0468527399999998</v>
      </c>
      <c r="V232" s="21">
        <f t="shared" si="98"/>
        <v>2.9433859799999995</v>
      </c>
      <c r="W232" s="21">
        <f t="shared" si="99"/>
        <v>3.6696034899999992</v>
      </c>
      <c r="X232" s="21">
        <f t="shared" si="100"/>
        <v>4.3040580999999989</v>
      </c>
      <c r="Y232" s="21">
        <f t="shared" si="101"/>
        <v>5.0821195099999992</v>
      </c>
      <c r="Z232" s="21">
        <f t="shared" si="102"/>
        <v>5.7246149399999995</v>
      </c>
      <c r="AA232" s="21">
        <f t="shared" si="103"/>
        <v>6.5505304399999993</v>
      </c>
      <c r="AB232" s="21">
        <f t="shared" si="104"/>
        <v>7.0474598099999994</v>
      </c>
      <c r="AC232" s="21">
        <f t="shared" si="105"/>
        <v>7.4477638599999993</v>
      </c>
      <c r="AD232" s="21">
        <f t="shared" si="106"/>
        <v>8.1060273899999995</v>
      </c>
    </row>
    <row r="233" spans="1:30" customFormat="1">
      <c r="A233" s="10">
        <v>1022</v>
      </c>
      <c r="B233" s="10" t="s">
        <v>31</v>
      </c>
      <c r="C233" s="21">
        <f>+'[14]30'!$E$252/10^6</f>
        <v>4.1039105199999995</v>
      </c>
      <c r="D233" s="21">
        <f>+'[14]30'!$F$252/10^6</f>
        <v>5.2740234500000014</v>
      </c>
      <c r="E233" s="21">
        <f>+'[14]30'!$G$252/10^6</f>
        <v>4.9475502700000007</v>
      </c>
      <c r="F233" s="21">
        <f>+'[14]30'!$I$252/10^6</f>
        <v>5.0402717800000012</v>
      </c>
      <c r="G233" s="21">
        <f>+'[14]30'!$J$252/10^6</f>
        <v>4.8650630600000007</v>
      </c>
      <c r="H233" s="21">
        <f>+'[14]30'!$K$252/10^6</f>
        <v>4.7896530800000008</v>
      </c>
      <c r="I233" s="21">
        <f>+'[14]30'!$M$252/10^6</f>
        <v>5.6823074200000017</v>
      </c>
      <c r="J233" s="21">
        <f>+'[14]30'!$N$252/10^6</f>
        <v>5.2549169599999992</v>
      </c>
      <c r="K233" s="21">
        <f>+'[14]30'!$O$252/10^6</f>
        <v>5.2649222599999987</v>
      </c>
      <c r="L233" s="21">
        <f>+'[14]30'!$Q$252/10^6</f>
        <v>3.7607105499999998</v>
      </c>
      <c r="M233" s="21">
        <f>+'[14]30'!$R$252/10^6</f>
        <v>4.8911954</v>
      </c>
      <c r="N233" s="21">
        <f>+'[14]30'!$S$252/10^6</f>
        <v>4.8325314299999995</v>
      </c>
      <c r="O233" s="39">
        <f t="shared" si="93"/>
        <v>58.707056179999995</v>
      </c>
      <c r="Q233" s="10">
        <v>1022</v>
      </c>
      <c r="R233" s="10" t="s">
        <v>31</v>
      </c>
      <c r="S233" s="21">
        <f t="shared" si="95"/>
        <v>4.1039105199999995</v>
      </c>
      <c r="T233" s="21">
        <f t="shared" si="96"/>
        <v>9.3779339700000008</v>
      </c>
      <c r="U233" s="21">
        <f t="shared" si="97"/>
        <v>14.325484240000002</v>
      </c>
      <c r="V233" s="21">
        <f t="shared" si="98"/>
        <v>19.365756020000003</v>
      </c>
      <c r="W233" s="21">
        <f t="shared" si="99"/>
        <v>24.230819080000003</v>
      </c>
      <c r="X233" s="21">
        <f t="shared" si="100"/>
        <v>29.020472160000004</v>
      </c>
      <c r="Y233" s="21">
        <f t="shared" si="101"/>
        <v>34.702779580000005</v>
      </c>
      <c r="Z233" s="21">
        <f t="shared" si="102"/>
        <v>39.957696540000001</v>
      </c>
      <c r="AA233" s="21">
        <f t="shared" si="103"/>
        <v>45.222618799999999</v>
      </c>
      <c r="AB233" s="21">
        <f t="shared" si="104"/>
        <v>48.983329349999998</v>
      </c>
      <c r="AC233" s="21">
        <f t="shared" si="105"/>
        <v>53.874524749999999</v>
      </c>
      <c r="AD233" s="21">
        <f t="shared" si="106"/>
        <v>58.707056179999995</v>
      </c>
    </row>
    <row r="234" spans="1:30" customFormat="1">
      <c r="A234" s="10">
        <v>1023</v>
      </c>
      <c r="B234" s="10" t="s">
        <v>32</v>
      </c>
      <c r="C234" s="21">
        <f>+'[14]31'!$E$252/10^6</f>
        <v>0.8089100600000001</v>
      </c>
      <c r="D234" s="21">
        <f>+'[14]31'!$F$252/10^6</f>
        <v>0.90153412999999993</v>
      </c>
      <c r="E234" s="21">
        <f>+'[14]31'!$G$252/10^6</f>
        <v>0.88728984999999994</v>
      </c>
      <c r="F234" s="21">
        <f>+'[14]31'!$I$252/10^6</f>
        <v>0.93112046999999998</v>
      </c>
      <c r="G234" s="21">
        <f>+'[14]31'!$J$252/10^6</f>
        <v>0.71522208999999981</v>
      </c>
      <c r="H234" s="21">
        <f>+'[14]31'!$K$252/10^6</f>
        <v>0.78258519000000004</v>
      </c>
      <c r="I234" s="21">
        <f>+'[14]31'!$M$252/10^6</f>
        <v>0.82824518999999996</v>
      </c>
      <c r="J234" s="21">
        <f>+'[14]31'!$N$252/10^6</f>
        <v>0.71413092000000011</v>
      </c>
      <c r="K234" s="21">
        <f>+'[14]31'!$O$252/10^6</f>
        <v>0.89630949999999987</v>
      </c>
      <c r="L234" s="21">
        <f>+'[14]31'!$Q$252/10^6</f>
        <v>0.6711609999999999</v>
      </c>
      <c r="M234" s="21">
        <f>+'[14]31'!$R$252/10^6</f>
        <v>0.58922366999999998</v>
      </c>
      <c r="N234" s="21">
        <f>+'[14]31'!$S$252/10^6</f>
        <v>0.79249058000000017</v>
      </c>
      <c r="O234" s="39">
        <f t="shared" si="93"/>
        <v>9.5182226500000002</v>
      </c>
      <c r="Q234" s="10">
        <v>1023</v>
      </c>
      <c r="R234" s="10" t="s">
        <v>32</v>
      </c>
      <c r="S234" s="21">
        <f t="shared" si="95"/>
        <v>0.8089100600000001</v>
      </c>
      <c r="T234" s="21">
        <f t="shared" si="96"/>
        <v>1.71044419</v>
      </c>
      <c r="U234" s="21">
        <f t="shared" si="97"/>
        <v>2.5977340399999997</v>
      </c>
      <c r="V234" s="21">
        <f t="shared" si="98"/>
        <v>3.5288545099999995</v>
      </c>
      <c r="W234" s="21">
        <f t="shared" si="99"/>
        <v>4.2440765999999996</v>
      </c>
      <c r="X234" s="21">
        <f t="shared" si="100"/>
        <v>5.0266617899999995</v>
      </c>
      <c r="Y234" s="21">
        <f t="shared" si="101"/>
        <v>5.8549069799999991</v>
      </c>
      <c r="Z234" s="21">
        <f t="shared" si="102"/>
        <v>6.5690378999999997</v>
      </c>
      <c r="AA234" s="21">
        <f t="shared" si="103"/>
        <v>7.4653473999999997</v>
      </c>
      <c r="AB234" s="21">
        <f t="shared" si="104"/>
        <v>8.1365084000000003</v>
      </c>
      <c r="AC234" s="21">
        <f t="shared" si="105"/>
        <v>8.7257320699999994</v>
      </c>
      <c r="AD234" s="21">
        <f t="shared" si="106"/>
        <v>9.5182226500000002</v>
      </c>
    </row>
    <row r="235" spans="1:30" customFormat="1">
      <c r="A235" s="10">
        <v>1024</v>
      </c>
      <c r="B235" s="10" t="s">
        <v>33</v>
      </c>
      <c r="C235" s="21">
        <f>+'[14]32'!$E$252/10^6</f>
        <v>8.8239760599999997</v>
      </c>
      <c r="D235" s="21">
        <f>+'[14]32'!$F$252/10^6</f>
        <v>8.8695546200000006</v>
      </c>
      <c r="E235" s="21">
        <f>+'[14]32'!$G$252/10^6</f>
        <v>8.8816823100000022</v>
      </c>
      <c r="F235" s="21">
        <f>+'[14]32'!$I$252/10^6</f>
        <v>10.9192882</v>
      </c>
      <c r="G235" s="21">
        <f>+'[14]32'!$J$252/10^6</f>
        <v>10.531386620000003</v>
      </c>
      <c r="H235" s="21">
        <f>+'[14]32'!$K$252/10^6</f>
        <v>9.8820717099999982</v>
      </c>
      <c r="I235" s="21">
        <f>+'[14]32'!$M$252/10^6</f>
        <v>11.96947271</v>
      </c>
      <c r="J235" s="21">
        <f>+'[14]32'!$N$252/10^6</f>
        <v>8.7311621899999974</v>
      </c>
      <c r="K235" s="21">
        <f>+'[14]32'!$O$252/10^6</f>
        <v>10.052288540000001</v>
      </c>
      <c r="L235" s="21">
        <f>+'[14]32'!$Q$252/10^6</f>
        <v>10.02941062</v>
      </c>
      <c r="M235" s="21">
        <f>+'[14]32'!$R$252/10^6</f>
        <v>10.499749329999998</v>
      </c>
      <c r="N235" s="21">
        <f>+'[14]32'!$S$252/10^6</f>
        <v>10.62890026</v>
      </c>
      <c r="O235" s="39">
        <f t="shared" si="93"/>
        <v>119.81894317</v>
      </c>
      <c r="Q235" s="10">
        <v>1024</v>
      </c>
      <c r="R235" s="10" t="s">
        <v>33</v>
      </c>
      <c r="S235" s="21">
        <f t="shared" si="95"/>
        <v>8.8239760599999997</v>
      </c>
      <c r="T235" s="21">
        <f t="shared" si="96"/>
        <v>17.693530680000002</v>
      </c>
      <c r="U235" s="21">
        <f t="shared" si="97"/>
        <v>26.575212990000004</v>
      </c>
      <c r="V235" s="21">
        <f t="shared" si="98"/>
        <v>37.494501190000008</v>
      </c>
      <c r="W235" s="21">
        <f t="shared" si="99"/>
        <v>48.025887810000015</v>
      </c>
      <c r="X235" s="21">
        <f t="shared" si="100"/>
        <v>57.907959520000013</v>
      </c>
      <c r="Y235" s="21">
        <f t="shared" si="101"/>
        <v>69.877432230000011</v>
      </c>
      <c r="Z235" s="21">
        <f t="shared" si="102"/>
        <v>78.608594420000003</v>
      </c>
      <c r="AA235" s="21">
        <f t="shared" si="103"/>
        <v>88.660882960000009</v>
      </c>
      <c r="AB235" s="21">
        <f t="shared" si="104"/>
        <v>98.690293580000002</v>
      </c>
      <c r="AC235" s="21">
        <f t="shared" si="105"/>
        <v>109.19004291</v>
      </c>
      <c r="AD235" s="21">
        <f t="shared" si="106"/>
        <v>119.81894317</v>
      </c>
    </row>
    <row r="236" spans="1:30" customFormat="1">
      <c r="A236" s="10">
        <v>1025</v>
      </c>
      <c r="B236" s="10" t="s">
        <v>34</v>
      </c>
      <c r="C236" s="21">
        <f>+'[14]33'!$E$252/10^6</f>
        <v>0.83764597000000018</v>
      </c>
      <c r="D236" s="21">
        <f>+'[14]33'!$F$252/10^6</f>
        <v>0.8913626600000002</v>
      </c>
      <c r="E236" s="21">
        <f>+'[14]33'!$G$252/10^6</f>
        <v>0.92410121999999995</v>
      </c>
      <c r="F236" s="21">
        <f>+'[14]33'!$I$252/10^6</f>
        <v>0.90384479999999978</v>
      </c>
      <c r="G236" s="21">
        <f>+'[14]33'!$J$252/10^6</f>
        <v>0.88095719000000006</v>
      </c>
      <c r="H236" s="21">
        <f>+'[14]33'!$K$252/10^6</f>
        <v>0.90560990999999991</v>
      </c>
      <c r="I236" s="21">
        <f>+'[14]33'!$M$252/10^6</f>
        <v>1.0253930199999999</v>
      </c>
      <c r="J236" s="21">
        <f>+'[14]33'!$N$252/10^6</f>
        <v>1.03310328</v>
      </c>
      <c r="K236" s="21">
        <f>+'[14]33'!$O$252/10^6</f>
        <v>1.0862756899999999</v>
      </c>
      <c r="L236" s="21">
        <f>+'[14]33'!$Q$252/10^6</f>
        <v>2.2116545400000001</v>
      </c>
      <c r="M236" s="21">
        <f>+'[14]33'!$R$252/10^6</f>
        <v>0.18624315999999969</v>
      </c>
      <c r="N236" s="21">
        <f>+'[14]33'!$S$252/10^6</f>
        <v>0.28564384000000009</v>
      </c>
      <c r="O236" s="39">
        <f t="shared" si="93"/>
        <v>11.17183528</v>
      </c>
      <c r="Q236" s="10">
        <v>1025</v>
      </c>
      <c r="R236" s="10" t="s">
        <v>34</v>
      </c>
      <c r="S236" s="21">
        <f t="shared" si="95"/>
        <v>0.83764597000000018</v>
      </c>
      <c r="T236" s="21">
        <f t="shared" si="96"/>
        <v>1.7290086300000005</v>
      </c>
      <c r="U236" s="21">
        <f t="shared" si="97"/>
        <v>2.6531098500000003</v>
      </c>
      <c r="V236" s="21">
        <f t="shared" si="98"/>
        <v>3.5569546500000002</v>
      </c>
      <c r="W236" s="21">
        <f t="shared" si="99"/>
        <v>4.4379118399999999</v>
      </c>
      <c r="X236" s="21">
        <f t="shared" si="100"/>
        <v>5.3435217499999998</v>
      </c>
      <c r="Y236" s="21">
        <f t="shared" si="101"/>
        <v>6.3689147699999999</v>
      </c>
      <c r="Z236" s="21">
        <f t="shared" si="102"/>
        <v>7.4020180499999997</v>
      </c>
      <c r="AA236" s="21">
        <f t="shared" si="103"/>
        <v>8.4882937399999996</v>
      </c>
      <c r="AB236" s="21">
        <f t="shared" si="104"/>
        <v>10.699948279999999</v>
      </c>
      <c r="AC236" s="21">
        <f t="shared" si="105"/>
        <v>10.886191439999999</v>
      </c>
      <c r="AD236" s="21">
        <f t="shared" si="106"/>
        <v>11.17183528</v>
      </c>
    </row>
    <row r="237" spans="1:30" customFormat="1">
      <c r="A237" s="10">
        <v>1026</v>
      </c>
      <c r="B237" s="10" t="s">
        <v>35</v>
      </c>
      <c r="C237" s="21">
        <f>+'[14]34'!$E$252/10^6</f>
        <v>0.35181855000000001</v>
      </c>
      <c r="D237" s="21">
        <f>+'[14]34'!$F$252/10^6</f>
        <v>0.23125095999999995</v>
      </c>
      <c r="E237" s="21">
        <f>+'[14]34'!$G$252/10^6</f>
        <v>0.34501033000000003</v>
      </c>
      <c r="F237" s="21">
        <f>+'[14]34'!$I$252/10^6</f>
        <v>0.34629769999999993</v>
      </c>
      <c r="G237" s="21">
        <f>+'[14]34'!$J$252/10^6</f>
        <v>0.30678015999999991</v>
      </c>
      <c r="H237" s="21">
        <f>+'[14]34'!$K$252/10^6</f>
        <v>0.28338982999999995</v>
      </c>
      <c r="I237" s="21">
        <f>+'[14]34'!$M$252/10^6</f>
        <v>0.31099742000000014</v>
      </c>
      <c r="J237" s="21">
        <f>+'[14]34'!$N$252/10^6</f>
        <v>0.32809890000000003</v>
      </c>
      <c r="K237" s="21">
        <f>+'[14]34'!$O$252/10^6</f>
        <v>0.35408215000000004</v>
      </c>
      <c r="L237" s="21">
        <f>+'[14]34'!$Q$252/10^6</f>
        <v>9.7140019999999785E-2</v>
      </c>
      <c r="M237" s="21">
        <f>+'[14]34'!$R$252/10^6</f>
        <v>0.33312983999999995</v>
      </c>
      <c r="N237" s="21">
        <f>+'[14]34'!$S$252/10^6</f>
        <v>0.31828103000000024</v>
      </c>
      <c r="O237" s="39">
        <f t="shared" si="93"/>
        <v>3.6062768899999997</v>
      </c>
      <c r="Q237" s="10">
        <v>1026</v>
      </c>
      <c r="R237" s="10" t="s">
        <v>35</v>
      </c>
      <c r="S237" s="21">
        <f t="shared" si="95"/>
        <v>0.35181855000000001</v>
      </c>
      <c r="T237" s="21">
        <f t="shared" si="96"/>
        <v>0.58306950999999996</v>
      </c>
      <c r="U237" s="21">
        <f t="shared" si="97"/>
        <v>0.92807983999999999</v>
      </c>
      <c r="V237" s="21">
        <f t="shared" si="98"/>
        <v>1.2743775399999999</v>
      </c>
      <c r="W237" s="21">
        <f t="shared" si="99"/>
        <v>1.5811576999999999</v>
      </c>
      <c r="X237" s="21">
        <f t="shared" si="100"/>
        <v>1.8645475299999998</v>
      </c>
      <c r="Y237" s="21">
        <f t="shared" si="101"/>
        <v>2.1755449499999999</v>
      </c>
      <c r="Z237" s="21">
        <f t="shared" si="102"/>
        <v>2.50364385</v>
      </c>
      <c r="AA237" s="21">
        <f t="shared" si="103"/>
        <v>2.857726</v>
      </c>
      <c r="AB237" s="21">
        <f t="shared" si="104"/>
        <v>2.9548660199999999</v>
      </c>
      <c r="AC237" s="21">
        <f t="shared" si="105"/>
        <v>3.2879958599999997</v>
      </c>
      <c r="AD237" s="21">
        <f t="shared" si="106"/>
        <v>3.6062768899999997</v>
      </c>
    </row>
    <row r="238" spans="1:30" customFormat="1">
      <c r="A238" s="10">
        <v>1027</v>
      </c>
      <c r="B238" s="10" t="s">
        <v>36</v>
      </c>
      <c r="C238" s="21">
        <f>+'[14]35'!$E$252/10^6</f>
        <v>0.3185879299999998</v>
      </c>
      <c r="D238" s="21">
        <f>+'[14]35'!$F$252/10^6</f>
        <v>0.31508297000000007</v>
      </c>
      <c r="E238" s="21">
        <f>+'[14]35'!$G$252/10^6</f>
        <v>0.29076696999999974</v>
      </c>
      <c r="F238" s="21">
        <f>+'[14]35'!$I$252/10^6</f>
        <v>0.38099936999999978</v>
      </c>
      <c r="G238" s="21">
        <f>+'[14]35'!$J$252/10^6</f>
        <v>0.25054779000000005</v>
      </c>
      <c r="H238" s="21">
        <f>+'[14]35'!$K$252/10^6</f>
        <v>0.25352232000000008</v>
      </c>
      <c r="I238" s="21">
        <f>+'[14]35'!$M$252/10^6</f>
        <v>0.41782558999999997</v>
      </c>
      <c r="J238" s="21">
        <f>+'[14]35'!$N$252/10^6</f>
        <v>0.41179780000000005</v>
      </c>
      <c r="K238" s="21">
        <f>+'[14]35'!$O$252/10^6</f>
        <v>0.45486354000000029</v>
      </c>
      <c r="L238" s="21">
        <f>+'[14]35'!$Q$252/10^6</f>
        <v>0.27179867999999996</v>
      </c>
      <c r="M238" s="21">
        <f>+'[14]35'!$R$252/10^6</f>
        <v>0.31713803999999979</v>
      </c>
      <c r="N238" s="21">
        <f>+'[14]35'!$S$252/10^6</f>
        <v>0.11339977000000002</v>
      </c>
      <c r="O238" s="39">
        <f t="shared" si="93"/>
        <v>3.7963307699999995</v>
      </c>
      <c r="Q238" s="10">
        <v>1027</v>
      </c>
      <c r="R238" s="10" t="s">
        <v>36</v>
      </c>
      <c r="S238" s="21">
        <f t="shared" si="95"/>
        <v>0.3185879299999998</v>
      </c>
      <c r="T238" s="21">
        <f t="shared" si="96"/>
        <v>0.63367089999999981</v>
      </c>
      <c r="U238" s="21">
        <f t="shared" si="97"/>
        <v>0.92443786999999955</v>
      </c>
      <c r="V238" s="21">
        <f t="shared" si="98"/>
        <v>1.3054372399999994</v>
      </c>
      <c r="W238" s="21">
        <f t="shared" si="99"/>
        <v>1.5559850299999995</v>
      </c>
      <c r="X238" s="21">
        <f t="shared" si="100"/>
        <v>1.8095073499999996</v>
      </c>
      <c r="Y238" s="21">
        <f t="shared" si="101"/>
        <v>2.2273329399999997</v>
      </c>
      <c r="Z238" s="21">
        <f t="shared" si="102"/>
        <v>2.6391307399999997</v>
      </c>
      <c r="AA238" s="21">
        <f t="shared" si="103"/>
        <v>3.09399428</v>
      </c>
      <c r="AB238" s="21">
        <f t="shared" si="104"/>
        <v>3.3657929599999998</v>
      </c>
      <c r="AC238" s="21">
        <f t="shared" si="105"/>
        <v>3.6829309999999995</v>
      </c>
      <c r="AD238" s="21">
        <f t="shared" si="106"/>
        <v>3.7963307699999995</v>
      </c>
    </row>
    <row r="239" spans="1:30" customFormat="1">
      <c r="A239" s="10">
        <v>1028</v>
      </c>
      <c r="B239" s="10" t="s">
        <v>37</v>
      </c>
      <c r="C239" s="21">
        <f>+'[14]36'!$E$252/10^6</f>
        <v>4.4572252499999996</v>
      </c>
      <c r="D239" s="21">
        <f>+'[14]36'!$F$252/10^6</f>
        <v>4.3477958299999999</v>
      </c>
      <c r="E239" s="21">
        <f>+'[14]36'!$G$252/10^6</f>
        <v>4.341960209999999</v>
      </c>
      <c r="F239" s="21">
        <f>+'[14]36'!$I$252/10^6</f>
        <v>4.5156262900000002</v>
      </c>
      <c r="G239" s="21">
        <f>+'[14]36'!$J$252/10^6</f>
        <v>4.4031029200000003</v>
      </c>
      <c r="H239" s="21">
        <f>+'[14]36'!$K$252/10^6</f>
        <v>4.1459583499999999</v>
      </c>
      <c r="I239" s="21">
        <f>+'[14]36'!$M$252/10^6</f>
        <v>4.7701191500000002</v>
      </c>
      <c r="J239" s="21">
        <f>+'[14]36'!$N$252/10^6</f>
        <v>4.2840350700000007</v>
      </c>
      <c r="K239" s="21">
        <f>+'[14]36'!$O$252/10^6</f>
        <v>3.3818381300000007</v>
      </c>
      <c r="L239" s="21">
        <f>+'[14]36'!$Q$252/10^6</f>
        <v>4.1009819800000011</v>
      </c>
      <c r="M239" s="21">
        <f>+'[14]36'!$R$252/10^6</f>
        <v>4.5572554999999983</v>
      </c>
      <c r="N239" s="21">
        <f>+'[14]36'!$S$252/10^6</f>
        <v>4.323595469999999</v>
      </c>
      <c r="O239" s="39">
        <f t="shared" si="93"/>
        <v>51.629494149999999</v>
      </c>
      <c r="Q239" s="10">
        <v>1028</v>
      </c>
      <c r="R239" s="10" t="s">
        <v>37</v>
      </c>
      <c r="S239" s="21">
        <f t="shared" si="95"/>
        <v>4.4572252499999996</v>
      </c>
      <c r="T239" s="21">
        <f t="shared" si="96"/>
        <v>8.8050210799999995</v>
      </c>
      <c r="U239" s="21">
        <f t="shared" si="97"/>
        <v>13.146981289999999</v>
      </c>
      <c r="V239" s="21">
        <f t="shared" si="98"/>
        <v>17.66260758</v>
      </c>
      <c r="W239" s="21">
        <f t="shared" si="99"/>
        <v>22.065710500000002</v>
      </c>
      <c r="X239" s="21">
        <f t="shared" si="100"/>
        <v>26.211668850000002</v>
      </c>
      <c r="Y239" s="21">
        <f t="shared" si="101"/>
        <v>30.981788000000002</v>
      </c>
      <c r="Z239" s="21">
        <f t="shared" si="102"/>
        <v>35.265823070000003</v>
      </c>
      <c r="AA239" s="21">
        <f t="shared" si="103"/>
        <v>38.647661200000002</v>
      </c>
      <c r="AB239" s="21">
        <f t="shared" si="104"/>
        <v>42.748643180000002</v>
      </c>
      <c r="AC239" s="21">
        <f t="shared" si="105"/>
        <v>47.305898679999999</v>
      </c>
      <c r="AD239" s="21">
        <f t="shared" si="106"/>
        <v>51.629494149999999</v>
      </c>
    </row>
    <row r="240" spans="1:30" customFormat="1">
      <c r="A240" s="10">
        <v>1029</v>
      </c>
      <c r="B240" s="10" t="s">
        <v>38</v>
      </c>
      <c r="C240" s="21">
        <f>+'[14]37'!$E$252/10^6</f>
        <v>0.26748427000000013</v>
      </c>
      <c r="D240" s="21">
        <f>+'[14]37'!$F$252/10^6</f>
        <v>0.40419463999999988</v>
      </c>
      <c r="E240" s="21">
        <f>+'[14]37'!$G$252/10^6</f>
        <v>0.47490662000000006</v>
      </c>
      <c r="F240" s="21">
        <f>+'[14]37'!$I$252/10^6</f>
        <v>0.44557471999999987</v>
      </c>
      <c r="G240" s="21">
        <f>+'[14]37'!$J$252/10^6</f>
        <v>0.36756586999999974</v>
      </c>
      <c r="H240" s="21">
        <f>+'[14]37'!$K$252/10^6</f>
        <v>0.42042126000000002</v>
      </c>
      <c r="I240" s="21">
        <f>+'[14]37'!$M$252/10^6</f>
        <v>0.41086895999999995</v>
      </c>
      <c r="J240" s="21">
        <f>+'[14]37'!$N$252/10^6</f>
        <v>0.35372433999999997</v>
      </c>
      <c r="K240" s="21">
        <f>+'[14]37'!$O$252/10^6</f>
        <v>0.47663706000000006</v>
      </c>
      <c r="L240" s="21">
        <f>+'[14]37'!$Q$252/10^6</f>
        <v>0.44384008999999996</v>
      </c>
      <c r="M240" s="21">
        <f>+'[14]37'!$R$252/10^6</f>
        <v>0.38775238000000001</v>
      </c>
      <c r="N240" s="21">
        <f>+'[14]37'!$S$252/10^6</f>
        <v>0.30380387999999992</v>
      </c>
      <c r="O240" s="39">
        <f t="shared" si="93"/>
        <v>4.7567740900000004</v>
      </c>
      <c r="Q240" s="10">
        <v>1029</v>
      </c>
      <c r="R240" s="10" t="s">
        <v>38</v>
      </c>
      <c r="S240" s="21">
        <f t="shared" si="95"/>
        <v>0.26748427000000013</v>
      </c>
      <c r="T240" s="21">
        <f t="shared" si="96"/>
        <v>0.67167891000000002</v>
      </c>
      <c r="U240" s="21">
        <f t="shared" si="97"/>
        <v>1.1465855300000001</v>
      </c>
      <c r="V240" s="21">
        <f t="shared" si="98"/>
        <v>1.5921602500000001</v>
      </c>
      <c r="W240" s="21">
        <f t="shared" si="99"/>
        <v>1.9597261199999998</v>
      </c>
      <c r="X240" s="21">
        <f t="shared" si="100"/>
        <v>2.3801473799999999</v>
      </c>
      <c r="Y240" s="21">
        <f t="shared" si="101"/>
        <v>2.7910163399999997</v>
      </c>
      <c r="Z240" s="21">
        <f t="shared" si="102"/>
        <v>3.1447406799999995</v>
      </c>
      <c r="AA240" s="21">
        <f t="shared" si="103"/>
        <v>3.6213777399999998</v>
      </c>
      <c r="AB240" s="21">
        <f t="shared" si="104"/>
        <v>4.0652178299999999</v>
      </c>
      <c r="AC240" s="21">
        <f t="shared" si="105"/>
        <v>4.4529702100000002</v>
      </c>
      <c r="AD240" s="21">
        <f t="shared" si="106"/>
        <v>4.7567740900000004</v>
      </c>
    </row>
    <row r="241" spans="1:31" customFormat="1">
      <c r="A241" s="15">
        <v>1030</v>
      </c>
      <c r="B241" s="15" t="s">
        <v>18</v>
      </c>
      <c r="C241" s="23">
        <f>+'[14]17'!$E$252/10^6</f>
        <v>0.50931644999999981</v>
      </c>
      <c r="D241" s="23">
        <f>+'[14]17'!$F$252/10^6</f>
        <v>0.6580920899999998</v>
      </c>
      <c r="E241" s="23">
        <f>+'[14]17'!$G$252/10^6</f>
        <v>0.69454253999999993</v>
      </c>
      <c r="F241" s="23">
        <f>+'[14]17'!$I$252/10^6</f>
        <v>0.72716117000000002</v>
      </c>
      <c r="G241" s="23">
        <f>+'[14]17'!$J$252/10^6</f>
        <v>0.73856692000000002</v>
      </c>
      <c r="H241" s="23">
        <f>+'[14]17'!$K$252/10^6</f>
        <v>0.62908578000000004</v>
      </c>
      <c r="I241" s="23">
        <f>+'[14]17'!$M$252/10^6</f>
        <v>0.78081787999999985</v>
      </c>
      <c r="J241" s="23">
        <f>+'[14]17'!$N$252/10^6</f>
        <v>0.76476308999999998</v>
      </c>
      <c r="K241" s="23">
        <f>+'[14]17'!$O$252/10^6</f>
        <v>0.67832504000000005</v>
      </c>
      <c r="L241" s="23">
        <f>+'[14]17'!$Q$252/10^6</f>
        <v>0.36614948000000019</v>
      </c>
      <c r="M241" s="23">
        <f>+'[14]17'!$R$252/10^6</f>
        <v>0.67023456999999986</v>
      </c>
      <c r="N241" s="23">
        <f>+'[14]17'!$S$252/10^6</f>
        <v>0.14643757000000007</v>
      </c>
      <c r="O241" s="40">
        <f t="shared" si="93"/>
        <v>7.3634925799999982</v>
      </c>
      <c r="Q241" s="15">
        <v>1030</v>
      </c>
      <c r="R241" s="15" t="s">
        <v>18</v>
      </c>
      <c r="S241" s="23">
        <f t="shared" si="95"/>
        <v>0.50931644999999981</v>
      </c>
      <c r="T241" s="23">
        <f t="shared" si="96"/>
        <v>1.1674085399999996</v>
      </c>
      <c r="U241" s="23">
        <f t="shared" si="97"/>
        <v>1.8619510799999994</v>
      </c>
      <c r="V241" s="23">
        <f t="shared" si="98"/>
        <v>2.5891122499999994</v>
      </c>
      <c r="W241" s="23">
        <f t="shared" si="99"/>
        <v>3.3276791699999997</v>
      </c>
      <c r="X241" s="23">
        <f t="shared" si="100"/>
        <v>3.9567649499999997</v>
      </c>
      <c r="Y241" s="23">
        <f t="shared" si="101"/>
        <v>4.7375828299999991</v>
      </c>
      <c r="Z241" s="23">
        <f t="shared" si="102"/>
        <v>5.5023459199999989</v>
      </c>
      <c r="AA241" s="23">
        <f t="shared" si="103"/>
        <v>6.1806709599999987</v>
      </c>
      <c r="AB241" s="23">
        <f t="shared" si="104"/>
        <v>6.5468204399999985</v>
      </c>
      <c r="AC241" s="23">
        <f t="shared" si="105"/>
        <v>7.2170550099999984</v>
      </c>
      <c r="AD241" s="23">
        <f t="shared" si="106"/>
        <v>7.3634925799999982</v>
      </c>
    </row>
    <row r="242" spans="1:31" customFormat="1">
      <c r="A242" s="4">
        <v>10300</v>
      </c>
      <c r="B242" s="4" t="s">
        <v>58</v>
      </c>
      <c r="C242" s="25">
        <f t="shared" ref="C242:O242" si="107">SUM(C214:C241)</f>
        <v>94.850849989999986</v>
      </c>
      <c r="D242" s="25">
        <f t="shared" si="107"/>
        <v>103.07034306</v>
      </c>
      <c r="E242" s="25">
        <f t="shared" si="107"/>
        <v>99.426307129999969</v>
      </c>
      <c r="F242" s="25">
        <f t="shared" si="107"/>
        <v>106.41251148999999</v>
      </c>
      <c r="G242" s="25">
        <f t="shared" si="107"/>
        <v>104.70895906999999</v>
      </c>
      <c r="H242" s="25">
        <f t="shared" si="107"/>
        <v>95.048912440000009</v>
      </c>
      <c r="I242" s="25">
        <f t="shared" si="107"/>
        <v>116.49142155999999</v>
      </c>
      <c r="J242" s="25">
        <f t="shared" si="107"/>
        <v>107.13247933999999</v>
      </c>
      <c r="K242" s="25">
        <f t="shared" si="107"/>
        <v>102.74608586000001</v>
      </c>
      <c r="L242" s="25">
        <f t="shared" si="107"/>
        <v>94.882271679999988</v>
      </c>
      <c r="M242" s="25">
        <f t="shared" si="107"/>
        <v>91.581411850000009</v>
      </c>
      <c r="N242" s="25">
        <f t="shared" si="107"/>
        <v>77.29818284000001</v>
      </c>
      <c r="O242" s="25">
        <f t="shared" si="107"/>
        <v>1193.6497363099998</v>
      </c>
      <c r="Q242" s="4">
        <v>10300</v>
      </c>
      <c r="R242" s="4" t="s">
        <v>58</v>
      </c>
      <c r="S242" s="25">
        <f>SUM(S214:S241)</f>
        <v>94.850849989999986</v>
      </c>
      <c r="T242" s="25">
        <f t="shared" ref="T242" si="108">SUM(T214:T241)</f>
        <v>197.92119305</v>
      </c>
      <c r="U242" s="25">
        <f t="shared" ref="U242" si="109">SUM(U214:U241)</f>
        <v>297.34750018</v>
      </c>
      <c r="V242" s="25">
        <f t="shared" ref="V242" si="110">SUM(V214:V241)</f>
        <v>403.76001167000004</v>
      </c>
      <c r="W242" s="25">
        <f t="shared" ref="W242" si="111">SUM(W214:W241)</f>
        <v>508.46897074000009</v>
      </c>
      <c r="X242" s="25">
        <f t="shared" ref="X242" si="112">SUM(X214:X241)</f>
        <v>603.5178831799999</v>
      </c>
      <c r="Y242" s="25">
        <f t="shared" ref="Y242" si="113">SUM(Y214:Y241)</f>
        <v>720.00930474000018</v>
      </c>
      <c r="Z242" s="25">
        <f t="shared" ref="Z242" si="114">SUM(Z214:Z241)</f>
        <v>827.14178408000055</v>
      </c>
      <c r="AA242" s="25">
        <f t="shared" ref="AA242" si="115">SUM(AA214:AA241)</f>
        <v>929.88786993999997</v>
      </c>
      <c r="AB242" s="25">
        <f t="shared" ref="AB242" si="116">SUM(AB214:AB241)</f>
        <v>1024.77014162</v>
      </c>
      <c r="AC242" s="25">
        <f t="shared" ref="AC242" si="117">SUM(AC214:AC241)</f>
        <v>1116.35155347</v>
      </c>
      <c r="AD242" s="25">
        <f t="shared" ref="AD242" si="118">SUM(AD214:AD241)</f>
        <v>1193.6497363099998</v>
      </c>
    </row>
    <row r="243" spans="1:31" customFormat="1">
      <c r="A243" s="32"/>
      <c r="B243" s="32"/>
      <c r="O243" s="32"/>
      <c r="Q243" s="32"/>
      <c r="R243" s="32"/>
      <c r="AE243" s="32"/>
    </row>
    <row r="244" spans="1:31">
      <c r="A244" s="3" t="s">
        <v>76</v>
      </c>
      <c r="B244" s="3" t="s">
        <v>98</v>
      </c>
      <c r="C244" s="3" t="s">
        <v>0</v>
      </c>
      <c r="D244" s="3" t="s">
        <v>1</v>
      </c>
      <c r="E244" s="3" t="s">
        <v>2</v>
      </c>
      <c r="F244" s="3" t="s">
        <v>3</v>
      </c>
      <c r="G244" s="3" t="s">
        <v>4</v>
      </c>
      <c r="H244" s="3" t="s">
        <v>5</v>
      </c>
      <c r="I244" s="3" t="s">
        <v>6</v>
      </c>
      <c r="J244" s="3" t="s">
        <v>7</v>
      </c>
      <c r="K244" s="3" t="s">
        <v>8</v>
      </c>
      <c r="L244" s="3" t="s">
        <v>9</v>
      </c>
      <c r="M244" s="3" t="s">
        <v>10</v>
      </c>
      <c r="N244" s="3" t="s">
        <v>11</v>
      </c>
      <c r="O244" s="3" t="s">
        <v>58</v>
      </c>
      <c r="Q244" s="3" t="s">
        <v>156</v>
      </c>
      <c r="R244" s="3" t="s">
        <v>98</v>
      </c>
      <c r="S244" s="3" t="s">
        <v>0</v>
      </c>
      <c r="T244" s="3" t="s">
        <v>1</v>
      </c>
      <c r="U244" s="3" t="s">
        <v>2</v>
      </c>
      <c r="V244" s="3" t="s">
        <v>3</v>
      </c>
      <c r="W244" s="3" t="s">
        <v>4</v>
      </c>
      <c r="X244" s="3" t="s">
        <v>5</v>
      </c>
      <c r="Y244" s="3" t="s">
        <v>6</v>
      </c>
      <c r="Z244" s="3" t="s">
        <v>7</v>
      </c>
      <c r="AA244" s="3" t="s">
        <v>8</v>
      </c>
      <c r="AB244" s="3" t="s">
        <v>9</v>
      </c>
      <c r="AC244" s="3" t="s">
        <v>10</v>
      </c>
      <c r="AD244" s="3" t="s">
        <v>11</v>
      </c>
      <c r="AE244" s="3" t="s">
        <v>58</v>
      </c>
    </row>
    <row r="245" spans="1:31">
      <c r="A245" s="7">
        <v>1004</v>
      </c>
      <c r="B245" s="10" t="s">
        <v>99</v>
      </c>
      <c r="C245" s="8">
        <f>+S245</f>
        <v>0</v>
      </c>
      <c r="D245" s="8">
        <f>+C245+T245</f>
        <v>1</v>
      </c>
      <c r="E245" s="8">
        <f t="shared" ref="E245:N245" si="119">+D245+U245</f>
        <v>3</v>
      </c>
      <c r="F245" s="8">
        <f t="shared" si="119"/>
        <v>3</v>
      </c>
      <c r="G245" s="8">
        <f t="shared" si="119"/>
        <v>7</v>
      </c>
      <c r="H245" s="8">
        <f t="shared" si="119"/>
        <v>17</v>
      </c>
      <c r="I245" s="8">
        <f t="shared" si="119"/>
        <v>23</v>
      </c>
      <c r="J245" s="8">
        <f t="shared" si="119"/>
        <v>26</v>
      </c>
      <c r="K245" s="8">
        <f t="shared" si="119"/>
        <v>46</v>
      </c>
      <c r="L245" s="8">
        <f t="shared" si="119"/>
        <v>56</v>
      </c>
      <c r="M245" s="8">
        <f t="shared" si="119"/>
        <v>92</v>
      </c>
      <c r="N245" s="8">
        <f t="shared" si="119"/>
        <v>105</v>
      </c>
      <c r="O245" s="9"/>
      <c r="Q245" s="7">
        <v>1004</v>
      </c>
      <c r="R245" s="10" t="s">
        <v>99</v>
      </c>
      <c r="S245" s="8">
        <f>+'[14]11'!$E$12</f>
        <v>0</v>
      </c>
      <c r="T245" s="8">
        <f>+'[14]11'!$F$12</f>
        <v>1</v>
      </c>
      <c r="U245" s="8">
        <f>+'[14]11'!$G$12</f>
        <v>2</v>
      </c>
      <c r="V245" s="8">
        <f>+'[14]11'!$I$12</f>
        <v>0</v>
      </c>
      <c r="W245" s="8">
        <f>+'[14]11'!$J$12</f>
        <v>4</v>
      </c>
      <c r="X245" s="8">
        <f>+'[14]11'!$K$12</f>
        <v>10</v>
      </c>
      <c r="Y245" s="8">
        <f>+'[14]11'!$M$12</f>
        <v>6</v>
      </c>
      <c r="Z245" s="8">
        <f>+'[14]11'!$N$12</f>
        <v>3</v>
      </c>
      <c r="AA245" s="8">
        <f>+'[14]11'!$O$12</f>
        <v>20</v>
      </c>
      <c r="AB245" s="8">
        <f>+'[14]11'!$Q$12</f>
        <v>10</v>
      </c>
      <c r="AC245" s="8">
        <f>+'[14]11'!$R$12</f>
        <v>36</v>
      </c>
      <c r="AD245" s="8">
        <f>+'[14]11'!$S$12</f>
        <v>13</v>
      </c>
      <c r="AE245" s="9">
        <f>SUM(S245:AD245)</f>
        <v>105</v>
      </c>
    </row>
    <row r="246" spans="1:31">
      <c r="A246" s="10">
        <v>1005</v>
      </c>
      <c r="B246" s="10" t="s">
        <v>13</v>
      </c>
      <c r="C246" s="11">
        <f t="shared" ref="C246:C271" si="120">+S246</f>
        <v>3</v>
      </c>
      <c r="D246" s="11">
        <f>+C246+T246</f>
        <v>4</v>
      </c>
      <c r="E246" s="11">
        <f t="shared" ref="E246:E271" si="121">+D246+U246</f>
        <v>4</v>
      </c>
      <c r="F246" s="11">
        <f t="shared" ref="F246:F271" si="122">+E246+V246</f>
        <v>4</v>
      </c>
      <c r="G246" s="11">
        <f t="shared" ref="G246:G271" si="123">+F246+W246</f>
        <v>10</v>
      </c>
      <c r="H246" s="11">
        <f t="shared" ref="H246:H271" si="124">+G246+X246</f>
        <v>23</v>
      </c>
      <c r="I246" s="11">
        <f t="shared" ref="I246:I271" si="125">+H246+Y246</f>
        <v>24</v>
      </c>
      <c r="J246" s="11">
        <f t="shared" ref="J246:J271" si="126">+I246+Z246</f>
        <v>27</v>
      </c>
      <c r="K246" s="11">
        <f t="shared" ref="K246:K271" si="127">+J246+AA246</f>
        <v>28</v>
      </c>
      <c r="L246" s="11">
        <f t="shared" ref="L246:L271" si="128">+K246+AB246</f>
        <v>30</v>
      </c>
      <c r="M246" s="11">
        <f t="shared" ref="M246:M271" si="129">+L246+AC246</f>
        <v>30</v>
      </c>
      <c r="N246" s="11">
        <f t="shared" ref="N246:N271" si="130">+M246+AD246</f>
        <v>31</v>
      </c>
      <c r="O246" s="12"/>
      <c r="Q246" s="10">
        <v>1005</v>
      </c>
      <c r="R246" s="10" t="s">
        <v>13</v>
      </c>
      <c r="S246" s="11">
        <f>+'[14]12'!$E$12</f>
        <v>3</v>
      </c>
      <c r="T246" s="11">
        <f>+'[14]12'!$F$12</f>
        <v>1</v>
      </c>
      <c r="U246" s="11">
        <f>+'[14]12'!$G$12</f>
        <v>0</v>
      </c>
      <c r="V246" s="11">
        <f>+'[14]12'!$I$12</f>
        <v>0</v>
      </c>
      <c r="W246" s="11">
        <f>+'[14]12'!$J$12</f>
        <v>6</v>
      </c>
      <c r="X246" s="11">
        <f>+'[14]12'!$K$12</f>
        <v>13</v>
      </c>
      <c r="Y246" s="11">
        <f>+'[14]12'!$M$12</f>
        <v>1</v>
      </c>
      <c r="Z246" s="11">
        <f>+'[14]12'!$N$12</f>
        <v>3</v>
      </c>
      <c r="AA246" s="11">
        <f>+'[14]12'!$O$12</f>
        <v>1</v>
      </c>
      <c r="AB246" s="11">
        <f>+'[14]12'!$Q$12</f>
        <v>2</v>
      </c>
      <c r="AC246" s="11">
        <f>+'[14]12'!$R$12</f>
        <v>0</v>
      </c>
      <c r="AD246" s="11">
        <f>+'[14]12'!$S$12</f>
        <v>1</v>
      </c>
      <c r="AE246" s="12">
        <f t="shared" ref="AE246:AE271" si="131">SUM(S246:AD246)</f>
        <v>31</v>
      </c>
    </row>
    <row r="247" spans="1:31">
      <c r="A247" s="10">
        <v>1006</v>
      </c>
      <c r="B247" s="10" t="s">
        <v>14</v>
      </c>
      <c r="C247" s="11">
        <f t="shared" si="120"/>
        <v>14</v>
      </c>
      <c r="D247" s="11">
        <f t="shared" ref="D247:D271" si="132">+C247+T247</f>
        <v>19</v>
      </c>
      <c r="E247" s="11">
        <f t="shared" si="121"/>
        <v>20</v>
      </c>
      <c r="F247" s="11">
        <f t="shared" si="122"/>
        <v>22</v>
      </c>
      <c r="G247" s="11">
        <f t="shared" si="123"/>
        <v>25</v>
      </c>
      <c r="H247" s="11">
        <f t="shared" si="124"/>
        <v>25</v>
      </c>
      <c r="I247" s="11">
        <f t="shared" si="125"/>
        <v>28</v>
      </c>
      <c r="J247" s="11">
        <f t="shared" si="126"/>
        <v>29</v>
      </c>
      <c r="K247" s="11">
        <f t="shared" si="127"/>
        <v>30</v>
      </c>
      <c r="L247" s="11">
        <f t="shared" si="128"/>
        <v>31</v>
      </c>
      <c r="M247" s="11">
        <f t="shared" si="129"/>
        <v>35</v>
      </c>
      <c r="N247" s="11">
        <f t="shared" si="130"/>
        <v>36</v>
      </c>
      <c r="O247" s="12"/>
      <c r="Q247" s="10">
        <v>1006</v>
      </c>
      <c r="R247" s="10" t="s">
        <v>14</v>
      </c>
      <c r="S247" s="11">
        <f>+'[14]13'!$E$12</f>
        <v>14</v>
      </c>
      <c r="T247" s="11">
        <f>+'[14]13'!$F$12</f>
        <v>5</v>
      </c>
      <c r="U247" s="11">
        <f>+'[14]13'!$G$12</f>
        <v>1</v>
      </c>
      <c r="V247" s="11">
        <f>+'[14]13'!$I$12</f>
        <v>2</v>
      </c>
      <c r="W247" s="11">
        <f>+'[14]13'!$J$12</f>
        <v>3</v>
      </c>
      <c r="X247" s="11">
        <f>+'[14]13'!$K$12</f>
        <v>0</v>
      </c>
      <c r="Y247" s="11">
        <f>+'[14]13'!$M$12</f>
        <v>3</v>
      </c>
      <c r="Z247" s="11">
        <f>+'[14]13'!$N$12</f>
        <v>1</v>
      </c>
      <c r="AA247" s="11">
        <f>+'[14]13'!$O$12</f>
        <v>1</v>
      </c>
      <c r="AB247" s="11">
        <f>+'[14]13'!$Q$12</f>
        <v>1</v>
      </c>
      <c r="AC247" s="11">
        <f>+'[14]13'!$R$12</f>
        <v>4</v>
      </c>
      <c r="AD247" s="11">
        <f>+'[14]13'!$S$12</f>
        <v>1</v>
      </c>
      <c r="AE247" s="12">
        <f t="shared" si="131"/>
        <v>36</v>
      </c>
    </row>
    <row r="248" spans="1:31">
      <c r="A248" s="10">
        <v>1007</v>
      </c>
      <c r="B248" s="10" t="s">
        <v>15</v>
      </c>
      <c r="C248" s="11">
        <f t="shared" si="120"/>
        <v>1</v>
      </c>
      <c r="D248" s="11">
        <f t="shared" si="132"/>
        <v>2</v>
      </c>
      <c r="E248" s="11">
        <f t="shared" si="121"/>
        <v>2</v>
      </c>
      <c r="F248" s="11">
        <f t="shared" si="122"/>
        <v>4</v>
      </c>
      <c r="G248" s="11">
        <f t="shared" si="123"/>
        <v>4</v>
      </c>
      <c r="H248" s="11">
        <f t="shared" si="124"/>
        <v>6</v>
      </c>
      <c r="I248" s="11">
        <f t="shared" si="125"/>
        <v>6</v>
      </c>
      <c r="J248" s="11">
        <f t="shared" si="126"/>
        <v>7</v>
      </c>
      <c r="K248" s="11">
        <f t="shared" si="127"/>
        <v>7</v>
      </c>
      <c r="L248" s="11">
        <f t="shared" si="128"/>
        <v>7</v>
      </c>
      <c r="M248" s="11">
        <f t="shared" si="129"/>
        <v>7</v>
      </c>
      <c r="N248" s="11">
        <f t="shared" si="130"/>
        <v>7</v>
      </c>
      <c r="O248" s="12"/>
      <c r="Q248" s="10">
        <v>1007</v>
      </c>
      <c r="R248" s="10" t="s">
        <v>15</v>
      </c>
      <c r="S248" s="11">
        <f>+'[14]14'!$E$12</f>
        <v>1</v>
      </c>
      <c r="T248" s="11">
        <f>+'[14]14'!$F$12</f>
        <v>1</v>
      </c>
      <c r="U248" s="11">
        <f>+'[14]14'!$G$12</f>
        <v>0</v>
      </c>
      <c r="V248" s="11">
        <f>+'[14]14'!$I$12</f>
        <v>2</v>
      </c>
      <c r="W248" s="11">
        <f>+'[14]14'!$J$12</f>
        <v>0</v>
      </c>
      <c r="X248" s="11">
        <f>+'[14]14'!$K$12</f>
        <v>2</v>
      </c>
      <c r="Y248" s="11">
        <f>+'[14]14'!$M$12</f>
        <v>0</v>
      </c>
      <c r="Z248" s="11">
        <f>+'[14]14'!$N$12</f>
        <v>1</v>
      </c>
      <c r="AA248" s="11">
        <f>+'[14]14'!$O$12</f>
        <v>0</v>
      </c>
      <c r="AB248" s="11">
        <f>+'[14]14'!$Q$12</f>
        <v>0</v>
      </c>
      <c r="AC248" s="11">
        <f>+'[14]14'!$R$12</f>
        <v>0</v>
      </c>
      <c r="AD248" s="11">
        <f>+'[14]14'!$S$12</f>
        <v>0</v>
      </c>
      <c r="AE248" s="12">
        <f t="shared" si="131"/>
        <v>7</v>
      </c>
    </row>
    <row r="249" spans="1:31">
      <c r="A249" s="10">
        <v>1008</v>
      </c>
      <c r="B249" s="10" t="s">
        <v>16</v>
      </c>
      <c r="C249" s="11">
        <f t="shared" si="120"/>
        <v>0</v>
      </c>
      <c r="D249" s="11">
        <f t="shared" si="132"/>
        <v>0</v>
      </c>
      <c r="E249" s="11">
        <f t="shared" si="121"/>
        <v>0</v>
      </c>
      <c r="F249" s="11">
        <f t="shared" si="122"/>
        <v>0</v>
      </c>
      <c r="G249" s="11">
        <f t="shared" si="123"/>
        <v>1</v>
      </c>
      <c r="H249" s="11">
        <f t="shared" si="124"/>
        <v>3</v>
      </c>
      <c r="I249" s="11">
        <f t="shared" si="125"/>
        <v>3</v>
      </c>
      <c r="J249" s="11">
        <f t="shared" si="126"/>
        <v>4</v>
      </c>
      <c r="K249" s="11">
        <f t="shared" si="127"/>
        <v>4</v>
      </c>
      <c r="L249" s="11">
        <f t="shared" si="128"/>
        <v>4</v>
      </c>
      <c r="M249" s="11">
        <f t="shared" si="129"/>
        <v>5</v>
      </c>
      <c r="N249" s="11">
        <f t="shared" si="130"/>
        <v>5</v>
      </c>
      <c r="O249" s="12"/>
      <c r="Q249" s="10">
        <v>1008</v>
      </c>
      <c r="R249" s="10" t="s">
        <v>16</v>
      </c>
      <c r="S249" s="11">
        <f>+'[14]15'!$E$12</f>
        <v>0</v>
      </c>
      <c r="T249" s="11">
        <f>+'[14]15'!$F$12</f>
        <v>0</v>
      </c>
      <c r="U249" s="11">
        <f>+'[14]15'!$G$12</f>
        <v>0</v>
      </c>
      <c r="V249" s="11">
        <f>+'[14]15'!$I$12</f>
        <v>0</v>
      </c>
      <c r="W249" s="11">
        <f>+'[14]15'!$J$12</f>
        <v>1</v>
      </c>
      <c r="X249" s="11">
        <f>+'[14]15'!$K$12</f>
        <v>2</v>
      </c>
      <c r="Y249" s="11">
        <f>+'[14]15'!$M$12</f>
        <v>0</v>
      </c>
      <c r="Z249" s="11">
        <f>+'[14]15'!$N$12</f>
        <v>1</v>
      </c>
      <c r="AA249" s="11">
        <f>+'[14]15'!$O$12</f>
        <v>0</v>
      </c>
      <c r="AB249" s="11">
        <f>+'[14]15'!$Q$12</f>
        <v>0</v>
      </c>
      <c r="AC249" s="11">
        <f>+'[14]15'!$R$12</f>
        <v>1</v>
      </c>
      <c r="AD249" s="11">
        <f>+'[14]15'!$S$12</f>
        <v>0</v>
      </c>
      <c r="AE249" s="12">
        <f t="shared" si="131"/>
        <v>5</v>
      </c>
    </row>
    <row r="250" spans="1:31">
      <c r="A250" s="10">
        <v>1009</v>
      </c>
      <c r="B250" s="10" t="s">
        <v>17</v>
      </c>
      <c r="C250" s="11">
        <f t="shared" si="120"/>
        <v>3</v>
      </c>
      <c r="D250" s="11">
        <f t="shared" si="132"/>
        <v>5</v>
      </c>
      <c r="E250" s="11">
        <f t="shared" si="121"/>
        <v>7</v>
      </c>
      <c r="F250" s="11">
        <f t="shared" si="122"/>
        <v>10</v>
      </c>
      <c r="G250" s="11">
        <f t="shared" si="123"/>
        <v>14</v>
      </c>
      <c r="H250" s="11">
        <f t="shared" si="124"/>
        <v>18</v>
      </c>
      <c r="I250" s="11">
        <f t="shared" si="125"/>
        <v>19</v>
      </c>
      <c r="J250" s="11">
        <f t="shared" si="126"/>
        <v>19</v>
      </c>
      <c r="K250" s="11">
        <f t="shared" si="127"/>
        <v>19</v>
      </c>
      <c r="L250" s="11">
        <f t="shared" si="128"/>
        <v>21</v>
      </c>
      <c r="M250" s="11">
        <f t="shared" si="129"/>
        <v>23</v>
      </c>
      <c r="N250" s="11">
        <f t="shared" si="130"/>
        <v>23</v>
      </c>
      <c r="O250" s="12"/>
      <c r="Q250" s="10">
        <v>1009</v>
      </c>
      <c r="R250" s="10" t="s">
        <v>17</v>
      </c>
      <c r="S250" s="11">
        <f>+'[14]16'!$E$12</f>
        <v>3</v>
      </c>
      <c r="T250" s="11">
        <f>+'[14]16'!$F$12</f>
        <v>2</v>
      </c>
      <c r="U250" s="11">
        <f>+'[14]16'!$G$12</f>
        <v>2</v>
      </c>
      <c r="V250" s="11">
        <f>+'[14]16'!$I$12</f>
        <v>3</v>
      </c>
      <c r="W250" s="11">
        <f>+'[14]16'!$J$12</f>
        <v>4</v>
      </c>
      <c r="X250" s="11">
        <f>+'[14]16'!$K$12</f>
        <v>4</v>
      </c>
      <c r="Y250" s="11">
        <f>+'[14]16'!$M$12</f>
        <v>1</v>
      </c>
      <c r="Z250" s="11">
        <f>+'[14]16'!$N$12</f>
        <v>0</v>
      </c>
      <c r="AA250" s="11">
        <f>+'[14]16'!$O$12</f>
        <v>0</v>
      </c>
      <c r="AB250" s="11">
        <f>+'[14]16'!$Q$12</f>
        <v>2</v>
      </c>
      <c r="AC250" s="11">
        <f>+'[14]16'!$R$12</f>
        <v>2</v>
      </c>
      <c r="AD250" s="11">
        <f>+'[14]16'!$S$12</f>
        <v>0</v>
      </c>
      <c r="AE250" s="12">
        <f t="shared" si="131"/>
        <v>23</v>
      </c>
    </row>
    <row r="251" spans="1:31">
      <c r="A251" s="10">
        <v>1010</v>
      </c>
      <c r="B251" s="10" t="s">
        <v>19</v>
      </c>
      <c r="C251" s="11">
        <f t="shared" si="120"/>
        <v>1</v>
      </c>
      <c r="D251" s="11">
        <f t="shared" si="132"/>
        <v>2</v>
      </c>
      <c r="E251" s="11">
        <f t="shared" si="121"/>
        <v>4</v>
      </c>
      <c r="F251" s="11">
        <f t="shared" si="122"/>
        <v>9</v>
      </c>
      <c r="G251" s="11">
        <f t="shared" si="123"/>
        <v>29</v>
      </c>
      <c r="H251" s="11">
        <f t="shared" si="124"/>
        <v>33</v>
      </c>
      <c r="I251" s="11">
        <f t="shared" si="125"/>
        <v>37</v>
      </c>
      <c r="J251" s="11">
        <f t="shared" si="126"/>
        <v>39</v>
      </c>
      <c r="K251" s="11">
        <f t="shared" si="127"/>
        <v>39</v>
      </c>
      <c r="L251" s="11">
        <f t="shared" si="128"/>
        <v>39</v>
      </c>
      <c r="M251" s="11">
        <f t="shared" si="129"/>
        <v>40</v>
      </c>
      <c r="N251" s="11">
        <f t="shared" si="130"/>
        <v>44</v>
      </c>
      <c r="O251" s="12"/>
      <c r="Q251" s="10">
        <v>1010</v>
      </c>
      <c r="R251" s="10" t="s">
        <v>19</v>
      </c>
      <c r="S251" s="11">
        <f>+'[14]18'!$E$12</f>
        <v>1</v>
      </c>
      <c r="T251" s="11">
        <f>+'[14]18'!$F$12</f>
        <v>1</v>
      </c>
      <c r="U251" s="11">
        <f>+'[14]18'!$G$12</f>
        <v>2</v>
      </c>
      <c r="V251" s="11">
        <f>+'[14]18'!$I$12</f>
        <v>5</v>
      </c>
      <c r="W251" s="11">
        <f>+'[14]18'!$J$12</f>
        <v>20</v>
      </c>
      <c r="X251" s="11">
        <f>+'[14]18'!$K$12</f>
        <v>4</v>
      </c>
      <c r="Y251" s="11">
        <f>+'[14]18'!$M$12</f>
        <v>4</v>
      </c>
      <c r="Z251" s="11">
        <f>+'[14]18'!$N$12</f>
        <v>2</v>
      </c>
      <c r="AA251" s="11">
        <f>+'[14]18'!$O$12</f>
        <v>0</v>
      </c>
      <c r="AB251" s="11">
        <f>+'[14]18'!$Q$12</f>
        <v>0</v>
      </c>
      <c r="AC251" s="11">
        <f>+'[14]18'!$R$12</f>
        <v>1</v>
      </c>
      <c r="AD251" s="11">
        <f>+'[14]18'!$S$12</f>
        <v>4</v>
      </c>
      <c r="AE251" s="12">
        <f t="shared" si="131"/>
        <v>44</v>
      </c>
    </row>
    <row r="252" spans="1:31">
      <c r="A252" s="10">
        <v>1011</v>
      </c>
      <c r="B252" s="10" t="s">
        <v>20</v>
      </c>
      <c r="C252" s="11">
        <f t="shared" si="120"/>
        <v>0</v>
      </c>
      <c r="D252" s="11">
        <f t="shared" si="132"/>
        <v>0</v>
      </c>
      <c r="E252" s="11">
        <f t="shared" si="121"/>
        <v>0</v>
      </c>
      <c r="F252" s="11">
        <f t="shared" si="122"/>
        <v>2</v>
      </c>
      <c r="G252" s="11">
        <f t="shared" si="123"/>
        <v>3</v>
      </c>
      <c r="H252" s="11">
        <f t="shared" si="124"/>
        <v>6</v>
      </c>
      <c r="I252" s="11">
        <f t="shared" si="125"/>
        <v>6</v>
      </c>
      <c r="J252" s="11">
        <f t="shared" si="126"/>
        <v>6</v>
      </c>
      <c r="K252" s="11">
        <f t="shared" si="127"/>
        <v>6</v>
      </c>
      <c r="L252" s="11">
        <f t="shared" si="128"/>
        <v>6</v>
      </c>
      <c r="M252" s="11">
        <f t="shared" si="129"/>
        <v>6</v>
      </c>
      <c r="N252" s="11">
        <f t="shared" si="130"/>
        <v>6</v>
      </c>
      <c r="O252" s="12"/>
      <c r="Q252" s="10">
        <v>1011</v>
      </c>
      <c r="R252" s="10" t="s">
        <v>20</v>
      </c>
      <c r="S252" s="11">
        <f>+'[14]19'!$E$12</f>
        <v>0</v>
      </c>
      <c r="T252" s="11">
        <f>+'[14]19'!$F$12</f>
        <v>0</v>
      </c>
      <c r="U252" s="11">
        <f>+'[14]19'!$G$12</f>
        <v>0</v>
      </c>
      <c r="V252" s="11">
        <f>+'[14]19'!$I$12</f>
        <v>2</v>
      </c>
      <c r="W252" s="11">
        <f>+'[14]19'!$J$12</f>
        <v>1</v>
      </c>
      <c r="X252" s="11">
        <f>+'[14]19'!$K$12</f>
        <v>3</v>
      </c>
      <c r="Y252" s="11">
        <f>+'[14]19'!$M$12</f>
        <v>0</v>
      </c>
      <c r="Z252" s="11">
        <f>+'[14]19'!$N$12</f>
        <v>0</v>
      </c>
      <c r="AA252" s="11">
        <f>+'[14]19'!$O$12</f>
        <v>0</v>
      </c>
      <c r="AB252" s="11">
        <f>+'[14]19'!$Q$12</f>
        <v>0</v>
      </c>
      <c r="AC252" s="11">
        <f>+'[14]19'!$R$12</f>
        <v>0</v>
      </c>
      <c r="AD252" s="11">
        <f>+'[14]19'!$S$12</f>
        <v>0</v>
      </c>
      <c r="AE252" s="12">
        <f t="shared" si="131"/>
        <v>6</v>
      </c>
    </row>
    <row r="253" spans="1:31">
      <c r="A253" s="10">
        <v>1012</v>
      </c>
      <c r="B253" s="10" t="s">
        <v>21</v>
      </c>
      <c r="C253" s="11">
        <f t="shared" si="120"/>
        <v>15</v>
      </c>
      <c r="D253" s="11">
        <f t="shared" si="132"/>
        <v>15</v>
      </c>
      <c r="E253" s="11">
        <f t="shared" si="121"/>
        <v>23</v>
      </c>
      <c r="F253" s="11">
        <f t="shared" si="122"/>
        <v>31</v>
      </c>
      <c r="G253" s="11">
        <f t="shared" si="123"/>
        <v>41</v>
      </c>
      <c r="H253" s="11">
        <f t="shared" si="124"/>
        <v>60</v>
      </c>
      <c r="I253" s="11">
        <f t="shared" si="125"/>
        <v>62</v>
      </c>
      <c r="J253" s="11">
        <f t="shared" si="126"/>
        <v>69</v>
      </c>
      <c r="K253" s="11">
        <f t="shared" si="127"/>
        <v>79</v>
      </c>
      <c r="L253" s="11">
        <f t="shared" si="128"/>
        <v>79</v>
      </c>
      <c r="M253" s="11">
        <f t="shared" si="129"/>
        <v>81</v>
      </c>
      <c r="N253" s="11">
        <f t="shared" si="130"/>
        <v>81</v>
      </c>
      <c r="O253" s="12"/>
      <c r="Q253" s="10">
        <v>1012</v>
      </c>
      <c r="R253" s="10" t="s">
        <v>21</v>
      </c>
      <c r="S253" s="11">
        <f>+'[14]20'!$E$12</f>
        <v>15</v>
      </c>
      <c r="T253" s="11">
        <f>+'[14]20'!$F$12</f>
        <v>0</v>
      </c>
      <c r="U253" s="11">
        <f>+'[14]20'!$G$12</f>
        <v>8</v>
      </c>
      <c r="V253" s="11">
        <f>+'[14]20'!$I$12</f>
        <v>8</v>
      </c>
      <c r="W253" s="11">
        <f>+'[14]20'!$J$12</f>
        <v>10</v>
      </c>
      <c r="X253" s="11">
        <f>+'[14]20'!$K$12</f>
        <v>19</v>
      </c>
      <c r="Y253" s="11">
        <f>+'[14]20'!$M$12</f>
        <v>2</v>
      </c>
      <c r="Z253" s="11">
        <f>+'[14]20'!$N$12</f>
        <v>7</v>
      </c>
      <c r="AA253" s="11">
        <f>+'[14]20'!$O$12</f>
        <v>10</v>
      </c>
      <c r="AB253" s="11">
        <f>+'[14]20'!$Q$12</f>
        <v>0</v>
      </c>
      <c r="AC253" s="11">
        <f>+'[14]20'!$R$12</f>
        <v>2</v>
      </c>
      <c r="AD253" s="11">
        <f>+'[14]20'!$S$12</f>
        <v>0</v>
      </c>
      <c r="AE253" s="12">
        <f t="shared" si="131"/>
        <v>81</v>
      </c>
    </row>
    <row r="254" spans="1:31">
      <c r="A254" s="10">
        <v>1013</v>
      </c>
      <c r="B254" s="10" t="s">
        <v>22</v>
      </c>
      <c r="C254" s="11">
        <f t="shared" si="120"/>
        <v>0</v>
      </c>
      <c r="D254" s="11">
        <f t="shared" si="132"/>
        <v>1</v>
      </c>
      <c r="E254" s="11">
        <f t="shared" si="121"/>
        <v>2</v>
      </c>
      <c r="F254" s="11">
        <f t="shared" si="122"/>
        <v>3</v>
      </c>
      <c r="G254" s="11">
        <f t="shared" si="123"/>
        <v>6</v>
      </c>
      <c r="H254" s="11">
        <f t="shared" si="124"/>
        <v>7</v>
      </c>
      <c r="I254" s="11">
        <f t="shared" si="125"/>
        <v>7</v>
      </c>
      <c r="J254" s="11">
        <f t="shared" si="126"/>
        <v>7</v>
      </c>
      <c r="K254" s="11">
        <f t="shared" si="127"/>
        <v>7</v>
      </c>
      <c r="L254" s="11">
        <f t="shared" si="128"/>
        <v>7</v>
      </c>
      <c r="M254" s="11">
        <f t="shared" si="129"/>
        <v>7</v>
      </c>
      <c r="N254" s="11">
        <f t="shared" si="130"/>
        <v>7</v>
      </c>
      <c r="O254" s="12"/>
      <c r="Q254" s="10">
        <v>1013</v>
      </c>
      <c r="R254" s="10" t="s">
        <v>22</v>
      </c>
      <c r="S254" s="11">
        <f>+'[14]21'!$E$12</f>
        <v>0</v>
      </c>
      <c r="T254" s="11">
        <f>+'[14]21'!$F$12</f>
        <v>1</v>
      </c>
      <c r="U254" s="11">
        <f>+'[14]21'!$G$12</f>
        <v>1</v>
      </c>
      <c r="V254" s="11">
        <f>+'[14]21'!$I$12</f>
        <v>1</v>
      </c>
      <c r="W254" s="11">
        <f>+'[14]21'!$J$12</f>
        <v>3</v>
      </c>
      <c r="X254" s="11">
        <f>+'[14]21'!$K$12</f>
        <v>1</v>
      </c>
      <c r="Y254" s="11">
        <f>+'[14]21'!$M$12</f>
        <v>0</v>
      </c>
      <c r="Z254" s="11">
        <f>+'[14]21'!$N$12</f>
        <v>0</v>
      </c>
      <c r="AA254" s="11">
        <f>+'[14]21'!$O$12</f>
        <v>0</v>
      </c>
      <c r="AB254" s="11">
        <f>+'[14]21'!$Q$12</f>
        <v>0</v>
      </c>
      <c r="AC254" s="11">
        <f>+'[14]21'!$R$12</f>
        <v>0</v>
      </c>
      <c r="AD254" s="11">
        <f>+'[14]21'!$S$12</f>
        <v>0</v>
      </c>
      <c r="AE254" s="12">
        <f t="shared" si="131"/>
        <v>7</v>
      </c>
    </row>
    <row r="255" spans="1:31">
      <c r="A255" s="10">
        <v>1014</v>
      </c>
      <c r="B255" s="10" t="s">
        <v>23</v>
      </c>
      <c r="C255" s="11">
        <f t="shared" si="120"/>
        <v>268</v>
      </c>
      <c r="D255" s="11">
        <f t="shared" si="132"/>
        <v>513</v>
      </c>
      <c r="E255" s="11">
        <f t="shared" si="121"/>
        <v>551</v>
      </c>
      <c r="F255" s="11">
        <f t="shared" si="122"/>
        <v>577</v>
      </c>
      <c r="G255" s="11">
        <f t="shared" si="123"/>
        <v>609</v>
      </c>
      <c r="H255" s="11">
        <f t="shared" si="124"/>
        <v>653</v>
      </c>
      <c r="I255" s="11">
        <f t="shared" si="125"/>
        <v>736</v>
      </c>
      <c r="J255" s="11">
        <f t="shared" si="126"/>
        <v>817</v>
      </c>
      <c r="K255" s="11">
        <f t="shared" si="127"/>
        <v>842</v>
      </c>
      <c r="L255" s="11">
        <f t="shared" si="128"/>
        <v>854</v>
      </c>
      <c r="M255" s="11">
        <f t="shared" si="129"/>
        <v>854</v>
      </c>
      <c r="N255" s="11">
        <f t="shared" si="130"/>
        <v>854</v>
      </c>
      <c r="O255" s="12"/>
      <c r="Q255" s="10">
        <v>1014</v>
      </c>
      <c r="R255" s="10" t="s">
        <v>23</v>
      </c>
      <c r="S255" s="11">
        <f>+'[14]22'!$E$12</f>
        <v>268</v>
      </c>
      <c r="T255" s="11">
        <f>+'[14]22'!$F$12</f>
        <v>245</v>
      </c>
      <c r="U255" s="11">
        <f>+'[14]22'!$G$12</f>
        <v>38</v>
      </c>
      <c r="V255" s="11">
        <f>+'[14]22'!$I$12</f>
        <v>26</v>
      </c>
      <c r="W255" s="11">
        <f>+'[14]22'!$J$12</f>
        <v>32</v>
      </c>
      <c r="X255" s="11">
        <f>+'[14]22'!$K$12</f>
        <v>44</v>
      </c>
      <c r="Y255" s="11">
        <f>+'[14]22'!$M$12</f>
        <v>83</v>
      </c>
      <c r="Z255" s="11">
        <f>+'[14]22'!$N$12</f>
        <v>81</v>
      </c>
      <c r="AA255" s="11">
        <f>+'[14]22'!$O$12</f>
        <v>25</v>
      </c>
      <c r="AB255" s="11">
        <f>+'[14]22'!$Q$12</f>
        <v>12</v>
      </c>
      <c r="AC255" s="11">
        <f>+'[14]22'!$R$12</f>
        <v>0</v>
      </c>
      <c r="AD255" s="11">
        <f>+'[14]22'!$S$12</f>
        <v>0</v>
      </c>
      <c r="AE255" s="12">
        <f t="shared" si="131"/>
        <v>854</v>
      </c>
    </row>
    <row r="256" spans="1:31">
      <c r="A256" s="10">
        <v>1015</v>
      </c>
      <c r="B256" s="10" t="s">
        <v>24</v>
      </c>
      <c r="C256" s="11">
        <f t="shared" si="120"/>
        <v>6</v>
      </c>
      <c r="D256" s="11">
        <f t="shared" si="132"/>
        <v>9</v>
      </c>
      <c r="E256" s="11">
        <f t="shared" si="121"/>
        <v>10</v>
      </c>
      <c r="F256" s="11">
        <f t="shared" si="122"/>
        <v>12</v>
      </c>
      <c r="G256" s="11">
        <f t="shared" si="123"/>
        <v>13</v>
      </c>
      <c r="H256" s="11">
        <f t="shared" si="124"/>
        <v>14</v>
      </c>
      <c r="I256" s="11">
        <f t="shared" si="125"/>
        <v>14</v>
      </c>
      <c r="J256" s="11">
        <f t="shared" si="126"/>
        <v>15</v>
      </c>
      <c r="K256" s="11">
        <f t="shared" si="127"/>
        <v>17</v>
      </c>
      <c r="L256" s="11">
        <f t="shared" si="128"/>
        <v>17</v>
      </c>
      <c r="M256" s="11">
        <f t="shared" si="129"/>
        <v>18</v>
      </c>
      <c r="N256" s="11">
        <f t="shared" si="130"/>
        <v>18</v>
      </c>
      <c r="O256" s="12"/>
      <c r="Q256" s="10">
        <v>1015</v>
      </c>
      <c r="R256" s="10" t="s">
        <v>24</v>
      </c>
      <c r="S256" s="11">
        <f>+'[14]23'!$E$12</f>
        <v>6</v>
      </c>
      <c r="T256" s="11">
        <f>+'[14]23'!$F$12</f>
        <v>3</v>
      </c>
      <c r="U256" s="11">
        <f>+'[14]23'!$G$12</f>
        <v>1</v>
      </c>
      <c r="V256" s="11">
        <f>+'[14]23'!$I$12</f>
        <v>2</v>
      </c>
      <c r="W256" s="11">
        <f>+'[14]23'!$J$12</f>
        <v>1</v>
      </c>
      <c r="X256" s="11">
        <f>+'[14]23'!$K$12</f>
        <v>1</v>
      </c>
      <c r="Y256" s="11">
        <f>+'[14]23'!$M$12</f>
        <v>0</v>
      </c>
      <c r="Z256" s="11">
        <f>+'[14]23'!$N$12</f>
        <v>1</v>
      </c>
      <c r="AA256" s="11">
        <f>+'[14]23'!$O$12</f>
        <v>2</v>
      </c>
      <c r="AB256" s="11">
        <f>+'[14]23'!$Q$12</f>
        <v>0</v>
      </c>
      <c r="AC256" s="11">
        <f>+'[14]23'!$R$12</f>
        <v>1</v>
      </c>
      <c r="AD256" s="11">
        <f>+'[14]23'!$S$12</f>
        <v>0</v>
      </c>
      <c r="AE256" s="12">
        <f t="shared" si="131"/>
        <v>18</v>
      </c>
    </row>
    <row r="257" spans="1:31">
      <c r="A257" s="10">
        <v>1016</v>
      </c>
      <c r="B257" s="10" t="s">
        <v>25</v>
      </c>
      <c r="C257" s="11">
        <f t="shared" si="120"/>
        <v>0</v>
      </c>
      <c r="D257" s="11">
        <f t="shared" si="132"/>
        <v>0</v>
      </c>
      <c r="E257" s="11">
        <f t="shared" si="121"/>
        <v>1</v>
      </c>
      <c r="F257" s="11">
        <f t="shared" si="122"/>
        <v>3</v>
      </c>
      <c r="G257" s="11">
        <f t="shared" si="123"/>
        <v>5</v>
      </c>
      <c r="H257" s="11">
        <f t="shared" si="124"/>
        <v>5</v>
      </c>
      <c r="I257" s="11">
        <f t="shared" si="125"/>
        <v>5</v>
      </c>
      <c r="J257" s="11">
        <f t="shared" si="126"/>
        <v>5</v>
      </c>
      <c r="K257" s="11">
        <f t="shared" si="127"/>
        <v>5</v>
      </c>
      <c r="L257" s="11">
        <f t="shared" si="128"/>
        <v>5</v>
      </c>
      <c r="M257" s="11">
        <f t="shared" si="129"/>
        <v>5</v>
      </c>
      <c r="N257" s="11">
        <f t="shared" si="130"/>
        <v>5</v>
      </c>
      <c r="O257" s="12"/>
      <c r="Q257" s="10">
        <v>1016</v>
      </c>
      <c r="R257" s="10" t="s">
        <v>25</v>
      </c>
      <c r="S257" s="11">
        <f>+'[14]24'!$E$12</f>
        <v>0</v>
      </c>
      <c r="T257" s="11">
        <f>+'[14]24'!$F$12</f>
        <v>0</v>
      </c>
      <c r="U257" s="11">
        <f>+'[14]24'!$G$12</f>
        <v>1</v>
      </c>
      <c r="V257" s="11">
        <f>+'[14]24'!$I$12</f>
        <v>2</v>
      </c>
      <c r="W257" s="11">
        <f>+'[14]24'!$J$12</f>
        <v>2</v>
      </c>
      <c r="X257" s="11">
        <f>+'[14]24'!$K$12</f>
        <v>0</v>
      </c>
      <c r="Y257" s="11">
        <f>+'[14]24'!$M$12</f>
        <v>0</v>
      </c>
      <c r="Z257" s="11">
        <f>+'[14]24'!$N$12</f>
        <v>0</v>
      </c>
      <c r="AA257" s="11">
        <f>+'[14]24'!$O$12</f>
        <v>0</v>
      </c>
      <c r="AB257" s="11">
        <f>+'[14]24'!$Q$12</f>
        <v>0</v>
      </c>
      <c r="AC257" s="11">
        <f>+'[14]24'!$R$12</f>
        <v>0</v>
      </c>
      <c r="AD257" s="11">
        <f>+'[14]24'!$S$12</f>
        <v>0</v>
      </c>
      <c r="AE257" s="12">
        <f t="shared" si="131"/>
        <v>5</v>
      </c>
    </row>
    <row r="258" spans="1:31">
      <c r="A258" s="10">
        <v>1017</v>
      </c>
      <c r="B258" s="10" t="s">
        <v>26</v>
      </c>
      <c r="C258" s="11">
        <f t="shared" si="120"/>
        <v>1</v>
      </c>
      <c r="D258" s="11">
        <f t="shared" si="132"/>
        <v>1</v>
      </c>
      <c r="E258" s="11">
        <f t="shared" si="121"/>
        <v>1</v>
      </c>
      <c r="F258" s="11">
        <f t="shared" si="122"/>
        <v>2</v>
      </c>
      <c r="G258" s="11">
        <f t="shared" si="123"/>
        <v>2</v>
      </c>
      <c r="H258" s="11">
        <f t="shared" si="124"/>
        <v>3</v>
      </c>
      <c r="I258" s="11">
        <f t="shared" si="125"/>
        <v>5</v>
      </c>
      <c r="J258" s="11">
        <f t="shared" si="126"/>
        <v>7</v>
      </c>
      <c r="K258" s="11">
        <f t="shared" si="127"/>
        <v>11</v>
      </c>
      <c r="L258" s="11">
        <f t="shared" si="128"/>
        <v>11</v>
      </c>
      <c r="M258" s="11">
        <f t="shared" si="129"/>
        <v>12</v>
      </c>
      <c r="N258" s="11">
        <f t="shared" si="130"/>
        <v>12</v>
      </c>
      <c r="O258" s="12"/>
      <c r="Q258" s="10">
        <v>1017</v>
      </c>
      <c r="R258" s="10" t="s">
        <v>26</v>
      </c>
      <c r="S258" s="11">
        <f>+'[14]25'!$E$12</f>
        <v>1</v>
      </c>
      <c r="T258" s="11">
        <f>+'[14]25'!$F$12</f>
        <v>0</v>
      </c>
      <c r="U258" s="11">
        <f>+'[14]25'!$G$12</f>
        <v>0</v>
      </c>
      <c r="V258" s="11">
        <f>+'[14]25'!$I$12</f>
        <v>1</v>
      </c>
      <c r="W258" s="11">
        <f>+'[14]25'!$J$12</f>
        <v>0</v>
      </c>
      <c r="X258" s="11">
        <f>+'[14]25'!$K$12</f>
        <v>1</v>
      </c>
      <c r="Y258" s="11">
        <f>+'[14]25'!$M$12</f>
        <v>2</v>
      </c>
      <c r="Z258" s="11">
        <f>+'[14]25'!$N$12</f>
        <v>2</v>
      </c>
      <c r="AA258" s="11">
        <f>+'[14]25'!$O$12</f>
        <v>4</v>
      </c>
      <c r="AB258" s="11">
        <f>+'[14]25'!$Q$12</f>
        <v>0</v>
      </c>
      <c r="AC258" s="11">
        <f>+'[14]25'!$R$12</f>
        <v>1</v>
      </c>
      <c r="AD258" s="11">
        <f>+'[14]25'!$S$12</f>
        <v>0</v>
      </c>
      <c r="AE258" s="12">
        <f t="shared" si="131"/>
        <v>12</v>
      </c>
    </row>
    <row r="259" spans="1:31">
      <c r="A259" s="10">
        <v>1018</v>
      </c>
      <c r="B259" s="10" t="s">
        <v>27</v>
      </c>
      <c r="C259" s="11">
        <f t="shared" si="120"/>
        <v>0</v>
      </c>
      <c r="D259" s="11">
        <f t="shared" si="132"/>
        <v>0</v>
      </c>
      <c r="E259" s="11">
        <f t="shared" si="121"/>
        <v>0</v>
      </c>
      <c r="F259" s="11">
        <f t="shared" si="122"/>
        <v>1</v>
      </c>
      <c r="G259" s="11">
        <f t="shared" si="123"/>
        <v>1</v>
      </c>
      <c r="H259" s="11">
        <f t="shared" si="124"/>
        <v>2</v>
      </c>
      <c r="I259" s="11">
        <f t="shared" si="125"/>
        <v>2</v>
      </c>
      <c r="J259" s="11">
        <f t="shared" si="126"/>
        <v>3</v>
      </c>
      <c r="K259" s="11">
        <f t="shared" si="127"/>
        <v>3</v>
      </c>
      <c r="L259" s="11">
        <f t="shared" si="128"/>
        <v>6</v>
      </c>
      <c r="M259" s="11">
        <f t="shared" si="129"/>
        <v>6</v>
      </c>
      <c r="N259" s="11">
        <f t="shared" si="130"/>
        <v>6</v>
      </c>
      <c r="O259" s="12"/>
      <c r="Q259" s="10">
        <v>1018</v>
      </c>
      <c r="R259" s="10" t="s">
        <v>27</v>
      </c>
      <c r="S259" s="11">
        <f>+'[14]26'!$E$12</f>
        <v>0</v>
      </c>
      <c r="T259" s="11">
        <f>+'[14]26'!$F$12</f>
        <v>0</v>
      </c>
      <c r="U259" s="11">
        <f>+'[14]26'!$G$12</f>
        <v>0</v>
      </c>
      <c r="V259" s="11">
        <f>+'[14]26'!$I$12</f>
        <v>1</v>
      </c>
      <c r="W259" s="11">
        <f>+'[14]26'!$J$12</f>
        <v>0</v>
      </c>
      <c r="X259" s="11">
        <f>+'[14]26'!$K$12</f>
        <v>1</v>
      </c>
      <c r="Y259" s="11">
        <f>+'[14]26'!$M$12</f>
        <v>0</v>
      </c>
      <c r="Z259" s="11">
        <f>+'[14]26'!$N$12</f>
        <v>1</v>
      </c>
      <c r="AA259" s="11">
        <f>+'[14]26'!$O$12</f>
        <v>0</v>
      </c>
      <c r="AB259" s="11">
        <f>+'[14]26'!$Q$12</f>
        <v>3</v>
      </c>
      <c r="AC259" s="11">
        <f>+'[14]26'!$R$12</f>
        <v>0</v>
      </c>
      <c r="AD259" s="11">
        <f>+'[14]26'!$S$12</f>
        <v>0</v>
      </c>
      <c r="AE259" s="12">
        <f t="shared" si="131"/>
        <v>6</v>
      </c>
    </row>
    <row r="260" spans="1:31">
      <c r="A260" s="10">
        <v>1019</v>
      </c>
      <c r="B260" s="10" t="s">
        <v>28</v>
      </c>
      <c r="C260" s="11">
        <f t="shared" si="120"/>
        <v>0</v>
      </c>
      <c r="D260" s="11">
        <f t="shared" si="132"/>
        <v>0</v>
      </c>
      <c r="E260" s="11">
        <f t="shared" si="121"/>
        <v>0</v>
      </c>
      <c r="F260" s="11">
        <f t="shared" si="122"/>
        <v>0</v>
      </c>
      <c r="G260" s="11">
        <f t="shared" si="123"/>
        <v>0</v>
      </c>
      <c r="H260" s="11">
        <f t="shared" si="124"/>
        <v>0</v>
      </c>
      <c r="I260" s="11">
        <f t="shared" si="125"/>
        <v>0</v>
      </c>
      <c r="J260" s="11">
        <f t="shared" si="126"/>
        <v>0</v>
      </c>
      <c r="K260" s="11">
        <f t="shared" si="127"/>
        <v>0</v>
      </c>
      <c r="L260" s="11">
        <f t="shared" si="128"/>
        <v>0</v>
      </c>
      <c r="M260" s="11">
        <f t="shared" si="129"/>
        <v>0</v>
      </c>
      <c r="N260" s="11">
        <f t="shared" si="130"/>
        <v>0</v>
      </c>
      <c r="O260" s="12"/>
      <c r="Q260" s="10">
        <v>1019</v>
      </c>
      <c r="R260" s="10" t="s">
        <v>28</v>
      </c>
      <c r="S260" s="11">
        <f>+'[14]27'!$E$12</f>
        <v>0</v>
      </c>
      <c r="T260" s="11">
        <f>+'[14]27'!$F$12</f>
        <v>0</v>
      </c>
      <c r="U260" s="11">
        <f>+'[14]27'!$G$12</f>
        <v>0</v>
      </c>
      <c r="V260" s="11">
        <f>+'[14]27'!$I$12</f>
        <v>0</v>
      </c>
      <c r="W260" s="11">
        <f>+'[14]27'!$J$12</f>
        <v>0</v>
      </c>
      <c r="X260" s="11">
        <f>+'[14]27'!$K$12</f>
        <v>0</v>
      </c>
      <c r="Y260" s="11">
        <f>+'[14]27'!$M$12</f>
        <v>0</v>
      </c>
      <c r="Z260" s="11">
        <f>+'[14]27'!$N$12</f>
        <v>0</v>
      </c>
      <c r="AA260" s="11">
        <f>+'[14]27'!$O$12</f>
        <v>0</v>
      </c>
      <c r="AB260" s="11">
        <f>+'[14]27'!$Q$12</f>
        <v>0</v>
      </c>
      <c r="AC260" s="11">
        <f>+'[14]27'!$R$12</f>
        <v>0</v>
      </c>
      <c r="AD260" s="11">
        <f>+'[14]27'!$S$12</f>
        <v>0</v>
      </c>
      <c r="AE260" s="12">
        <f t="shared" si="131"/>
        <v>0</v>
      </c>
    </row>
    <row r="261" spans="1:31">
      <c r="A261" s="10">
        <v>1020</v>
      </c>
      <c r="B261" s="10" t="s">
        <v>29</v>
      </c>
      <c r="C261" s="11">
        <f t="shared" si="120"/>
        <v>0</v>
      </c>
      <c r="D261" s="11">
        <f t="shared" si="132"/>
        <v>2</v>
      </c>
      <c r="E261" s="11">
        <f t="shared" si="121"/>
        <v>2</v>
      </c>
      <c r="F261" s="11">
        <f t="shared" si="122"/>
        <v>3</v>
      </c>
      <c r="G261" s="11">
        <f t="shared" si="123"/>
        <v>3</v>
      </c>
      <c r="H261" s="11">
        <f t="shared" si="124"/>
        <v>3</v>
      </c>
      <c r="I261" s="11">
        <f t="shared" si="125"/>
        <v>3</v>
      </c>
      <c r="J261" s="11">
        <f t="shared" si="126"/>
        <v>3</v>
      </c>
      <c r="K261" s="11">
        <f t="shared" si="127"/>
        <v>3</v>
      </c>
      <c r="L261" s="11">
        <f t="shared" si="128"/>
        <v>3</v>
      </c>
      <c r="M261" s="11">
        <f t="shared" si="129"/>
        <v>3</v>
      </c>
      <c r="N261" s="11">
        <f t="shared" si="130"/>
        <v>3</v>
      </c>
      <c r="O261" s="12"/>
      <c r="Q261" s="10">
        <v>1020</v>
      </c>
      <c r="R261" s="10" t="s">
        <v>29</v>
      </c>
      <c r="S261" s="11">
        <f>+'[14]28'!$E$12</f>
        <v>0</v>
      </c>
      <c r="T261" s="11">
        <f>+'[14]28'!$F$12</f>
        <v>2</v>
      </c>
      <c r="U261" s="11">
        <f>+'[14]28'!$G$12</f>
        <v>0</v>
      </c>
      <c r="V261" s="11">
        <f>+'[14]28'!$I$12</f>
        <v>1</v>
      </c>
      <c r="W261" s="11">
        <f>+'[14]28'!$J$12</f>
        <v>0</v>
      </c>
      <c r="X261" s="11">
        <f>+'[14]28'!$K$12</f>
        <v>0</v>
      </c>
      <c r="Y261" s="11">
        <f>+'[14]28'!$M$12</f>
        <v>0</v>
      </c>
      <c r="Z261" s="11">
        <f>+'[14]28'!$N$12</f>
        <v>0</v>
      </c>
      <c r="AA261" s="11">
        <f>+'[14]28'!$O$12</f>
        <v>0</v>
      </c>
      <c r="AB261" s="11">
        <f>+'[14]28'!$Q$12</f>
        <v>0</v>
      </c>
      <c r="AC261" s="11">
        <f>+'[14]28'!$R$12</f>
        <v>0</v>
      </c>
      <c r="AD261" s="11">
        <f>+'[14]28'!$S$12</f>
        <v>0</v>
      </c>
      <c r="AE261" s="12">
        <f t="shared" si="131"/>
        <v>3</v>
      </c>
    </row>
    <row r="262" spans="1:31">
      <c r="A262" s="10">
        <v>1021</v>
      </c>
      <c r="B262" s="10" t="s">
        <v>30</v>
      </c>
      <c r="C262" s="11">
        <f t="shared" si="120"/>
        <v>0</v>
      </c>
      <c r="D262" s="11">
        <f t="shared" si="132"/>
        <v>1</v>
      </c>
      <c r="E262" s="11">
        <f t="shared" si="121"/>
        <v>1</v>
      </c>
      <c r="F262" s="11">
        <f t="shared" si="122"/>
        <v>2</v>
      </c>
      <c r="G262" s="11">
        <f t="shared" si="123"/>
        <v>9</v>
      </c>
      <c r="H262" s="11">
        <f t="shared" si="124"/>
        <v>9</v>
      </c>
      <c r="I262" s="11">
        <f t="shared" si="125"/>
        <v>10</v>
      </c>
      <c r="J262" s="11">
        <f t="shared" si="126"/>
        <v>10</v>
      </c>
      <c r="K262" s="11">
        <f t="shared" si="127"/>
        <v>17</v>
      </c>
      <c r="L262" s="11">
        <f t="shared" si="128"/>
        <v>17</v>
      </c>
      <c r="M262" s="11">
        <f t="shared" si="129"/>
        <v>18</v>
      </c>
      <c r="N262" s="11">
        <f t="shared" si="130"/>
        <v>18</v>
      </c>
      <c r="O262" s="12"/>
      <c r="Q262" s="10">
        <v>1021</v>
      </c>
      <c r="R262" s="10" t="s">
        <v>30</v>
      </c>
      <c r="S262" s="11">
        <f>+'[14]29'!$E$12</f>
        <v>0</v>
      </c>
      <c r="T262" s="11">
        <f>+'[14]29'!$F$12</f>
        <v>1</v>
      </c>
      <c r="U262" s="11">
        <f>+'[14]29'!$G$12</f>
        <v>0</v>
      </c>
      <c r="V262" s="11">
        <f>+'[14]29'!$I$12</f>
        <v>1</v>
      </c>
      <c r="W262" s="11">
        <f>+'[14]29'!$J$12</f>
        <v>7</v>
      </c>
      <c r="X262" s="11">
        <f>+'[14]29'!$K$12</f>
        <v>0</v>
      </c>
      <c r="Y262" s="11">
        <f>+'[14]29'!$M$12</f>
        <v>1</v>
      </c>
      <c r="Z262" s="11">
        <f>+'[14]29'!$N$12</f>
        <v>0</v>
      </c>
      <c r="AA262" s="11">
        <f>+'[14]29'!$O$12</f>
        <v>7</v>
      </c>
      <c r="AB262" s="11">
        <f>+'[14]29'!$Q$12</f>
        <v>0</v>
      </c>
      <c r="AC262" s="11">
        <f>+'[14]29'!$R$12</f>
        <v>1</v>
      </c>
      <c r="AD262" s="11">
        <f>+'[14]29'!$S$12</f>
        <v>0</v>
      </c>
      <c r="AE262" s="12">
        <f t="shared" si="131"/>
        <v>18</v>
      </c>
    </row>
    <row r="263" spans="1:31">
      <c r="A263" s="10">
        <v>1022</v>
      </c>
      <c r="B263" s="10" t="s">
        <v>31</v>
      </c>
      <c r="C263" s="11">
        <f t="shared" si="120"/>
        <v>0</v>
      </c>
      <c r="D263" s="11">
        <f t="shared" si="132"/>
        <v>4</v>
      </c>
      <c r="E263" s="11">
        <f t="shared" si="121"/>
        <v>17</v>
      </c>
      <c r="F263" s="11">
        <f t="shared" si="122"/>
        <v>17</v>
      </c>
      <c r="G263" s="11">
        <f t="shared" si="123"/>
        <v>22</v>
      </c>
      <c r="H263" s="11">
        <f t="shared" si="124"/>
        <v>23</v>
      </c>
      <c r="I263" s="11">
        <f t="shared" si="125"/>
        <v>23</v>
      </c>
      <c r="J263" s="11">
        <f t="shared" si="126"/>
        <v>45</v>
      </c>
      <c r="K263" s="11">
        <f t="shared" si="127"/>
        <v>57</v>
      </c>
      <c r="L263" s="11">
        <f t="shared" si="128"/>
        <v>67</v>
      </c>
      <c r="M263" s="11">
        <f t="shared" si="129"/>
        <v>73</v>
      </c>
      <c r="N263" s="11">
        <f t="shared" si="130"/>
        <v>73</v>
      </c>
      <c r="O263" s="12"/>
      <c r="Q263" s="10">
        <v>1022</v>
      </c>
      <c r="R263" s="10" t="s">
        <v>31</v>
      </c>
      <c r="S263" s="11">
        <f>+'[14]30'!$E$12</f>
        <v>0</v>
      </c>
      <c r="T263" s="11">
        <f>+'[14]30'!$F$12</f>
        <v>4</v>
      </c>
      <c r="U263" s="11">
        <f>+'[14]30'!$G$12</f>
        <v>13</v>
      </c>
      <c r="V263" s="11">
        <f>+'[14]30'!$I$12</f>
        <v>0</v>
      </c>
      <c r="W263" s="11">
        <f>+'[14]30'!$J$12</f>
        <v>5</v>
      </c>
      <c r="X263" s="11">
        <f>+'[14]30'!$K$12</f>
        <v>1</v>
      </c>
      <c r="Y263" s="11">
        <f>+'[14]30'!$M$12</f>
        <v>0</v>
      </c>
      <c r="Z263" s="11">
        <f>+'[14]30'!$N$12</f>
        <v>22</v>
      </c>
      <c r="AA263" s="11">
        <f>+'[14]30'!$O$12</f>
        <v>12</v>
      </c>
      <c r="AB263" s="11">
        <f>+'[14]30'!$Q$12</f>
        <v>10</v>
      </c>
      <c r="AC263" s="11">
        <f>+'[14]30'!$R$12</f>
        <v>6</v>
      </c>
      <c r="AD263" s="11">
        <f>+'[14]30'!$S$12</f>
        <v>0</v>
      </c>
      <c r="AE263" s="12">
        <f t="shared" si="131"/>
        <v>73</v>
      </c>
    </row>
    <row r="264" spans="1:31">
      <c r="A264" s="10">
        <v>1023</v>
      </c>
      <c r="B264" s="10" t="s">
        <v>32</v>
      </c>
      <c r="C264" s="11">
        <f t="shared" si="120"/>
        <v>0</v>
      </c>
      <c r="D264" s="11">
        <f t="shared" si="132"/>
        <v>0</v>
      </c>
      <c r="E264" s="11">
        <f t="shared" si="121"/>
        <v>1</v>
      </c>
      <c r="F264" s="11">
        <f t="shared" si="122"/>
        <v>2</v>
      </c>
      <c r="G264" s="11">
        <f t="shared" si="123"/>
        <v>2</v>
      </c>
      <c r="H264" s="11">
        <f t="shared" si="124"/>
        <v>2</v>
      </c>
      <c r="I264" s="11">
        <f t="shared" si="125"/>
        <v>2</v>
      </c>
      <c r="J264" s="11">
        <f t="shared" si="126"/>
        <v>2</v>
      </c>
      <c r="K264" s="11">
        <f t="shared" si="127"/>
        <v>2</v>
      </c>
      <c r="L264" s="11">
        <f t="shared" si="128"/>
        <v>2</v>
      </c>
      <c r="M264" s="11">
        <f t="shared" si="129"/>
        <v>2</v>
      </c>
      <c r="N264" s="11">
        <f t="shared" si="130"/>
        <v>2</v>
      </c>
      <c r="O264" s="12"/>
      <c r="Q264" s="10">
        <v>1023</v>
      </c>
      <c r="R264" s="10" t="s">
        <v>32</v>
      </c>
      <c r="S264" s="11">
        <f>+'[14]31'!$E$12</f>
        <v>0</v>
      </c>
      <c r="T264" s="11">
        <f>+'[14]31'!$F$12</f>
        <v>0</v>
      </c>
      <c r="U264" s="11">
        <f>+'[14]31'!$G$12</f>
        <v>1</v>
      </c>
      <c r="V264" s="11">
        <f>+'[14]31'!$I$12</f>
        <v>1</v>
      </c>
      <c r="W264" s="11">
        <f>+'[14]31'!$J$12</f>
        <v>0</v>
      </c>
      <c r="X264" s="11">
        <f>+'[14]31'!$K$12</f>
        <v>0</v>
      </c>
      <c r="Y264" s="11">
        <f>+'[14]31'!$M$12</f>
        <v>0</v>
      </c>
      <c r="Z264" s="11">
        <f>+'[14]31'!$N$12</f>
        <v>0</v>
      </c>
      <c r="AA264" s="11">
        <f>+'[14]31'!$O$12</f>
        <v>0</v>
      </c>
      <c r="AB264" s="11">
        <f>+'[14]31'!$Q$12</f>
        <v>0</v>
      </c>
      <c r="AC264" s="11">
        <f>+'[14]31'!$R$12</f>
        <v>0</v>
      </c>
      <c r="AD264" s="11">
        <f>+'[14]31'!$S$12</f>
        <v>0</v>
      </c>
      <c r="AE264" s="12">
        <f t="shared" si="131"/>
        <v>2</v>
      </c>
    </row>
    <row r="265" spans="1:31">
      <c r="A265" s="10">
        <v>1024</v>
      </c>
      <c r="B265" s="10" t="s">
        <v>33</v>
      </c>
      <c r="C265" s="11">
        <f t="shared" si="120"/>
        <v>0</v>
      </c>
      <c r="D265" s="11">
        <f t="shared" si="132"/>
        <v>0</v>
      </c>
      <c r="E265" s="11">
        <f t="shared" si="121"/>
        <v>0</v>
      </c>
      <c r="F265" s="11">
        <f t="shared" si="122"/>
        <v>54</v>
      </c>
      <c r="G265" s="11">
        <f t="shared" si="123"/>
        <v>54</v>
      </c>
      <c r="H265" s="11">
        <f t="shared" si="124"/>
        <v>55</v>
      </c>
      <c r="I265" s="11">
        <f t="shared" si="125"/>
        <v>55</v>
      </c>
      <c r="J265" s="11">
        <f t="shared" si="126"/>
        <v>55</v>
      </c>
      <c r="K265" s="11">
        <f t="shared" si="127"/>
        <v>55</v>
      </c>
      <c r="L265" s="11">
        <f t="shared" si="128"/>
        <v>55</v>
      </c>
      <c r="M265" s="11">
        <f t="shared" si="129"/>
        <v>55</v>
      </c>
      <c r="N265" s="11">
        <f t="shared" si="130"/>
        <v>96</v>
      </c>
      <c r="O265" s="12"/>
      <c r="Q265" s="10">
        <v>1024</v>
      </c>
      <c r="R265" s="10" t="s">
        <v>33</v>
      </c>
      <c r="S265" s="11">
        <f>+'[14]32'!$E$12</f>
        <v>0</v>
      </c>
      <c r="T265" s="11">
        <f>+'[14]32'!$F$12</f>
        <v>0</v>
      </c>
      <c r="U265" s="11">
        <f>+'[14]32'!$G$12</f>
        <v>0</v>
      </c>
      <c r="V265" s="11">
        <f>+'[14]32'!$I$12</f>
        <v>54</v>
      </c>
      <c r="W265" s="11">
        <f>+'[14]32'!$J$12</f>
        <v>0</v>
      </c>
      <c r="X265" s="11">
        <f>+'[14]32'!$K$12</f>
        <v>1</v>
      </c>
      <c r="Y265" s="11">
        <f>+'[14]32'!$M$12</f>
        <v>0</v>
      </c>
      <c r="Z265" s="11">
        <f>+'[14]32'!$N$12</f>
        <v>0</v>
      </c>
      <c r="AA265" s="11">
        <f>+'[14]32'!$O$12</f>
        <v>0</v>
      </c>
      <c r="AB265" s="11">
        <f>+'[14]32'!$Q$12</f>
        <v>0</v>
      </c>
      <c r="AC265" s="11">
        <f>+'[14]32'!$R$12</f>
        <v>0</v>
      </c>
      <c r="AD265" s="11">
        <f>+'[14]32'!$S$12</f>
        <v>41</v>
      </c>
      <c r="AE265" s="12">
        <f t="shared" si="131"/>
        <v>96</v>
      </c>
    </row>
    <row r="266" spans="1:31">
      <c r="A266" s="10">
        <v>1025</v>
      </c>
      <c r="B266" s="10" t="s">
        <v>34</v>
      </c>
      <c r="C266" s="11">
        <f t="shared" si="120"/>
        <v>1</v>
      </c>
      <c r="D266" s="11">
        <f t="shared" si="132"/>
        <v>6</v>
      </c>
      <c r="E266" s="11">
        <f t="shared" si="121"/>
        <v>19</v>
      </c>
      <c r="F266" s="11">
        <f t="shared" si="122"/>
        <v>25</v>
      </c>
      <c r="G266" s="11">
        <f>+F266+W266</f>
        <v>25</v>
      </c>
      <c r="H266" s="11">
        <f t="shared" si="124"/>
        <v>25</v>
      </c>
      <c r="I266" s="11">
        <f t="shared" si="125"/>
        <v>44</v>
      </c>
      <c r="J266" s="11">
        <f t="shared" si="126"/>
        <v>44</v>
      </c>
      <c r="K266" s="11">
        <f t="shared" si="127"/>
        <v>253</v>
      </c>
      <c r="L266" s="11">
        <f t="shared" si="128"/>
        <v>355</v>
      </c>
      <c r="M266" s="11">
        <f t="shared" si="129"/>
        <v>369</v>
      </c>
      <c r="N266" s="11">
        <f t="shared" si="130"/>
        <v>376</v>
      </c>
      <c r="O266" s="12"/>
      <c r="Q266" s="10">
        <v>1025</v>
      </c>
      <c r="R266" s="10" t="s">
        <v>34</v>
      </c>
      <c r="S266" s="11">
        <f>+'[14]33'!$E$12</f>
        <v>1</v>
      </c>
      <c r="T266" s="11">
        <f>+'[14]33'!$F$12</f>
        <v>5</v>
      </c>
      <c r="U266" s="11">
        <f>+'[14]33'!$G$12</f>
        <v>13</v>
      </c>
      <c r="V266" s="11">
        <f>+'[14]33'!$I$12</f>
        <v>6</v>
      </c>
      <c r="W266" s="11">
        <f>+'[14]33'!$J$12</f>
        <v>0</v>
      </c>
      <c r="X266" s="11">
        <f>+'[14]33'!$K$12</f>
        <v>0</v>
      </c>
      <c r="Y266" s="11">
        <f>+'[14]33'!$M$12</f>
        <v>19</v>
      </c>
      <c r="Z266" s="11">
        <f>+'[14]33'!$N$12</f>
        <v>0</v>
      </c>
      <c r="AA266" s="11">
        <f>+'[14]33'!$O$12</f>
        <v>209</v>
      </c>
      <c r="AB266" s="11">
        <f>+'[14]33'!$Q$12</f>
        <v>102</v>
      </c>
      <c r="AC266" s="11">
        <f>+'[14]33'!$R$12</f>
        <v>14</v>
      </c>
      <c r="AD266" s="11">
        <f>+'[14]33'!$S$12</f>
        <v>7</v>
      </c>
      <c r="AE266" s="12">
        <f t="shared" si="131"/>
        <v>376</v>
      </c>
    </row>
    <row r="267" spans="1:31">
      <c r="A267" s="10">
        <v>1026</v>
      </c>
      <c r="B267" s="10" t="s">
        <v>35</v>
      </c>
      <c r="C267" s="11">
        <f t="shared" si="120"/>
        <v>0</v>
      </c>
      <c r="D267" s="11">
        <f t="shared" si="132"/>
        <v>0</v>
      </c>
      <c r="E267" s="11">
        <f t="shared" si="121"/>
        <v>8</v>
      </c>
      <c r="F267" s="11">
        <f t="shared" si="122"/>
        <v>10</v>
      </c>
      <c r="G267" s="11">
        <f t="shared" si="123"/>
        <v>12</v>
      </c>
      <c r="H267" s="11">
        <f t="shared" si="124"/>
        <v>12</v>
      </c>
      <c r="I267" s="11">
        <f t="shared" si="125"/>
        <v>12</v>
      </c>
      <c r="J267" s="11">
        <f t="shared" si="126"/>
        <v>14</v>
      </c>
      <c r="K267" s="11">
        <f t="shared" si="127"/>
        <v>14</v>
      </c>
      <c r="L267" s="11">
        <f t="shared" si="128"/>
        <v>14</v>
      </c>
      <c r="M267" s="11">
        <f t="shared" si="129"/>
        <v>16</v>
      </c>
      <c r="N267" s="11">
        <f t="shared" si="130"/>
        <v>17</v>
      </c>
      <c r="O267" s="12"/>
      <c r="Q267" s="10">
        <v>1026</v>
      </c>
      <c r="R267" s="10" t="s">
        <v>35</v>
      </c>
      <c r="S267" s="11">
        <f>+'[14]34'!$E$12</f>
        <v>0</v>
      </c>
      <c r="T267" s="11">
        <f>+'[14]34'!$F$12</f>
        <v>0</v>
      </c>
      <c r="U267" s="11">
        <f>+'[14]34'!$G$12</f>
        <v>8</v>
      </c>
      <c r="V267" s="11">
        <f>+'[14]34'!$I$12</f>
        <v>2</v>
      </c>
      <c r="W267" s="11">
        <f>+'[14]34'!$J$12</f>
        <v>2</v>
      </c>
      <c r="X267" s="11">
        <f>+'[14]34'!$K$12</f>
        <v>0</v>
      </c>
      <c r="Y267" s="11">
        <f>+'[14]34'!$M$12</f>
        <v>0</v>
      </c>
      <c r="Z267" s="11">
        <f>+'[14]34'!$N$12</f>
        <v>2</v>
      </c>
      <c r="AA267" s="11">
        <f>+'[14]34'!$O$12</f>
        <v>0</v>
      </c>
      <c r="AB267" s="11">
        <f>+'[14]34'!$Q$12</f>
        <v>0</v>
      </c>
      <c r="AC267" s="11">
        <f>+'[14]34'!$R$12</f>
        <v>2</v>
      </c>
      <c r="AD267" s="11">
        <f>+'[14]34'!$S$12</f>
        <v>1</v>
      </c>
      <c r="AE267" s="12">
        <f t="shared" si="131"/>
        <v>17</v>
      </c>
    </row>
    <row r="268" spans="1:31">
      <c r="A268" s="10">
        <v>1027</v>
      </c>
      <c r="B268" s="10" t="s">
        <v>36</v>
      </c>
      <c r="C268" s="11">
        <f t="shared" si="120"/>
        <v>0</v>
      </c>
      <c r="D268" s="11">
        <f t="shared" si="132"/>
        <v>0</v>
      </c>
      <c r="E268" s="11">
        <f t="shared" si="121"/>
        <v>2</v>
      </c>
      <c r="F268" s="11">
        <f t="shared" si="122"/>
        <v>4</v>
      </c>
      <c r="G268" s="11">
        <f t="shared" si="123"/>
        <v>4</v>
      </c>
      <c r="H268" s="11">
        <f t="shared" si="124"/>
        <v>4</v>
      </c>
      <c r="I268" s="11">
        <f t="shared" si="125"/>
        <v>4</v>
      </c>
      <c r="J268" s="11">
        <f t="shared" si="126"/>
        <v>4</v>
      </c>
      <c r="K268" s="11">
        <f t="shared" si="127"/>
        <v>4</v>
      </c>
      <c r="L268" s="11">
        <f t="shared" si="128"/>
        <v>4</v>
      </c>
      <c r="M268" s="11">
        <f t="shared" si="129"/>
        <v>4</v>
      </c>
      <c r="N268" s="11">
        <f t="shared" si="130"/>
        <v>4</v>
      </c>
      <c r="O268" s="12"/>
      <c r="Q268" s="10">
        <v>1027</v>
      </c>
      <c r="R268" s="10" t="s">
        <v>36</v>
      </c>
      <c r="S268" s="11">
        <f>+'[14]35'!$E$12</f>
        <v>0</v>
      </c>
      <c r="T268" s="11">
        <f>+'[14]35'!$F$12</f>
        <v>0</v>
      </c>
      <c r="U268" s="11">
        <f>+'[14]35'!$G$12</f>
        <v>2</v>
      </c>
      <c r="V268" s="11">
        <f>+'[14]35'!$I$12</f>
        <v>2</v>
      </c>
      <c r="W268" s="11">
        <f>+'[14]35'!$J$12</f>
        <v>0</v>
      </c>
      <c r="X268" s="11">
        <f>+'[14]35'!$K$12</f>
        <v>0</v>
      </c>
      <c r="Y268" s="11">
        <f>+'[14]35'!$M$12</f>
        <v>0</v>
      </c>
      <c r="Z268" s="11">
        <f>+'[14]35'!$N$12</f>
        <v>0</v>
      </c>
      <c r="AA268" s="11">
        <f>+'[14]35'!$O$12</f>
        <v>0</v>
      </c>
      <c r="AB268" s="11">
        <f>+'[14]35'!$Q$12</f>
        <v>0</v>
      </c>
      <c r="AC268" s="11">
        <f>+'[14]35'!$R$12</f>
        <v>0</v>
      </c>
      <c r="AD268" s="11">
        <f>+'[14]35'!$S$12</f>
        <v>0</v>
      </c>
      <c r="AE268" s="12">
        <f t="shared" si="131"/>
        <v>4</v>
      </c>
    </row>
    <row r="269" spans="1:31">
      <c r="A269" s="10">
        <v>1028</v>
      </c>
      <c r="B269" s="10" t="s">
        <v>37</v>
      </c>
      <c r="C269" s="11">
        <f t="shared" si="120"/>
        <v>0</v>
      </c>
      <c r="D269" s="11">
        <f t="shared" si="132"/>
        <v>3</v>
      </c>
      <c r="E269" s="11">
        <f t="shared" si="121"/>
        <v>3</v>
      </c>
      <c r="F269" s="11">
        <f t="shared" si="122"/>
        <v>8</v>
      </c>
      <c r="G269" s="11">
        <f t="shared" si="123"/>
        <v>20</v>
      </c>
      <c r="H269" s="11">
        <f t="shared" si="124"/>
        <v>32</v>
      </c>
      <c r="I269" s="11">
        <f t="shared" si="125"/>
        <v>33</v>
      </c>
      <c r="J269" s="11">
        <f t="shared" si="126"/>
        <v>35</v>
      </c>
      <c r="K269" s="11">
        <f t="shared" si="127"/>
        <v>35</v>
      </c>
      <c r="L269" s="11">
        <f t="shared" si="128"/>
        <v>39</v>
      </c>
      <c r="M269" s="11">
        <f t="shared" si="129"/>
        <v>39</v>
      </c>
      <c r="N269" s="11">
        <f t="shared" si="130"/>
        <v>42</v>
      </c>
      <c r="O269" s="12"/>
      <c r="Q269" s="10">
        <v>1028</v>
      </c>
      <c r="R269" s="10" t="s">
        <v>37</v>
      </c>
      <c r="S269" s="11">
        <f>+'[14]36'!$E$12</f>
        <v>0</v>
      </c>
      <c r="T269" s="11">
        <f>+'[14]36'!$F$12</f>
        <v>3</v>
      </c>
      <c r="U269" s="11">
        <f>+'[14]36'!$G$12</f>
        <v>0</v>
      </c>
      <c r="V269" s="11">
        <f>+'[14]36'!$I$12</f>
        <v>5</v>
      </c>
      <c r="W269" s="11">
        <f>+'[14]36'!$J$12</f>
        <v>12</v>
      </c>
      <c r="X269" s="11">
        <f>+'[14]36'!$K$12</f>
        <v>12</v>
      </c>
      <c r="Y269" s="11">
        <f>+'[14]36'!$M$12</f>
        <v>1</v>
      </c>
      <c r="Z269" s="11">
        <f>+'[14]36'!$N$12</f>
        <v>2</v>
      </c>
      <c r="AA269" s="11">
        <f>+'[14]36'!$O$12</f>
        <v>0</v>
      </c>
      <c r="AB269" s="11">
        <f>+'[14]36'!$Q$12</f>
        <v>4</v>
      </c>
      <c r="AC269" s="11">
        <f>+'[14]36'!$R$12</f>
        <v>0</v>
      </c>
      <c r="AD269" s="11">
        <f>+'[14]36'!$S$12</f>
        <v>3</v>
      </c>
      <c r="AE269" s="12">
        <f t="shared" si="131"/>
        <v>42</v>
      </c>
    </row>
    <row r="270" spans="1:31">
      <c r="A270" s="10">
        <v>1029</v>
      </c>
      <c r="B270" s="10" t="s">
        <v>38</v>
      </c>
      <c r="C270" s="11">
        <f t="shared" si="120"/>
        <v>0</v>
      </c>
      <c r="D270" s="11">
        <f t="shared" si="132"/>
        <v>0</v>
      </c>
      <c r="E270" s="11">
        <f t="shared" si="121"/>
        <v>0</v>
      </c>
      <c r="F270" s="11">
        <f t="shared" si="122"/>
        <v>0</v>
      </c>
      <c r="G270" s="11">
        <f t="shared" si="123"/>
        <v>0</v>
      </c>
      <c r="H270" s="11">
        <f t="shared" si="124"/>
        <v>0</v>
      </c>
      <c r="I270" s="11">
        <f t="shared" si="125"/>
        <v>2</v>
      </c>
      <c r="J270" s="11">
        <f t="shared" si="126"/>
        <v>2</v>
      </c>
      <c r="K270" s="11">
        <f t="shared" si="127"/>
        <v>2</v>
      </c>
      <c r="L270" s="11">
        <f t="shared" si="128"/>
        <v>2</v>
      </c>
      <c r="M270" s="11">
        <f t="shared" si="129"/>
        <v>2</v>
      </c>
      <c r="N270" s="11">
        <f t="shared" si="130"/>
        <v>2</v>
      </c>
      <c r="O270" s="12"/>
      <c r="Q270" s="10">
        <v>1029</v>
      </c>
      <c r="R270" s="10" t="s">
        <v>38</v>
      </c>
      <c r="S270" s="11">
        <f>+'[14]37'!$E$12</f>
        <v>0</v>
      </c>
      <c r="T270" s="11">
        <f>+'[14]37'!$F$12</f>
        <v>0</v>
      </c>
      <c r="U270" s="11">
        <f>+'[14]37'!$G$12</f>
        <v>0</v>
      </c>
      <c r="V270" s="11">
        <f>+'[14]37'!$I$12</f>
        <v>0</v>
      </c>
      <c r="W270" s="11">
        <f>+'[14]37'!$J$12</f>
        <v>0</v>
      </c>
      <c r="X270" s="11">
        <f>+'[14]37'!$K$12</f>
        <v>0</v>
      </c>
      <c r="Y270" s="11">
        <f>+'[14]37'!$M$12</f>
        <v>2</v>
      </c>
      <c r="Z270" s="11">
        <f>+'[14]37'!$N$12</f>
        <v>0</v>
      </c>
      <c r="AA270" s="11">
        <f>+'[14]37'!$O$12</f>
        <v>0</v>
      </c>
      <c r="AB270" s="11">
        <f>+'[14]37'!$Q$12</f>
        <v>0</v>
      </c>
      <c r="AC270" s="11">
        <f>+'[14]37'!$R$12</f>
        <v>0</v>
      </c>
      <c r="AD270" s="11">
        <f>+'[14]37'!$S$12</f>
        <v>0</v>
      </c>
      <c r="AE270" s="12">
        <f t="shared" si="131"/>
        <v>2</v>
      </c>
    </row>
    <row r="271" spans="1:31">
      <c r="A271" s="15">
        <v>1030</v>
      </c>
      <c r="B271" s="15" t="s">
        <v>18</v>
      </c>
      <c r="C271" s="16">
        <f t="shared" si="120"/>
        <v>0</v>
      </c>
      <c r="D271" s="16">
        <f t="shared" si="132"/>
        <v>0</v>
      </c>
      <c r="E271" s="16">
        <f t="shared" si="121"/>
        <v>0</v>
      </c>
      <c r="F271" s="16">
        <f t="shared" si="122"/>
        <v>5</v>
      </c>
      <c r="G271" s="16">
        <f t="shared" si="123"/>
        <v>6</v>
      </c>
      <c r="H271" s="16">
        <f t="shared" si="124"/>
        <v>6</v>
      </c>
      <c r="I271" s="16">
        <f t="shared" si="125"/>
        <v>8</v>
      </c>
      <c r="J271" s="16">
        <f t="shared" si="126"/>
        <v>8</v>
      </c>
      <c r="K271" s="16">
        <f t="shared" si="127"/>
        <v>8</v>
      </c>
      <c r="L271" s="16">
        <f t="shared" si="128"/>
        <v>8</v>
      </c>
      <c r="M271" s="16">
        <f t="shared" si="129"/>
        <v>8</v>
      </c>
      <c r="N271" s="16">
        <f t="shared" si="130"/>
        <v>8</v>
      </c>
      <c r="O271" s="17"/>
      <c r="Q271" s="15">
        <v>1030</v>
      </c>
      <c r="R271" s="15" t="s">
        <v>18</v>
      </c>
      <c r="S271" s="16">
        <f>+'[14]17'!$E$12</f>
        <v>0</v>
      </c>
      <c r="T271" s="16">
        <f>+'[14]17'!$F$12</f>
        <v>0</v>
      </c>
      <c r="U271" s="16">
        <f>+'[14]17'!$G$12</f>
        <v>0</v>
      </c>
      <c r="V271" s="16">
        <f>+'[14]17'!$I$12</f>
        <v>5</v>
      </c>
      <c r="W271" s="16">
        <f>+'[14]17'!$J$12</f>
        <v>1</v>
      </c>
      <c r="X271" s="16">
        <f>+'[14]17'!$K$12</f>
        <v>0</v>
      </c>
      <c r="Y271" s="16">
        <f>+'[14]17'!$M$12</f>
        <v>2</v>
      </c>
      <c r="Z271" s="16">
        <f>+'[14]17'!$N$12</f>
        <v>0</v>
      </c>
      <c r="AA271" s="16">
        <f>+'[14]17'!$O$12</f>
        <v>0</v>
      </c>
      <c r="AB271" s="16">
        <f>+'[14]17'!$Q$12</f>
        <v>0</v>
      </c>
      <c r="AC271" s="16">
        <f>+'[14]17'!$R$12</f>
        <v>0</v>
      </c>
      <c r="AD271" s="16">
        <f>+'[14]17'!$S$12</f>
        <v>0</v>
      </c>
      <c r="AE271" s="17">
        <f t="shared" si="131"/>
        <v>8</v>
      </c>
    </row>
    <row r="272" spans="1:31">
      <c r="A272" s="4">
        <v>10300</v>
      </c>
      <c r="B272" s="4" t="s">
        <v>58</v>
      </c>
      <c r="C272" s="5">
        <f>SUM(C245:C271)</f>
        <v>313</v>
      </c>
      <c r="D272" s="5">
        <f t="shared" ref="D272:N272" si="133">SUM(D245:D271)</f>
        <v>588</v>
      </c>
      <c r="E272" s="5">
        <f t="shared" si="133"/>
        <v>681</v>
      </c>
      <c r="F272" s="5">
        <f t="shared" si="133"/>
        <v>813</v>
      </c>
      <c r="G272" s="5">
        <f t="shared" si="133"/>
        <v>927</v>
      </c>
      <c r="H272" s="5">
        <f t="shared" si="133"/>
        <v>1046</v>
      </c>
      <c r="I272" s="5">
        <f t="shared" si="133"/>
        <v>1173</v>
      </c>
      <c r="J272" s="5">
        <f t="shared" si="133"/>
        <v>1302</v>
      </c>
      <c r="K272" s="5">
        <f t="shared" si="133"/>
        <v>1593</v>
      </c>
      <c r="L272" s="5">
        <f t="shared" si="133"/>
        <v>1739</v>
      </c>
      <c r="M272" s="5">
        <f t="shared" si="133"/>
        <v>1810</v>
      </c>
      <c r="N272" s="5">
        <f t="shared" si="133"/>
        <v>1881</v>
      </c>
      <c r="O272" s="6"/>
      <c r="Q272" s="4">
        <v>10300</v>
      </c>
      <c r="R272" s="4" t="s">
        <v>58</v>
      </c>
      <c r="S272" s="5">
        <f>SUM(S245:S271)</f>
        <v>313</v>
      </c>
      <c r="T272" s="5">
        <f t="shared" ref="T272" si="134">SUM(T245:T271)</f>
        <v>275</v>
      </c>
      <c r="U272" s="5">
        <f t="shared" ref="U272" si="135">SUM(U245:U271)</f>
        <v>93</v>
      </c>
      <c r="V272" s="5">
        <f t="shared" ref="V272" si="136">SUM(V245:V271)</f>
        <v>132</v>
      </c>
      <c r="W272" s="5">
        <f t="shared" ref="W272" si="137">SUM(W245:W271)</f>
        <v>114</v>
      </c>
      <c r="X272" s="5">
        <f t="shared" ref="X272" si="138">SUM(X245:X271)</f>
        <v>119</v>
      </c>
      <c r="Y272" s="5">
        <f t="shared" ref="Y272" si="139">SUM(Y245:Y271)</f>
        <v>127</v>
      </c>
      <c r="Z272" s="5">
        <f t="shared" ref="Z272" si="140">SUM(Z245:Z271)</f>
        <v>129</v>
      </c>
      <c r="AA272" s="5">
        <f t="shared" ref="AA272" si="141">SUM(AA245:AA271)</f>
        <v>291</v>
      </c>
      <c r="AB272" s="5">
        <f t="shared" ref="AB272" si="142">SUM(AB245:AB271)</f>
        <v>146</v>
      </c>
      <c r="AC272" s="5">
        <f t="shared" ref="AC272" si="143">SUM(AC245:AC271)</f>
        <v>71</v>
      </c>
      <c r="AD272" s="5">
        <f t="shared" ref="AD272" si="144">SUM(AD245:AD271)</f>
        <v>71</v>
      </c>
      <c r="AE272" s="6">
        <f>SUM(S272:AD272)</f>
        <v>1881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9"/>
  </sheetPr>
  <dimension ref="A1:BZ272"/>
  <sheetViews>
    <sheetView zoomScale="70" zoomScaleNormal="70" workbookViewId="0"/>
  </sheetViews>
  <sheetFormatPr defaultColWidth="9.140625" defaultRowHeight="15"/>
  <cols>
    <col min="1" max="1" width="6.42578125" style="41" bestFit="1" customWidth="1"/>
    <col min="2" max="2" width="16" style="41" bestFit="1" customWidth="1"/>
    <col min="3" max="14" width="9.7109375" style="41" bestFit="1" customWidth="1"/>
    <col min="15" max="15" width="10.5703125" style="41" bestFit="1" customWidth="1"/>
    <col min="16" max="16" width="9.140625" style="41"/>
    <col min="18" max="18" width="12.85546875" bestFit="1" customWidth="1"/>
    <col min="19" max="19" width="9.28515625" bestFit="1" customWidth="1"/>
    <col min="20" max="23" width="10.28515625" bestFit="1" customWidth="1"/>
    <col min="24" max="29" width="9.28515625" bestFit="1" customWidth="1"/>
    <col min="30" max="30" width="9.28515625" customWidth="1"/>
    <col min="31" max="31" width="11.28515625" style="41" bestFit="1" customWidth="1"/>
    <col min="32" max="33" width="9.140625" style="41"/>
    <col min="34" max="34" width="14.28515625" style="41" bestFit="1" customWidth="1"/>
    <col min="35" max="49" width="9.140625" style="41"/>
    <col min="50" max="50" width="13.85546875" style="41" bestFit="1" customWidth="1"/>
    <col min="51" max="71" width="9.140625" style="41"/>
    <col min="72" max="78" width="10" style="41" bestFit="1" customWidth="1"/>
    <col min="79" max="16384" width="9.140625" style="41"/>
  </cols>
  <sheetData>
    <row r="1" spans="1:30" s="2" customFormat="1">
      <c r="A1" s="3" t="s">
        <v>55</v>
      </c>
      <c r="B1" s="3" t="s">
        <v>12</v>
      </c>
      <c r="C1" s="3" t="s">
        <v>0</v>
      </c>
      <c r="D1" s="3" t="s">
        <v>1</v>
      </c>
      <c r="E1" s="3" t="s">
        <v>2</v>
      </c>
      <c r="F1" s="3" t="s">
        <v>3</v>
      </c>
      <c r="G1" s="3" t="s">
        <v>4</v>
      </c>
      <c r="H1" s="3" t="s">
        <v>5</v>
      </c>
      <c r="I1" s="3" t="s">
        <v>6</v>
      </c>
      <c r="J1" s="3" t="s">
        <v>7</v>
      </c>
      <c r="K1" s="3" t="s">
        <v>8</v>
      </c>
      <c r="L1" s="3" t="s">
        <v>9</v>
      </c>
      <c r="M1" s="3" t="s">
        <v>10</v>
      </c>
      <c r="N1" s="3" t="s">
        <v>11</v>
      </c>
      <c r="O1" s="3" t="s">
        <v>58</v>
      </c>
      <c r="Q1" s="3" t="s">
        <v>76</v>
      </c>
      <c r="R1" s="3" t="s">
        <v>12</v>
      </c>
      <c r="S1" s="3" t="s">
        <v>77</v>
      </c>
      <c r="T1" s="3" t="s">
        <v>78</v>
      </c>
      <c r="U1" s="3" t="s">
        <v>79</v>
      </c>
      <c r="V1" s="3" t="s">
        <v>80</v>
      </c>
      <c r="W1" s="3" t="s">
        <v>81</v>
      </c>
      <c r="X1" s="3" t="s">
        <v>82</v>
      </c>
      <c r="Y1" s="3" t="s">
        <v>83</v>
      </c>
      <c r="Z1" s="3" t="s">
        <v>84</v>
      </c>
      <c r="AA1" s="3" t="s">
        <v>85</v>
      </c>
      <c r="AB1" s="3" t="s">
        <v>86</v>
      </c>
      <c r="AC1" s="3" t="s">
        <v>87</v>
      </c>
      <c r="AD1" s="3" t="s">
        <v>88</v>
      </c>
    </row>
    <row r="2" spans="1:30" customFormat="1">
      <c r="A2" s="7">
        <v>1004</v>
      </c>
      <c r="B2" s="7" t="s">
        <v>99</v>
      </c>
      <c r="C2" s="8">
        <f>+'[16]11'!$E$10</f>
        <v>441</v>
      </c>
      <c r="D2" s="8">
        <f>+'[16]11'!$F$10</f>
        <v>453</v>
      </c>
      <c r="E2" s="8">
        <f>+'[16]11'!$G$10</f>
        <v>310</v>
      </c>
      <c r="F2" s="8">
        <f>+'[16]11'!$I$10</f>
        <v>455</v>
      </c>
      <c r="G2" s="8">
        <f>+'[16]11'!$J$10</f>
        <v>384</v>
      </c>
      <c r="H2" s="8">
        <f>+'[16]11'!$K$10</f>
        <v>401</v>
      </c>
      <c r="I2" s="8">
        <f>+'[16]11'!$M$10</f>
        <v>325</v>
      </c>
      <c r="J2" s="8">
        <f>+'[16]11'!$N$10</f>
        <v>494</v>
      </c>
      <c r="K2" s="8">
        <f>+'[16]11'!$O$10</f>
        <v>460</v>
      </c>
      <c r="L2" s="8">
        <f>+'[16]11'!$Q$10</f>
        <v>409</v>
      </c>
      <c r="M2" s="8">
        <f>+'[16]11'!$R$10</f>
        <v>408</v>
      </c>
      <c r="N2" s="8">
        <f>+'[16]11'!$S$10</f>
        <v>365</v>
      </c>
      <c r="O2" s="9">
        <f>SUM(C2:N2)</f>
        <v>4905</v>
      </c>
      <c r="Q2" s="7">
        <v>1004</v>
      </c>
      <c r="R2" s="7" t="s">
        <v>99</v>
      </c>
      <c r="S2" s="8">
        <f>+C2</f>
        <v>441</v>
      </c>
      <c r="T2" s="8">
        <f>+'[17]2M'!$G$10</f>
        <v>894</v>
      </c>
      <c r="U2" s="8">
        <f>+'[17]3M'!$G$10</f>
        <v>1204</v>
      </c>
      <c r="V2" s="8">
        <f>+'[17]4M'!$G$10</f>
        <v>1659</v>
      </c>
      <c r="W2" s="8">
        <f>+'[17]5M'!$G$10</f>
        <v>2043</v>
      </c>
      <c r="X2" s="8">
        <f>+'[17]6M'!$G$10</f>
        <v>2444</v>
      </c>
      <c r="Y2" s="8">
        <f>+'[17]7M'!$G$10</f>
        <v>2769</v>
      </c>
      <c r="Z2" s="8">
        <f>+'[17]8M'!$G$10</f>
        <v>3263</v>
      </c>
      <c r="AA2" s="8">
        <f>+'[17]9M'!$G$10</f>
        <v>3723</v>
      </c>
      <c r="AB2" s="8">
        <f>+'[17]10M'!$G$10</f>
        <v>4132</v>
      </c>
      <c r="AC2" s="8">
        <f>+'[17]11M'!$G$10</f>
        <v>4540</v>
      </c>
      <c r="AD2" s="8">
        <f>+'[17]12M'!$G$10</f>
        <v>4905</v>
      </c>
    </row>
    <row r="3" spans="1:30" customFormat="1">
      <c r="A3" s="10">
        <v>1005</v>
      </c>
      <c r="B3" s="10" t="s">
        <v>13</v>
      </c>
      <c r="C3" s="11">
        <f>+'[16]12'!$E$10</f>
        <v>6</v>
      </c>
      <c r="D3" s="11">
        <f>+'[16]12'!$F$10</f>
        <v>5</v>
      </c>
      <c r="E3" s="11">
        <f>+'[16]12'!$G$10</f>
        <v>4</v>
      </c>
      <c r="F3" s="11">
        <f>+'[16]12'!$I$10</f>
        <v>2</v>
      </c>
      <c r="G3" s="11">
        <f>+'[16]12'!$J$10</f>
        <v>8</v>
      </c>
      <c r="H3" s="11">
        <f>+'[16]12'!$K$10</f>
        <v>33</v>
      </c>
      <c r="I3" s="11">
        <f>+'[16]12'!$M$10</f>
        <v>5</v>
      </c>
      <c r="J3" s="11">
        <f>+'[16]12'!$N$10</f>
        <v>21</v>
      </c>
      <c r="K3" s="11">
        <f>+'[16]12'!$O$10</f>
        <v>9</v>
      </c>
      <c r="L3" s="11">
        <f>+'[16]12'!$Q$10</f>
        <v>3</v>
      </c>
      <c r="M3" s="11">
        <f>+'[16]12'!$R$10</f>
        <v>9</v>
      </c>
      <c r="N3" s="11">
        <f>+'[16]12'!$S$10</f>
        <v>8</v>
      </c>
      <c r="O3" s="12">
        <f t="shared" ref="O3:O29" si="0">SUM(C3:N3)</f>
        <v>113</v>
      </c>
      <c r="Q3" s="10">
        <v>1005</v>
      </c>
      <c r="R3" s="10" t="s">
        <v>13</v>
      </c>
      <c r="S3" s="11">
        <f t="shared" ref="S3:S28" si="1">+C3</f>
        <v>6</v>
      </c>
      <c r="T3" s="11">
        <f>+'[17]2M'!$H$10</f>
        <v>11</v>
      </c>
      <c r="U3" s="11">
        <f>+'[17]3M'!$H$10</f>
        <v>15</v>
      </c>
      <c r="V3" s="11">
        <f>+'[17]4M'!$H$10</f>
        <v>17</v>
      </c>
      <c r="W3" s="11">
        <f>+'[17]5M'!$H$10</f>
        <v>25</v>
      </c>
      <c r="X3" s="11">
        <f>+'[17]6M'!$H$10</f>
        <v>58</v>
      </c>
      <c r="Y3" s="11">
        <f>+'[17]7M'!$H$10</f>
        <v>63</v>
      </c>
      <c r="Z3" s="11">
        <f>+'[17]8M'!$H$10</f>
        <v>84</v>
      </c>
      <c r="AA3" s="11">
        <f>+'[17]9M'!$H$10</f>
        <v>93</v>
      </c>
      <c r="AB3" s="11">
        <f>+'[17]10M'!$H$10</f>
        <v>96</v>
      </c>
      <c r="AC3" s="11">
        <f>+'[17]11M'!$H$10</f>
        <v>105</v>
      </c>
      <c r="AD3" s="11">
        <f>+'[17]12M'!$H$10</f>
        <v>113</v>
      </c>
    </row>
    <row r="4" spans="1:30" customFormat="1">
      <c r="A4" s="10">
        <v>1006</v>
      </c>
      <c r="B4" s="10" t="s">
        <v>14</v>
      </c>
      <c r="C4" s="11">
        <f>+'[16]13'!$E$10</f>
        <v>76</v>
      </c>
      <c r="D4" s="11">
        <f>+'[16]13'!$F$10</f>
        <v>104</v>
      </c>
      <c r="E4" s="11">
        <f>+'[16]13'!$G$10</f>
        <v>61</v>
      </c>
      <c r="F4" s="11">
        <f>+'[16]13'!$I$10</f>
        <v>84</v>
      </c>
      <c r="G4" s="11">
        <f>+'[16]13'!$J$10</f>
        <v>189</v>
      </c>
      <c r="H4" s="11">
        <f>+'[16]13'!$K$10</f>
        <v>123</v>
      </c>
      <c r="I4" s="11">
        <f>+'[16]13'!$M$10</f>
        <v>85</v>
      </c>
      <c r="J4" s="11">
        <f>+'[16]13'!$N$10</f>
        <v>135</v>
      </c>
      <c r="K4" s="11">
        <f>+'[16]13'!$O$10</f>
        <v>103</v>
      </c>
      <c r="L4" s="11">
        <f>+'[16]13'!$Q$10</f>
        <v>110</v>
      </c>
      <c r="M4" s="11">
        <f>+'[16]13'!$R$10</f>
        <v>92</v>
      </c>
      <c r="N4" s="11">
        <f>+'[16]13'!$S$10</f>
        <v>78</v>
      </c>
      <c r="O4" s="12">
        <f t="shared" si="0"/>
        <v>1240</v>
      </c>
      <c r="Q4" s="10">
        <v>1006</v>
      </c>
      <c r="R4" s="10" t="s">
        <v>14</v>
      </c>
      <c r="S4" s="11">
        <f t="shared" si="1"/>
        <v>76</v>
      </c>
      <c r="T4" s="11">
        <f>+'[17]2M'!$I$10</f>
        <v>180</v>
      </c>
      <c r="U4" s="11">
        <f>+'[17]3M'!$I$10</f>
        <v>241</v>
      </c>
      <c r="V4" s="11">
        <f>+'[17]4M'!$I$10</f>
        <v>325</v>
      </c>
      <c r="W4" s="11">
        <f>+'[17]5M'!$I$10</f>
        <v>514</v>
      </c>
      <c r="X4" s="11">
        <f>+'[17]6M'!$I$10</f>
        <v>637</v>
      </c>
      <c r="Y4" s="11">
        <f>+'[17]7M'!$I$10</f>
        <v>722</v>
      </c>
      <c r="Z4" s="11">
        <f>+'[17]8M'!$I$10</f>
        <v>857</v>
      </c>
      <c r="AA4" s="11">
        <f>+'[17]9M'!$I$10</f>
        <v>960</v>
      </c>
      <c r="AB4" s="11">
        <f>+'[17]10M'!$I$10</f>
        <v>1070</v>
      </c>
      <c r="AC4" s="11">
        <f>+'[17]11M'!$I$10</f>
        <v>1162</v>
      </c>
      <c r="AD4" s="11">
        <f>+'[17]12M'!$I$10</f>
        <v>1240</v>
      </c>
    </row>
    <row r="5" spans="1:30" customFormat="1">
      <c r="A5" s="10">
        <v>1007</v>
      </c>
      <c r="B5" s="10" t="s">
        <v>15</v>
      </c>
      <c r="C5" s="11">
        <f>+'[16]14'!$E$10</f>
        <v>95</v>
      </c>
      <c r="D5" s="11">
        <f>+'[16]14'!$F$10</f>
        <v>123</v>
      </c>
      <c r="E5" s="11">
        <f>+'[16]14'!$G$10</f>
        <v>76</v>
      </c>
      <c r="F5" s="11">
        <f>+'[16]14'!$I$10</f>
        <v>67</v>
      </c>
      <c r="G5" s="11">
        <f>+'[16]14'!$J$10</f>
        <v>90</v>
      </c>
      <c r="H5" s="11">
        <f>+'[16]14'!$K$10</f>
        <v>53</v>
      </c>
      <c r="I5" s="11">
        <f>+'[16]14'!$M$10</f>
        <v>91</v>
      </c>
      <c r="J5" s="11">
        <f>+'[16]14'!$N$10</f>
        <v>46</v>
      </c>
      <c r="K5" s="11">
        <f>+'[16]14'!$O$10</f>
        <v>116</v>
      </c>
      <c r="L5" s="11">
        <f>+'[16]14'!$Q$10</f>
        <v>81</v>
      </c>
      <c r="M5" s="11">
        <f>+'[16]14'!$R$10</f>
        <v>63</v>
      </c>
      <c r="N5" s="11">
        <f>+'[16]14'!$S$10</f>
        <v>96</v>
      </c>
      <c r="O5" s="12">
        <f t="shared" si="0"/>
        <v>997</v>
      </c>
      <c r="Q5" s="10">
        <v>1007</v>
      </c>
      <c r="R5" s="10" t="s">
        <v>15</v>
      </c>
      <c r="S5" s="11">
        <f t="shared" si="1"/>
        <v>95</v>
      </c>
      <c r="T5" s="11">
        <f>+'[17]2M'!$J$10</f>
        <v>218</v>
      </c>
      <c r="U5" s="11">
        <f>+'[17]3M'!$J$10</f>
        <v>294</v>
      </c>
      <c r="V5" s="11">
        <f>+'[17]4M'!$J$10</f>
        <v>361</v>
      </c>
      <c r="W5" s="11">
        <f>+'[17]5M'!$J$10</f>
        <v>451</v>
      </c>
      <c r="X5" s="11">
        <f>+'[17]6M'!$J$10</f>
        <v>504</v>
      </c>
      <c r="Y5" s="11">
        <f>+'[17]7M'!$J$10</f>
        <v>595</v>
      </c>
      <c r="Z5" s="11">
        <f>+'[17]8M'!$J$10</f>
        <v>641</v>
      </c>
      <c r="AA5" s="11">
        <f>+'[17]9M'!$J$10</f>
        <v>757</v>
      </c>
      <c r="AB5" s="11">
        <f>+'[17]10M'!$J$10</f>
        <v>838</v>
      </c>
      <c r="AC5" s="11">
        <f>+'[17]11M'!$J$10</f>
        <v>901</v>
      </c>
      <c r="AD5" s="11">
        <f>+'[17]12M'!$J$10</f>
        <v>997</v>
      </c>
    </row>
    <row r="6" spans="1:30" customFormat="1">
      <c r="A6" s="10">
        <v>1008</v>
      </c>
      <c r="B6" s="10" t="s">
        <v>16</v>
      </c>
      <c r="C6" s="11">
        <f>+'[16]15'!$E$10</f>
        <v>15</v>
      </c>
      <c r="D6" s="11">
        <f>+'[16]15'!$F$10</f>
        <v>40</v>
      </c>
      <c r="E6" s="11">
        <f>+'[16]15'!$G$10</f>
        <v>14</v>
      </c>
      <c r="F6" s="11">
        <f>+'[16]15'!$I$10</f>
        <v>13</v>
      </c>
      <c r="G6" s="11">
        <f>+'[16]15'!$J$10</f>
        <v>10</v>
      </c>
      <c r="H6" s="11">
        <f>+'[16]15'!$K$10</f>
        <v>13</v>
      </c>
      <c r="I6" s="11">
        <f>+'[16]15'!$M$10</f>
        <v>9</v>
      </c>
      <c r="J6" s="11">
        <f>+'[16]15'!$N$10</f>
        <v>27</v>
      </c>
      <c r="K6" s="11">
        <f>+'[16]15'!$O$10</f>
        <v>16</v>
      </c>
      <c r="L6" s="11">
        <f>+'[16]15'!$Q$10</f>
        <v>18</v>
      </c>
      <c r="M6" s="11">
        <f>+'[16]15'!$R$10</f>
        <v>11</v>
      </c>
      <c r="N6" s="11">
        <f>+'[16]15'!$S$10</f>
        <v>13</v>
      </c>
      <c r="O6" s="12">
        <f t="shared" si="0"/>
        <v>199</v>
      </c>
      <c r="Q6" s="10">
        <v>1008</v>
      </c>
      <c r="R6" s="10" t="s">
        <v>16</v>
      </c>
      <c r="S6" s="11">
        <f t="shared" si="1"/>
        <v>15</v>
      </c>
      <c r="T6" s="11">
        <f>+'[17]2M'!$K$10</f>
        <v>55</v>
      </c>
      <c r="U6" s="11">
        <f>+'[17]3M'!$K$10</f>
        <v>69</v>
      </c>
      <c r="V6" s="11">
        <f>+'[17]4M'!$K$10</f>
        <v>82</v>
      </c>
      <c r="W6" s="11">
        <f>+'[17]5M'!$K$10</f>
        <v>92</v>
      </c>
      <c r="X6" s="11">
        <f>+'[17]6M'!$K$10</f>
        <v>105</v>
      </c>
      <c r="Y6" s="11">
        <f>+'[17]7M'!$K$10</f>
        <v>114</v>
      </c>
      <c r="Z6" s="11">
        <f>+'[17]8M'!$K$10</f>
        <v>141</v>
      </c>
      <c r="AA6" s="11">
        <f>+'[17]9M'!$K$10</f>
        <v>157</v>
      </c>
      <c r="AB6" s="11">
        <f>+'[17]10M'!$K$10</f>
        <v>175</v>
      </c>
      <c r="AC6" s="11">
        <f>+'[17]11M'!$K$10</f>
        <v>186</v>
      </c>
      <c r="AD6" s="11">
        <f>+'[17]12M'!$K$10</f>
        <v>199</v>
      </c>
    </row>
    <row r="7" spans="1:30" customFormat="1">
      <c r="A7" s="10">
        <v>1009</v>
      </c>
      <c r="B7" s="10" t="s">
        <v>17</v>
      </c>
      <c r="C7" s="11">
        <f>+'[16]16'!$E$10</f>
        <v>16</v>
      </c>
      <c r="D7" s="11">
        <f>+'[16]16'!$F$10</f>
        <v>9</v>
      </c>
      <c r="E7" s="11">
        <f>+'[16]16'!$G$10</f>
        <v>11</v>
      </c>
      <c r="F7" s="11">
        <f>+'[16]16'!$I$10</f>
        <v>17</v>
      </c>
      <c r="G7" s="11">
        <f>+'[16]16'!$J$10</f>
        <v>17</v>
      </c>
      <c r="H7" s="11">
        <f>+'[16]16'!$K$10</f>
        <v>21</v>
      </c>
      <c r="I7" s="11">
        <f>+'[16]16'!$M$10</f>
        <v>23</v>
      </c>
      <c r="J7" s="11">
        <f>+'[16]16'!$N$10</f>
        <v>26</v>
      </c>
      <c r="K7" s="11">
        <f>+'[16]16'!$O$10</f>
        <v>28</v>
      </c>
      <c r="L7" s="11">
        <f>+'[16]16'!$Q$10</f>
        <v>33</v>
      </c>
      <c r="M7" s="11">
        <f>+'[16]16'!$R$10</f>
        <v>28</v>
      </c>
      <c r="N7" s="11">
        <f>+'[16]16'!$S$10</f>
        <v>22</v>
      </c>
      <c r="O7" s="12">
        <f t="shared" si="0"/>
        <v>251</v>
      </c>
      <c r="Q7" s="10">
        <v>1009</v>
      </c>
      <c r="R7" s="10" t="s">
        <v>17</v>
      </c>
      <c r="S7" s="11">
        <f t="shared" si="1"/>
        <v>16</v>
      </c>
      <c r="T7" s="11">
        <f>+'[17]2M'!$L$10</f>
        <v>25</v>
      </c>
      <c r="U7" s="11">
        <f>+'[17]3M'!$L$10</f>
        <v>36</v>
      </c>
      <c r="V7" s="11">
        <f>+'[17]4M'!$L$10</f>
        <v>53</v>
      </c>
      <c r="W7" s="11">
        <f>+'[17]5M'!$L$10</f>
        <v>70</v>
      </c>
      <c r="X7" s="11">
        <f>+'[17]6M'!$L$10</f>
        <v>91</v>
      </c>
      <c r="Y7" s="11">
        <f>+'[17]7M'!$L$10</f>
        <v>114</v>
      </c>
      <c r="Z7" s="11">
        <f>+'[17]8M'!$L$10</f>
        <v>140</v>
      </c>
      <c r="AA7" s="11">
        <f>+'[17]9M'!$L$10</f>
        <v>168</v>
      </c>
      <c r="AB7" s="11">
        <f>+'[17]10M'!$L$10</f>
        <v>201</v>
      </c>
      <c r="AC7" s="11">
        <f>+'[17]11M'!$L$10</f>
        <v>229</v>
      </c>
      <c r="AD7" s="11">
        <f>+'[17]12M'!$L$10</f>
        <v>251</v>
      </c>
    </row>
    <row r="8" spans="1:30" customFormat="1">
      <c r="A8" s="10">
        <v>1010</v>
      </c>
      <c r="B8" s="10" t="s">
        <v>19</v>
      </c>
      <c r="C8" s="11">
        <f>+'[16]18'!$E$10</f>
        <v>15</v>
      </c>
      <c r="D8" s="11">
        <f>+'[16]18'!$F$10</f>
        <v>23</v>
      </c>
      <c r="E8" s="11">
        <f>+'[16]18'!$G$10</f>
        <v>22</v>
      </c>
      <c r="F8" s="11">
        <f>+'[16]18'!$I$10</f>
        <v>34</v>
      </c>
      <c r="G8" s="11">
        <f>+'[16]18'!$J$10</f>
        <v>5</v>
      </c>
      <c r="H8" s="11">
        <f>+'[16]18'!$K$10</f>
        <v>29</v>
      </c>
      <c r="I8" s="11">
        <f>+'[16]18'!$M$10</f>
        <v>9</v>
      </c>
      <c r="J8" s="11">
        <f>+'[16]18'!$N$10</f>
        <v>15</v>
      </c>
      <c r="K8" s="11">
        <f>+'[16]18'!$O$10</f>
        <v>31</v>
      </c>
      <c r="L8" s="11">
        <f>+'[16]18'!$Q$10</f>
        <v>27</v>
      </c>
      <c r="M8" s="11">
        <f>+'[16]18'!$R$10</f>
        <v>19</v>
      </c>
      <c r="N8" s="11">
        <f>+'[16]18'!$S$10</f>
        <v>23</v>
      </c>
      <c r="O8" s="12">
        <f t="shared" si="0"/>
        <v>252</v>
      </c>
      <c r="Q8" s="10">
        <v>1010</v>
      </c>
      <c r="R8" s="10" t="s">
        <v>19</v>
      </c>
      <c r="S8" s="11">
        <f t="shared" si="1"/>
        <v>15</v>
      </c>
      <c r="T8" s="11">
        <f>+'[17]2M'!$M$10</f>
        <v>38</v>
      </c>
      <c r="U8" s="11">
        <f>+'[17]3M'!$M$10</f>
        <v>60</v>
      </c>
      <c r="V8" s="11">
        <f>+'[17]4M'!$M$10</f>
        <v>94</v>
      </c>
      <c r="W8" s="11">
        <f>+'[17]5M'!$M$10</f>
        <v>99</v>
      </c>
      <c r="X8" s="11">
        <f>+'[17]6M'!$M$10</f>
        <v>128</v>
      </c>
      <c r="Y8" s="11">
        <f>+'[17]7M'!$M$10</f>
        <v>137</v>
      </c>
      <c r="Z8" s="11">
        <f>+'[17]8M'!$M$10</f>
        <v>152</v>
      </c>
      <c r="AA8" s="11">
        <f>+'[17]9M'!$M$10</f>
        <v>183</v>
      </c>
      <c r="AB8" s="11">
        <f>+'[17]10M'!$M$10</f>
        <v>210</v>
      </c>
      <c r="AC8" s="11">
        <f>+'[17]11M'!$M$10</f>
        <v>229</v>
      </c>
      <c r="AD8" s="11">
        <f>+'[17]12M'!$M$10</f>
        <v>252</v>
      </c>
    </row>
    <row r="9" spans="1:30" customFormat="1">
      <c r="A9" s="10">
        <v>1011</v>
      </c>
      <c r="B9" s="10" t="s">
        <v>20</v>
      </c>
      <c r="C9" s="11">
        <f>+'[16]19'!$E$10</f>
        <v>16</v>
      </c>
      <c r="D9" s="11">
        <f>+'[16]19'!$F$10</f>
        <v>20</v>
      </c>
      <c r="E9" s="11">
        <f>+'[16]19'!$G$10</f>
        <v>8</v>
      </c>
      <c r="F9" s="11">
        <f>+'[16]19'!$I$10</f>
        <v>15</v>
      </c>
      <c r="G9" s="11">
        <f>+'[16]19'!$J$10</f>
        <v>3</v>
      </c>
      <c r="H9" s="11">
        <f>+'[16]19'!$K$10</f>
        <v>18</v>
      </c>
      <c r="I9" s="11">
        <f>+'[16]19'!$M$10</f>
        <v>10</v>
      </c>
      <c r="J9" s="11">
        <f>+'[16]19'!$N$10</f>
        <v>45</v>
      </c>
      <c r="K9" s="11">
        <f>+'[16]19'!$O$10</f>
        <v>29</v>
      </c>
      <c r="L9" s="11">
        <f>+'[16]19'!$Q$10</f>
        <v>32</v>
      </c>
      <c r="M9" s="11">
        <f>+'[16]19'!$R$10</f>
        <v>11</v>
      </c>
      <c r="N9" s="11">
        <f>+'[16]19'!$S$10</f>
        <v>22</v>
      </c>
      <c r="O9" s="12">
        <f t="shared" si="0"/>
        <v>229</v>
      </c>
      <c r="Q9" s="10">
        <v>1011</v>
      </c>
      <c r="R9" s="10" t="s">
        <v>20</v>
      </c>
      <c r="S9" s="11">
        <f t="shared" si="1"/>
        <v>16</v>
      </c>
      <c r="T9" s="11">
        <f>+'[17]2M'!$N$10</f>
        <v>36</v>
      </c>
      <c r="U9" s="11">
        <f>+'[17]3M'!$N$10</f>
        <v>44</v>
      </c>
      <c r="V9" s="11">
        <f>+'[17]4M'!$N$10</f>
        <v>59</v>
      </c>
      <c r="W9" s="11">
        <f>+'[17]5M'!$N$10</f>
        <v>62</v>
      </c>
      <c r="X9" s="11">
        <f>+'[17]6M'!$N$10</f>
        <v>80</v>
      </c>
      <c r="Y9" s="11">
        <f>+'[17]7M'!$N$10</f>
        <v>90</v>
      </c>
      <c r="Z9" s="11">
        <f>+'[17]8M'!$N$10</f>
        <v>135</v>
      </c>
      <c r="AA9" s="11">
        <f>+'[17]9M'!$N$10</f>
        <v>164</v>
      </c>
      <c r="AB9" s="11">
        <f>+'[17]10M'!$N$10</f>
        <v>196</v>
      </c>
      <c r="AC9" s="11">
        <f>+'[17]11M'!$N$10</f>
        <v>207</v>
      </c>
      <c r="AD9" s="11">
        <f>+'[17]12M'!$N$10</f>
        <v>229</v>
      </c>
    </row>
    <row r="10" spans="1:30" customFormat="1">
      <c r="A10" s="10">
        <v>1012</v>
      </c>
      <c r="B10" s="10" t="s">
        <v>21</v>
      </c>
      <c r="C10" s="11">
        <f>+'[16]20'!$E$10</f>
        <v>30</v>
      </c>
      <c r="D10" s="11">
        <f>+'[16]20'!$F$10</f>
        <v>50</v>
      </c>
      <c r="E10" s="11">
        <f>+'[16]20'!$G$10</f>
        <v>27</v>
      </c>
      <c r="F10" s="11">
        <f>+'[16]20'!$I$10</f>
        <v>48</v>
      </c>
      <c r="G10" s="11">
        <f>+'[16]20'!$J$10</f>
        <v>44</v>
      </c>
      <c r="H10" s="11">
        <f>+'[16]20'!$K$10</f>
        <v>75</v>
      </c>
      <c r="I10" s="11">
        <f>+'[16]20'!$M$10</f>
        <v>34</v>
      </c>
      <c r="J10" s="11">
        <f>+'[16]20'!$N$10</f>
        <v>76</v>
      </c>
      <c r="K10" s="11">
        <f>+'[16]20'!$O$10</f>
        <v>34</v>
      </c>
      <c r="L10" s="11">
        <f>+'[16]20'!$Q$10</f>
        <v>39</v>
      </c>
      <c r="M10" s="11">
        <f>+'[16]20'!$R$10</f>
        <v>33</v>
      </c>
      <c r="N10" s="11">
        <f>+'[16]20'!$S$10</f>
        <v>63</v>
      </c>
      <c r="O10" s="12">
        <f t="shared" si="0"/>
        <v>553</v>
      </c>
      <c r="Q10" s="10">
        <v>1012</v>
      </c>
      <c r="R10" s="10" t="s">
        <v>21</v>
      </c>
      <c r="S10" s="11">
        <f t="shared" si="1"/>
        <v>30</v>
      </c>
      <c r="T10" s="11">
        <f>+'[17]2M'!$O$10</f>
        <v>80</v>
      </c>
      <c r="U10" s="11">
        <f>+'[17]3M'!$O$10</f>
        <v>107</v>
      </c>
      <c r="V10" s="11">
        <f>+'[17]4M'!$O$10</f>
        <v>155</v>
      </c>
      <c r="W10" s="11">
        <f>+'[17]5M'!$O$10</f>
        <v>199</v>
      </c>
      <c r="X10" s="11">
        <f>+'[17]6M'!$O$10</f>
        <v>274</v>
      </c>
      <c r="Y10" s="11">
        <f>+'[17]7M'!$O$10</f>
        <v>308</v>
      </c>
      <c r="Z10" s="11">
        <f>+'[17]8M'!$O$10</f>
        <v>384</v>
      </c>
      <c r="AA10" s="11">
        <f>+'[17]9M'!$O$10</f>
        <v>418</v>
      </c>
      <c r="AB10" s="11">
        <f>+'[17]10M'!$O$10</f>
        <v>457</v>
      </c>
      <c r="AC10" s="11">
        <f>+'[17]11M'!$O$10</f>
        <v>490</v>
      </c>
      <c r="AD10" s="11">
        <f>+'[17]12M'!$O$10</f>
        <v>553</v>
      </c>
    </row>
    <row r="11" spans="1:30" customFormat="1">
      <c r="A11" s="10">
        <v>1013</v>
      </c>
      <c r="B11" s="10" t="s">
        <v>22</v>
      </c>
      <c r="C11" s="11">
        <f>+'[16]21'!$E$10</f>
        <v>3</v>
      </c>
      <c r="D11" s="11">
        <f>+'[16]21'!$F$10</f>
        <v>2</v>
      </c>
      <c r="E11" s="11">
        <f>+'[16]21'!$G$10</f>
        <v>4</v>
      </c>
      <c r="F11" s="11">
        <f>+'[16]21'!$I$10</f>
        <v>7</v>
      </c>
      <c r="G11" s="11">
        <f>+'[16]21'!$J$10</f>
        <v>4</v>
      </c>
      <c r="H11" s="11">
        <f>+'[16]21'!$K$10</f>
        <v>7</v>
      </c>
      <c r="I11" s="11">
        <f>+'[16]21'!$M$10</f>
        <v>2</v>
      </c>
      <c r="J11" s="11">
        <f>+'[16]21'!$N$10</f>
        <v>5</v>
      </c>
      <c r="K11" s="11">
        <f>+'[16]21'!$O$10</f>
        <v>3</v>
      </c>
      <c r="L11" s="11">
        <f>+'[16]21'!$Q$10</f>
        <v>9</v>
      </c>
      <c r="M11" s="11">
        <f>+'[16]21'!$R$10</f>
        <v>4</v>
      </c>
      <c r="N11" s="11">
        <f>+'[16]21'!$S$10</f>
        <v>1</v>
      </c>
      <c r="O11" s="12">
        <f t="shared" si="0"/>
        <v>51</v>
      </c>
      <c r="Q11" s="10">
        <v>1013</v>
      </c>
      <c r="R11" s="10" t="s">
        <v>22</v>
      </c>
      <c r="S11" s="11">
        <f t="shared" si="1"/>
        <v>3</v>
      </c>
      <c r="T11" s="11">
        <f>+'[17]2M'!$P$10</f>
        <v>5</v>
      </c>
      <c r="U11" s="11">
        <f>+'[17]3M'!$P$10</f>
        <v>9</v>
      </c>
      <c r="V11" s="11">
        <f>+'[17]4M'!$P$10</f>
        <v>16</v>
      </c>
      <c r="W11" s="11">
        <f>+'[17]5M'!$P$10</f>
        <v>20</v>
      </c>
      <c r="X11" s="11">
        <f>+'[17]6M'!$P$10</f>
        <v>27</v>
      </c>
      <c r="Y11" s="11">
        <f>+'[17]7M'!$P$10</f>
        <v>29</v>
      </c>
      <c r="Z11" s="11">
        <f>+'[17]8M'!$P$10</f>
        <v>34</v>
      </c>
      <c r="AA11" s="11">
        <f>+'[17]9M'!$P$10</f>
        <v>37</v>
      </c>
      <c r="AB11" s="11">
        <f>+'[17]10M'!$P$10</f>
        <v>46</v>
      </c>
      <c r="AC11" s="11">
        <f>+'[17]11M'!$P$10</f>
        <v>50</v>
      </c>
      <c r="AD11" s="11">
        <f>+'[17]12M'!$P$10</f>
        <v>51</v>
      </c>
    </row>
    <row r="12" spans="1:30" customFormat="1">
      <c r="A12" s="10">
        <v>1014</v>
      </c>
      <c r="B12" s="10" t="s">
        <v>23</v>
      </c>
      <c r="C12" s="11">
        <f>+'[16]22'!$E$10</f>
        <v>111</v>
      </c>
      <c r="D12" s="11">
        <f>+'[16]22'!$F$10</f>
        <v>88</v>
      </c>
      <c r="E12" s="11">
        <f>+'[16]22'!$G$10</f>
        <v>94</v>
      </c>
      <c r="F12" s="11">
        <f>+'[16]22'!$I$10</f>
        <v>103</v>
      </c>
      <c r="G12" s="11">
        <f>+'[16]22'!$J$10</f>
        <v>75</v>
      </c>
      <c r="H12" s="11">
        <f>+'[16]22'!$K$10</f>
        <v>90</v>
      </c>
      <c r="I12" s="11">
        <f>+'[16]22'!$M$10</f>
        <v>118</v>
      </c>
      <c r="J12" s="11">
        <f>+'[16]22'!$N$10</f>
        <v>97</v>
      </c>
      <c r="K12" s="11">
        <f>+'[16]22'!$O$10</f>
        <v>169</v>
      </c>
      <c r="L12" s="11">
        <f>+'[16]22'!$Q$10</f>
        <v>146</v>
      </c>
      <c r="M12" s="11">
        <f>+'[16]22'!$R$10</f>
        <v>102</v>
      </c>
      <c r="N12" s="11">
        <f>+'[16]22'!$S$10</f>
        <v>151</v>
      </c>
      <c r="O12" s="12">
        <f t="shared" si="0"/>
        <v>1344</v>
      </c>
      <c r="Q12" s="10">
        <v>1014</v>
      </c>
      <c r="R12" s="10" t="s">
        <v>23</v>
      </c>
      <c r="S12" s="11">
        <f t="shared" si="1"/>
        <v>111</v>
      </c>
      <c r="T12" s="11">
        <f>+'[17]2M'!$Q$10</f>
        <v>199</v>
      </c>
      <c r="U12" s="11">
        <f>+'[17]3M'!$Q$10</f>
        <v>293</v>
      </c>
      <c r="V12" s="11">
        <f>+'[17]4M'!$Q$10</f>
        <v>396</v>
      </c>
      <c r="W12" s="11">
        <f>+'[17]5M'!$Q$10</f>
        <v>471</v>
      </c>
      <c r="X12" s="11">
        <f>+'[17]6M'!$Q$10</f>
        <v>561</v>
      </c>
      <c r="Y12" s="11">
        <f>+'[17]7M'!$Q$10</f>
        <v>679</v>
      </c>
      <c r="Z12" s="11">
        <f>+'[17]8M'!$Q$10</f>
        <v>776</v>
      </c>
      <c r="AA12" s="11">
        <f>+'[17]9M'!$Q$10</f>
        <v>945</v>
      </c>
      <c r="AB12" s="11">
        <f>+'[17]10M'!$Q$10</f>
        <v>1091</v>
      </c>
      <c r="AC12" s="11">
        <f>+'[17]11M'!$Q$10</f>
        <v>1193</v>
      </c>
      <c r="AD12" s="11">
        <f>+'[17]12M'!$Q$10</f>
        <v>1344</v>
      </c>
    </row>
    <row r="13" spans="1:30" customFormat="1">
      <c r="A13" s="10">
        <v>1015</v>
      </c>
      <c r="B13" s="10" t="s">
        <v>24</v>
      </c>
      <c r="C13" s="11">
        <f>+'[16]23'!$E$10</f>
        <v>5</v>
      </c>
      <c r="D13" s="11">
        <f>+'[16]23'!$F$10</f>
        <v>24</v>
      </c>
      <c r="E13" s="11">
        <f>+'[16]23'!$G$10</f>
        <v>13</v>
      </c>
      <c r="F13" s="11">
        <f>+'[16]23'!$I$10</f>
        <v>7</v>
      </c>
      <c r="G13" s="11">
        <f>+'[16]23'!$J$10</f>
        <v>20</v>
      </c>
      <c r="H13" s="11">
        <f>+'[16]23'!$K$10</f>
        <v>16</v>
      </c>
      <c r="I13" s="11">
        <f>+'[16]23'!$M$10</f>
        <v>19</v>
      </c>
      <c r="J13" s="11">
        <f>+'[16]23'!$N$10</f>
        <v>22</v>
      </c>
      <c r="K13" s="11">
        <f>+'[16]23'!$O$10</f>
        <v>15</v>
      </c>
      <c r="L13" s="11">
        <f>+'[16]23'!$Q$10</f>
        <v>19</v>
      </c>
      <c r="M13" s="11">
        <f>+'[16]23'!$R$10</f>
        <v>20</v>
      </c>
      <c r="N13" s="11">
        <f>+'[16]23'!$S$10</f>
        <v>31</v>
      </c>
      <c r="O13" s="12">
        <f t="shared" si="0"/>
        <v>211</v>
      </c>
      <c r="Q13" s="10">
        <v>1015</v>
      </c>
      <c r="R13" s="10" t="s">
        <v>24</v>
      </c>
      <c r="S13" s="11">
        <f t="shared" si="1"/>
        <v>5</v>
      </c>
      <c r="T13" s="11">
        <f>+'[17]2M'!$R$10</f>
        <v>29</v>
      </c>
      <c r="U13" s="11">
        <f>+'[17]3M'!$R$10</f>
        <v>42</v>
      </c>
      <c r="V13" s="11">
        <f>+'[17]4M'!$R$10</f>
        <v>49</v>
      </c>
      <c r="W13" s="11">
        <f>+'[17]5M'!$R$10</f>
        <v>69</v>
      </c>
      <c r="X13" s="11">
        <f>+'[17]6M'!$R$10</f>
        <v>85</v>
      </c>
      <c r="Y13" s="11">
        <f>+'[17]7M'!$R$10</f>
        <v>104</v>
      </c>
      <c r="Z13" s="11">
        <f>+'[17]8M'!$R$10</f>
        <v>126</v>
      </c>
      <c r="AA13" s="11">
        <f>+'[17]9M'!$R$10</f>
        <v>141</v>
      </c>
      <c r="AB13" s="11">
        <f>+'[17]10M'!$R$10</f>
        <v>160</v>
      </c>
      <c r="AC13" s="11">
        <f>+'[17]11M'!$R$10</f>
        <v>180</v>
      </c>
      <c r="AD13" s="11">
        <f>+'[17]12M'!$R$10</f>
        <v>211</v>
      </c>
    </row>
    <row r="14" spans="1:30" customFormat="1">
      <c r="A14" s="10">
        <v>1016</v>
      </c>
      <c r="B14" s="10" t="s">
        <v>25</v>
      </c>
      <c r="C14" s="11">
        <f>+'[16]24'!$E$10</f>
        <v>9</v>
      </c>
      <c r="D14" s="11">
        <f>+'[16]24'!$F$10</f>
        <v>27</v>
      </c>
      <c r="E14" s="11">
        <f>+'[16]24'!$G$10</f>
        <v>5</v>
      </c>
      <c r="F14" s="11">
        <f>+'[16]24'!$I$10</f>
        <v>16</v>
      </c>
      <c r="G14" s="11">
        <f>+'[16]24'!$J$10</f>
        <v>15</v>
      </c>
      <c r="H14" s="11">
        <f>+'[16]24'!$K$10</f>
        <v>22</v>
      </c>
      <c r="I14" s="11">
        <f>+'[16]24'!$M$10</f>
        <v>15</v>
      </c>
      <c r="J14" s="11">
        <f>+'[16]24'!$N$10</f>
        <v>20</v>
      </c>
      <c r="K14" s="11">
        <f>+'[16]24'!$O$10</f>
        <v>21</v>
      </c>
      <c r="L14" s="11">
        <f>+'[16]24'!$Q$10</f>
        <v>20</v>
      </c>
      <c r="M14" s="11">
        <f>+'[16]24'!$R$10</f>
        <v>35</v>
      </c>
      <c r="N14" s="11">
        <f>+'[16]24'!$S$10</f>
        <v>47</v>
      </c>
      <c r="O14" s="12">
        <f t="shared" si="0"/>
        <v>252</v>
      </c>
      <c r="Q14" s="10">
        <v>1016</v>
      </c>
      <c r="R14" s="10" t="s">
        <v>25</v>
      </c>
      <c r="S14" s="11">
        <f t="shared" si="1"/>
        <v>9</v>
      </c>
      <c r="T14" s="11">
        <f>+'[17]2M'!$S$10</f>
        <v>36</v>
      </c>
      <c r="U14" s="11">
        <f>+'[17]3M'!$S$10</f>
        <v>41</v>
      </c>
      <c r="V14" s="11">
        <f>+'[17]4M'!$S$10</f>
        <v>57</v>
      </c>
      <c r="W14" s="11">
        <f>+'[17]5M'!$S$10</f>
        <v>72</v>
      </c>
      <c r="X14" s="11">
        <f>+'[17]6M'!$S$10</f>
        <v>94</v>
      </c>
      <c r="Y14" s="11">
        <f>+'[17]7M'!$S$10</f>
        <v>109</v>
      </c>
      <c r="Z14" s="11">
        <f>+'[17]8M'!$S$10</f>
        <v>129</v>
      </c>
      <c r="AA14" s="11">
        <f>+'[17]9M'!$S$10</f>
        <v>150</v>
      </c>
      <c r="AB14" s="11">
        <f>+'[17]10M'!$S$10</f>
        <v>170</v>
      </c>
      <c r="AC14" s="11">
        <f>+'[17]11M'!$S$10</f>
        <v>205</v>
      </c>
      <c r="AD14" s="11">
        <f>+'[17]12M'!$S$10</f>
        <v>252</v>
      </c>
    </row>
    <row r="15" spans="1:30" customFormat="1">
      <c r="A15" s="10">
        <v>1017</v>
      </c>
      <c r="B15" s="10" t="s">
        <v>26</v>
      </c>
      <c r="C15" s="11">
        <f>+'[16]25'!$E$10</f>
        <v>21</v>
      </c>
      <c r="D15" s="11">
        <f>+'[16]25'!$F$10</f>
        <v>39</v>
      </c>
      <c r="E15" s="11">
        <f>+'[16]25'!$G$10</f>
        <v>23</v>
      </c>
      <c r="F15" s="11">
        <f>+'[16]25'!$I$10</f>
        <v>35</v>
      </c>
      <c r="G15" s="11">
        <f>+'[16]25'!$J$10</f>
        <v>21</v>
      </c>
      <c r="H15" s="11">
        <f>+'[16]25'!$K$10</f>
        <v>33</v>
      </c>
      <c r="I15" s="11">
        <f>+'[16]25'!$M$10</f>
        <v>25</v>
      </c>
      <c r="J15" s="11">
        <f>+'[16]25'!$N$10</f>
        <v>28</v>
      </c>
      <c r="K15" s="11">
        <f>+'[16]25'!$O$10</f>
        <v>33</v>
      </c>
      <c r="L15" s="11">
        <f>+'[16]25'!$Q$10</f>
        <v>61</v>
      </c>
      <c r="M15" s="11">
        <f>+'[16]25'!$R$10</f>
        <v>35</v>
      </c>
      <c r="N15" s="11">
        <f>+'[16]25'!$S$10</f>
        <v>34</v>
      </c>
      <c r="O15" s="12">
        <f t="shared" si="0"/>
        <v>388</v>
      </c>
      <c r="Q15" s="10">
        <v>1017</v>
      </c>
      <c r="R15" s="10" t="s">
        <v>26</v>
      </c>
      <c r="S15" s="11">
        <f t="shared" si="1"/>
        <v>21</v>
      </c>
      <c r="T15" s="11">
        <f>+'[17]2M'!$T$10</f>
        <v>60</v>
      </c>
      <c r="U15" s="11">
        <f>+'[17]3M'!$T$10</f>
        <v>83</v>
      </c>
      <c r="V15" s="11">
        <f>+'[17]4M'!$T$10</f>
        <v>118</v>
      </c>
      <c r="W15" s="11">
        <f>+'[17]5M'!$T$10</f>
        <v>139</v>
      </c>
      <c r="X15" s="11">
        <f>+'[17]6M'!$T$10</f>
        <v>172</v>
      </c>
      <c r="Y15" s="11">
        <f>+'[17]7M'!$T$10</f>
        <v>197</v>
      </c>
      <c r="Z15" s="11">
        <f>+'[17]8M'!$T$10</f>
        <v>225</v>
      </c>
      <c r="AA15" s="11">
        <f>+'[17]9M'!$T$10</f>
        <v>258</v>
      </c>
      <c r="AB15" s="11">
        <f>+'[17]10M'!$T$10</f>
        <v>319</v>
      </c>
      <c r="AC15" s="11">
        <f>+'[17]11M'!$T$10</f>
        <v>354</v>
      </c>
      <c r="AD15" s="11">
        <f>+'[17]12M'!$T$10</f>
        <v>388</v>
      </c>
    </row>
    <row r="16" spans="1:30" customFormat="1">
      <c r="A16" s="10">
        <v>1018</v>
      </c>
      <c r="B16" s="10" t="s">
        <v>27</v>
      </c>
      <c r="C16" s="11">
        <f>+'[16]26'!$E$10</f>
        <v>12</v>
      </c>
      <c r="D16" s="11">
        <f>+'[16]26'!$F$10</f>
        <v>6</v>
      </c>
      <c r="E16" s="11">
        <f>+'[16]26'!$G$10</f>
        <v>7</v>
      </c>
      <c r="F16" s="11">
        <f>+'[16]26'!$I$10</f>
        <v>7</v>
      </c>
      <c r="G16" s="11">
        <f>+'[16]26'!$J$10</f>
        <v>10</v>
      </c>
      <c r="H16" s="11">
        <f>+'[16]26'!$K$10</f>
        <v>27</v>
      </c>
      <c r="I16" s="11">
        <f>+'[16]26'!$M$10</f>
        <v>17</v>
      </c>
      <c r="J16" s="11">
        <f>+'[16]26'!$N$10</f>
        <v>20</v>
      </c>
      <c r="K16" s="11">
        <f>+'[16]26'!$O$10</f>
        <v>12</v>
      </c>
      <c r="L16" s="11">
        <f>+'[16]26'!$Q$10</f>
        <v>15</v>
      </c>
      <c r="M16" s="11">
        <f>+'[16]26'!$R$10</f>
        <v>18</v>
      </c>
      <c r="N16" s="11">
        <f>+'[16]26'!$S$10</f>
        <v>6</v>
      </c>
      <c r="O16" s="12">
        <f t="shared" si="0"/>
        <v>157</v>
      </c>
      <c r="Q16" s="10">
        <v>1018</v>
      </c>
      <c r="R16" s="10" t="s">
        <v>27</v>
      </c>
      <c r="S16" s="11">
        <f t="shared" si="1"/>
        <v>12</v>
      </c>
      <c r="T16" s="11">
        <f>+'[17]2M'!$U$10</f>
        <v>18</v>
      </c>
      <c r="U16" s="11">
        <f>+'[17]3M'!$U$10</f>
        <v>25</v>
      </c>
      <c r="V16" s="11">
        <f>+'[17]4M'!$U$10</f>
        <v>32</v>
      </c>
      <c r="W16" s="11">
        <f>+'[17]5M'!$U$10</f>
        <v>42</v>
      </c>
      <c r="X16" s="11">
        <f>+'[17]6M'!$U$10</f>
        <v>69</v>
      </c>
      <c r="Y16" s="11">
        <f>+'[17]7M'!$U$10</f>
        <v>86</v>
      </c>
      <c r="Z16" s="11">
        <f>+'[17]8M'!$U$10</f>
        <v>106</v>
      </c>
      <c r="AA16" s="11">
        <f>+'[17]9M'!$U$10</f>
        <v>118</v>
      </c>
      <c r="AB16" s="11">
        <f>+'[17]10M'!$U$10</f>
        <v>133</v>
      </c>
      <c r="AC16" s="11">
        <f>+'[17]11M'!$U$10</f>
        <v>151</v>
      </c>
      <c r="AD16" s="11">
        <f>+'[17]12M'!$U$10</f>
        <v>157</v>
      </c>
    </row>
    <row r="17" spans="1:30" customFormat="1">
      <c r="A17" s="10">
        <v>1019</v>
      </c>
      <c r="B17" s="10" t="s">
        <v>28</v>
      </c>
      <c r="C17" s="11">
        <f>+'[16]27'!$E$10</f>
        <v>9</v>
      </c>
      <c r="D17" s="11">
        <f>+'[16]27'!$F$10</f>
        <v>14</v>
      </c>
      <c r="E17" s="11">
        <f>+'[16]27'!$G$10</f>
        <v>4</v>
      </c>
      <c r="F17" s="11">
        <f>+'[16]27'!$I$10</f>
        <v>5</v>
      </c>
      <c r="G17" s="11">
        <f>+'[16]27'!$J$10</f>
        <v>9</v>
      </c>
      <c r="H17" s="11">
        <f>+'[16]27'!$K$10</f>
        <v>11</v>
      </c>
      <c r="I17" s="11">
        <f>+'[16]27'!$M$10</f>
        <v>21</v>
      </c>
      <c r="J17" s="11">
        <f>+'[16]27'!$N$10</f>
        <v>20</v>
      </c>
      <c r="K17" s="11">
        <f>+'[16]27'!$O$10</f>
        <v>8</v>
      </c>
      <c r="L17" s="11">
        <f>+'[16]27'!$Q$10</f>
        <v>9</v>
      </c>
      <c r="M17" s="11">
        <f>+'[16]27'!$R$10</f>
        <v>8</v>
      </c>
      <c r="N17" s="11">
        <f>+'[16]27'!$S$10</f>
        <v>5</v>
      </c>
      <c r="O17" s="12">
        <f t="shared" si="0"/>
        <v>123</v>
      </c>
      <c r="Q17" s="10">
        <v>1019</v>
      </c>
      <c r="R17" s="10" t="s">
        <v>28</v>
      </c>
      <c r="S17" s="11">
        <f t="shared" si="1"/>
        <v>9</v>
      </c>
      <c r="T17" s="11">
        <f>+'[17]2M'!$V$10</f>
        <v>23</v>
      </c>
      <c r="U17" s="11">
        <f>+'[17]3M'!$V$10</f>
        <v>27</v>
      </c>
      <c r="V17" s="11">
        <f>+'[17]4M'!$V$10</f>
        <v>32</v>
      </c>
      <c r="W17" s="11">
        <f>+'[17]5M'!$V$10</f>
        <v>41</v>
      </c>
      <c r="X17" s="11">
        <f>+'[17]6M'!$V$10</f>
        <v>52</v>
      </c>
      <c r="Y17" s="11">
        <f>+'[17]7M'!$V$10</f>
        <v>73</v>
      </c>
      <c r="Z17" s="11">
        <f>+'[17]8M'!$V$10</f>
        <v>93</v>
      </c>
      <c r="AA17" s="11">
        <f>+'[17]9M'!$V$10</f>
        <v>101</v>
      </c>
      <c r="AB17" s="11">
        <f>+'[17]10M'!$V$10</f>
        <v>110</v>
      </c>
      <c r="AC17" s="11">
        <f>+'[17]11M'!$V$10</f>
        <v>118</v>
      </c>
      <c r="AD17" s="11">
        <f>+'[17]12M'!$V$10</f>
        <v>123</v>
      </c>
    </row>
    <row r="18" spans="1:30" customFormat="1">
      <c r="A18" s="10">
        <v>1020</v>
      </c>
      <c r="B18" s="10" t="s">
        <v>29</v>
      </c>
      <c r="C18" s="11">
        <f>+'[16]28'!$E$10</f>
        <v>29</v>
      </c>
      <c r="D18" s="11">
        <f>+'[16]28'!$F$10</f>
        <v>22</v>
      </c>
      <c r="E18" s="11">
        <f>+'[16]28'!$G$10</f>
        <v>36</v>
      </c>
      <c r="F18" s="11">
        <f>+'[16]28'!$I$10</f>
        <v>28</v>
      </c>
      <c r="G18" s="11">
        <f>+'[16]28'!$J$10</f>
        <v>20</v>
      </c>
      <c r="H18" s="11">
        <f>+'[16]28'!$K$10</f>
        <v>59</v>
      </c>
      <c r="I18" s="11">
        <f>+'[16]28'!$M$10</f>
        <v>67</v>
      </c>
      <c r="J18" s="11">
        <f>+'[16]28'!$N$10</f>
        <v>93</v>
      </c>
      <c r="K18" s="11">
        <f>+'[16]28'!$O$10</f>
        <v>39</v>
      </c>
      <c r="L18" s="11">
        <f>+'[16]28'!$Q$10</f>
        <v>44</v>
      </c>
      <c r="M18" s="11">
        <f>+'[16]28'!$R$10</f>
        <v>31</v>
      </c>
      <c r="N18" s="11">
        <f>+'[16]28'!$S$10</f>
        <v>24</v>
      </c>
      <c r="O18" s="12">
        <f t="shared" si="0"/>
        <v>492</v>
      </c>
      <c r="Q18" s="10">
        <v>1020</v>
      </c>
      <c r="R18" s="10" t="s">
        <v>29</v>
      </c>
      <c r="S18" s="11">
        <f t="shared" si="1"/>
        <v>29</v>
      </c>
      <c r="T18" s="11">
        <f>+'[17]2M'!$W$10</f>
        <v>51</v>
      </c>
      <c r="U18" s="11">
        <f>+'[17]3M'!$W$10</f>
        <v>87</v>
      </c>
      <c r="V18" s="11">
        <f>+'[17]4M'!$W$10</f>
        <v>115</v>
      </c>
      <c r="W18" s="11">
        <f>+'[17]5M'!$W$10</f>
        <v>135</v>
      </c>
      <c r="X18" s="11">
        <f>+'[17]6M'!$W$10</f>
        <v>194</v>
      </c>
      <c r="Y18" s="11">
        <f>+'[17]7M'!$W$10</f>
        <v>261</v>
      </c>
      <c r="Z18" s="11">
        <f>+'[17]8M'!$W$10</f>
        <v>354</v>
      </c>
      <c r="AA18" s="11">
        <f>+'[17]9M'!$W$10</f>
        <v>393</v>
      </c>
      <c r="AB18" s="11">
        <f>+'[17]10M'!$W$10</f>
        <v>437</v>
      </c>
      <c r="AC18" s="11">
        <f>+'[17]11M'!$W$10</f>
        <v>468</v>
      </c>
      <c r="AD18" s="11">
        <f>+'[17]12M'!$W$10</f>
        <v>492</v>
      </c>
    </row>
    <row r="19" spans="1:30" customFormat="1">
      <c r="A19" s="10">
        <v>1021</v>
      </c>
      <c r="B19" s="10" t="s">
        <v>30</v>
      </c>
      <c r="C19" s="11">
        <f>+'[16]29'!$E$10</f>
        <v>25</v>
      </c>
      <c r="D19" s="11">
        <f>+'[16]29'!$F$10</f>
        <v>17</v>
      </c>
      <c r="E19" s="11">
        <f>+'[16]29'!$G$10</f>
        <v>17</v>
      </c>
      <c r="F19" s="11">
        <f>+'[16]29'!$I$10</f>
        <v>17</v>
      </c>
      <c r="G19" s="11">
        <f>+'[16]29'!$J$10</f>
        <v>14</v>
      </c>
      <c r="H19" s="11">
        <f>+'[16]29'!$K$10</f>
        <v>16</v>
      </c>
      <c r="I19" s="11">
        <f>+'[16]29'!$M$10</f>
        <v>18</v>
      </c>
      <c r="J19" s="11">
        <f>+'[16]29'!$N$10</f>
        <v>20</v>
      </c>
      <c r="K19" s="11">
        <f>+'[16]29'!$O$10</f>
        <v>18</v>
      </c>
      <c r="L19" s="11">
        <f>+'[16]29'!$Q$10</f>
        <v>27</v>
      </c>
      <c r="M19" s="11">
        <f>+'[16]29'!$R$10</f>
        <v>32</v>
      </c>
      <c r="N19" s="11">
        <f>+'[16]29'!$S$10</f>
        <v>27</v>
      </c>
      <c r="O19" s="12">
        <f t="shared" si="0"/>
        <v>248</v>
      </c>
      <c r="Q19" s="10">
        <v>1021</v>
      </c>
      <c r="R19" s="10" t="s">
        <v>30</v>
      </c>
      <c r="S19" s="11">
        <f t="shared" si="1"/>
        <v>25</v>
      </c>
      <c r="T19" s="11">
        <f>+'[17]2M'!$X$10</f>
        <v>42</v>
      </c>
      <c r="U19" s="11">
        <f>+'[17]3M'!$X$10</f>
        <v>59</v>
      </c>
      <c r="V19" s="11">
        <f>+'[17]4M'!$X$10</f>
        <v>76</v>
      </c>
      <c r="W19" s="11">
        <f>+'[17]5M'!$X$10</f>
        <v>90</v>
      </c>
      <c r="X19" s="11">
        <f>+'[17]6M'!$X$10</f>
        <v>106</v>
      </c>
      <c r="Y19" s="11">
        <f>+'[17]7M'!$X$10</f>
        <v>124</v>
      </c>
      <c r="Z19" s="11">
        <f>+'[17]8M'!$X$10</f>
        <v>144</v>
      </c>
      <c r="AA19" s="11">
        <f>+'[17]9M'!$X$10</f>
        <v>162</v>
      </c>
      <c r="AB19" s="11">
        <f>+'[17]10M'!$X$10</f>
        <v>189</v>
      </c>
      <c r="AC19" s="11">
        <f>+'[17]11M'!$X$10</f>
        <v>221</v>
      </c>
      <c r="AD19" s="11">
        <f>+'[17]12M'!$X$10</f>
        <v>248</v>
      </c>
    </row>
    <row r="20" spans="1:30" customFormat="1">
      <c r="A20" s="10">
        <v>1022</v>
      </c>
      <c r="B20" s="10" t="s">
        <v>31</v>
      </c>
      <c r="C20" s="11">
        <f>+'[16]30'!$E$10</f>
        <v>67</v>
      </c>
      <c r="D20" s="11">
        <f>+'[16]30'!$F$10</f>
        <v>79</v>
      </c>
      <c r="E20" s="11">
        <f>+'[16]30'!$G$10</f>
        <v>64</v>
      </c>
      <c r="F20" s="11">
        <f>+'[16]30'!$I$10</f>
        <v>103</v>
      </c>
      <c r="G20" s="11">
        <f>+'[16]30'!$J$10</f>
        <v>80</v>
      </c>
      <c r="H20" s="11">
        <f>+'[16]30'!$K$10</f>
        <v>89</v>
      </c>
      <c r="I20" s="11">
        <f>+'[16]30'!$M$10</f>
        <v>44</v>
      </c>
      <c r="J20" s="11">
        <f>+'[16]30'!$N$10</f>
        <v>88</v>
      </c>
      <c r="K20" s="11">
        <f>+'[16]30'!$O$10</f>
        <v>83</v>
      </c>
      <c r="L20" s="11">
        <f>+'[16]30'!$Q$10</f>
        <v>77</v>
      </c>
      <c r="M20" s="11">
        <f>+'[16]30'!$R$10</f>
        <v>76</v>
      </c>
      <c r="N20" s="11">
        <f>+'[16]30'!$S$10</f>
        <v>56</v>
      </c>
      <c r="O20" s="12">
        <f t="shared" si="0"/>
        <v>906</v>
      </c>
      <c r="Q20" s="10">
        <v>1022</v>
      </c>
      <c r="R20" s="10" t="s">
        <v>31</v>
      </c>
      <c r="S20" s="11">
        <f t="shared" si="1"/>
        <v>67</v>
      </c>
      <c r="T20" s="11">
        <f>+'[17]2M'!$Y$10</f>
        <v>146</v>
      </c>
      <c r="U20" s="11">
        <f>+'[17]3M'!$Y$10</f>
        <v>210</v>
      </c>
      <c r="V20" s="11">
        <f>+'[17]4M'!$Y$10</f>
        <v>313</v>
      </c>
      <c r="W20" s="11">
        <f>+'[17]5M'!$Y$10</f>
        <v>393</v>
      </c>
      <c r="X20" s="11">
        <f>+'[17]6M'!$Y$10</f>
        <v>482</v>
      </c>
      <c r="Y20" s="11">
        <f>+'[17]7M'!$Y$10</f>
        <v>526</v>
      </c>
      <c r="Z20" s="11">
        <f>+'[17]8M'!$Y$10</f>
        <v>614</v>
      </c>
      <c r="AA20" s="11">
        <f>+'[17]9M'!$Y$10</f>
        <v>697</v>
      </c>
      <c r="AB20" s="11">
        <f>+'[17]10M'!$Y$10</f>
        <v>774</v>
      </c>
      <c r="AC20" s="11">
        <f>+'[17]11M'!$Y$10</f>
        <v>850</v>
      </c>
      <c r="AD20" s="11">
        <f>+'[17]12M'!$Y$10</f>
        <v>906</v>
      </c>
    </row>
    <row r="21" spans="1:30" customFormat="1">
      <c r="A21" s="10">
        <v>1023</v>
      </c>
      <c r="B21" s="10" t="s">
        <v>32</v>
      </c>
      <c r="C21" s="11">
        <f>+'[16]31'!$E$10</f>
        <v>13</v>
      </c>
      <c r="D21" s="11">
        <f>+'[16]31'!$F$10</f>
        <v>8</v>
      </c>
      <c r="E21" s="11">
        <f>+'[16]31'!$G$10</f>
        <v>16</v>
      </c>
      <c r="F21" s="11">
        <f>+'[16]31'!$I$10</f>
        <v>17</v>
      </c>
      <c r="G21" s="11">
        <f>+'[16]31'!$J$10</f>
        <v>11</v>
      </c>
      <c r="H21" s="11">
        <f>+'[16]31'!$K$10</f>
        <v>22</v>
      </c>
      <c r="I21" s="11">
        <f>+'[16]31'!$M$10</f>
        <v>67</v>
      </c>
      <c r="J21" s="11">
        <f>+'[16]31'!$N$10</f>
        <v>21</v>
      </c>
      <c r="K21" s="11">
        <f>+'[16]31'!$O$10</f>
        <v>15</v>
      </c>
      <c r="L21" s="11">
        <f>+'[16]31'!$Q$10</f>
        <v>20</v>
      </c>
      <c r="M21" s="11">
        <f>+'[16]31'!$R$10</f>
        <v>8</v>
      </c>
      <c r="N21" s="11">
        <f>+'[16]31'!$S$10</f>
        <v>14</v>
      </c>
      <c r="O21" s="12">
        <f t="shared" si="0"/>
        <v>232</v>
      </c>
      <c r="Q21" s="10">
        <v>1023</v>
      </c>
      <c r="R21" s="10" t="s">
        <v>32</v>
      </c>
      <c r="S21" s="11">
        <f t="shared" si="1"/>
        <v>13</v>
      </c>
      <c r="T21" s="11">
        <f>+'[17]2M'!$Z$10</f>
        <v>21</v>
      </c>
      <c r="U21" s="11">
        <f>+'[17]3M'!$Z$10</f>
        <v>37</v>
      </c>
      <c r="V21" s="11">
        <f>+'[17]4M'!$Z$10</f>
        <v>54</v>
      </c>
      <c r="W21" s="11">
        <f>+'[17]5M'!$Z$10</f>
        <v>65</v>
      </c>
      <c r="X21" s="11">
        <f>+'[17]6M'!$Z$10</f>
        <v>87</v>
      </c>
      <c r="Y21" s="11">
        <f>+'[17]7M'!$Z$10</f>
        <v>154</v>
      </c>
      <c r="Z21" s="11">
        <f>+'[17]8M'!$Z$10</f>
        <v>175</v>
      </c>
      <c r="AA21" s="11">
        <f>+'[17]9M'!$Z$10</f>
        <v>190</v>
      </c>
      <c r="AB21" s="11">
        <f>+'[17]10M'!$Z$10</f>
        <v>210</v>
      </c>
      <c r="AC21" s="11">
        <f>+'[17]11M'!$Z$10</f>
        <v>218</v>
      </c>
      <c r="AD21" s="11">
        <f>+'[17]12M'!$Z$10</f>
        <v>232</v>
      </c>
    </row>
    <row r="22" spans="1:30" customFormat="1">
      <c r="A22" s="10">
        <v>1024</v>
      </c>
      <c r="B22" s="10" t="s">
        <v>33</v>
      </c>
      <c r="C22" s="11">
        <f>+'[16]32'!$E$10</f>
        <v>136</v>
      </c>
      <c r="D22" s="11">
        <f>+'[16]32'!$F$10</f>
        <v>94</v>
      </c>
      <c r="E22" s="11">
        <f>+'[16]32'!$G$10</f>
        <v>106</v>
      </c>
      <c r="F22" s="11">
        <f>+'[16]32'!$I$10</f>
        <v>112</v>
      </c>
      <c r="G22" s="11">
        <f>+'[16]32'!$J$10</f>
        <v>150</v>
      </c>
      <c r="H22" s="11">
        <f>+'[16]32'!$K$10</f>
        <v>145</v>
      </c>
      <c r="I22" s="11">
        <f>+'[16]32'!$M$10</f>
        <v>154</v>
      </c>
      <c r="J22" s="11">
        <f>+'[16]32'!$N$10</f>
        <v>170</v>
      </c>
      <c r="K22" s="11">
        <f>+'[16]32'!$O$10</f>
        <v>170</v>
      </c>
      <c r="L22" s="11">
        <f>+'[16]32'!$Q$10</f>
        <v>231</v>
      </c>
      <c r="M22" s="11">
        <f>+'[16]32'!$R$10</f>
        <v>145</v>
      </c>
      <c r="N22" s="11">
        <f>+'[16]32'!$S$10</f>
        <v>227</v>
      </c>
      <c r="O22" s="12">
        <f t="shared" si="0"/>
        <v>1840</v>
      </c>
      <c r="Q22" s="10">
        <v>1024</v>
      </c>
      <c r="R22" s="10" t="s">
        <v>33</v>
      </c>
      <c r="S22" s="11">
        <f t="shared" si="1"/>
        <v>136</v>
      </c>
      <c r="T22" s="11">
        <f>+'[17]2M'!$AA$10</f>
        <v>230</v>
      </c>
      <c r="U22" s="11">
        <f>+'[17]3M'!$AA$10</f>
        <v>336</v>
      </c>
      <c r="V22" s="11">
        <f>+'[17]4M'!$AA$10</f>
        <v>448</v>
      </c>
      <c r="W22" s="11">
        <f>+'[17]5M'!$AA$10</f>
        <v>598</v>
      </c>
      <c r="X22" s="11">
        <f>+'[17]6M'!$AA$10</f>
        <v>743</v>
      </c>
      <c r="Y22" s="11">
        <f>+'[17]7M'!$AA$10</f>
        <v>897</v>
      </c>
      <c r="Z22" s="11">
        <f>+'[17]8M'!$AA$10</f>
        <v>1067</v>
      </c>
      <c r="AA22" s="11">
        <f>+'[17]9M'!$AA$10</f>
        <v>1237</v>
      </c>
      <c r="AB22" s="11">
        <f>+'[17]10M'!$AA$10</f>
        <v>1468</v>
      </c>
      <c r="AC22" s="11">
        <f>+'[17]11M'!$AA$10</f>
        <v>1613</v>
      </c>
      <c r="AD22" s="11">
        <f>+'[17]12M'!$AA$10</f>
        <v>1840</v>
      </c>
    </row>
    <row r="23" spans="1:30" customFormat="1">
      <c r="A23" s="10">
        <v>1025</v>
      </c>
      <c r="B23" s="10" t="s">
        <v>34</v>
      </c>
      <c r="C23" s="11">
        <f>+'[16]33'!$E$10</f>
        <v>34</v>
      </c>
      <c r="D23" s="11">
        <f>+'[16]33'!$F$10</f>
        <v>50</v>
      </c>
      <c r="E23" s="11">
        <f>+'[16]33'!$G$10</f>
        <v>35</v>
      </c>
      <c r="F23" s="11">
        <f>+'[16]33'!$I$10</f>
        <v>72</v>
      </c>
      <c r="G23" s="11">
        <f>+'[16]33'!$J$10</f>
        <v>48</v>
      </c>
      <c r="H23" s="11">
        <f>+'[16]33'!$K$10</f>
        <v>62</v>
      </c>
      <c r="I23" s="11">
        <f>+'[16]33'!$M$10</f>
        <v>43</v>
      </c>
      <c r="J23" s="11">
        <f>+'[16]33'!$N$10</f>
        <v>110</v>
      </c>
      <c r="K23" s="11">
        <f>+'[16]33'!$O$10</f>
        <v>127</v>
      </c>
      <c r="L23" s="11">
        <f>+'[16]33'!$Q$10</f>
        <v>84</v>
      </c>
      <c r="M23" s="11">
        <f>+'[16]33'!$R$10</f>
        <v>49</v>
      </c>
      <c r="N23" s="11">
        <f>+'[16]33'!$S$10</f>
        <v>30</v>
      </c>
      <c r="O23" s="12">
        <f t="shared" si="0"/>
        <v>744</v>
      </c>
      <c r="Q23" s="10">
        <v>1025</v>
      </c>
      <c r="R23" s="10" t="s">
        <v>34</v>
      </c>
      <c r="S23" s="11">
        <f t="shared" si="1"/>
        <v>34</v>
      </c>
      <c r="T23" s="11">
        <f>+'[17]2M'!$AB$10</f>
        <v>84</v>
      </c>
      <c r="U23" s="11">
        <f>+'[17]3M'!$AB$10</f>
        <v>119</v>
      </c>
      <c r="V23" s="11">
        <f>+'[17]4M'!$AB$10</f>
        <v>191</v>
      </c>
      <c r="W23" s="11">
        <f>+'[17]5M'!$AB$10</f>
        <v>239</v>
      </c>
      <c r="X23" s="11">
        <f>+'[17]6M'!$AB$10</f>
        <v>301</v>
      </c>
      <c r="Y23" s="11">
        <f>+'[17]7M'!$AB$10</f>
        <v>344</v>
      </c>
      <c r="Z23" s="11">
        <f>+'[17]8M'!$AB$10</f>
        <v>454</v>
      </c>
      <c r="AA23" s="11">
        <f>+'[17]9M'!$AB$10</f>
        <v>581</v>
      </c>
      <c r="AB23" s="11">
        <f>+'[17]10M'!$AB$10</f>
        <v>665</v>
      </c>
      <c r="AC23" s="11">
        <f>+'[17]11M'!$AB$10</f>
        <v>714</v>
      </c>
      <c r="AD23" s="11">
        <f>+'[17]12M'!$AB$10</f>
        <v>744</v>
      </c>
    </row>
    <row r="24" spans="1:30" customFormat="1">
      <c r="A24" s="10">
        <v>1026</v>
      </c>
      <c r="B24" s="10" t="s">
        <v>35</v>
      </c>
      <c r="C24" s="11">
        <f>+'[16]34'!$E$10</f>
        <v>30</v>
      </c>
      <c r="D24" s="11">
        <f>+'[16]34'!$F$10</f>
        <v>9</v>
      </c>
      <c r="E24" s="11">
        <f>+'[16]34'!$G$10</f>
        <v>6</v>
      </c>
      <c r="F24" s="11">
        <f>+'[16]34'!$I$10</f>
        <v>10</v>
      </c>
      <c r="G24" s="11">
        <f>+'[16]34'!$J$10</f>
        <v>9</v>
      </c>
      <c r="H24" s="11">
        <f>+'[16]34'!$K$10</f>
        <v>18</v>
      </c>
      <c r="I24" s="11">
        <f>+'[16]34'!$M$10</f>
        <v>9</v>
      </c>
      <c r="J24" s="11">
        <f>+'[16]34'!$N$10</f>
        <v>16</v>
      </c>
      <c r="K24" s="11">
        <f>+'[16]34'!$O$10</f>
        <v>9</v>
      </c>
      <c r="L24" s="11">
        <f>+'[16]34'!$Q$10</f>
        <v>10</v>
      </c>
      <c r="M24" s="11">
        <f>+'[16]34'!$R$10</f>
        <v>11</v>
      </c>
      <c r="N24" s="11">
        <f>+'[16]34'!$S$10</f>
        <v>4</v>
      </c>
      <c r="O24" s="12">
        <f t="shared" si="0"/>
        <v>141</v>
      </c>
      <c r="Q24" s="10">
        <v>1026</v>
      </c>
      <c r="R24" s="10" t="s">
        <v>35</v>
      </c>
      <c r="S24" s="11">
        <f t="shared" si="1"/>
        <v>30</v>
      </c>
      <c r="T24" s="11">
        <f>+'[17]2M'!$AC$10</f>
        <v>39</v>
      </c>
      <c r="U24" s="11">
        <f>+'[17]3M'!$AC$10</f>
        <v>45</v>
      </c>
      <c r="V24" s="11">
        <f>+'[17]4M'!$AC$10</f>
        <v>55</v>
      </c>
      <c r="W24" s="11">
        <f>+'[17]5M'!$AC$10</f>
        <v>64</v>
      </c>
      <c r="X24" s="11">
        <f>+'[17]6M'!$AC$10</f>
        <v>82</v>
      </c>
      <c r="Y24" s="11">
        <f>+'[17]7M'!$AC$10</f>
        <v>91</v>
      </c>
      <c r="Z24" s="11">
        <f>+'[17]8M'!$AC$10</f>
        <v>107</v>
      </c>
      <c r="AA24" s="11">
        <f>+'[17]9M'!$AC$10</f>
        <v>116</v>
      </c>
      <c r="AB24" s="11">
        <f>+'[17]10M'!$AC$10</f>
        <v>126</v>
      </c>
      <c r="AC24" s="11">
        <f>+'[17]11M'!$AC$10</f>
        <v>137</v>
      </c>
      <c r="AD24" s="11">
        <f>+'[17]12M'!$AC$10</f>
        <v>141</v>
      </c>
    </row>
    <row r="25" spans="1:30" customFormat="1">
      <c r="A25" s="10">
        <v>1027</v>
      </c>
      <c r="B25" s="10" t="s">
        <v>36</v>
      </c>
      <c r="C25" s="11">
        <f>+'[16]35'!$E$10</f>
        <v>19</v>
      </c>
      <c r="D25" s="11">
        <f>+'[16]35'!$F$10</f>
        <v>8</v>
      </c>
      <c r="E25" s="11">
        <f>+'[16]35'!$G$10</f>
        <v>13</v>
      </c>
      <c r="F25" s="11">
        <f>+'[16]35'!$I$10</f>
        <v>13</v>
      </c>
      <c r="G25" s="11">
        <f>+'[16]35'!$J$10</f>
        <v>4</v>
      </c>
      <c r="H25" s="11">
        <f>+'[16]35'!$K$10</f>
        <v>20</v>
      </c>
      <c r="I25" s="11">
        <f>+'[16]35'!$M$10</f>
        <v>28</v>
      </c>
      <c r="J25" s="11">
        <f>+'[16]35'!$N$10</f>
        <v>19</v>
      </c>
      <c r="K25" s="11">
        <f>+'[16]35'!$O$10</f>
        <v>25</v>
      </c>
      <c r="L25" s="11">
        <f>+'[16]35'!$Q$10</f>
        <v>26</v>
      </c>
      <c r="M25" s="11">
        <f>+'[16]35'!$R$10</f>
        <v>19</v>
      </c>
      <c r="N25" s="11">
        <f>+'[16]35'!$S$10</f>
        <v>10</v>
      </c>
      <c r="O25" s="12">
        <f t="shared" si="0"/>
        <v>204</v>
      </c>
      <c r="Q25" s="10">
        <v>1027</v>
      </c>
      <c r="R25" s="10" t="s">
        <v>36</v>
      </c>
      <c r="S25" s="11">
        <f t="shared" si="1"/>
        <v>19</v>
      </c>
      <c r="T25" s="11">
        <f>+'[17]2M'!$AD$10</f>
        <v>27</v>
      </c>
      <c r="U25" s="11">
        <f>+'[17]3M'!$AD$10</f>
        <v>40</v>
      </c>
      <c r="V25" s="11">
        <f>+'[17]4M'!$AD$10</f>
        <v>53</v>
      </c>
      <c r="W25" s="11">
        <f>+'[17]5M'!$AD$10</f>
        <v>57</v>
      </c>
      <c r="X25" s="11">
        <f>+'[17]6M'!$AD$10</f>
        <v>77</v>
      </c>
      <c r="Y25" s="11">
        <f>+'[17]7M'!$AD$10</f>
        <v>105</v>
      </c>
      <c r="Z25" s="11">
        <f>+'[17]8M'!$AD$10</f>
        <v>124</v>
      </c>
      <c r="AA25" s="11">
        <f>+'[17]9M'!$AD$10</f>
        <v>149</v>
      </c>
      <c r="AB25" s="11">
        <f>+'[17]10M'!$AD$10</f>
        <v>175</v>
      </c>
      <c r="AC25" s="11">
        <f>+'[17]11M'!$AD$10</f>
        <v>194</v>
      </c>
      <c r="AD25" s="11">
        <f>+'[17]12M'!$AD$10</f>
        <v>204</v>
      </c>
    </row>
    <row r="26" spans="1:30" customFormat="1">
      <c r="A26" s="10">
        <v>1028</v>
      </c>
      <c r="B26" s="10" t="s">
        <v>37</v>
      </c>
      <c r="C26" s="11">
        <f>+'[16]36'!$E$10</f>
        <v>21</v>
      </c>
      <c r="D26" s="11">
        <f>+'[16]36'!$F$10</f>
        <v>70</v>
      </c>
      <c r="E26" s="11">
        <f>+'[16]36'!$G$10</f>
        <v>51</v>
      </c>
      <c r="F26" s="11">
        <f>+'[16]36'!$I$10</f>
        <v>49</v>
      </c>
      <c r="G26" s="11">
        <f>+'[16]36'!$J$10</f>
        <v>33</v>
      </c>
      <c r="H26" s="11">
        <f>+'[16]36'!$K$10</f>
        <v>63</v>
      </c>
      <c r="I26" s="11">
        <f>+'[16]36'!$M$10</f>
        <v>44</v>
      </c>
      <c r="J26" s="11">
        <f>+'[16]36'!$N$10</f>
        <v>81</v>
      </c>
      <c r="K26" s="11">
        <f>+'[16]36'!$O$10</f>
        <v>78</v>
      </c>
      <c r="L26" s="11">
        <f>+'[16]36'!$Q$10</f>
        <v>69</v>
      </c>
      <c r="M26" s="11">
        <f>+'[16]36'!$R$10</f>
        <v>56</v>
      </c>
      <c r="N26" s="11">
        <f>+'[16]36'!$S$10</f>
        <v>52</v>
      </c>
      <c r="O26" s="12">
        <f t="shared" si="0"/>
        <v>667</v>
      </c>
      <c r="Q26" s="10">
        <v>1028</v>
      </c>
      <c r="R26" s="10" t="s">
        <v>37</v>
      </c>
      <c r="S26" s="11">
        <f t="shared" si="1"/>
        <v>21</v>
      </c>
      <c r="T26" s="11">
        <f>+'[17]2M'!$AE$10</f>
        <v>91</v>
      </c>
      <c r="U26" s="11">
        <f>+'[17]3M'!$AE$10</f>
        <v>142</v>
      </c>
      <c r="V26" s="11">
        <f>+'[17]4M'!$AE$10</f>
        <v>191</v>
      </c>
      <c r="W26" s="11">
        <f>+'[17]5M'!$AE$10</f>
        <v>224</v>
      </c>
      <c r="X26" s="11">
        <f>+'[17]6M'!$AE$10</f>
        <v>287</v>
      </c>
      <c r="Y26" s="11">
        <f>+'[17]7M'!$AE$10</f>
        <v>331</v>
      </c>
      <c r="Z26" s="11">
        <f>+'[17]8M'!$AE$10</f>
        <v>412</v>
      </c>
      <c r="AA26" s="11">
        <f>+'[17]9M'!$AE$10</f>
        <v>490</v>
      </c>
      <c r="AB26" s="11">
        <f>+'[17]10M'!$AE$10</f>
        <v>559</v>
      </c>
      <c r="AC26" s="11">
        <f>+'[17]11M'!$AE$10</f>
        <v>615</v>
      </c>
      <c r="AD26" s="11">
        <f>+'[17]12M'!$AE$10</f>
        <v>667</v>
      </c>
    </row>
    <row r="27" spans="1:30" customFormat="1">
      <c r="A27" s="10">
        <v>1029</v>
      </c>
      <c r="B27" s="10" t="s">
        <v>38</v>
      </c>
      <c r="C27" s="11">
        <f>+'[16]37'!$E$10</f>
        <v>14</v>
      </c>
      <c r="D27" s="11">
        <f>+'[16]37'!$F$10</f>
        <v>28</v>
      </c>
      <c r="E27" s="11">
        <f>+'[16]37'!$G$10</f>
        <v>17</v>
      </c>
      <c r="F27" s="11">
        <f>+'[16]37'!$I$10</f>
        <v>8</v>
      </c>
      <c r="G27" s="11">
        <f>+'[16]37'!$J$10</f>
        <v>17</v>
      </c>
      <c r="H27" s="11">
        <f>+'[16]37'!$K$10</f>
        <v>20</v>
      </c>
      <c r="I27" s="11">
        <f>+'[16]37'!$M$10</f>
        <v>3</v>
      </c>
      <c r="J27" s="11">
        <f>+'[16]37'!$N$10</f>
        <v>30</v>
      </c>
      <c r="K27" s="11">
        <f>+'[16]37'!$O$10</f>
        <v>11</v>
      </c>
      <c r="L27" s="11">
        <f>+'[16]37'!$Q$10</f>
        <v>10</v>
      </c>
      <c r="M27" s="11">
        <f>+'[16]37'!$R$10</f>
        <v>21</v>
      </c>
      <c r="N27" s="11">
        <f>+'[16]37'!$S$10</f>
        <v>6</v>
      </c>
      <c r="O27" s="12">
        <f t="shared" si="0"/>
        <v>185</v>
      </c>
      <c r="Q27" s="10">
        <v>1029</v>
      </c>
      <c r="R27" s="10" t="s">
        <v>38</v>
      </c>
      <c r="S27" s="11">
        <f t="shared" si="1"/>
        <v>14</v>
      </c>
      <c r="T27" s="11">
        <f>+'[17]2M'!$AF$10</f>
        <v>42</v>
      </c>
      <c r="U27" s="11">
        <f>+'[17]3M'!$AF$10</f>
        <v>59</v>
      </c>
      <c r="V27" s="11">
        <f>+'[17]4M'!$AF$10</f>
        <v>67</v>
      </c>
      <c r="W27" s="11">
        <f>+'[17]5M'!$AF$10</f>
        <v>84</v>
      </c>
      <c r="X27" s="11">
        <f>+'[17]6M'!$AF$10</f>
        <v>104</v>
      </c>
      <c r="Y27" s="11">
        <f>+'[17]7M'!$AF$10</f>
        <v>107</v>
      </c>
      <c r="Z27" s="11">
        <f>+'[17]8M'!$AF$10</f>
        <v>137</v>
      </c>
      <c r="AA27" s="11">
        <f>+'[17]9M'!$AF$10</f>
        <v>148</v>
      </c>
      <c r="AB27" s="11">
        <f>+'[17]10M'!$AF$10</f>
        <v>158</v>
      </c>
      <c r="AC27" s="11">
        <f>+'[17]11M'!$AF$10</f>
        <v>179</v>
      </c>
      <c r="AD27" s="11">
        <f>+'[17]12M'!$AF$10</f>
        <v>185</v>
      </c>
    </row>
    <row r="28" spans="1:30" customFormat="1">
      <c r="A28" s="15">
        <v>1030</v>
      </c>
      <c r="B28" s="15" t="s">
        <v>18</v>
      </c>
      <c r="C28" s="16">
        <f>+'[16]17'!$E$10</f>
        <v>5</v>
      </c>
      <c r="D28" s="16">
        <f>+'[16]17'!$F$10</f>
        <v>21</v>
      </c>
      <c r="E28" s="16">
        <f>+'[16]17'!$G$10</f>
        <v>16</v>
      </c>
      <c r="F28" s="16">
        <f>+'[16]17'!$I$10</f>
        <v>7</v>
      </c>
      <c r="G28" s="16">
        <f>+'[16]17'!$J$10</f>
        <v>14</v>
      </c>
      <c r="H28" s="16">
        <f>+'[16]17'!$K$10</f>
        <v>9</v>
      </c>
      <c r="I28" s="16">
        <f>+'[16]17'!$M$10</f>
        <v>6</v>
      </c>
      <c r="J28" s="16">
        <f>+'[16]17'!$N$10</f>
        <v>12</v>
      </c>
      <c r="K28" s="16">
        <f>+'[16]17'!$O$10</f>
        <v>16</v>
      </c>
      <c r="L28" s="16">
        <f>+'[16]17'!$Q$10</f>
        <v>17</v>
      </c>
      <c r="M28" s="16">
        <f>+'[16]17'!$R$10</f>
        <v>7</v>
      </c>
      <c r="N28" s="16">
        <f>+'[16]17'!$S$10</f>
        <v>11</v>
      </c>
      <c r="O28" s="17">
        <f t="shared" si="0"/>
        <v>141</v>
      </c>
      <c r="Q28" s="15">
        <v>1030</v>
      </c>
      <c r="R28" s="15" t="s">
        <v>18</v>
      </c>
      <c r="S28" s="16">
        <f t="shared" si="1"/>
        <v>5</v>
      </c>
      <c r="T28" s="16">
        <f>+'[17]2M'!$AG$10</f>
        <v>26</v>
      </c>
      <c r="U28" s="16">
        <f>+'[17]3M'!$AG$10</f>
        <v>42</v>
      </c>
      <c r="V28" s="16">
        <f>+'[17]4M'!$AG$10</f>
        <v>49</v>
      </c>
      <c r="W28" s="16">
        <f>+'[17]5M'!$AG$10</f>
        <v>63</v>
      </c>
      <c r="X28" s="16">
        <f>+'[17]6M'!$AG$10</f>
        <v>72</v>
      </c>
      <c r="Y28" s="16">
        <f>+'[17]7M'!$AG$10</f>
        <v>78</v>
      </c>
      <c r="Z28" s="16">
        <f>+'[17]8M'!$AG$10</f>
        <v>90</v>
      </c>
      <c r="AA28" s="16">
        <f>+'[17]9M'!$AG$10</f>
        <v>106</v>
      </c>
      <c r="AB28" s="16">
        <f>+'[17]10M'!$AG$10</f>
        <v>123</v>
      </c>
      <c r="AC28" s="16">
        <f>+'[17]11M'!$AG$10</f>
        <v>130</v>
      </c>
      <c r="AD28" s="16">
        <f>+'[17]12M'!$AG$10</f>
        <v>141</v>
      </c>
    </row>
    <row r="29" spans="1:30" customFormat="1">
      <c r="A29" s="4">
        <v>10300</v>
      </c>
      <c r="B29" s="4" t="s">
        <v>149</v>
      </c>
      <c r="C29" s="5">
        <f t="shared" ref="C29:N29" si="2">SUM(C2:C28)</f>
        <v>1273</v>
      </c>
      <c r="D29" s="5">
        <f t="shared" si="2"/>
        <v>1433</v>
      </c>
      <c r="E29" s="5">
        <f>SUM(E2:E28)</f>
        <v>1060</v>
      </c>
      <c r="F29" s="5">
        <f t="shared" si="2"/>
        <v>1351</v>
      </c>
      <c r="G29" s="5">
        <f t="shared" si="2"/>
        <v>1304</v>
      </c>
      <c r="H29" s="5">
        <f t="shared" si="2"/>
        <v>1495</v>
      </c>
      <c r="I29" s="5">
        <f t="shared" si="2"/>
        <v>1291</v>
      </c>
      <c r="J29" s="5">
        <f t="shared" si="2"/>
        <v>1757</v>
      </c>
      <c r="K29" s="5">
        <f t="shared" si="2"/>
        <v>1678</v>
      </c>
      <c r="L29" s="5">
        <f t="shared" si="2"/>
        <v>1646</v>
      </c>
      <c r="M29" s="5">
        <f t="shared" si="2"/>
        <v>1351</v>
      </c>
      <c r="N29" s="5">
        <f t="shared" si="2"/>
        <v>1426</v>
      </c>
      <c r="O29" s="6">
        <f t="shared" si="0"/>
        <v>17065</v>
      </c>
      <c r="Q29" s="4">
        <v>10300</v>
      </c>
      <c r="R29" s="4" t="s">
        <v>149</v>
      </c>
      <c r="S29" s="5">
        <f t="shared" ref="S29:T29" si="3">SUM(S2:S28)</f>
        <v>1273</v>
      </c>
      <c r="T29" s="5">
        <f t="shared" si="3"/>
        <v>2706</v>
      </c>
      <c r="U29" s="5">
        <f>SUM(U2:U28)</f>
        <v>3766</v>
      </c>
      <c r="V29" s="5">
        <f t="shared" ref="V29:AD29" si="4">SUM(V2:V28)</f>
        <v>5117</v>
      </c>
      <c r="W29" s="5">
        <f t="shared" si="4"/>
        <v>6421</v>
      </c>
      <c r="X29" s="5">
        <f t="shared" si="4"/>
        <v>7916</v>
      </c>
      <c r="Y29" s="5">
        <f t="shared" si="4"/>
        <v>9207</v>
      </c>
      <c r="Z29" s="5">
        <f t="shared" si="4"/>
        <v>10964</v>
      </c>
      <c r="AA29" s="5">
        <f t="shared" si="4"/>
        <v>12642</v>
      </c>
      <c r="AB29" s="5">
        <f t="shared" si="4"/>
        <v>14288</v>
      </c>
      <c r="AC29" s="5">
        <f t="shared" si="4"/>
        <v>15639</v>
      </c>
      <c r="AD29" s="5">
        <f t="shared" si="4"/>
        <v>17065</v>
      </c>
    </row>
    <row r="30" spans="1:30" customFormat="1">
      <c r="A30" s="32"/>
      <c r="B30" s="32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33"/>
    </row>
    <row r="31" spans="1:30" customFormat="1">
      <c r="A31" s="3" t="s">
        <v>55</v>
      </c>
      <c r="B31" s="3" t="s">
        <v>39</v>
      </c>
      <c r="C31" s="3" t="s">
        <v>0</v>
      </c>
      <c r="D31" s="3" t="s">
        <v>1</v>
      </c>
      <c r="E31" s="3" t="s">
        <v>2</v>
      </c>
      <c r="F31" s="3" t="s">
        <v>3</v>
      </c>
      <c r="G31" s="3" t="s">
        <v>4</v>
      </c>
      <c r="H31" s="3" t="s">
        <v>5</v>
      </c>
      <c r="I31" s="3" t="s">
        <v>6</v>
      </c>
      <c r="J31" s="3" t="s">
        <v>7</v>
      </c>
      <c r="K31" s="3" t="s">
        <v>8</v>
      </c>
      <c r="L31" s="3" t="s">
        <v>9</v>
      </c>
      <c r="M31" s="3" t="s">
        <v>10</v>
      </c>
      <c r="N31" s="3" t="s">
        <v>11</v>
      </c>
      <c r="O31" s="3" t="s">
        <v>58</v>
      </c>
      <c r="Q31" s="3" t="s">
        <v>76</v>
      </c>
      <c r="R31" s="3" t="s">
        <v>39</v>
      </c>
      <c r="S31" s="3" t="s">
        <v>77</v>
      </c>
      <c r="T31" s="3" t="s">
        <v>78</v>
      </c>
      <c r="U31" s="3" t="s">
        <v>79</v>
      </c>
      <c r="V31" s="3" t="s">
        <v>80</v>
      </c>
      <c r="W31" s="3" t="s">
        <v>81</v>
      </c>
      <c r="X31" s="3" t="s">
        <v>82</v>
      </c>
      <c r="Y31" s="3" t="s">
        <v>83</v>
      </c>
      <c r="Z31" s="3" t="s">
        <v>84</v>
      </c>
      <c r="AA31" s="3" t="s">
        <v>85</v>
      </c>
      <c r="AB31" s="3" t="s">
        <v>86</v>
      </c>
      <c r="AC31" s="3" t="s">
        <v>87</v>
      </c>
      <c r="AD31" s="3" t="s">
        <v>88</v>
      </c>
    </row>
    <row r="32" spans="1:30" customFormat="1">
      <c r="A32" s="7">
        <v>1004</v>
      </c>
      <c r="B32" s="7" t="s">
        <v>99</v>
      </c>
      <c r="C32" s="19">
        <f>+'[16]11'!$E$30/10^6</f>
        <v>2.844258</v>
      </c>
      <c r="D32" s="19">
        <f>+'[16]11'!$F$30/10^6</f>
        <v>2.9400750000000002</v>
      </c>
      <c r="E32" s="19">
        <f>+'[16]11'!$G$30/10^6</f>
        <v>2.9620419999999998</v>
      </c>
      <c r="F32" s="19">
        <f>+'[16]11'!$I$30/10^6</f>
        <v>3.0738470000000002</v>
      </c>
      <c r="G32" s="19">
        <f>+'[16]11'!$J$30/10^6</f>
        <v>3.0099909999999999</v>
      </c>
      <c r="H32" s="19">
        <f>+'[16]11'!$K$30/10^6</f>
        <v>2.9357410000000002</v>
      </c>
      <c r="I32" s="19">
        <f>+'[16]11'!$M$30/10^6</f>
        <v>3.2788200000000001</v>
      </c>
      <c r="J32" s="19">
        <f>+'[16]11'!$N$30/10^6</f>
        <v>3.3555130000000002</v>
      </c>
      <c r="K32" s="19">
        <f>+'[16]11'!$O$30/10^6</f>
        <v>3.1772209999999999</v>
      </c>
      <c r="L32" s="19">
        <f>+'[16]11'!$Q$30/10^6</f>
        <v>2.9790420000000002</v>
      </c>
      <c r="M32" s="19">
        <f>+'[16]11'!$R$30/10^6</f>
        <v>3.1583830000000002</v>
      </c>
      <c r="N32" s="19">
        <f>+'[16]11'!$S$30/10^6</f>
        <v>2.9312719999999999</v>
      </c>
      <c r="O32" s="20">
        <f t="shared" ref="O32:O59" si="5">SUM(C32:N32)</f>
        <v>36.646204999999995</v>
      </c>
      <c r="Q32" s="7">
        <v>1004</v>
      </c>
      <c r="R32" s="7" t="s">
        <v>99</v>
      </c>
      <c r="S32" s="26">
        <f>+C32</f>
        <v>2.844258</v>
      </c>
      <c r="T32" s="26">
        <f>+'[17]2M'!$G$30/10^6</f>
        <v>5.7843330000000002</v>
      </c>
      <c r="U32" s="26">
        <f>+'[17]3M'!$G$30/10^6</f>
        <v>8.7463750000000005</v>
      </c>
      <c r="V32" s="26">
        <f>+'[17]4M'!$G$30/10^6</f>
        <v>11.820221999999999</v>
      </c>
      <c r="W32" s="26">
        <f>+'[17]5M'!$G$30/10^6</f>
        <v>14.830213000000001</v>
      </c>
      <c r="X32" s="26">
        <f>+'[17]6M'!$G$30/10^6</f>
        <v>17.765954000000001</v>
      </c>
      <c r="Y32" s="26">
        <f>+'[17]7M'!$G$30/10^6</f>
        <v>21.044774</v>
      </c>
      <c r="Z32" s="26">
        <f>+'[17]8M'!$G$30/10^6</f>
        <v>24.400286999999999</v>
      </c>
      <c r="AA32" s="26">
        <f>+'[17]9M'!$G$30/10^6</f>
        <v>27.577508000000002</v>
      </c>
      <c r="AB32" s="26">
        <f>+'[17]10M'!$G$30/10^6</f>
        <v>30.556550000000001</v>
      </c>
      <c r="AC32" s="26">
        <f>+'[17]11M'!$G$30/10^6</f>
        <v>33.714933000000002</v>
      </c>
      <c r="AD32" s="26">
        <f>+'[17]12M'!$G$30/10^6</f>
        <v>36.646205000000002</v>
      </c>
    </row>
    <row r="33" spans="1:30" customFormat="1">
      <c r="A33" s="10">
        <v>1005</v>
      </c>
      <c r="B33" s="10" t="s">
        <v>13</v>
      </c>
      <c r="C33" s="21">
        <f>+'[16]12'!$E$30/10^6</f>
        <v>5.0604999999999997E-2</v>
      </c>
      <c r="D33" s="21">
        <f>+'[16]12'!$F$30/10^6</f>
        <v>4.9796E-2</v>
      </c>
      <c r="E33" s="21">
        <f>+'[16]12'!$G$30/10^6</f>
        <v>4.9542999999999997E-2</v>
      </c>
      <c r="F33" s="21">
        <f>+'[16]12'!$I$30/10^6</f>
        <v>5.4729E-2</v>
      </c>
      <c r="G33" s="21">
        <f>+'[16]12'!$J$30/10^6</f>
        <v>4.7102999999999999E-2</v>
      </c>
      <c r="H33" s="21">
        <f>+'[16]12'!$K$30/10^6</f>
        <v>5.2687999999999999E-2</v>
      </c>
      <c r="I33" s="21">
        <f>+'[16]12'!$M$30/10^6</f>
        <v>6.4333000000000001E-2</v>
      </c>
      <c r="J33" s="21">
        <f>+'[16]12'!$N$30/10^6</f>
        <v>6.6564999999999999E-2</v>
      </c>
      <c r="K33" s="21">
        <f>+'[16]12'!$O$30/10^6</f>
        <v>5.7847999999999997E-2</v>
      </c>
      <c r="L33" s="21">
        <f>+'[16]12'!$Q$30/10^6</f>
        <v>5.2366999999999997E-2</v>
      </c>
      <c r="M33" s="21">
        <f>+'[16]12'!$R$30/10^6</f>
        <v>5.4649000000000003E-2</v>
      </c>
      <c r="N33" s="21">
        <f>+'[16]12'!$S$30/10^6</f>
        <v>5.1295E-2</v>
      </c>
      <c r="O33" s="22">
        <f t="shared" si="5"/>
        <v>0.65152099999999991</v>
      </c>
      <c r="Q33" s="10">
        <v>1005</v>
      </c>
      <c r="R33" s="10" t="s">
        <v>13</v>
      </c>
      <c r="S33" s="28">
        <f t="shared" ref="S33:S58" si="6">+C33</f>
        <v>5.0604999999999997E-2</v>
      </c>
      <c r="T33" s="28">
        <f>+'[17]2M'!$H$30/10^6</f>
        <v>0.100401</v>
      </c>
      <c r="U33" s="28">
        <f>+'[17]3M'!$H$30/10^6</f>
        <v>0.14994399999999999</v>
      </c>
      <c r="V33" s="28">
        <f>+'[17]4M'!$H$30/10^6</f>
        <v>0.20467299999999999</v>
      </c>
      <c r="W33" s="28">
        <f>+'[17]5M'!$H$30/10^6</f>
        <v>0.251776</v>
      </c>
      <c r="X33" s="28">
        <f>+'[17]6M'!$H$30/10^6</f>
        <v>0.30446400000000001</v>
      </c>
      <c r="Y33" s="28">
        <f>+'[17]7M'!$H$30/10^6</f>
        <v>0.36879699999999999</v>
      </c>
      <c r="Z33" s="28">
        <f>+'[17]8M'!$H$30/10^6</f>
        <v>0.43536200000000003</v>
      </c>
      <c r="AA33" s="28">
        <f>+'[17]9M'!$H$30/10^6</f>
        <v>0.49320999999999998</v>
      </c>
      <c r="AB33" s="28">
        <f>+'[17]10M'!$H$30/10^6</f>
        <v>0.54557699999999998</v>
      </c>
      <c r="AC33" s="28">
        <f>+'[17]11M'!$H$30/10^6</f>
        <v>0.60022600000000004</v>
      </c>
      <c r="AD33" s="28">
        <f>+'[17]12M'!$H$30/10^6</f>
        <v>0.65152100000000002</v>
      </c>
    </row>
    <row r="34" spans="1:30" customFormat="1">
      <c r="A34" s="10">
        <v>1006</v>
      </c>
      <c r="B34" s="10" t="s">
        <v>14</v>
      </c>
      <c r="C34" s="21">
        <f>+'[16]13'!$E$30/10^6</f>
        <v>0.234767</v>
      </c>
      <c r="D34" s="21">
        <f>+'[16]13'!$F$30/10^6</f>
        <v>0.26678800000000003</v>
      </c>
      <c r="E34" s="21">
        <f>+'[16]13'!$G$30/10^6</f>
        <v>0.256023</v>
      </c>
      <c r="F34" s="21">
        <f>+'[16]13'!$I$30/10^6</f>
        <v>0.25384800000000002</v>
      </c>
      <c r="G34" s="21">
        <f>+'[16]13'!$J$30/10^6</f>
        <v>0.25790999999999997</v>
      </c>
      <c r="H34" s="21">
        <f>+'[16]13'!$K$30/10^6</f>
        <v>0.26045699999999999</v>
      </c>
      <c r="I34" s="21">
        <f>+'[16]13'!$M$30/10^6</f>
        <v>0.31144300000000003</v>
      </c>
      <c r="J34" s="21">
        <f>+'[16]13'!$N$30/10^6</f>
        <v>0.34182800000000002</v>
      </c>
      <c r="K34" s="21">
        <f>+'[16]13'!$O$30/10^6</f>
        <v>0.291688</v>
      </c>
      <c r="L34" s="21">
        <f>+'[16]13'!$Q$30/10^6</f>
        <v>0.269619</v>
      </c>
      <c r="M34" s="21">
        <f>+'[16]13'!$R$30/10^6</f>
        <v>0.275426</v>
      </c>
      <c r="N34" s="21">
        <f>+'[16]13'!$S$30/10^6</f>
        <v>0.24970000000000001</v>
      </c>
      <c r="O34" s="22">
        <f t="shared" si="5"/>
        <v>3.2694969999999999</v>
      </c>
      <c r="Q34" s="10">
        <v>1006</v>
      </c>
      <c r="R34" s="10" t="s">
        <v>14</v>
      </c>
      <c r="S34" s="28">
        <f t="shared" si="6"/>
        <v>0.234767</v>
      </c>
      <c r="T34" s="28">
        <f>+'[17]2M'!$I$30/10^6</f>
        <v>0.50155499999999997</v>
      </c>
      <c r="U34" s="28">
        <f>+'[17]3M'!$I$30/10^6</f>
        <v>0.75757799999999997</v>
      </c>
      <c r="V34" s="28">
        <f>+'[17]4M'!$I$30/10^6</f>
        <v>1.0114259999999999</v>
      </c>
      <c r="W34" s="28">
        <f>+'[17]5M'!$I$30/10^6</f>
        <v>1.269336</v>
      </c>
      <c r="X34" s="28">
        <f>+'[17]6M'!$I$30/10^6</f>
        <v>1.529793</v>
      </c>
      <c r="Y34" s="28">
        <f>+'[17]7M'!$I$30/10^6</f>
        <v>1.8412360000000001</v>
      </c>
      <c r="Z34" s="28">
        <f>+'[17]8M'!$I$30/10^6</f>
        <v>2.1830639999999999</v>
      </c>
      <c r="AA34" s="28">
        <f>+'[17]9M'!$I$30/10^6</f>
        <v>2.4747520000000001</v>
      </c>
      <c r="AB34" s="28">
        <f>+'[17]10M'!$I$30/10^6</f>
        <v>2.7443710000000001</v>
      </c>
      <c r="AC34" s="28">
        <f>+'[17]11M'!$I$30/10^6</f>
        <v>3.0197970000000001</v>
      </c>
      <c r="AD34" s="28">
        <f>+'[17]12M'!$I$30/10^6</f>
        <v>3.2694969999999999</v>
      </c>
    </row>
    <row r="35" spans="1:30" customFormat="1">
      <c r="A35" s="10">
        <v>1007</v>
      </c>
      <c r="B35" s="10" t="s">
        <v>15</v>
      </c>
      <c r="C35" s="21">
        <f>+'[16]14'!$E$30/10^6</f>
        <v>0.443409</v>
      </c>
      <c r="D35" s="21">
        <f>+'[16]14'!$F$30/10^6</f>
        <v>0.46019500000000002</v>
      </c>
      <c r="E35" s="21">
        <f>+'[16]14'!$G$30/10^6</f>
        <v>0.44304399999999999</v>
      </c>
      <c r="F35" s="21">
        <f>+'[16]14'!$I$30/10^6</f>
        <v>0.44857900000000001</v>
      </c>
      <c r="G35" s="21">
        <f>+'[16]14'!$J$30/10^6</f>
        <v>0.45694800000000002</v>
      </c>
      <c r="H35" s="21">
        <f>+'[16]14'!$K$30/10^6</f>
        <v>0.458042</v>
      </c>
      <c r="I35" s="21">
        <f>+'[16]14'!$M$30/10^6</f>
        <v>0.49273099999999997</v>
      </c>
      <c r="J35" s="21">
        <f>+'[16]14'!$N$30/10^6</f>
        <v>0.56320700000000001</v>
      </c>
      <c r="K35" s="21">
        <f>+'[16]14'!$O$30/10^6</f>
        <v>0.50184399999999996</v>
      </c>
      <c r="L35" s="21">
        <f>+'[16]14'!$Q$30/10^6</f>
        <v>0.471665</v>
      </c>
      <c r="M35" s="21">
        <f>+'[16]14'!$R$30/10^6</f>
        <v>0.47023500000000001</v>
      </c>
      <c r="N35" s="21">
        <f>+'[16]14'!$S$30/10^6</f>
        <v>0.44523200000000002</v>
      </c>
      <c r="O35" s="22">
        <f t="shared" si="5"/>
        <v>5.6551309999999999</v>
      </c>
      <c r="Q35" s="10">
        <v>1007</v>
      </c>
      <c r="R35" s="10" t="s">
        <v>15</v>
      </c>
      <c r="S35" s="28">
        <f t="shared" si="6"/>
        <v>0.443409</v>
      </c>
      <c r="T35" s="28">
        <f>+'[17]2M'!$J$30/10^6</f>
        <v>0.90360399999999996</v>
      </c>
      <c r="U35" s="28">
        <f>+'[17]3M'!$J$30/10^6</f>
        <v>1.3466480000000001</v>
      </c>
      <c r="V35" s="28">
        <f>+'[17]4M'!$J$30/10^6</f>
        <v>1.7952269999999999</v>
      </c>
      <c r="W35" s="28">
        <f>+'[17]5M'!$J$30/10^6</f>
        <v>2.2521749999999998</v>
      </c>
      <c r="X35" s="28">
        <f>+'[17]6M'!$J$30/10^6</f>
        <v>2.7102170000000001</v>
      </c>
      <c r="Y35" s="28">
        <f>+'[17]7M'!$J$30/10^6</f>
        <v>3.2029480000000001</v>
      </c>
      <c r="Z35" s="28">
        <f>+'[17]8M'!$J$30/10^6</f>
        <v>3.7661549999999999</v>
      </c>
      <c r="AA35" s="28">
        <f>+'[17]9M'!$J$30/10^6</f>
        <v>4.2679989999999997</v>
      </c>
      <c r="AB35" s="28">
        <f>+'[17]10M'!$J$30/10^6</f>
        <v>4.7396640000000003</v>
      </c>
      <c r="AC35" s="28">
        <f>+'[17]11M'!$J$30/10^6</f>
        <v>5.2098990000000001</v>
      </c>
      <c r="AD35" s="28">
        <f>+'[17]12M'!$J$30/10^6</f>
        <v>5.6551309999999999</v>
      </c>
    </row>
    <row r="36" spans="1:30" customFormat="1">
      <c r="A36" s="10">
        <v>1008</v>
      </c>
      <c r="B36" s="10" t="s">
        <v>16</v>
      </c>
      <c r="C36" s="21">
        <f>+'[16]15'!$E$30/10^6</f>
        <v>0.115355</v>
      </c>
      <c r="D36" s="21">
        <f>+'[16]15'!$F$30/10^6</f>
        <v>0.12217500000000001</v>
      </c>
      <c r="E36" s="21">
        <f>+'[16]15'!$G$30/10^6</f>
        <v>0.124024</v>
      </c>
      <c r="F36" s="21">
        <f>+'[16]15'!$I$30/10^6</f>
        <v>0.13039300000000001</v>
      </c>
      <c r="G36" s="21">
        <f>+'[16]15'!$J$30/10^6</f>
        <v>0.12701799999999999</v>
      </c>
      <c r="H36" s="21">
        <f>+'[16]15'!$K$30/10^6</f>
        <v>0.13198399999999999</v>
      </c>
      <c r="I36" s="21">
        <f>+'[16]15'!$M$30/10^6</f>
        <v>0.148562</v>
      </c>
      <c r="J36" s="21">
        <f>+'[16]15'!$N$30/10^6</f>
        <v>0.15324199999999999</v>
      </c>
      <c r="K36" s="21">
        <f>+'[16]15'!$O$30/10^6</f>
        <v>0.146755</v>
      </c>
      <c r="L36" s="21">
        <f>+'[16]15'!$Q$30/10^6</f>
        <v>0.13126699999999999</v>
      </c>
      <c r="M36" s="21">
        <f>+'[16]15'!$R$30/10^6</f>
        <v>0.12975200000000001</v>
      </c>
      <c r="N36" s="21">
        <f>+'[16]15'!$S$30/10^6</f>
        <v>0.12542</v>
      </c>
      <c r="O36" s="22">
        <f t="shared" si="5"/>
        <v>1.5859470000000002</v>
      </c>
      <c r="Q36" s="10">
        <v>1008</v>
      </c>
      <c r="R36" s="10" t="s">
        <v>16</v>
      </c>
      <c r="S36" s="28">
        <f t="shared" si="6"/>
        <v>0.115355</v>
      </c>
      <c r="T36" s="28">
        <f>+'[17]2M'!$K$30/10^6</f>
        <v>0.23752999999999999</v>
      </c>
      <c r="U36" s="28">
        <f>+'[17]3M'!$K$30/10^6</f>
        <v>0.36155399999999999</v>
      </c>
      <c r="V36" s="28">
        <f>+'[17]4M'!$K$30/10^6</f>
        <v>0.49194700000000002</v>
      </c>
      <c r="W36" s="28">
        <f>+'[17]5M'!$K$30/10^6</f>
        <v>0.61896499999999999</v>
      </c>
      <c r="X36" s="28">
        <f>+'[17]6M'!$K$30/10^6</f>
        <v>0.75094899999999998</v>
      </c>
      <c r="Y36" s="28">
        <f>+'[17]7M'!$K$30/10^6</f>
        <v>0.89951099999999995</v>
      </c>
      <c r="Z36" s="28">
        <f>+'[17]8M'!$K$30/10^6</f>
        <v>1.052753</v>
      </c>
      <c r="AA36" s="28">
        <f>+'[17]9M'!$K$30/10^6</f>
        <v>1.199508</v>
      </c>
      <c r="AB36" s="28">
        <f>+'[17]10M'!$K$30/10^6</f>
        <v>1.330775</v>
      </c>
      <c r="AC36" s="28">
        <f>+'[17]11M'!$K$30/10^6</f>
        <v>1.4605269999999999</v>
      </c>
      <c r="AD36" s="28">
        <f>+'[17]12M'!$K$30/10^6</f>
        <v>1.585947</v>
      </c>
    </row>
    <row r="37" spans="1:30" customFormat="1">
      <c r="A37" s="10">
        <v>1009</v>
      </c>
      <c r="B37" s="10" t="s">
        <v>17</v>
      </c>
      <c r="C37" s="21">
        <f>+'[16]16'!$E$30/10^6</f>
        <v>0.100884</v>
      </c>
      <c r="D37" s="21">
        <f>+'[16]16'!$F$30/10^6</f>
        <v>0.10499699999999999</v>
      </c>
      <c r="E37" s="21">
        <f>+'[16]16'!$G$30/10^6</f>
        <v>0.102174</v>
      </c>
      <c r="F37" s="21">
        <f>+'[16]16'!$I$30/10^6</f>
        <v>0.106083</v>
      </c>
      <c r="G37" s="21">
        <f>+'[16]16'!$J$30/10^6</f>
        <v>0.104406</v>
      </c>
      <c r="H37" s="21">
        <f>+'[16]16'!$K$30/10^6</f>
        <v>9.8904000000000006E-2</v>
      </c>
      <c r="I37" s="21">
        <f>+'[16]16'!$M$30/10^6</f>
        <v>0.117955</v>
      </c>
      <c r="J37" s="21">
        <f>+'[16]16'!$N$30/10^6</f>
        <v>0.12277100000000001</v>
      </c>
      <c r="K37" s="21">
        <f>+'[16]16'!$O$30/10^6</f>
        <v>0.12339799999999999</v>
      </c>
      <c r="L37" s="21">
        <f>+'[16]16'!$Q$30/10^6</f>
        <v>0.10928</v>
      </c>
      <c r="M37" s="21">
        <f>+'[16]16'!$R$30/10^6</f>
        <v>0.11092399999999999</v>
      </c>
      <c r="N37" s="21">
        <f>+'[16]16'!$S$30/10^6</f>
        <v>0.10841099999999999</v>
      </c>
      <c r="O37" s="22">
        <f t="shared" si="5"/>
        <v>1.310187</v>
      </c>
      <c r="Q37" s="10">
        <v>1009</v>
      </c>
      <c r="R37" s="10" t="s">
        <v>17</v>
      </c>
      <c r="S37" s="28">
        <f t="shared" si="6"/>
        <v>0.100884</v>
      </c>
      <c r="T37" s="28">
        <f>+'[17]2M'!$L$30/10^6</f>
        <v>0.20588100000000001</v>
      </c>
      <c r="U37" s="28">
        <f>+'[17]3M'!$L$30/10^6</f>
        <v>0.30805500000000002</v>
      </c>
      <c r="V37" s="28">
        <f>+'[17]4M'!$L$30/10^6</f>
        <v>0.41413800000000001</v>
      </c>
      <c r="W37" s="28">
        <f>+'[17]5M'!$L$30/10^6</f>
        <v>0.518544</v>
      </c>
      <c r="X37" s="28">
        <f>+'[17]6M'!$L$30/10^6</f>
        <v>0.617448</v>
      </c>
      <c r="Y37" s="28">
        <f>+'[17]7M'!$L$30/10^6</f>
        <v>0.73540300000000003</v>
      </c>
      <c r="Z37" s="28">
        <f>+'[17]8M'!$L$30/10^6</f>
        <v>0.85817399999999999</v>
      </c>
      <c r="AA37" s="28">
        <f>+'[17]9M'!$L$30/10^6</f>
        <v>0.981572</v>
      </c>
      <c r="AB37" s="28">
        <f>+'[17]10M'!$L$30/10^6</f>
        <v>1.0908519999999999</v>
      </c>
      <c r="AC37" s="28">
        <f>+'[17]11M'!$L$30/10^6</f>
        <v>1.201776</v>
      </c>
      <c r="AD37" s="28">
        <f>+'[17]12M'!$L$30/10^6</f>
        <v>1.310187</v>
      </c>
    </row>
    <row r="38" spans="1:30" customFormat="1">
      <c r="A38" s="10">
        <v>1010</v>
      </c>
      <c r="B38" s="10" t="s">
        <v>19</v>
      </c>
      <c r="C38" s="21">
        <f>+'[16]18'!$E$30/10^6</f>
        <v>0.14754300000000001</v>
      </c>
      <c r="D38" s="21">
        <f>+'[16]18'!$F$30/10^6</f>
        <v>0.140878</v>
      </c>
      <c r="E38" s="21">
        <f>+'[16]18'!$G$30/10^6</f>
        <v>0.14393700000000001</v>
      </c>
      <c r="F38" s="21">
        <f>+'[16]18'!$I$30/10^6</f>
        <v>0.14266499999999999</v>
      </c>
      <c r="G38" s="21">
        <f>+'[16]18'!$J$30/10^6</f>
        <v>0.135828</v>
      </c>
      <c r="H38" s="21">
        <f>+'[16]18'!$K$30/10^6</f>
        <v>0.134962</v>
      </c>
      <c r="I38" s="21">
        <f>+'[16]18'!$M$30/10^6</f>
        <v>0.15463499999999999</v>
      </c>
      <c r="J38" s="21">
        <f>+'[16]18'!$N$30/10^6</f>
        <v>0.18648300000000001</v>
      </c>
      <c r="K38" s="21">
        <f>+'[16]18'!$O$30/10^6</f>
        <v>0.17057600000000001</v>
      </c>
      <c r="L38" s="21">
        <f>+'[16]18'!$Q$30/10^6</f>
        <v>0.15471099999999999</v>
      </c>
      <c r="M38" s="21">
        <f>+'[16]18'!$R$30/10^6</f>
        <v>0.14249899999999999</v>
      </c>
      <c r="N38" s="21">
        <f>+'[16]18'!$S$30/10^6</f>
        <v>0.150779</v>
      </c>
      <c r="O38" s="22">
        <f t="shared" si="5"/>
        <v>1.8054960000000002</v>
      </c>
      <c r="Q38" s="10">
        <v>1010</v>
      </c>
      <c r="R38" s="10" t="s">
        <v>19</v>
      </c>
      <c r="S38" s="28">
        <f t="shared" si="6"/>
        <v>0.14754300000000001</v>
      </c>
      <c r="T38" s="28">
        <f>+'[17]2M'!$M$30/10^6</f>
        <v>0.28842099999999998</v>
      </c>
      <c r="U38" s="28">
        <f>+'[17]3M'!$M$30/10^6</f>
        <v>0.43235800000000002</v>
      </c>
      <c r="V38" s="28">
        <f>+'[17]4M'!$M$30/10^6</f>
        <v>0.57502299999999995</v>
      </c>
      <c r="W38" s="28">
        <f>+'[17]5M'!$M$30/10^6</f>
        <v>0.71085100000000001</v>
      </c>
      <c r="X38" s="28">
        <f>+'[17]6M'!$M$30/10^6</f>
        <v>0.84581300000000004</v>
      </c>
      <c r="Y38" s="28">
        <f>+'[17]7M'!$M$30/10^6</f>
        <v>1.000448</v>
      </c>
      <c r="Z38" s="28">
        <f>+'[17]8M'!$M$30/10^6</f>
        <v>1.186931</v>
      </c>
      <c r="AA38" s="28">
        <f>+'[17]9M'!$M$30/10^6</f>
        <v>1.357507</v>
      </c>
      <c r="AB38" s="28">
        <f>+'[17]10M'!$M$30/10^6</f>
        <v>1.5122180000000001</v>
      </c>
      <c r="AC38" s="28">
        <f>+'[17]11M'!$M$30/10^6</f>
        <v>1.654717</v>
      </c>
      <c r="AD38" s="28">
        <f>+'[17]12M'!$M$30/10^6</f>
        <v>1.805496</v>
      </c>
    </row>
    <row r="39" spans="1:30" customFormat="1">
      <c r="A39" s="10">
        <v>1011</v>
      </c>
      <c r="B39" s="10" t="s">
        <v>20</v>
      </c>
      <c r="C39" s="21">
        <f>+'[16]19'!$E$30/10^6</f>
        <v>9.2813000000000007E-2</v>
      </c>
      <c r="D39" s="21">
        <f>+'[16]19'!$F$30/10^6</f>
        <v>9.5932000000000003E-2</v>
      </c>
      <c r="E39" s="21">
        <f>+'[16]19'!$G$30/10^6</f>
        <v>9.5103999999999994E-2</v>
      </c>
      <c r="F39" s="21">
        <f>+'[16]19'!$I$30/10^6</f>
        <v>9.7753000000000007E-2</v>
      </c>
      <c r="G39" s="21">
        <f>+'[16]19'!$J$30/10^6</f>
        <v>9.5281000000000005E-2</v>
      </c>
      <c r="H39" s="21">
        <f>+'[16]19'!$K$30/10^6</f>
        <v>9.3248999999999999E-2</v>
      </c>
      <c r="I39" s="21">
        <f>+'[16]19'!$M$30/10^6</f>
        <v>0.110009</v>
      </c>
      <c r="J39" s="21">
        <f>+'[16]19'!$N$30/10^6</f>
        <v>0.13283700000000001</v>
      </c>
      <c r="K39" s="21">
        <f>+'[16]19'!$O$30/10^6</f>
        <v>0.108099</v>
      </c>
      <c r="L39" s="21">
        <f>+'[16]19'!$Q$30/10^6</f>
        <v>9.9185999999999996E-2</v>
      </c>
      <c r="M39" s="21">
        <f>+'[16]19'!$R$30/10^6</f>
        <v>0.100453</v>
      </c>
      <c r="N39" s="21">
        <f>+'[16]19'!$S$30/10^6</f>
        <v>0.10147399999999999</v>
      </c>
      <c r="O39" s="22">
        <f t="shared" si="5"/>
        <v>1.2221899999999999</v>
      </c>
      <c r="Q39" s="10">
        <v>1011</v>
      </c>
      <c r="R39" s="10" t="s">
        <v>20</v>
      </c>
      <c r="S39" s="28">
        <f t="shared" si="6"/>
        <v>9.2813000000000007E-2</v>
      </c>
      <c r="T39" s="28">
        <f>+'[17]2M'!$N$30/10^6</f>
        <v>0.188745</v>
      </c>
      <c r="U39" s="28">
        <f>+'[17]3M'!$N$30/10^6</f>
        <v>0.28384900000000002</v>
      </c>
      <c r="V39" s="28">
        <f>+'[17]4M'!$N$30/10^6</f>
        <v>0.381602</v>
      </c>
      <c r="W39" s="28">
        <f>+'[17]5M'!$N$30/10^6</f>
        <v>0.476883</v>
      </c>
      <c r="X39" s="28">
        <f>+'[17]6M'!$N$30/10^6</f>
        <v>0.57013199999999997</v>
      </c>
      <c r="Y39" s="28">
        <f>+'[17]7M'!$N$30/10^6</f>
        <v>0.680141</v>
      </c>
      <c r="Z39" s="28">
        <f>+'[17]8M'!$N$30/10^6</f>
        <v>0.81297799999999998</v>
      </c>
      <c r="AA39" s="28">
        <f>+'[17]9M'!$N$30/10^6</f>
        <v>0.92107700000000003</v>
      </c>
      <c r="AB39" s="28">
        <f>+'[17]10M'!$N$30/10^6</f>
        <v>1.0202629999999999</v>
      </c>
      <c r="AC39" s="28">
        <f>+'[17]11M'!$N$30/10^6</f>
        <v>1.120716</v>
      </c>
      <c r="AD39" s="28">
        <f>+'[17]12M'!$N$30/10^6</f>
        <v>1.2221900000000001</v>
      </c>
    </row>
    <row r="40" spans="1:30" customFormat="1">
      <c r="A40" s="10">
        <v>1012</v>
      </c>
      <c r="B40" s="10" t="s">
        <v>21</v>
      </c>
      <c r="C40" s="21">
        <f>+'[16]20'!$E$30/10^6</f>
        <v>0.28770400000000002</v>
      </c>
      <c r="D40" s="21">
        <f>+'[16]20'!$F$30/10^6</f>
        <v>0.29696499999999998</v>
      </c>
      <c r="E40" s="21">
        <f>+'[16]20'!$G$30/10^6</f>
        <v>0.29653800000000002</v>
      </c>
      <c r="F40" s="21">
        <f>+'[16]20'!$I$30/10^6</f>
        <v>0.29136099999999998</v>
      </c>
      <c r="G40" s="21">
        <f>+'[16]20'!$J$30/10^6</f>
        <v>0.28326699999999999</v>
      </c>
      <c r="H40" s="21">
        <f>+'[16]20'!$K$30/10^6</f>
        <v>0.28435300000000002</v>
      </c>
      <c r="I40" s="21">
        <f>+'[16]20'!$M$30/10^6</f>
        <v>0.32022200000000001</v>
      </c>
      <c r="J40" s="21">
        <f>+'[16]20'!$N$30/10^6</f>
        <v>0.36925799999999998</v>
      </c>
      <c r="K40" s="21">
        <f>+'[16]20'!$O$30/10^6</f>
        <v>0.321662</v>
      </c>
      <c r="L40" s="21">
        <f>+'[16]20'!$Q$30/10^6</f>
        <v>0.30012299999999997</v>
      </c>
      <c r="M40" s="21">
        <f>+'[16]20'!$R$30/10^6</f>
        <v>0.315965</v>
      </c>
      <c r="N40" s="21">
        <f>+'[16]20'!$S$30/10^6</f>
        <v>0.295043</v>
      </c>
      <c r="O40" s="22">
        <f t="shared" si="5"/>
        <v>3.662461</v>
      </c>
      <c r="Q40" s="10">
        <v>1012</v>
      </c>
      <c r="R40" s="10" t="s">
        <v>21</v>
      </c>
      <c r="S40" s="28">
        <f t="shared" si="6"/>
        <v>0.28770400000000002</v>
      </c>
      <c r="T40" s="28">
        <f>+'[17]2M'!$O$30/10^6</f>
        <v>0.58466899999999999</v>
      </c>
      <c r="U40" s="28">
        <f>+'[17]3M'!$O$30/10^6</f>
        <v>0.88120699999999996</v>
      </c>
      <c r="V40" s="28">
        <f>+'[17]4M'!$O$30/10^6</f>
        <v>1.1725680000000001</v>
      </c>
      <c r="W40" s="28">
        <f>+'[17]5M'!$O$30/10^6</f>
        <v>1.455835</v>
      </c>
      <c r="X40" s="28">
        <f>+'[17]6M'!$O$30/10^6</f>
        <v>1.7401880000000001</v>
      </c>
      <c r="Y40" s="28">
        <f>+'[17]7M'!$O$30/10^6</f>
        <v>2.0604100000000001</v>
      </c>
      <c r="Z40" s="28">
        <f>+'[17]8M'!$O$30/10^6</f>
        <v>2.4296679999999999</v>
      </c>
      <c r="AA40" s="28">
        <f>+'[17]9M'!$O$30/10^6</f>
        <v>2.7513299999999998</v>
      </c>
      <c r="AB40" s="28">
        <f>+'[17]10M'!$O$30/10^6</f>
        <v>3.051453</v>
      </c>
      <c r="AC40" s="28">
        <f>+'[17]11M'!$O$30/10^6</f>
        <v>3.3674179999999998</v>
      </c>
      <c r="AD40" s="28">
        <f>+'[17]12M'!$O$30/10^6</f>
        <v>3.662461</v>
      </c>
    </row>
    <row r="41" spans="1:30" customFormat="1">
      <c r="A41" s="10">
        <v>1013</v>
      </c>
      <c r="B41" s="10" t="s">
        <v>22</v>
      </c>
      <c r="C41" s="21">
        <f>+'[16]21'!$E$30/10^6</f>
        <v>1.4682000000000001E-2</v>
      </c>
      <c r="D41" s="21">
        <f>+'[16]21'!$F$30/10^6</f>
        <v>1.6872999999999999E-2</v>
      </c>
      <c r="E41" s="21">
        <f>+'[16]21'!$G$30/10^6</f>
        <v>1.5284000000000001E-2</v>
      </c>
      <c r="F41" s="21">
        <f>+'[16]21'!$I$30/10^6</f>
        <v>1.6465E-2</v>
      </c>
      <c r="G41" s="21">
        <f>+'[16]21'!$J$30/10^6</f>
        <v>1.5152000000000001E-2</v>
      </c>
      <c r="H41" s="21">
        <f>+'[16]21'!$K$30/10^6</f>
        <v>1.6618000000000001E-2</v>
      </c>
      <c r="I41" s="21">
        <f>+'[16]21'!$M$30/10^6</f>
        <v>2.0546999999999999E-2</v>
      </c>
      <c r="J41" s="21">
        <f>+'[16]21'!$N$30/10^6</f>
        <v>2.3710999999999999E-2</v>
      </c>
      <c r="K41" s="21">
        <f>+'[16]21'!$O$30/10^6</f>
        <v>1.9191E-2</v>
      </c>
      <c r="L41" s="21">
        <f>+'[16]21'!$Q$30/10^6</f>
        <v>1.7173999999999998E-2</v>
      </c>
      <c r="M41" s="21">
        <f>+'[16]21'!$R$30/10^6</f>
        <v>2.0608999999999999E-2</v>
      </c>
      <c r="N41" s="21">
        <f>+'[16]21'!$S$30/10^6</f>
        <v>1.6244999999999999E-2</v>
      </c>
      <c r="O41" s="22">
        <f t="shared" si="5"/>
        <v>0.21255099999999996</v>
      </c>
      <c r="Q41" s="10">
        <v>1013</v>
      </c>
      <c r="R41" s="10" t="s">
        <v>22</v>
      </c>
      <c r="S41" s="28">
        <f t="shared" si="6"/>
        <v>1.4682000000000001E-2</v>
      </c>
      <c r="T41" s="28">
        <f>+'[17]2M'!$P$30/10^6</f>
        <v>3.1555E-2</v>
      </c>
      <c r="U41" s="28">
        <f>+'[17]3M'!$P$30/10^6</f>
        <v>4.6838999999999999E-2</v>
      </c>
      <c r="V41" s="28">
        <f>+'[17]4M'!$P$30/10^6</f>
        <v>6.3303999999999999E-2</v>
      </c>
      <c r="W41" s="28">
        <f>+'[17]5M'!$P$30/10^6</f>
        <v>7.8455999999999998E-2</v>
      </c>
      <c r="X41" s="28">
        <f>+'[17]6M'!$P$30/10^6</f>
        <v>9.5074000000000006E-2</v>
      </c>
      <c r="Y41" s="28">
        <f>+'[17]7M'!$P$30/10^6</f>
        <v>0.115621</v>
      </c>
      <c r="Z41" s="28">
        <f>+'[17]8M'!$P$30/10^6</f>
        <v>0.13933200000000001</v>
      </c>
      <c r="AA41" s="28">
        <f>+'[17]9M'!$P$30/10^6</f>
        <v>0.158523</v>
      </c>
      <c r="AB41" s="28">
        <f>+'[17]10M'!$P$30/10^6</f>
        <v>0.17569699999999999</v>
      </c>
      <c r="AC41" s="28">
        <f>+'[17]11M'!$P$30/10^6</f>
        <v>0.19630600000000001</v>
      </c>
      <c r="AD41" s="28">
        <f>+'[17]12M'!$P$30/10^6</f>
        <v>0.21255099999999999</v>
      </c>
    </row>
    <row r="42" spans="1:30" customFormat="1">
      <c r="A42" s="10">
        <v>1014</v>
      </c>
      <c r="B42" s="10" t="s">
        <v>23</v>
      </c>
      <c r="C42" s="21">
        <f>+'[16]22'!$E$30/10^6</f>
        <v>0.73046100000000003</v>
      </c>
      <c r="D42" s="21">
        <f>+'[16]22'!$F$30/10^6</f>
        <v>0.75532699999999997</v>
      </c>
      <c r="E42" s="21">
        <f>+'[16]22'!$G$30/10^6</f>
        <v>0.73349200000000003</v>
      </c>
      <c r="F42" s="21">
        <f>+'[16]22'!$I$30/10^6</f>
        <v>0.764822</v>
      </c>
      <c r="G42" s="21">
        <f>+'[16]22'!$J$30/10^6</f>
        <v>0.76464200000000004</v>
      </c>
      <c r="H42" s="21">
        <f>+'[16]22'!$K$30/10^6</f>
        <v>0.72974499999999998</v>
      </c>
      <c r="I42" s="21">
        <f>+'[16]22'!$M$30/10^6</f>
        <v>0.85016999999999998</v>
      </c>
      <c r="J42" s="21">
        <f>+'[16]22'!$N$30/10^6</f>
        <v>0.95206299999999999</v>
      </c>
      <c r="K42" s="21">
        <f>+'[16]22'!$O$30/10^6</f>
        <v>0.86730200000000002</v>
      </c>
      <c r="L42" s="21">
        <f>+'[16]22'!$Q$30/10^6</f>
        <v>0.80024399999999996</v>
      </c>
      <c r="M42" s="21">
        <f>+'[16]22'!$R$30/10^6</f>
        <v>0.83414500000000003</v>
      </c>
      <c r="N42" s="21">
        <f>+'[16]22'!$S$30/10^6</f>
        <v>0.74960599999999999</v>
      </c>
      <c r="O42" s="22">
        <f t="shared" si="5"/>
        <v>9.5320190000000018</v>
      </c>
      <c r="Q42" s="10">
        <v>1014</v>
      </c>
      <c r="R42" s="10" t="s">
        <v>23</v>
      </c>
      <c r="S42" s="28">
        <f t="shared" si="6"/>
        <v>0.73046100000000003</v>
      </c>
      <c r="T42" s="28">
        <f>+'[17]2M'!$Q$30/10^6</f>
        <v>1.4857880000000001</v>
      </c>
      <c r="U42" s="28">
        <f>+'[17]3M'!$Q$30/10^6</f>
        <v>2.2192799999999999</v>
      </c>
      <c r="V42" s="28">
        <f>+'[17]4M'!$Q$30/10^6</f>
        <v>2.984102</v>
      </c>
      <c r="W42" s="28">
        <f>+'[17]5M'!$Q$30/10^6</f>
        <v>3.7487439999999999</v>
      </c>
      <c r="X42" s="28">
        <f>+'[17]6M'!$Q$30/10^6</f>
        <v>4.4784889999999997</v>
      </c>
      <c r="Y42" s="28">
        <f>+'[17]7M'!$Q$30/10^6</f>
        <v>5.328659</v>
      </c>
      <c r="Z42" s="28">
        <f>+'[17]8M'!$Q$30/10^6</f>
        <v>6.2807219999999999</v>
      </c>
      <c r="AA42" s="28">
        <f>+'[17]9M'!$Q$30/10^6</f>
        <v>7.1480240000000004</v>
      </c>
      <c r="AB42" s="28">
        <f>+'[17]10M'!$Q$30/10^6</f>
        <v>7.9482679999999997</v>
      </c>
      <c r="AC42" s="28">
        <f>+'[17]11M'!$Q$30/10^6</f>
        <v>8.782413</v>
      </c>
      <c r="AD42" s="28">
        <f>+'[17]12M'!$Q$30/10^6</f>
        <v>9.532019</v>
      </c>
    </row>
    <row r="43" spans="1:30" customFormat="1">
      <c r="A43" s="10">
        <v>1015</v>
      </c>
      <c r="B43" s="10" t="s">
        <v>24</v>
      </c>
      <c r="C43" s="21">
        <f>+'[16]23'!$E$30/10^6</f>
        <v>8.6678399999999989E-2</v>
      </c>
      <c r="D43" s="21">
        <f>+'[16]23'!$F$30/10^6</f>
        <v>9.154219999999999E-2</v>
      </c>
      <c r="E43" s="21">
        <f>+'[16]23'!$G$30/10^6</f>
        <v>8.7090799999999996E-2</v>
      </c>
      <c r="F43" s="21">
        <f>+'[16]23'!$I$30/10^6</f>
        <v>9.0893000000000002E-2</v>
      </c>
      <c r="G43" s="21">
        <f>+'[16]23'!$J$30/10^6</f>
        <v>9.1516E-2</v>
      </c>
      <c r="H43" s="21">
        <f>+'[16]23'!$K$30/10^6</f>
        <v>9.0202000000000004E-2</v>
      </c>
      <c r="I43" s="21">
        <f>+'[16]23'!$M$30/10^6</f>
        <v>0.10974</v>
      </c>
      <c r="J43" s="21">
        <f>+'[16]23'!$N$30/10^6</f>
        <v>0.12757099999999999</v>
      </c>
      <c r="K43" s="21">
        <f>+'[16]23'!$O$30/10^6</f>
        <v>0.10519100000000001</v>
      </c>
      <c r="L43" s="21">
        <f>+'[16]23'!$Q$30/10^6</f>
        <v>9.8672999999999997E-2</v>
      </c>
      <c r="M43" s="21">
        <f>+'[16]23'!$R$30/10^6</f>
        <v>0.10252699999999999</v>
      </c>
      <c r="N43" s="21">
        <f>+'[16]23'!$S$30/10^6</f>
        <v>8.7115999999999999E-2</v>
      </c>
      <c r="O43" s="22">
        <f t="shared" si="5"/>
        <v>1.1687403999999999</v>
      </c>
      <c r="Q43" s="10">
        <v>1015</v>
      </c>
      <c r="R43" s="10" t="s">
        <v>24</v>
      </c>
      <c r="S43" s="28">
        <f t="shared" si="6"/>
        <v>8.6678399999999989E-2</v>
      </c>
      <c r="T43" s="28">
        <f>+'[17]2M'!$R$30/10^6</f>
        <v>0.17822059999999998</v>
      </c>
      <c r="U43" s="28">
        <f>+'[17]3M'!$R$30/10^6</f>
        <v>0.26531139999999998</v>
      </c>
      <c r="V43" s="28">
        <f>+'[17]4M'!$R$30/10^6</f>
        <v>0.35620439999999998</v>
      </c>
      <c r="W43" s="28">
        <f>+'[17]5M'!$R$30/10^6</f>
        <v>0.44772039999999996</v>
      </c>
      <c r="X43" s="28">
        <f>+'[17]6M'!$R$30/10^6</f>
        <v>0.53792239999999991</v>
      </c>
      <c r="Y43" s="28">
        <f>+'[17]7M'!$R$30/10^6</f>
        <v>0.64766239999999986</v>
      </c>
      <c r="Z43" s="28">
        <f>+'[17]8M'!$R$30/10^6</f>
        <v>0.77523339999999996</v>
      </c>
      <c r="AA43" s="28">
        <f>+'[17]9M'!$R$30/10^6</f>
        <v>0.88042439999999988</v>
      </c>
      <c r="AB43" s="28">
        <f>+'[17]10M'!$R$30/10^6</f>
        <v>0.9790973999999999</v>
      </c>
      <c r="AC43" s="28">
        <f>+'[17]11M'!$R$30/10^6</f>
        <v>1.0816243999999999</v>
      </c>
      <c r="AD43" s="28">
        <f>+'[17]12M'!$R$30/10^6</f>
        <v>1.1687403999999999</v>
      </c>
    </row>
    <row r="44" spans="1:30" customFormat="1">
      <c r="A44" s="10">
        <v>1016</v>
      </c>
      <c r="B44" s="10" t="s">
        <v>25</v>
      </c>
      <c r="C44" s="21">
        <f>+'[16]24'!$E$30/10^6</f>
        <v>0.1085812</v>
      </c>
      <c r="D44" s="21">
        <f>+'[16]24'!$F$30/10^6</f>
        <v>0.1128311</v>
      </c>
      <c r="E44" s="21">
        <f>+'[16]24'!$G$30/10^6</f>
        <v>0.1116875</v>
      </c>
      <c r="F44" s="21">
        <f>+'[16]24'!$I$30/10^6</f>
        <v>0.12058000000000001</v>
      </c>
      <c r="G44" s="21">
        <f>+'[16]24'!$J$30/10^6</f>
        <v>0.118829</v>
      </c>
      <c r="H44" s="21">
        <f>+'[16]24'!$K$30/10^6</f>
        <v>0.11706800000000001</v>
      </c>
      <c r="I44" s="21">
        <f>+'[16]24'!$M$30/10^6</f>
        <v>0.137991</v>
      </c>
      <c r="J44" s="21">
        <f>+'[16]24'!$N$30/10^6</f>
        <v>0.160716</v>
      </c>
      <c r="K44" s="21">
        <f>+'[16]24'!$O$30/10^6</f>
        <v>0.12945599999999999</v>
      </c>
      <c r="L44" s="21">
        <f>+'[16]24'!$Q$30/10^6</f>
        <v>0.113896</v>
      </c>
      <c r="M44" s="21">
        <f>+'[16]24'!$R$30/10^6</f>
        <v>0.121974</v>
      </c>
      <c r="N44" s="21">
        <f>+'[16]24'!$S$30/10^6</f>
        <v>0.110556</v>
      </c>
      <c r="O44" s="22">
        <f t="shared" si="5"/>
        <v>1.4641658</v>
      </c>
      <c r="Q44" s="10">
        <v>1016</v>
      </c>
      <c r="R44" s="10" t="s">
        <v>25</v>
      </c>
      <c r="S44" s="28">
        <f t="shared" si="6"/>
        <v>0.1085812</v>
      </c>
      <c r="T44" s="28">
        <f>+'[17]2M'!$S$30/10^6</f>
        <v>0.22141229999999998</v>
      </c>
      <c r="U44" s="28">
        <f>+'[17]3M'!$S$30/10^6</f>
        <v>0.3330998</v>
      </c>
      <c r="V44" s="28">
        <f>+'[17]4M'!$S$30/10^6</f>
        <v>0.45367979999999997</v>
      </c>
      <c r="W44" s="28">
        <f>+'[17]5M'!$S$30/10^6</f>
        <v>0.57250880000000004</v>
      </c>
      <c r="X44" s="28">
        <f>+'[17]6M'!$S$30/10^6</f>
        <v>0.6895768000000001</v>
      </c>
      <c r="Y44" s="28">
        <f>+'[17]7M'!$S$30/10^6</f>
        <v>0.82756780000000008</v>
      </c>
      <c r="Z44" s="28">
        <f>+'[17]8M'!$S$30/10^6</f>
        <v>0.98828380000000005</v>
      </c>
      <c r="AA44" s="28">
        <f>+'[17]9M'!$S$30/10^6</f>
        <v>1.1177398000000001</v>
      </c>
      <c r="AB44" s="28">
        <f>+'[17]10M'!$S$30/10^6</f>
        <v>1.2316358000000001</v>
      </c>
      <c r="AC44" s="28">
        <f>+'[17]11M'!$S$30/10^6</f>
        <v>1.3536098000000001</v>
      </c>
      <c r="AD44" s="28">
        <f>+'[17]12M'!$S$30/10^6</f>
        <v>1.4641658</v>
      </c>
    </row>
    <row r="45" spans="1:30" customFormat="1">
      <c r="A45" s="10">
        <v>1017</v>
      </c>
      <c r="B45" s="10" t="s">
        <v>26</v>
      </c>
      <c r="C45" s="21">
        <f>+'[16]25'!$E$30/10^6</f>
        <v>0.20813300000000001</v>
      </c>
      <c r="D45" s="21">
        <f>+'[16]25'!$F$30/10^6</f>
        <v>0.21898100000000001</v>
      </c>
      <c r="E45" s="21">
        <f>+'[16]25'!$G$30/10^6</f>
        <v>0.21414900000000001</v>
      </c>
      <c r="F45" s="21">
        <f>+'[16]25'!$I$30/10^6</f>
        <v>0.22179699999999999</v>
      </c>
      <c r="G45" s="21">
        <f>+'[16]25'!$J$30/10^6</f>
        <v>0.21923599999999999</v>
      </c>
      <c r="H45" s="21">
        <f>+'[16]25'!$K$30/10^6</f>
        <v>0.20813300000000001</v>
      </c>
      <c r="I45" s="21">
        <f>+'[16]25'!$M$30/10^6</f>
        <v>0.24544199999999999</v>
      </c>
      <c r="J45" s="21">
        <f>+'[16]25'!$N$30/10^6</f>
        <v>0.26363999999999999</v>
      </c>
      <c r="K45" s="21">
        <f>+'[16]25'!$O$30/10^6</f>
        <v>0.24474699999999999</v>
      </c>
      <c r="L45" s="21">
        <f>+'[16]25'!$Q$30/10^6</f>
        <v>0.22659000000000001</v>
      </c>
      <c r="M45" s="21">
        <f>+'[16]25'!$R$30/10^6</f>
        <v>0.23245399999999999</v>
      </c>
      <c r="N45" s="21">
        <f>+'[16]25'!$S$30/10^6</f>
        <v>0.21768999999999999</v>
      </c>
      <c r="O45" s="22">
        <f t="shared" si="5"/>
        <v>2.7209919999999999</v>
      </c>
      <c r="Q45" s="10">
        <v>1017</v>
      </c>
      <c r="R45" s="10" t="s">
        <v>26</v>
      </c>
      <c r="S45" s="28">
        <f t="shared" si="6"/>
        <v>0.20813300000000001</v>
      </c>
      <c r="T45" s="28">
        <f>+'[17]2M'!$T$30/10^6</f>
        <v>0.42711399999999999</v>
      </c>
      <c r="U45" s="28">
        <f>+'[17]3M'!$T$30/10^6</f>
        <v>0.64126300000000003</v>
      </c>
      <c r="V45" s="28">
        <f>+'[17]4M'!$T$30/10^6</f>
        <v>0.86306000000000005</v>
      </c>
      <c r="W45" s="28">
        <f>+'[17]5M'!$T$30/10^6</f>
        <v>1.0822959999999999</v>
      </c>
      <c r="X45" s="28">
        <f>+'[17]6M'!$T$30/10^6</f>
        <v>1.290429</v>
      </c>
      <c r="Y45" s="28">
        <f>+'[17]7M'!$T$30/10^6</f>
        <v>1.535871</v>
      </c>
      <c r="Z45" s="28">
        <f>+'[17]8M'!$T$30/10^6</f>
        <v>1.7995110000000001</v>
      </c>
      <c r="AA45" s="28">
        <f>+'[17]9M'!$T$30/10^6</f>
        <v>2.0442580000000001</v>
      </c>
      <c r="AB45" s="28">
        <f>+'[17]10M'!$T$30/10^6</f>
        <v>2.270848</v>
      </c>
      <c r="AC45" s="28">
        <f>+'[17]11M'!$T$30/10^6</f>
        <v>2.5033020000000001</v>
      </c>
      <c r="AD45" s="28">
        <f>+'[17]12M'!$T$30/10^6</f>
        <v>2.7209919999999999</v>
      </c>
    </row>
    <row r="46" spans="1:30" customFormat="1">
      <c r="A46" s="10">
        <v>1018</v>
      </c>
      <c r="B46" s="10" t="s">
        <v>27</v>
      </c>
      <c r="C46" s="21">
        <f>+'[16]26'!$E$30/10^6</f>
        <v>8.8678999999999994E-2</v>
      </c>
      <c r="D46" s="21">
        <f>+'[16]26'!$F$30/10^6</f>
        <v>9.8362000000000005E-2</v>
      </c>
      <c r="E46" s="21">
        <f>+'[16]26'!$G$30/10^6</f>
        <v>9.3196000000000001E-2</v>
      </c>
      <c r="F46" s="21">
        <f>+'[16]26'!$I$30/10^6</f>
        <v>9.8182000000000005E-2</v>
      </c>
      <c r="G46" s="21">
        <f>+'[16]26'!$J$30/10^6</f>
        <v>9.0364E-2</v>
      </c>
      <c r="H46" s="21">
        <f>+'[16]26'!$K$30/10^6</f>
        <v>9.0105000000000005E-2</v>
      </c>
      <c r="I46" s="21">
        <f>+'[16]26'!$M$30/10^6</f>
        <v>0.114828</v>
      </c>
      <c r="J46" s="21">
        <f>+'[16]26'!$N$30/10^6</f>
        <v>0.12664900000000001</v>
      </c>
      <c r="K46" s="21">
        <f>+'[16]26'!$O$30/10^6</f>
        <v>0.10813399999999999</v>
      </c>
      <c r="L46" s="21">
        <f>+'[16]26'!$Q$30/10^6</f>
        <v>9.3211000000000002E-2</v>
      </c>
      <c r="M46" s="21">
        <f>+'[16]26'!$R$30/10^6</f>
        <v>0.100484</v>
      </c>
      <c r="N46" s="21">
        <f>+'[16]26'!$S$30/10^6</f>
        <v>9.1130000000000003E-2</v>
      </c>
      <c r="O46" s="22">
        <f t="shared" si="5"/>
        <v>1.1933240000000001</v>
      </c>
      <c r="Q46" s="10">
        <v>1018</v>
      </c>
      <c r="R46" s="10" t="s">
        <v>27</v>
      </c>
      <c r="S46" s="28">
        <f t="shared" si="6"/>
        <v>8.8678999999999994E-2</v>
      </c>
      <c r="T46" s="28">
        <f>+'[17]2M'!$U$30/10^6</f>
        <v>0.18704100000000001</v>
      </c>
      <c r="U46" s="28">
        <f>+'[17]3M'!$U$30/10^6</f>
        <v>0.28023700000000001</v>
      </c>
      <c r="V46" s="28">
        <f>+'[17]4M'!$U$30/10^6</f>
        <v>0.37841900000000001</v>
      </c>
      <c r="W46" s="28">
        <f>+'[17]5M'!$U$30/10^6</f>
        <v>0.46878300000000001</v>
      </c>
      <c r="X46" s="28">
        <f>+'[17]6M'!$U$30/10^6</f>
        <v>0.55888800000000005</v>
      </c>
      <c r="Y46" s="28">
        <f>+'[17]7M'!$U$30/10^6</f>
        <v>0.67371599999999998</v>
      </c>
      <c r="Z46" s="28">
        <f>+'[17]8M'!$U$30/10^6</f>
        <v>0.80036499999999999</v>
      </c>
      <c r="AA46" s="28">
        <f>+'[17]9M'!$U$30/10^6</f>
        <v>0.90849899999999995</v>
      </c>
      <c r="AB46" s="28">
        <f>+'[17]10M'!$U$30/10^6</f>
        <v>1.0017100000000001</v>
      </c>
      <c r="AC46" s="28">
        <f>+'[17]11M'!$U$30/10^6</f>
        <v>1.1021939999999999</v>
      </c>
      <c r="AD46" s="28">
        <f>+'[17]12M'!$U$30/10^6</f>
        <v>1.1933240000000001</v>
      </c>
    </row>
    <row r="47" spans="1:30" customFormat="1">
      <c r="A47" s="10">
        <v>1019</v>
      </c>
      <c r="B47" s="10" t="s">
        <v>28</v>
      </c>
      <c r="C47" s="21">
        <f>+'[16]27'!$E$30/10^6</f>
        <v>5.4018999999999998E-2</v>
      </c>
      <c r="D47" s="21">
        <f>+'[16]27'!$F$30/10^6</f>
        <v>5.7884999999999999E-2</v>
      </c>
      <c r="E47" s="21">
        <f>+'[16]27'!$G$30/10^6</f>
        <v>5.7770000000000002E-2</v>
      </c>
      <c r="F47" s="21">
        <f>+'[16]27'!$I$30/10^6</f>
        <v>5.9638999999999998E-2</v>
      </c>
      <c r="G47" s="21">
        <f>+'[16]27'!$J$30/10^6</f>
        <v>5.8339000000000002E-2</v>
      </c>
      <c r="H47" s="21">
        <f>+'[16]27'!$K$30/10^6</f>
        <v>5.6564000000000003E-2</v>
      </c>
      <c r="I47" s="21">
        <f>+'[16]27'!$M$30/10^6</f>
        <v>6.6108E-2</v>
      </c>
      <c r="J47" s="21">
        <f>+'[16]27'!$N$30/10^6</f>
        <v>7.1829000000000004E-2</v>
      </c>
      <c r="K47" s="21">
        <f>+'[16]27'!$O$30/10^6</f>
        <v>6.4798999999999995E-2</v>
      </c>
      <c r="L47" s="21">
        <f>+'[16]27'!$Q$30/10^6</f>
        <v>6.0342E-2</v>
      </c>
      <c r="M47" s="21">
        <f>+'[16]27'!$R$30/10^6</f>
        <v>6.5015000000000003E-2</v>
      </c>
      <c r="N47" s="21">
        <f>+'[16]27'!$S$30/10^6</f>
        <v>5.3995000000000001E-2</v>
      </c>
      <c r="O47" s="22">
        <f t="shared" si="5"/>
        <v>0.72630400000000017</v>
      </c>
      <c r="Q47" s="10">
        <v>1019</v>
      </c>
      <c r="R47" s="10" t="s">
        <v>28</v>
      </c>
      <c r="S47" s="28">
        <f t="shared" si="6"/>
        <v>5.4018999999999998E-2</v>
      </c>
      <c r="T47" s="28">
        <f>+'[17]2M'!$V$30/10^6</f>
        <v>0.111904</v>
      </c>
      <c r="U47" s="28">
        <f>+'[17]3M'!$V$30/10^6</f>
        <v>0.16967399999999999</v>
      </c>
      <c r="V47" s="28">
        <f>+'[17]4M'!$V$30/10^6</f>
        <v>0.22931299999999999</v>
      </c>
      <c r="W47" s="28">
        <f>+'[17]5M'!$V$30/10^6</f>
        <v>0.28765200000000002</v>
      </c>
      <c r="X47" s="28">
        <f>+'[17]6M'!$V$30/10^6</f>
        <v>0.34421600000000002</v>
      </c>
      <c r="Y47" s="28">
        <f>+'[17]7M'!$V$30/10^6</f>
        <v>0.41032400000000002</v>
      </c>
      <c r="Z47" s="28">
        <f>+'[17]8M'!$V$30/10^6</f>
        <v>0.482153</v>
      </c>
      <c r="AA47" s="28">
        <f>+'[17]9M'!$V$30/10^6</f>
        <v>0.54695199999999999</v>
      </c>
      <c r="AB47" s="28">
        <f>+'[17]10M'!$V$30/10^6</f>
        <v>0.607294</v>
      </c>
      <c r="AC47" s="28">
        <f>+'[17]11M'!$V$30/10^6</f>
        <v>0.67230900000000005</v>
      </c>
      <c r="AD47" s="28">
        <f>+'[17]12M'!$V$30/10^6</f>
        <v>0.72630399999999995</v>
      </c>
    </row>
    <row r="48" spans="1:30" customFormat="1">
      <c r="A48" s="10">
        <v>1020</v>
      </c>
      <c r="B48" s="10" t="s">
        <v>29</v>
      </c>
      <c r="C48" s="21">
        <f>+'[16]28'!$E$30/10^6</f>
        <v>0.28898299999999999</v>
      </c>
      <c r="D48" s="21">
        <f>+'[16]28'!$F$30/10^6</f>
        <v>0.30965300000000001</v>
      </c>
      <c r="E48" s="21">
        <f>+'[16]28'!$G$30/10^6</f>
        <v>0.30010399999999998</v>
      </c>
      <c r="F48" s="21">
        <f>+'[16]28'!$I$30/10^6</f>
        <v>0.30836799999999998</v>
      </c>
      <c r="G48" s="21">
        <f>+'[16]28'!$J$30/10^6</f>
        <v>0.31110900000000002</v>
      </c>
      <c r="H48" s="21">
        <f>+'[16]28'!$K$30/10^6</f>
        <v>0.28055000000000002</v>
      </c>
      <c r="I48" s="21">
        <f>+'[16]28'!$M$30/10^6</f>
        <v>0.32403199999999999</v>
      </c>
      <c r="J48" s="21">
        <f>+'[16]28'!$N$30/10^6</f>
        <v>0.32578600000000002</v>
      </c>
      <c r="K48" s="21">
        <f>+'[16]28'!$O$30/10^6</f>
        <v>0.33005400000000001</v>
      </c>
      <c r="L48" s="21">
        <f>+'[16]28'!$Q$30/10^6</f>
        <v>0.31112800000000002</v>
      </c>
      <c r="M48" s="21">
        <f>+'[16]28'!$R$30/10^6</f>
        <v>0.32111499999999998</v>
      </c>
      <c r="N48" s="21">
        <f>+'[16]28'!$S$30/10^6</f>
        <v>0.300931</v>
      </c>
      <c r="O48" s="22">
        <f t="shared" si="5"/>
        <v>3.7118129999999998</v>
      </c>
      <c r="Q48" s="10">
        <v>1020</v>
      </c>
      <c r="R48" s="10" t="s">
        <v>29</v>
      </c>
      <c r="S48" s="28">
        <f t="shared" si="6"/>
        <v>0.28898299999999999</v>
      </c>
      <c r="T48" s="28">
        <f>+'[17]2M'!$W$30/10^6</f>
        <v>0.59863599999999995</v>
      </c>
      <c r="U48" s="28">
        <f>+'[17]3M'!$W$30/10^6</f>
        <v>0.89873999999999998</v>
      </c>
      <c r="V48" s="28">
        <f>+'[17]4M'!$W$30/10^6</f>
        <v>1.2071080000000001</v>
      </c>
      <c r="W48" s="28">
        <f>+'[17]5M'!$W$30/10^6</f>
        <v>1.5182169999999999</v>
      </c>
      <c r="X48" s="28">
        <f>+'[17]6M'!$W$30/10^6</f>
        <v>1.798767</v>
      </c>
      <c r="Y48" s="28">
        <f>+'[17]7M'!$W$30/10^6</f>
        <v>2.1227990000000001</v>
      </c>
      <c r="Z48" s="28">
        <f>+'[17]8M'!$W$30/10^6</f>
        <v>2.448585</v>
      </c>
      <c r="AA48" s="28">
        <f>+'[17]9M'!$W$30/10^6</f>
        <v>2.7786390000000001</v>
      </c>
      <c r="AB48" s="28">
        <f>+'[17]10M'!$W$30/10^6</f>
        <v>3.0897670000000002</v>
      </c>
      <c r="AC48" s="28">
        <f>+'[17]11M'!$W$30/10^6</f>
        <v>3.410882</v>
      </c>
      <c r="AD48" s="28">
        <f>+'[17]12M'!$W$30/10^6</f>
        <v>3.7118129999999998</v>
      </c>
    </row>
    <row r="49" spans="1:30" customFormat="1">
      <c r="A49" s="10">
        <v>1021</v>
      </c>
      <c r="B49" s="10" t="s">
        <v>30</v>
      </c>
      <c r="C49" s="21">
        <f>+'[16]29'!$E$30/10^6</f>
        <v>7.7262999999999998E-2</v>
      </c>
      <c r="D49" s="21">
        <f>+'[16]29'!$F$30/10^6</f>
        <v>8.5618E-2</v>
      </c>
      <c r="E49" s="21">
        <f>+'[16]29'!$G$30/10^6</f>
        <v>8.1162999999999999E-2</v>
      </c>
      <c r="F49" s="21">
        <f>+'[16]29'!$I$30/10^6</f>
        <v>9.3046000000000004E-2</v>
      </c>
      <c r="G49" s="21">
        <f>+'[16]29'!$J$30/10^6</f>
        <v>7.6357999999999995E-2</v>
      </c>
      <c r="H49" s="21">
        <f>+'[16]29'!$K$30/10^6</f>
        <v>8.2047999999999996E-2</v>
      </c>
      <c r="I49" s="21">
        <f>+'[16]29'!$M$30/10^6</f>
        <v>8.8969000000000006E-2</v>
      </c>
      <c r="J49" s="21">
        <f>+'[16]29'!$N$30/10^6</f>
        <v>9.5287999999999998E-2</v>
      </c>
      <c r="K49" s="21">
        <f>+'[16]29'!$O$30/10^6</f>
        <v>9.4759999999999997E-2</v>
      </c>
      <c r="L49" s="21">
        <f>+'[16]29'!$Q$30/10^6</f>
        <v>8.8928999999999994E-2</v>
      </c>
      <c r="M49" s="21">
        <f>+'[16]29'!$R$30/10^6</f>
        <v>8.7903999999999996E-2</v>
      </c>
      <c r="N49" s="21">
        <f>+'[16]29'!$S$30/10^6</f>
        <v>8.3695000000000006E-2</v>
      </c>
      <c r="O49" s="22">
        <f t="shared" si="5"/>
        <v>1.0350410000000001</v>
      </c>
      <c r="Q49" s="10">
        <v>1021</v>
      </c>
      <c r="R49" s="10" t="s">
        <v>30</v>
      </c>
      <c r="S49" s="28">
        <f t="shared" si="6"/>
        <v>7.7262999999999998E-2</v>
      </c>
      <c r="T49" s="28">
        <f>+'[17]2M'!$X$30/10^6</f>
        <v>0.162881</v>
      </c>
      <c r="U49" s="28">
        <f>+'[17]3M'!$X$30/10^6</f>
        <v>0.24404400000000001</v>
      </c>
      <c r="V49" s="28">
        <f>+'[17]4M'!$X$30/10^6</f>
        <v>0.33709</v>
      </c>
      <c r="W49" s="28">
        <f>+'[17]5M'!$X$30/10^6</f>
        <v>0.41344799999999998</v>
      </c>
      <c r="X49" s="28">
        <f>+'[17]6M'!$X$30/10^6</f>
        <v>0.49549599999999999</v>
      </c>
      <c r="Y49" s="28">
        <f>+'[17]7M'!$X$30/10^6</f>
        <v>0.58446500000000001</v>
      </c>
      <c r="Z49" s="28">
        <f>+'[17]8M'!$X$30/10^6</f>
        <v>0.67975300000000005</v>
      </c>
      <c r="AA49" s="28">
        <f>+'[17]9M'!$X$30/10^6</f>
        <v>0.77451300000000001</v>
      </c>
      <c r="AB49" s="28">
        <f>+'[17]10M'!$X$30/10^6</f>
        <v>0.86344200000000004</v>
      </c>
      <c r="AC49" s="28">
        <f>+'[17]11M'!$X$30/10^6</f>
        <v>0.95134600000000002</v>
      </c>
      <c r="AD49" s="28">
        <f>+'[17]12M'!$X$30/10^6</f>
        <v>1.0350410000000001</v>
      </c>
    </row>
    <row r="50" spans="1:30" customFormat="1">
      <c r="A50" s="10">
        <v>1022</v>
      </c>
      <c r="B50" s="10" t="s">
        <v>31</v>
      </c>
      <c r="C50" s="21">
        <f>+'[16]30'!$E$30/10^6</f>
        <v>0.404588</v>
      </c>
      <c r="D50" s="21">
        <f>+'[16]30'!$F$30/10^6</f>
        <v>0.40804600000000002</v>
      </c>
      <c r="E50" s="21">
        <f>+'[16]30'!$G$30/10^6</f>
        <v>0.392789</v>
      </c>
      <c r="F50" s="21">
        <f>+'[16]30'!$I$30/10^6</f>
        <v>0.41803400000000002</v>
      </c>
      <c r="G50" s="21">
        <f>+'[16]30'!$J$30/10^6</f>
        <v>0.409858</v>
      </c>
      <c r="H50" s="21">
        <f>+'[16]30'!$K$30/10^6</f>
        <v>0.410723</v>
      </c>
      <c r="I50" s="21">
        <f>+'[16]30'!$M$30/10^6</f>
        <v>0.49032799999999999</v>
      </c>
      <c r="J50" s="21">
        <f>+'[16]30'!$N$30/10^6</f>
        <v>0.50355499999999997</v>
      </c>
      <c r="K50" s="21">
        <f>+'[16]30'!$O$30/10^6</f>
        <v>0.50723600000000002</v>
      </c>
      <c r="L50" s="21">
        <f>+'[16]30'!$Q$30/10^6</f>
        <v>0.45929900000000001</v>
      </c>
      <c r="M50" s="21">
        <f>+'[16]30'!$R$30/10^6</f>
        <v>0.476609</v>
      </c>
      <c r="N50" s="21">
        <f>+'[16]30'!$S$30/10^6</f>
        <v>0.42458600000000002</v>
      </c>
      <c r="O50" s="22">
        <f t="shared" si="5"/>
        <v>5.3056509999999992</v>
      </c>
      <c r="Q50" s="10">
        <v>1022</v>
      </c>
      <c r="R50" s="10" t="s">
        <v>31</v>
      </c>
      <c r="S50" s="28">
        <f t="shared" si="6"/>
        <v>0.404588</v>
      </c>
      <c r="T50" s="28">
        <f>+'[17]2M'!$Y$30/10^6</f>
        <v>0.81263399999999997</v>
      </c>
      <c r="U50" s="28">
        <f>+'[17]3M'!$Y$30/10^6</f>
        <v>1.2054229999999999</v>
      </c>
      <c r="V50" s="28">
        <f>+'[17]4M'!$Y$30/10^6</f>
        <v>1.6234569999999999</v>
      </c>
      <c r="W50" s="28">
        <f>+'[17]5M'!$Y$30/10^6</f>
        <v>2.033315</v>
      </c>
      <c r="X50" s="28">
        <f>+'[17]6M'!$Y$30/10^6</f>
        <v>2.4440379999999999</v>
      </c>
      <c r="Y50" s="28">
        <f>+'[17]7M'!$Y$30/10^6</f>
        <v>2.9343659999999998</v>
      </c>
      <c r="Z50" s="28">
        <f>+'[17]8M'!$Y$30/10^6</f>
        <v>3.4379209999999998</v>
      </c>
      <c r="AA50" s="28">
        <f>+'[17]9M'!$Y$30/10^6</f>
        <v>3.945157</v>
      </c>
      <c r="AB50" s="28">
        <f>+'[17]10M'!$Y$30/10^6</f>
        <v>4.4044559999999997</v>
      </c>
      <c r="AC50" s="28">
        <f>+'[17]11M'!$Y$30/10^6</f>
        <v>4.8810650000000004</v>
      </c>
      <c r="AD50" s="28">
        <f>+'[17]12M'!$Y$30/10^6</f>
        <v>5.3056510000000001</v>
      </c>
    </row>
    <row r="51" spans="1:30" customFormat="1">
      <c r="A51" s="10">
        <v>1023</v>
      </c>
      <c r="B51" s="10" t="s">
        <v>32</v>
      </c>
      <c r="C51" s="21">
        <f>+'[16]31'!$E$30/10^6</f>
        <v>8.1504999999999994E-2</v>
      </c>
      <c r="D51" s="21">
        <f>+'[16]31'!$F$30/10^6</f>
        <v>8.7381E-2</v>
      </c>
      <c r="E51" s="21">
        <f>+'[16]31'!$G$30/10^6</f>
        <v>8.5899000000000003E-2</v>
      </c>
      <c r="F51" s="21">
        <f>+'[16]31'!$I$30/10^6</f>
        <v>9.2893000000000003E-2</v>
      </c>
      <c r="G51" s="21">
        <f>+'[16]31'!$J$30/10^6</f>
        <v>8.6945999999999996E-2</v>
      </c>
      <c r="H51" s="21">
        <f>+'[16]31'!$K$30/10^6</f>
        <v>8.2021999999999998E-2</v>
      </c>
      <c r="I51" s="21">
        <f>+'[16]31'!$M$30/10^6</f>
        <v>0.101428</v>
      </c>
      <c r="J51" s="21">
        <f>+'[16]31'!$N$30/10^6</f>
        <v>0.10689899999999999</v>
      </c>
      <c r="K51" s="21">
        <f>+'[16]31'!$O$30/10^6</f>
        <v>0.10581500000000001</v>
      </c>
      <c r="L51" s="21">
        <f>+'[16]31'!$Q$30/10^6</f>
        <v>9.7651000000000002E-2</v>
      </c>
      <c r="M51" s="21">
        <f>+'[16]31'!$R$30/10^6</f>
        <v>9.3914999999999998E-2</v>
      </c>
      <c r="N51" s="21">
        <f>+'[16]31'!$S$30/10^6</f>
        <v>9.0858999999999995E-2</v>
      </c>
      <c r="O51" s="22">
        <f t="shared" si="5"/>
        <v>1.113213</v>
      </c>
      <c r="Q51" s="10">
        <v>1023</v>
      </c>
      <c r="R51" s="10" t="s">
        <v>32</v>
      </c>
      <c r="S51" s="28">
        <f t="shared" si="6"/>
        <v>8.1504999999999994E-2</v>
      </c>
      <c r="T51" s="28">
        <f>+'[17]2M'!$Z$30/10^6</f>
        <v>0.16888600000000001</v>
      </c>
      <c r="U51" s="28">
        <f>+'[17]3M'!$Z$30/10^6</f>
        <v>0.25478499999999998</v>
      </c>
      <c r="V51" s="28">
        <f>+'[17]4M'!$Z$30/10^6</f>
        <v>0.34767799999999999</v>
      </c>
      <c r="W51" s="28">
        <f>+'[17]5M'!$Z$30/10^6</f>
        <v>0.43462400000000001</v>
      </c>
      <c r="X51" s="28">
        <f>+'[17]6M'!$Z$30/10^6</f>
        <v>0.51664600000000005</v>
      </c>
      <c r="Y51" s="28">
        <f>+'[17]7M'!$Z$30/10^6</f>
        <v>0.61807400000000001</v>
      </c>
      <c r="Z51" s="28">
        <f>+'[17]8M'!$Z$30/10^6</f>
        <v>0.72497299999999998</v>
      </c>
      <c r="AA51" s="28">
        <f>+'[17]9M'!$Z$30/10^6</f>
        <v>0.83078799999999997</v>
      </c>
      <c r="AB51" s="28">
        <f>+'[17]10M'!$Z$30/10^6</f>
        <v>0.92843900000000001</v>
      </c>
      <c r="AC51" s="28">
        <f>+'[17]11M'!$Z$30/10^6</f>
        <v>1.022354</v>
      </c>
      <c r="AD51" s="28">
        <f>+'[17]12M'!$Z$30/10^6</f>
        <v>1.113213</v>
      </c>
    </row>
    <row r="52" spans="1:30" customFormat="1">
      <c r="A52" s="10">
        <v>1024</v>
      </c>
      <c r="B52" s="10" t="s">
        <v>33</v>
      </c>
      <c r="C52" s="21">
        <f>+'[16]32'!$E$30/10^6</f>
        <v>0.64144500000000004</v>
      </c>
      <c r="D52" s="21">
        <f>+'[16]32'!$F$30/10^6</f>
        <v>0.66993599999999998</v>
      </c>
      <c r="E52" s="21">
        <f>+'[16]32'!$G$30/10^6</f>
        <v>0.68351799999999996</v>
      </c>
      <c r="F52" s="21">
        <f>+'[16]32'!$I$30/10^6</f>
        <v>0.69048500000000002</v>
      </c>
      <c r="G52" s="21">
        <f>+'[16]32'!$J$30/10^6</f>
        <v>0.69051216000000004</v>
      </c>
      <c r="H52" s="21">
        <f>+'[16]32'!$K$30/10^6</f>
        <v>0.65949899999999995</v>
      </c>
      <c r="I52" s="21">
        <f>+'[16]32'!$M$30/10^6</f>
        <v>0.742232</v>
      </c>
      <c r="J52" s="21">
        <f>+'[16]32'!$N$30/10^6</f>
        <v>0.75723399999999996</v>
      </c>
      <c r="K52" s="21">
        <f>+'[16]32'!$O$30/10^6</f>
        <v>0.77182600000000001</v>
      </c>
      <c r="L52" s="21">
        <f>+'[16]32'!$Q$30/10^6</f>
        <v>0.70908700000000002</v>
      </c>
      <c r="M52" s="21">
        <f>+'[16]32'!$R$30/10^6</f>
        <v>0.72325649999999997</v>
      </c>
      <c r="N52" s="21">
        <f>+'[16]32'!$S$30/10^6</f>
        <v>0.70428999999999997</v>
      </c>
      <c r="O52" s="22">
        <f t="shared" si="5"/>
        <v>8.4433206599999995</v>
      </c>
      <c r="Q52" s="10">
        <v>1024</v>
      </c>
      <c r="R52" s="10" t="s">
        <v>33</v>
      </c>
      <c r="S52" s="28">
        <f t="shared" si="6"/>
        <v>0.64144500000000004</v>
      </c>
      <c r="T52" s="28">
        <f>+'[17]2M'!$AA$30/10^6</f>
        <v>1.3113809999999999</v>
      </c>
      <c r="U52" s="28">
        <f>+'[17]3M'!$AA$30/10^6</f>
        <v>1.994899</v>
      </c>
      <c r="V52" s="28">
        <f>+'[17]4M'!$AA$30/10^6</f>
        <v>2.685384</v>
      </c>
      <c r="W52" s="28">
        <f>+'[17]5M'!$AA$30/10^6</f>
        <v>3.3758961600000004</v>
      </c>
      <c r="X52" s="28">
        <f>+'[17]6M'!$AA$30/10^6</f>
        <v>4.0353951600000002</v>
      </c>
      <c r="Y52" s="28">
        <f>+'[17]7M'!$AA$30/10^6</f>
        <v>4.7776271599999998</v>
      </c>
      <c r="Z52" s="28">
        <f>+'[17]8M'!$AA$30/10^6</f>
        <v>5.5348611600000002</v>
      </c>
      <c r="AA52" s="28">
        <f>+'[17]9M'!$AA$30/10^6</f>
        <v>6.3066871600000001</v>
      </c>
      <c r="AB52" s="28">
        <f>+'[17]10M'!$AA$30/10^6</f>
        <v>7.0157741600000003</v>
      </c>
      <c r="AC52" s="28">
        <f>+'[17]11M'!$AA$30/10^6</f>
        <v>7.7390306600000001</v>
      </c>
      <c r="AD52" s="28">
        <f>+'[17]12M'!$AA$30/10^6</f>
        <v>8.4433206599999995</v>
      </c>
    </row>
    <row r="53" spans="1:30" customFormat="1">
      <c r="A53" s="10">
        <v>1025</v>
      </c>
      <c r="B53" s="10" t="s">
        <v>34</v>
      </c>
      <c r="C53" s="21">
        <f>+'[16]33'!$E$30/10^6</f>
        <v>0.10523100000000001</v>
      </c>
      <c r="D53" s="21">
        <f>+'[16]33'!$F$30/10^6</f>
        <v>0.108334</v>
      </c>
      <c r="E53" s="21">
        <f>+'[16]33'!$G$30/10^6</f>
        <v>0.10571800000000001</v>
      </c>
      <c r="F53" s="21">
        <f>+'[16]33'!$I$30/10^6</f>
        <v>0.108358</v>
      </c>
      <c r="G53" s="21">
        <f>+'[16]33'!$J$30/10^6</f>
        <v>0.106679</v>
      </c>
      <c r="H53" s="21">
        <f>+'[16]33'!$K$30/10^6</f>
        <v>0.106937</v>
      </c>
      <c r="I53" s="21">
        <f>+'[16]33'!$M$30/10^6</f>
        <v>0.13028899999999999</v>
      </c>
      <c r="J53" s="21">
        <f>+'[16]33'!$N$30/10^6</f>
        <v>0.14529</v>
      </c>
      <c r="K53" s="21">
        <f>+'[16]33'!$O$30/10^6</f>
        <v>0.13370099999999999</v>
      </c>
      <c r="L53" s="21">
        <f>+'[16]33'!$Q$30/10^6</f>
        <v>0.123284</v>
      </c>
      <c r="M53" s="21">
        <f>+'[16]33'!$R$30/10^6</f>
        <v>0.125361</v>
      </c>
      <c r="N53" s="21">
        <f>+'[16]33'!$S$30/10^6</f>
        <v>0.11768000000000001</v>
      </c>
      <c r="O53" s="22">
        <f t="shared" si="5"/>
        <v>1.4168620000000001</v>
      </c>
      <c r="Q53" s="10">
        <v>1025</v>
      </c>
      <c r="R53" s="10" t="s">
        <v>34</v>
      </c>
      <c r="S53" s="28">
        <f t="shared" si="6"/>
        <v>0.10523100000000001</v>
      </c>
      <c r="T53" s="28">
        <f>+'[17]2M'!$AB$30/10^6</f>
        <v>0.213565</v>
      </c>
      <c r="U53" s="28">
        <f>+'[17]3M'!$AB$30/10^6</f>
        <v>0.31928299999999998</v>
      </c>
      <c r="V53" s="28">
        <f>+'[17]4M'!$AB$30/10^6</f>
        <v>0.42764099999999999</v>
      </c>
      <c r="W53" s="28">
        <f>+'[17]5M'!$AB$30/10^6</f>
        <v>0.53432000000000002</v>
      </c>
      <c r="X53" s="28">
        <f>+'[17]6M'!$AB$30/10^6</f>
        <v>0.64125699999999997</v>
      </c>
      <c r="Y53" s="28">
        <f>+'[17]7M'!$AB$30/10^6</f>
        <v>0.77154599999999995</v>
      </c>
      <c r="Z53" s="28">
        <f>+'[17]8M'!$AB$30/10^6</f>
        <v>0.91683599999999998</v>
      </c>
      <c r="AA53" s="28">
        <f>+'[17]9M'!$AB$30/10^6</f>
        <v>1.0505370000000001</v>
      </c>
      <c r="AB53" s="28">
        <f>+'[17]10M'!$AB$30/10^6</f>
        <v>1.173821</v>
      </c>
      <c r="AC53" s="28">
        <f>+'[17]11M'!$AB$30/10^6</f>
        <v>1.2991820000000001</v>
      </c>
      <c r="AD53" s="28">
        <f>+'[17]12M'!$AB$30/10^6</f>
        <v>1.4168620000000001</v>
      </c>
    </row>
    <row r="54" spans="1:30" customFormat="1">
      <c r="A54" s="10">
        <v>1026</v>
      </c>
      <c r="B54" s="10" t="s">
        <v>35</v>
      </c>
      <c r="C54" s="21">
        <f>+'[16]34'!$E$30/10^6</f>
        <v>4.2462E-2</v>
      </c>
      <c r="D54" s="21">
        <f>+'[16]34'!$F$30/10^6</f>
        <v>4.3410999999999998E-2</v>
      </c>
      <c r="E54" s="21">
        <f>+'[16]34'!$G$30/10^6</f>
        <v>4.4911E-2</v>
      </c>
      <c r="F54" s="21">
        <f>+'[16]34'!$I$30/10^6</f>
        <v>4.5686999999999998E-2</v>
      </c>
      <c r="G54" s="21">
        <f>+'[16]34'!$J$30/10^6</f>
        <v>4.4604999999999999E-2</v>
      </c>
      <c r="H54" s="21">
        <f>+'[16]34'!$K$30/10^6</f>
        <v>4.2224999999999999E-2</v>
      </c>
      <c r="I54" s="21">
        <f>+'[16]34'!$M$30/10^6</f>
        <v>4.8613999999999997E-2</v>
      </c>
      <c r="J54" s="21">
        <f>+'[16]34'!$N$30/10^6</f>
        <v>5.1637000000000002E-2</v>
      </c>
      <c r="K54" s="21">
        <f>+'[16]34'!$O$30/10^6</f>
        <v>5.2791999999999999E-2</v>
      </c>
      <c r="L54" s="21">
        <f>+'[16]34'!$Q$30/10^6</f>
        <v>4.7648999999999997E-2</v>
      </c>
      <c r="M54" s="21">
        <f>+'[16]34'!$R$30/10^6</f>
        <v>4.6452E-2</v>
      </c>
      <c r="N54" s="21">
        <f>+'[16]34'!$S$30/10^6</f>
        <v>4.6149000000000003E-2</v>
      </c>
      <c r="O54" s="22">
        <f t="shared" si="5"/>
        <v>0.55659400000000003</v>
      </c>
      <c r="Q54" s="10">
        <v>1026</v>
      </c>
      <c r="R54" s="10" t="s">
        <v>35</v>
      </c>
      <c r="S54" s="28">
        <f t="shared" si="6"/>
        <v>4.2462E-2</v>
      </c>
      <c r="T54" s="28">
        <f>+'[17]2M'!$AC$30/10^6</f>
        <v>8.5873000000000005E-2</v>
      </c>
      <c r="U54" s="28">
        <f>+'[17]3M'!$AC$30/10^6</f>
        <v>0.13078400000000001</v>
      </c>
      <c r="V54" s="28">
        <f>+'[17]4M'!$AC$30/10^6</f>
        <v>0.17647099999999999</v>
      </c>
      <c r="W54" s="28">
        <f>+'[17]5M'!$AC$30/10^6</f>
        <v>0.22107599999999999</v>
      </c>
      <c r="X54" s="28">
        <f>+'[17]6M'!$AC$30/10^6</f>
        <v>0.26330100000000001</v>
      </c>
      <c r="Y54" s="28">
        <f>+'[17]7M'!$AC$30/10^6</f>
        <v>0.311915</v>
      </c>
      <c r="Z54" s="28">
        <f>+'[17]8M'!$AC$30/10^6</f>
        <v>0.36355199999999999</v>
      </c>
      <c r="AA54" s="28">
        <f>+'[17]9M'!$AC$30/10^6</f>
        <v>0.41634399999999999</v>
      </c>
      <c r="AB54" s="28">
        <f>+'[17]10M'!$AC$30/10^6</f>
        <v>0.46399299999999999</v>
      </c>
      <c r="AC54" s="28">
        <f>+'[17]11M'!$AC$30/10^6</f>
        <v>0.51044500000000004</v>
      </c>
      <c r="AD54" s="28">
        <f>+'[17]12M'!$AC$30/10^6</f>
        <v>0.55659400000000003</v>
      </c>
    </row>
    <row r="55" spans="1:30" customFormat="1">
      <c r="A55" s="10">
        <v>1027</v>
      </c>
      <c r="B55" s="10" t="s">
        <v>36</v>
      </c>
      <c r="C55" s="21">
        <f>+'[16]35'!$E$30/10^6</f>
        <v>5.7250000000000002E-2</v>
      </c>
      <c r="D55" s="21">
        <f>+'[16]35'!$F$30/10^6</f>
        <v>6.6553000000000001E-2</v>
      </c>
      <c r="E55" s="21">
        <f>+'[16]35'!$G$30/10^6</f>
        <v>5.9539000000000002E-2</v>
      </c>
      <c r="F55" s="21">
        <f>+'[16]35'!$I$30/10^6</f>
        <v>6.4048999999999995E-2</v>
      </c>
      <c r="G55" s="21">
        <f>+'[16]35'!$J$30/10^6</f>
        <v>6.4213000000000006E-2</v>
      </c>
      <c r="H55" s="21">
        <f>+'[16]35'!$K$30/10^6</f>
        <v>5.9644999999999997E-2</v>
      </c>
      <c r="I55" s="21">
        <f>+'[16]35'!$M$30/10^6</f>
        <v>7.6308000000000001E-2</v>
      </c>
      <c r="J55" s="21">
        <f>+'[16]35'!$N$30/10^6</f>
        <v>7.7106999999999995E-2</v>
      </c>
      <c r="K55" s="21">
        <f>+'[16]35'!$O$30/10^6</f>
        <v>7.7523999999999996E-2</v>
      </c>
      <c r="L55" s="21">
        <f>+'[16]35'!$Q$30/10^6</f>
        <v>8.3201999999999998E-2</v>
      </c>
      <c r="M55" s="21">
        <f>+'[16]35'!$R$30/10^6</f>
        <v>7.2553999999999993E-2</v>
      </c>
      <c r="N55" s="21">
        <f>+'[16]35'!$S$30/10^6</f>
        <v>6.7374000000000003E-2</v>
      </c>
      <c r="O55" s="22">
        <f t="shared" si="5"/>
        <v>0.82531800000000011</v>
      </c>
      <c r="Q55" s="10">
        <v>1027</v>
      </c>
      <c r="R55" s="10" t="s">
        <v>36</v>
      </c>
      <c r="S55" s="28">
        <f t="shared" si="6"/>
        <v>5.7250000000000002E-2</v>
      </c>
      <c r="T55" s="28">
        <f>+'[17]2M'!$AD$30/10^6</f>
        <v>0.123803</v>
      </c>
      <c r="U55" s="28">
        <f>+'[17]3M'!$AD$30/10^6</f>
        <v>0.183342</v>
      </c>
      <c r="V55" s="28">
        <f>+'[17]4M'!$AD$30/10^6</f>
        <v>0.247391</v>
      </c>
      <c r="W55" s="28">
        <f>+'[17]5M'!$AD$30/10^6</f>
        <v>0.31160399999999999</v>
      </c>
      <c r="X55" s="28">
        <f>+'[17]6M'!$AD$30/10^6</f>
        <v>0.371249</v>
      </c>
      <c r="Y55" s="28">
        <f>+'[17]7M'!$AD$30/10^6</f>
        <v>0.44755699999999998</v>
      </c>
      <c r="Z55" s="28">
        <f>+'[17]8M'!$AD$30/10^6</f>
        <v>0.52466400000000002</v>
      </c>
      <c r="AA55" s="28">
        <f>+'[17]9M'!$AD$30/10^6</f>
        <v>0.60218799999999995</v>
      </c>
      <c r="AB55" s="28">
        <f>+'[17]10M'!$AD$30/10^6</f>
        <v>0.68539000000000005</v>
      </c>
      <c r="AC55" s="28">
        <f>+'[17]11M'!$AD$30/10^6</f>
        <v>0.75794399999999995</v>
      </c>
      <c r="AD55" s="28">
        <f>+'[17]12M'!$AD$30/10^6</f>
        <v>0.825318</v>
      </c>
    </row>
    <row r="56" spans="1:30" customFormat="1">
      <c r="A56" s="10">
        <v>1028</v>
      </c>
      <c r="B56" s="10" t="s">
        <v>37</v>
      </c>
      <c r="C56" s="21">
        <f>+'[16]36'!$E$30/10^6</f>
        <v>0.32465899999999998</v>
      </c>
      <c r="D56" s="21">
        <f>+'[16]36'!$F$30/10^6</f>
        <v>0.32707999999999998</v>
      </c>
      <c r="E56" s="21">
        <f>+'[16]36'!$G$30/10^6</f>
        <v>0.33285900000000002</v>
      </c>
      <c r="F56" s="21">
        <f>+'[16]36'!$I$30/10^6</f>
        <v>0.34590300000000002</v>
      </c>
      <c r="G56" s="21">
        <f>+'[16]36'!$J$30/10^6</f>
        <v>0.341951</v>
      </c>
      <c r="H56" s="21">
        <f>+'[16]36'!$K$30/10^6</f>
        <v>0.32767499999999999</v>
      </c>
      <c r="I56" s="21">
        <f>+'[16]36'!$M$30/10^6</f>
        <v>0.37413400000000002</v>
      </c>
      <c r="J56" s="21">
        <f>+'[16]36'!$N$30/10^6</f>
        <v>0.391903</v>
      </c>
      <c r="K56" s="21">
        <f>+'[16]36'!$O$30/10^6</f>
        <v>0.40171099999999998</v>
      </c>
      <c r="L56" s="21">
        <f>+'[16]36'!$Q$30/10^6</f>
        <v>0.36810100000000001</v>
      </c>
      <c r="M56" s="21">
        <f>+'[16]36'!$R$30/10^6</f>
        <v>0.36754300000000001</v>
      </c>
      <c r="N56" s="21">
        <f>+'[16]36'!$S$30/10^6</f>
        <v>0.36282900000000001</v>
      </c>
      <c r="O56" s="22">
        <f t="shared" si="5"/>
        <v>4.2663480000000007</v>
      </c>
      <c r="Q56" s="10">
        <v>1028</v>
      </c>
      <c r="R56" s="10" t="s">
        <v>37</v>
      </c>
      <c r="S56" s="28">
        <f t="shared" si="6"/>
        <v>0.32465899999999998</v>
      </c>
      <c r="T56" s="28">
        <f>+'[17]2M'!$AE$30/10^6</f>
        <v>0.65173899999999996</v>
      </c>
      <c r="U56" s="28">
        <f>+'[17]3M'!$AE$30/10^6</f>
        <v>0.98459799999999997</v>
      </c>
      <c r="V56" s="28">
        <f>+'[17]4M'!$AE$30/10^6</f>
        <v>1.3305009999999999</v>
      </c>
      <c r="W56" s="28">
        <f>+'[17]5M'!$AE$30/10^6</f>
        <v>1.672452</v>
      </c>
      <c r="X56" s="28">
        <f>+'[17]6M'!$AE$30/10^6</f>
        <v>2.000127</v>
      </c>
      <c r="Y56" s="28">
        <f>+'[17]7M'!$AE$30/10^6</f>
        <v>2.3742610000000002</v>
      </c>
      <c r="Z56" s="28">
        <f>+'[17]8M'!$AE$30/10^6</f>
        <v>2.7661639999999998</v>
      </c>
      <c r="AA56" s="28">
        <f>+'[17]9M'!$AE$30/10^6</f>
        <v>3.167875</v>
      </c>
      <c r="AB56" s="28">
        <f>+'[17]10M'!$AE$30/10^6</f>
        <v>3.5359759999999998</v>
      </c>
      <c r="AC56" s="28">
        <f>+'[17]11M'!$AE$30/10^6</f>
        <v>3.9035190000000002</v>
      </c>
      <c r="AD56" s="28">
        <f>+'[17]12M'!$AE$30/10^6</f>
        <v>4.2663479999999998</v>
      </c>
    </row>
    <row r="57" spans="1:30" customFormat="1">
      <c r="A57" s="10">
        <v>1029</v>
      </c>
      <c r="B57" s="10" t="s">
        <v>38</v>
      </c>
      <c r="C57" s="21">
        <f>+'[16]37'!$E$30/10^6</f>
        <v>4.7766999999999997E-2</v>
      </c>
      <c r="D57" s="21">
        <f>+'[16]37'!$F$30/10^6</f>
        <v>5.1078999999999999E-2</v>
      </c>
      <c r="E57" s="21">
        <f>+'[16]37'!$G$30/10^6</f>
        <v>5.1376999999999999E-2</v>
      </c>
      <c r="F57" s="21">
        <f>+'[16]37'!$I$30/10^6</f>
        <v>5.4862000000000001E-2</v>
      </c>
      <c r="G57" s="21">
        <f>+'[16]37'!$J$30/10^6</f>
        <v>5.0427E-2</v>
      </c>
      <c r="H57" s="21">
        <f>+'[16]37'!$K$30/10^6</f>
        <v>5.1046000000000001E-2</v>
      </c>
      <c r="I57" s="21">
        <f>+'[16]37'!$M$30/10^6</f>
        <v>6.0247000000000002E-2</v>
      </c>
      <c r="J57" s="21">
        <f>+'[16]37'!$N$30/10^6</f>
        <v>6.6155000000000005E-2</v>
      </c>
      <c r="K57" s="21">
        <f>+'[16]37'!$O$30/10^6</f>
        <v>6.2630000000000005E-2</v>
      </c>
      <c r="L57" s="21">
        <f>+'[16]37'!$Q$30/10^6</f>
        <v>5.672E-2</v>
      </c>
      <c r="M57" s="21">
        <f>+'[16]37'!$R$30/10^6</f>
        <v>5.8895000000000003E-2</v>
      </c>
      <c r="N57" s="21">
        <f>+'[16]37'!$S$30/10^6</f>
        <v>5.1324000000000002E-2</v>
      </c>
      <c r="O57" s="22">
        <f t="shared" si="5"/>
        <v>0.66252900000000003</v>
      </c>
      <c r="Q57" s="10">
        <v>1029</v>
      </c>
      <c r="R57" s="10" t="s">
        <v>38</v>
      </c>
      <c r="S57" s="28">
        <f t="shared" si="6"/>
        <v>4.7766999999999997E-2</v>
      </c>
      <c r="T57" s="28">
        <f>+'[17]2M'!$AF$30/10^6</f>
        <v>9.8846000000000003E-2</v>
      </c>
      <c r="U57" s="28">
        <f>+'[17]3M'!$AF$30/10^6</f>
        <v>0.150223</v>
      </c>
      <c r="V57" s="28">
        <f>+'[17]4M'!$AF$30/10^6</f>
        <v>0.20508499999999999</v>
      </c>
      <c r="W57" s="28">
        <f>+'[17]5M'!$AF$30/10^6</f>
        <v>0.25551200000000002</v>
      </c>
      <c r="X57" s="28">
        <f>+'[17]6M'!$AF$30/10^6</f>
        <v>0.306558</v>
      </c>
      <c r="Y57" s="28">
        <f>+'[17]7M'!$AF$30/10^6</f>
        <v>0.36680499999999999</v>
      </c>
      <c r="Z57" s="28">
        <f>+'[17]8M'!$AF$30/10^6</f>
        <v>0.43296000000000001</v>
      </c>
      <c r="AA57" s="28">
        <f>+'[17]9M'!$AF$30/10^6</f>
        <v>0.49558999999999997</v>
      </c>
      <c r="AB57" s="28">
        <f>+'[17]10M'!$AF$30/10^6</f>
        <v>0.55230999999999997</v>
      </c>
      <c r="AC57" s="28">
        <f>+'[17]11M'!$AF$30/10^6</f>
        <v>0.611205</v>
      </c>
      <c r="AD57" s="28">
        <f>+'[17]12M'!$AF$30/10^6</f>
        <v>0.66252900000000003</v>
      </c>
    </row>
    <row r="58" spans="1:30" customFormat="1">
      <c r="A58" s="15">
        <v>1030</v>
      </c>
      <c r="B58" s="15" t="s">
        <v>18</v>
      </c>
      <c r="C58" s="23">
        <f>+'[16]17'!$E$30/10^6</f>
        <v>7.4056999999999998E-2</v>
      </c>
      <c r="D58" s="23">
        <f>+'[16]17'!$F$30/10^6</f>
        <v>7.5478000000000003E-2</v>
      </c>
      <c r="E58" s="23">
        <f>+'[16]17'!$G$30/10^6</f>
        <v>7.5799000000000005E-2</v>
      </c>
      <c r="F58" s="23">
        <f>+'[16]17'!$I$30/10^6</f>
        <v>7.9823000000000005E-2</v>
      </c>
      <c r="G58" s="23">
        <f>+'[16]17'!$J$30/10^6</f>
        <v>7.6141E-2</v>
      </c>
      <c r="H58" s="23">
        <f>+'[16]17'!$K$30/10^6</f>
        <v>7.8857999999999998E-2</v>
      </c>
      <c r="I58" s="23">
        <f>+'[16]17'!$M$30/10^6</f>
        <v>8.8603000000000001E-2</v>
      </c>
      <c r="J58" s="23">
        <f>+'[16]17'!$N$30/10^6</f>
        <v>9.4311000000000006E-2</v>
      </c>
      <c r="K58" s="23">
        <f>+'[16]17'!$O$30/10^6</f>
        <v>8.4372000000000003E-2</v>
      </c>
      <c r="L58" s="23">
        <f>+'[16]17'!$Q$30/10^6</f>
        <v>7.5794E-2</v>
      </c>
      <c r="M58" s="23">
        <f>+'[16]17'!$R$30/10^6</f>
        <v>8.0510999999999999E-2</v>
      </c>
      <c r="N58" s="23">
        <f>+'[16]17'!$S$30/10^6</f>
        <v>7.5123999999999996E-2</v>
      </c>
      <c r="O58" s="24">
        <f t="shared" si="5"/>
        <v>0.95887100000000003</v>
      </c>
      <c r="Q58" s="15">
        <v>1030</v>
      </c>
      <c r="R58" s="15" t="s">
        <v>18</v>
      </c>
      <c r="S58" s="30">
        <f t="shared" si="6"/>
        <v>7.4056999999999998E-2</v>
      </c>
      <c r="T58" s="30">
        <f>+'[17]2M'!$AG$30/10^6</f>
        <v>0.149535</v>
      </c>
      <c r="U58" s="30">
        <f>+'[17]3M'!$AG$30/10^6</f>
        <v>0.22533400000000001</v>
      </c>
      <c r="V58" s="30">
        <f>+'[17]4M'!$AG$30/10^6</f>
        <v>0.30515700000000001</v>
      </c>
      <c r="W58" s="30">
        <f>+'[17]5M'!$AG$30/10^6</f>
        <v>0.38129800000000003</v>
      </c>
      <c r="X58" s="30">
        <f>+'[17]6M'!$AG$30/10^6</f>
        <v>0.46015600000000001</v>
      </c>
      <c r="Y58" s="30">
        <f>+'[17]7M'!$AG$30/10^6</f>
        <v>0.548759</v>
      </c>
      <c r="Z58" s="30">
        <f>+'[17]8M'!$AG$30/10^6</f>
        <v>0.64307000000000003</v>
      </c>
      <c r="AA58" s="30">
        <f>+'[17]9M'!$AG$30/10^6</f>
        <v>0.72744200000000003</v>
      </c>
      <c r="AB58" s="30">
        <f>+'[17]10M'!$AG$30/10^6</f>
        <v>0.80323599999999995</v>
      </c>
      <c r="AC58" s="30">
        <f>+'[17]11M'!$AG$30/10^6</f>
        <v>0.88374699999999995</v>
      </c>
      <c r="AD58" s="30">
        <f>+'[17]12M'!$AG$30/10^6</f>
        <v>0.95887100000000003</v>
      </c>
    </row>
    <row r="59" spans="1:30" customFormat="1">
      <c r="A59" s="4">
        <v>10300</v>
      </c>
      <c r="B59" s="4" t="s">
        <v>149</v>
      </c>
      <c r="C59" s="18">
        <f t="shared" ref="C59:N59" si="7">SUM(C32:C58)</f>
        <v>7.7537816000000008</v>
      </c>
      <c r="D59" s="18">
        <f t="shared" si="7"/>
        <v>8.062171300000001</v>
      </c>
      <c r="E59" s="18">
        <f t="shared" si="7"/>
        <v>7.9987743000000009</v>
      </c>
      <c r="F59" s="18">
        <f t="shared" si="7"/>
        <v>8.2731440000000003</v>
      </c>
      <c r="G59" s="18">
        <f t="shared" si="7"/>
        <v>8.1346291599999994</v>
      </c>
      <c r="H59" s="18">
        <f t="shared" si="7"/>
        <v>7.9400430000000028</v>
      </c>
      <c r="I59" s="18">
        <f t="shared" si="7"/>
        <v>9.0687200000000008</v>
      </c>
      <c r="J59" s="18">
        <f t="shared" si="7"/>
        <v>9.6330479999999987</v>
      </c>
      <c r="K59" s="18">
        <f t="shared" si="7"/>
        <v>9.0603320000000007</v>
      </c>
      <c r="L59" s="18">
        <f>SUM(L32:L58)</f>
        <v>8.3982340000000004</v>
      </c>
      <c r="M59" s="18">
        <f t="shared" si="7"/>
        <v>8.6896094999999995</v>
      </c>
      <c r="N59" s="18">
        <f t="shared" si="7"/>
        <v>8.1098049999999979</v>
      </c>
      <c r="O59" s="18">
        <f t="shared" si="5"/>
        <v>101.12229186</v>
      </c>
      <c r="Q59" s="4">
        <v>10300</v>
      </c>
      <c r="R59" s="4" t="s">
        <v>149</v>
      </c>
      <c r="S59" s="18">
        <f t="shared" ref="S59:T59" si="8">SUM(S32:S58)</f>
        <v>7.7537816000000008</v>
      </c>
      <c r="T59" s="18">
        <f t="shared" si="8"/>
        <v>15.815952899999996</v>
      </c>
      <c r="U59" s="18">
        <f>SUM(U32:U58)</f>
        <v>23.814727199999993</v>
      </c>
      <c r="V59" s="18">
        <f t="shared" ref="V59:AC59" si="9">SUM(V32:V58)</f>
        <v>32.087871200000002</v>
      </c>
      <c r="W59" s="18">
        <f t="shared" si="9"/>
        <v>40.222500360000005</v>
      </c>
      <c r="X59" s="18">
        <f t="shared" si="9"/>
        <v>48.162543360000008</v>
      </c>
      <c r="Y59" s="18">
        <f t="shared" si="9"/>
        <v>57.23126336</v>
      </c>
      <c r="Z59" s="18">
        <f t="shared" si="9"/>
        <v>66.864311359999988</v>
      </c>
      <c r="AA59" s="18">
        <f t="shared" si="9"/>
        <v>75.924643359999976</v>
      </c>
      <c r="AB59" s="18">
        <f t="shared" si="9"/>
        <v>84.322877360000021</v>
      </c>
      <c r="AC59" s="18">
        <f t="shared" si="9"/>
        <v>93.01248686000001</v>
      </c>
      <c r="AD59" s="18">
        <f>SUM(AD32:AD58)</f>
        <v>101.12229186</v>
      </c>
    </row>
    <row r="60" spans="1:30" customFormat="1">
      <c r="A60" s="32"/>
      <c r="B60" s="32"/>
      <c r="O60" s="32"/>
    </row>
    <row r="61" spans="1:30" customFormat="1">
      <c r="A61" s="3" t="s">
        <v>55</v>
      </c>
      <c r="B61" s="3" t="s">
        <v>40</v>
      </c>
      <c r="C61" s="3" t="s">
        <v>0</v>
      </c>
      <c r="D61" s="3" t="s">
        <v>1</v>
      </c>
      <c r="E61" s="3" t="s">
        <v>2</v>
      </c>
      <c r="F61" s="3" t="s">
        <v>3</v>
      </c>
      <c r="G61" s="3" t="s">
        <v>4</v>
      </c>
      <c r="H61" s="3" t="s">
        <v>5</v>
      </c>
      <c r="I61" s="3" t="s">
        <v>6</v>
      </c>
      <c r="J61" s="3" t="s">
        <v>7</v>
      </c>
      <c r="K61" s="3" t="s">
        <v>8</v>
      </c>
      <c r="L61" s="3" t="s">
        <v>9</v>
      </c>
      <c r="M61" s="3" t="s">
        <v>10</v>
      </c>
      <c r="N61" s="3" t="s">
        <v>11</v>
      </c>
      <c r="O61" s="3" t="s">
        <v>58</v>
      </c>
      <c r="Q61" s="3" t="s">
        <v>76</v>
      </c>
      <c r="R61" s="3" t="s">
        <v>158</v>
      </c>
      <c r="S61" s="3" t="s">
        <v>77</v>
      </c>
      <c r="T61" s="3" t="s">
        <v>78</v>
      </c>
      <c r="U61" s="3" t="s">
        <v>79</v>
      </c>
      <c r="V61" s="3" t="s">
        <v>80</v>
      </c>
      <c r="W61" s="3" t="s">
        <v>81</v>
      </c>
      <c r="X61" s="3" t="s">
        <v>82</v>
      </c>
      <c r="Y61" s="3" t="s">
        <v>83</v>
      </c>
      <c r="Z61" s="3" t="s">
        <v>84</v>
      </c>
      <c r="AA61" s="3" t="s">
        <v>85</v>
      </c>
      <c r="AB61" s="3" t="s">
        <v>86</v>
      </c>
      <c r="AC61" s="3" t="s">
        <v>87</v>
      </c>
      <c r="AD61" s="3" t="s">
        <v>88</v>
      </c>
    </row>
    <row r="62" spans="1:30" customFormat="1">
      <c r="A62" s="7">
        <v>1004</v>
      </c>
      <c r="B62" s="7" t="s">
        <v>99</v>
      </c>
      <c r="C62" s="19">
        <f>+'[16]11'!$E$37/10^6</f>
        <v>1.0052628300000002</v>
      </c>
      <c r="D62" s="19">
        <f>+'[16]11'!$F$37/10^6</f>
        <v>1.0013158699999998</v>
      </c>
      <c r="E62" s="19">
        <f>+'[16]11'!$G$37/10^6</f>
        <v>1.09414101</v>
      </c>
      <c r="F62" s="19">
        <f>+'[16]11'!$I$37/10^6</f>
        <v>1.02950853</v>
      </c>
      <c r="G62" s="19">
        <f>+'[16]11'!$J$37/10^6</f>
        <v>0.82034211000000012</v>
      </c>
      <c r="H62" s="19">
        <f>+'[16]11'!$K$37/10^6</f>
        <v>1.3202724499999998</v>
      </c>
      <c r="I62" s="19">
        <f>+'[16]11'!$M$37/10^6</f>
        <v>0.86101106000000005</v>
      </c>
      <c r="J62" s="19">
        <f>+'[16]11'!$N$37/10^6</f>
        <v>0.87040456000000044</v>
      </c>
      <c r="K62" s="19">
        <f>+'[16]11'!$O$37/10^6</f>
        <v>0.86210695999999998</v>
      </c>
      <c r="L62" s="19">
        <f>+'[16]11'!$Q$37/10^6</f>
        <v>1.1441406899999997</v>
      </c>
      <c r="M62" s="19">
        <f>+'[16]11'!$R$37/10^6</f>
        <v>0.87971531000000003</v>
      </c>
      <c r="N62" s="19">
        <f>+'[16]11'!$S$37/10^6</f>
        <v>0.96227872000000014</v>
      </c>
      <c r="O62" s="20">
        <f t="shared" ref="O62:O89" si="10">SUM(C62:N62)</f>
        <v>11.850500100000001</v>
      </c>
      <c r="Q62" s="7">
        <v>1004</v>
      </c>
      <c r="R62" s="7" t="s">
        <v>99</v>
      </c>
      <c r="S62" s="26">
        <f>+C62</f>
        <v>1.0052628300000002</v>
      </c>
      <c r="T62" s="26">
        <f>+'[17]2M'!$G$37/10^6</f>
        <v>2.0065787000000004</v>
      </c>
      <c r="U62" s="26">
        <f>+'[17]3M'!$G$37/10^6</f>
        <v>3.1007197099999999</v>
      </c>
      <c r="V62" s="26">
        <f>+'[17]4M'!$G$37/10^6</f>
        <v>4.1302282400000001</v>
      </c>
      <c r="W62" s="26">
        <f>+'[17]5M'!$G$37/10^6</f>
        <v>4.9505703500000013</v>
      </c>
      <c r="X62" s="26">
        <f>+'[17]6M'!$G$37/10^6</f>
        <v>6.2708428000000014</v>
      </c>
      <c r="Y62" s="26">
        <f>+'[17]7M'!$G$37/10^6</f>
        <v>7.1318538600000032</v>
      </c>
      <c r="Z62" s="26">
        <f>+'[17]8M'!$G$37/10^6</f>
        <v>8.0022584200000058</v>
      </c>
      <c r="AA62" s="26">
        <f>+'[17]9M'!$G$37/10^6</f>
        <v>8.8643653800000077</v>
      </c>
      <c r="AB62" s="26">
        <f>+'[17]10M'!$G$37/10^6</f>
        <v>10.008506070000006</v>
      </c>
      <c r="AC62" s="26">
        <f>+'[17]11M'!$G$37/10^6</f>
        <v>10.888221380000008</v>
      </c>
      <c r="AD62" s="26">
        <f>+'[17]12M'!$G$37/10^6</f>
        <v>11.85050010000001</v>
      </c>
    </row>
    <row r="63" spans="1:30" customFormat="1">
      <c r="A63" s="10">
        <v>1005</v>
      </c>
      <c r="B63" s="10" t="s">
        <v>13</v>
      </c>
      <c r="C63" s="21">
        <f>+'[16]12'!$E$37/10^6</f>
        <v>1.0129650000000002E-2</v>
      </c>
      <c r="D63" s="21">
        <f>+'[16]12'!$F$37/10^6</f>
        <v>8.8535000000000003E-3</v>
      </c>
      <c r="E63" s="21">
        <f>+'[16]12'!$G$37/10^6</f>
        <v>9.2815999999999992E-3</v>
      </c>
      <c r="F63" s="21">
        <f>+'[16]12'!$I$37/10^6</f>
        <v>1.0386589999999996E-2</v>
      </c>
      <c r="G63" s="21">
        <f>+'[16]12'!$J$37/10^6</f>
        <v>8.8513899999999989E-3</v>
      </c>
      <c r="H63" s="21">
        <f>+'[16]12'!$K$37/10^6</f>
        <v>1.0468139999999999E-2</v>
      </c>
      <c r="I63" s="21">
        <f>+'[16]12'!$M$37/10^6</f>
        <v>1.157939E-2</v>
      </c>
      <c r="J63" s="21">
        <f>+'[16]12'!$N$37/10^6</f>
        <v>1.2982279999999999E-2</v>
      </c>
      <c r="K63" s="21">
        <f>+'[16]12'!$O$37/10^6</f>
        <v>8.5100000000000002E-3</v>
      </c>
      <c r="L63" s="21">
        <f>+'[16]12'!$Q$37/10^6</f>
        <v>1.0062690000000003E-2</v>
      </c>
      <c r="M63" s="21">
        <f>+'[16]12'!$R$37/10^6</f>
        <v>7.4479400000000027E-3</v>
      </c>
      <c r="N63" s="21">
        <f>+'[16]12'!$S$37/10^6</f>
        <v>8.6621200000000023E-3</v>
      </c>
      <c r="O63" s="22">
        <f t="shared" si="10"/>
        <v>0.11721529</v>
      </c>
      <c r="Q63" s="10">
        <v>1005</v>
      </c>
      <c r="R63" s="10" t="s">
        <v>13</v>
      </c>
      <c r="S63" s="28">
        <f t="shared" ref="S63:S88" si="11">+C63</f>
        <v>1.0129650000000002E-2</v>
      </c>
      <c r="T63" s="28">
        <f>+'[17]2M'!$H$37/10^6</f>
        <v>1.8983149999999994E-2</v>
      </c>
      <c r="U63" s="28">
        <f>+'[17]3M'!$H$37/10^6</f>
        <v>2.8264750000000002E-2</v>
      </c>
      <c r="V63" s="28">
        <f>+'[17]4M'!$H$37/10^6</f>
        <v>3.8651339999999999E-2</v>
      </c>
      <c r="W63" s="28">
        <f>+'[17]5M'!$H$37/10^6</f>
        <v>4.7502729999999979E-2</v>
      </c>
      <c r="X63" s="28">
        <f>+'[17]6M'!$H$37/10^6</f>
        <v>5.7970869999999994E-2</v>
      </c>
      <c r="Y63" s="28">
        <f>+'[17]7M'!$H$37/10^6</f>
        <v>6.9550260000000003E-2</v>
      </c>
      <c r="Z63" s="28">
        <f>+'[17]8M'!$H$37/10^6</f>
        <v>8.2532540000000043E-2</v>
      </c>
      <c r="AA63" s="28">
        <f>+'[17]9M'!$H$37/10^6</f>
        <v>9.1042540000000033E-2</v>
      </c>
      <c r="AB63" s="28">
        <f>+'[17]10M'!$H$37/10^6</f>
        <v>0.10110522999999998</v>
      </c>
      <c r="AC63" s="28">
        <f>+'[17]11M'!$H$37/10^6</f>
        <v>0.10855316999999992</v>
      </c>
      <c r="AD63" s="28">
        <f>+'[17]12M'!$H$37/10^6</f>
        <v>0.11721528999999992</v>
      </c>
    </row>
    <row r="64" spans="1:30" customFormat="1">
      <c r="A64" s="10">
        <v>1006</v>
      </c>
      <c r="B64" s="10" t="s">
        <v>14</v>
      </c>
      <c r="C64" s="21">
        <f>+'[16]13'!$E$37/10^6</f>
        <v>0.16031160999999999</v>
      </c>
      <c r="D64" s="21">
        <f>+'[16]13'!$F$37/10^6</f>
        <v>0.172516</v>
      </c>
      <c r="E64" s="21">
        <f>+'[16]13'!$G$37/10^6</f>
        <v>0.19584699999999999</v>
      </c>
      <c r="F64" s="21">
        <f>+'[16]13'!$I$37/10^6</f>
        <v>0.15479399999999999</v>
      </c>
      <c r="G64" s="21">
        <f>+'[16]13'!$J$37/10^6</f>
        <v>0.16359599999999999</v>
      </c>
      <c r="H64" s="21">
        <f>+'[16]13'!$K$37/10^6</f>
        <v>0.17306199999999999</v>
      </c>
      <c r="I64" s="21">
        <f>+'[16]13'!$M$37/10^6</f>
        <v>0.178758</v>
      </c>
      <c r="J64" s="21">
        <f>+'[16]13'!$N$37/10^6</f>
        <v>0.15288199999999999</v>
      </c>
      <c r="K64" s="21">
        <f>+'[16]13'!$O$37/10^6</f>
        <v>0.16720399999999999</v>
      </c>
      <c r="L64" s="21">
        <f>+'[16]13'!$Q$37/10^6</f>
        <v>0.16323399999999999</v>
      </c>
      <c r="M64" s="21">
        <f>+'[16]13'!$R$37/10^6</f>
        <v>0.148752</v>
      </c>
      <c r="N64" s="21">
        <f>+'[16]13'!$S$37/10^6</f>
        <v>0.14911199999999999</v>
      </c>
      <c r="O64" s="22">
        <f t="shared" si="10"/>
        <v>1.9800686099999998</v>
      </c>
      <c r="Q64" s="10">
        <v>1006</v>
      </c>
      <c r="R64" s="10" t="s">
        <v>14</v>
      </c>
      <c r="S64" s="28">
        <f t="shared" si="11"/>
        <v>0.16031160999999999</v>
      </c>
      <c r="T64" s="28">
        <f>+'[17]2M'!$I$37/10^6</f>
        <v>0.33282760999999988</v>
      </c>
      <c r="U64" s="28">
        <f>+'[17]3M'!$I$37/10^6</f>
        <v>0.52867460999999982</v>
      </c>
      <c r="V64" s="28">
        <f>+'[17]4M'!$I$37/10^6</f>
        <v>0.68346860999999992</v>
      </c>
      <c r="W64" s="28">
        <f>+'[17]5M'!$I$37/10^6</f>
        <v>0.84706460999999988</v>
      </c>
      <c r="X64" s="28">
        <f>+'[17]6M'!$I$37/10^6</f>
        <v>1.0201266099999999</v>
      </c>
      <c r="Y64" s="28">
        <f>+'[17]7M'!$I$37/10^6</f>
        <v>1.1988846099999999</v>
      </c>
      <c r="Z64" s="28">
        <f>+'[17]8M'!$I$37/10^6</f>
        <v>1.3517666099999999</v>
      </c>
      <c r="AA64" s="28">
        <f>+'[17]9M'!$I$37/10^6</f>
        <v>1.5189706099999993</v>
      </c>
      <c r="AB64" s="28">
        <f>+'[17]10M'!$I$37/10^6</f>
        <v>1.6822046099999994</v>
      </c>
      <c r="AC64" s="28">
        <f>+'[17]11M'!$I$37/10^6</f>
        <v>1.8309566099999994</v>
      </c>
      <c r="AD64" s="28">
        <f>+'[17]12M'!$I$37/10^6</f>
        <v>1.9800686099999993</v>
      </c>
    </row>
    <row r="65" spans="1:30" customFormat="1">
      <c r="A65" s="10">
        <v>1007</v>
      </c>
      <c r="B65" s="10" t="s">
        <v>15</v>
      </c>
      <c r="C65" s="21">
        <f>+'[16]14'!$E$37/10^6</f>
        <v>0.16262499999999999</v>
      </c>
      <c r="D65" s="21">
        <f>+'[16]14'!$F$37/10^6</f>
        <v>0.13333</v>
      </c>
      <c r="E65" s="21">
        <f>+'[16]14'!$G$37/10^6</f>
        <v>0.15873000000000001</v>
      </c>
      <c r="F65" s="21">
        <f>+'[16]14'!$I$37/10^6</f>
        <v>0.14818300000000001</v>
      </c>
      <c r="G65" s="21">
        <f>+'[16]14'!$J$37/10^6</f>
        <v>0.106354</v>
      </c>
      <c r="H65" s="21">
        <f>+'[16]14'!$K$37/10^6</f>
        <v>0.16462499999999999</v>
      </c>
      <c r="I65" s="21">
        <f>+'[16]14'!$M$37/10^6</f>
        <v>0.17366400000000001</v>
      </c>
      <c r="J65" s="21">
        <f>+'[16]14'!$N$37/10^6</f>
        <v>0.10634</v>
      </c>
      <c r="K65" s="21">
        <f>+'[16]14'!$O$37/10^6</f>
        <v>0.107964</v>
      </c>
      <c r="L65" s="21">
        <f>+'[16]14'!$Q$37/10^6</f>
        <v>0.14760200000000001</v>
      </c>
      <c r="M65" s="21">
        <f>+'[16]14'!$R$37/10^6</f>
        <v>0.14403199999999999</v>
      </c>
      <c r="N65" s="21">
        <f>+'[16]14'!$S$37/10^6</f>
        <v>5.8202999999999998E-2</v>
      </c>
      <c r="O65" s="22">
        <f t="shared" si="10"/>
        <v>1.6116520000000001</v>
      </c>
      <c r="Q65" s="10">
        <v>1007</v>
      </c>
      <c r="R65" s="10" t="s">
        <v>15</v>
      </c>
      <c r="S65" s="28">
        <f t="shared" si="11"/>
        <v>0.16262499999999999</v>
      </c>
      <c r="T65" s="28">
        <f>+'[17]2M'!$J$37/10^6</f>
        <v>0.29595500000000002</v>
      </c>
      <c r="U65" s="28">
        <f>+'[17]3M'!$J$37/10^6</f>
        <v>0.45468500000000001</v>
      </c>
      <c r="V65" s="28">
        <f>+'[17]4M'!$J$37/10^6</f>
        <v>0.60286799999999996</v>
      </c>
      <c r="W65" s="28">
        <f>+'[17]5M'!$J$37/10^6</f>
        <v>0.70922200000000002</v>
      </c>
      <c r="X65" s="28">
        <f>+'[17]6M'!$J$37/10^6</f>
        <v>0.87384700000000004</v>
      </c>
      <c r="Y65" s="28">
        <f>+'[17]7M'!$J$37/10^6</f>
        <v>1.0475110000000001</v>
      </c>
      <c r="Z65" s="28">
        <f>+'[17]8M'!$J$37/10^6</f>
        <v>1.153851</v>
      </c>
      <c r="AA65" s="28">
        <f>+'[17]9M'!$J$37/10^6</f>
        <v>1.2618149999999999</v>
      </c>
      <c r="AB65" s="28">
        <f>+'[17]10M'!$J$37/10^6</f>
        <v>1.4094169999999999</v>
      </c>
      <c r="AC65" s="28">
        <f>+'[17]11M'!$J$37/10^6</f>
        <v>1.5534490000000001</v>
      </c>
      <c r="AD65" s="28">
        <f>+'[17]12M'!$J$37/10^6</f>
        <v>1.6116520000000001</v>
      </c>
    </row>
    <row r="66" spans="1:30" customFormat="1">
      <c r="A66" s="10">
        <v>1008</v>
      </c>
      <c r="B66" s="10" t="s">
        <v>16</v>
      </c>
      <c r="C66" s="21">
        <f>+'[16]15'!$E$37/10^6</f>
        <v>2.7559559999999997E-2</v>
      </c>
      <c r="D66" s="21">
        <f>+'[16]15'!$F$37/10^6</f>
        <v>2.2704119999999994E-2</v>
      </c>
      <c r="E66" s="21">
        <f>+'[16]15'!$G$37/10^6</f>
        <v>2.7659160000000002E-2</v>
      </c>
      <c r="F66" s="21">
        <f>+'[16]15'!$I$37/10^6</f>
        <v>2.2563269999999989E-2</v>
      </c>
      <c r="G66" s="21">
        <f>+'[16]15'!$J$37/10^6</f>
        <v>2.3235559999999999E-2</v>
      </c>
      <c r="H66" s="21">
        <f>+'[16]15'!$K$37/10^6</f>
        <v>3.741609999999998E-2</v>
      </c>
      <c r="I66" s="21">
        <f>+'[16]15'!$M$37/10^6</f>
        <v>2.5622690000000004E-2</v>
      </c>
      <c r="J66" s="21">
        <f>+'[16]15'!$N$37/10^6</f>
        <v>2.1236439999999975E-2</v>
      </c>
      <c r="K66" s="21">
        <f>+'[16]15'!$O$37/10^6</f>
        <v>1.5775999999999998E-2</v>
      </c>
      <c r="L66" s="21">
        <f>+'[16]15'!$Q$37/10^6</f>
        <v>3.406E-2</v>
      </c>
      <c r="M66" s="21">
        <f>+'[16]15'!$R$37/10^6</f>
        <v>2.8084999999999999E-2</v>
      </c>
      <c r="N66" s="21">
        <f>+'[16]15'!$S$37/10^6</f>
        <v>3.1099000000000002E-2</v>
      </c>
      <c r="O66" s="22">
        <f t="shared" si="10"/>
        <v>0.31701689999999993</v>
      </c>
      <c r="Q66" s="10">
        <v>1008</v>
      </c>
      <c r="R66" s="10" t="s">
        <v>16</v>
      </c>
      <c r="S66" s="28">
        <f t="shared" si="11"/>
        <v>2.7559559999999997E-2</v>
      </c>
      <c r="T66" s="28">
        <f>+'[17]2M'!$K$37/10^6</f>
        <v>5.0263679999999991E-2</v>
      </c>
      <c r="U66" s="28">
        <f>+'[17]3M'!$K$37/10^6</f>
        <v>7.7922839999999965E-2</v>
      </c>
      <c r="V66" s="28">
        <f>+'[17]4M'!$K$37/10^6</f>
        <v>0.10048610999999999</v>
      </c>
      <c r="W66" s="28">
        <f>+'[17]5M'!$K$37/10^6</f>
        <v>0.12372166999999992</v>
      </c>
      <c r="X66" s="28">
        <f>+'[17]6M'!$K$37/10^6</f>
        <v>0.1611377699999999</v>
      </c>
      <c r="Y66" s="28">
        <f>+'[17]7M'!$K$37/10^6</f>
        <v>0.18676045999999996</v>
      </c>
      <c r="Z66" s="28">
        <f>+'[17]8M'!$K$37/10^6</f>
        <v>0.2079968999999999</v>
      </c>
      <c r="AA66" s="28">
        <f>+'[17]9M'!$K$37/10^6</f>
        <v>0.22377289999999991</v>
      </c>
      <c r="AB66" s="28">
        <f>+'[17]10M'!$K$37/10^6</f>
        <v>0.25783289999999992</v>
      </c>
      <c r="AC66" s="28">
        <f>+'[17]11M'!$K$37/10^6</f>
        <v>0.28591789999999989</v>
      </c>
      <c r="AD66" s="28">
        <f>+'[17]12M'!$K$37/10^6</f>
        <v>0.31701689999999988</v>
      </c>
    </row>
    <row r="67" spans="1:30" customFormat="1">
      <c r="A67" s="10">
        <v>1009</v>
      </c>
      <c r="B67" s="10" t="s">
        <v>17</v>
      </c>
      <c r="C67" s="21">
        <f>+'[16]16'!$E$37/10^6</f>
        <v>2.5969519999999999E-2</v>
      </c>
      <c r="D67" s="21">
        <f>+'[16]16'!$F$37/10^6</f>
        <v>2.6778779999999995E-2</v>
      </c>
      <c r="E67" s="21">
        <f>+'[16]16'!$G$37/10^6</f>
        <v>2.7068149999999996E-2</v>
      </c>
      <c r="F67" s="21">
        <f>+'[16]16'!$I$37/10^6</f>
        <v>2.7579789999999989E-2</v>
      </c>
      <c r="G67" s="21">
        <f>+'[16]16'!$J$37/10^6</f>
        <v>2.7866180000000001E-2</v>
      </c>
      <c r="H67" s="21">
        <f>+'[16]16'!$K$37/10^6</f>
        <v>2.6704930000000002E-2</v>
      </c>
      <c r="I67" s="21">
        <f>+'[16]16'!$M$37/10^6</f>
        <v>3.183457999999998E-2</v>
      </c>
      <c r="J67" s="21">
        <f>+'[16]16'!$N$37/10^6</f>
        <v>3.3250439999999999E-2</v>
      </c>
      <c r="K67" s="21">
        <f>+'[16]16'!$O$37/10^6</f>
        <v>3.3375459999999996E-2</v>
      </c>
      <c r="L67" s="21">
        <f>+'[16]16'!$Q$37/10^6</f>
        <v>2.959608E-2</v>
      </c>
      <c r="M67" s="21">
        <f>+'[16]16'!$R$37/10^6</f>
        <v>2.9880220000000002E-2</v>
      </c>
      <c r="N67" s="21">
        <f>+'[16]16'!$S$37/10^6</f>
        <v>3.4696830000000005E-2</v>
      </c>
      <c r="O67" s="22">
        <f t="shared" si="10"/>
        <v>0.35460096000000002</v>
      </c>
      <c r="Q67" s="10">
        <v>1009</v>
      </c>
      <c r="R67" s="10" t="s">
        <v>17</v>
      </c>
      <c r="S67" s="28">
        <f t="shared" si="11"/>
        <v>2.5969519999999999E-2</v>
      </c>
      <c r="T67" s="28">
        <f>+'[17]2M'!$L$37/10^6</f>
        <v>5.2748299999999984E-2</v>
      </c>
      <c r="U67" s="28">
        <f>+'[17]3M'!$L$37/10^6</f>
        <v>7.9816449999999969E-2</v>
      </c>
      <c r="V67" s="28">
        <f>+'[17]4M'!$L$37/10^6</f>
        <v>0.10739623999999996</v>
      </c>
      <c r="W67" s="28">
        <f>+'[17]5M'!$L$37/10^6</f>
        <v>0.13526241999999988</v>
      </c>
      <c r="X67" s="28">
        <f>+'[17]6M'!$L$37/10^6</f>
        <v>0.16196734999999993</v>
      </c>
      <c r="Y67" s="28">
        <f>+'[17]7M'!$L$37/10^6</f>
        <v>0.19380192999999982</v>
      </c>
      <c r="Z67" s="28">
        <f>+'[17]8M'!$L$37/10^6</f>
        <v>0.22705236999999981</v>
      </c>
      <c r="AA67" s="28">
        <f>+'[17]9M'!$L$37/10^6</f>
        <v>0.26042782999999986</v>
      </c>
      <c r="AB67" s="28">
        <f>+'[17]10M'!$L$37/10^6</f>
        <v>0.29002390999999988</v>
      </c>
      <c r="AC67" s="28">
        <f>+'[17]11M'!$L$37/10^6</f>
        <v>0.31990412999999984</v>
      </c>
      <c r="AD67" s="28">
        <f>+'[17]12M'!$L$37/10^6</f>
        <v>0.35460095999999985</v>
      </c>
    </row>
    <row r="68" spans="1:30" customFormat="1">
      <c r="A68" s="10">
        <v>1010</v>
      </c>
      <c r="B68" s="10" t="s">
        <v>19</v>
      </c>
      <c r="C68" s="21">
        <f>+'[16]18'!$E$37/10^6</f>
        <v>6.2554829999999992E-2</v>
      </c>
      <c r="D68" s="21">
        <f>+'[16]18'!$F$37/10^6</f>
        <v>5.4590190000000004E-2</v>
      </c>
      <c r="E68" s="21">
        <f>+'[16]18'!$G$37/10^6</f>
        <v>5.419804000000001E-2</v>
      </c>
      <c r="F68" s="21">
        <f>+'[16]18'!$I$37/10^6</f>
        <v>5.0379880000000002E-2</v>
      </c>
      <c r="G68" s="21">
        <f>+'[16]18'!$J$37/10^6</f>
        <v>4.8141130000000004E-2</v>
      </c>
      <c r="H68" s="21">
        <f>+'[16]18'!$K$37/10^6</f>
        <v>3.885383000000002E-2</v>
      </c>
      <c r="I68" s="21">
        <f>+'[16]18'!$M$37/10^6</f>
        <v>4.4715449999999983E-2</v>
      </c>
      <c r="J68" s="21">
        <f>+'[16]18'!$N$37/10^6</f>
        <v>5.6489119999999997E-2</v>
      </c>
      <c r="K68" s="21">
        <f>+'[16]18'!$O$37/10^6</f>
        <v>4.8961399999999995E-2</v>
      </c>
      <c r="L68" s="21">
        <f>+'[16]18'!$Q$37/10^6</f>
        <v>5.0890929999999994E-2</v>
      </c>
      <c r="M68" s="21">
        <f>+'[16]18'!$R$37/10^6</f>
        <v>4.8785709999999989E-2</v>
      </c>
      <c r="N68" s="21">
        <f>+'[16]18'!$S$37/10^6</f>
        <v>6.2551010000000004E-2</v>
      </c>
      <c r="O68" s="22">
        <f t="shared" si="10"/>
        <v>0.62111151999999992</v>
      </c>
      <c r="Q68" s="10">
        <v>1010</v>
      </c>
      <c r="R68" s="10" t="s">
        <v>19</v>
      </c>
      <c r="S68" s="28">
        <f t="shared" si="11"/>
        <v>6.2554829999999992E-2</v>
      </c>
      <c r="T68" s="28">
        <f>+'[17]2M'!$M$37/10^6</f>
        <v>0.11714502000000002</v>
      </c>
      <c r="U68" s="28">
        <f>+'[17]3M'!$M$37/10^6</f>
        <v>0.17134306000000005</v>
      </c>
      <c r="V68" s="28">
        <f>+'[17]4M'!$M$37/10^6</f>
        <v>0.22172294000000006</v>
      </c>
      <c r="W68" s="28">
        <f>+'[17]5M'!$M$37/10^6</f>
        <v>0.26986407000000007</v>
      </c>
      <c r="X68" s="28">
        <f>+'[17]6M'!$M$37/10^6</f>
        <v>0.30871790000000016</v>
      </c>
      <c r="Y68" s="28">
        <f>+'[17]7M'!$M$37/10^6</f>
        <v>0.35343335000000009</v>
      </c>
      <c r="Z68" s="28">
        <f>+'[17]8M'!$M$37/10^6</f>
        <v>0.40992247000000021</v>
      </c>
      <c r="AA68" s="28">
        <f>+'[17]9M'!$M$37/10^6</f>
        <v>0.45888387000000014</v>
      </c>
      <c r="AB68" s="28">
        <f>+'[17]10M'!$M$37/10^6</f>
        <v>0.50977480000000008</v>
      </c>
      <c r="AC68" s="28">
        <f>+'[17]11M'!$M$37/10^6</f>
        <v>0.55856051000000029</v>
      </c>
      <c r="AD68" s="28">
        <f>+'[17]12M'!$M$37/10^6</f>
        <v>0.62111152000000047</v>
      </c>
    </row>
    <row r="69" spans="1:30" customFormat="1">
      <c r="A69" s="10">
        <v>1011</v>
      </c>
      <c r="B69" s="10" t="s">
        <v>20</v>
      </c>
      <c r="C69" s="21">
        <f>+'[16]19'!$E$37/10^6</f>
        <v>1.6309610000000002E-2</v>
      </c>
      <c r="D69" s="21">
        <f>+'[16]19'!$F$37/10^6</f>
        <v>1.4382090000000009E-2</v>
      </c>
      <c r="E69" s="21">
        <f>+'[16]19'!$G$37/10^6</f>
        <v>1.6091879999999999E-2</v>
      </c>
      <c r="F69" s="21">
        <f>+'[16]19'!$I$37/10^6</f>
        <v>1.1006969999999998E-2</v>
      </c>
      <c r="G69" s="21">
        <f>+'[16]19'!$J$37/10^6</f>
        <v>6.2716000000000091E-3</v>
      </c>
      <c r="H69" s="21">
        <f>+'[16]19'!$K$37/10^6</f>
        <v>2.8676080000000003E-2</v>
      </c>
      <c r="I69" s="21">
        <f>+'[16]19'!$M$37/10^6</f>
        <v>2.7189229999999981E-2</v>
      </c>
      <c r="J69" s="21">
        <f>+'[16]19'!$N$37/10^6</f>
        <v>2.1181600000000013E-3</v>
      </c>
      <c r="K69" s="21">
        <f>+'[16]19'!$O$37/10^6</f>
        <v>9.2218500000000002E-3</v>
      </c>
      <c r="L69" s="21">
        <f>+'[16]19'!$Q$37/10^6</f>
        <v>2.31075E-2</v>
      </c>
      <c r="M69" s="21">
        <f>+'[16]19'!$R$37/10^6</f>
        <v>2.431152E-2</v>
      </c>
      <c r="N69" s="21">
        <f>+'[16]19'!$S$37/10^6</f>
        <v>2.3438500000000001E-2</v>
      </c>
      <c r="O69" s="22">
        <f t="shared" si="10"/>
        <v>0.20212499</v>
      </c>
      <c r="Q69" s="10">
        <v>1011</v>
      </c>
      <c r="R69" s="10" t="s">
        <v>20</v>
      </c>
      <c r="S69" s="28">
        <f t="shared" si="11"/>
        <v>1.6309610000000002E-2</v>
      </c>
      <c r="T69" s="28">
        <f>+'[17]2M'!$N$37/10^6</f>
        <v>3.0691700000000009E-2</v>
      </c>
      <c r="U69" s="28">
        <f>+'[17]3M'!$N$37/10^6</f>
        <v>4.678358000000004E-2</v>
      </c>
      <c r="V69" s="28">
        <f>+'[17]4M'!$N$37/10^6</f>
        <v>5.7790550000000031E-2</v>
      </c>
      <c r="W69" s="28">
        <f>+'[17]5M'!$N$37/10^6</f>
        <v>6.4062150000000109E-2</v>
      </c>
      <c r="X69" s="28">
        <f>+'[17]6M'!$N$37/10^6</f>
        <v>9.273823000000006E-2</v>
      </c>
      <c r="Y69" s="28">
        <f>+'[17]7M'!$N$37/10^6</f>
        <v>0.11992746000000004</v>
      </c>
      <c r="Z69" s="28">
        <f>+'[17]8M'!$N$37/10^6</f>
        <v>0.12204562000000001</v>
      </c>
      <c r="AA69" s="28">
        <f>+'[17]9M'!$N$37/10^6</f>
        <v>0.13126747000000011</v>
      </c>
      <c r="AB69" s="28">
        <f>+'[17]10M'!$N$37/10^6</f>
        <v>0.15437497000000011</v>
      </c>
      <c r="AC69" s="28">
        <f>+'[17]11M'!$N$37/10^6</f>
        <v>0.17868649000000014</v>
      </c>
      <c r="AD69" s="28">
        <f>+'[17]12M'!$N$37/10^6</f>
        <v>0.20212499000000014</v>
      </c>
    </row>
    <row r="70" spans="1:30" customFormat="1">
      <c r="A70" s="10">
        <v>1012</v>
      </c>
      <c r="B70" s="10" t="s">
        <v>21</v>
      </c>
      <c r="C70" s="21">
        <f>+'[16]20'!$E$37/10^6</f>
        <v>8.6405999999999997E-2</v>
      </c>
      <c r="D70" s="21">
        <f>+'[16]20'!$F$37/10^6</f>
        <v>8.9089000000000002E-2</v>
      </c>
      <c r="E70" s="21">
        <f>+'[16]20'!$G$37/10^6</f>
        <v>8.9951000000000003E-2</v>
      </c>
      <c r="F70" s="21">
        <f>+'[16]20'!$I$37/10^6</f>
        <v>8.9573E-2</v>
      </c>
      <c r="G70" s="21">
        <f>+'[16]20'!$J$37/10^6</f>
        <v>8.4440000000000001E-2</v>
      </c>
      <c r="H70" s="21">
        <f>+'[16]20'!$K$37/10^6</f>
        <v>8.4282999999999997E-2</v>
      </c>
      <c r="I70" s="21">
        <f>+'[16]20'!$M$37/10^6</f>
        <v>8.6654999999999996E-2</v>
      </c>
      <c r="J70" s="21">
        <f>+'[16]20'!$N$37/10^6</f>
        <v>9.7750000000000004E-2</v>
      </c>
      <c r="K70" s="21">
        <f>+'[16]20'!$O$37/10^6</f>
        <v>9.6808000000000005E-2</v>
      </c>
      <c r="L70" s="21">
        <f>+'[16]20'!$Q$37/10^6</f>
        <v>8.9815000000000006E-2</v>
      </c>
      <c r="M70" s="21">
        <f>+'[16]20'!$R$37/10^6</f>
        <v>9.0357000000000007E-2</v>
      </c>
      <c r="N70" s="21">
        <f>+'[16]20'!$S$37/10^6</f>
        <v>9.0289999999999995E-2</v>
      </c>
      <c r="O70" s="22">
        <f t="shared" si="10"/>
        <v>1.0754170000000001</v>
      </c>
      <c r="Q70" s="10">
        <v>1012</v>
      </c>
      <c r="R70" s="10" t="s">
        <v>21</v>
      </c>
      <c r="S70" s="28">
        <f t="shared" si="11"/>
        <v>8.6405999999999997E-2</v>
      </c>
      <c r="T70" s="28">
        <f>+'[17]2M'!$O$37/10^6</f>
        <v>0.17549500000000001</v>
      </c>
      <c r="U70" s="28">
        <f>+'[17]3M'!$O$37/10^6</f>
        <v>0.26544600000000002</v>
      </c>
      <c r="V70" s="28">
        <f>+'[17]4M'!$O$37/10^6</f>
        <v>0.35501899999999997</v>
      </c>
      <c r="W70" s="28">
        <f>+'[17]5M'!$O$37/10^6</f>
        <v>0.43945899999999999</v>
      </c>
      <c r="X70" s="28">
        <f>+'[17]6M'!$O$37/10^6</f>
        <v>0.52374200000000004</v>
      </c>
      <c r="Y70" s="28">
        <f>+'[17]7M'!$O$37/10^6</f>
        <v>0.61039699999999997</v>
      </c>
      <c r="Z70" s="28">
        <f>+'[17]8M'!$O$37/10^6</f>
        <v>0.70814699999999997</v>
      </c>
      <c r="AA70" s="28">
        <f>+'[17]9M'!$O$37/10^6</f>
        <v>0.80495499999999998</v>
      </c>
      <c r="AB70" s="28">
        <f>+'[17]10M'!$O$37/10^6</f>
        <v>0.89476999999999995</v>
      </c>
      <c r="AC70" s="28">
        <f>+'[17]11M'!$O$37/10^6</f>
        <v>0.98512699999999997</v>
      </c>
      <c r="AD70" s="28">
        <f>+'[17]12M'!$O$37/10^6</f>
        <v>1.0754170000000001</v>
      </c>
    </row>
    <row r="71" spans="1:30" customFormat="1">
      <c r="A71" s="10">
        <v>1013</v>
      </c>
      <c r="B71" s="10" t="s">
        <v>22</v>
      </c>
      <c r="C71" s="21">
        <f>+'[16]21'!$E$37/10^6</f>
        <v>7.5900000000000004E-3</v>
      </c>
      <c r="D71" s="21">
        <f>+'[16]21'!$F$37/10^6</f>
        <v>8.0523499999999998E-3</v>
      </c>
      <c r="E71" s="21">
        <f>+'[16]21'!$G$37/10^6</f>
        <v>7.9410000000000001E-3</v>
      </c>
      <c r="F71" s="21">
        <f>+'[16]21'!$I$37/10^6</f>
        <v>8.7861699999999994E-3</v>
      </c>
      <c r="G71" s="21">
        <f>+'[16]21'!$J$37/10^6</f>
        <v>7.1359499999999994E-3</v>
      </c>
      <c r="H71" s="21">
        <f>+'[16]21'!$K$37/10^6</f>
        <v>9.1680000000000008E-3</v>
      </c>
      <c r="I71" s="21">
        <f>+'[16]21'!$M$37/10^6</f>
        <v>1.0201999999999999E-2</v>
      </c>
      <c r="J71" s="21">
        <f>+'[16]21'!$N$37/10^6</f>
        <v>8.7969999999999993E-3</v>
      </c>
      <c r="K71" s="21">
        <f>+'[16]21'!$O$37/10^6</f>
        <v>8.1560000000000001E-3</v>
      </c>
      <c r="L71" s="21">
        <f>+'[16]21'!$Q$37/10^6</f>
        <v>5.8700000000000002E-3</v>
      </c>
      <c r="M71" s="21">
        <f>+'[16]21'!$R$37/10^6</f>
        <v>6.2049999999999996E-3</v>
      </c>
      <c r="N71" s="21">
        <f>+'[16]21'!$S$37/10^6</f>
        <v>4.9839999999999997E-3</v>
      </c>
      <c r="O71" s="22">
        <f t="shared" si="10"/>
        <v>9.288747E-2</v>
      </c>
      <c r="Q71" s="10">
        <v>1013</v>
      </c>
      <c r="R71" s="10" t="s">
        <v>22</v>
      </c>
      <c r="S71" s="28">
        <f t="shared" si="11"/>
        <v>7.5900000000000004E-3</v>
      </c>
      <c r="T71" s="28">
        <f>+'[17]2M'!$P$37/10^6</f>
        <v>1.5642349999999999E-2</v>
      </c>
      <c r="U71" s="28">
        <f>+'[17]3M'!$P$37/10^6</f>
        <v>2.3583349999999999E-2</v>
      </c>
      <c r="V71" s="28">
        <f>+'[17]4M'!$P$37/10^6</f>
        <v>3.2369519999999999E-2</v>
      </c>
      <c r="W71" s="28">
        <f>+'[17]5M'!$P$37/10^6</f>
        <v>3.9505470000000001E-2</v>
      </c>
      <c r="X71" s="28">
        <f>+'[17]6M'!$P$37/10^6</f>
        <v>4.8673470000000003E-2</v>
      </c>
      <c r="Y71" s="28">
        <f>+'[17]7M'!$P$37/10^6</f>
        <v>5.8875469999999999E-2</v>
      </c>
      <c r="Z71" s="28">
        <f>+'[17]8M'!$P$37/10^6</f>
        <v>6.7672469999999998E-2</v>
      </c>
      <c r="AA71" s="28">
        <f>+'[17]9M'!$P$37/10^6</f>
        <v>7.5828469999999995E-2</v>
      </c>
      <c r="AB71" s="28">
        <f>+'[17]10M'!$P$37/10^6</f>
        <v>8.1698469999999995E-2</v>
      </c>
      <c r="AC71" s="28">
        <f>+'[17]11M'!$P$37/10^6</f>
        <v>8.7903469999999997E-2</v>
      </c>
      <c r="AD71" s="28">
        <f>+'[17]12M'!$P$37/10^6</f>
        <v>9.288747E-2</v>
      </c>
    </row>
    <row r="72" spans="1:30" customFormat="1">
      <c r="A72" s="10">
        <v>1014</v>
      </c>
      <c r="B72" s="10" t="s">
        <v>23</v>
      </c>
      <c r="C72" s="21">
        <f>+'[16]22'!$E$37/10^6</f>
        <v>0.17944230000000005</v>
      </c>
      <c r="D72" s="21">
        <f>+'[16]22'!$F$37/10^6</f>
        <v>0.20137486999999987</v>
      </c>
      <c r="E72" s="21">
        <f>+'[16]22'!$G$37/10^6</f>
        <v>0.26699630000000002</v>
      </c>
      <c r="F72" s="21">
        <f>+'[16]22'!$I$37/10^6</f>
        <v>0.30337876000000025</v>
      </c>
      <c r="G72" s="21">
        <f>+'[16]22'!$J$37/10^6</f>
        <v>0.23886190000000002</v>
      </c>
      <c r="H72" s="21">
        <f>+'[16]22'!$K$37/10^6</f>
        <v>0.43438922999999996</v>
      </c>
      <c r="I72" s="21">
        <f>+'[16]22'!$M$37/10^6</f>
        <v>0.36596171999999999</v>
      </c>
      <c r="J72" s="21">
        <f>+'[16]22'!$N$37/10^6</f>
        <v>0.2559478300000001</v>
      </c>
      <c r="K72" s="21">
        <f>+'[16]22'!$O$37/10^6</f>
        <v>0.26497242999999993</v>
      </c>
      <c r="L72" s="21">
        <f>+'[16]22'!$Q$37/10^6</f>
        <v>0.32216944999999997</v>
      </c>
      <c r="M72" s="21">
        <f>+'[16]22'!$R$37/10^6</f>
        <v>0.26916243999999995</v>
      </c>
      <c r="N72" s="21">
        <f>+'[16]22'!$S$37/10^6</f>
        <v>0.29763008999999985</v>
      </c>
      <c r="O72" s="22">
        <f t="shared" si="10"/>
        <v>3.4002873200000003</v>
      </c>
      <c r="Q72" s="10">
        <v>1014</v>
      </c>
      <c r="R72" s="10" t="s">
        <v>23</v>
      </c>
      <c r="S72" s="28">
        <f t="shared" si="11"/>
        <v>0.17944230000000005</v>
      </c>
      <c r="T72" s="28">
        <f>+'[17]2M'!$Q$37/10^6</f>
        <v>0.38081716999999993</v>
      </c>
      <c r="U72" s="28">
        <f>+'[17]3M'!$Q$37/10^6</f>
        <v>0.64781346999999978</v>
      </c>
      <c r="V72" s="28">
        <f>+'[17]4M'!$Q$37/10^6</f>
        <v>0.95119222999999997</v>
      </c>
      <c r="W72" s="28">
        <f>+'[17]5M'!$Q$37/10^6</f>
        <v>1.1900541299999998</v>
      </c>
      <c r="X72" s="28">
        <f>+'[17]6M'!$Q$37/10^6</f>
        <v>1.6244433599999994</v>
      </c>
      <c r="Y72" s="28">
        <f>+'[17]7M'!$Q$37/10^6</f>
        <v>1.990405079999999</v>
      </c>
      <c r="Z72" s="28">
        <f>+'[17]8M'!$Q$37/10^6</f>
        <v>2.2463529100000001</v>
      </c>
      <c r="AA72" s="28">
        <f>+'[17]9M'!$Q$37/10^6</f>
        <v>2.51132534</v>
      </c>
      <c r="AB72" s="28">
        <f>+'[17]10M'!$Q$37/10^6</f>
        <v>2.8334947899999992</v>
      </c>
      <c r="AC72" s="28">
        <f>+'[17]11M'!$Q$37/10^6</f>
        <v>3.1026572299999984</v>
      </c>
      <c r="AD72" s="28">
        <f>+'[17]12M'!$Q$37/10^6</f>
        <v>3.4002873199999986</v>
      </c>
    </row>
    <row r="73" spans="1:30" customFormat="1">
      <c r="A73" s="10">
        <v>1015</v>
      </c>
      <c r="B73" s="10" t="s">
        <v>24</v>
      </c>
      <c r="C73" s="21">
        <f>+'[16]23'!$E$37/10^6</f>
        <v>1.5939900000000003E-2</v>
      </c>
      <c r="D73" s="21">
        <f>+'[16]23'!$F$37/10^6</f>
        <v>1.6662210000000004E-2</v>
      </c>
      <c r="E73" s="21">
        <f>+'[16]23'!$G$37/10^6</f>
        <v>1.5537329999999999E-2</v>
      </c>
      <c r="F73" s="21">
        <f>+'[16]23'!$I$37/10^6</f>
        <v>1.6205899999999999E-2</v>
      </c>
      <c r="G73" s="21">
        <f>+'[16]23'!$J$37/10^6</f>
        <v>1.502508E-2</v>
      </c>
      <c r="H73" s="21">
        <f>+'[16]23'!$K$37/10^6</f>
        <v>2.0067869999999998E-2</v>
      </c>
      <c r="I73" s="21">
        <f>+'[16]23'!$M$37/10^6</f>
        <v>2.3828270000000002E-2</v>
      </c>
      <c r="J73" s="21">
        <f>+'[16]23'!$N$37/10^6</f>
        <v>1.878442E-2</v>
      </c>
      <c r="K73" s="21">
        <f>+'[16]23'!$O$37/10^6</f>
        <v>1.7436860000000002E-2</v>
      </c>
      <c r="L73" s="21">
        <f>+'[16]23'!$Q$37/10^6</f>
        <v>2.2437209999999999E-2</v>
      </c>
      <c r="M73" s="21">
        <f>+'[16]23'!$R$37/10^6</f>
        <v>1.639374E-2</v>
      </c>
      <c r="N73" s="21">
        <f>+'[16]23'!$S$37/10^6</f>
        <v>1.621094E-2</v>
      </c>
      <c r="O73" s="22">
        <f t="shared" si="10"/>
        <v>0.21452972999999997</v>
      </c>
      <c r="Q73" s="10">
        <v>1015</v>
      </c>
      <c r="R73" s="10" t="s">
        <v>24</v>
      </c>
      <c r="S73" s="28">
        <f t="shared" si="11"/>
        <v>1.5939900000000003E-2</v>
      </c>
      <c r="T73" s="28">
        <f>+'[17]2M'!$R$37/10^6</f>
        <v>3.2602110000000024E-2</v>
      </c>
      <c r="U73" s="28">
        <f>+'[17]3M'!$R$37/10^6</f>
        <v>4.8139440000000033E-2</v>
      </c>
      <c r="V73" s="28">
        <f>+'[17]4M'!$R$37/10^6</f>
        <v>6.4345340000000029E-2</v>
      </c>
      <c r="W73" s="28">
        <f>+'[17]5M'!$R$37/10^6</f>
        <v>7.9370420000000025E-2</v>
      </c>
      <c r="X73" s="28">
        <f>+'[17]6M'!$R$37/10^6</f>
        <v>9.9438290000000096E-2</v>
      </c>
      <c r="Y73" s="28">
        <f>+'[17]7M'!$R$37/10^6</f>
        <v>0.12326656000000011</v>
      </c>
      <c r="Z73" s="28">
        <f>+'[17]8M'!$R$37/10^6</f>
        <v>0.1420509800000001</v>
      </c>
      <c r="AA73" s="28">
        <f>+'[17]9M'!$R$37/10^6</f>
        <v>0.1594878400000001</v>
      </c>
      <c r="AB73" s="28">
        <f>+'[17]10M'!$R$37/10^6</f>
        <v>0.18192505000000012</v>
      </c>
      <c r="AC73" s="28">
        <f>+'[17]11M'!$R$37/10^6</f>
        <v>0.19831879000000011</v>
      </c>
      <c r="AD73" s="28">
        <f>+'[17]12M'!$R$37/10^6</f>
        <v>0.21452973000000009</v>
      </c>
    </row>
    <row r="74" spans="1:30" customFormat="1">
      <c r="A74" s="10">
        <v>1016</v>
      </c>
      <c r="B74" s="10" t="s">
        <v>25</v>
      </c>
      <c r="C74" s="21">
        <f>+'[16]24'!$E$37/10^6</f>
        <v>4.0051759999999992E-2</v>
      </c>
      <c r="D74" s="21">
        <f>+'[16]24'!$F$37/10^6</f>
        <v>4.9278629999999997E-2</v>
      </c>
      <c r="E74" s="21">
        <f>+'[16]24'!$G$37/10^6</f>
        <v>6.1637740000000003E-2</v>
      </c>
      <c r="F74" s="21">
        <f>+'[16]24'!$I$37/10^6</f>
        <v>4.4270710000000012E-2</v>
      </c>
      <c r="G74" s="21">
        <f>+'[16]24'!$J$37/10^6</f>
        <v>3.953976E-2</v>
      </c>
      <c r="H74" s="21">
        <f>+'[16]24'!$K$37/10^6</f>
        <v>6.7986539999999998E-2</v>
      </c>
      <c r="I74" s="21">
        <f>+'[16]24'!$M$37/10^6</f>
        <v>5.5380459999999986E-2</v>
      </c>
      <c r="J74" s="21">
        <f>+'[16]24'!$N$37/10^6</f>
        <v>2.1439419999999987E-2</v>
      </c>
      <c r="K74" s="21">
        <f>+'[16]24'!$O$37/10^6</f>
        <v>2.5149770000000002E-2</v>
      </c>
      <c r="L74" s="21">
        <f>+'[16]24'!$Q$37/10^6</f>
        <v>5.12086E-2</v>
      </c>
      <c r="M74" s="21">
        <f>+'[16]24'!$R$37/10^6</f>
        <v>3.1917069999999999E-2</v>
      </c>
      <c r="N74" s="21">
        <f>+'[16]24'!$S$37/10^6</f>
        <v>3.6559000000000001E-2</v>
      </c>
      <c r="O74" s="22">
        <f t="shared" si="10"/>
        <v>0.52441945999999995</v>
      </c>
      <c r="Q74" s="10">
        <v>1016</v>
      </c>
      <c r="R74" s="10" t="s">
        <v>25</v>
      </c>
      <c r="S74" s="28">
        <f t="shared" si="11"/>
        <v>4.0051759999999992E-2</v>
      </c>
      <c r="T74" s="28">
        <f>+'[17]2M'!$S$37/10^6</f>
        <v>8.9330389999999982E-2</v>
      </c>
      <c r="U74" s="28">
        <f>+'[17]3M'!$S$37/10^6</f>
        <v>0.15096812999999998</v>
      </c>
      <c r="V74" s="28">
        <f>+'[17]4M'!$S$37/10^6</f>
        <v>0.19523883999999997</v>
      </c>
      <c r="W74" s="28">
        <f>+'[17]5M'!$S$37/10^6</f>
        <v>0.23477859999999995</v>
      </c>
      <c r="X74" s="28">
        <f>+'[17]6M'!$S$37/10^6</f>
        <v>0.30276513999999988</v>
      </c>
      <c r="Y74" s="28">
        <f>+'[17]7M'!$S$37/10^6</f>
        <v>0.35814559999999995</v>
      </c>
      <c r="Z74" s="28">
        <f>+'[17]8M'!$S$37/10^6</f>
        <v>0.37958502</v>
      </c>
      <c r="AA74" s="28">
        <f>+'[17]9M'!$S$37/10^6</f>
        <v>0.40473478999999996</v>
      </c>
      <c r="AB74" s="28">
        <f>+'[17]10M'!$S$37/10^6</f>
        <v>0.45594339</v>
      </c>
      <c r="AC74" s="28">
        <f>+'[17]11M'!$S$37/10^6</f>
        <v>0.48786045999999994</v>
      </c>
      <c r="AD74" s="28">
        <f>+'[17]12M'!$S$37/10^6</f>
        <v>0.52441945999999995</v>
      </c>
    </row>
    <row r="75" spans="1:30" customFormat="1">
      <c r="A75" s="10">
        <v>1017</v>
      </c>
      <c r="B75" s="10" t="s">
        <v>26</v>
      </c>
      <c r="C75" s="21">
        <f>+'[16]25'!$E$37/10^6</f>
        <v>0.13702852000000001</v>
      </c>
      <c r="D75" s="21">
        <f>+'[16]25'!$F$37/10^6</f>
        <v>0.11394952000000001</v>
      </c>
      <c r="E75" s="21">
        <f>+'[16]25'!$G$37/10^6</f>
        <v>0.12703634000000003</v>
      </c>
      <c r="F75" s="21">
        <f>+'[16]25'!$I$37/10^6</f>
        <v>0.12908667999999998</v>
      </c>
      <c r="G75" s="21">
        <f>+'[16]25'!$J$37/10^6</f>
        <v>0.10549500000000001</v>
      </c>
      <c r="H75" s="21">
        <f>+'[16]25'!$K$37/10^6</f>
        <v>0.15593000000000001</v>
      </c>
      <c r="I75" s="21">
        <f>+'[16]25'!$M$37/10^6</f>
        <v>0.13166795000000001</v>
      </c>
      <c r="J75" s="21">
        <f>+'[16]25'!$N$37/10^6</f>
        <v>9.6766000000000005E-2</v>
      </c>
      <c r="K75" s="21">
        <f>+'[16]25'!$O$37/10^6</f>
        <v>9.9861500000000006E-2</v>
      </c>
      <c r="L75" s="21">
        <f>+'[16]25'!$Q$37/10^6</f>
        <v>0.136657</v>
      </c>
      <c r="M75" s="21">
        <f>+'[16]25'!$R$37/10^6</f>
        <v>0.112542</v>
      </c>
      <c r="N75" s="21">
        <f>+'[16]25'!$S$37/10^6</f>
        <v>0.141788</v>
      </c>
      <c r="O75" s="22">
        <f t="shared" si="10"/>
        <v>1.48780851</v>
      </c>
      <c r="Q75" s="10">
        <v>1017</v>
      </c>
      <c r="R75" s="10" t="s">
        <v>26</v>
      </c>
      <c r="S75" s="28">
        <f t="shared" si="11"/>
        <v>0.13702852000000001</v>
      </c>
      <c r="T75" s="28">
        <f>+'[17]2M'!$T$37/10^6</f>
        <v>0.25097804000000001</v>
      </c>
      <c r="U75" s="28">
        <f>+'[17]3M'!$T$37/10^6</f>
        <v>0.37801438000000009</v>
      </c>
      <c r="V75" s="28">
        <f>+'[17]4M'!$T$37/10^6</f>
        <v>0.5071010600000001</v>
      </c>
      <c r="W75" s="28">
        <f>+'[17]5M'!$T$37/10^6</f>
        <v>0.61259606000000011</v>
      </c>
      <c r="X75" s="28">
        <f>+'[17]6M'!$T$37/10^6</f>
        <v>0.76852606000000001</v>
      </c>
      <c r="Y75" s="28">
        <f>+'[17]7M'!$T$37/10^6</f>
        <v>0.90019400999999999</v>
      </c>
      <c r="Z75" s="28">
        <f>+'[17]8M'!$T$37/10^6</f>
        <v>0.99696001000000001</v>
      </c>
      <c r="AA75" s="28">
        <f>+'[17]9M'!$T$37/10^6</f>
        <v>1.0968215100000001</v>
      </c>
      <c r="AB75" s="28">
        <f>+'[17]10M'!$T$37/10^6</f>
        <v>1.2334785100000001</v>
      </c>
      <c r="AC75" s="28">
        <f>+'[17]11M'!$T$37/10^6</f>
        <v>1.34602051</v>
      </c>
      <c r="AD75" s="28">
        <f>+'[17]12M'!$T$37/10^6</f>
        <v>1.4878085100000005</v>
      </c>
    </row>
    <row r="76" spans="1:30" customFormat="1">
      <c r="A76" s="10">
        <v>1018</v>
      </c>
      <c r="B76" s="10" t="s">
        <v>27</v>
      </c>
      <c r="C76" s="21">
        <f>+'[16]26'!$E$37/10^6</f>
        <v>2.4922E-2</v>
      </c>
      <c r="D76" s="21">
        <f>+'[16]26'!$F$37/10^6</f>
        <v>2.7518000000000001E-2</v>
      </c>
      <c r="E76" s="21">
        <f>+'[16]26'!$G$37/10^6</f>
        <v>2.6713000000000001E-2</v>
      </c>
      <c r="F76" s="21">
        <f>+'[16]26'!$I$37/10^6</f>
        <v>2.7786000000000002E-2</v>
      </c>
      <c r="G76" s="21">
        <f>+'[16]26'!$J$37/10^6</f>
        <v>2.5519E-2</v>
      </c>
      <c r="H76" s="21">
        <f>+'[16]26'!$K$37/10^6</f>
        <v>2.5687000000000001E-2</v>
      </c>
      <c r="I76" s="21">
        <f>+'[16]26'!$M$37/10^6</f>
        <v>3.2668000000000003E-2</v>
      </c>
      <c r="J76" s="21">
        <f>+'[16]26'!$N$37/10^6</f>
        <v>3.4702999999999998E-2</v>
      </c>
      <c r="K76" s="21">
        <f>+'[16]26'!$O$37/10^6</f>
        <v>3.074E-2</v>
      </c>
      <c r="L76" s="21">
        <f>+'[16]26'!$Q$37/10^6</f>
        <v>2.6755999999999999E-2</v>
      </c>
      <c r="M76" s="21">
        <f>+'[16]26'!$R$37/10^6</f>
        <v>2.8426E-2</v>
      </c>
      <c r="N76" s="21">
        <f>+'[16]26'!$S$37/10^6</f>
        <v>2.5721999999999998E-2</v>
      </c>
      <c r="O76" s="22">
        <f t="shared" si="10"/>
        <v>0.33716000000000007</v>
      </c>
      <c r="Q76" s="10">
        <v>1018</v>
      </c>
      <c r="R76" s="10" t="s">
        <v>27</v>
      </c>
      <c r="S76" s="28">
        <f t="shared" si="11"/>
        <v>2.4922E-2</v>
      </c>
      <c r="T76" s="28">
        <f>+'[17]2M'!$U$37/10^6</f>
        <v>5.2440000000000001E-2</v>
      </c>
      <c r="U76" s="28">
        <f>+'[17]3M'!$U$37/10^6</f>
        <v>7.9153000000000001E-2</v>
      </c>
      <c r="V76" s="28">
        <f>+'[17]4M'!$U$37/10^6</f>
        <v>0.10693900000000001</v>
      </c>
      <c r="W76" s="28">
        <f>+'[17]5M'!$U$37/10^6</f>
        <v>0.13245799999999999</v>
      </c>
      <c r="X76" s="28">
        <f>+'[17]6M'!$U$37/10^6</f>
        <v>0.15814500000000001</v>
      </c>
      <c r="Y76" s="28">
        <f>+'[17]7M'!$U$37/10^6</f>
        <v>0.19081300000000001</v>
      </c>
      <c r="Z76" s="28">
        <f>+'[17]8M'!$U$37/10^6</f>
        <v>0.22551599999999999</v>
      </c>
      <c r="AA76" s="28">
        <f>+'[17]9M'!$U$37/10^6</f>
        <v>0.25625599999999998</v>
      </c>
      <c r="AB76" s="28">
        <f>+'[17]10M'!$U$37/10^6</f>
        <v>0.28301199999999999</v>
      </c>
      <c r="AC76" s="28">
        <f>+'[17]11M'!$U$37/10^6</f>
        <v>0.31143799999999999</v>
      </c>
      <c r="AD76" s="28">
        <f>+'[17]12M'!$U$37/10^6</f>
        <v>0.33716000000000002</v>
      </c>
    </row>
    <row r="77" spans="1:30" customFormat="1">
      <c r="A77" s="10">
        <v>1019</v>
      </c>
      <c r="B77" s="10" t="s">
        <v>28</v>
      </c>
      <c r="C77" s="21">
        <f>+'[16]27'!$E$37/10^6</f>
        <v>2.2634000000000001E-2</v>
      </c>
      <c r="D77" s="21">
        <f>+'[16]27'!$F$37/10^6</f>
        <v>1.6553999999999999E-2</v>
      </c>
      <c r="E77" s="21">
        <f>+'[16]27'!$G$37/10^6</f>
        <v>1.8169000000000001E-2</v>
      </c>
      <c r="F77" s="21">
        <f>+'[16]27'!$I$37/10^6</f>
        <v>1.3759E-2</v>
      </c>
      <c r="G77" s="21">
        <f>+'[16]27'!$J$37/10^6</f>
        <v>1.0474000000000001E-2</v>
      </c>
      <c r="H77" s="21">
        <f>+'[16]27'!$K$37/10^6</f>
        <v>2.6905999999999999E-2</v>
      </c>
      <c r="I77" s="21">
        <f>+'[16]27'!$M$37/10^6</f>
        <v>2.0825E-2</v>
      </c>
      <c r="J77" s="21">
        <f>+'[16]27'!$N$37/10^6</f>
        <v>1.1743999999999999E-2</v>
      </c>
      <c r="K77" s="21">
        <f>+'[16]27'!$O$37/10^6</f>
        <v>9.6410000000000003E-3</v>
      </c>
      <c r="L77" s="21">
        <f>+'[16]27'!$Q$37/10^6</f>
        <v>1.7262E-2</v>
      </c>
      <c r="M77" s="21">
        <f>+'[16]27'!$R$37/10^6</f>
        <v>8.8389999999999996E-3</v>
      </c>
      <c r="N77" s="21">
        <f>+'[16]27'!$S$37/10^6</f>
        <v>1.4811E-2</v>
      </c>
      <c r="O77" s="22">
        <f t="shared" si="10"/>
        <v>0.19161800000000004</v>
      </c>
      <c r="Q77" s="10">
        <v>1019</v>
      </c>
      <c r="R77" s="10" t="s">
        <v>28</v>
      </c>
      <c r="S77" s="28">
        <f t="shared" si="11"/>
        <v>2.2634000000000001E-2</v>
      </c>
      <c r="T77" s="28">
        <f>+'[17]2M'!$V$37/10^6</f>
        <v>3.9188000000000001E-2</v>
      </c>
      <c r="U77" s="28">
        <f>+'[17]3M'!$V$37/10^6</f>
        <v>5.7356999999999998E-2</v>
      </c>
      <c r="V77" s="28">
        <f>+'[17]4M'!$V$37/10^6</f>
        <v>7.1115999999999999E-2</v>
      </c>
      <c r="W77" s="28">
        <f>+'[17]5M'!$V$37/10^6</f>
        <v>8.1589999999999996E-2</v>
      </c>
      <c r="X77" s="28">
        <f>+'[17]6M'!$V$37/10^6</f>
        <v>0.108496</v>
      </c>
      <c r="Y77" s="28">
        <f>+'[17]7M'!$V$37/10^6</f>
        <v>0.12932099999999999</v>
      </c>
      <c r="Z77" s="28">
        <f>+'[17]8M'!$V$37/10^6</f>
        <v>0.141065</v>
      </c>
      <c r="AA77" s="28">
        <f>+'[17]9M'!$V$37/10^6</f>
        <v>0.15070600000000001</v>
      </c>
      <c r="AB77" s="28">
        <f>+'[17]10M'!$V$37/10^6</f>
        <v>0.16796800000000001</v>
      </c>
      <c r="AC77" s="28">
        <f>+'[17]11M'!$V$37/10^6</f>
        <v>0.17680699999999999</v>
      </c>
      <c r="AD77" s="28">
        <f>+'[17]12M'!$V$37/10^6</f>
        <v>0.19161800000000001</v>
      </c>
    </row>
    <row r="78" spans="1:30" customFormat="1">
      <c r="A78" s="10">
        <v>1020</v>
      </c>
      <c r="B78" s="10" t="s">
        <v>29</v>
      </c>
      <c r="C78" s="21">
        <f>+'[16]28'!$E$37/10^6</f>
        <v>0.116859</v>
      </c>
      <c r="D78" s="21">
        <f>+'[16]28'!$F$37/10^6</f>
        <v>0.13305</v>
      </c>
      <c r="E78" s="21">
        <f>+'[16]28'!$G$37/10^6</f>
        <v>0.13336000000000001</v>
      </c>
      <c r="F78" s="21">
        <f>+'[16]28'!$I$37/10^6</f>
        <v>0.14374600000000001</v>
      </c>
      <c r="G78" s="21">
        <f>+'[16]28'!$J$37/10^6</f>
        <v>0.147954</v>
      </c>
      <c r="H78" s="21">
        <f>+'[16]28'!$K$37/10^6</f>
        <v>0.15903900000000001</v>
      </c>
      <c r="I78" s="21">
        <f>+'[16]28'!$M$37/10^6</f>
        <v>0.154394</v>
      </c>
      <c r="J78" s="21">
        <f>+'[16]28'!$N$37/10^6</f>
        <v>0.16769200000000001</v>
      </c>
      <c r="K78" s="21">
        <f>+'[16]28'!$O$37/10^6</f>
        <v>0.14113300000000001</v>
      </c>
      <c r="L78" s="21">
        <f>+'[16]28'!$Q$37/10^6</f>
        <v>0.126469</v>
      </c>
      <c r="M78" s="21">
        <f>+'[16]28'!$R$37/10^6</f>
        <v>0.128132</v>
      </c>
      <c r="N78" s="21">
        <f>+'[16]28'!$S$37/10^6</f>
        <v>0.12194000000000001</v>
      </c>
      <c r="O78" s="22">
        <f t="shared" si="10"/>
        <v>1.6737679999999999</v>
      </c>
      <c r="Q78" s="10">
        <v>1020</v>
      </c>
      <c r="R78" s="10" t="s">
        <v>29</v>
      </c>
      <c r="S78" s="28">
        <f t="shared" si="11"/>
        <v>0.116859</v>
      </c>
      <c r="T78" s="28">
        <f>+'[17]2M'!$W$37/10^6</f>
        <v>0.24990899999999999</v>
      </c>
      <c r="U78" s="28">
        <f>+'[17]3M'!$W$37/10^6</f>
        <v>0.38326900000000003</v>
      </c>
      <c r="V78" s="28">
        <f>+'[17]4M'!$W$37/10^6</f>
        <v>0.52701500000000001</v>
      </c>
      <c r="W78" s="28">
        <f>+'[17]5M'!$W$37/10^6</f>
        <v>0.67496900000000004</v>
      </c>
      <c r="X78" s="28">
        <f>+'[17]6M'!$W$37/10^6</f>
        <v>0.83400799999999997</v>
      </c>
      <c r="Y78" s="28">
        <f>+'[17]7M'!$W$37/10^6</f>
        <v>0.988402</v>
      </c>
      <c r="Z78" s="28">
        <f>+'[17]8M'!$W$37/10^6</f>
        <v>1.156094</v>
      </c>
      <c r="AA78" s="28">
        <f>+'[17]9M'!$W$37/10^6</f>
        <v>1.2972269999999999</v>
      </c>
      <c r="AB78" s="28">
        <f>+'[17]10M'!$W$37/10^6</f>
        <v>1.4236960000000001</v>
      </c>
      <c r="AC78" s="28">
        <f>+'[17]11M'!$W$37/10^6</f>
        <v>1.551828</v>
      </c>
      <c r="AD78" s="28">
        <f>+'[17]12M'!$W$37/10^6</f>
        <v>1.6737679999999999</v>
      </c>
    </row>
    <row r="79" spans="1:30" customFormat="1">
      <c r="A79" s="10">
        <v>1021</v>
      </c>
      <c r="B79" s="10" t="s">
        <v>30</v>
      </c>
      <c r="C79" s="21">
        <f>+'[16]29'!$E$37/10^6</f>
        <v>3.4126380000000005E-2</v>
      </c>
      <c r="D79" s="21">
        <f>+'[16]29'!$F$37/10^6</f>
        <v>4.1267470000000001E-2</v>
      </c>
      <c r="E79" s="21">
        <f>+'[16]29'!$G$37/10^6</f>
        <v>3.9945119999999994E-2</v>
      </c>
      <c r="F79" s="21">
        <f>+'[16]29'!$I$37/10^6</f>
        <v>4.5955469999999998E-2</v>
      </c>
      <c r="G79" s="21">
        <f>+'[16]29'!$J$37/10^6</f>
        <v>4.3531600000000004E-2</v>
      </c>
      <c r="H79" s="21">
        <f>+'[16]29'!$K$37/10^6</f>
        <v>4.5084679999999995E-2</v>
      </c>
      <c r="I79" s="21">
        <f>+'[16]29'!$M$37/10^6</f>
        <v>4.5074760000000012E-2</v>
      </c>
      <c r="J79" s="21">
        <f>+'[16]29'!$N$37/10^6</f>
        <v>3.1148960000000021E-2</v>
      </c>
      <c r="K79" s="21">
        <f>+'[16]29'!$O$37/10^6</f>
        <v>4.2008690000000001E-2</v>
      </c>
      <c r="L79" s="21">
        <f>+'[16]29'!$Q$37/10^6</f>
        <v>4.9034500000000002E-2</v>
      </c>
      <c r="M79" s="21">
        <f>+'[16]29'!$R$37/10^6</f>
        <v>4.6685850000000008E-2</v>
      </c>
      <c r="N79" s="21">
        <f>+'[16]29'!$S$37/10^6</f>
        <v>5.2527029999999995E-2</v>
      </c>
      <c r="O79" s="22">
        <f t="shared" si="10"/>
        <v>0.51639051000000002</v>
      </c>
      <c r="Q79" s="10">
        <v>1021</v>
      </c>
      <c r="R79" s="10" t="s">
        <v>30</v>
      </c>
      <c r="S79" s="28">
        <f t="shared" si="11"/>
        <v>3.4126380000000005E-2</v>
      </c>
      <c r="T79" s="28">
        <f>+'[17]2M'!$X$37/10^6</f>
        <v>7.5393849999999971E-2</v>
      </c>
      <c r="U79" s="28">
        <f>+'[17]3M'!$X$37/10^6</f>
        <v>0.11533896999999997</v>
      </c>
      <c r="V79" s="28">
        <f>+'[17]4M'!$X$37/10^6</f>
        <v>0.16129443999999996</v>
      </c>
      <c r="W79" s="28">
        <f>+'[17]5M'!$X$37/10^6</f>
        <v>0.20482603999999993</v>
      </c>
      <c r="X79" s="28">
        <f>+'[17]6M'!$X$37/10^6</f>
        <v>0.24991071999999998</v>
      </c>
      <c r="Y79" s="28">
        <f>+'[17]7M'!$X$37/10^6</f>
        <v>0.29498547999999997</v>
      </c>
      <c r="Z79" s="28">
        <f>+'[17]8M'!$X$37/10^6</f>
        <v>0.32613443999999997</v>
      </c>
      <c r="AA79" s="28">
        <f>+'[17]9M'!$X$37/10^6</f>
        <v>0.36814312999999987</v>
      </c>
      <c r="AB79" s="28">
        <f>+'[17]10M'!$X$37/10^6</f>
        <v>0.41717762999999991</v>
      </c>
      <c r="AC79" s="28">
        <f>+'[17]11M'!$X$37/10^6</f>
        <v>0.46386347999999999</v>
      </c>
      <c r="AD79" s="28">
        <f>+'[17]12M'!$X$37/10^6</f>
        <v>0.51639051000000002</v>
      </c>
    </row>
    <row r="80" spans="1:30" customFormat="1">
      <c r="A80" s="10">
        <v>1022</v>
      </c>
      <c r="B80" s="10" t="s">
        <v>31</v>
      </c>
      <c r="C80" s="21">
        <f>+'[16]30'!$E$37/10^6</f>
        <v>0.132962</v>
      </c>
      <c r="D80" s="21">
        <f>+'[16]30'!$F$37/10^6</f>
        <v>0.114541</v>
      </c>
      <c r="E80" s="21">
        <f>+'[16]30'!$G$37/10^6</f>
        <v>0.17424600000000001</v>
      </c>
      <c r="F80" s="21">
        <f>+'[16]30'!$I$37/10^6</f>
        <v>0.16175</v>
      </c>
      <c r="G80" s="21">
        <f>+'[16]30'!$J$37/10^6</f>
        <v>0.14405499999999999</v>
      </c>
      <c r="H80" s="21">
        <f>+'[16]30'!$K$37/10^6</f>
        <v>0.23242499999999999</v>
      </c>
      <c r="I80" s="21">
        <f>+'[16]30'!$M$37/10^6</f>
        <v>0.155973</v>
      </c>
      <c r="J80" s="21">
        <f>+'[16]30'!$N$37/10^6</f>
        <v>0.19633300000000001</v>
      </c>
      <c r="K80" s="21">
        <f>+'[16]30'!$O$37/10^6</f>
        <v>0.132494</v>
      </c>
      <c r="L80" s="21">
        <f>+'[16]30'!$Q$37/10^6</f>
        <v>0.19151899999999999</v>
      </c>
      <c r="M80" s="21">
        <f>+'[16]30'!$R$37/10^6</f>
        <v>0.12726000000000001</v>
      </c>
      <c r="N80" s="21">
        <f>+'[16]30'!$S$37/10^6</f>
        <v>0.16807800000000001</v>
      </c>
      <c r="O80" s="22">
        <f t="shared" si="10"/>
        <v>1.9316359999999999</v>
      </c>
      <c r="Q80" s="10">
        <v>1022</v>
      </c>
      <c r="R80" s="10" t="s">
        <v>31</v>
      </c>
      <c r="S80" s="28">
        <f t="shared" si="11"/>
        <v>0.132962</v>
      </c>
      <c r="T80" s="28">
        <f>+'[17]2M'!$Y$37/10^6</f>
        <v>0.247503</v>
      </c>
      <c r="U80" s="28">
        <f>+'[17]3M'!$Y$37/10^6</f>
        <v>0.42174899999999999</v>
      </c>
      <c r="V80" s="28">
        <f>+'[17]4M'!$Y$37/10^6</f>
        <v>0.58349899999999999</v>
      </c>
      <c r="W80" s="28">
        <f>+'[17]5M'!$Y$37/10^6</f>
        <v>0.72755400000000003</v>
      </c>
      <c r="X80" s="28">
        <f>+'[17]6M'!$Y$37/10^6</f>
        <v>0.95997900000000003</v>
      </c>
      <c r="Y80" s="28">
        <f>+'[17]7M'!$Y$37/10^6</f>
        <v>1.1159520000000001</v>
      </c>
      <c r="Z80" s="28">
        <f>+'[17]8M'!$Y$37/10^6</f>
        <v>1.3122849999999999</v>
      </c>
      <c r="AA80" s="28">
        <f>+'[17]9M'!$Y$37/10^6</f>
        <v>1.444779</v>
      </c>
      <c r="AB80" s="28">
        <f>+'[17]10M'!$Y$37/10^6</f>
        <v>1.636298</v>
      </c>
      <c r="AC80" s="28">
        <f>+'[17]11M'!$Y$37/10^6</f>
        <v>1.763558</v>
      </c>
      <c r="AD80" s="28">
        <f>+'[17]12M'!$Y$37/10^6</f>
        <v>1.9316359999999999</v>
      </c>
    </row>
    <row r="81" spans="1:31" customFormat="1">
      <c r="A81" s="10">
        <v>1023</v>
      </c>
      <c r="B81" s="10" t="s">
        <v>32</v>
      </c>
      <c r="C81" s="21">
        <f>+'[16]31'!$E$37/10^6</f>
        <v>2.8864000000000001E-2</v>
      </c>
      <c r="D81" s="21">
        <f>+'[16]31'!$F$37/10^6</f>
        <v>2.1007000000000001E-2</v>
      </c>
      <c r="E81" s="21">
        <f>+'[16]31'!$G$37/10^6</f>
        <v>2.4936E-2</v>
      </c>
      <c r="F81" s="21">
        <f>+'[16]31'!$I$37/10^6</f>
        <v>2.8878999999999998E-2</v>
      </c>
      <c r="G81" s="21">
        <f>+'[16]31'!$J$37/10^6</f>
        <v>2.6893E-2</v>
      </c>
      <c r="H81" s="21">
        <f>+'[16]31'!$K$37/10^6</f>
        <v>3.8191000000000003E-2</v>
      </c>
      <c r="I81" s="21">
        <f>+'[16]31'!$M$37/10^6</f>
        <v>3.2316999999999999E-2</v>
      </c>
      <c r="J81" s="21">
        <f>+'[16]31'!$N$37/10^6</f>
        <v>3.3249000000000001E-2</v>
      </c>
      <c r="K81" s="21">
        <f>+'[16]31'!$O$37/10^6</f>
        <v>2.7095000000000001E-2</v>
      </c>
      <c r="L81" s="21">
        <f>+'[16]31'!$Q$37/10^6</f>
        <v>2.4084000000000001E-2</v>
      </c>
      <c r="M81" s="21">
        <f>+'[16]31'!$R$37/10^6</f>
        <v>2.6508E-2</v>
      </c>
      <c r="N81" s="21">
        <f>+'[16]31'!$S$37/10^6</f>
        <v>2.3904999999999999E-2</v>
      </c>
      <c r="O81" s="22">
        <f t="shared" si="10"/>
        <v>0.335928</v>
      </c>
      <c r="Q81" s="10">
        <v>1023</v>
      </c>
      <c r="R81" s="10" t="s">
        <v>32</v>
      </c>
      <c r="S81" s="28">
        <f t="shared" si="11"/>
        <v>2.8864000000000001E-2</v>
      </c>
      <c r="T81" s="28">
        <f>+'[17]2M'!$Z$37/10^6</f>
        <v>4.9870999999999999E-2</v>
      </c>
      <c r="U81" s="28">
        <f>+'[17]3M'!$Z$37/10^6</f>
        <v>7.4806999999999998E-2</v>
      </c>
      <c r="V81" s="28">
        <f>+'[17]4M'!$Z$37/10^6</f>
        <v>0.103686</v>
      </c>
      <c r="W81" s="28">
        <f>+'[17]5M'!$Z$37/10^6</f>
        <v>0.130579</v>
      </c>
      <c r="X81" s="28">
        <f>+'[17]6M'!$Z$37/10^6</f>
        <v>0.16877</v>
      </c>
      <c r="Y81" s="28">
        <f>+'[17]7M'!$Z$37/10^6</f>
        <v>0.20108699999999999</v>
      </c>
      <c r="Z81" s="28">
        <f>+'[17]8M'!$Z$37/10^6</f>
        <v>0.23433599999999999</v>
      </c>
      <c r="AA81" s="28">
        <f>+'[17]9M'!$Z$37/10^6</f>
        <v>0.26143100000000002</v>
      </c>
      <c r="AB81" s="28">
        <f>+'[17]10M'!$Z$37/10^6</f>
        <v>0.28551500000000002</v>
      </c>
      <c r="AC81" s="28">
        <f>+'[17]11M'!$Z$37/10^6</f>
        <v>0.31202299999999999</v>
      </c>
      <c r="AD81" s="28">
        <f>+'[17]12M'!$Z$37/10^6</f>
        <v>0.335928</v>
      </c>
    </row>
    <row r="82" spans="1:31" customFormat="1">
      <c r="A82" s="10">
        <v>1024</v>
      </c>
      <c r="B82" s="10" t="s">
        <v>33</v>
      </c>
      <c r="C82" s="21">
        <f>+'[16]32'!$E$37/10^6</f>
        <v>0.28907300000000002</v>
      </c>
      <c r="D82" s="21">
        <f>+'[16]32'!$F$37/10^6</f>
        <v>0.24620600000000001</v>
      </c>
      <c r="E82" s="21">
        <f>+'[16]32'!$G$37/10^6</f>
        <v>0.23632300000000001</v>
      </c>
      <c r="F82" s="21">
        <f>+'[16]32'!$I$37/10^6</f>
        <v>0.20760000000000001</v>
      </c>
      <c r="G82" s="21">
        <f>+'[16]32'!$J$37/10^6</f>
        <v>0.17231083999999997</v>
      </c>
      <c r="H82" s="21">
        <f>+'[16]32'!$K$37/10^6</f>
        <v>0.31089600000000001</v>
      </c>
      <c r="I82" s="21">
        <f>+'[16]32'!$M$37/10^6</f>
        <v>0.21481700000000001</v>
      </c>
      <c r="J82" s="21">
        <f>+'[16]32'!$N$37/10^6</f>
        <v>0.26342599999999999</v>
      </c>
      <c r="K82" s="21">
        <f>+'[16]32'!$O$37/10^6</f>
        <v>0.16248899999999999</v>
      </c>
      <c r="L82" s="21">
        <f>+'[16]32'!$Q$37/10^6</f>
        <v>0.201241</v>
      </c>
      <c r="M82" s="21">
        <f>+'[16]32'!$R$37/10^6</f>
        <v>0.1805715</v>
      </c>
      <c r="N82" s="21">
        <f>+'[16]32'!$S$37/10^6</f>
        <v>0.19903399999999999</v>
      </c>
      <c r="O82" s="22">
        <f t="shared" si="10"/>
        <v>2.6839873400000003</v>
      </c>
      <c r="Q82" s="10">
        <v>1024</v>
      </c>
      <c r="R82" s="10" t="s">
        <v>33</v>
      </c>
      <c r="S82" s="28">
        <f t="shared" si="11"/>
        <v>0.28907300000000002</v>
      </c>
      <c r="T82" s="28">
        <f>+'[17]2M'!$AA$37/10^6</f>
        <v>0.53527899999999995</v>
      </c>
      <c r="U82" s="28">
        <f>+'[17]3M'!$AA$37/10^6</f>
        <v>0.77160200000000001</v>
      </c>
      <c r="V82" s="28">
        <f>+'[17]4M'!$AA$37/10^6</f>
        <v>0.97920200000000002</v>
      </c>
      <c r="W82" s="28">
        <f>+'[17]5M'!$AA$37/10^6</f>
        <v>1.1515128399999999</v>
      </c>
      <c r="X82" s="28">
        <f>+'[17]6M'!$AA$37/10^6</f>
        <v>1.4624088399999999</v>
      </c>
      <c r="Y82" s="28">
        <f>+'[17]7M'!$AA$37/10^6</f>
        <v>1.6772258399999997</v>
      </c>
      <c r="Z82" s="28">
        <f>+'[17]8M'!$AA$37/10^6</f>
        <v>1.9406518399999999</v>
      </c>
      <c r="AA82" s="28">
        <f>+'[17]9M'!$AA$37/10^6</f>
        <v>2.10314084</v>
      </c>
      <c r="AB82" s="28">
        <f>+'[17]10M'!$AA$37/10^6</f>
        <v>2.30438184</v>
      </c>
      <c r="AC82" s="28">
        <f>+'[17]11M'!$AA$37/10^6</f>
        <v>2.4849533399999997</v>
      </c>
      <c r="AD82" s="28">
        <f>+'[17]12M'!$AA$37/10^6</f>
        <v>2.6839873399999998</v>
      </c>
    </row>
    <row r="83" spans="1:31" customFormat="1">
      <c r="A83" s="10">
        <v>1025</v>
      </c>
      <c r="B83" s="10" t="s">
        <v>34</v>
      </c>
      <c r="C83" s="21">
        <f>+'[16]33'!$E$37/10^6</f>
        <v>3.1662999999999997E-2</v>
      </c>
      <c r="D83" s="21">
        <f>+'[16]33'!$F$37/10^6</f>
        <v>2.7356999999999999E-2</v>
      </c>
      <c r="E83" s="21">
        <f>+'[16]33'!$G$37/10^6</f>
        <v>3.4215000000000002E-2</v>
      </c>
      <c r="F83" s="21">
        <f>+'[16]33'!$I$37/10^6</f>
        <v>3.1960000000000002E-2</v>
      </c>
      <c r="G83" s="21">
        <f>+'[16]33'!$J$37/10^6</f>
        <v>2.9388999999999998E-2</v>
      </c>
      <c r="H83" s="21">
        <f>+'[16]33'!$K$37/10^6</f>
        <v>3.7773000000000001E-2</v>
      </c>
      <c r="I83" s="21">
        <f>+'[16]33'!$M$37/10^6</f>
        <v>4.2964000000000002E-2</v>
      </c>
      <c r="J83" s="21">
        <f>+'[16]33'!$N$37/10^6</f>
        <v>3.8071000000000001E-2</v>
      </c>
      <c r="K83" s="21">
        <f>+'[16]33'!$O$37/10^6</f>
        <v>2.7387999999999999E-2</v>
      </c>
      <c r="L83" s="21">
        <f>+'[16]33'!$Q$37/10^6</f>
        <v>3.6126999999999999E-2</v>
      </c>
      <c r="M83" s="21">
        <f>+'[16]33'!$R$37/10^6</f>
        <v>2.0459000000000001E-2</v>
      </c>
      <c r="N83" s="21">
        <f>+'[16]33'!$S$37/10^6</f>
        <v>2.2599999999999999E-2</v>
      </c>
      <c r="O83" s="22">
        <f t="shared" si="10"/>
        <v>0.37996600000000008</v>
      </c>
      <c r="Q83" s="10">
        <v>1025</v>
      </c>
      <c r="R83" s="10" t="s">
        <v>34</v>
      </c>
      <c r="S83" s="28">
        <f t="shared" si="11"/>
        <v>3.1662999999999997E-2</v>
      </c>
      <c r="T83" s="28">
        <f>+'[17]2M'!$AB$37/10^6</f>
        <v>5.9020000000000003E-2</v>
      </c>
      <c r="U83" s="28">
        <f>+'[17]3M'!$AB$37/10^6</f>
        <v>9.3234999999999998E-2</v>
      </c>
      <c r="V83" s="28">
        <f>+'[17]4M'!$AB$37/10^6</f>
        <v>0.125195</v>
      </c>
      <c r="W83" s="28">
        <f>+'[17]5M'!$AB$37/10^6</f>
        <v>0.154584</v>
      </c>
      <c r="X83" s="28">
        <f>+'[17]6M'!$AB$37/10^6</f>
        <v>0.192357</v>
      </c>
      <c r="Y83" s="28">
        <f>+'[17]7M'!$AB$37/10^6</f>
        <v>0.235321</v>
      </c>
      <c r="Z83" s="28">
        <f>+'[17]8M'!$AB$37/10^6</f>
        <v>0.27339200000000002</v>
      </c>
      <c r="AA83" s="28">
        <f>+'[17]9M'!$AB$37/10^6</f>
        <v>0.30077999999999999</v>
      </c>
      <c r="AB83" s="28">
        <f>+'[17]10M'!$AB$37/10^6</f>
        <v>0.33690700000000001</v>
      </c>
      <c r="AC83" s="28">
        <f>+'[17]11M'!$AB$37/10^6</f>
        <v>0.35736600000000002</v>
      </c>
      <c r="AD83" s="28">
        <f>+'[17]12M'!$AB$37/10^6</f>
        <v>0.37996600000000003</v>
      </c>
    </row>
    <row r="84" spans="1:31" customFormat="1">
      <c r="A84" s="10">
        <v>1026</v>
      </c>
      <c r="B84" s="10" t="s">
        <v>35</v>
      </c>
      <c r="C84" s="21">
        <f>+'[16]34'!$E$37/10^6</f>
        <v>9.8813800000000004E-3</v>
      </c>
      <c r="D84" s="21">
        <f>+'[16]34'!$F$37/10^6</f>
        <v>7.4806499999999993E-3</v>
      </c>
      <c r="E84" s="21">
        <f>+'[16]34'!$G$37/10^6</f>
        <v>8.0585799999999992E-3</v>
      </c>
      <c r="F84" s="21">
        <f>+'[16]34'!$I$37/10^6</f>
        <v>5.8870500000000004E-3</v>
      </c>
      <c r="G84" s="21">
        <f>+'[16]34'!$J$37/10^6</f>
        <v>4.8150299999999997E-3</v>
      </c>
      <c r="H84" s="21">
        <f>+'[16]34'!$K$37/10^6</f>
        <v>1.1740260000000001E-2</v>
      </c>
      <c r="I84" s="21">
        <f>+'[16]34'!$M$37/10^6</f>
        <v>8.9894799999999993E-3</v>
      </c>
      <c r="J84" s="21">
        <f>+'[16]34'!$N$37/10^6</f>
        <v>7.4779899999999995E-3</v>
      </c>
      <c r="K84" s="21">
        <f>+'[16]34'!$O$37/10^6</f>
        <v>3.4621500000000002E-3</v>
      </c>
      <c r="L84" s="21">
        <f>+'[16]34'!$Q$37/10^6</f>
        <v>9.32266E-3</v>
      </c>
      <c r="M84" s="21">
        <f>+'[16]34'!$R$37/10^6</f>
        <v>7.4911300000000004E-3</v>
      </c>
      <c r="N84" s="21">
        <f>+'[16]34'!$S$37/10^6</f>
        <v>7.8525000000000001E-3</v>
      </c>
      <c r="O84" s="22">
        <f t="shared" si="10"/>
        <v>9.245885999999999E-2</v>
      </c>
      <c r="Q84" s="10">
        <v>1026</v>
      </c>
      <c r="R84" s="10" t="s">
        <v>35</v>
      </c>
      <c r="S84" s="28">
        <f t="shared" si="11"/>
        <v>9.8813800000000004E-3</v>
      </c>
      <c r="T84" s="28">
        <f>+'[17]2M'!$AC$37/10^6</f>
        <v>1.7362030000000001E-2</v>
      </c>
      <c r="U84" s="28">
        <f>+'[17]3M'!$AC$37/10^6</f>
        <v>2.542061E-2</v>
      </c>
      <c r="V84" s="28">
        <f>+'[17]4M'!$AC$37/10^6</f>
        <v>3.1307660000000001E-2</v>
      </c>
      <c r="W84" s="28">
        <f>+'[17]5M'!$AC$37/10^6</f>
        <v>3.6122689999999999E-2</v>
      </c>
      <c r="X84" s="28">
        <f>+'[17]6M'!$AC$37/10^6</f>
        <v>4.7862949999999994E-2</v>
      </c>
      <c r="Y84" s="28">
        <f>+'[17]7M'!$AC$37/10^6</f>
        <v>5.6852430000000002E-2</v>
      </c>
      <c r="Z84" s="28">
        <f>+'[17]8M'!$AC$37/10^6</f>
        <v>6.4330419999999999E-2</v>
      </c>
      <c r="AA84" s="28">
        <f>+'[17]9M'!$AC$37/10^6</f>
        <v>6.779257000000001E-2</v>
      </c>
      <c r="AB84" s="28">
        <f>+'[17]10M'!$AC$37/10^6</f>
        <v>7.7115229999999993E-2</v>
      </c>
      <c r="AC84" s="28">
        <f>+'[17]11M'!$AC$37/10^6</f>
        <v>8.4606360000000005E-2</v>
      </c>
      <c r="AD84" s="28">
        <f>+'[17]12M'!$AC$37/10^6</f>
        <v>9.2458860000000004E-2</v>
      </c>
    </row>
    <row r="85" spans="1:31" customFormat="1">
      <c r="A85" s="10">
        <v>1027</v>
      </c>
      <c r="B85" s="10" t="s">
        <v>36</v>
      </c>
      <c r="C85" s="21">
        <f>+'[16]35'!$E$37/10^6</f>
        <v>1.2520999999999999E-2</v>
      </c>
      <c r="D85" s="21">
        <f>+'[16]35'!$F$37/10^6</f>
        <v>1.4406E-2</v>
      </c>
      <c r="E85" s="21">
        <f>+'[16]35'!$G$37/10^6</f>
        <v>1.2848E-2</v>
      </c>
      <c r="F85" s="21">
        <f>+'[16]35'!$I$37/10^6</f>
        <v>1.3901999999999999E-2</v>
      </c>
      <c r="G85" s="21">
        <f>+'[16]35'!$J$37/10^6</f>
        <v>1.4187E-2</v>
      </c>
      <c r="H85" s="21">
        <f>+'[16]35'!$K$37/10^6</f>
        <v>1.4152E-2</v>
      </c>
      <c r="I85" s="21">
        <f>+'[16]35'!$M$37/10^6</f>
        <v>1.8371999999999999E-2</v>
      </c>
      <c r="J85" s="21">
        <f>+'[16]35'!$N$37/10^6</f>
        <v>1.8541999999999999E-2</v>
      </c>
      <c r="K85" s="21">
        <f>+'[16]35'!$O$37/10^6</f>
        <v>1.9182000000000001E-2</v>
      </c>
      <c r="L85" s="21">
        <f>+'[16]35'!$Q$37/10^6</f>
        <v>1.3594999999999999E-2</v>
      </c>
      <c r="M85" s="21">
        <f>+'[16]35'!$R$37/10^6</f>
        <v>1.9209E-2</v>
      </c>
      <c r="N85" s="21">
        <f>+'[16]35'!$S$37/10^6</f>
        <v>1.7395000000000001E-2</v>
      </c>
      <c r="O85" s="22">
        <f t="shared" si="10"/>
        <v>0.18831099999999998</v>
      </c>
      <c r="Q85" s="10">
        <v>1027</v>
      </c>
      <c r="R85" s="10" t="s">
        <v>36</v>
      </c>
      <c r="S85" s="28">
        <f t="shared" si="11"/>
        <v>1.2520999999999999E-2</v>
      </c>
      <c r="T85" s="28">
        <f>+'[17]2M'!$AD$37/10^6</f>
        <v>2.6927E-2</v>
      </c>
      <c r="U85" s="28">
        <f>+'[17]3M'!$AD$37/10^6</f>
        <v>3.9774999999999998E-2</v>
      </c>
      <c r="V85" s="28">
        <f>+'[17]4M'!$AD$37/10^6</f>
        <v>5.3677000000000002E-2</v>
      </c>
      <c r="W85" s="28">
        <f>+'[17]5M'!$AD$37/10^6</f>
        <v>6.7863999999999994E-2</v>
      </c>
      <c r="X85" s="28">
        <f>+'[17]6M'!$AD$37/10^6</f>
        <v>8.2016000000000006E-2</v>
      </c>
      <c r="Y85" s="28">
        <f>+'[17]7M'!$AD$37/10^6</f>
        <v>0.10038800000000001</v>
      </c>
      <c r="Z85" s="28">
        <f>+'[17]8M'!$AD$37/10^6</f>
        <v>0.11892999999999999</v>
      </c>
      <c r="AA85" s="28">
        <f>+'[17]9M'!$AD$37/10^6</f>
        <v>0.13811200000000001</v>
      </c>
      <c r="AB85" s="28">
        <f>+'[17]10M'!$AD$37/10^6</f>
        <v>0.15170700000000001</v>
      </c>
      <c r="AC85" s="28">
        <f>+'[17]11M'!$AD$37/10^6</f>
        <v>0.17091600000000001</v>
      </c>
      <c r="AD85" s="28">
        <f>+'[17]12M'!$AD$37/10^6</f>
        <v>0.18831100000000001</v>
      </c>
    </row>
    <row r="86" spans="1:31" customFormat="1">
      <c r="A86" s="10">
        <v>1028</v>
      </c>
      <c r="B86" s="10" t="s">
        <v>37</v>
      </c>
      <c r="C86" s="21">
        <f>+'[16]36'!$E$37/10^6</f>
        <v>0.10465807999999996</v>
      </c>
      <c r="D86" s="21">
        <f>+'[16]36'!$F$37/10^6</f>
        <v>0.12655357</v>
      </c>
      <c r="E86" s="21">
        <f>+'[16]36'!$G$37/10^6</f>
        <v>0.12791731000000006</v>
      </c>
      <c r="F86" s="21">
        <f>+'[16]36'!$I$37/10^6</f>
        <v>0.10735009000000002</v>
      </c>
      <c r="G86" s="21">
        <f>+'[16]36'!$J$37/10^6</f>
        <v>0.106506</v>
      </c>
      <c r="H86" s="21">
        <f>+'[16]36'!$K$37/10^6</f>
        <v>0.17116000000000001</v>
      </c>
      <c r="I86" s="21">
        <f>+'[16]36'!$M$37/10^6</f>
        <v>0.14158799999999999</v>
      </c>
      <c r="J86" s="21">
        <f>+'[16]36'!$N$37/10^6</f>
        <v>0.1411</v>
      </c>
      <c r="K86" s="21">
        <f>+'[16]36'!$O$37/10^6</f>
        <v>9.0240000000000001E-2</v>
      </c>
      <c r="L86" s="21">
        <f>+'[16]36'!$Q$37/10^6</f>
        <v>0.132102</v>
      </c>
      <c r="M86" s="21">
        <f>+'[16]36'!$R$37/10^6</f>
        <v>0.13378499999999999</v>
      </c>
      <c r="N86" s="21">
        <f>+'[16]36'!$S$37/10^6</f>
        <v>0.122043</v>
      </c>
      <c r="O86" s="22">
        <f t="shared" si="10"/>
        <v>1.50500305</v>
      </c>
      <c r="Q86" s="10">
        <v>1028</v>
      </c>
      <c r="R86" s="10" t="s">
        <v>37</v>
      </c>
      <c r="S86" s="28">
        <f t="shared" si="11"/>
        <v>0.10465807999999996</v>
      </c>
      <c r="T86" s="28">
        <f>+'[17]2M'!$AE$37/10^6</f>
        <v>0.23121164999999991</v>
      </c>
      <c r="U86" s="28">
        <f>+'[17]3M'!$AE$37/10^6</f>
        <v>0.35912895999999994</v>
      </c>
      <c r="V86" s="28">
        <f>+'[17]4M'!$AE$37/10^6</f>
        <v>0.46647905000000006</v>
      </c>
      <c r="W86" s="28">
        <f>+'[17]5M'!$AE$37/10^6</f>
        <v>0.57298504999999977</v>
      </c>
      <c r="X86" s="28">
        <f>+'[17]6M'!$AE$37/10^6</f>
        <v>0.74414504999999986</v>
      </c>
      <c r="Y86" s="28">
        <f>+'[17]7M'!$AE$37/10^6</f>
        <v>0.8857330499999998</v>
      </c>
      <c r="Z86" s="28">
        <f>+'[17]8M'!$AE$37/10^6</f>
        <v>1.0268330499999998</v>
      </c>
      <c r="AA86" s="28">
        <f>+'[17]9M'!$AE$37/10^6</f>
        <v>1.1170730499999999</v>
      </c>
      <c r="AB86" s="28">
        <f>+'[17]10M'!$AE$37/10^6</f>
        <v>1.2491750499999998</v>
      </c>
      <c r="AC86" s="28">
        <f>+'[17]11M'!$AE$37/10^6</f>
        <v>1.3829600499999999</v>
      </c>
      <c r="AD86" s="28">
        <f>+'[17]12M'!$AE$37/10^6</f>
        <v>1.5050030499999998</v>
      </c>
    </row>
    <row r="87" spans="1:31" customFormat="1">
      <c r="A87" s="10">
        <v>1029</v>
      </c>
      <c r="B87" s="10" t="s">
        <v>38</v>
      </c>
      <c r="C87" s="21">
        <f>+'[16]37'!$E$37/10^6</f>
        <v>1.6092330000000002E-2</v>
      </c>
      <c r="D87" s="21">
        <f>+'[16]37'!$F$37/10^6</f>
        <v>9.885449999999997E-3</v>
      </c>
      <c r="E87" s="21">
        <f>+'[16]37'!$G$37/10^6</f>
        <v>1.3022000000000001E-2</v>
      </c>
      <c r="F87" s="21">
        <f>+'[16]37'!$I$37/10^6</f>
        <v>1.4829449999999997E-2</v>
      </c>
      <c r="G87" s="21">
        <f>+'[16]37'!$J$37/10^6</f>
        <v>1.5452830000000002E-2</v>
      </c>
      <c r="H87" s="21">
        <f>+'[16]37'!$K$37/10^6</f>
        <v>2.3233949999999996E-2</v>
      </c>
      <c r="I87" s="21">
        <f>+'[16]37'!$M$37/10^6</f>
        <v>2.0285089999999995E-2</v>
      </c>
      <c r="J87" s="21">
        <f>+'[16]37'!$N$37/10^6</f>
        <v>1.3055190000000003E-2</v>
      </c>
      <c r="K87" s="21">
        <f>+'[16]37'!$O$37/10^6</f>
        <v>8.234919999999998E-3</v>
      </c>
      <c r="L87" s="21">
        <f>+'[16]37'!$Q$37/10^6</f>
        <v>1.5701449999999999E-2</v>
      </c>
      <c r="M87" s="21">
        <f>+'[16]37'!$R$37/10^6</f>
        <v>5.4679999999999998E-3</v>
      </c>
      <c r="N87" s="21">
        <f>+'[16]37'!$S$37/10^6</f>
        <v>1.3922E-2</v>
      </c>
      <c r="O87" s="22">
        <f t="shared" si="10"/>
        <v>0.16918265999999998</v>
      </c>
      <c r="Q87" s="10">
        <v>1029</v>
      </c>
      <c r="R87" s="10" t="s">
        <v>38</v>
      </c>
      <c r="S87" s="28">
        <f t="shared" si="11"/>
        <v>1.6092330000000002E-2</v>
      </c>
      <c r="T87" s="28">
        <f>+'[17]2M'!$AF$37/10^6</f>
        <v>2.5977779999999999E-2</v>
      </c>
      <c r="U87" s="28">
        <f>+'[17]3M'!$AF$37/10^6</f>
        <v>3.8999779999999998E-2</v>
      </c>
      <c r="V87" s="28">
        <f>+'[17]4M'!$AF$37/10^6</f>
        <v>5.3829229999999978E-2</v>
      </c>
      <c r="W87" s="28">
        <f>+'[17]5M'!$AF$37/10^6</f>
        <v>6.9282059999999993E-2</v>
      </c>
      <c r="X87" s="28">
        <f>+'[17]6M'!$AF$37/10^6</f>
        <v>9.251601000000001E-2</v>
      </c>
      <c r="Y87" s="28">
        <f>+'[17]7M'!$AF$37/10^6</f>
        <v>0.11280109999999997</v>
      </c>
      <c r="Z87" s="28">
        <f>+'[17]8M'!$AF$37/10^6</f>
        <v>0.12585629000000004</v>
      </c>
      <c r="AA87" s="28">
        <f>+'[17]9M'!$AF$37/10^6</f>
        <v>0.13409121000000007</v>
      </c>
      <c r="AB87" s="28">
        <f>+'[17]10M'!$AF$37/10^6</f>
        <v>0.14979266000000002</v>
      </c>
      <c r="AC87" s="28">
        <f>+'[17]11M'!$AF$37/10^6</f>
        <v>0.15526066000000002</v>
      </c>
      <c r="AD87" s="28">
        <f>+'[17]12M'!$AF$37/10^6</f>
        <v>0.16918266000000004</v>
      </c>
    </row>
    <row r="88" spans="1:31" customFormat="1">
      <c r="A88" s="15">
        <v>1030</v>
      </c>
      <c r="B88" s="15" t="s">
        <v>18</v>
      </c>
      <c r="C88" s="23">
        <f>+'[16]17'!$E$37/10^6</f>
        <v>1.7586000000000001E-2</v>
      </c>
      <c r="D88" s="23">
        <f>+'[16]17'!$F$37/10^6</f>
        <v>1.7266E-2</v>
      </c>
      <c r="E88" s="23">
        <f>+'[16]17'!$G$37/10^6</f>
        <v>1.9640000000000001E-2</v>
      </c>
      <c r="F88" s="23">
        <f>+'[16]17'!$I$37/10^6</f>
        <v>1.9501000000000001E-2</v>
      </c>
      <c r="G88" s="23">
        <f>+'[16]17'!$J$37/10^6</f>
        <v>1.6407999999999999E-2</v>
      </c>
      <c r="H88" s="23">
        <f>+'[16]17'!$K$37/10^6</f>
        <v>1.9592999999999999E-2</v>
      </c>
      <c r="I88" s="23">
        <f>+'[16]17'!$M$37/10^6</f>
        <v>1.8422999999999998E-2</v>
      </c>
      <c r="J88" s="23">
        <f>+'[16]17'!$N$37/10^6</f>
        <v>2.1479999999999999E-2</v>
      </c>
      <c r="K88" s="23">
        <f>+'[16]17'!$O$37/10^6</f>
        <v>2.0521999999999999E-2</v>
      </c>
      <c r="L88" s="23">
        <f>+'[16]17'!$Q$37/10^6</f>
        <v>1.8415999999999998E-2</v>
      </c>
      <c r="M88" s="23">
        <f>+'[16]17'!$R$37/10^6</f>
        <v>1.9806000000000001E-2</v>
      </c>
      <c r="N88" s="23">
        <f>+'[16]17'!$S$37/10^6</f>
        <v>1.8447000000000002E-2</v>
      </c>
      <c r="O88" s="24">
        <f t="shared" si="10"/>
        <v>0.22708799999999996</v>
      </c>
      <c r="Q88" s="15">
        <v>1030</v>
      </c>
      <c r="R88" s="15" t="s">
        <v>18</v>
      </c>
      <c r="S88" s="30">
        <f t="shared" si="11"/>
        <v>1.7586000000000001E-2</v>
      </c>
      <c r="T88" s="30">
        <f>+'[17]2M'!$AG$37/10^6</f>
        <v>3.4852000000000001E-2</v>
      </c>
      <c r="U88" s="30">
        <f>+'[17]3M'!$AG$37/10^6</f>
        <v>5.4491999999999999E-2</v>
      </c>
      <c r="V88" s="30">
        <f>+'[17]4M'!$AG$37/10^6</f>
        <v>7.3993000000000003E-2</v>
      </c>
      <c r="W88" s="30">
        <f>+'[17]5M'!$AG$37/10^6</f>
        <v>9.0400999999999995E-2</v>
      </c>
      <c r="X88" s="30">
        <f>+'[17]6M'!$AG$37/10^6</f>
        <v>0.10999399999999999</v>
      </c>
      <c r="Y88" s="30">
        <f>+'[17]7M'!$AG$37/10^6</f>
        <v>0.128417</v>
      </c>
      <c r="Z88" s="30">
        <f>+'[17]8M'!$AG$37/10^6</f>
        <v>0.149897</v>
      </c>
      <c r="AA88" s="30">
        <f>+'[17]9M'!$AG$37/10^6</f>
        <v>0.17041899999999999</v>
      </c>
      <c r="AB88" s="30">
        <f>+'[17]10M'!$AG$37/10^6</f>
        <v>0.188835</v>
      </c>
      <c r="AC88" s="30">
        <f>+'[17]11M'!$AG$37/10^6</f>
        <v>0.20864099999999999</v>
      </c>
      <c r="AD88" s="30">
        <f>+'[17]12M'!$AG$37/10^6</f>
        <v>0.22708800000000001</v>
      </c>
    </row>
    <row r="89" spans="1:31" customFormat="1">
      <c r="A89" s="4">
        <v>10300</v>
      </c>
      <c r="B89" s="4" t="s">
        <v>149</v>
      </c>
      <c r="C89" s="18">
        <f t="shared" ref="C89:N89" si="12">SUM(C62:C88)</f>
        <v>2.7790232600000007</v>
      </c>
      <c r="D89" s="18">
        <f t="shared" si="12"/>
        <v>2.71596927</v>
      </c>
      <c r="E89" s="18">
        <f t="shared" si="12"/>
        <v>3.0215095600000001</v>
      </c>
      <c r="F89" s="18">
        <f t="shared" si="12"/>
        <v>2.8686083100000004</v>
      </c>
      <c r="G89" s="18">
        <f t="shared" si="12"/>
        <v>2.4526509600000002</v>
      </c>
      <c r="H89" s="18">
        <f t="shared" si="12"/>
        <v>3.6877840600000003</v>
      </c>
      <c r="I89" s="18">
        <f t="shared" si="12"/>
        <v>2.9347601299999995</v>
      </c>
      <c r="J89" s="18">
        <f t="shared" si="12"/>
        <v>2.7332098100000004</v>
      </c>
      <c r="K89" s="18">
        <f t="shared" si="12"/>
        <v>2.4801339900000001</v>
      </c>
      <c r="L89" s="18">
        <f t="shared" si="12"/>
        <v>3.0924807600000004</v>
      </c>
      <c r="M89" s="18">
        <f t="shared" si="12"/>
        <v>2.5902274299999997</v>
      </c>
      <c r="N89" s="18">
        <f t="shared" si="12"/>
        <v>2.7257797400000001</v>
      </c>
      <c r="O89" s="18">
        <f t="shared" si="10"/>
        <v>34.082137279999998</v>
      </c>
      <c r="Q89" s="4">
        <v>10300</v>
      </c>
      <c r="R89" s="4" t="s">
        <v>149</v>
      </c>
      <c r="S89" s="18">
        <f t="shared" ref="S89:T89" si="13">SUM(S62:S88)</f>
        <v>2.7790232600000007</v>
      </c>
      <c r="T89" s="18">
        <f t="shared" si="13"/>
        <v>5.4949925300000002</v>
      </c>
      <c r="U89" s="18">
        <f>SUM(U62:U88)</f>
        <v>8.5165020899999977</v>
      </c>
      <c r="V89" s="18">
        <f t="shared" ref="V89:AC89" si="14">SUM(V62:V88)</f>
        <v>11.385110400000004</v>
      </c>
      <c r="W89" s="18">
        <f t="shared" si="14"/>
        <v>13.837761360000002</v>
      </c>
      <c r="X89" s="18">
        <f t="shared" si="14"/>
        <v>17.525545420000004</v>
      </c>
      <c r="Y89" s="18">
        <f t="shared" si="14"/>
        <v>20.460305549999994</v>
      </c>
      <c r="Z89" s="18">
        <f t="shared" si="14"/>
        <v>23.193515360000006</v>
      </c>
      <c r="AA89" s="18">
        <f t="shared" si="14"/>
        <v>25.673649350000009</v>
      </c>
      <c r="AB89" s="18">
        <f t="shared" si="14"/>
        <v>28.766130110000006</v>
      </c>
      <c r="AC89" s="18">
        <f t="shared" si="14"/>
        <v>31.356357540000005</v>
      </c>
      <c r="AD89" s="18">
        <f>SUM(AD62:AD88)</f>
        <v>34.082137280000012</v>
      </c>
    </row>
    <row r="90" spans="1:31" customFormat="1">
      <c r="A90" s="32"/>
      <c r="B90" s="32" t="s">
        <v>156</v>
      </c>
      <c r="O90" s="32"/>
      <c r="R90" t="s">
        <v>76</v>
      </c>
    </row>
    <row r="91" spans="1:31" customFormat="1">
      <c r="A91" s="3" t="s">
        <v>55</v>
      </c>
      <c r="B91" s="3" t="s">
        <v>41</v>
      </c>
      <c r="C91" s="3" t="s">
        <v>0</v>
      </c>
      <c r="D91" s="3" t="s">
        <v>1</v>
      </c>
      <c r="E91" s="3" t="s">
        <v>2</v>
      </c>
      <c r="F91" s="3" t="s">
        <v>3</v>
      </c>
      <c r="G91" s="3" t="s">
        <v>4</v>
      </c>
      <c r="H91" s="3" t="s">
        <v>5</v>
      </c>
      <c r="I91" s="3" t="s">
        <v>6</v>
      </c>
      <c r="J91" s="3" t="s">
        <v>7</v>
      </c>
      <c r="K91" s="3" t="s">
        <v>8</v>
      </c>
      <c r="L91" s="3" t="s">
        <v>9</v>
      </c>
      <c r="M91" s="3" t="s">
        <v>10</v>
      </c>
      <c r="N91" s="3" t="s">
        <v>11</v>
      </c>
      <c r="O91" s="3" t="s">
        <v>58</v>
      </c>
      <c r="Q91" s="3" t="s">
        <v>55</v>
      </c>
      <c r="R91" s="3" t="s">
        <v>41</v>
      </c>
      <c r="S91" s="3" t="s">
        <v>77</v>
      </c>
      <c r="T91" s="3" t="s">
        <v>78</v>
      </c>
      <c r="U91" s="3" t="s">
        <v>79</v>
      </c>
      <c r="V91" s="3" t="s">
        <v>80</v>
      </c>
      <c r="W91" s="3" t="s">
        <v>81</v>
      </c>
      <c r="X91" s="3" t="s">
        <v>82</v>
      </c>
      <c r="Y91" s="3" t="s">
        <v>83</v>
      </c>
      <c r="Z91" s="3" t="s">
        <v>84</v>
      </c>
      <c r="AA91" s="3" t="s">
        <v>85</v>
      </c>
      <c r="AB91" s="3" t="s">
        <v>86</v>
      </c>
      <c r="AC91" s="3" t="s">
        <v>87</v>
      </c>
      <c r="AD91" s="3" t="s">
        <v>88</v>
      </c>
    </row>
    <row r="92" spans="1:31" customFormat="1">
      <c r="A92" s="7">
        <v>1004</v>
      </c>
      <c r="B92" s="7" t="s">
        <v>99</v>
      </c>
      <c r="C92" s="26">
        <f>+'[16]11'!$E$39</f>
        <v>25.88712246701796</v>
      </c>
      <c r="D92" s="26">
        <f>+'[16]11'!$F$39</f>
        <v>25.251265591504673</v>
      </c>
      <c r="E92" s="26">
        <f>+'[16]11'!$G$39</f>
        <v>26.879196469649003</v>
      </c>
      <c r="F92" s="26">
        <f>+'[16]11'!$I$39</f>
        <v>25.003448297896043</v>
      </c>
      <c r="G92" s="26">
        <f>+'[16]11'!$J$39</f>
        <v>21.343574313030416</v>
      </c>
      <c r="H92" s="26">
        <f>+'[16]11'!$K$39</f>
        <v>30.915985271048456</v>
      </c>
      <c r="I92" s="26">
        <f>+'[16]11'!$M$39</f>
        <v>20.752794603876083</v>
      </c>
      <c r="J92" s="26">
        <f>+'[16]11'!$N$39</f>
        <v>20.541142762400845</v>
      </c>
      <c r="K92" s="26">
        <f>+'[16]11'!$O$39</f>
        <v>21.265454688109607</v>
      </c>
      <c r="L92" s="26">
        <f>+'[16]11'!$Q$39</f>
        <v>27.618132990086654</v>
      </c>
      <c r="M92" s="26">
        <f>+'[16]11'!$R$39</f>
        <v>21.676095768493926</v>
      </c>
      <c r="N92" s="26">
        <f>+'[16]11'!$S$39</f>
        <v>24.640515088954238</v>
      </c>
      <c r="O92" s="26">
        <f>+'[16]11'!$T$39</f>
        <v>24.334937389115417</v>
      </c>
      <c r="Q92" s="7">
        <v>1004</v>
      </c>
      <c r="R92" s="7" t="s">
        <v>99</v>
      </c>
      <c r="S92" s="26">
        <f>+C92</f>
        <v>25.88712246701796</v>
      </c>
      <c r="T92" s="26">
        <f>+'[17]2M'!$G$39</f>
        <v>25.565866180613273</v>
      </c>
      <c r="U92" s="26">
        <f>+'[17]3M'!$G$39</f>
        <v>26.014386427203529</v>
      </c>
      <c r="V92" s="26">
        <f>+'[17]4M'!$G$39</f>
        <v>25.754825581802628</v>
      </c>
      <c r="W92" s="26">
        <f>+'[17]5M'!$G$39</f>
        <v>24.901984004748119</v>
      </c>
      <c r="X92" s="26">
        <f>+'[17]6M'!$G$39</f>
        <v>25.965425275588249</v>
      </c>
      <c r="Y92" s="26">
        <f>+'[17]7M'!$G$39</f>
        <v>25.201223080417627</v>
      </c>
      <c r="Z92" s="26">
        <f>+'[17]8M'!$G$39</f>
        <v>24.594329731851232</v>
      </c>
      <c r="AA92" s="26">
        <f>+'[17]9M'!$G$39</f>
        <v>24.225514095878719</v>
      </c>
      <c r="AB92" s="26">
        <f>+'[17]10M'!$G$39</f>
        <v>24.57055122671705</v>
      </c>
      <c r="AC92" s="26">
        <f>+'[17]11M'!$G$39</f>
        <v>24.308295174883959</v>
      </c>
      <c r="AD92" s="26">
        <f>+'[17]12M'!$G$39</f>
        <v>24.334937389115417</v>
      </c>
      <c r="AE92" s="374"/>
    </row>
    <row r="93" spans="1:31" customFormat="1">
      <c r="A93" s="10">
        <v>1005</v>
      </c>
      <c r="B93" s="10" t="s">
        <v>13</v>
      </c>
      <c r="C93" s="28">
        <f>+'[16]12'!$E$39</f>
        <v>16.365425269380491</v>
      </c>
      <c r="D93" s="28">
        <f>+'[16]12'!$F$39</f>
        <v>14.791703213626379</v>
      </c>
      <c r="E93" s="28">
        <f>+'[16]12'!$G$39</f>
        <v>15.433938168466979</v>
      </c>
      <c r="F93" s="28">
        <f>+'[16]12'!$I$39</f>
        <v>15.705705764737168</v>
      </c>
      <c r="G93" s="28">
        <f>+'[16]12'!$J$39</f>
        <v>15.578389320781527</v>
      </c>
      <c r="H93" s="28">
        <f>+'[16]12'!$K$39</f>
        <v>16.337797710553907</v>
      </c>
      <c r="I93" s="28">
        <f>+'[16]12'!$M$39</f>
        <v>15.040631978821468</v>
      </c>
      <c r="J93" s="28">
        <f>+'[16]12'!$N$39</f>
        <v>16.054803302602892</v>
      </c>
      <c r="K93" s="28">
        <f>+'[16]12'!$O$39</f>
        <v>12.643746471339851</v>
      </c>
      <c r="L93" s="28">
        <f>+'[16]12'!$Q$39</f>
        <v>15.858071326169904</v>
      </c>
      <c r="M93" s="28">
        <f>+'[16]12'!$R$39</f>
        <v>11.787150952396178</v>
      </c>
      <c r="N93" s="28">
        <f>+'[16]12'!$S$39</f>
        <v>14.257197464222537</v>
      </c>
      <c r="O93" s="28">
        <f>+'[16]12'!$T$39</f>
        <v>14.999404516860212</v>
      </c>
      <c r="Q93" s="10">
        <v>1005</v>
      </c>
      <c r="R93" s="10" t="s">
        <v>13</v>
      </c>
      <c r="S93" s="28">
        <f t="shared" ref="S93:S119" si="15">+C93</f>
        <v>16.365425269380491</v>
      </c>
      <c r="T93" s="28">
        <f>+'[17]2M'!$H$39</f>
        <v>15.591762377603821</v>
      </c>
      <c r="U93" s="28">
        <f>+'[17]3M'!$H$39</f>
        <v>15.539581200046731</v>
      </c>
      <c r="V93" s="28">
        <f>+'[17]4M'!$H$39</f>
        <v>15.583876774474327</v>
      </c>
      <c r="W93" s="28">
        <f>+'[17]5M'!$H$39</f>
        <v>15.582853980352226</v>
      </c>
      <c r="X93" s="28">
        <f>+'[17]6M'!$H$39</f>
        <v>15.713973329257936</v>
      </c>
      <c r="Y93" s="28">
        <f>+'[17]7M'!$H$39</f>
        <v>15.597716852643236</v>
      </c>
      <c r="Z93" s="28">
        <f>+'[17]8M'!$H$39</f>
        <v>15.66788329329569</v>
      </c>
      <c r="AA93" s="28">
        <f>+'[17]9M'!$H$39</f>
        <v>15.325258597265567</v>
      </c>
      <c r="AB93" s="28">
        <f>+'[17]10M'!$H$39</f>
        <v>15.376678022463173</v>
      </c>
      <c r="AC93" s="28">
        <f>+'[17]11M'!$H$39</f>
        <v>15.061972831603022</v>
      </c>
      <c r="AD93" s="28">
        <f>+'[17]12M'!$H$39</f>
        <v>14.999404516860212</v>
      </c>
      <c r="AE93" s="374"/>
    </row>
    <row r="94" spans="1:31" customFormat="1">
      <c r="A94" s="10">
        <v>1006</v>
      </c>
      <c r="B94" s="10" t="s">
        <v>14</v>
      </c>
      <c r="C94" s="28">
        <f>+'[16]13'!$E$39</f>
        <v>28.420083151176389</v>
      </c>
      <c r="D94" s="28">
        <f>+'[16]13'!$F$39</f>
        <v>33.349055874302152</v>
      </c>
      <c r="E94" s="28">
        <f>+'[16]13'!$G$39</f>
        <v>39.275837519678333</v>
      </c>
      <c r="F94" s="28">
        <f>+'[16]13'!$I$39</f>
        <v>33.062077096575763</v>
      </c>
      <c r="G94" s="28">
        <f>+'[16]13'!$J$39</f>
        <v>33.772496624732149</v>
      </c>
      <c r="H94" s="28">
        <f>+'[16]13'!$K$39</f>
        <v>33.668405253502307</v>
      </c>
      <c r="I94" s="28">
        <f>+'[16]13'!$M$39</f>
        <v>33.091016121776896</v>
      </c>
      <c r="J94" s="28">
        <f>+'[16]13'!$N$39</f>
        <v>29.136475386403919</v>
      </c>
      <c r="K94" s="28">
        <f>+'[16]13'!$O$39</f>
        <v>32.663921295898355</v>
      </c>
      <c r="L94" s="28">
        <f>+'[16]13'!$Q$39</f>
        <v>33.459669203633062</v>
      </c>
      <c r="M94" s="28">
        <f>+'[16]13'!$R$39</f>
        <v>32.751916649419385</v>
      </c>
      <c r="N94" s="28">
        <f>+'[16]13'!$S$39</f>
        <v>33.223710595973373</v>
      </c>
      <c r="O94" s="28">
        <f>+'[16]13'!$T$39</f>
        <v>32.922729186177449</v>
      </c>
      <c r="Q94" s="10">
        <v>1006</v>
      </c>
      <c r="R94" s="10" t="s">
        <v>14</v>
      </c>
      <c r="S94" s="28">
        <f t="shared" si="15"/>
        <v>28.420083151176389</v>
      </c>
      <c r="T94" s="28">
        <f>+'[17]2M'!$I$39</f>
        <v>30.777969510717384</v>
      </c>
      <c r="U94" s="28">
        <f>+'[17]3M'!$I$39</f>
        <v>33.459833654425822</v>
      </c>
      <c r="V94" s="28">
        <f>+'[17]4M'!$I$39</f>
        <v>33.368912525937581</v>
      </c>
      <c r="W94" s="28">
        <f>+'[17]5M'!$I$39</f>
        <v>33.446104574453855</v>
      </c>
      <c r="X94" s="28">
        <f>+'[17]6M'!$I$39</f>
        <v>33.483610351257873</v>
      </c>
      <c r="Y94" s="28">
        <f>+'[17]7M'!$I$39</f>
        <v>33.424483246715489</v>
      </c>
      <c r="Z94" s="28">
        <f>+'[17]8M'!$I$39</f>
        <v>32.877254699225631</v>
      </c>
      <c r="AA94" s="28">
        <f>+'[17]9M'!$I$39</f>
        <v>32.853635168583637</v>
      </c>
      <c r="AB94" s="28">
        <f>+'[17]10M'!$I$39</f>
        <v>32.911478669613984</v>
      </c>
      <c r="AC94" s="28">
        <f>+'[17]11M'!$I$39</f>
        <v>32.898457406882379</v>
      </c>
      <c r="AD94" s="28">
        <f>+'[17]12M'!$I$39</f>
        <v>32.922729186177449</v>
      </c>
      <c r="AE94" s="374"/>
    </row>
    <row r="95" spans="1:31" customFormat="1">
      <c r="A95" s="10">
        <v>1007</v>
      </c>
      <c r="B95" s="10" t="s">
        <v>15</v>
      </c>
      <c r="C95" s="28">
        <f>+'[16]14'!$E$39</f>
        <v>26.63010638942427</v>
      </c>
      <c r="D95" s="28">
        <f>+'[16]14'!$F$39</f>
        <v>22.300088645068492</v>
      </c>
      <c r="E95" s="28">
        <f>+'[16]14'!$G$39</f>
        <v>26.136612498744462</v>
      </c>
      <c r="F95" s="28">
        <f>+'[16]14'!$I$39</f>
        <v>24.652463532793867</v>
      </c>
      <c r="G95" s="28">
        <f>+'[16]14'!$J$39</f>
        <v>18.737029037338754</v>
      </c>
      <c r="H95" s="28">
        <f>+'[16]14'!$K$39</f>
        <v>26.20565930812284</v>
      </c>
      <c r="I95" s="28">
        <f>+'[16]14'!$M$39</f>
        <v>25.895650358618017</v>
      </c>
      <c r="J95" s="28">
        <f>+'[16]14'!$N$39</f>
        <v>15.728768233627083</v>
      </c>
      <c r="K95" s="28">
        <f>+'[16]14'!$O$39</f>
        <v>17.470920636153561</v>
      </c>
      <c r="L95" s="28">
        <f>+'[16]14'!$Q$39</f>
        <v>23.535658590877347</v>
      </c>
      <c r="M95" s="28">
        <f>+'[16]14'!$R$39</f>
        <v>23.188779124431679</v>
      </c>
      <c r="N95" s="28">
        <f>+'[16]14'!$S$39</f>
        <v>11.416942104179132</v>
      </c>
      <c r="O95" s="28">
        <f>+'[16]14'!$T$39</f>
        <v>21.970488571311332</v>
      </c>
      <c r="Q95" s="10">
        <v>1007</v>
      </c>
      <c r="R95" s="10" t="s">
        <v>15</v>
      </c>
      <c r="S95" s="28">
        <f t="shared" si="15"/>
        <v>26.63010638942427</v>
      </c>
      <c r="T95" s="28">
        <f>+'[17]2M'!$J$39</f>
        <v>24.488011047758054</v>
      </c>
      <c r="U95" s="28">
        <f>+'[17]3M'!$J$39</f>
        <v>25.039374848558278</v>
      </c>
      <c r="V95" s="28">
        <f>+'[17]4M'!$J$39</f>
        <v>24.943151915954203</v>
      </c>
      <c r="W95" s="28">
        <f>+'[17]5M'!$J$39</f>
        <v>23.762858584552209</v>
      </c>
      <c r="X95" s="28">
        <f>+'[17]6M'!$J$39</f>
        <v>24.18762140907322</v>
      </c>
      <c r="Y95" s="28">
        <f>+'[17]7M'!$J$39</f>
        <v>24.455037754913366</v>
      </c>
      <c r="Z95" s="28">
        <f>+'[17]8M'!$J$39</f>
        <v>23.265460927326977</v>
      </c>
      <c r="AA95" s="28">
        <f>+'[17]9M'!$J$39</f>
        <v>22.623445844403175</v>
      </c>
      <c r="AB95" s="28">
        <f>+'[17]10M'!$J$39</f>
        <v>22.715649401219224</v>
      </c>
      <c r="AC95" s="28">
        <f>+'[17]11M'!$J$39</f>
        <v>22.75870323727727</v>
      </c>
      <c r="AD95" s="28">
        <f>+'[17]12M'!$J$39</f>
        <v>21.970488571311332</v>
      </c>
      <c r="AE95" s="374"/>
    </row>
    <row r="96" spans="1:31" customFormat="1">
      <c r="A96" s="10">
        <v>1008</v>
      </c>
      <c r="B96" s="10" t="s">
        <v>16</v>
      </c>
      <c r="C96" s="28">
        <f>+'[16]15'!$E$39</f>
        <v>19.234681941499947</v>
      </c>
      <c r="D96" s="28">
        <f>+'[16]15'!$F$39</f>
        <v>15.635248870747636</v>
      </c>
      <c r="E96" s="28">
        <f>+'[16]15'!$G$39</f>
        <v>18.194043591779042</v>
      </c>
      <c r="F96" s="28">
        <f>+'[16]15'!$I$39</f>
        <v>14.716429862796348</v>
      </c>
      <c r="G96" s="28">
        <f>+'[16]15'!$J$39</f>
        <v>15.412227176656812</v>
      </c>
      <c r="H96" s="28">
        <f>+'[16]15'!$K$39</f>
        <v>21.996389206183842</v>
      </c>
      <c r="I96" s="28">
        <f>+'[16]15'!$M$39</f>
        <v>14.679141748785133</v>
      </c>
      <c r="J96" s="28">
        <f>+'[16]15'!$N$39</f>
        <v>12.148267574865653</v>
      </c>
      <c r="K96" s="28">
        <f>+'[16]15'!$O$39</f>
        <v>9.6858365515081939</v>
      </c>
      <c r="L96" s="28">
        <f>+'[16]15'!$Q$39</f>
        <v>20.55522027761014</v>
      </c>
      <c r="M96" s="28">
        <f>+'[16]15'!$R$39</f>
        <v>17.756885258339445</v>
      </c>
      <c r="N96" s="28">
        <f>+'[16]15'!$S$39</f>
        <v>19.826085847799614</v>
      </c>
      <c r="O96" s="28">
        <f>+'[16]15'!$T$39</f>
        <v>16.6181123889601</v>
      </c>
      <c r="Q96" s="10">
        <v>1008</v>
      </c>
      <c r="R96" s="10" t="s">
        <v>16</v>
      </c>
      <c r="S96" s="28">
        <f t="shared" si="15"/>
        <v>19.234681941499947</v>
      </c>
      <c r="T96" s="28">
        <f>+'[17]2M'!$K$39</f>
        <v>17.422921867278802</v>
      </c>
      <c r="U96" s="28">
        <f>+'[17]3M'!$K$39</f>
        <v>17.689038580402869</v>
      </c>
      <c r="V96" s="28">
        <f>+'[17]4M'!$K$39</f>
        <v>16.92155083251982</v>
      </c>
      <c r="W96" s="28">
        <f>+'[17]5M'!$K$39</f>
        <v>16.615953461024013</v>
      </c>
      <c r="X96" s="28">
        <f>+'[17]6M'!$K$39</f>
        <v>17.6165233424843</v>
      </c>
      <c r="Y96" s="28">
        <f>+'[17]7M'!$K$39</f>
        <v>17.145808955286469</v>
      </c>
      <c r="Z96" s="28">
        <f>+'[17]8M'!$K$39</f>
        <v>16.454684192326791</v>
      </c>
      <c r="AA96" s="28">
        <f>+'[17]9M'!$K$39</f>
        <v>15.68205691650199</v>
      </c>
      <c r="AB96" s="28">
        <f>+'[17]10M'!$K$39</f>
        <v>16.189067444731084</v>
      </c>
      <c r="AC96" s="28">
        <f>+'[17]11M'!$K$39</f>
        <v>16.330701184070204</v>
      </c>
      <c r="AD96" s="28">
        <f>+'[17]12M'!$K$39</f>
        <v>16.6181123889601</v>
      </c>
      <c r="AE96" s="374"/>
    </row>
    <row r="97" spans="1:31" customFormat="1">
      <c r="A97" s="10">
        <v>1009</v>
      </c>
      <c r="B97" s="10" t="s">
        <v>17</v>
      </c>
      <c r="C97" s="28">
        <f>+'[16]16'!$E$39</f>
        <v>20.392019278313334</v>
      </c>
      <c r="D97" s="28">
        <f>+'[16]16'!$F$39</f>
        <v>20.202191049312486</v>
      </c>
      <c r="E97" s="28">
        <f>+'[16]16'!$G$39</f>
        <v>20.850535044965742</v>
      </c>
      <c r="F97" s="28">
        <f>+'[16]16'!$I$39</f>
        <v>20.516137277361388</v>
      </c>
      <c r="G97" s="28">
        <f>+'[16]16'!$J$39</f>
        <v>20.874012150085768</v>
      </c>
      <c r="H97" s="28">
        <f>+'[16]16'!$K$39</f>
        <v>20.954410991580549</v>
      </c>
      <c r="I97" s="28">
        <f>+'[16]16'!$M$39</f>
        <v>20.988725408138347</v>
      </c>
      <c r="J97" s="28">
        <f>+'[16]16'!$N$39</f>
        <v>21.0412529663028</v>
      </c>
      <c r="K97" s="28">
        <f>+'[16]16'!$O$39</f>
        <v>21.043795712484236</v>
      </c>
      <c r="L97" s="28">
        <f>+'[16]16'!$Q$39</f>
        <v>21.043108535674929</v>
      </c>
      <c r="M97" s="28">
        <f>+'[16]16'!$R$39</f>
        <v>20.930826509383078</v>
      </c>
      <c r="N97" s="28">
        <f>+'[16]16'!$S$39</f>
        <v>23.868929033323244</v>
      </c>
      <c r="O97" s="28">
        <f>+'[16]16'!$T$39</f>
        <v>21.080089875130049</v>
      </c>
      <c r="Q97" s="10">
        <v>1009</v>
      </c>
      <c r="R97" s="10" t="s">
        <v>17</v>
      </c>
      <c r="S97" s="28">
        <f t="shared" si="15"/>
        <v>20.392019278313334</v>
      </c>
      <c r="T97" s="28">
        <f>+'[17]2M'!$L$39</f>
        <v>20.295205294637583</v>
      </c>
      <c r="U97" s="28">
        <f>+'[17]3M'!$L$39</f>
        <v>20.480189167155636</v>
      </c>
      <c r="V97" s="28">
        <f>+'[17]4M'!$L$39</f>
        <v>20.489408760654527</v>
      </c>
      <c r="W97" s="28">
        <f>+'[17]5M'!$L$39</f>
        <v>20.567479543509251</v>
      </c>
      <c r="X97" s="28">
        <f>+'[17]6M'!$L$39</f>
        <v>20.630289408325023</v>
      </c>
      <c r="Y97" s="28">
        <f>+'[17]7M'!$L$39</f>
        <v>20.688324664517001</v>
      </c>
      <c r="Z97" s="28">
        <f>+'[17]8M'!$L$39</f>
        <v>20.739267093734291</v>
      </c>
      <c r="AA97" s="28">
        <f>+'[17]9M'!$L$39</f>
        <v>20.777801039939074</v>
      </c>
      <c r="AB97" s="28">
        <f>+'[17]10M'!$L$39</f>
        <v>20.804567979372344</v>
      </c>
      <c r="AC97" s="28">
        <f>+'[17]11M'!$L$39</f>
        <v>20.816296460109868</v>
      </c>
      <c r="AD97" s="28">
        <f>+'[17]12M'!$L$39</f>
        <v>21.080089875130049</v>
      </c>
      <c r="AE97" s="374"/>
    </row>
    <row r="98" spans="1:31" customFormat="1">
      <c r="A98" s="10">
        <v>1010</v>
      </c>
      <c r="B98" s="10" t="s">
        <v>19</v>
      </c>
      <c r="C98" s="28">
        <f>+'[16]18'!$E$39</f>
        <v>29.5868476727969</v>
      </c>
      <c r="D98" s="28">
        <f>+'[16]18'!$F$39</f>
        <v>27.720861091548144</v>
      </c>
      <c r="E98" s="28">
        <f>+'[16]18'!$G$39</f>
        <v>27.19351201555164</v>
      </c>
      <c r="F98" s="28">
        <f>+'[16]18'!$I$39</f>
        <v>25.917591944394029</v>
      </c>
      <c r="G98" s="28">
        <f>+'[16]18'!$J$39</f>
        <v>25.999868329474225</v>
      </c>
      <c r="H98" s="28">
        <f>+'[16]18'!$K$39</f>
        <v>22.174207256066538</v>
      </c>
      <c r="I98" s="28">
        <f>+'[16]18'!$M$39</f>
        <v>22.262059365392062</v>
      </c>
      <c r="J98" s="28">
        <f>+'[16]18'!$N$39</f>
        <v>23.120660869098263</v>
      </c>
      <c r="K98" s="28">
        <f>+'[16]18'!$O$39</f>
        <v>22.173803957657213</v>
      </c>
      <c r="L98" s="28">
        <f>+'[16]18'!$Q$39</f>
        <v>24.593077540039371</v>
      </c>
      <c r="M98" s="28">
        <f>+'[16]18'!$R$39</f>
        <v>25.346555918956831</v>
      </c>
      <c r="N98" s="28">
        <f>+'[16]18'!$S$39</f>
        <v>29.102831648164685</v>
      </c>
      <c r="O98" s="28">
        <f>+'[16]18'!$T$39</f>
        <v>25.426696345524064</v>
      </c>
      <c r="Q98" s="10">
        <v>1010</v>
      </c>
      <c r="R98" s="10" t="s">
        <v>19</v>
      </c>
      <c r="S98" s="28">
        <f t="shared" si="15"/>
        <v>29.5868476727969</v>
      </c>
      <c r="T98" s="28">
        <f>+'[17]2M'!$M$39</f>
        <v>28.686982501200792</v>
      </c>
      <c r="U98" s="28">
        <f>+'[17]3M'!$M$39</f>
        <v>28.197143321969659</v>
      </c>
      <c r="V98" s="28">
        <f>+'[17]4M'!$M$39</f>
        <v>27.644668334085704</v>
      </c>
      <c r="W98" s="28">
        <f>+'[17]5M'!$M$39</f>
        <v>27.336171399524929</v>
      </c>
      <c r="X98" s="28">
        <f>+'[17]6M'!$M$39</f>
        <v>26.558071357494711</v>
      </c>
      <c r="Y98" s="28">
        <f>+'[17]7M'!$M$39</f>
        <v>25.925119051561733</v>
      </c>
      <c r="Z98" s="28">
        <f>+'[17]8M'!$M$39</f>
        <v>25.498899617019323</v>
      </c>
      <c r="AA98" s="28">
        <f>+'[17]9M'!$M$39</f>
        <v>25.09734669935894</v>
      </c>
      <c r="AB98" s="28">
        <f>+'[17]10M'!$M$39</f>
        <v>25.046078119916409</v>
      </c>
      <c r="AC98" s="28">
        <f>+'[17]11M'!$M$39</f>
        <v>25.07203816699025</v>
      </c>
      <c r="AD98" s="28">
        <f>+'[17]12M'!$M$39</f>
        <v>25.426696345524064</v>
      </c>
      <c r="AE98" s="374"/>
    </row>
    <row r="99" spans="1:31" customFormat="1">
      <c r="A99" s="10">
        <v>1011</v>
      </c>
      <c r="B99" s="10" t="s">
        <v>20</v>
      </c>
      <c r="C99" s="28">
        <f>+'[16]19'!$E$39</f>
        <v>14.779623386979846</v>
      </c>
      <c r="D99" s="28">
        <f>+'[16]19'!$F$39</f>
        <v>12.892230341892072</v>
      </c>
      <c r="E99" s="28">
        <f>+'[16]19'!$G$39</f>
        <v>14.335906367980122</v>
      </c>
      <c r="F99" s="28">
        <f>+'[16]19'!$I$39</f>
        <v>10.047342307778672</v>
      </c>
      <c r="G99" s="28">
        <f>+'[16]19'!$J$39</f>
        <v>6.1277055418431239</v>
      </c>
      <c r="H99" s="28">
        <f>+'[16]19'!$K$39</f>
        <v>23.416102224441847</v>
      </c>
      <c r="I99" s="28">
        <f>+'[16]19'!$M$39</f>
        <v>19.763603453981947</v>
      </c>
      <c r="J99" s="28">
        <f>+'[16]19'!$N$39</f>
        <v>1.5526958202504044</v>
      </c>
      <c r="K99" s="28">
        <f>+'[16]19'!$O$39</f>
        <v>7.5795196764966963</v>
      </c>
      <c r="L99" s="28">
        <f>+'[16]19'!$Q$39</f>
        <v>18.771781603125991</v>
      </c>
      <c r="M99" s="28">
        <f>+'[16]19'!$R$39</f>
        <v>19.348449276169706</v>
      </c>
      <c r="N99" s="28">
        <f>+'[16]19'!$S$39</f>
        <v>18.41346531542148</v>
      </c>
      <c r="O99" s="28">
        <f>+'[16]19'!$T$39</f>
        <v>14.034353557923884</v>
      </c>
      <c r="Q99" s="10">
        <v>1011</v>
      </c>
      <c r="R99" s="10" t="s">
        <v>20</v>
      </c>
      <c r="S99" s="28">
        <f t="shared" si="15"/>
        <v>14.779623386979846</v>
      </c>
      <c r="T99" s="28">
        <f>+'[17]2M'!$N$39</f>
        <v>13.830805577043417</v>
      </c>
      <c r="U99" s="28">
        <f>+'[17]3M'!$N$39</f>
        <v>14.00047714092752</v>
      </c>
      <c r="V99" s="28">
        <f>+'[17]4M'!$N$39</f>
        <v>13.024452337020673</v>
      </c>
      <c r="W99" s="28">
        <f>+'[17]5M'!$N$39</f>
        <v>11.731783510405426</v>
      </c>
      <c r="X99" s="28">
        <f>+'[17]6M'!$N$39</f>
        <v>13.872181488095551</v>
      </c>
      <c r="Y99" s="28">
        <f>+'[17]7M'!$N$39</f>
        <v>14.877645367554788</v>
      </c>
      <c r="Z99" s="28">
        <f>+'[17]8M'!$N$39</f>
        <v>12.949001521883236</v>
      </c>
      <c r="AA99" s="28">
        <f>+'[17]9M'!$N$39</f>
        <v>12.335105928577422</v>
      </c>
      <c r="AB99" s="28">
        <f>+'[17]10M'!$N$39</f>
        <v>13.002462302559106</v>
      </c>
      <c r="AC99" s="28">
        <f>+'[17]11M'!$N$39</f>
        <v>13.609792552723606</v>
      </c>
      <c r="AD99" s="28">
        <f>+'[17]12M'!$N$39</f>
        <v>14.034353557923884</v>
      </c>
      <c r="AE99" s="374"/>
    </row>
    <row r="100" spans="1:31" customFormat="1">
      <c r="A100" s="10">
        <v>1012</v>
      </c>
      <c r="B100" s="10" t="s">
        <v>21</v>
      </c>
      <c r="C100" s="28">
        <f>+'[16]20'!$E$39</f>
        <v>22.989062329556187</v>
      </c>
      <c r="D100" s="28">
        <f>+'[16]20'!$F$39</f>
        <v>22.841224912572173</v>
      </c>
      <c r="E100" s="28">
        <f>+'[16]20'!$G$39</f>
        <v>23.054782372450418</v>
      </c>
      <c r="F100" s="28">
        <f>+'[16]20'!$I$39</f>
        <v>23.190060478024936</v>
      </c>
      <c r="G100" s="28">
        <f>+'[16]20'!$J$39</f>
        <v>22.913088192595847</v>
      </c>
      <c r="H100" s="28">
        <f>+'[16]20'!$K$39</f>
        <v>22.810507399348296</v>
      </c>
      <c r="I100" s="28">
        <f>+'[16]20'!$M$39</f>
        <v>21.152545848213304</v>
      </c>
      <c r="J100" s="28">
        <f>+'[16]20'!$N$39</f>
        <v>20.640085474236315</v>
      </c>
      <c r="K100" s="28">
        <f>+'[16]20'!$O$39</f>
        <v>22.909774186983213</v>
      </c>
      <c r="L100" s="28">
        <f>+'[16]20'!$Q$39</f>
        <v>22.889859039347161</v>
      </c>
      <c r="M100" s="28">
        <f>+'[16]20'!$R$39</f>
        <v>22.164359233493922</v>
      </c>
      <c r="N100" s="28">
        <f>+'[16]20'!$S$39</f>
        <v>23.374962461296303</v>
      </c>
      <c r="O100" s="28">
        <f>+'[16]20'!$T$39</f>
        <v>22.533794395053455</v>
      </c>
      <c r="Q100" s="10">
        <v>1012</v>
      </c>
      <c r="R100" s="10" t="s">
        <v>21</v>
      </c>
      <c r="S100" s="28">
        <f t="shared" si="15"/>
        <v>22.989062329556187</v>
      </c>
      <c r="T100" s="28">
        <f>+'[17]2M'!$O$39</f>
        <v>22.913775161804587</v>
      </c>
      <c r="U100" s="28">
        <f>+'[17]3M'!$O$39</f>
        <v>22.961364294951363</v>
      </c>
      <c r="V100" s="28">
        <f>+'[17]4M'!$O$39</f>
        <v>23.018638912644725</v>
      </c>
      <c r="W100" s="28">
        <f>+'[17]5M'!$O$39</f>
        <v>22.998282425370284</v>
      </c>
      <c r="X100" s="28">
        <f>+'[17]6M'!$O$39</f>
        <v>22.967856350363938</v>
      </c>
      <c r="Y100" s="28">
        <f>+'[17]7M'!$O$39</f>
        <v>22.691397338208688</v>
      </c>
      <c r="Z100" s="28">
        <f>+'[17]8M'!$O$39</f>
        <v>22.384313244526936</v>
      </c>
      <c r="AA100" s="28">
        <f>+'[17]9M'!$O$39</f>
        <v>22.446229213072076</v>
      </c>
      <c r="AB100" s="28">
        <f>+'[17]10M'!$O$39</f>
        <v>22.489981845039633</v>
      </c>
      <c r="AC100" s="28">
        <f>+'[17]11M'!$O$39</f>
        <v>22.459717363227124</v>
      </c>
      <c r="AD100" s="28">
        <f>+'[17]12M'!$O$39</f>
        <v>22.533794395053455</v>
      </c>
      <c r="AE100" s="374"/>
    </row>
    <row r="101" spans="1:31" customFormat="1">
      <c r="A101" s="10">
        <v>1013</v>
      </c>
      <c r="B101" s="10" t="s">
        <v>22</v>
      </c>
      <c r="C101" s="28">
        <f>+'[16]21'!$E$39</f>
        <v>33.700381848858896</v>
      </c>
      <c r="D101" s="28">
        <f>+'[16]21'!$F$39</f>
        <v>31.791030044612896</v>
      </c>
      <c r="E101" s="28">
        <f>+'[16]21'!$G$39</f>
        <v>32.845266162054848</v>
      </c>
      <c r="F101" s="28">
        <f>+'[16]21'!$I$39</f>
        <v>33.991682141751781</v>
      </c>
      <c r="G101" s="28">
        <f>+'[16]21'!$J$39</f>
        <v>30.977383226254556</v>
      </c>
      <c r="H101" s="28">
        <f>+'[16]21'!$K$39</f>
        <v>34.913743859248257</v>
      </c>
      <c r="I101" s="28">
        <f>+'[16]21'!$M$39</f>
        <v>32.715495125705488</v>
      </c>
      <c r="J101" s="28">
        <f>+'[16]21'!$N$39</f>
        <v>26.710997753081923</v>
      </c>
      <c r="K101" s="28">
        <f>+'[16]21'!$O$39</f>
        <v>29.339184862764849</v>
      </c>
      <c r="L101" s="28">
        <f>+'[16]21'!$Q$39</f>
        <v>25.076896787423102</v>
      </c>
      <c r="M101" s="28">
        <f>+'[16]21'!$R$39</f>
        <v>22.698174635109925</v>
      </c>
      <c r="N101" s="28">
        <f>+'[16]21'!$S$39</f>
        <v>23.117955378264298</v>
      </c>
      <c r="O101" s="28">
        <f>+'[16]21'!$T$39</f>
        <v>29.829754778542799</v>
      </c>
      <c r="Q101" s="10">
        <v>1013</v>
      </c>
      <c r="R101" s="10" t="s">
        <v>22</v>
      </c>
      <c r="S101" s="28">
        <f t="shared" si="15"/>
        <v>33.700381848858896</v>
      </c>
      <c r="T101" s="28">
        <f>+'[17]2M'!$P$39</f>
        <v>32.689703454473261</v>
      </c>
      <c r="U101" s="28">
        <f>+'[17]3M'!$P$39</f>
        <v>32.741919808963175</v>
      </c>
      <c r="V101" s="28">
        <f>+'[17]4M'!$P$39</f>
        <v>33.071968613347501</v>
      </c>
      <c r="W101" s="28">
        <f>+'[17]5M'!$P$39</f>
        <v>32.672910877332271</v>
      </c>
      <c r="X101" s="28">
        <f>+'[17]6M'!$P$39</f>
        <v>33.072731720243794</v>
      </c>
      <c r="Y101" s="28">
        <f>+'[17]7M'!$P$39</f>
        <v>33.010271649238874</v>
      </c>
      <c r="Z101" s="28">
        <f>+'[17]8M'!$P$39</f>
        <v>32.028392391463825</v>
      </c>
      <c r="AA101" s="28">
        <f>+'[17]9M'!$P$39</f>
        <v>31.715715552432577</v>
      </c>
      <c r="AB101" s="28">
        <f>+'[17]10M'!$P$39</f>
        <v>31.123700932585642</v>
      </c>
      <c r="AC101" s="28">
        <f>+'[17]11M'!$P$39</f>
        <v>30.3290067038605</v>
      </c>
      <c r="AD101" s="28">
        <f>+'[17]12M'!$P$39</f>
        <v>29.829754778542799</v>
      </c>
      <c r="AE101" s="374"/>
    </row>
    <row r="102" spans="1:31" customFormat="1">
      <c r="A102" s="10">
        <v>1014</v>
      </c>
      <c r="B102" s="10" t="s">
        <v>23</v>
      </c>
      <c r="C102" s="28">
        <f>+'[16]22'!$E$39</f>
        <v>19.492832206821255</v>
      </c>
      <c r="D102" s="28">
        <f>+'[16]22'!$F$39</f>
        <v>20.799861286655503</v>
      </c>
      <c r="E102" s="28">
        <f>+'[16]22'!$G$39</f>
        <v>26.126332057757022</v>
      </c>
      <c r="F102" s="28">
        <f>+'[16]22'!$I$39</f>
        <v>28.157898273556832</v>
      </c>
      <c r="G102" s="28">
        <f>+'[16]22'!$J$39</f>
        <v>23.586991373130971</v>
      </c>
      <c r="H102" s="28">
        <f>+'[16]22'!$K$39</f>
        <v>36.964664419112829</v>
      </c>
      <c r="I102" s="28">
        <f>+'[16]22'!$M$39</f>
        <v>29.811354543838075</v>
      </c>
      <c r="J102" s="28">
        <f>+'[16]22'!$N$39</f>
        <v>20.980124305196046</v>
      </c>
      <c r="K102" s="28">
        <f>+'[16]22'!$O$39</f>
        <v>23.172733632416296</v>
      </c>
      <c r="L102" s="28">
        <f>+'[16]22'!$Q$39</f>
        <v>28.421497070089497</v>
      </c>
      <c r="M102" s="28">
        <f>+'[16]22'!$R$39</f>
        <v>23.970029221512583</v>
      </c>
      <c r="N102" s="28">
        <f>+'[16]22'!$S$39</f>
        <v>27.977720179623233</v>
      </c>
      <c r="O102" s="28">
        <f>+'[16]22'!$T$39</f>
        <v>25.981813631522776</v>
      </c>
      <c r="Q102" s="10">
        <v>1014</v>
      </c>
      <c r="R102" s="10" t="s">
        <v>23</v>
      </c>
      <c r="S102" s="28">
        <f t="shared" si="15"/>
        <v>19.492832206821255</v>
      </c>
      <c r="T102" s="28">
        <f>+'[17]2M'!$Q$39</f>
        <v>20.162816722694934</v>
      </c>
      <c r="U102" s="28">
        <f>+'[17]3M'!$Q$39</f>
        <v>22.256633318840247</v>
      </c>
      <c r="V102" s="28">
        <f>+'[17]4M'!$Q$39</f>
        <v>23.850921864842487</v>
      </c>
      <c r="W102" s="28">
        <f>+'[17]5M'!$Q$39</f>
        <v>23.797474284164188</v>
      </c>
      <c r="X102" s="28">
        <f>+'[17]6M'!$Q$39</f>
        <v>26.302918605605051</v>
      </c>
      <c r="Y102" s="28">
        <f>+'[17]7M'!$Q$39</f>
        <v>26.88466083652456</v>
      </c>
      <c r="Z102" s="28">
        <f>+'[17]8M'!$Q$39</f>
        <v>26.049350004359219</v>
      </c>
      <c r="AA102" s="28">
        <f>+'[17]9M'!$Q$39</f>
        <v>25.712568792969837</v>
      </c>
      <c r="AB102" s="28">
        <f>+'[17]10M'!$Q$39</f>
        <v>25.994270925545138</v>
      </c>
      <c r="AC102" s="28">
        <f>+'[17]11M'!$Q$39</f>
        <v>25.805218608391904</v>
      </c>
      <c r="AD102" s="28">
        <f>+'[17]12M'!$Q$39</f>
        <v>25.981813631522776</v>
      </c>
      <c r="AE102" s="374"/>
    </row>
    <row r="103" spans="1:31" customFormat="1">
      <c r="A103" s="10">
        <v>1015</v>
      </c>
      <c r="B103" s="10" t="s">
        <v>24</v>
      </c>
      <c r="C103" s="28">
        <f>+'[16]23'!$E$39</f>
        <v>15.316076215733194</v>
      </c>
      <c r="D103" s="28">
        <f>+'[16]23'!$F$39</f>
        <v>15.373311558901687</v>
      </c>
      <c r="E103" s="28">
        <f>+'[16]23'!$G$39</f>
        <v>14.86683570950148</v>
      </c>
      <c r="F103" s="28">
        <f>+'[16]23'!$I$39</f>
        <v>15.049356920648185</v>
      </c>
      <c r="G103" s="28">
        <f>+'[16]23'!$J$39</f>
        <v>13.938956508831824</v>
      </c>
      <c r="H103" s="28">
        <f>+'[16]23'!$K$39</f>
        <v>17.593980413989005</v>
      </c>
      <c r="I103" s="28">
        <f>+'[16]23'!$M$39</f>
        <v>17.692902277300504</v>
      </c>
      <c r="J103" s="28">
        <f>+'[16]23'!$N$39</f>
        <v>12.653104939477423</v>
      </c>
      <c r="K103" s="28">
        <f>+'[16]23'!$O$39</f>
        <v>14.122917425991172</v>
      </c>
      <c r="L103" s="28">
        <f>+'[16]23'!$Q$39</f>
        <v>17.952784067723375</v>
      </c>
      <c r="M103" s="28">
        <f>+'[16]23'!$R$39</f>
        <v>13.605553849601224</v>
      </c>
      <c r="N103" s="28">
        <f>+'[16]23'!$S$39</f>
        <v>15.661079498797228</v>
      </c>
      <c r="O103" s="28">
        <f>+'[16]23'!$T$39</f>
        <v>15.300743106526207</v>
      </c>
      <c r="Q103" s="10">
        <v>1015</v>
      </c>
      <c r="R103" s="10" t="s">
        <v>24</v>
      </c>
      <c r="S103" s="28">
        <f t="shared" si="15"/>
        <v>15.316076215733194</v>
      </c>
      <c r="T103" s="28">
        <f>+'[17]2M'!$R$39</f>
        <v>15.345274573207766</v>
      </c>
      <c r="U103" s="28">
        <f>+'[17]3M'!$R$39</f>
        <v>15.187524253313448</v>
      </c>
      <c r="V103" s="28">
        <f>+'[17]4M'!$R$39</f>
        <v>15.152487213059171</v>
      </c>
      <c r="W103" s="28">
        <f>+'[17]5M'!$R$39</f>
        <v>14.906810857104228</v>
      </c>
      <c r="X103" s="28">
        <f>+'[17]6M'!$R$39</f>
        <v>15.380900379734125</v>
      </c>
      <c r="Y103" s="28">
        <f>+'[17]7M'!$R$39</f>
        <v>15.779493127081794</v>
      </c>
      <c r="Z103" s="28">
        <f>+'[17]8M'!$R$39</f>
        <v>15.280230282937795</v>
      </c>
      <c r="AA103" s="28">
        <f>+'[17]9M'!$R$39</f>
        <v>15.144547926890423</v>
      </c>
      <c r="AB103" s="28">
        <f>+'[17]10M'!$R$39</f>
        <v>15.442464580169657</v>
      </c>
      <c r="AC103" s="28">
        <f>+'[17]11M'!$R$39</f>
        <v>15.272020274516093</v>
      </c>
      <c r="AD103" s="28">
        <f>+'[17]12M'!$R$39</f>
        <v>15.300743106526207</v>
      </c>
      <c r="AE103" s="374"/>
    </row>
    <row r="104" spans="1:31" customFormat="1">
      <c r="A104" s="10">
        <v>1016</v>
      </c>
      <c r="B104" s="10" t="s">
        <v>25</v>
      </c>
      <c r="C104" s="28">
        <f>+'[16]24'!$E$39</f>
        <v>23.421676443495478</v>
      </c>
      <c r="D104" s="28">
        <f>+'[16]24'!$F$39</f>
        <v>30.244510465671006</v>
      </c>
      <c r="E104" s="28">
        <f>+'[16]24'!$G$39</f>
        <v>35.372326612861343</v>
      </c>
      <c r="F104" s="28">
        <f>+'[16]24'!$I$39</f>
        <v>26.609154869048641</v>
      </c>
      <c r="G104" s="28">
        <f>+'[16]24'!$J$39</f>
        <v>24.65707807735485</v>
      </c>
      <c r="H104" s="28">
        <f>+'[16]24'!$K$39</f>
        <v>36.25855784712936</v>
      </c>
      <c r="I104" s="28">
        <f>+'[16]24'!$M$39</f>
        <v>28.08107219113143</v>
      </c>
      <c r="J104" s="28">
        <f>+'[16]24'!$N$39</f>
        <v>11.615871589133766</v>
      </c>
      <c r="K104" s="28">
        <f>+'[16]24'!$O$39</f>
        <v>15.841676272542312</v>
      </c>
      <c r="L104" s="28">
        <f>+'[16]24'!$Q$39</f>
        <v>30.484212782169728</v>
      </c>
      <c r="M104" s="28">
        <f>+'[16]24'!$R$39</f>
        <v>20.378798230099797</v>
      </c>
      <c r="N104" s="28">
        <f>+'[16]24'!$S$39</f>
        <v>22.262887068781779</v>
      </c>
      <c r="O104" s="28">
        <f>+'[16]24'!$T$39</f>
        <v>25.559118975160249</v>
      </c>
      <c r="Q104" s="10">
        <v>1016</v>
      </c>
      <c r="R104" s="10" t="s">
        <v>25</v>
      </c>
      <c r="S104" s="28">
        <f t="shared" si="15"/>
        <v>23.421676443495478</v>
      </c>
      <c r="T104" s="28">
        <f>+'[17]2M'!$S$39</f>
        <v>26.750664324229451</v>
      </c>
      <c r="U104" s="28">
        <f>+'[17]3M'!$S$39</f>
        <v>29.706953614822385</v>
      </c>
      <c r="V104" s="28">
        <f>+'[17]4M'!$S$39</f>
        <v>28.942916118412271</v>
      </c>
      <c r="W104" s="28">
        <f>+'[17]5M'!$S$39</f>
        <v>28.11976172294321</v>
      </c>
      <c r="X104" s="28">
        <f>+'[17]6M'!$S$39</f>
        <v>29.612348409596134</v>
      </c>
      <c r="Y104" s="28">
        <f>+'[17]7M'!$S$39</f>
        <v>29.364741379663752</v>
      </c>
      <c r="Z104" s="28">
        <f>+'[17]8M'!$S$39</f>
        <v>27.031829633217509</v>
      </c>
      <c r="AA104" s="28">
        <f>+'[17]9M'!$S$39</f>
        <v>25.895203308338111</v>
      </c>
      <c r="AB104" s="28">
        <f>+'[17]10M'!$S$39</f>
        <v>26.34055266741175</v>
      </c>
      <c r="AC104" s="28">
        <f>+'[17]11M'!$S$39</f>
        <v>25.845884114647514</v>
      </c>
      <c r="AD104" s="28">
        <f>+'[17]12M'!$S$39</f>
        <v>25.559118975160249</v>
      </c>
      <c r="AE104" s="374"/>
    </row>
    <row r="105" spans="1:31" customFormat="1">
      <c r="A105" s="10">
        <v>1017</v>
      </c>
      <c r="B105" s="10" t="s">
        <v>26</v>
      </c>
      <c r="C105" s="28">
        <f>+'[16]25'!$E$39</f>
        <v>39.690280963764465</v>
      </c>
      <c r="D105" s="28">
        <f>+'[16]25'!$F$39</f>
        <v>34.200842841978059</v>
      </c>
      <c r="E105" s="28">
        <f>+'[16]25'!$G$39</f>
        <v>37.221330077388849</v>
      </c>
      <c r="F105" s="28">
        <f>+'[16]25'!$I$39</f>
        <v>36.736047569752188</v>
      </c>
      <c r="G105" s="28">
        <f>+'[16]25'!$J$39</f>
        <v>32.428967972186619</v>
      </c>
      <c r="H105" s="28">
        <f>+'[16]25'!$K$39</f>
        <v>42.786309917434743</v>
      </c>
      <c r="I105" s="28">
        <f>+'[16]25'!$M$39</f>
        <v>34.868582036587824</v>
      </c>
      <c r="J105" s="28">
        <f>+'[16]25'!$N$39</f>
        <v>26.803278461483064</v>
      </c>
      <c r="K105" s="28">
        <f>+'[16]25'!$O$39</f>
        <v>28.886333723839691</v>
      </c>
      <c r="L105" s="28">
        <f>+'[16]25'!$Q$39</f>
        <v>37.567901913349459</v>
      </c>
      <c r="M105" s="28">
        <f>+'[16]25'!$R$39</f>
        <v>32.577432987900188</v>
      </c>
      <c r="N105" s="28">
        <f>+'[16]25'!$S$39</f>
        <v>39.399783255064328</v>
      </c>
      <c r="O105" s="28">
        <f>+'[16]25'!$T$39</f>
        <v>35.303881775090105</v>
      </c>
      <c r="Q105" s="10">
        <v>1017</v>
      </c>
      <c r="R105" s="10" t="s">
        <v>26</v>
      </c>
      <c r="S105" s="28">
        <f t="shared" si="15"/>
        <v>39.690280963764465</v>
      </c>
      <c r="T105" s="28">
        <f>+'[17]2M'!$T$39</f>
        <v>36.994381845259625</v>
      </c>
      <c r="U105" s="28">
        <f>+'[17]3M'!$T$39</f>
        <v>37.070341179695006</v>
      </c>
      <c r="V105" s="28">
        <f>+'[17]4M'!$T$39</f>
        <v>36.984668118471703</v>
      </c>
      <c r="W105" s="28">
        <f>+'[17]5M'!$T$39</f>
        <v>36.111053604474584</v>
      </c>
      <c r="X105" s="28">
        <f>+'[17]6M'!$T$39</f>
        <v>37.291493757591368</v>
      </c>
      <c r="Y105" s="28">
        <f>+'[17]7M'!$T$39</f>
        <v>36.916291600061477</v>
      </c>
      <c r="Z105" s="28">
        <f>+'[17]8M'!$T$39</f>
        <v>35.612117701619894</v>
      </c>
      <c r="AA105" s="28">
        <f>+'[17]9M'!$T$39</f>
        <v>34.87285279103066</v>
      </c>
      <c r="AB105" s="28">
        <f>+'[17]10M'!$T$39</f>
        <v>35.152237746371895</v>
      </c>
      <c r="AC105" s="28">
        <f>+'[17]11M'!$T$39</f>
        <v>34.921465881381174</v>
      </c>
      <c r="AD105" s="28">
        <f>+'[17]12M'!$T$39</f>
        <v>35.303881775090105</v>
      </c>
      <c r="AE105" s="374"/>
    </row>
    <row r="106" spans="1:31" customFormat="1">
      <c r="A106" s="10">
        <v>1018</v>
      </c>
      <c r="B106" s="10" t="s">
        <v>27</v>
      </c>
      <c r="C106" s="28">
        <f>+'[16]26'!$E$39</f>
        <v>21.611168921262575</v>
      </c>
      <c r="D106" s="28">
        <f>+'[16]26'!$F$39</f>
        <v>21.534608913409244</v>
      </c>
      <c r="E106" s="28">
        <f>+'[16]26'!$G$39</f>
        <v>21.963412127440904</v>
      </c>
      <c r="F106" s="28">
        <f>+'[16]26'!$I$39</f>
        <v>21.822894168466522</v>
      </c>
      <c r="G106" s="28">
        <f>+'[16]26'!$J$39</f>
        <v>21.700568046532194</v>
      </c>
      <c r="H106" s="28">
        <f>+'[16]26'!$K$39</f>
        <v>21.95507615514795</v>
      </c>
      <c r="I106" s="28">
        <f>+'[16]26'!$M$39</f>
        <v>21.872426468126704</v>
      </c>
      <c r="J106" s="28">
        <f>+'[16]26'!$N$39</f>
        <v>21.105286204296107</v>
      </c>
      <c r="K106" s="28">
        <f>+'[16]26'!$O$39</f>
        <v>21.929730693775635</v>
      </c>
      <c r="L106" s="28">
        <f>+'[16]26'!$Q$39</f>
        <v>21.980694187718218</v>
      </c>
      <c r="M106" s="28">
        <f>+'[16]26'!$R$39</f>
        <v>21.666488818427108</v>
      </c>
      <c r="N106" s="28">
        <f>+'[16]26'!$S$39</f>
        <v>21.754979489998732</v>
      </c>
      <c r="O106" s="28">
        <f>+'[16]26'!$T$39</f>
        <v>21.727488727366932</v>
      </c>
      <c r="Q106" s="10">
        <v>1018</v>
      </c>
      <c r="R106" s="10" t="s">
        <v>27</v>
      </c>
      <c r="S106" s="28">
        <f t="shared" si="15"/>
        <v>21.611168921262575</v>
      </c>
      <c r="T106" s="28">
        <f>+'[17]2M'!$U$39</f>
        <v>21.570926143024618</v>
      </c>
      <c r="U106" s="28">
        <f>+'[17]3M'!$U$39</f>
        <v>21.701806816000875</v>
      </c>
      <c r="V106" s="28">
        <f>+'[17]4M'!$U$39</f>
        <v>21.733139588054183</v>
      </c>
      <c r="W106" s="28">
        <f>+'[17]5M'!$U$39</f>
        <v>21.726856841045123</v>
      </c>
      <c r="X106" s="28">
        <f>+'[17]6M'!$U$39</f>
        <v>21.763602509602297</v>
      </c>
      <c r="Y106" s="28">
        <f>+'[17]7M'!$U$39</f>
        <v>21.782156743218653</v>
      </c>
      <c r="Z106" s="28">
        <f>+'[17]8M'!$U$39</f>
        <v>21.675185547569573</v>
      </c>
      <c r="AA106" s="28">
        <f>+'[17]9M'!$U$39</f>
        <v>21.70540797164853</v>
      </c>
      <c r="AB106" s="28">
        <f>+'[17]10M'!$U$39</f>
        <v>21.731138095143027</v>
      </c>
      <c r="AC106" s="28">
        <f>+'[17]11M'!$U$39</f>
        <v>21.725221341414073</v>
      </c>
      <c r="AD106" s="28">
        <f>+'[17]12M'!$U$39</f>
        <v>21.727488727366932</v>
      </c>
      <c r="AE106" s="374"/>
    </row>
    <row r="107" spans="1:31" customFormat="1">
      <c r="A107" s="10">
        <v>1019</v>
      </c>
      <c r="B107" s="10" t="s">
        <v>28</v>
      </c>
      <c r="C107" s="28">
        <f>+'[16]27'!$E$39</f>
        <v>29.390606536728519</v>
      </c>
      <c r="D107" s="28">
        <f>+'[16]27'!$F$39</f>
        <v>20.598262947017396</v>
      </c>
      <c r="E107" s="28">
        <f>+'[16]27'!$G$39</f>
        <v>22.147323768543462</v>
      </c>
      <c r="F107" s="28">
        <f>+'[16]27'!$I$39</f>
        <v>17.078771629304139</v>
      </c>
      <c r="G107" s="28">
        <f>+'[16]27'!$J$39</f>
        <v>14.017665952890793</v>
      </c>
      <c r="H107" s="28">
        <f>+'[16]27'!$K$39</f>
        <v>30.277727763773854</v>
      </c>
      <c r="I107" s="28">
        <f>+'[16]27'!$M$39</f>
        <v>22.522522522522522</v>
      </c>
      <c r="J107" s="28">
        <f>+'[16]27'!$N$39</f>
        <v>13.128388575261305</v>
      </c>
      <c r="K107" s="28">
        <f>+'[16]27'!$O$39</f>
        <v>12.076157073965053</v>
      </c>
      <c r="L107" s="28">
        <f>+'[16]27'!$Q$39</f>
        <v>20.757825370675455</v>
      </c>
      <c r="M107" s="28">
        <f>+'[16]27'!$R$39</f>
        <v>11.466116645911166</v>
      </c>
      <c r="N107" s="28">
        <f>+'[16]27'!$S$39</f>
        <v>19.967374892148403</v>
      </c>
      <c r="O107" s="28">
        <f>+'[16]27'!$T$39</f>
        <v>19.558125862477237</v>
      </c>
      <c r="Q107" s="10">
        <v>1019</v>
      </c>
      <c r="R107" s="10" t="s">
        <v>28</v>
      </c>
      <c r="S107" s="28">
        <f t="shared" si="15"/>
        <v>29.390606536728519</v>
      </c>
      <c r="T107" s="28">
        <f>+'[17]2M'!$V$39</f>
        <v>24.900716114807121</v>
      </c>
      <c r="U107" s="28">
        <f>+'[17]3M'!$V$39</f>
        <v>23.957245608026266</v>
      </c>
      <c r="V107" s="28">
        <f>+'[17]4M'!$V$39</f>
        <v>22.22541690626797</v>
      </c>
      <c r="W107" s="28">
        <f>+'[17]5M'!$V$39</f>
        <v>20.671605488781239</v>
      </c>
      <c r="X107" s="28">
        <f>+'[17]6M'!$V$39</f>
        <v>22.436926131193648</v>
      </c>
      <c r="Y107" s="28">
        <f>+'[17]7M'!$V$39</f>
        <v>22.450666032432736</v>
      </c>
      <c r="Z107" s="28">
        <f>+'[17]8M'!$V$39</f>
        <v>21.197545223132845</v>
      </c>
      <c r="AA107" s="28">
        <f>+'[17]9M'!$V$39</f>
        <v>20.220497965284384</v>
      </c>
      <c r="AB107" s="28">
        <f>+'[17]10M'!$V$39</f>
        <v>20.274432931951832</v>
      </c>
      <c r="AC107" s="28">
        <f>+'[17]11M'!$V$39</f>
        <v>19.524603560227927</v>
      </c>
      <c r="AD107" s="28">
        <f>+'[17]12M'!$V$39</f>
        <v>19.558125862477237</v>
      </c>
      <c r="AE107" s="374"/>
    </row>
    <row r="108" spans="1:31" customFormat="1">
      <c r="A108" s="10">
        <v>1020</v>
      </c>
      <c r="B108" s="10" t="s">
        <v>29</v>
      </c>
      <c r="C108" s="28">
        <f>+'[16]28'!$E$39</f>
        <v>27.418045479714319</v>
      </c>
      <c r="D108" s="28">
        <f>+'[16]28'!$F$39</f>
        <v>28.90443396841259</v>
      </c>
      <c r="E108" s="28">
        <f>+'[16]28'!$G$39</f>
        <v>29.473451571910047</v>
      </c>
      <c r="F108" s="28">
        <f>+'[16]28'!$I$39</f>
        <v>30.553896447572303</v>
      </c>
      <c r="G108" s="28">
        <f>+'[16]28'!$J$39</f>
        <v>31.450332350559162</v>
      </c>
      <c r="H108" s="28">
        <f>+'[16]28'!$K$39</f>
        <v>34.839231183761449</v>
      </c>
      <c r="I108" s="28">
        <f>+'[16]28'!$M$39</f>
        <v>31.159358867240634</v>
      </c>
      <c r="J108" s="28">
        <f>+'[16]28'!$N$39</f>
        <v>32.201026948763939</v>
      </c>
      <c r="K108" s="28">
        <f>+'[16]28'!$O$39</f>
        <v>28.656854006046789</v>
      </c>
      <c r="L108" s="28">
        <f>+'[16]28'!$Q$39</f>
        <v>27.592052413750974</v>
      </c>
      <c r="M108" s="28">
        <f>+'[16]28'!$R$39</f>
        <v>27.445075364075848</v>
      </c>
      <c r="N108" s="28">
        <f>+'[16]28'!$S$39</f>
        <v>27.386922822959736</v>
      </c>
      <c r="O108" s="28">
        <f>+'[16]28'!$T$39</f>
        <v>29.805572705138044</v>
      </c>
      <c r="Q108" s="10">
        <v>1020</v>
      </c>
      <c r="R108" s="10" t="s">
        <v>29</v>
      </c>
      <c r="S108" s="28">
        <f t="shared" si="15"/>
        <v>27.418045479714319</v>
      </c>
      <c r="T108" s="28">
        <f>+'[17]2M'!$W$39</f>
        <v>28.18982495640266</v>
      </c>
      <c r="U108" s="28">
        <f>+'[17]3M'!$W$39</f>
        <v>28.62358914919152</v>
      </c>
      <c r="V108" s="28">
        <f>+'[17]4M'!$W$39</f>
        <v>29.125475831516955</v>
      </c>
      <c r="W108" s="28">
        <f>+'[17]5M'!$W$39</f>
        <v>29.605188997241548</v>
      </c>
      <c r="X108" s="28">
        <f>+'[17]6M'!$W$39</f>
        <v>30.478348337867889</v>
      </c>
      <c r="Y108" s="28">
        <f>+'[17]7M'!$W$39</f>
        <v>30.582757535599104</v>
      </c>
      <c r="Z108" s="28">
        <f>+'[17]8M'!$W$39</f>
        <v>30.807328883333124</v>
      </c>
      <c r="AA108" s="28">
        <f>+'[17]9M'!$W$39</f>
        <v>30.557845749692824</v>
      </c>
      <c r="AB108" s="28">
        <f>+'[17]10M'!$W$39</f>
        <v>30.268831435280713</v>
      </c>
      <c r="AC108" s="28">
        <f>+'[17]11M'!$W$39</f>
        <v>30.01385586955832</v>
      </c>
      <c r="AD108" s="28">
        <f>+'[17]12M'!$W$39</f>
        <v>29.805572705138044</v>
      </c>
      <c r="AE108" s="374"/>
    </row>
    <row r="109" spans="1:31" customFormat="1">
      <c r="A109" s="10">
        <v>1021</v>
      </c>
      <c r="B109" s="10" t="s">
        <v>30</v>
      </c>
      <c r="C109" s="28">
        <f>+'[16]29'!$E$39</f>
        <v>27.232178267517789</v>
      </c>
      <c r="D109" s="28">
        <f>+'[16]29'!$F$39</f>
        <v>27.505509270698063</v>
      </c>
      <c r="E109" s="28">
        <f>+'[16]29'!$G$39</f>
        <v>26.947863579523652</v>
      </c>
      <c r="F109" s="28">
        <f>+'[16]29'!$I$39</f>
        <v>29.444389948016813</v>
      </c>
      <c r="G109" s="28">
        <f>+'[16]29'!$J$39</f>
        <v>31.126326913809059</v>
      </c>
      <c r="H109" s="28">
        <f>+'[16]29'!$K$39</f>
        <v>30.800873484403173</v>
      </c>
      <c r="I109" s="28">
        <f>+'[16]29'!$M$39</f>
        <v>29.489778000161731</v>
      </c>
      <c r="J109" s="28">
        <f>+'[16]29'!$N$39</f>
        <v>20.265159105352168</v>
      </c>
      <c r="K109" s="28">
        <f>+'[16]29'!$O$39</f>
        <v>28.077167364585272</v>
      </c>
      <c r="L109" s="28">
        <f>+'[16]29'!$Q$39</f>
        <v>31.804752438000044</v>
      </c>
      <c r="M109" s="28">
        <f>+'[16]29'!$R$39</f>
        <v>30.946094058902236</v>
      </c>
      <c r="N109" s="28">
        <f>+'[16]29'!$S$39</f>
        <v>34.714377964528005</v>
      </c>
      <c r="O109" s="28">
        <f>+'[16]29'!$T$39</f>
        <v>29.036680687431421</v>
      </c>
      <c r="Q109" s="10">
        <v>1021</v>
      </c>
      <c r="R109" s="10" t="s">
        <v>30</v>
      </c>
      <c r="S109" s="28">
        <f t="shared" si="15"/>
        <v>27.232178267517789</v>
      </c>
      <c r="T109" s="28">
        <f>+'[17]2M'!$X$39</f>
        <v>27.38111170207646</v>
      </c>
      <c r="U109" s="28">
        <f>+'[17]3M'!$X$39</f>
        <v>27.229497585786248</v>
      </c>
      <c r="V109" s="28">
        <f>+'[17]4M'!$X$39</f>
        <v>27.825868716303741</v>
      </c>
      <c r="W109" s="28">
        <f>+'[17]5M'!$X$39</f>
        <v>28.467393634432618</v>
      </c>
      <c r="X109" s="28">
        <f>+'[17]6M'!$X$39</f>
        <v>28.861859507280013</v>
      </c>
      <c r="Y109" s="28">
        <f>+'[17]7M'!$X$39</f>
        <v>28.956071065740307</v>
      </c>
      <c r="Z109" s="28">
        <f>+'[17]8M'!$X$39</f>
        <v>27.816693343763077</v>
      </c>
      <c r="AA109" s="28">
        <f>+'[17]9M'!$X$39</f>
        <v>27.846171414306241</v>
      </c>
      <c r="AB109" s="28">
        <f>+'[17]10M'!$X$39</f>
        <v>28.25959397768224</v>
      </c>
      <c r="AC109" s="28">
        <f>+'[17]11M'!$X$39</f>
        <v>28.508682231727423</v>
      </c>
      <c r="AD109" s="28">
        <f>+'[17]12M'!$X$39</f>
        <v>29.036680687431421</v>
      </c>
      <c r="AE109" s="374"/>
    </row>
    <row r="110" spans="1:31" customFormat="1">
      <c r="A110" s="10">
        <v>1022</v>
      </c>
      <c r="B110" s="10" t="s">
        <v>31</v>
      </c>
      <c r="C110" s="28">
        <f>+'[16]30'!$E$39</f>
        <v>23.892070417296335</v>
      </c>
      <c r="D110" s="28">
        <f>+'[16]30'!$F$39</f>
        <v>21.250333946805984</v>
      </c>
      <c r="E110" s="28">
        <f>+'[16]30'!$G$39</f>
        <v>30.500980254866267</v>
      </c>
      <c r="F110" s="28">
        <f>+'[16]30'!$I$39</f>
        <v>27.607430025619013</v>
      </c>
      <c r="G110" s="28">
        <f>+'[16]30'!$J$39</f>
        <v>25.741160661795583</v>
      </c>
      <c r="H110" s="28">
        <f>+'[16]30'!$K$39</f>
        <v>35.694924156444898</v>
      </c>
      <c r="I110" s="28">
        <f>+'[16]30'!$M$39</f>
        <v>23.683083706861996</v>
      </c>
      <c r="J110" s="28">
        <f>+'[16]30'!$N$39</f>
        <v>27.792515543073282</v>
      </c>
      <c r="K110" s="28">
        <f>+'[16]30'!$O$39</f>
        <v>20.457338727109903</v>
      </c>
      <c r="L110" s="28">
        <f>+'[16]30'!$Q$39</f>
        <v>28.837316453256562</v>
      </c>
      <c r="M110" s="28">
        <f>+'[16]30'!$R$39</f>
        <v>20.868829420359489</v>
      </c>
      <c r="N110" s="28">
        <f>+'[16]30'!$S$39</f>
        <v>27.943281512626001</v>
      </c>
      <c r="O110" s="28">
        <f>+'[16]30'!$T$39</f>
        <v>26.275135093518749</v>
      </c>
      <c r="Q110" s="10">
        <v>1022</v>
      </c>
      <c r="R110" s="10" t="s">
        <v>31</v>
      </c>
      <c r="S110" s="28">
        <f t="shared" si="15"/>
        <v>23.892070417296335</v>
      </c>
      <c r="T110" s="28">
        <f>+'[17]2M'!$Y$39</f>
        <v>22.592305564759716</v>
      </c>
      <c r="U110" s="28">
        <f>+'[17]3M'!$Y$39</f>
        <v>25.302930947282785</v>
      </c>
      <c r="V110" s="28">
        <f>+'[17]4M'!$Y$39</f>
        <v>25.902298228075566</v>
      </c>
      <c r="W110" s="28">
        <f>+'[17]5M'!$Y$39</f>
        <v>25.870233163283991</v>
      </c>
      <c r="X110" s="28">
        <f>+'[17]6M'!$Y$39</f>
        <v>27.717308451885163</v>
      </c>
      <c r="Y110" s="28">
        <f>+'[17]7M'!$Y$39</f>
        <v>27.072756066887138</v>
      </c>
      <c r="Z110" s="28">
        <f>+'[17]8M'!$Y$39</f>
        <v>27.178059642884953</v>
      </c>
      <c r="AA110" s="28">
        <f>+'[17]9M'!$Y$39</f>
        <v>26.383202596285116</v>
      </c>
      <c r="AB110" s="28">
        <f>+'[17]10M'!$Y$39</f>
        <v>26.648641394805566</v>
      </c>
      <c r="AC110" s="28">
        <f>+'[17]11M'!$Y$39</f>
        <v>26.126487149702143</v>
      </c>
      <c r="AD110" s="28">
        <f>+'[17]12M'!$Y$39</f>
        <v>26.275135093518749</v>
      </c>
      <c r="AE110" s="374"/>
    </row>
    <row r="111" spans="1:31" customFormat="1">
      <c r="A111" s="10">
        <v>1023</v>
      </c>
      <c r="B111" s="10" t="s">
        <v>32</v>
      </c>
      <c r="C111" s="28">
        <f>+'[16]31'!$E$39</f>
        <v>21.723652620250018</v>
      </c>
      <c r="D111" s="28">
        <f>+'[16]31'!$F$39</f>
        <v>16.049599657722631</v>
      </c>
      <c r="E111" s="28">
        <f>+'[16]31'!$G$39</f>
        <v>17.743622585121145</v>
      </c>
      <c r="F111" s="28">
        <f>+'[16]31'!$I$39</f>
        <v>20.398807673833812</v>
      </c>
      <c r="G111" s="28">
        <f>+'[16]31'!$J$39</f>
        <v>20.824847644785851</v>
      </c>
      <c r="H111" s="28">
        <f>+'[16]31'!$K$39</f>
        <v>25.94268169251357</v>
      </c>
      <c r="I111" s="28">
        <f>+'[16]31'!$M$39</f>
        <v>20.662779248347206</v>
      </c>
      <c r="J111" s="28">
        <f>+'[16]31'!$N$39</f>
        <v>20.249209800303291</v>
      </c>
      <c r="K111" s="28">
        <f>+'[16]31'!$O$39</f>
        <v>18.036398977526893</v>
      </c>
      <c r="L111" s="28">
        <f>+'[16]31'!$Q$39</f>
        <v>17.457107443407921</v>
      </c>
      <c r="M111" s="28">
        <f>+'[16]31'!$R$39</f>
        <v>19.275321218996094</v>
      </c>
      <c r="N111" s="28">
        <f>+'[16]31'!$S$39</f>
        <v>18.637341732676354</v>
      </c>
      <c r="O111" s="28">
        <f>+'[16]31'!$T$39</f>
        <v>19.797865261974234</v>
      </c>
      <c r="Q111" s="10">
        <v>1023</v>
      </c>
      <c r="R111" s="10" t="s">
        <v>32</v>
      </c>
      <c r="S111" s="28">
        <f t="shared" si="15"/>
        <v>21.723652620250018</v>
      </c>
      <c r="T111" s="28">
        <f>+'[17]2M'!$Z$39</f>
        <v>18.907934197007094</v>
      </c>
      <c r="U111" s="28">
        <f>+'[17]3M'!$Z$39</f>
        <v>18.503210550790023</v>
      </c>
      <c r="V111" s="28">
        <f>+'[17]4M'!$Z$39</f>
        <v>18.994841205868131</v>
      </c>
      <c r="W111" s="28">
        <f>+'[17]5M'!$Z$39</f>
        <v>19.344951059476774</v>
      </c>
      <c r="X111" s="28">
        <f>+'[17]6M'!$Z$39</f>
        <v>20.52623641476206</v>
      </c>
      <c r="Y111" s="28">
        <f>+'[17]7M'!$Z$39</f>
        <v>20.548058588744535</v>
      </c>
      <c r="Z111" s="28">
        <f>+'[17]8M'!$Z$39</f>
        <v>20.505120242348511</v>
      </c>
      <c r="AA111" s="28">
        <f>+'[17]9M'!$Z$39</f>
        <v>20.218307076109728</v>
      </c>
      <c r="AB111" s="28">
        <f>+'[17]10M'!$Z$39</f>
        <v>19.952103491120209</v>
      </c>
      <c r="AC111" s="28">
        <f>+'[17]11M'!$Z$39</f>
        <v>19.892765496246472</v>
      </c>
      <c r="AD111" s="28">
        <f>+'[17]12M'!$Z$39</f>
        <v>19.797865261974234</v>
      </c>
      <c r="AE111" s="374"/>
    </row>
    <row r="112" spans="1:31" customFormat="1">
      <c r="A112" s="10">
        <v>1024</v>
      </c>
      <c r="B112" s="10" t="s">
        <v>33</v>
      </c>
      <c r="C112" s="28">
        <f>+'[16]32'!$E$39</f>
        <v>31.006735021575881</v>
      </c>
      <c r="D112" s="28">
        <f>+'[16]32'!$F$39</f>
        <v>26.86090709538335</v>
      </c>
      <c r="E112" s="28">
        <f>+'[16]32'!$G$39</f>
        <v>25.6581940256861</v>
      </c>
      <c r="F112" s="28">
        <f>+'[16]32'!$I$39</f>
        <v>23.095356231407461</v>
      </c>
      <c r="G112" s="28">
        <f>+'[16]32'!$J$39</f>
        <v>19.94343042460746</v>
      </c>
      <c r="H112" s="28">
        <f>+'[16]32'!$K$39</f>
        <v>31.956549223895049</v>
      </c>
      <c r="I112" s="28">
        <f>+'[16]32'!$M$39</f>
        <v>22.395830618349159</v>
      </c>
      <c r="J112" s="28">
        <f>+'[16]32'!$N$39</f>
        <v>25.758525435744495</v>
      </c>
      <c r="K112" s="28">
        <f>+'[16]32'!$O$39</f>
        <v>17.373522883280515</v>
      </c>
      <c r="L112" s="28">
        <f>+'[16]32'!$Q$39</f>
        <v>22.060770961136228</v>
      </c>
      <c r="M112" s="28">
        <f>+'[16]32'!$R$39</f>
        <v>19.947472203350511</v>
      </c>
      <c r="N112" s="28">
        <f>+'[16]32'!$S$39</f>
        <v>22.007467992344036</v>
      </c>
      <c r="O112" s="28">
        <f>+'[16]32'!$T$39</f>
        <v>24.083197431017776</v>
      </c>
      <c r="Q112" s="10">
        <v>1024</v>
      </c>
      <c r="R112" s="10" t="s">
        <v>33</v>
      </c>
      <c r="S112" s="28">
        <f t="shared" si="15"/>
        <v>31.006735021575881</v>
      </c>
      <c r="T112" s="28">
        <f>+'[17]2M'!$AA$39</f>
        <v>28.951417798924435</v>
      </c>
      <c r="U112" s="28">
        <f>+'[17]3M'!$AA$39</f>
        <v>27.856371821670585</v>
      </c>
      <c r="V112" s="28">
        <f>+'[17]4M'!$AA$39</f>
        <v>26.689893077105069</v>
      </c>
      <c r="W112" s="28">
        <f>+'[17]5M'!$AA$39</f>
        <v>25.403951191424301</v>
      </c>
      <c r="X112" s="28">
        <f>+'[17]6M'!$AA$39</f>
        <v>26.561815695460737</v>
      </c>
      <c r="Y112" s="28">
        <f>+'[17]7M'!$AA$39</f>
        <v>25.943714206516947</v>
      </c>
      <c r="Z112" s="28">
        <f>+'[17]8M'!$AA$39</f>
        <v>25.918420458310798</v>
      </c>
      <c r="AA112" s="28">
        <f>+'[17]9M'!$AA$39</f>
        <v>24.969595527951665</v>
      </c>
      <c r="AB112" s="28">
        <f>+'[17]10M'!$AA$39</f>
        <v>24.68534707856513</v>
      </c>
      <c r="AC112" s="28">
        <f>+'[17]11M'!$AA$39</f>
        <v>24.266520537478854</v>
      </c>
      <c r="AD112" s="28">
        <f>+'[17]12M'!$AA$39</f>
        <v>24.083197431017776</v>
      </c>
      <c r="AE112" s="374"/>
    </row>
    <row r="113" spans="1:32" customFormat="1">
      <c r="A113" s="10">
        <v>1025</v>
      </c>
      <c r="B113" s="10" t="s">
        <v>34</v>
      </c>
      <c r="C113" s="28">
        <f>+'[16]33'!$E$39</f>
        <v>22.573056056577006</v>
      </c>
      <c r="D113" s="28">
        <f>+'[16]33'!$F$39</f>
        <v>19.71178441474223</v>
      </c>
      <c r="E113" s="28">
        <f>+'[16]33'!$G$39</f>
        <v>23.868487875659238</v>
      </c>
      <c r="F113" s="28">
        <f>+'[16]33'!$I$39</f>
        <v>22.212955240478177</v>
      </c>
      <c r="G113" s="28">
        <f>+'[16]33'!$J$39</f>
        <v>21.033759653027776</v>
      </c>
      <c r="H113" s="28">
        <f>+'[16]33'!$K$39</f>
        <v>25.591463414634148</v>
      </c>
      <c r="I113" s="28">
        <f>+'[16]33'!$M$39</f>
        <v>24.148067378975828</v>
      </c>
      <c r="J113" s="28">
        <f>+'[16]33'!$N$39</f>
        <v>20.139443600988166</v>
      </c>
      <c r="K113" s="28">
        <f>+'[16]33'!$O$39</f>
        <v>16.602510866072997</v>
      </c>
      <c r="L113" s="28">
        <f>+'[16]33'!$Q$39</f>
        <v>22.19294042485226</v>
      </c>
      <c r="M113" s="28">
        <f>+'[16]33'!$R$39</f>
        <v>13.593387682964911</v>
      </c>
      <c r="N113" s="28">
        <f>+'[16]33'!$S$39</f>
        <v>15.670829375177684</v>
      </c>
      <c r="O113" s="28">
        <f>+'[16]33'!$T$39</f>
        <v>20.616331548956772</v>
      </c>
      <c r="Q113" s="10">
        <v>1025</v>
      </c>
      <c r="R113" s="10" t="s">
        <v>34</v>
      </c>
      <c r="S113" s="28">
        <f t="shared" si="15"/>
        <v>22.573056056577006</v>
      </c>
      <c r="T113" s="28">
        <f>+'[17]2M'!$AB$39</f>
        <v>21.150028309932843</v>
      </c>
      <c r="U113" s="28">
        <f>+'[17]3M'!$AB$39</f>
        <v>22.072575413942168</v>
      </c>
      <c r="V113" s="28">
        <f>+'[17]4M'!$AB$39</f>
        <v>22.108242889585046</v>
      </c>
      <c r="W113" s="28">
        <f>+'[17]5M'!$AB$39</f>
        <v>21.895595640257508</v>
      </c>
      <c r="X113" s="28">
        <f>+'[17]6M'!$AB$39</f>
        <v>22.534661816648217</v>
      </c>
      <c r="Y113" s="28">
        <f>+'[17]7M'!$AB$39</f>
        <v>22.812944730321348</v>
      </c>
      <c r="Z113" s="28">
        <f>+'[17]8M'!$AB$39</f>
        <v>22.39888051477968</v>
      </c>
      <c r="AA113" s="28">
        <f>+'[17]9M'!$AB$39</f>
        <v>21.708754233055508</v>
      </c>
      <c r="AB113" s="28">
        <f>+'[17]10M'!$AB$39</f>
        <v>21.759660533097378</v>
      </c>
      <c r="AC113" s="28">
        <f>+'[17]11M'!$AB$39</f>
        <v>21.036168109925907</v>
      </c>
      <c r="AD113" s="28">
        <f>+'[17]12M'!$AB$39</f>
        <v>20.616331548956772</v>
      </c>
      <c r="AE113" s="374"/>
    </row>
    <row r="114" spans="1:32" customFormat="1">
      <c r="A114" s="10">
        <v>1026</v>
      </c>
      <c r="B114" s="10" t="s">
        <v>35</v>
      </c>
      <c r="C114" s="28">
        <f>+'[16]34'!$E$39</f>
        <v>18.127978865875363</v>
      </c>
      <c r="D114" s="28">
        <f>+'[16]34'!$F$39</f>
        <v>14.121361422584663</v>
      </c>
      <c r="E114" s="28">
        <f>+'[16]34'!$G$39</f>
        <v>14.546435856242892</v>
      </c>
      <c r="F114" s="28">
        <f>+'[16]34'!$I$39</f>
        <v>11.053002140362736</v>
      </c>
      <c r="G114" s="28">
        <f>+'[16]34'!$J$39</f>
        <v>9.5608395218617215</v>
      </c>
      <c r="H114" s="28">
        <f>+'[16]34'!$K$39</f>
        <v>19.929822774495825</v>
      </c>
      <c r="I114" s="28">
        <f>+'[16]34'!$M$39</f>
        <v>14.655167916530813</v>
      </c>
      <c r="J114" s="28">
        <f>+'[16]34'!$N$39</f>
        <v>11.99645464025026</v>
      </c>
      <c r="K114" s="28">
        <f>+'[16]34'!$O$39</f>
        <v>6.0534505971010439</v>
      </c>
      <c r="L114" s="28">
        <f>+'[16]34'!$Q$39</f>
        <v>15.62814946440246</v>
      </c>
      <c r="M114" s="28">
        <f>+'[16]34'!$R$39</f>
        <v>13.158261755458362</v>
      </c>
      <c r="N114" s="28">
        <f>+'[16]34'!$S$39</f>
        <v>13.943144287794309</v>
      </c>
      <c r="O114" s="28">
        <f>+'[16]34'!$T$39</f>
        <v>13.613227048929302</v>
      </c>
      <c r="Q114" s="10">
        <v>1026</v>
      </c>
      <c r="R114" s="10" t="s">
        <v>35</v>
      </c>
      <c r="S114" s="28">
        <f t="shared" si="15"/>
        <v>18.127978865875363</v>
      </c>
      <c r="T114" s="28">
        <f>+'[17]2M'!$AC$39</f>
        <v>16.153280053589867</v>
      </c>
      <c r="U114" s="28">
        <f>+'[17]3M'!$AC$39</f>
        <v>15.606764406134502</v>
      </c>
      <c r="V114" s="28">
        <f>+'[17]4M'!$AC$39</f>
        <v>14.484630616625955</v>
      </c>
      <c r="W114" s="28">
        <f>+'[17]5M'!$AC$39</f>
        <v>13.554175140522165</v>
      </c>
      <c r="X114" s="28">
        <f>+'[17]6M'!$AC$39</f>
        <v>14.708325394727945</v>
      </c>
      <c r="Y114" s="28">
        <f>+'[17]7M'!$AC$39</f>
        <v>14.699894506585581</v>
      </c>
      <c r="Z114" s="28">
        <f>+'[17]8M'!$AC$39</f>
        <v>14.324648343646803</v>
      </c>
      <c r="AA114" s="28">
        <f>+'[17]9M'!$AC$39</f>
        <v>13.390278540418187</v>
      </c>
      <c r="AB114" s="28">
        <f>+'[17]10M'!$AC$39</f>
        <v>13.626163782059777</v>
      </c>
      <c r="AC114" s="28">
        <f>+'[17]11M'!$AC$39</f>
        <v>13.583396749862731</v>
      </c>
      <c r="AD114" s="28">
        <f>+'[17]12M'!$AC$39</f>
        <v>13.613227048929302</v>
      </c>
      <c r="AE114" s="374"/>
    </row>
    <row r="115" spans="1:32" customFormat="1">
      <c r="A115" s="10">
        <v>1027</v>
      </c>
      <c r="B115" s="10" t="s">
        <v>36</v>
      </c>
      <c r="C115" s="28">
        <f>+'[16]35'!$E$39</f>
        <v>17.290616584961679</v>
      </c>
      <c r="D115" s="28">
        <f>+'[16]35'!$F$39</f>
        <v>17.369391962767818</v>
      </c>
      <c r="E115" s="28">
        <f>+'[16]35'!$G$39</f>
        <v>17.372256851954514</v>
      </c>
      <c r="F115" s="28">
        <f>+'[16]35'!$I$39</f>
        <v>17.442910915934757</v>
      </c>
      <c r="G115" s="28">
        <f>+'[16]35'!$J$39</f>
        <v>17.648815077439821</v>
      </c>
      <c r="H115" s="28">
        <f>+'[16]35'!$K$39</f>
        <v>18.650255004546594</v>
      </c>
      <c r="I115" s="28">
        <f>+'[16]35'!$M$39</f>
        <v>18.892682324873515</v>
      </c>
      <c r="J115" s="28">
        <f>+'[16]35'!$N$39</f>
        <v>18.965111640704109</v>
      </c>
      <c r="K115" s="28">
        <f>+'[16]35'!$O$39</f>
        <v>19.463046389869717</v>
      </c>
      <c r="L115" s="28">
        <f>+'[16]35'!$Q$39</f>
        <v>13.781463197056171</v>
      </c>
      <c r="M115" s="28">
        <f>+'[16]35'!$R$39</f>
        <v>19.958854150431719</v>
      </c>
      <c r="N115" s="28">
        <f>+'[16]35'!$S$39</f>
        <v>19.684504747139833</v>
      </c>
      <c r="O115" s="28">
        <f>+'[16]35'!$T$39</f>
        <v>18.070252037942431</v>
      </c>
      <c r="Q115" s="10">
        <v>1027</v>
      </c>
      <c r="R115" s="10" t="s">
        <v>36</v>
      </c>
      <c r="S115" s="28">
        <f t="shared" si="15"/>
        <v>17.290616584961679</v>
      </c>
      <c r="T115" s="28">
        <f>+'[17]2M'!$AD$39</f>
        <v>17.332672477052409</v>
      </c>
      <c r="U115" s="28">
        <f>+'[17]3M'!$AD$39</f>
        <v>17.345439163406901</v>
      </c>
      <c r="V115" s="28">
        <f>+'[17]4M'!$AD$39</f>
        <v>17.370579040875565</v>
      </c>
      <c r="W115" s="28">
        <f>+'[17]5M'!$AD$39</f>
        <v>17.428016723335627</v>
      </c>
      <c r="X115" s="28">
        <f>+'[17]6M'!$AD$39</f>
        <v>17.627348869598112</v>
      </c>
      <c r="Y115" s="28">
        <f>+'[17]7M'!$AD$39</f>
        <v>17.846089301554965</v>
      </c>
      <c r="Z115" s="28">
        <f>+'[17]8M'!$AD$39</f>
        <v>18.011782701540234</v>
      </c>
      <c r="AA115" s="28">
        <f>+'[17]9M'!$AD$39</f>
        <v>18.200267247900101</v>
      </c>
      <c r="AB115" s="28">
        <f>+'[17]10M'!$AD$39</f>
        <v>17.691922849515972</v>
      </c>
      <c r="AC115" s="28">
        <f>+'[17]11M'!$AD$39</f>
        <v>17.920682453005863</v>
      </c>
      <c r="AD115" s="28">
        <f>+'[17]12M'!$AD$39</f>
        <v>18.070252037942431</v>
      </c>
      <c r="AE115" s="374"/>
    </row>
    <row r="116" spans="1:32" customFormat="1">
      <c r="A116" s="10">
        <v>1028</v>
      </c>
      <c r="B116" s="10" t="s">
        <v>37</v>
      </c>
      <c r="C116" s="28">
        <f>+'[16]36'!$E$39</f>
        <v>20.744003909600934</v>
      </c>
      <c r="D116" s="28">
        <f>+'[16]36'!$F$39</f>
        <v>25.224769678238491</v>
      </c>
      <c r="E116" s="28">
        <f>+'[16]36'!$G$39</f>
        <v>24.386508280920722</v>
      </c>
      <c r="F116" s="28">
        <f>+'[16]36'!$I$39</f>
        <v>20.564517465352459</v>
      </c>
      <c r="G116" s="28">
        <f>+'[16]36'!$J$39</f>
        <v>21.295492807927474</v>
      </c>
      <c r="H116" s="28">
        <f>+'[16]36'!$K$39</f>
        <v>29.920566106340729</v>
      </c>
      <c r="I116" s="28">
        <f>+'[16]36'!$M$39</f>
        <v>24.977816196381792</v>
      </c>
      <c r="J116" s="28">
        <f>+'[16]36'!$N$39</f>
        <v>24.321505830438941</v>
      </c>
      <c r="K116" s="28">
        <f>+'[16]36'!$O$39</f>
        <v>17.313226660527224</v>
      </c>
      <c r="L116" s="28">
        <f>+'[16]36'!$Q$39</f>
        <v>24.87595166493109</v>
      </c>
      <c r="M116" s="28">
        <f>+'[16]36'!$R$39</f>
        <v>25.042678406972303</v>
      </c>
      <c r="N116" s="28">
        <f>+'[16]36'!$S$39</f>
        <v>23.414109128860769</v>
      </c>
      <c r="O116" s="28">
        <f>+'[16]36'!$T$39</f>
        <v>23.590524468884908</v>
      </c>
      <c r="Q116" s="10">
        <v>1028</v>
      </c>
      <c r="R116" s="10" t="s">
        <v>37</v>
      </c>
      <c r="S116" s="28">
        <f t="shared" si="15"/>
        <v>20.744003909600934</v>
      </c>
      <c r="T116" s="28">
        <f>+'[17]2M'!$AE$39</f>
        <v>22.978111321252833</v>
      </c>
      <c r="U116" s="28">
        <f>+'[17]3M'!$AE$39</f>
        <v>23.460720631179548</v>
      </c>
      <c r="V116" s="28">
        <f>+'[17]4M'!$AE$39</f>
        <v>22.724225533721164</v>
      </c>
      <c r="W116" s="28">
        <f>+'[17]5M'!$AE$39</f>
        <v>22.444326970984029</v>
      </c>
      <c r="X116" s="28">
        <f>+'[17]6M'!$AE$39</f>
        <v>23.812907923562214</v>
      </c>
      <c r="Y116" s="28">
        <f>+'[17]7M'!$AE$39</f>
        <v>23.991772025833164</v>
      </c>
      <c r="Z116" s="28">
        <f>+'[17]8M'!$AE$39</f>
        <v>24.036550814010049</v>
      </c>
      <c r="AA116" s="28">
        <f>+'[17]9M'!$AE$39</f>
        <v>23.305443840521033</v>
      </c>
      <c r="AB116" s="28">
        <f>+'[17]10M'!$AE$39</f>
        <v>23.462087616626413</v>
      </c>
      <c r="AC116" s="28">
        <f>+'[17]11M'!$AE$39</f>
        <v>23.60622044779187</v>
      </c>
      <c r="AD116" s="28">
        <f>+'[17]12M'!$AE$39</f>
        <v>23.590524468884908</v>
      </c>
      <c r="AE116" s="374"/>
    </row>
    <row r="117" spans="1:32" customFormat="1">
      <c r="A117" s="10">
        <v>1029</v>
      </c>
      <c r="B117" s="10" t="s">
        <v>38</v>
      </c>
      <c r="C117" s="28">
        <f>+'[16]37'!$E$39</f>
        <v>24.984470417562179</v>
      </c>
      <c r="D117" s="28">
        <f>+'[16]37'!$F$39</f>
        <v>15.960118472451276</v>
      </c>
      <c r="E117" s="28">
        <f>+'[16]37'!$G$39</f>
        <v>20.07059077387833</v>
      </c>
      <c r="F117" s="28">
        <f>+'[16]37'!$I$39</f>
        <v>21.141603385633296</v>
      </c>
      <c r="G117" s="28">
        <f>+'[16]37'!$J$39</f>
        <v>23.277652439570907</v>
      </c>
      <c r="H117" s="28">
        <f>+'[16]37'!$K$39</f>
        <v>31.048998429104923</v>
      </c>
      <c r="I117" s="28">
        <f>+'[16]37'!$M$39</f>
        <v>24.936466688605577</v>
      </c>
      <c r="J117" s="28">
        <f>+'[16]37'!$N$39</f>
        <v>16.260816461710291</v>
      </c>
      <c r="K117" s="28">
        <f>+'[16]37'!$O$39</f>
        <v>11.533352791532655</v>
      </c>
      <c r="L117" s="28">
        <f>+'[16]37'!$Q$39</f>
        <v>21.526395847571543</v>
      </c>
      <c r="M117" s="28">
        <f>+'[16]37'!$R$39</f>
        <v>8.4417890170287002</v>
      </c>
      <c r="N117" s="28">
        <f>+'[16]37'!$S$39</f>
        <v>21.215769342131331</v>
      </c>
      <c r="O117" s="28">
        <f>+'[16]37'!$T$39</f>
        <v>20.16586430801361</v>
      </c>
      <c r="Q117" s="10">
        <v>1029</v>
      </c>
      <c r="R117" s="10" t="s">
        <v>38</v>
      </c>
      <c r="S117" s="28">
        <f t="shared" si="15"/>
        <v>24.984470417562179</v>
      </c>
      <c r="T117" s="28">
        <f>+'[17]2M'!$AF$39</f>
        <v>20.560535373078974</v>
      </c>
      <c r="U117" s="28">
        <f>+'[17]3M'!$AF$39</f>
        <v>20.394304664810388</v>
      </c>
      <c r="V117" s="28">
        <f>+'[17]4M'!$AF$39</f>
        <v>20.594854319450839</v>
      </c>
      <c r="W117" s="28">
        <f>+'[17]5M'!$AF$39</f>
        <v>21.138235740825841</v>
      </c>
      <c r="X117" s="28">
        <f>+'[17]6M'!$AF$39</f>
        <v>22.98037634150193</v>
      </c>
      <c r="Y117" s="28">
        <f>+'[17]7M'!$AF$39</f>
        <v>23.309186106124777</v>
      </c>
      <c r="Z117" s="28">
        <f>+'[17]8M'!$AF$39</f>
        <v>22.306232553246186</v>
      </c>
      <c r="AA117" s="28">
        <f>+'[17]9M'!$AF$39</f>
        <v>21.096088030165021</v>
      </c>
      <c r="AB117" s="28">
        <f>+'[17]10M'!$AF$39</f>
        <v>21.140384592640817</v>
      </c>
      <c r="AC117" s="28">
        <f>+'[17]11M'!$AF$39</f>
        <v>20.076775040704891</v>
      </c>
      <c r="AD117" s="28">
        <f>+'[17]12M'!$AF$39</f>
        <v>20.16586430801361</v>
      </c>
      <c r="AE117" s="374"/>
    </row>
    <row r="118" spans="1:32" customFormat="1">
      <c r="A118" s="15">
        <v>1030</v>
      </c>
      <c r="B118" s="15" t="s">
        <v>18</v>
      </c>
      <c r="C118" s="30">
        <f>+'[16]17'!$E$39</f>
        <v>18.966372597657514</v>
      </c>
      <c r="D118" s="30">
        <f>+'[16]17'!$F$39</f>
        <v>18.37258052502208</v>
      </c>
      <c r="E118" s="30">
        <f>+'[16]17'!$G$39</f>
        <v>20.367950552755481</v>
      </c>
      <c r="F118" s="30">
        <f>+'[16]17'!$I$39</f>
        <v>19.409194509967854</v>
      </c>
      <c r="G118" s="30">
        <f>+'[16]17'!$J$39</f>
        <v>17.383381538102956</v>
      </c>
      <c r="H118" s="30">
        <f>+'[16]17'!$K$39</f>
        <v>19.696802147316358</v>
      </c>
      <c r="I118" s="30">
        <f>+'[16]17'!$M$39</f>
        <v>16.958622911584666</v>
      </c>
      <c r="J118" s="30">
        <f>+'[16]17'!$N$39</f>
        <v>18.377823408624231</v>
      </c>
      <c r="K118" s="30">
        <f>+'[16]17'!$O$39</f>
        <v>19.408716047514567</v>
      </c>
      <c r="L118" s="30">
        <f>+'[16]17'!$Q$39</f>
        <v>19.297105853259843</v>
      </c>
      <c r="M118" s="30">
        <f>+'[16]17'!$R$39</f>
        <v>19.522725256527782</v>
      </c>
      <c r="N118" s="30">
        <f>+'[16]17'!$S$39</f>
        <v>19.534898497315499</v>
      </c>
      <c r="O118" s="30">
        <f>+'[16]17'!$T$39</f>
        <v>18.923574219580058</v>
      </c>
      <c r="Q118" s="15">
        <v>1030</v>
      </c>
      <c r="R118" s="15" t="s">
        <v>18</v>
      </c>
      <c r="S118" s="30">
        <f t="shared" si="15"/>
        <v>18.966372597657514</v>
      </c>
      <c r="T118" s="30">
        <f>+'[17]2M'!$AG$39</f>
        <v>18.667480811359461</v>
      </c>
      <c r="U118" s="30">
        <f>+'[17]3M'!$AG$39</f>
        <v>19.246622516556293</v>
      </c>
      <c r="V118" s="30">
        <f>+'[17]4M'!$AG$39</f>
        <v>19.289203801896775</v>
      </c>
      <c r="W118" s="30">
        <f>+'[17]5M'!$AG$39</f>
        <v>18.91285746265066</v>
      </c>
      <c r="X118" s="30">
        <f>+'[17]6M'!$AG$39</f>
        <v>19.04789942160496</v>
      </c>
      <c r="Y118" s="30">
        <f>+'[17]7M'!$AG$39</f>
        <v>18.717087283830956</v>
      </c>
      <c r="Z118" s="30">
        <f>+'[17]8M'!$AG$39</f>
        <v>18.66770447398736</v>
      </c>
      <c r="AA118" s="30">
        <f>+'[17]9M'!$AG$39</f>
        <v>18.753927266204549</v>
      </c>
      <c r="AB118" s="30">
        <f>+'[17]10M'!$AG$39</f>
        <v>18.805550991141718</v>
      </c>
      <c r="AC118" s="30">
        <f>+'[17]11M'!$AG$39</f>
        <v>18.871359881909846</v>
      </c>
      <c r="AD118" s="30">
        <f>+'[17]12M'!$AG$39</f>
        <v>18.923574219580058</v>
      </c>
      <c r="AE118" s="374"/>
    </row>
    <row r="119" spans="1:32" customFormat="1">
      <c r="A119" s="4">
        <v>10300</v>
      </c>
      <c r="B119" s="4" t="s">
        <v>149</v>
      </c>
      <c r="C119" s="25">
        <f>+[16]รวม!$E$39</f>
        <v>25.388588786729454</v>
      </c>
      <c r="D119" s="25">
        <f>+[16]รวม!$F$39</f>
        <v>24.57440269928728</v>
      </c>
      <c r="E119" s="25">
        <f>+[16]รวม!$G$39</f>
        <v>26.781209079013696</v>
      </c>
      <c r="F119" s="25">
        <f>+[16]รวม!$I$39</f>
        <v>25.185791602993241</v>
      </c>
      <c r="G119" s="25">
        <f>+[16]รวม!$J$39</f>
        <v>22.69172709562713</v>
      </c>
      <c r="H119" s="25">
        <f>+[16]รวม!$K$39</f>
        <v>30.943907128419873</v>
      </c>
      <c r="I119" s="25">
        <f>+[16]รวม!$M$39</f>
        <v>23.98269135158289</v>
      </c>
      <c r="J119" s="25">
        <f>+[16]รวม!$N$39</f>
        <v>21.690000339601397</v>
      </c>
      <c r="K119" s="25">
        <f>+[16]รวม!$O$39</f>
        <v>21.105301496703024</v>
      </c>
      <c r="L119" s="25">
        <f>+[16]รวม!$Q$39</f>
        <v>26.3957832848991</v>
      </c>
      <c r="M119" s="25">
        <f>+[16]รวม!$R$39</f>
        <v>22.564524725574898</v>
      </c>
      <c r="N119" s="25">
        <f>+[16]รวม!$S$39</f>
        <v>24.641753539091248</v>
      </c>
      <c r="O119" s="25">
        <f>+[16]รวม!$T$39</f>
        <v>24.65391399089005</v>
      </c>
      <c r="Q119" s="4">
        <v>10300</v>
      </c>
      <c r="R119" s="4" t="s">
        <v>149</v>
      </c>
      <c r="S119" s="25">
        <f t="shared" si="15"/>
        <v>25.388588786729454</v>
      </c>
      <c r="T119" s="25">
        <f>+'[17]2M'!$E$39</f>
        <v>24.979532790829783</v>
      </c>
      <c r="U119" s="25">
        <f>+'[17]3M'!$E$39</f>
        <v>25.590312913086223</v>
      </c>
      <c r="V119" s="25">
        <f>+'[17]4M'!$E$39</f>
        <v>25.487169520281167</v>
      </c>
      <c r="W119" s="25">
        <f>+'[17]5M'!$E$39</f>
        <v>24.942549313788099</v>
      </c>
      <c r="X119" s="25">
        <f>+'[17]6M'!$E$39</f>
        <v>26.003767252168796</v>
      </c>
      <c r="Y119" s="25">
        <f>+'[17]7M'!$E$39</f>
        <v>25.693194532154699</v>
      </c>
      <c r="Z119" s="25">
        <f>+'[17]8M'!$E$39</f>
        <v>25.146270416316053</v>
      </c>
      <c r="AA119" s="25">
        <f>+'[17]9M'!$E$39</f>
        <v>24.689607573671807</v>
      </c>
      <c r="AB119" s="25">
        <f>+'[17]10M'!$E$39</f>
        <v>24.862373203693156</v>
      </c>
      <c r="AC119" s="25">
        <f>+'[17]11M'!$E$39</f>
        <v>24.654971654981715</v>
      </c>
      <c r="AD119" s="25">
        <f>+'[17]12M'!$E$39</f>
        <v>24.65391399089005</v>
      </c>
      <c r="AE119" s="374"/>
    </row>
    <row r="120" spans="1:32" customFormat="1">
      <c r="A120" s="32"/>
      <c r="B120" s="32" t="s">
        <v>156</v>
      </c>
      <c r="O120" s="32"/>
    </row>
    <row r="121" spans="1:32" customFormat="1">
      <c r="A121" s="3" t="s">
        <v>55</v>
      </c>
      <c r="B121" s="3" t="s">
        <v>42</v>
      </c>
      <c r="C121" s="3" t="s">
        <v>0</v>
      </c>
      <c r="D121" s="3" t="s">
        <v>1</v>
      </c>
      <c r="E121" s="3" t="s">
        <v>2</v>
      </c>
      <c r="F121" s="3" t="s">
        <v>3</v>
      </c>
      <c r="G121" s="3" t="s">
        <v>4</v>
      </c>
      <c r="H121" s="3" t="s">
        <v>5</v>
      </c>
      <c r="I121" s="3" t="s">
        <v>6</v>
      </c>
      <c r="J121" s="3" t="s">
        <v>7</v>
      </c>
      <c r="K121" s="3" t="s">
        <v>8</v>
      </c>
      <c r="L121" s="3" t="s">
        <v>9</v>
      </c>
      <c r="M121" s="3" t="s">
        <v>10</v>
      </c>
      <c r="N121" s="3" t="s">
        <v>11</v>
      </c>
      <c r="O121" s="3" t="s">
        <v>58</v>
      </c>
      <c r="Q121" s="3" t="s">
        <v>76</v>
      </c>
      <c r="R121" s="3" t="s">
        <v>42</v>
      </c>
      <c r="S121" s="3" t="s">
        <v>77</v>
      </c>
      <c r="T121" s="3" t="s">
        <v>78</v>
      </c>
      <c r="U121" s="3" t="s">
        <v>79</v>
      </c>
      <c r="V121" s="3" t="s">
        <v>80</v>
      </c>
      <c r="W121" s="3" t="s">
        <v>81</v>
      </c>
      <c r="X121" s="3" t="s">
        <v>82</v>
      </c>
      <c r="Y121" s="3" t="s">
        <v>83</v>
      </c>
      <c r="Z121" s="3" t="s">
        <v>84</v>
      </c>
      <c r="AA121" s="3" t="s">
        <v>85</v>
      </c>
      <c r="AB121" s="3" t="s">
        <v>86</v>
      </c>
      <c r="AC121" s="3" t="s">
        <v>87</v>
      </c>
      <c r="AD121" s="3" t="s">
        <v>88</v>
      </c>
    </row>
    <row r="122" spans="1:32" customFormat="1">
      <c r="A122" s="7">
        <v>1004</v>
      </c>
      <c r="B122" s="7" t="s">
        <v>99</v>
      </c>
      <c r="C122" s="19">
        <f>+'[16]11'!$E$41</f>
        <v>0.78161158966585564</v>
      </c>
      <c r="D122" s="19">
        <f>+'[16]11'!$F$41</f>
        <v>0.83221878303845509</v>
      </c>
      <c r="E122" s="19">
        <f>+'[16]11'!$G$41</f>
        <v>0.80929092148022186</v>
      </c>
      <c r="F122" s="19">
        <f>+'[16]11'!$I$41</f>
        <v>0.83786196095897725</v>
      </c>
      <c r="G122" s="19">
        <f>+'[16]11'!$J$41</f>
        <v>0.90603105438249432</v>
      </c>
      <c r="H122" s="19">
        <f>+'[16]11'!$K$41</f>
        <v>0.796127215322462</v>
      </c>
      <c r="I122" s="19">
        <f>+'[16]11'!$M$41</f>
        <v>0.91657686292104679</v>
      </c>
      <c r="J122" s="19">
        <f>+'[16]11'!$N$41</f>
        <v>0.90513479591184398</v>
      </c>
      <c r="K122" s="19">
        <f>+'[16]11'!$O$41</f>
        <v>0.88266436639830204</v>
      </c>
      <c r="L122" s="19">
        <f>+'[16]11'!$Q$41</f>
        <v>0.79850540337155373</v>
      </c>
      <c r="M122" s="19">
        <f>+'[16]11'!$R$41</f>
        <v>0.84403032528773525</v>
      </c>
      <c r="N122" s="19">
        <f>+'[16]11'!$S$41</f>
        <v>0.8071527307372468</v>
      </c>
      <c r="O122" s="19">
        <f>+'[16]11'!$T$41</f>
        <v>0.84226539301725301</v>
      </c>
      <c r="Q122" s="7">
        <v>1004</v>
      </c>
      <c r="R122" s="7" t="s">
        <v>99</v>
      </c>
      <c r="S122" s="19">
        <f>+C122</f>
        <v>0.78161158966585564</v>
      </c>
      <c r="T122" s="19">
        <f>+'[17]2M'!$G$41</f>
        <v>0.80653846966323162</v>
      </c>
      <c r="U122" s="19">
        <f>+'[17]3M'!$G$41</f>
        <v>0.807783854214288</v>
      </c>
      <c r="V122" s="19">
        <f>+'[17]4M'!$G$41</f>
        <v>0.81544489858767177</v>
      </c>
      <c r="W122" s="19">
        <f>+'[17]5M'!$G$41</f>
        <v>0.83234458054364391</v>
      </c>
      <c r="X122" s="19">
        <f>+'[17]6M'!$G$41</f>
        <v>0.82617914871146925</v>
      </c>
      <c r="Y122" s="19">
        <f>+'[17]7M'!$G$41</f>
        <v>0.83922561513964111</v>
      </c>
      <c r="Z122" s="19">
        <f>+'[17]8M'!$G$41</f>
        <v>0.84737888997032607</v>
      </c>
      <c r="AA122" s="19">
        <f>+'[17]9M'!$G$41</f>
        <v>0.85113842489731406</v>
      </c>
      <c r="AB122" s="19">
        <f>+'[17]10M'!$G$41</f>
        <v>0.8456620388379823</v>
      </c>
      <c r="AC122" s="19">
        <f>+'[17]11M'!$G$41</f>
        <v>0.84539376082367557</v>
      </c>
      <c r="AD122" s="19">
        <f>+'[17]12M'!$G$41</f>
        <v>0.84226539301725301</v>
      </c>
      <c r="AF122" s="367"/>
    </row>
    <row r="123" spans="1:32" customFormat="1">
      <c r="A123" s="10">
        <v>1005</v>
      </c>
      <c r="B123" s="10" t="s">
        <v>13</v>
      </c>
      <c r="C123" s="21">
        <f>+'[16]12'!$E$41</f>
        <v>0.51052989987137132</v>
      </c>
      <c r="D123" s="21">
        <f>+'[16]12'!$F$41</f>
        <v>0.51838434311888404</v>
      </c>
      <c r="E123" s="21">
        <f>+'[16]12'!$G$41</f>
        <v>0.49864626843138243</v>
      </c>
      <c r="F123" s="21">
        <f>+'[16]12'!$I$41</f>
        <v>0.5505852527376347</v>
      </c>
      <c r="G123" s="21">
        <f>+'[16]12'!$J$41</f>
        <v>0.52398380314592741</v>
      </c>
      <c r="H123" s="21">
        <f>+'[16]12'!$K$41</f>
        <v>0.52611450339755661</v>
      </c>
      <c r="I123" s="21">
        <f>+'[16]12'!$M$41</f>
        <v>0.6599271682822998</v>
      </c>
      <c r="J123" s="21">
        <f>+'[16]12'!$N$41</f>
        <v>0.65856711072416163</v>
      </c>
      <c r="K123" s="21">
        <f>+'[16]12'!$O$41</f>
        <v>0.58932355338223308</v>
      </c>
      <c r="L123" s="21">
        <f>+'[16]12'!$Q$41</f>
        <v>0.51564653984008824</v>
      </c>
      <c r="M123" s="21">
        <f>+'[16]12'!$R$41</f>
        <v>0.53721498331309936</v>
      </c>
      <c r="N123" s="21">
        <f>+'[16]12'!$S$41</f>
        <v>0.51986419377723725</v>
      </c>
      <c r="O123" s="21">
        <f>+'[16]12'!$T$41</f>
        <v>0.55032805336700796</v>
      </c>
      <c r="Q123" s="10">
        <v>1005</v>
      </c>
      <c r="R123" s="10" t="s">
        <v>13</v>
      </c>
      <c r="S123" s="21">
        <f t="shared" ref="S123:S149" si="16">+C123</f>
        <v>0.51052989987137132</v>
      </c>
      <c r="T123" s="21">
        <f>+'[17]2M'!$H$41</f>
        <v>0.5144297648966667</v>
      </c>
      <c r="U123" s="21">
        <f>+'[17]3M'!$H$41</f>
        <v>0.50924108325465445</v>
      </c>
      <c r="V123" s="21">
        <f>+'[17]4M'!$H$41</f>
        <v>0.51984009062208714</v>
      </c>
      <c r="W123" s="21">
        <f>+'[17]5M'!$H$41</f>
        <v>0.52032789155151238</v>
      </c>
      <c r="X123" s="21">
        <f>+'[17]6M'!$H$41</f>
        <v>0.51936638338376928</v>
      </c>
      <c r="Y123" s="21">
        <f>+'[17]7M'!$H$41</f>
        <v>0.53966449218738566</v>
      </c>
      <c r="Z123" s="21">
        <f>+'[17]8M'!$H$41</f>
        <v>0.55433575764983911</v>
      </c>
      <c r="AA123" s="21">
        <f>+'[17]9M'!$H$41</f>
        <v>0.55846368983926942</v>
      </c>
      <c r="AB123" s="21">
        <f>+'[17]10M'!$H$41</f>
        <v>0.55459245494762865</v>
      </c>
      <c r="AC123" s="21">
        <f>+'[17]11M'!$H$41</f>
        <v>0.5529144894260376</v>
      </c>
      <c r="AD123" s="21">
        <f>+'[17]12M'!$H$41</f>
        <v>0.55032805336700796</v>
      </c>
      <c r="AF123" s="367"/>
    </row>
    <row r="124" spans="1:32" customFormat="1">
      <c r="A124" s="10">
        <v>1006</v>
      </c>
      <c r="B124" s="10" t="s">
        <v>14</v>
      </c>
      <c r="C124" s="21">
        <f>+'[16]13'!$E$41</f>
        <v>0.43908560847995731</v>
      </c>
      <c r="D124" s="21">
        <f>+'[16]13'!$F$41</f>
        <v>0.51341916363566387</v>
      </c>
      <c r="E124" s="21">
        <f>+'[16]13'!$G$41</f>
        <v>0.47463041013838125</v>
      </c>
      <c r="F124" s="21">
        <f>+'[16]13'!$I$41</f>
        <v>0.46890057326940893</v>
      </c>
      <c r="G124" s="21">
        <f>+'[16]13'!$J$41</f>
        <v>0.52365386177211082</v>
      </c>
      <c r="H124" s="21">
        <f>+'[16]13'!$K$41</f>
        <v>0.47375672895640808</v>
      </c>
      <c r="I124" s="21">
        <f>+'[16]13'!$M$41</f>
        <v>0.58249029784448492</v>
      </c>
      <c r="J124" s="21">
        <f>+'[16]13'!$N$41</f>
        <v>0.61541563708214631</v>
      </c>
      <c r="K124" s="21">
        <f>+'[16]13'!$O$41</f>
        <v>0.53963831460154477</v>
      </c>
      <c r="L124" s="21">
        <f>+'[16]13'!$Q$41</f>
        <v>0.4803859208381217</v>
      </c>
      <c r="M124" s="21">
        <f>+'[16]13'!$R$41</f>
        <v>0.48837211364130029</v>
      </c>
      <c r="N124" s="21">
        <f>+'[16]13'!$S$41</f>
        <v>0.45557380040138656</v>
      </c>
      <c r="O124" s="21">
        <f>+'[16]13'!$T$41</f>
        <v>0.50422324950167519</v>
      </c>
      <c r="Q124" s="10">
        <v>1006</v>
      </c>
      <c r="R124" s="10" t="s">
        <v>14</v>
      </c>
      <c r="S124" s="21">
        <f t="shared" si="16"/>
        <v>0.43908560847995731</v>
      </c>
      <c r="T124" s="21">
        <f>+'[17]2M'!$I$41</f>
        <v>0.47534112529290928</v>
      </c>
      <c r="U124" s="21">
        <f>+'[17]3M'!$I$41</f>
        <v>0.47524346270334561</v>
      </c>
      <c r="V124" s="21">
        <f>+'[17]4M'!$I$41</f>
        <v>0.4736600679563433</v>
      </c>
      <c r="W124" s="21">
        <f>+'[17]5M'!$I$41</f>
        <v>0.481633980318944</v>
      </c>
      <c r="X124" s="21">
        <f>+'[17]6M'!$I$41</f>
        <v>0.48017458120285883</v>
      </c>
      <c r="Y124" s="21">
        <f>+'[17]7M'!$I$41</f>
        <v>0.49511589497466657</v>
      </c>
      <c r="Z124" s="21">
        <f>+'[17]8M'!$I$41</f>
        <v>0.51044332210998877</v>
      </c>
      <c r="AA124" s="21">
        <f>+'[17]9M'!$I$41</f>
        <v>0.51384664801891233</v>
      </c>
      <c r="AB124" s="21">
        <f>+'[17]10M'!$I$41</f>
        <v>0.51039073832992377</v>
      </c>
      <c r="AC124" s="21">
        <f>+'[17]11M'!$I$41</f>
        <v>0.50845052755288367</v>
      </c>
      <c r="AD124" s="21">
        <f>+'[17]12M'!$I$41</f>
        <v>0.50422324950167519</v>
      </c>
      <c r="AF124" s="367"/>
    </row>
    <row r="125" spans="1:32" customFormat="1">
      <c r="A125" s="10">
        <v>1007</v>
      </c>
      <c r="B125" s="10" t="s">
        <v>15</v>
      </c>
      <c r="C125" s="21">
        <f>+'[16]14'!$E$41</f>
        <v>0.68194789525529853</v>
      </c>
      <c r="D125" s="21">
        <f>+'[16]14'!$F$41</f>
        <v>0.72811056262261886</v>
      </c>
      <c r="E125" s="21">
        <f>+'[16]14'!$G$41</f>
        <v>0.67558873693464139</v>
      </c>
      <c r="F125" s="21">
        <f>+'[16]14'!$I$41</f>
        <v>0.68225513673498406</v>
      </c>
      <c r="G125" s="21">
        <f>+'[16]14'!$J$41</f>
        <v>0.76713147477243648</v>
      </c>
      <c r="H125" s="21">
        <f>+'[16]14'!$K$41</f>
        <v>0.69269582930999152</v>
      </c>
      <c r="I125" s="21">
        <f>+'[16]14'!$M$41</f>
        <v>0.76797824172569917</v>
      </c>
      <c r="J125" s="21">
        <f>+'[16]14'!$N$41</f>
        <v>0.84750514260089949</v>
      </c>
      <c r="K125" s="21">
        <f>+'[16]14'!$O$41</f>
        <v>0.7781250969082395</v>
      </c>
      <c r="L125" s="21">
        <f>+'[16]14'!$Q$41</f>
        <v>0.70513266133704089</v>
      </c>
      <c r="M125" s="21">
        <f>+'[16]14'!$R$41</f>
        <v>0.70109405471168129</v>
      </c>
      <c r="N125" s="21">
        <f>+'[16]14'!$S$41</f>
        <v>0.68382558478858535</v>
      </c>
      <c r="O125" s="21">
        <f>+'[16]14'!$T$41</f>
        <v>0.72604838862396481</v>
      </c>
      <c r="Q125" s="10">
        <v>1007</v>
      </c>
      <c r="R125" s="10" t="s">
        <v>15</v>
      </c>
      <c r="S125" s="21">
        <f t="shared" si="16"/>
        <v>0.68194789525529853</v>
      </c>
      <c r="T125" s="21">
        <f>+'[17]2M'!$J$41</f>
        <v>0.70436653088936796</v>
      </c>
      <c r="U125" s="21">
        <f>+'[17]3M'!$J$41</f>
        <v>0.69500395331985976</v>
      </c>
      <c r="V125" s="21">
        <f>+'[17]4M'!$J$41</f>
        <v>0.69219802534512498</v>
      </c>
      <c r="W125" s="21">
        <f>+'[17]5M'!$J$41</f>
        <v>0.70603863787765975</v>
      </c>
      <c r="X125" s="21">
        <f>+'[17]6M'!$J$41</f>
        <v>0.7043302446636962</v>
      </c>
      <c r="Y125" s="21">
        <f>+'[17]7M'!$J$41</f>
        <v>0.71329235083418485</v>
      </c>
      <c r="Z125" s="21">
        <f>+'[17]8M'!$J$41</f>
        <v>0.73130657513865804</v>
      </c>
      <c r="AA125" s="21">
        <f>+'[17]9M'!$J$41</f>
        <v>0.73598041477713816</v>
      </c>
      <c r="AB125" s="21">
        <f>+'[17]10M'!$J$41</f>
        <v>0.73291808673169578</v>
      </c>
      <c r="AC125" s="21">
        <f>+'[17]11M'!$J$41</f>
        <v>0.73012076305405205</v>
      </c>
      <c r="AD125" s="21">
        <f>+'[17]12M'!$J$41</f>
        <v>0.72604838862396481</v>
      </c>
      <c r="AF125" s="367"/>
    </row>
    <row r="126" spans="1:32" customFormat="1">
      <c r="A126" s="10">
        <v>1008</v>
      </c>
      <c r="B126" s="10" t="s">
        <v>16</v>
      </c>
      <c r="C126" s="21">
        <f>+'[16]15'!$E$41</f>
        <v>0.68661851319458711</v>
      </c>
      <c r="D126" s="21">
        <f>+'[16]15'!$F$41</f>
        <v>0.74793388429752061</v>
      </c>
      <c r="E126" s="21">
        <f>+'[16]15'!$G$41</f>
        <v>0.73146982238749192</v>
      </c>
      <c r="F126" s="21">
        <f>+'[16]15'!$I$41</f>
        <v>0.7676995448898728</v>
      </c>
      <c r="G126" s="21">
        <f>+'[16]15'!$J$41</f>
        <v>0.82674633549428511</v>
      </c>
      <c r="H126" s="21">
        <f>+'[16]15'!$K$41</f>
        <v>0.77452217338489615</v>
      </c>
      <c r="I126" s="21">
        <f>+'[16]15'!$M$41</f>
        <v>0.89939459983048797</v>
      </c>
      <c r="J126" s="21">
        <f>+'[16]15'!$N$41</f>
        <v>0.89519926160460794</v>
      </c>
      <c r="K126" s="21">
        <f>+'[16]15'!$O$41</f>
        <v>0.88292272057275212</v>
      </c>
      <c r="L126" s="21">
        <f>+'[16]15'!$Q$41</f>
        <v>0.76227171104207192</v>
      </c>
      <c r="M126" s="21">
        <f>+'[16]15'!$R$41</f>
        <v>0.75171486837226542</v>
      </c>
      <c r="N126" s="21">
        <f>+'[16]15'!$S$41</f>
        <v>0.74955924099805771</v>
      </c>
      <c r="O126" s="21">
        <f>+'[16]15'!$T$41</f>
        <v>0.79044210914546165</v>
      </c>
      <c r="Q126" s="10">
        <v>1008</v>
      </c>
      <c r="R126" s="10" t="s">
        <v>16</v>
      </c>
      <c r="S126" s="21">
        <f t="shared" si="16"/>
        <v>0.68661851319458711</v>
      </c>
      <c r="T126" s="21">
        <f>+'[17]2M'!$K$41</f>
        <v>0.71612587149048423</v>
      </c>
      <c r="U126" s="21">
        <f>+'[17]3M'!$K$41</f>
        <v>0.72188368526978242</v>
      </c>
      <c r="V126" s="21">
        <f>+'[17]4M'!$K$41</f>
        <v>0.73427007631559693</v>
      </c>
      <c r="W126" s="21">
        <f>+'[17]5M'!$K$41</f>
        <v>0.75185362440662151</v>
      </c>
      <c r="X126" s="21">
        <f>+'[17]6M'!$K$41</f>
        <v>0.75611020828173114</v>
      </c>
      <c r="Y126" s="21">
        <f>+'[17]7M'!$K$41</f>
        <v>0.77695960723207103</v>
      </c>
      <c r="Z126" s="21">
        <f>+'[17]8M'!$K$41</f>
        <v>0.79157991456751031</v>
      </c>
      <c r="AA126" s="21">
        <f>+'[17]9M'!$K$41</f>
        <v>0.80186188480740905</v>
      </c>
      <c r="AB126" s="21">
        <f>+'[17]10M'!$K$41</f>
        <v>0.79773108739959242</v>
      </c>
      <c r="AC126" s="21">
        <f>+'[17]11M'!$K$41</f>
        <v>0.79377006637273351</v>
      </c>
      <c r="AD126" s="21">
        <f>+'[17]12M'!$K$41</f>
        <v>0.79044210914546165</v>
      </c>
      <c r="AF126" s="367"/>
    </row>
    <row r="127" spans="1:32" customFormat="1">
      <c r="A127" s="10">
        <v>1009</v>
      </c>
      <c r="B127" s="10" t="s">
        <v>17</v>
      </c>
      <c r="C127" s="21">
        <f>+'[16]16'!$E$41</f>
        <v>0.58752890064003638</v>
      </c>
      <c r="D127" s="21">
        <f>+'[16]16'!$F$41</f>
        <v>0.63089680036052276</v>
      </c>
      <c r="E127" s="21">
        <f>+'[16]16'!$G$41</f>
        <v>0.59348797764850414</v>
      </c>
      <c r="F127" s="21">
        <f>+'[16]16'!$I$41</f>
        <v>0.61525211399937363</v>
      </c>
      <c r="G127" s="21">
        <f>+'[16]16'!$J$41</f>
        <v>0.66902049238103778</v>
      </c>
      <c r="H127" s="21">
        <f>+'[16]16'!$K$41</f>
        <v>0.57125364599878703</v>
      </c>
      <c r="I127" s="21">
        <f>+'[16]16'!$M$41</f>
        <v>0.70230121163406867</v>
      </c>
      <c r="J127" s="21">
        <f>+'[16]16'!$N$41</f>
        <v>0.70468947308001373</v>
      </c>
      <c r="K127" s="21">
        <f>+'[16]16'!$O$41</f>
        <v>0.7289794712745532</v>
      </c>
      <c r="L127" s="21">
        <f>+'[16]16'!$Q$41</f>
        <v>0.62199581655449154</v>
      </c>
      <c r="M127" s="21">
        <f>+'[16]16'!$R$41</f>
        <v>0.62858033348916931</v>
      </c>
      <c r="N127" s="21">
        <f>+'[16]16'!$S$41</f>
        <v>0.6325951859956237</v>
      </c>
      <c r="O127" s="21">
        <f>+'[16]16'!$T$41</f>
        <v>0.63791601646659579</v>
      </c>
      <c r="Q127" s="10">
        <v>1009</v>
      </c>
      <c r="R127" s="10" t="s">
        <v>17</v>
      </c>
      <c r="S127" s="21">
        <f t="shared" si="16"/>
        <v>0.58752890064003638</v>
      </c>
      <c r="T127" s="21">
        <f>+'[17]2M'!$L$41</f>
        <v>0.60916855169312112</v>
      </c>
      <c r="U127" s="21">
        <f>+'[17]3M'!$L$41</f>
        <v>0.60386364527384639</v>
      </c>
      <c r="V127" s="21">
        <f>+'[17]4M'!$L$41</f>
        <v>0.60677160024438592</v>
      </c>
      <c r="W127" s="21">
        <f>+'[17]5M'!$L$41</f>
        <v>0.61802685596428741</v>
      </c>
      <c r="X127" s="21">
        <f>+'[17]6M'!$L$41</f>
        <v>0.61011985047593364</v>
      </c>
      <c r="Y127" s="21">
        <f>+'[17]7M'!$L$41</f>
        <v>0.62277954676332103</v>
      </c>
      <c r="Z127" s="21">
        <f>+'[17]8M'!$L$41</f>
        <v>0.63267292133887132</v>
      </c>
      <c r="AA127" s="21">
        <f>+'[17]9M'!$L$41</f>
        <v>0.6429149452841898</v>
      </c>
      <c r="AB127" s="21">
        <f>+'[17]10M'!$L$41</f>
        <v>0.6399730599908009</v>
      </c>
      <c r="AC127" s="21">
        <f>+'[17]11M'!$L$41</f>
        <v>0.63860988781061312</v>
      </c>
      <c r="AD127" s="21">
        <f>+'[17]12M'!$L$41</f>
        <v>0.63791601646659579</v>
      </c>
      <c r="AF127" s="367"/>
    </row>
    <row r="128" spans="1:32" customFormat="1">
      <c r="A128" s="10">
        <v>1010</v>
      </c>
      <c r="B128" s="10" t="s">
        <v>19</v>
      </c>
      <c r="C128" s="21">
        <f>+'[16]18'!$E$41</f>
        <v>0.7027095250115496</v>
      </c>
      <c r="D128" s="21">
        <f>+'[16]18'!$F$41</f>
        <v>0.69169735356213491</v>
      </c>
      <c r="E128" s="21">
        <f>+'[16]18'!$G$41</f>
        <v>0.68171032627485906</v>
      </c>
      <c r="F128" s="21">
        <f>+'[16]18'!$I$41</f>
        <v>0.6729195458683358</v>
      </c>
      <c r="G128" s="21">
        <f>+'[16]18'!$J$41</f>
        <v>0.70740065621582204</v>
      </c>
      <c r="H128" s="21">
        <f>+'[16]18'!$K$41</f>
        <v>0.63343705852259657</v>
      </c>
      <c r="I128" s="21">
        <f>+'[16]18'!$M$41</f>
        <v>0.7480046437382093</v>
      </c>
      <c r="J128" s="21">
        <f>+'[16]18'!$N$41</f>
        <v>0.87157065273272827</v>
      </c>
      <c r="K128" s="21">
        <f>+'[16]18'!$O$41</f>
        <v>0.82165703275529867</v>
      </c>
      <c r="L128" s="21">
        <f>+'[16]18'!$Q$41</f>
        <v>0.71911778376870872</v>
      </c>
      <c r="M128" s="21">
        <f>+'[16]18'!$R$41</f>
        <v>0.66083121556697388</v>
      </c>
      <c r="N128" s="21">
        <f>+'[16]18'!$S$41</f>
        <v>0.72072369207236919</v>
      </c>
      <c r="O128" s="21">
        <f>+'[16]18'!$T$41</f>
        <v>0.71939563460756895</v>
      </c>
      <c r="Q128" s="10">
        <v>1010</v>
      </c>
      <c r="R128" s="10" t="s">
        <v>19</v>
      </c>
      <c r="S128" s="21">
        <f t="shared" si="16"/>
        <v>0.7027095250115496</v>
      </c>
      <c r="T128" s="21">
        <f>+'[17]2M'!$M$41</f>
        <v>0.69696537658521496</v>
      </c>
      <c r="U128" s="21">
        <f>+'[17]3M'!$M$41</f>
        <v>0.6916178775954186</v>
      </c>
      <c r="V128" s="21">
        <f>+'[17]4M'!$M$41</f>
        <v>0.68628651494970616</v>
      </c>
      <c r="W128" s="21">
        <f>+'[17]5M'!$M$41</f>
        <v>0.69092573810175262</v>
      </c>
      <c r="X128" s="21">
        <f>+'[17]6M'!$M$41</f>
        <v>0.68067728682887962</v>
      </c>
      <c r="Y128" s="21">
        <f>+'[17]7M'!$M$41</f>
        <v>0.69078450408001779</v>
      </c>
      <c r="Z128" s="21">
        <f>+'[17]8M'!$M$41</f>
        <v>0.7142633197242314</v>
      </c>
      <c r="AA128" s="21">
        <f>+'[17]9M'!$M$41</f>
        <v>0.72597315330361545</v>
      </c>
      <c r="AB128" s="21">
        <f>+'[17]10M'!$M$41</f>
        <v>0.72528997824443742</v>
      </c>
      <c r="AC128" s="21">
        <f>+'[17]11M'!$M$41</f>
        <v>0.71946016041705396</v>
      </c>
      <c r="AD128" s="21">
        <f>+'[17]12M'!$M$41</f>
        <v>0.71939563460756895</v>
      </c>
      <c r="AF128" s="367"/>
    </row>
    <row r="129" spans="1:32" customFormat="1">
      <c r="A129" s="10">
        <v>1011</v>
      </c>
      <c r="B129" s="10" t="s">
        <v>20</v>
      </c>
      <c r="C129" s="21">
        <f>+'[16]19'!$E$41</f>
        <v>0.51839109028404184</v>
      </c>
      <c r="D129" s="21">
        <f>+'[16]19'!$F$41</f>
        <v>0.55214250769806328</v>
      </c>
      <c r="E129" s="21">
        <f>+'[16]19'!$G$41</f>
        <v>0.52862427289427683</v>
      </c>
      <c r="F129" s="21">
        <f>+'[16]19'!$I$41</f>
        <v>0.54236714493380833</v>
      </c>
      <c r="G129" s="21">
        <f>+'[16]19'!$J$41</f>
        <v>0.5844384469116114</v>
      </c>
      <c r="H129" s="21">
        <f>+'[16]19'!$K$41</f>
        <v>0.51595750567144361</v>
      </c>
      <c r="I129" s="21">
        <f>+'[16]19'!$M$41</f>
        <v>0.62779775152656503</v>
      </c>
      <c r="J129" s="21">
        <f>+'[16]19'!$N$41</f>
        <v>0.73024276007652222</v>
      </c>
      <c r="K129" s="21">
        <f>+'[16]19'!$O$41</f>
        <v>0.61031504065040643</v>
      </c>
      <c r="L129" s="21">
        <f>+'[16]19'!$Q$41</f>
        <v>0.53928002479298398</v>
      </c>
      <c r="M129" s="21">
        <f>+'[16]19'!$R$41</f>
        <v>0.54428812544531946</v>
      </c>
      <c r="N129" s="21">
        <f>+'[16]19'!$S$41</f>
        <v>0.56657733109994424</v>
      </c>
      <c r="O129" s="21">
        <f>+'[16]19'!$T$41</f>
        <v>0.57000012825341007</v>
      </c>
      <c r="Q129" s="10">
        <v>1011</v>
      </c>
      <c r="R129" s="10" t="s">
        <v>20</v>
      </c>
      <c r="S129" s="21">
        <f t="shared" si="16"/>
        <v>0.51839109028404184</v>
      </c>
      <c r="T129" s="21">
        <f>+'[17]2M'!$N$41</f>
        <v>0.53495510509489153</v>
      </c>
      <c r="U129" s="21">
        <f>+'[17]3M'!$N$41</f>
        <v>0.53309982157949098</v>
      </c>
      <c r="V129" s="21">
        <f>+'[17]4M'!$N$41</f>
        <v>0.53541380352969992</v>
      </c>
      <c r="W129" s="21">
        <f>+'[17]5M'!$N$41</f>
        <v>0.54488708814939735</v>
      </c>
      <c r="X129" s="21">
        <f>+'[17]6M'!$N$41</f>
        <v>0.53991613350455125</v>
      </c>
      <c r="Y129" s="21">
        <f>+'[17]7M'!$N$41</f>
        <v>0.55247326746184666</v>
      </c>
      <c r="Z129" s="21">
        <f>+'[17]8M'!$N$41</f>
        <v>0.57395582044368765</v>
      </c>
      <c r="AA129" s="21">
        <f>+'[17]9M'!$N$41</f>
        <v>0.57742742168550831</v>
      </c>
      <c r="AB129" s="21">
        <f>+'[17]10M'!$N$41</f>
        <v>0.57291367181182729</v>
      </c>
      <c r="AC129" s="21">
        <f>+'[17]11M'!$N$41</f>
        <v>0.57055016551929538</v>
      </c>
      <c r="AD129" s="21">
        <f>+'[17]12M'!$N$41</f>
        <v>0.57000012825341007</v>
      </c>
      <c r="AF129" s="367"/>
    </row>
    <row r="130" spans="1:32" customFormat="1">
      <c r="A130" s="10">
        <v>1012</v>
      </c>
      <c r="B130" s="10" t="s">
        <v>21</v>
      </c>
      <c r="C130" s="21">
        <f>+'[16]20'!$E$41</f>
        <v>0.5560013295919235</v>
      </c>
      <c r="D130" s="21">
        <f>+'[16]20'!$F$41</f>
        <v>0.59192927903685544</v>
      </c>
      <c r="E130" s="21">
        <f>+'[16]20'!$G$41</f>
        <v>0.5711231676806896</v>
      </c>
      <c r="F130" s="21">
        <f>+'[16]20'!$I$41</f>
        <v>0.56044972781656943</v>
      </c>
      <c r="G130" s="21">
        <f>+'[16]20'!$J$41</f>
        <v>0.6021832482993198</v>
      </c>
      <c r="H130" s="21">
        <f>+'[16]20'!$K$41</f>
        <v>0.54446948533001949</v>
      </c>
      <c r="I130" s="21">
        <f>+'[16]20'!$M$41</f>
        <v>0.63203165862371835</v>
      </c>
      <c r="J130" s="21">
        <f>+'[16]20'!$N$41</f>
        <v>0.70345174435107627</v>
      </c>
      <c r="K130" s="21">
        <f>+'[16]20'!$O$41</f>
        <v>0.63148987965526049</v>
      </c>
      <c r="L130" s="21">
        <f>+'[16]20'!$Q$41</f>
        <v>0.5694096219246696</v>
      </c>
      <c r="M130" s="21">
        <f>+'[16]20'!$R$41</f>
        <v>0.59865609555306509</v>
      </c>
      <c r="N130" s="21">
        <f>+'[16]20'!$S$41</f>
        <v>0.57648104728409544</v>
      </c>
      <c r="O130" s="21">
        <f>+'[16]20'!$T$41</f>
        <v>0.59435153123218698</v>
      </c>
      <c r="Q130" s="10">
        <v>1012</v>
      </c>
      <c r="R130" s="10" t="s">
        <v>21</v>
      </c>
      <c r="S130" s="21">
        <f t="shared" si="16"/>
        <v>0.5560013295919235</v>
      </c>
      <c r="T130" s="21">
        <f>+'[17]2M'!$O$41</f>
        <v>0.57352427626364488</v>
      </c>
      <c r="U130" s="21">
        <f>+'[17]3M'!$O$41</f>
        <v>0.57293557581778554</v>
      </c>
      <c r="V130" s="21">
        <f>+'[17]4M'!$O$41</f>
        <v>0.56971691691458248</v>
      </c>
      <c r="W130" s="21">
        <f>+'[17]5M'!$O$41</f>
        <v>0.57566822251782168</v>
      </c>
      <c r="X130" s="21">
        <f>+'[17]6M'!$O$41</f>
        <v>0.56981361903888716</v>
      </c>
      <c r="Y130" s="21">
        <f>+'[17]7M'!$O$41</f>
        <v>0.57886864375589642</v>
      </c>
      <c r="Z130" s="21">
        <f>+'[17]8M'!$O$41</f>
        <v>0.59429009746833295</v>
      </c>
      <c r="AA130" s="21">
        <f>+'[17]9M'!$O$41</f>
        <v>0.5986238524624673</v>
      </c>
      <c r="AB130" s="21">
        <f>+'[17]10M'!$O$41</f>
        <v>0.59577839162543111</v>
      </c>
      <c r="AC130" s="21">
        <f>+'[17]11M'!$O$41</f>
        <v>0.59625672686483067</v>
      </c>
      <c r="AD130" s="21">
        <f>+'[17]12M'!$O$41</f>
        <v>0.59435153123218698</v>
      </c>
      <c r="AF130" s="367"/>
    </row>
    <row r="131" spans="1:32" customFormat="1">
      <c r="A131" s="10">
        <v>1013</v>
      </c>
      <c r="B131" s="10" t="s">
        <v>22</v>
      </c>
      <c r="C131" s="21">
        <f>+'[16]21'!$E$41</f>
        <v>0.38148441661361782</v>
      </c>
      <c r="D131" s="21">
        <f>+'[16]21'!$F$41</f>
        <v>0.45211682743837084</v>
      </c>
      <c r="E131" s="21">
        <f>+'[16]21'!$G$41</f>
        <v>0.39616894983086876</v>
      </c>
      <c r="F131" s="21">
        <f>+'[16]21'!$I$41</f>
        <v>0.42575473527700558</v>
      </c>
      <c r="G131" s="21">
        <f>+'[16]21'!$J$41</f>
        <v>0.43222272934732997</v>
      </c>
      <c r="H131" s="21">
        <f>+'[16]21'!$K$41</f>
        <v>0.42663312067571207</v>
      </c>
      <c r="I131" s="21">
        <f>+'[16]21'!$M$41</f>
        <v>0.54314036478984928</v>
      </c>
      <c r="J131" s="21">
        <f>+'[16]21'!$N$41</f>
        <v>0.60655905451382675</v>
      </c>
      <c r="K131" s="21">
        <f>+'[16]21'!$O$41</f>
        <v>0.50709472849782011</v>
      </c>
      <c r="L131" s="21">
        <f>+'[16]21'!$Q$41</f>
        <v>0.43708086785009864</v>
      </c>
      <c r="M131" s="21">
        <f>+'[16]21'!$R$41</f>
        <v>0.52223601854902058</v>
      </c>
      <c r="N131" s="21">
        <f>+'[16]21'!$S$41</f>
        <v>0.42487249901922319</v>
      </c>
      <c r="O131" s="21">
        <f>+'[16]21'!$T$41</f>
        <v>0.46308668536724851</v>
      </c>
      <c r="Q131" s="10">
        <v>1013</v>
      </c>
      <c r="R131" s="10" t="s">
        <v>22</v>
      </c>
      <c r="S131" s="21">
        <f t="shared" si="16"/>
        <v>0.38148441661361782</v>
      </c>
      <c r="T131" s="21">
        <f>+'[17]2M'!$P$41</f>
        <v>0.4163340699937329</v>
      </c>
      <c r="U131" s="21">
        <f>+'[17]3M'!$P$41</f>
        <v>0.40991913463558072</v>
      </c>
      <c r="V131" s="21">
        <f>+'[17]4M'!$P$41</f>
        <v>0.41322092867656895</v>
      </c>
      <c r="W131" s="21">
        <f>+'[17]5M'!$P$41</f>
        <v>0.41682804568022253</v>
      </c>
      <c r="X131" s="21">
        <f>+'[17]6M'!$P$41</f>
        <v>0.41790769230769231</v>
      </c>
      <c r="Y131" s="21">
        <f>+'[17]7M'!$P$41</f>
        <v>0.43595689486146932</v>
      </c>
      <c r="Z131" s="21">
        <f>+'[17]8M'!$P$41</f>
        <v>0.45870617283950615</v>
      </c>
      <c r="AA131" s="21">
        <f>+'[17]9M'!$P$41</f>
        <v>0.46397948835024344</v>
      </c>
      <c r="AB131" s="21">
        <f>+'[17]10M'!$P$41</f>
        <v>0.46015179768689241</v>
      </c>
      <c r="AC131" s="21">
        <f>+'[17]11M'!$P$41</f>
        <v>0.46617984065353418</v>
      </c>
      <c r="AD131" s="21">
        <f>+'[17]12M'!$P$41</f>
        <v>0.46308668536724851</v>
      </c>
      <c r="AF131" s="367"/>
    </row>
    <row r="132" spans="1:32" customFormat="1">
      <c r="A132" s="10">
        <v>1014</v>
      </c>
      <c r="B132" s="10" t="s">
        <v>23</v>
      </c>
      <c r="C132" s="21">
        <f>+'[16]22'!$E$41</f>
        <v>0.56403140676016739</v>
      </c>
      <c r="D132" s="21">
        <f>+'[16]22'!$F$41</f>
        <v>0.60154981344100789</v>
      </c>
      <c r="E132" s="21">
        <f>+'[16]22'!$G$41</f>
        <v>0.56450708604574829</v>
      </c>
      <c r="F132" s="21">
        <f>+'[16]22'!$I$41</f>
        <v>0.5876797498744647</v>
      </c>
      <c r="G132" s="21">
        <f>+'[16]22'!$J$41</f>
        <v>0.64947898440180885</v>
      </c>
      <c r="H132" s="21">
        <f>+'[16]22'!$K$41</f>
        <v>0.5590424928831238</v>
      </c>
      <c r="I132" s="21">
        <f>+'[16]22'!$M$41</f>
        <v>0.67171537604588871</v>
      </c>
      <c r="J132" s="21">
        <f>+'[16]22'!$N$41</f>
        <v>0.72671516711434547</v>
      </c>
      <c r="K132" s="21">
        <f>+'[16]22'!$O$41</f>
        <v>0.68252533002813354</v>
      </c>
      <c r="L132" s="21">
        <f>+'[16]22'!$Q$41</f>
        <v>0.60751018028441028</v>
      </c>
      <c r="M132" s="21">
        <f>+'[16]22'!$R$41</f>
        <v>0.6317298968353865</v>
      </c>
      <c r="N132" s="21">
        <f>+'[16]22'!$S$41</f>
        <v>0.58523419720267167</v>
      </c>
      <c r="O132" s="21">
        <f>+'[16]22'!$T$41</f>
        <v>0.61821178770317453</v>
      </c>
      <c r="Q132" s="10">
        <v>1014</v>
      </c>
      <c r="R132" s="10" t="s">
        <v>23</v>
      </c>
      <c r="S132" s="21">
        <f t="shared" si="16"/>
        <v>0.56403140676016739</v>
      </c>
      <c r="T132" s="21">
        <f>+'[17]2M'!$Q$41</f>
        <v>0.58261009706194777</v>
      </c>
      <c r="U132" s="21">
        <f>+'[17]3M'!$Q$41</f>
        <v>0.5765924179998847</v>
      </c>
      <c r="V132" s="21">
        <f>+'[17]4M'!$Q$41</f>
        <v>0.57938080598745523</v>
      </c>
      <c r="W132" s="21">
        <f>+'[17]5M'!$Q$41</f>
        <v>0.5924805308886929</v>
      </c>
      <c r="X132" s="21">
        <f>+'[17]6M'!$Q$41</f>
        <v>0.58679104370054647</v>
      </c>
      <c r="Y132" s="21">
        <f>+'[17]7M'!$Q$41</f>
        <v>0.59869909159098089</v>
      </c>
      <c r="Z132" s="21">
        <f>+'[17]8M'!$Q$41</f>
        <v>0.61529251297623233</v>
      </c>
      <c r="AA132" s="21">
        <f>+'[17]9M'!$Q$41</f>
        <v>0.62223263335443846</v>
      </c>
      <c r="AB132" s="21">
        <f>+'[17]10M'!$Q$41</f>
        <v>0.62042448467787414</v>
      </c>
      <c r="AC132" s="21">
        <f>+'[17]11M'!$Q$41</f>
        <v>0.62150843874578254</v>
      </c>
      <c r="AD132" s="21">
        <f>+'[17]12M'!$Q$41</f>
        <v>0.61821178770317453</v>
      </c>
      <c r="AF132" s="367"/>
    </row>
    <row r="133" spans="1:32" customFormat="1">
      <c r="A133" s="10">
        <v>1015</v>
      </c>
      <c r="B133" s="10" t="s">
        <v>24</v>
      </c>
      <c r="C133" s="21">
        <f>+'[16]23'!$E$41</f>
        <v>0.48564088916280307</v>
      </c>
      <c r="D133" s="21">
        <f>+'[16]23'!$F$41</f>
        <v>0.52883997689196993</v>
      </c>
      <c r="E133" s="21">
        <f>+'[16]23'!$G$41</f>
        <v>0.48546408245399869</v>
      </c>
      <c r="F133" s="21">
        <f>+'[16]23'!$I$41</f>
        <v>0.5060026331977765</v>
      </c>
      <c r="G133" s="21">
        <f>+'[16]23'!$J$41</f>
        <v>0.56289134098485694</v>
      </c>
      <c r="H133" s="21">
        <f>+'[16]23'!$K$41</f>
        <v>0.49961228287841192</v>
      </c>
      <c r="I133" s="21">
        <f>+'[16]23'!$M$41</f>
        <v>0.62620902165539671</v>
      </c>
      <c r="J133" s="21">
        <f>+'[16]23'!$N$41</f>
        <v>0.70231138294856166</v>
      </c>
      <c r="K133" s="21">
        <f>+'[16]23'!$O$41</f>
        <v>0.59692997389626601</v>
      </c>
      <c r="L133" s="21">
        <f>+'[16]23'!$Q$41</f>
        <v>0.54049923586347426</v>
      </c>
      <c r="M133" s="21">
        <f>+'[16]23'!$R$41</f>
        <v>0.55985147365978194</v>
      </c>
      <c r="N133" s="21">
        <f>+'[16]23'!$S$41</f>
        <v>0.48956700103964707</v>
      </c>
      <c r="O133" s="21">
        <f>+'[16]23'!$T$41</f>
        <v>0.54721498643949151</v>
      </c>
      <c r="Q133" s="10">
        <v>1015</v>
      </c>
      <c r="R133" s="10" t="s">
        <v>24</v>
      </c>
      <c r="S133" s="21">
        <f t="shared" si="16"/>
        <v>0.48564088916280307</v>
      </c>
      <c r="T133" s="21">
        <f>+'[17]2M'!$R$41</f>
        <v>0.50639555946405557</v>
      </c>
      <c r="U133" s="21">
        <f>+'[17]3M'!$R$41</f>
        <v>0.49940593388473309</v>
      </c>
      <c r="V133" s="21">
        <f>+'[17]4M'!$R$41</f>
        <v>0.50129318533967748</v>
      </c>
      <c r="W133" s="21">
        <f>+'[17]5M'!$R$41</f>
        <v>0.51240573085447227</v>
      </c>
      <c r="X133" s="21">
        <f>+'[17]6M'!$R$41</f>
        <v>0.51007292819355976</v>
      </c>
      <c r="Y133" s="21">
        <f>+'[17]7M'!$R$41</f>
        <v>0.52636308076407934</v>
      </c>
      <c r="Z133" s="21">
        <f>+'[17]8M'!$R$41</f>
        <v>0.54886209124297525</v>
      </c>
      <c r="AA133" s="21">
        <f>+'[17]9M'!$R$41</f>
        <v>0.55426618582071008</v>
      </c>
      <c r="AB133" s="21">
        <f>+'[17]10M'!$R$41</f>
        <v>0.55267526925421651</v>
      </c>
      <c r="AC133" s="21">
        <f>+'[17]11M'!$R$41</f>
        <v>0.55314880113736609</v>
      </c>
      <c r="AD133" s="21">
        <f>+'[17]12M'!$R$41</f>
        <v>0.54721498643949151</v>
      </c>
      <c r="AF133" s="367"/>
    </row>
    <row r="134" spans="1:32" customFormat="1">
      <c r="A134" s="10">
        <v>1016</v>
      </c>
      <c r="B134" s="10" t="s">
        <v>25</v>
      </c>
      <c r="C134" s="21">
        <f>+'[16]24'!$E$41</f>
        <v>0.41389888978891698</v>
      </c>
      <c r="D134" s="21">
        <f>+'[16]24'!$F$41</f>
        <v>0.44367543549211597</v>
      </c>
      <c r="E134" s="21">
        <f>+'[16]24'!$G$41</f>
        <v>0.42448572378735328</v>
      </c>
      <c r="F134" s="21">
        <f>+'[16]24'!$I$41</f>
        <v>0.45804020482275537</v>
      </c>
      <c r="G134" s="21">
        <f>+'[16]24'!$J$41</f>
        <v>0.49890000083969399</v>
      </c>
      <c r="H134" s="21">
        <f>+'[16]24'!$K$41</f>
        <v>0.4430299268857571</v>
      </c>
      <c r="I134" s="21">
        <f>+'[16]24'!$M$41</f>
        <v>0.53857502488144726</v>
      </c>
      <c r="J134" s="21">
        <f>+'[16]24'!$N$41</f>
        <v>0.60597125787787898</v>
      </c>
      <c r="K134" s="21">
        <f>+'[16]24'!$O$41</f>
        <v>0.50331836472852387</v>
      </c>
      <c r="L134" s="21">
        <f>+'[16]24'!$Q$41</f>
        <v>0.42778884742726109</v>
      </c>
      <c r="M134" s="21">
        <f>+'[16]24'!$R$41</f>
        <v>0.45695896420536819</v>
      </c>
      <c r="N134" s="21">
        <f>+'[16]24'!$S$41</f>
        <v>0.42615784908933219</v>
      </c>
      <c r="O134" s="21">
        <f>+'[16]24'!$T$41</f>
        <v>0.46837680549768596</v>
      </c>
      <c r="Q134" s="10">
        <v>1016</v>
      </c>
      <c r="R134" s="10" t="s">
        <v>25</v>
      </c>
      <c r="S134" s="21">
        <f t="shared" si="16"/>
        <v>0.41389888978891698</v>
      </c>
      <c r="T134" s="21">
        <f>+'[17]2M'!$S$41</f>
        <v>0.42825908041597233</v>
      </c>
      <c r="U134" s="21">
        <f>+'[17]3M'!$S$41</f>
        <v>0.42731618080963057</v>
      </c>
      <c r="V134" s="21">
        <f>+'[17]4M'!$S$41</f>
        <v>0.43495915784629541</v>
      </c>
      <c r="W134" s="21">
        <f>+'[17]5M'!$S$41</f>
        <v>0.44670975041207861</v>
      </c>
      <c r="X134" s="21">
        <f>+'[17]6M'!$S$41</f>
        <v>0.44588214374622148</v>
      </c>
      <c r="Y134" s="21">
        <f>+'[17]7M'!$S$41</f>
        <v>0.45903359573297364</v>
      </c>
      <c r="Z134" s="21">
        <f>+'[17]8M'!$S$41</f>
        <v>0.4777693418659319</v>
      </c>
      <c r="AA134" s="21">
        <f>+'[17]9M'!$S$41</f>
        <v>0.48043710181705962</v>
      </c>
      <c r="AB134" s="21">
        <f>+'[17]10M'!$S$41</f>
        <v>0.47510214630684011</v>
      </c>
      <c r="AC134" s="21">
        <f>+'[17]11M'!$S$41</f>
        <v>0.47291974118173186</v>
      </c>
      <c r="AD134" s="21">
        <f>+'[17]12M'!$S$41</f>
        <v>0.46837680549768596</v>
      </c>
      <c r="AF134" s="367"/>
    </row>
    <row r="135" spans="1:32" customFormat="1">
      <c r="A135" s="10">
        <v>1017</v>
      </c>
      <c r="B135" s="10" t="s">
        <v>26</v>
      </c>
      <c r="C135" s="21">
        <f>+'[16]25'!$E$41</f>
        <v>0.52805597875932864</v>
      </c>
      <c r="D135" s="21">
        <f>+'[16]25'!$F$41</f>
        <v>0.57348889587261676</v>
      </c>
      <c r="E135" s="21">
        <f>+'[16]25'!$G$41</f>
        <v>0.54223173140223835</v>
      </c>
      <c r="F135" s="21">
        <f>+'[16]25'!$I$41</f>
        <v>0.56062857980597636</v>
      </c>
      <c r="G135" s="21">
        <f>+'[16]25'!$J$41</f>
        <v>0.61259297757361364</v>
      </c>
      <c r="H135" s="21">
        <f>+'[16]25'!$K$41</f>
        <v>0.52467219489200045</v>
      </c>
      <c r="I135" s="21">
        <f>+'[16]25'!$M$41</f>
        <v>0.63847354456063676</v>
      </c>
      <c r="J135" s="21">
        <f>+'[16]25'!$N$41</f>
        <v>0.66293924691368888</v>
      </c>
      <c r="K135" s="21">
        <f>+'[16]25'!$O$41</f>
        <v>0.63493138246815584</v>
      </c>
      <c r="L135" s="21">
        <f>+'[16]25'!$Q$41</f>
        <v>0.56723225506050579</v>
      </c>
      <c r="M135" s="21">
        <f>+'[16]25'!$R$41</f>
        <v>0.58022332410200472</v>
      </c>
      <c r="N135" s="21">
        <f>+'[16]25'!$S$41</f>
        <v>0.56039953147726251</v>
      </c>
      <c r="O135" s="21">
        <f>+'[16]25'!$T$41</f>
        <v>0.58090646012154024</v>
      </c>
      <c r="Q135" s="10">
        <v>1017</v>
      </c>
      <c r="R135" s="10" t="s">
        <v>26</v>
      </c>
      <c r="S135" s="21">
        <f t="shared" si="16"/>
        <v>0.52805597875932864</v>
      </c>
      <c r="T135" s="21">
        <f>+'[17]2M'!$T$41</f>
        <v>0.55048302625567169</v>
      </c>
      <c r="U135" s="21">
        <f>+'[17]3M'!$T$41</f>
        <v>0.54769575295642947</v>
      </c>
      <c r="V135" s="21">
        <f>+'[17]4M'!$T$41</f>
        <v>0.55070030745828003</v>
      </c>
      <c r="W135" s="21">
        <f>+'[17]5M'!$T$41</f>
        <v>0.56233509954557881</v>
      </c>
      <c r="X135" s="21">
        <f>+'[17]6M'!$T$41</f>
        <v>0.55581619023785767</v>
      </c>
      <c r="Y135" s="21">
        <f>+'[17]7M'!$T$41</f>
        <v>0.56760876940509153</v>
      </c>
      <c r="Z135" s="21">
        <f>+'[17]8M'!$T$41</f>
        <v>0.57986023504254913</v>
      </c>
      <c r="AA135" s="21">
        <f>+'[17]9M'!$T$41</f>
        <v>0.58574190723752684</v>
      </c>
      <c r="AB135" s="21">
        <f>+'[17]10M'!$T$41</f>
        <v>0.58322101318255037</v>
      </c>
      <c r="AC135" s="21">
        <f>+'[17]11M'!$T$41</f>
        <v>0.5828134994799431</v>
      </c>
      <c r="AD135" s="21">
        <f>+'[17]12M'!$T$41</f>
        <v>0.58090646012154024</v>
      </c>
      <c r="AF135" s="367"/>
    </row>
    <row r="136" spans="1:32" customFormat="1">
      <c r="A136" s="10">
        <v>1018</v>
      </c>
      <c r="B136" s="10" t="s">
        <v>27</v>
      </c>
      <c r="C136" s="21">
        <f>+'[16]26'!$E$41</f>
        <v>0.45464286446691143</v>
      </c>
      <c r="D136" s="21">
        <f>+'[16]26'!$F$41</f>
        <v>0.52097137258017534</v>
      </c>
      <c r="E136" s="21">
        <f>+'[16]26'!$G$41</f>
        <v>0.47924798033559085</v>
      </c>
      <c r="F136" s="21">
        <f>+'[16]26'!$I$41</f>
        <v>0.50597672183442455</v>
      </c>
      <c r="G136" s="21">
        <f>+'[16]26'!$J$41</f>
        <v>0.51496500945998314</v>
      </c>
      <c r="H136" s="21">
        <f>+'[16]26'!$K$41</f>
        <v>0.46250503671347071</v>
      </c>
      <c r="I136" s="21">
        <f>+'[16]26'!$M$41</f>
        <v>0.60712189705765729</v>
      </c>
      <c r="J136" s="21">
        <f>+'[16]26'!$N$41</f>
        <v>0.64622771479013374</v>
      </c>
      <c r="K136" s="21">
        <f>+'[16]26'!$O$41</f>
        <v>0.56911133917528489</v>
      </c>
      <c r="L136" s="21">
        <f>+'[16]26'!$Q$41</f>
        <v>0.47407275547700484</v>
      </c>
      <c r="M136" s="21">
        <f>+'[16]26'!$R$41</f>
        <v>0.50973727863480256</v>
      </c>
      <c r="N136" s="21">
        <f>+'[16]26'!$S$41</f>
        <v>0.47698306770301746</v>
      </c>
      <c r="O136" s="21">
        <f>+'[16]26'!$T$41</f>
        <v>0.51669392681435133</v>
      </c>
      <c r="Q136" s="10">
        <v>1018</v>
      </c>
      <c r="R136" s="10" t="s">
        <v>27</v>
      </c>
      <c r="S136" s="21">
        <f t="shared" si="16"/>
        <v>0.45464286446691143</v>
      </c>
      <c r="T136" s="21">
        <f>+'[17]2M'!$U$41</f>
        <v>0.48767330443568102</v>
      </c>
      <c r="U136" s="21">
        <f>+'[17]3M'!$U$41</f>
        <v>0.48569789489373943</v>
      </c>
      <c r="V136" s="21">
        <f>+'[17]4M'!$U$41</f>
        <v>0.49036933946005068</v>
      </c>
      <c r="W136" s="21">
        <f>+'[17]5M'!$U$41</f>
        <v>0.49442955547188194</v>
      </c>
      <c r="X136" s="21">
        <f>+'[17]6M'!$U$41</f>
        <v>0.4880891976179268</v>
      </c>
      <c r="Y136" s="21">
        <f>+'[17]7M'!$U$41</f>
        <v>0.50450955078224458</v>
      </c>
      <c r="Z136" s="21">
        <f>+'[17]8M'!$U$41</f>
        <v>0.52206104415470223</v>
      </c>
      <c r="AA136" s="21">
        <f>+'[17]9M'!$U$41</f>
        <v>0.52734888912687816</v>
      </c>
      <c r="AB136" s="21">
        <f>+'[17]10M'!$U$41</f>
        <v>0.52154141883674043</v>
      </c>
      <c r="AC136" s="21">
        <f>+'[17]11M'!$U$41</f>
        <v>0.52001443706078432</v>
      </c>
      <c r="AD136" s="21">
        <f>+'[17]12M'!$U$41</f>
        <v>0.51669392681435133</v>
      </c>
      <c r="AF136" s="367"/>
    </row>
    <row r="137" spans="1:32" customFormat="1">
      <c r="A137" s="10">
        <v>1019</v>
      </c>
      <c r="B137" s="10" t="s">
        <v>28</v>
      </c>
      <c r="C137" s="21">
        <f>+'[16]27'!$E$41</f>
        <v>0.44384829014181715</v>
      </c>
      <c r="D137" s="21">
        <f>+'[16]27'!$F$41</f>
        <v>0.49601542416452443</v>
      </c>
      <c r="E137" s="21">
        <f>+'[16]27'!$G$41</f>
        <v>0.48473101498160337</v>
      </c>
      <c r="F137" s="21">
        <f>+'[16]27'!$I$41</f>
        <v>0.50106490680490157</v>
      </c>
      <c r="G137" s="21">
        <f>+'[16]27'!$J$41</f>
        <v>0.54188185026936653</v>
      </c>
      <c r="H137" s="21">
        <f>+'[16]27'!$K$41</f>
        <v>0.47344192041783151</v>
      </c>
      <c r="I137" s="21">
        <f>+'[16]27'!$M$41</f>
        <v>0.57028985507246377</v>
      </c>
      <c r="J137" s="21">
        <f>+'[16]27'!$N$41</f>
        <v>0.59772075741752406</v>
      </c>
      <c r="K137" s="21">
        <f>+'[16]27'!$O$41</f>
        <v>0.5556899065260269</v>
      </c>
      <c r="L137" s="21">
        <f>+'[16]27'!$Q$41</f>
        <v>0.49987573935086238</v>
      </c>
      <c r="M137" s="21">
        <f>+'[16]27'!$R$41</f>
        <v>0.5377584780810587</v>
      </c>
      <c r="N137" s="21">
        <f>+'[16]27'!$S$41</f>
        <v>0.46108193501558431</v>
      </c>
      <c r="O137" s="21">
        <f>+'[16]27'!$T$41</f>
        <v>0.50839907322502298</v>
      </c>
      <c r="Q137" s="10">
        <v>1019</v>
      </c>
      <c r="R137" s="10" t="s">
        <v>28</v>
      </c>
      <c r="S137" s="21">
        <f t="shared" si="16"/>
        <v>0.44384829014181715</v>
      </c>
      <c r="T137" s="21">
        <f>+'[17]2M'!$V$41</f>
        <v>0.47195569932562093</v>
      </c>
      <c r="U137" s="21">
        <f>+'[17]3M'!$V$41</f>
        <v>0.47526932320465204</v>
      </c>
      <c r="V137" s="21">
        <f>+'[17]4M'!$V$41</f>
        <v>0.48025072986433109</v>
      </c>
      <c r="W137" s="21">
        <f>+'[17]5M'!$V$41</f>
        <v>0.49021619466040428</v>
      </c>
      <c r="X137" s="21">
        <f>+'[17]6M'!$V$41</f>
        <v>0.48606957165168424</v>
      </c>
      <c r="Y137" s="21">
        <f>+'[17]7M'!$V$41</f>
        <v>0.49678915966060982</v>
      </c>
      <c r="Z137" s="21">
        <f>+'[17]8M'!$V$41</f>
        <v>0.50830504016391331</v>
      </c>
      <c r="AA137" s="21">
        <f>+'[17]9M'!$V$41</f>
        <v>0.51285989491544337</v>
      </c>
      <c r="AB137" s="21">
        <f>+'[17]10M'!$V$41</f>
        <v>0.51084966924407293</v>
      </c>
      <c r="AC137" s="21">
        <f>+'[17]11M'!$V$41</f>
        <v>0.51294377950503078</v>
      </c>
      <c r="AD137" s="21">
        <f>+'[17]12M'!$V$41</f>
        <v>0.50839907322502298</v>
      </c>
      <c r="AF137" s="367"/>
    </row>
    <row r="138" spans="1:32" customFormat="1">
      <c r="A138" s="10">
        <v>1020</v>
      </c>
      <c r="B138" s="10" t="s">
        <v>29</v>
      </c>
      <c r="C138" s="21">
        <f>+'[16]28'!$E$41</f>
        <v>0.60229573626648458</v>
      </c>
      <c r="D138" s="21">
        <f>+'[16]28'!$F$41</f>
        <v>0.66619980421897351</v>
      </c>
      <c r="E138" s="21">
        <f>+'[16]28'!$G$41</f>
        <v>0.62390192334278904</v>
      </c>
      <c r="F138" s="21">
        <f>+'[16]28'!$I$41</f>
        <v>0.64017471691023442</v>
      </c>
      <c r="G138" s="21">
        <f>+'[16]28'!$J$41</f>
        <v>0.71455903497126694</v>
      </c>
      <c r="H138" s="21">
        <f>+'[16]28'!$K$41</f>
        <v>0.58109669962758437</v>
      </c>
      <c r="I138" s="21">
        <f>+'[16]28'!$M$41</f>
        <v>0.69129038795908138</v>
      </c>
      <c r="J138" s="21">
        <f>+'[16]28'!$N$41</f>
        <v>0.66944139927073376</v>
      </c>
      <c r="K138" s="21">
        <f>+'[16]28'!$O$41</f>
        <v>0.69823882207343002</v>
      </c>
      <c r="L138" s="21">
        <f>+'[16]28'!$Q$41</f>
        <v>0.63569718119927754</v>
      </c>
      <c r="M138" s="21">
        <f>+'[16]28'!$R$41</f>
        <v>0.65494109680682688</v>
      </c>
      <c r="N138" s="21">
        <f>+'[16]28'!$S$41</f>
        <v>0.63337227045514344</v>
      </c>
      <c r="O138" s="21">
        <f>+'[16]28'!$T$41</f>
        <v>0.64944603154398606</v>
      </c>
      <c r="Q138" s="10">
        <v>1020</v>
      </c>
      <c r="R138" s="10" t="s">
        <v>29</v>
      </c>
      <c r="S138" s="21">
        <f t="shared" si="16"/>
        <v>0.60229573626648458</v>
      </c>
      <c r="T138" s="21">
        <f>+'[17]2M'!$W$41</f>
        <v>0.63375556461303106</v>
      </c>
      <c r="U138" s="21">
        <f>+'[17]3M'!$W$41</f>
        <v>0.63023212434942488</v>
      </c>
      <c r="V138" s="21">
        <f>+'[17]4M'!$W$41</f>
        <v>0.63286813560726041</v>
      </c>
      <c r="W138" s="21">
        <f>+'[17]5M'!$W$41</f>
        <v>0.64819116259182197</v>
      </c>
      <c r="X138" s="21">
        <f>+'[17]6M'!$W$41</f>
        <v>0.63634131699032059</v>
      </c>
      <c r="Y138" s="21">
        <f>+'[17]7M'!$W$41</f>
        <v>0.64343932850460606</v>
      </c>
      <c r="Z138" s="21">
        <f>+'[17]8M'!$W$41</f>
        <v>0.64570064922504766</v>
      </c>
      <c r="AA138" s="21">
        <f>+'[17]9M'!$W$41</f>
        <v>0.65161106499134669</v>
      </c>
      <c r="AB138" s="21">
        <f>+'[17]10M'!$W$41</f>
        <v>0.6499780799924606</v>
      </c>
      <c r="AC138" s="21">
        <f>+'[17]11M'!$W$41</f>
        <v>0.65067339681958314</v>
      </c>
      <c r="AD138" s="21">
        <f>+'[17]12M'!$W$41</f>
        <v>0.64944603154398606</v>
      </c>
      <c r="AF138" s="367"/>
    </row>
    <row r="139" spans="1:32" customFormat="1">
      <c r="A139" s="10">
        <v>1021</v>
      </c>
      <c r="B139" s="10" t="s">
        <v>30</v>
      </c>
      <c r="C139" s="21">
        <f>+'[16]29'!$E$41</f>
        <v>0.48156793328367836</v>
      </c>
      <c r="D139" s="21">
        <f>+'[16]29'!$F$41</f>
        <v>0.54962606323222596</v>
      </c>
      <c r="E139" s="21">
        <f>+'[16]29'!$G$41</f>
        <v>0.50296057829652885</v>
      </c>
      <c r="F139" s="21">
        <f>+'[16]29'!$I$41</f>
        <v>0.57510708391794252</v>
      </c>
      <c r="G139" s="21">
        <f>+'[16]29'!$J$41</f>
        <v>0.52132889095228996</v>
      </c>
      <c r="H139" s="21">
        <f>+'[16]29'!$K$41</f>
        <v>0.50476011774947172</v>
      </c>
      <c r="I139" s="21">
        <f>+'[16]29'!$M$41</f>
        <v>0.56380861850443609</v>
      </c>
      <c r="J139" s="21">
        <f>+'[16]29'!$N$41</f>
        <v>0.58243608746810105</v>
      </c>
      <c r="K139" s="21">
        <f>+'[16]29'!$O$41</f>
        <v>0.59653761410135353</v>
      </c>
      <c r="L139" s="21">
        <f>+'[16]29'!$Q$41</f>
        <v>0.53968157640012016</v>
      </c>
      <c r="M139" s="21">
        <f>+'[16]29'!$R$41</f>
        <v>0.53071549751559166</v>
      </c>
      <c r="N139" s="21">
        <f>+'[16]29'!$S$41</f>
        <v>0.52020013673938714</v>
      </c>
      <c r="O139" s="21">
        <f>+'[16]29'!$T$41</f>
        <v>0.53849767700784035</v>
      </c>
      <c r="Q139" s="10">
        <v>1021</v>
      </c>
      <c r="R139" s="10" t="s">
        <v>30</v>
      </c>
      <c r="S139" s="21">
        <f t="shared" si="16"/>
        <v>0.48156793328367836</v>
      </c>
      <c r="T139" s="21">
        <f>+'[17]2M'!$X$41</f>
        <v>0.51527987801405872</v>
      </c>
      <c r="U139" s="21">
        <f>+'[17]3M'!$X$41</f>
        <v>0.51125608054602356</v>
      </c>
      <c r="V139" s="21">
        <f>+'[17]4M'!$X$41</f>
        <v>0.52748900119161912</v>
      </c>
      <c r="W139" s="21">
        <f>+'[17]5M'!$X$41</f>
        <v>0.52650057209221479</v>
      </c>
      <c r="X139" s="21">
        <f>+'[17]6M'!$X$41</f>
        <v>0.52275451123377392</v>
      </c>
      <c r="Y139" s="21">
        <f>+'[17]7M'!$X$41</f>
        <v>0.52844745588623554</v>
      </c>
      <c r="Z139" s="21">
        <f>+'[17]8M'!$X$41</f>
        <v>0.53532436102950354</v>
      </c>
      <c r="AA139" s="21">
        <f>+'[17]9M'!$X$41</f>
        <v>0.54198948439085981</v>
      </c>
      <c r="AB139" s="21">
        <f>+'[17]10M'!$X$41</f>
        <v>0.54141626703051948</v>
      </c>
      <c r="AC139" s="21">
        <f>+'[17]11M'!$X$41</f>
        <v>0.53968810451732219</v>
      </c>
      <c r="AD139" s="21">
        <f>+'[17]12M'!$X$41</f>
        <v>0.53849767700784035</v>
      </c>
      <c r="AF139" s="367"/>
    </row>
    <row r="140" spans="1:32" customFormat="1">
      <c r="A140" s="10">
        <v>1022</v>
      </c>
      <c r="B140" s="10" t="s">
        <v>31</v>
      </c>
      <c r="C140" s="21">
        <f>+'[16]30'!$E$41</f>
        <v>0.56365828700475562</v>
      </c>
      <c r="D140" s="21">
        <f>+'[16]30'!$F$41</f>
        <v>0.5860835218499767</v>
      </c>
      <c r="E140" s="21">
        <f>+'[16]30'!$G$41</f>
        <v>0.54483199618274025</v>
      </c>
      <c r="F140" s="21">
        <f>+'[16]30'!$I$41</f>
        <v>0.57814605851938883</v>
      </c>
      <c r="G140" s="21">
        <f>+'[16]30'!$J$41</f>
        <v>0.62535932474412426</v>
      </c>
      <c r="H140" s="21">
        <f>+'[16]30'!$K$41</f>
        <v>0.56430900748591539</v>
      </c>
      <c r="I140" s="21">
        <f>+'[16]30'!$M$41</f>
        <v>0.69461396798413377</v>
      </c>
      <c r="J140" s="21">
        <f>+'[16]30'!$N$41</f>
        <v>0.68873053540043905</v>
      </c>
      <c r="K140" s="21">
        <f>+'[16]30'!$O$41</f>
        <v>0.71463330445134798</v>
      </c>
      <c r="L140" s="21">
        <f>+'[16]30'!$Q$41</f>
        <v>0.62434827644565216</v>
      </c>
      <c r="M140" s="21">
        <f>+'[16]30'!$R$41</f>
        <v>0.64595957610889221</v>
      </c>
      <c r="N140" s="21">
        <f>+'[16]30'!$S$41</f>
        <v>0.59320018721489898</v>
      </c>
      <c r="O140" s="21">
        <f>+'[16]30'!$T$41</f>
        <v>0.61843604998984447</v>
      </c>
      <c r="Q140" s="10">
        <v>1022</v>
      </c>
      <c r="R140" s="10" t="s">
        <v>31</v>
      </c>
      <c r="S140" s="21">
        <f t="shared" si="16"/>
        <v>0.56365828700475562</v>
      </c>
      <c r="T140" s="21">
        <f>+'[17]2M'!$Y$41</f>
        <v>0.57468913560497892</v>
      </c>
      <c r="U140" s="21">
        <f>+'[17]3M'!$Y$41</f>
        <v>0.564686631601236</v>
      </c>
      <c r="V140" s="21">
        <f>+'[17]4M'!$Y$41</f>
        <v>0.56770413980403811</v>
      </c>
      <c r="W140" s="21">
        <f>+'[17]5M'!$Y$41</f>
        <v>0.57828529564130593</v>
      </c>
      <c r="X140" s="21">
        <f>+'[17]6M'!$Y$41</f>
        <v>0.57582351613482352</v>
      </c>
      <c r="Y140" s="21">
        <f>+'[17]7M'!$Y$41</f>
        <v>0.59310747125182217</v>
      </c>
      <c r="Z140" s="21">
        <f>+'[17]8M'!$Y$41</f>
        <v>0.60522856969830119</v>
      </c>
      <c r="AA140" s="21">
        <f>+'[17]9M'!$Y$41</f>
        <v>0.61726606762166203</v>
      </c>
      <c r="AB140" s="21">
        <f>+'[17]10M'!$Y$41</f>
        <v>0.61791880007093258</v>
      </c>
      <c r="AC140" s="21">
        <f>+'[17]11M'!$Y$41</f>
        <v>0.62048987665369604</v>
      </c>
      <c r="AD140" s="21">
        <f>+'[17]12M'!$Y$41</f>
        <v>0.61843604998984447</v>
      </c>
      <c r="AF140" s="367"/>
    </row>
    <row r="141" spans="1:32" customFormat="1">
      <c r="A141" s="10">
        <v>1023</v>
      </c>
      <c r="B141" s="10" t="s">
        <v>32</v>
      </c>
      <c r="C141" s="21">
        <f>+'[16]31'!$E$41</f>
        <v>0.41090779845074576</v>
      </c>
      <c r="D141" s="21">
        <f>+'[16]31'!$F$41</f>
        <v>0.4548251093066833</v>
      </c>
      <c r="E141" s="21">
        <f>+'[16]31'!$G$41</f>
        <v>0.4321483911214859</v>
      </c>
      <c r="F141" s="21">
        <f>+'[16]31'!$I$41</f>
        <v>0.46631627561418831</v>
      </c>
      <c r="G141" s="21">
        <f>+'[16]31'!$J$41</f>
        <v>0.48228846559203004</v>
      </c>
      <c r="H141" s="21">
        <f>+'[16]31'!$K$41</f>
        <v>0.41005361762757625</v>
      </c>
      <c r="I141" s="21">
        <f>+'[16]31'!$M$41</f>
        <v>0.52050393862417577</v>
      </c>
      <c r="J141" s="21">
        <f>+'[16]31'!$N$41</f>
        <v>0.52739234361240006</v>
      </c>
      <c r="K141" s="21">
        <f>+'[16]31'!$O$41</f>
        <v>0.53825220001017349</v>
      </c>
      <c r="L141" s="21">
        <f>+'[16]31'!$Q$41</f>
        <v>0.47967599483242218</v>
      </c>
      <c r="M141" s="21">
        <f>+'[16]31'!$R$41</f>
        <v>0.46065781632057451</v>
      </c>
      <c r="N141" s="21">
        <f>+'[16]31'!$S$41</f>
        <v>0.46024364916546362</v>
      </c>
      <c r="O141" s="21">
        <f>+'[16]31'!$T$41</f>
        <v>0.46997436322320463</v>
      </c>
      <c r="Q141" s="10">
        <v>1023</v>
      </c>
      <c r="R141" s="10" t="s">
        <v>32</v>
      </c>
      <c r="S141" s="21">
        <f t="shared" si="16"/>
        <v>0.41090779845074576</v>
      </c>
      <c r="T141" s="21">
        <f>+'[17]2M'!$Z$41</f>
        <v>0.432563542038852</v>
      </c>
      <c r="U141" s="21">
        <f>+'[17]3M'!$Z$41</f>
        <v>0.4322800552428071</v>
      </c>
      <c r="V141" s="21">
        <f>+'[17]4M'!$Z$41</f>
        <v>0.44066574269297137</v>
      </c>
      <c r="W141" s="21">
        <f>+'[17]5M'!$Z$41</f>
        <v>0.4484039002588549</v>
      </c>
      <c r="X141" s="21">
        <f>+'[17]6M'!$Z$41</f>
        <v>0.44158268425204722</v>
      </c>
      <c r="Y141" s="21">
        <f>+'[17]7M'!$Z$41</f>
        <v>0.45116734698644617</v>
      </c>
      <c r="Z141" s="21">
        <f>+'[17]8M'!$Z$41</f>
        <v>0.4610102732811705</v>
      </c>
      <c r="AA141" s="21">
        <f>+'[17]9M'!$Z$41</f>
        <v>0.46988025741982353</v>
      </c>
      <c r="AB141" s="21">
        <f>+'[17]10M'!$Z$41</f>
        <v>0.47090828122654177</v>
      </c>
      <c r="AC141" s="21">
        <f>+'[17]11M'!$Z$41</f>
        <v>0.47052158265103711</v>
      </c>
      <c r="AD141" s="21">
        <f>+'[17]12M'!$Z$41</f>
        <v>0.46997436322320463</v>
      </c>
      <c r="AF141" s="367"/>
    </row>
    <row r="142" spans="1:32" customFormat="1">
      <c r="A142" s="10">
        <v>1024</v>
      </c>
      <c r="B142" s="10" t="s">
        <v>33</v>
      </c>
      <c r="C142" s="21">
        <f>+'[16]32'!$E$41</f>
        <v>0.67007040782216276</v>
      </c>
      <c r="D142" s="21">
        <f>+'[16]32'!$F$41</f>
        <v>0.72079144005293483</v>
      </c>
      <c r="E142" s="21">
        <f>+'[16]32'!$G$41</f>
        <v>0.70974595190676248</v>
      </c>
      <c r="F142" s="21">
        <f>+'[16]32'!$I$41</f>
        <v>0.71500095266497665</v>
      </c>
      <c r="G142" s="21">
        <f>+'[16]32'!$J$41</f>
        <v>0.78891692354095788</v>
      </c>
      <c r="H142" s="21">
        <f>+'[16]32'!$K$41</f>
        <v>0.677812476393436</v>
      </c>
      <c r="I142" s="21">
        <f>+'[16]32'!$M$41</f>
        <v>0.78510667555188862</v>
      </c>
      <c r="J142" s="21">
        <f>+'[16]32'!$N$41</f>
        <v>0.77187964437232037</v>
      </c>
      <c r="K142" s="21">
        <f>+'[16]32'!$O$41</f>
        <v>0.80925823988592349</v>
      </c>
      <c r="L142" s="21">
        <f>+'[16]32'!$Q$41</f>
        <v>0.71546501285711483</v>
      </c>
      <c r="M142" s="21">
        <f>+'[16]32'!$R$41</f>
        <v>0.72596981217299661</v>
      </c>
      <c r="N142" s="21">
        <f>+'[16]32'!$S$41</f>
        <v>0.72661900192928697</v>
      </c>
      <c r="O142" s="21">
        <f>+'[16]32'!$T$41</f>
        <v>0.73155135415904027</v>
      </c>
      <c r="Q142" s="10">
        <v>1024</v>
      </c>
      <c r="R142" s="10" t="s">
        <v>33</v>
      </c>
      <c r="S142" s="21">
        <f t="shared" si="16"/>
        <v>0.67007040782216276</v>
      </c>
      <c r="T142" s="21">
        <f>+'[17]2M'!$AA$41</f>
        <v>0.69517855358462932</v>
      </c>
      <c r="U142" s="21">
        <f>+'[17]3M'!$AA$41</f>
        <v>0.70027563121021474</v>
      </c>
      <c r="V142" s="21">
        <f>+'[17]4M'!$AA$41</f>
        <v>0.7040321905129695</v>
      </c>
      <c r="W142" s="21">
        <f>+'[17]5M'!$AA$41</f>
        <v>0.71952008920959487</v>
      </c>
      <c r="X142" s="21">
        <f>+'[17]6M'!$AA$41</f>
        <v>0.7120835288356766</v>
      </c>
      <c r="Y142" s="21">
        <f>+'[17]7M'!$AA$41</f>
        <v>0.72234168853667069</v>
      </c>
      <c r="Z142" s="21">
        <f>+'[17]8M'!$AA$41</f>
        <v>0.72839277976857064</v>
      </c>
      <c r="AA142" s="21">
        <f>+'[17]9M'!$AA$41</f>
        <v>0.73702839996484715</v>
      </c>
      <c r="AB142" s="21">
        <f>+'[17]10M'!$AA$41</f>
        <v>0.73381785000347255</v>
      </c>
      <c r="AC142" s="21">
        <f>+'[17]11M'!$AA$41</f>
        <v>0.73312760812736799</v>
      </c>
      <c r="AD142" s="21">
        <f>+'[17]12M'!$AA$41</f>
        <v>0.73155135415904027</v>
      </c>
      <c r="AF142" s="367"/>
    </row>
    <row r="143" spans="1:32" customFormat="1">
      <c r="A143" s="10">
        <v>1025</v>
      </c>
      <c r="B143" s="10" t="s">
        <v>34</v>
      </c>
      <c r="C143" s="21">
        <f>+'[16]33'!$E$41</f>
        <v>0.41108669537956694</v>
      </c>
      <c r="D143" s="21">
        <f>+'[16]33'!$F$41</f>
        <v>0.43518116815296859</v>
      </c>
      <c r="E143" s="21">
        <f>+'[16]33'!$G$41</f>
        <v>0.40929645517476343</v>
      </c>
      <c r="F143" s="21">
        <f>+'[16]33'!$I$41</f>
        <v>0.41728876676878285</v>
      </c>
      <c r="G143" s="21">
        <f>+'[16]33'!$J$41</f>
        <v>0.45168515538995679</v>
      </c>
      <c r="H143" s="21">
        <f>+'[16]33'!$K$41</f>
        <v>0.40655045906438303</v>
      </c>
      <c r="I143" s="21">
        <f>+'[16]33'!$M$41</f>
        <v>0.50902094077199567</v>
      </c>
      <c r="J143" s="21">
        <f>+'[16]33'!$N$41</f>
        <v>0.54453052091883203</v>
      </c>
      <c r="K143" s="21">
        <f>+'[16]33'!$O$41</f>
        <v>0.51076729127270648</v>
      </c>
      <c r="L143" s="21">
        <f>+'[16]33'!$Q$41</f>
        <v>0.450410920868277</v>
      </c>
      <c r="M143" s="21">
        <f>+'[16]33'!$R$41</f>
        <v>0.45470323559975845</v>
      </c>
      <c r="N143" s="21">
        <f>+'[16]33'!$S$41</f>
        <v>0.43924379000802494</v>
      </c>
      <c r="O143" s="21">
        <f>+'[16]33'!$T$41</f>
        <v>0.45174138236124017</v>
      </c>
      <c r="Q143" s="10">
        <v>1025</v>
      </c>
      <c r="R143" s="10" t="s">
        <v>34</v>
      </c>
      <c r="S143" s="21">
        <f t="shared" si="16"/>
        <v>0.41108669537956694</v>
      </c>
      <c r="T143" s="21">
        <f>+'[17]2M'!$AB$41</f>
        <v>0.42270637775677533</v>
      </c>
      <c r="U143" s="21">
        <f>+'[17]3M'!$AB$41</f>
        <v>0.41855724432302333</v>
      </c>
      <c r="V143" s="21">
        <f>+'[17]4M'!$AB$41</f>
        <v>0.41752805302761808</v>
      </c>
      <c r="W143" s="21">
        <f>+'[17]5M'!$AB$41</f>
        <v>0.42377761034222944</v>
      </c>
      <c r="X143" s="21">
        <f>+'[17]6M'!$AB$41</f>
        <v>0.42060285423064458</v>
      </c>
      <c r="Y143" s="21">
        <f>+'[17]7M'!$AB$41</f>
        <v>0.43341287656642868</v>
      </c>
      <c r="Z143" s="21">
        <f>+'[17]8M'!$AB$41</f>
        <v>0.44640175749183481</v>
      </c>
      <c r="AA143" s="21">
        <f>+'[17]9M'!$AB$41</f>
        <v>0.45189605767375712</v>
      </c>
      <c r="AB143" s="21">
        <f>+'[17]10M'!$AB$41</f>
        <v>0.45129187581506364</v>
      </c>
      <c r="AC143" s="21">
        <f>+'[17]11M'!$AB$41</f>
        <v>0.45202578517169967</v>
      </c>
      <c r="AD143" s="21">
        <f>+'[17]12M'!$AB$41</f>
        <v>0.45174138236124017</v>
      </c>
      <c r="AF143" s="367"/>
    </row>
    <row r="144" spans="1:32" customFormat="1">
      <c r="A144" s="10">
        <v>1026</v>
      </c>
      <c r="B144" s="10" t="s">
        <v>35</v>
      </c>
      <c r="C144" s="21">
        <f>+'[16]34'!$E$41</f>
        <v>0.55816704787443805</v>
      </c>
      <c r="D144" s="21">
        <f>+'[16]34'!$F$41</f>
        <v>0.58536947141316076</v>
      </c>
      <c r="E144" s="21">
        <f>+'[16]34'!$G$41</f>
        <v>0.58487764856030322</v>
      </c>
      <c r="F144" s="21">
        <f>+'[16]34'!$I$41</f>
        <v>0.59330684120305444</v>
      </c>
      <c r="G144" s="21">
        <f>+'[16]34'!$J$41</f>
        <v>0.63900349550169044</v>
      </c>
      <c r="H144" s="21">
        <f>+'[16]34'!$K$41</f>
        <v>0.54385976210562925</v>
      </c>
      <c r="I144" s="21">
        <f>+'[16]34'!$M$41</f>
        <v>0.64406465288818238</v>
      </c>
      <c r="J144" s="21">
        <f>+'[16]34'!$N$41</f>
        <v>0.65890414454879542</v>
      </c>
      <c r="K144" s="21">
        <f>+'[16]34'!$O$41</f>
        <v>0.69280839895013124</v>
      </c>
      <c r="L144" s="21">
        <f>+'[16]34'!$Q$41</f>
        <v>0.60312517799844312</v>
      </c>
      <c r="M144" s="21">
        <f>+'[16]34'!$R$41</f>
        <v>0.5862486748447675</v>
      </c>
      <c r="N144" s="21">
        <f>+'[16]34'!$S$41</f>
        <v>0.60078109744190589</v>
      </c>
      <c r="O144" s="21">
        <f>+'[16]34'!$T$41</f>
        <v>0.60984405858554314</v>
      </c>
      <c r="Q144" s="10">
        <v>1026</v>
      </c>
      <c r="R144" s="10" t="s">
        <v>35</v>
      </c>
      <c r="S144" s="21">
        <f t="shared" si="16"/>
        <v>0.55816704787443805</v>
      </c>
      <c r="T144" s="21">
        <f>+'[17]2M'!$AC$41</f>
        <v>0.57295649098927781</v>
      </c>
      <c r="U144" s="21">
        <f>+'[17]3M'!$AC$41</f>
        <v>0.5781070424527468</v>
      </c>
      <c r="V144" s="21">
        <f>+'[17]4M'!$AC$41</f>
        <v>0.58227417907295953</v>
      </c>
      <c r="W144" s="21">
        <f>+'[17]5M'!$AC$41</f>
        <v>0.59322506896218619</v>
      </c>
      <c r="X144" s="21">
        <f>+'[17]6M'!$AC$41</f>
        <v>0.58441074175269281</v>
      </c>
      <c r="Y144" s="21">
        <f>+'[17]7M'!$AC$41</f>
        <v>0.59338462182348084</v>
      </c>
      <c r="Z144" s="21">
        <f>+'[17]8M'!$AC$41</f>
        <v>0.60144673987220054</v>
      </c>
      <c r="AA144" s="21">
        <f>+'[17]9M'!$AC$41</f>
        <v>0.61210900946000291</v>
      </c>
      <c r="AB144" s="21">
        <f>+'[17]10M'!$AC$41</f>
        <v>0.61149549806005399</v>
      </c>
      <c r="AC144" s="21">
        <f>+'[17]11M'!$AC$41</f>
        <v>0.60973045934791825</v>
      </c>
      <c r="AD144" s="21">
        <f>+'[17]12M'!$AC$41</f>
        <v>0.60984405858554314</v>
      </c>
      <c r="AF144" s="367"/>
    </row>
    <row r="145" spans="1:78" customFormat="1">
      <c r="A145" s="10">
        <v>1027</v>
      </c>
      <c r="B145" s="10" t="s">
        <v>36</v>
      </c>
      <c r="C145" s="21">
        <f>+'[16]35'!$E$41</f>
        <v>0.47974391311816789</v>
      </c>
      <c r="D145" s="21">
        <f>+'[16]35'!$F$41</f>
        <v>0.57464922505720339</v>
      </c>
      <c r="E145" s="21">
        <f>+'[16]35'!$G$41</f>
        <v>0.49673164443962409</v>
      </c>
      <c r="F145" s="21">
        <f>+'[16]35'!$I$41</f>
        <v>0.53304870335230858</v>
      </c>
      <c r="G145" s="21">
        <f>+'[16]35'!$J$41</f>
        <v>0.59052952969523076</v>
      </c>
      <c r="H145" s="21">
        <f>+'[16]35'!$K$41</f>
        <v>0.49416521332079516</v>
      </c>
      <c r="I145" s="21">
        <f>+'[16]35'!$M$41</f>
        <v>0.6496232920444388</v>
      </c>
      <c r="J145" s="21">
        <f>+'[16]35'!$N$41</f>
        <v>0.63226298440395556</v>
      </c>
      <c r="K145" s="21">
        <f>+'[16]35'!$O$41</f>
        <v>0.65404538935290646</v>
      </c>
      <c r="L145" s="21">
        <f>+'[16]35'!$Q$41</f>
        <v>0.67554379156077715</v>
      </c>
      <c r="M145" s="21">
        <f>+'[16]35'!$R$41</f>
        <v>0.58650585463055405</v>
      </c>
      <c r="N145" s="21">
        <f>+'[16]35'!$S$41</f>
        <v>0.5613096725818546</v>
      </c>
      <c r="O145" s="21">
        <f>+'[16]35'!$T$41</f>
        <v>0.57645511930642501</v>
      </c>
      <c r="Q145" s="10">
        <v>1027</v>
      </c>
      <c r="R145" s="10" t="s">
        <v>36</v>
      </c>
      <c r="S145" s="21">
        <f t="shared" si="16"/>
        <v>0.47974391311816789</v>
      </c>
      <c r="T145" s="21">
        <f>+'[17]2M'!$AD$41</f>
        <v>0.52688405427029594</v>
      </c>
      <c r="U145" s="21">
        <f>+'[17]3M'!$AD$41</f>
        <v>0.51688440567681404</v>
      </c>
      <c r="V145" s="21">
        <f>+'[17]4M'!$AD$41</f>
        <v>0.52086208548217816</v>
      </c>
      <c r="W145" s="21">
        <f>+'[17]5M'!$AD$41</f>
        <v>0.53419690629216221</v>
      </c>
      <c r="X145" s="21">
        <f>+'[17]6M'!$AD$41</f>
        <v>0.52688355168014223</v>
      </c>
      <c r="Y145" s="21">
        <f>+'[17]7M'!$AD$41</f>
        <v>0.54340229717588207</v>
      </c>
      <c r="Z145" s="21">
        <f>+'[17]8M'!$AD$41</f>
        <v>0.55504141673807483</v>
      </c>
      <c r="AA145" s="21">
        <f>+'[17]9M'!$AD$41</f>
        <v>0.56530416448407228</v>
      </c>
      <c r="AB145" s="21">
        <f>+'[17]10M'!$AD$41</f>
        <v>0.57632218006673119</v>
      </c>
      <c r="AC145" s="21">
        <f>+'[17]11M'!$AD$41</f>
        <v>0.57724694552495848</v>
      </c>
      <c r="AD145" s="21">
        <f>+'[17]12M'!$AD$41</f>
        <v>0.57645511930642501</v>
      </c>
      <c r="AF145" s="367"/>
    </row>
    <row r="146" spans="1:78" customFormat="1">
      <c r="A146" s="10">
        <v>1028</v>
      </c>
      <c r="B146" s="10" t="s">
        <v>37</v>
      </c>
      <c r="C146" s="21">
        <f>+'[16]36'!$E$41</f>
        <v>0.53996395904936378</v>
      </c>
      <c r="D146" s="21">
        <f>+'[16]36'!$F$41</f>
        <v>0.56103878282646358</v>
      </c>
      <c r="E146" s="21">
        <f>+'[16]36'!$G$41</f>
        <v>0.55128546987596627</v>
      </c>
      <c r="F146" s="21">
        <f>+'[16]36'!$I$41</f>
        <v>0.57202272526196807</v>
      </c>
      <c r="G146" s="21">
        <f>+'[16]36'!$J$41</f>
        <v>0.62514579684603488</v>
      </c>
      <c r="H146" s="21">
        <f>+'[16]36'!$K$41</f>
        <v>0.54012065867769965</v>
      </c>
      <c r="I146" s="21">
        <f>+'[16]36'!$M$41</f>
        <v>0.63597406019191383</v>
      </c>
      <c r="J146" s="21">
        <f>+'[16]36'!$N$41</f>
        <v>0.64306588626402739</v>
      </c>
      <c r="K146" s="21">
        <f>+'[16]36'!$O$41</f>
        <v>0.67930025703463204</v>
      </c>
      <c r="L146" s="21">
        <f>+'[16]36'!$Q$41</f>
        <v>0.60078554005674878</v>
      </c>
      <c r="M146" s="21">
        <f>+'[16]36'!$R$41</f>
        <v>0.59817995542249758</v>
      </c>
      <c r="N146" s="21">
        <f>+'[16]36'!$S$41</f>
        <v>0.60900850999546796</v>
      </c>
      <c r="O146" s="21">
        <f>+'[16]36'!$T$41</f>
        <v>0.59544700242151027</v>
      </c>
      <c r="Q146" s="10">
        <v>1028</v>
      </c>
      <c r="R146" s="10" t="s">
        <v>37</v>
      </c>
      <c r="S146" s="21">
        <f t="shared" si="16"/>
        <v>0.53996395904936378</v>
      </c>
      <c r="T146" s="21">
        <f>+'[17]2M'!$AE$41</f>
        <v>0.55001137173505676</v>
      </c>
      <c r="U146" s="21">
        <f>+'[17]3M'!$AE$41</f>
        <v>0.55053639105496766</v>
      </c>
      <c r="V146" s="21">
        <f>+'[17]4M'!$AE$41</f>
        <v>0.55600520692947863</v>
      </c>
      <c r="W146" s="21">
        <f>+'[17]5M'!$AE$41</f>
        <v>0.56891085905964245</v>
      </c>
      <c r="X146" s="21">
        <f>+'[17]6M'!$AE$41</f>
        <v>0.56387843665608617</v>
      </c>
      <c r="Y146" s="21">
        <f>+'[17]7M'!$AE$41</f>
        <v>0.57408982671840492</v>
      </c>
      <c r="Z146" s="21">
        <f>+'[17]8M'!$AE$41</f>
        <v>0.58259844139935812</v>
      </c>
      <c r="AA146" s="21">
        <f>+'[17]9M'!$AE$41</f>
        <v>0.59321802203045493</v>
      </c>
      <c r="AB146" s="21">
        <f>+'[17]10M'!$AE$41</f>
        <v>0.59370135007528779</v>
      </c>
      <c r="AC146" s="21">
        <f>+'[17]11M'!$AE$41</f>
        <v>0.59398967846194939</v>
      </c>
      <c r="AD146" s="21">
        <f>+'[17]12M'!$AE$41</f>
        <v>0.59544700242151027</v>
      </c>
      <c r="AF146" s="367"/>
    </row>
    <row r="147" spans="1:78" customFormat="1">
      <c r="A147" s="10">
        <v>1029</v>
      </c>
      <c r="B147" s="10" t="s">
        <v>38</v>
      </c>
      <c r="C147" s="21">
        <f>+'[16]37'!$E$41</f>
        <v>0.41018793231516981</v>
      </c>
      <c r="D147" s="21">
        <f>+'[16]37'!$F$41</f>
        <v>0.45102869757174396</v>
      </c>
      <c r="E147" s="21">
        <f>+'[16]37'!$G$41</f>
        <v>0.43850313021435677</v>
      </c>
      <c r="F147" s="21">
        <f>+'[16]37'!$I$41</f>
        <v>0.46874372546255355</v>
      </c>
      <c r="G147" s="21">
        <f>+'[16]37'!$J$41</f>
        <v>0.47562769991133919</v>
      </c>
      <c r="H147" s="21">
        <f>+'[16]37'!$K$41</f>
        <v>0.43332767402376909</v>
      </c>
      <c r="I147" s="21">
        <f>+'[16]37'!$M$41</f>
        <v>0.52744145327205083</v>
      </c>
      <c r="J147" s="21">
        <f>+'[16]37'!$N$41</f>
        <v>0.5581358070000042</v>
      </c>
      <c r="K147" s="21">
        <f>+'[16]37'!$O$41</f>
        <v>0.54345090893314241</v>
      </c>
      <c r="L147" s="21">
        <f>+'[16]37'!$Q$41</f>
        <v>0.4753643594062974</v>
      </c>
      <c r="M147" s="21">
        <f>+'[16]37'!$R$41</f>
        <v>0.49327241585808629</v>
      </c>
      <c r="N147" s="21">
        <f>+'[16]37'!$S$41</f>
        <v>0.44401764858551773</v>
      </c>
      <c r="O147" s="21">
        <f>+'[16]37'!$T$41</f>
        <v>0.47729370107953711</v>
      </c>
      <c r="Q147" s="10">
        <v>1029</v>
      </c>
      <c r="R147" s="10" t="s">
        <v>38</v>
      </c>
      <c r="S147" s="21">
        <f t="shared" si="16"/>
        <v>0.41018793231516981</v>
      </c>
      <c r="T147" s="21">
        <f>+'[17]2M'!$AF$41</f>
        <v>0.42999236553222681</v>
      </c>
      <c r="U147" s="21">
        <f>+'[17]3M'!$AF$41</f>
        <v>0.4341554628163185</v>
      </c>
      <c r="V147" s="21">
        <f>+'[17]4M'!$AF$41</f>
        <v>0.44291611730036812</v>
      </c>
      <c r="W147" s="21">
        <f>+'[17]5M'!$AF$41</f>
        <v>0.44860351281312988</v>
      </c>
      <c r="X147" s="21">
        <f>+'[17]6M'!$AF$41</f>
        <v>0.44584028993769598</v>
      </c>
      <c r="Y147" s="21">
        <f>+'[17]7M'!$AF$41</f>
        <v>0.45778866626562864</v>
      </c>
      <c r="Z147" s="21">
        <f>+'[17]8M'!$AF$41</f>
        <v>0.46961739458664431</v>
      </c>
      <c r="AA147" s="21">
        <f>+'[17]9M'!$AF$41</f>
        <v>0.47803765249453206</v>
      </c>
      <c r="AB147" s="21">
        <f>+'[17]10M'!$AF$41</f>
        <v>0.47791903473005809</v>
      </c>
      <c r="AC147" s="21">
        <f>+'[17]11M'!$AF$41</f>
        <v>0.48012961508248236</v>
      </c>
      <c r="AD147" s="21">
        <f>+'[17]12M'!$AF$41</f>
        <v>0.47729370107953711</v>
      </c>
      <c r="AF147" s="367"/>
    </row>
    <row r="148" spans="1:78" customFormat="1">
      <c r="A148" s="15">
        <v>1030</v>
      </c>
      <c r="B148" s="15" t="s">
        <v>18</v>
      </c>
      <c r="C148" s="23">
        <f>+'[16]17'!$E$41</f>
        <v>0.56462668018694584</v>
      </c>
      <c r="D148" s="23">
        <f>+'[16]17'!$F$41</f>
        <v>0.59317065503556132</v>
      </c>
      <c r="E148" s="23">
        <f>+'[16]17'!$G$41</f>
        <v>0.57478350546734003</v>
      </c>
      <c r="F148" s="23">
        <f>+'[16]17'!$I$41</f>
        <v>0.60437401334842578</v>
      </c>
      <c r="G148" s="23">
        <f>+'[16]17'!$J$41</f>
        <v>0.63669431715556735</v>
      </c>
      <c r="H148" s="23">
        <f>+'[16]17'!$K$41</f>
        <v>0.59406969911557761</v>
      </c>
      <c r="I148" s="23">
        <f>+'[16]17'!$M$41</f>
        <v>0.68860651278464291</v>
      </c>
      <c r="J148" s="23">
        <f>+'[16]17'!$N$41</f>
        <v>0.70783860460229064</v>
      </c>
      <c r="K148" s="23">
        <f>+'[16]17'!$O$41</f>
        <v>0.65230198306853771</v>
      </c>
      <c r="L148" s="23">
        <f>+'[16]17'!$Q$41</f>
        <v>0.56511446710631785</v>
      </c>
      <c r="M148" s="23">
        <f>+'[16]17'!$R$41</f>
        <v>0.59952193727102132</v>
      </c>
      <c r="N148" s="23">
        <f>+'[16]17'!$S$41</f>
        <v>0.57765474817377938</v>
      </c>
      <c r="O148" s="23">
        <f>+'[16]17'!$T$41</f>
        <v>0.61307907482297275</v>
      </c>
      <c r="Q148" s="15">
        <v>1030</v>
      </c>
      <c r="R148" s="15" t="s">
        <v>18</v>
      </c>
      <c r="S148" s="23">
        <f t="shared" si="16"/>
        <v>0.56462668018694584</v>
      </c>
      <c r="T148" s="23">
        <f>+'[17]2M'!$AG$41</f>
        <v>0.57809065973893425</v>
      </c>
      <c r="U148" s="23">
        <f>+'[17]3M'!$AG$41</f>
        <v>0.57718454311197176</v>
      </c>
      <c r="V148" s="23">
        <f>+'[17]4M'!$AG$41</f>
        <v>0.58416558029484222</v>
      </c>
      <c r="W148" s="23">
        <f>+'[17]5M'!$AG$41</f>
        <v>0.5935948090928056</v>
      </c>
      <c r="X148" s="23">
        <f>+'[17]6M'!$AG$41</f>
        <v>0.59378338899240735</v>
      </c>
      <c r="Y148" s="23">
        <f>+'[17]7M'!$AG$41</f>
        <v>0.6074831844770251</v>
      </c>
      <c r="Z148" s="23">
        <f>+'[17]8M'!$AG$41</f>
        <v>0.62019653171386113</v>
      </c>
      <c r="AA148" s="23">
        <f>+'[17]9M'!$AG$41</f>
        <v>0.62337646756877074</v>
      </c>
      <c r="AB148" s="23">
        <f>+'[17]10M'!$AG$41</f>
        <v>0.61705363946999681</v>
      </c>
      <c r="AC148" s="23">
        <f>+'[17]11M'!$AG$41</f>
        <v>0.61636699679174223</v>
      </c>
      <c r="AD148" s="23">
        <f>+'[17]12M'!$AG$41</f>
        <v>0.61307907482297275</v>
      </c>
      <c r="AF148" s="367"/>
    </row>
    <row r="149" spans="1:78" customFormat="1">
      <c r="A149" s="4">
        <v>10300</v>
      </c>
      <c r="B149" s="4" t="s">
        <v>149</v>
      </c>
      <c r="C149" s="18">
        <f>+[16]รวม!$E$41</f>
        <v>0.62187687148785875</v>
      </c>
      <c r="D149" s="18">
        <f>+[16]รวม!$F$41</f>
        <v>0.66641053141019035</v>
      </c>
      <c r="E149" s="18">
        <f>+[16]รวม!$G$41</f>
        <v>0.63844575139239412</v>
      </c>
      <c r="F149" s="18">
        <f>+[16]รวม!$I$41</f>
        <v>0.658946436026419</v>
      </c>
      <c r="G149" s="18">
        <f>+[16]รวม!$J$41</f>
        <v>0.71546861416690688</v>
      </c>
      <c r="H149" s="18">
        <f>+[16]รวม!$K$41</f>
        <v>0.62900783859144194</v>
      </c>
      <c r="I149" s="18">
        <f>+[16]รวม!$M$41</f>
        <v>0.74030609079539855</v>
      </c>
      <c r="J149" s="18">
        <f>+[16]รวม!$N$41</f>
        <v>0.7586399707791579</v>
      </c>
      <c r="K149" s="18">
        <f>+[16]รวม!$O$41</f>
        <v>0.73476201192525326</v>
      </c>
      <c r="L149" s="18">
        <f>+[16]รวม!$Q$41</f>
        <v>0.65687123070210984</v>
      </c>
      <c r="M149" s="18">
        <f>+[16]รวม!$R$41</f>
        <v>0.67756579048170662</v>
      </c>
      <c r="N149" s="18">
        <f>+[16]รวม!$S$41</f>
        <v>0.65159957078562225</v>
      </c>
      <c r="O149" s="18">
        <f>+[16]รวม!$T$41</f>
        <v>0.67808620247056306</v>
      </c>
      <c r="Q149" s="4">
        <v>10300</v>
      </c>
      <c r="R149" s="4" t="s">
        <v>149</v>
      </c>
      <c r="S149" s="18">
        <f t="shared" si="16"/>
        <v>0.62187687148785875</v>
      </c>
      <c r="T149" s="18">
        <f>+'[17]2M'!$E$41</f>
        <v>0.64377926991606971</v>
      </c>
      <c r="U149" s="18">
        <f>+'[17]3M'!$E$41</f>
        <v>0.64218327664941477</v>
      </c>
      <c r="V149" s="18">
        <f>+'[17]4M'!$E$41</f>
        <v>0.64637272563659021</v>
      </c>
      <c r="W149" s="18">
        <f>+'[17]5M'!$E$41</f>
        <v>0.65910953331940192</v>
      </c>
      <c r="X149" s="18">
        <f>+'[17]6M'!$E$41</f>
        <v>0.65382556485862309</v>
      </c>
      <c r="Y149" s="18">
        <f>+'[17]7M'!$E$41</f>
        <v>0.66610932629772301</v>
      </c>
      <c r="Z149" s="18">
        <f>+'[17]8M'!$E$41</f>
        <v>0.67771499294121118</v>
      </c>
      <c r="AA149" s="18">
        <f>+'[17]9M'!$E$41</f>
        <v>0.68382063773713953</v>
      </c>
      <c r="AB149" s="18">
        <f>+'[17]10M'!$E$41</f>
        <v>0.68083647466635133</v>
      </c>
      <c r="AC149" s="18">
        <f>+'[17]11M'!$E$41</f>
        <v>0.6805478088515895</v>
      </c>
      <c r="AD149" s="18">
        <f>+'[17]12M'!$E$41</f>
        <v>0.67808620247056306</v>
      </c>
      <c r="AF149" s="367"/>
    </row>
    <row r="150" spans="1:78" customFormat="1">
      <c r="A150" s="32"/>
      <c r="B150" s="32"/>
      <c r="O150" s="32"/>
    </row>
    <row r="151" spans="1:78" customFormat="1">
      <c r="A151" s="3" t="s">
        <v>55</v>
      </c>
      <c r="B151" s="3" t="s">
        <v>43</v>
      </c>
      <c r="C151" s="3" t="s">
        <v>0</v>
      </c>
      <c r="D151" s="3" t="s">
        <v>1</v>
      </c>
      <c r="E151" s="3" t="s">
        <v>2</v>
      </c>
      <c r="F151" s="3" t="s">
        <v>3</v>
      </c>
      <c r="G151" s="3" t="s">
        <v>4</v>
      </c>
      <c r="H151" s="3" t="s">
        <v>5</v>
      </c>
      <c r="I151" s="3" t="s">
        <v>6</v>
      </c>
      <c r="J151" s="3" t="s">
        <v>7</v>
      </c>
      <c r="K151" s="3" t="s">
        <v>8</v>
      </c>
      <c r="L151" s="3" t="s">
        <v>9</v>
      </c>
      <c r="M151" s="3" t="s">
        <v>10</v>
      </c>
      <c r="N151" s="3" t="s">
        <v>11</v>
      </c>
      <c r="O151" s="3" t="s">
        <v>58</v>
      </c>
      <c r="Q151" s="3" t="s">
        <v>55</v>
      </c>
      <c r="R151" s="3" t="s">
        <v>100</v>
      </c>
      <c r="S151" s="3" t="s">
        <v>0</v>
      </c>
      <c r="T151" s="3" t="s">
        <v>1</v>
      </c>
      <c r="U151" s="3" t="s">
        <v>2</v>
      </c>
      <c r="V151" s="3" t="s">
        <v>3</v>
      </c>
      <c r="W151" s="3" t="s">
        <v>4</v>
      </c>
      <c r="X151" s="3" t="s">
        <v>5</v>
      </c>
      <c r="Y151" s="3" t="s">
        <v>6</v>
      </c>
      <c r="Z151" s="3" t="s">
        <v>7</v>
      </c>
      <c r="AA151" s="3" t="s">
        <v>8</v>
      </c>
      <c r="AB151" s="3" t="s">
        <v>9</v>
      </c>
      <c r="AC151" s="3" t="s">
        <v>10</v>
      </c>
      <c r="AD151" s="3" t="s">
        <v>11</v>
      </c>
      <c r="AE151" s="3" t="s">
        <v>58</v>
      </c>
      <c r="AG151" s="3" t="s">
        <v>55</v>
      </c>
      <c r="AH151" s="3" t="s">
        <v>101</v>
      </c>
      <c r="AI151" s="3" t="s">
        <v>0</v>
      </c>
      <c r="AJ151" s="3" t="s">
        <v>1</v>
      </c>
      <c r="AK151" s="3" t="s">
        <v>2</v>
      </c>
      <c r="AL151" s="3" t="s">
        <v>3</v>
      </c>
      <c r="AM151" s="3" t="s">
        <v>4</v>
      </c>
      <c r="AN151" s="3" t="s">
        <v>5</v>
      </c>
      <c r="AO151" s="3" t="s">
        <v>6</v>
      </c>
      <c r="AP151" s="3" t="s">
        <v>7</v>
      </c>
      <c r="AQ151" s="3" t="s">
        <v>8</v>
      </c>
      <c r="AR151" s="3" t="s">
        <v>9</v>
      </c>
      <c r="AS151" s="3" t="s">
        <v>10</v>
      </c>
      <c r="AT151" s="3" t="s">
        <v>11</v>
      </c>
      <c r="AU151" s="3" t="s">
        <v>58</v>
      </c>
      <c r="AW151" s="3" t="s">
        <v>55</v>
      </c>
      <c r="AX151" s="3" t="s">
        <v>102</v>
      </c>
      <c r="AY151" s="3" t="s">
        <v>0</v>
      </c>
      <c r="AZ151" s="3" t="s">
        <v>1</v>
      </c>
      <c r="BA151" s="3" t="s">
        <v>2</v>
      </c>
      <c r="BB151" s="3" t="s">
        <v>3</v>
      </c>
      <c r="BC151" s="3" t="s">
        <v>4</v>
      </c>
      <c r="BD151" s="3" t="s">
        <v>5</v>
      </c>
      <c r="BE151" s="3" t="s">
        <v>6</v>
      </c>
      <c r="BF151" s="3" t="s">
        <v>7</v>
      </c>
      <c r="BG151" s="3" t="s">
        <v>8</v>
      </c>
      <c r="BH151" s="3" t="s">
        <v>9</v>
      </c>
      <c r="BI151" s="3" t="s">
        <v>10</v>
      </c>
      <c r="BJ151" s="3" t="s">
        <v>11</v>
      </c>
      <c r="BK151" s="3" t="s">
        <v>58</v>
      </c>
      <c r="BM151" s="3" t="s">
        <v>76</v>
      </c>
      <c r="BN151" s="3" t="s">
        <v>43</v>
      </c>
      <c r="BO151" s="3" t="s">
        <v>77</v>
      </c>
      <c r="BP151" s="3" t="s">
        <v>78</v>
      </c>
      <c r="BQ151" s="3" t="s">
        <v>79</v>
      </c>
      <c r="BR151" s="3" t="s">
        <v>80</v>
      </c>
      <c r="BS151" s="3" t="s">
        <v>81</v>
      </c>
      <c r="BT151" s="3" t="s">
        <v>82</v>
      </c>
      <c r="BU151" s="3" t="s">
        <v>83</v>
      </c>
      <c r="BV151" s="3" t="s">
        <v>84</v>
      </c>
      <c r="BW151" s="3" t="s">
        <v>85</v>
      </c>
      <c r="BX151" s="3" t="s">
        <v>86</v>
      </c>
      <c r="BY151" s="3" t="s">
        <v>87</v>
      </c>
      <c r="BZ151" s="3" t="s">
        <v>88</v>
      </c>
    </row>
    <row r="152" spans="1:78" customFormat="1">
      <c r="A152" s="34"/>
      <c r="B152" s="34" t="s">
        <v>46</v>
      </c>
      <c r="C152" s="28">
        <f>+[16]เขต!$E$63/10^6</f>
        <v>5.3455169999999996E-2</v>
      </c>
      <c r="D152" s="28">
        <f>+[16]เขต!$F$63/10^6</f>
        <v>2.1414669999999997E-2</v>
      </c>
      <c r="E152" s="28">
        <f>+[16]เขต!$G$63/10^6</f>
        <v>0.10840516</v>
      </c>
      <c r="F152" s="28">
        <f>+[16]เขต!$I$63/10^6</f>
        <v>1.7505159999999999E-2</v>
      </c>
      <c r="G152" s="28">
        <f>+[16]เขต!$J$63/10^6</f>
        <v>5.918371E-2</v>
      </c>
      <c r="H152" s="28">
        <f>+[16]เขต!$K$63/10^6</f>
        <v>3.4697989999999998E-2</v>
      </c>
      <c r="I152" s="28">
        <f>+[16]เขต!$M$63/10^6</f>
        <v>1.4514669999999999E-2</v>
      </c>
      <c r="J152" s="28">
        <f>+[16]เขต!$N$63/10^6</f>
        <v>8.9655169999999992E-2</v>
      </c>
      <c r="K152" s="28">
        <f>+[16]เขต!$O$63/10^6</f>
        <v>0.10621467999999999</v>
      </c>
      <c r="L152" s="28">
        <f>+[16]เขต!$Q$63/10^6</f>
        <v>0.16770515999999999</v>
      </c>
      <c r="M152" s="28">
        <f>+[16]เขต!$R$63/10^6</f>
        <v>0.14205517000000001</v>
      </c>
      <c r="N152" s="28">
        <f>+[16]เขต!$S$63/10^6</f>
        <v>0.15426467000000002</v>
      </c>
      <c r="O152" s="400">
        <f>SUM(C152:N152)</f>
        <v>0.96907138000000004</v>
      </c>
      <c r="P152" s="373"/>
      <c r="Q152" s="34"/>
      <c r="R152" s="34" t="s">
        <v>46</v>
      </c>
      <c r="S152" s="28">
        <f>+[16]เขต!$E$64/10^6</f>
        <v>0</v>
      </c>
      <c r="T152" s="28">
        <f>+[16]เขต!$F$64/10^6</f>
        <v>0</v>
      </c>
      <c r="U152" s="28">
        <f>+[16]เขต!$G$64/10^6</f>
        <v>0</v>
      </c>
      <c r="V152" s="28">
        <f>+[16]เขต!$I$64/10^6</f>
        <v>0</v>
      </c>
      <c r="W152" s="28">
        <f>+[16]เขต!$J$64/10^6</f>
        <v>0</v>
      </c>
      <c r="X152" s="28">
        <f>+[16]เขต!$K$64/10^6</f>
        <v>0</v>
      </c>
      <c r="Y152" s="28">
        <f>+[16]เขต!$M$64/10^6</f>
        <v>0</v>
      </c>
      <c r="Z152" s="28">
        <f>+[16]เขต!$N$64/10^6</f>
        <v>0</v>
      </c>
      <c r="AA152" s="28">
        <f>+[16]เขต!$O$64/10^6</f>
        <v>0</v>
      </c>
      <c r="AB152" s="28">
        <f>+[16]เขต!$Q$64/10^6</f>
        <v>0</v>
      </c>
      <c r="AC152" s="28">
        <f>+[16]เขต!$R$64/10^6</f>
        <v>0</v>
      </c>
      <c r="AD152" s="28">
        <f>+[16]เขต!$S$64/10^6</f>
        <v>0</v>
      </c>
      <c r="AE152" s="400">
        <f t="shared" ref="AE152:AE179" si="17">SUM(S152:AD152)</f>
        <v>0</v>
      </c>
      <c r="AG152" s="34"/>
      <c r="AH152" s="34" t="s">
        <v>46</v>
      </c>
      <c r="AI152" s="28">
        <f>+[16]เขต!$E$76/10^6</f>
        <v>4.9099999999999998E-2</v>
      </c>
      <c r="AJ152" s="28">
        <f>+[16]เขต!$F$76/10^6</f>
        <v>1.72E-2</v>
      </c>
      <c r="AK152" s="28">
        <f>+[16]เขต!$G$76/10^6</f>
        <v>0.10405</v>
      </c>
      <c r="AL152" s="28">
        <f>+[16]เขต!$I$76/10^6</f>
        <v>1.315E-2</v>
      </c>
      <c r="AM152" s="28">
        <f>+[16]เขต!$J$76/10^6</f>
        <v>5.525E-2</v>
      </c>
      <c r="AN152" s="28">
        <f>+[16]เขต!$K$76/10^6</f>
        <v>2.3800000000000002E-2</v>
      </c>
      <c r="AO152" s="28">
        <f>+[16]เขต!$M$76/10^6</f>
        <v>1.03E-2</v>
      </c>
      <c r="AP152" s="28">
        <f>+[16]เขต!$N$76/10^6</f>
        <v>8.5300000000000001E-2</v>
      </c>
      <c r="AQ152" s="28">
        <f>+[16]เขต!$O$76/10^6</f>
        <v>0.10199999999999999</v>
      </c>
      <c r="AR152" s="28">
        <f>+[16]เขต!$Q$76/10^6</f>
        <v>0.16335</v>
      </c>
      <c r="AS152" s="28">
        <f>+[16]เขต!$R$76/10^6</f>
        <v>0.13769999999999999</v>
      </c>
      <c r="AT152" s="28">
        <f>+[16]เขต!$S$76/10^6</f>
        <v>0.15004999999999999</v>
      </c>
      <c r="AU152" s="400">
        <f t="shared" ref="AU152:AU179" si="18">SUM(AI152:AT152)</f>
        <v>0.91124999999999989</v>
      </c>
      <c r="AW152" s="34"/>
      <c r="AX152" s="34" t="s">
        <v>46</v>
      </c>
      <c r="AY152" s="35">
        <f>+[16]เขต!$E$85/10^6</f>
        <v>4.3551700000000002E-3</v>
      </c>
      <c r="AZ152" s="35">
        <f>+[16]เขต!$F$85/10^6</f>
        <v>4.2146700000000002E-3</v>
      </c>
      <c r="BA152" s="35">
        <f>+[16]เขต!$G$85/10^6</f>
        <v>4.3551600000000003E-3</v>
      </c>
      <c r="BB152" s="35">
        <f>+[16]เขต!$I$85/10^6</f>
        <v>4.3551600000000003E-3</v>
      </c>
      <c r="BC152" s="35">
        <f>+[16]เขต!$J$85/10^6</f>
        <v>3.93371E-3</v>
      </c>
      <c r="BD152" s="35">
        <f>+[16]เขต!$K$85/10^6</f>
        <v>1.089799E-2</v>
      </c>
      <c r="BE152" s="35">
        <f>+[16]เขต!$M$85/10^6</f>
        <v>4.2146699999999985E-3</v>
      </c>
      <c r="BF152" s="35">
        <f>+[16]เขต!$N$85/10^6</f>
        <v>4.3551700000000002E-3</v>
      </c>
      <c r="BG152" s="35">
        <f>+[16]เขต!$O$85/10^6</f>
        <v>4.2146800000000002E-3</v>
      </c>
      <c r="BH152" s="35">
        <f>+[16]เขต!$Q$85/10^6</f>
        <v>4.3551600000000003E-3</v>
      </c>
      <c r="BI152" s="35">
        <f>+[16]เขต!$R$85/10^6</f>
        <v>4.3551700000000002E-3</v>
      </c>
      <c r="BJ152" s="35">
        <f>+[16]เขต!$S$85/10^6</f>
        <v>4.2146700000000002E-3</v>
      </c>
      <c r="BK152" s="400">
        <f t="shared" ref="BK152:BK179" si="19">SUM(AY152:BJ152)</f>
        <v>5.7821379999999992E-2</v>
      </c>
      <c r="BM152" s="34"/>
      <c r="BN152" s="34" t="s">
        <v>46</v>
      </c>
      <c r="BO152" s="19">
        <f>+C152</f>
        <v>5.3455169999999996E-2</v>
      </c>
      <c r="BP152" s="21">
        <f>+'[17]2M'!$F$63/10^6</f>
        <v>7.4869839999999993E-2</v>
      </c>
      <c r="BQ152" s="21">
        <f>+'[17]3M'!$F$63/10^6</f>
        <v>0.18327499999999999</v>
      </c>
      <c r="BR152" s="21">
        <f>+'[17]4M'!$F$63/10^6</f>
        <v>0.20078016000000001</v>
      </c>
      <c r="BS152" s="21">
        <f>+'[17]5M'!$F$63/10^6</f>
        <v>0.25996386999999999</v>
      </c>
      <c r="BT152" s="21">
        <f>+'[17]6M'!$F$63/10^6</f>
        <v>0.29466186</v>
      </c>
      <c r="BU152" s="21">
        <f>+'[17]7M'!$F$63/10^6</f>
        <v>0.30917653</v>
      </c>
      <c r="BV152" s="21">
        <f>+'[17]8M'!$F$63/10^6</f>
        <v>0.39883170000000001</v>
      </c>
      <c r="BW152" s="21">
        <f>+'[17]9M'!$F$63/10^6</f>
        <v>0.50504638000000002</v>
      </c>
      <c r="BX152" s="21">
        <f>+'[17]10M'!$F$63/10^6</f>
        <v>0.67275154000000004</v>
      </c>
      <c r="BY152" s="21">
        <f>+'[17]11M'!$F$63/10^6</f>
        <v>0.81480670999999993</v>
      </c>
      <c r="BZ152" s="21">
        <f>+'[17]12M'!$F$63/10^6</f>
        <v>0.96907138000000004</v>
      </c>
    </row>
    <row r="153" spans="1:78" customFormat="1">
      <c r="A153" s="10">
        <v>1004</v>
      </c>
      <c r="B153" s="10" t="s">
        <v>99</v>
      </c>
      <c r="C153" s="28">
        <f>+'[16]11'!$E$63/10^6</f>
        <v>63.14766814</v>
      </c>
      <c r="D153" s="28">
        <f>+'[16]11'!$F$63/10^6</f>
        <v>65.080163619999993</v>
      </c>
      <c r="E153" s="28">
        <f>+'[16]11'!$G$63/10^6</f>
        <v>65.670433560000006</v>
      </c>
      <c r="F153" s="28">
        <f>+'[16]11'!$I$63/10^6</f>
        <v>68.752115140000001</v>
      </c>
      <c r="G153" s="28">
        <f>+'[16]11'!$J$63/10^6</f>
        <v>66.797159700000009</v>
      </c>
      <c r="H153" s="28">
        <f>+'[16]11'!$K$63/10^6</f>
        <v>65.132403429999997</v>
      </c>
      <c r="I153" s="28">
        <f>+'[16]11'!$M$63/10^6</f>
        <v>71.293337769999994</v>
      </c>
      <c r="J153" s="28">
        <f>+'[16]11'!$N$63/10^6</f>
        <v>73.271444650000007</v>
      </c>
      <c r="K153" s="28">
        <f>+'[16]11'!$O$63/10^6</f>
        <v>69.70385035999999</v>
      </c>
      <c r="L153" s="28">
        <f>+'[16]11'!$Q$63/10^6</f>
        <v>65.638191320000004</v>
      </c>
      <c r="M153" s="28">
        <f>+'[16]11'!$R$63/10^6</f>
        <v>69.911422429999988</v>
      </c>
      <c r="N153" s="28">
        <f>+'[16]11'!$S$63/10^6</f>
        <v>66.15990776000001</v>
      </c>
      <c r="O153" s="22">
        <f t="shared" ref="O153:O178" si="20">SUM(C153:N153)</f>
        <v>810.5580978800001</v>
      </c>
      <c r="P153" s="373"/>
      <c r="Q153" s="10">
        <v>1004</v>
      </c>
      <c r="R153" s="10" t="s">
        <v>99</v>
      </c>
      <c r="S153" s="28">
        <f>+'[16]11'!$E$64/10^6</f>
        <v>57.06780311</v>
      </c>
      <c r="T153" s="28">
        <f>+'[16]11'!$F$64/10^6</f>
        <v>58.903680510000001</v>
      </c>
      <c r="U153" s="28">
        <f>+'[16]11'!$G$64/10^6</f>
        <v>59.53329617</v>
      </c>
      <c r="V153" s="28">
        <f>+'[16]11'!$I$64/10^6</f>
        <v>62.265497750000009</v>
      </c>
      <c r="W153" s="28">
        <f>+'[16]11'!$J$64/10^6</f>
        <v>60.734315559999999</v>
      </c>
      <c r="X153" s="28">
        <f>+'[16]11'!$K$64/10^6</f>
        <v>58.496186139999992</v>
      </c>
      <c r="Y153" s="28">
        <f>+'[16]11'!$M$64/10^6</f>
        <v>65.457577090000001</v>
      </c>
      <c r="Z153" s="28">
        <f>+'[16]11'!$N$64/10^6</f>
        <v>66.818504099999998</v>
      </c>
      <c r="AA153" s="28">
        <f>+'[16]11'!$O$64/10^6</f>
        <v>63.312425289999993</v>
      </c>
      <c r="AB153" s="28">
        <f>+'[16]11'!$Q$64/10^6</f>
        <v>59.156647350000007</v>
      </c>
      <c r="AC153" s="28">
        <f>+'[16]11'!$R$64/10^6</f>
        <v>63.331339329999999</v>
      </c>
      <c r="AD153" s="28">
        <f>+'[16]11'!$S$64/10^6</f>
        <v>59.040952660000002</v>
      </c>
      <c r="AE153" s="22">
        <f t="shared" si="17"/>
        <v>734.11822505999987</v>
      </c>
      <c r="AG153" s="7">
        <v>1004</v>
      </c>
      <c r="AH153" s="10" t="s">
        <v>99</v>
      </c>
      <c r="AI153" s="28">
        <f>+'[16]11'!$E$76/10^6</f>
        <v>3.9735363399999999</v>
      </c>
      <c r="AJ153" s="28">
        <f>+'[16]11'!$F$76/10^6</f>
        <v>4.0979972900000003</v>
      </c>
      <c r="AK153" s="28">
        <f>+'[16]11'!$G$76/10^6</f>
        <v>3.9821143800000001</v>
      </c>
      <c r="AL153" s="28">
        <f>+'[16]11'!$I$76/10^6</f>
        <v>4.0092196099999997</v>
      </c>
      <c r="AM153" s="28">
        <f>+'[16]11'!$J$76/10^6</f>
        <v>3.9764810000000002</v>
      </c>
      <c r="AN153" s="28">
        <f>+'[16]11'!$K$76/10^6</f>
        <v>4.0213836299999999</v>
      </c>
      <c r="AO153" s="28">
        <f>+'[16]11'!$M$76/10^6</f>
        <v>4.0107030799999999</v>
      </c>
      <c r="AP153" s="28">
        <f>+'[16]11'!$N$76/10^6</f>
        <v>4.1040160800000001</v>
      </c>
      <c r="AQ153" s="28">
        <f>+'[16]11'!$O$76/10^6</f>
        <v>4.1289169100000001</v>
      </c>
      <c r="AR153" s="28">
        <f>+'[16]11'!$Q$76/10^6</f>
        <v>4.1494021200000004</v>
      </c>
      <c r="AS153" s="28">
        <f>+'[16]11'!$R$76/10^6</f>
        <v>4.1282039099999999</v>
      </c>
      <c r="AT153" s="28">
        <f>+'[16]11'!$S$76/10^6</f>
        <v>4.6718304399999999</v>
      </c>
      <c r="AU153" s="22">
        <f t="shared" si="18"/>
        <v>49.253804789999997</v>
      </c>
      <c r="AW153" s="7">
        <v>1004</v>
      </c>
      <c r="AX153" s="10" t="s">
        <v>99</v>
      </c>
      <c r="AY153" s="21">
        <f>+'[16]11'!$E$85/10^6</f>
        <v>2.1063286899999998</v>
      </c>
      <c r="AZ153" s="21">
        <f>+'[16]11'!$F$85/10^6</f>
        <v>2.07848582</v>
      </c>
      <c r="BA153" s="21">
        <f>+'[16]11'!$G$85/10^6</f>
        <v>2.1550230099999999</v>
      </c>
      <c r="BB153" s="21">
        <f>+'[16]11'!$I$85/10^6</f>
        <v>2.4773977800000004</v>
      </c>
      <c r="BC153" s="21">
        <f>+'[16]11'!$J$85/10^6</f>
        <v>2.08636314</v>
      </c>
      <c r="BD153" s="21">
        <f>+'[16]11'!$K$85/10^6</f>
        <v>2.6148336599999999</v>
      </c>
      <c r="BE153" s="21">
        <f>+'[16]11'!$M$85/10^6</f>
        <v>1.8250576000000001</v>
      </c>
      <c r="BF153" s="21">
        <f>+'[16]11'!$N$85/10^6</f>
        <v>2.3489244699999996</v>
      </c>
      <c r="BG153" s="21">
        <f>+'[16]11'!$O$85/10^6</f>
        <v>2.2625081600000003</v>
      </c>
      <c r="BH153" s="21">
        <f>+'[16]11'!$Q$85/10^6</f>
        <v>2.3321418500000002</v>
      </c>
      <c r="BI153" s="21">
        <f>+'[16]11'!$R$85/10^6</f>
        <v>2.4518791900000001</v>
      </c>
      <c r="BJ153" s="21">
        <f>+'[16]11'!$S$85/10^6</f>
        <v>2.4471246600000001</v>
      </c>
      <c r="BK153" s="22">
        <f t="shared" si="19"/>
        <v>27.186068029999998</v>
      </c>
      <c r="BM153" s="10">
        <v>1004</v>
      </c>
      <c r="BN153" s="10" t="s">
        <v>99</v>
      </c>
      <c r="BO153" s="21">
        <f t="shared" ref="BO153:BO179" si="21">+C153</f>
        <v>63.14766814</v>
      </c>
      <c r="BP153" s="21">
        <f>+'[17]2M'!$G$63/10^6</f>
        <v>128.22783176000002</v>
      </c>
      <c r="BQ153" s="21">
        <f>+'[17]3M'!$G$63/10^6</f>
        <v>193.89826532000004</v>
      </c>
      <c r="BR153" s="21">
        <f>+'[17]4M'!$G$63/10^6</f>
        <v>262.65038045999995</v>
      </c>
      <c r="BS153" s="21">
        <f>+'[17]5M'!$G$63/10^6</f>
        <v>329.44754015999996</v>
      </c>
      <c r="BT153" s="21">
        <f>+'[17]6M'!$G$63/10^6</f>
        <v>394.57994359000003</v>
      </c>
      <c r="BU153" s="21">
        <f>+'[17]7M'!$G$63/10^6</f>
        <v>465.87328135999996</v>
      </c>
      <c r="BV153" s="21">
        <f>+'[17]8M'!$G$63/10^6</f>
        <v>539.14472601</v>
      </c>
      <c r="BW153" s="21">
        <f>+'[17]9M'!$G$63/10^6</f>
        <v>608.84857637000016</v>
      </c>
      <c r="BX153" s="21">
        <f>+'[17]10M'!$G$63/10^6</f>
        <v>674.48676768999997</v>
      </c>
      <c r="BY153" s="21">
        <f>+'[17]11M'!$G$63/10^6</f>
        <v>744.39819011999998</v>
      </c>
      <c r="BZ153" s="21">
        <f>+'[17]12M'!$G$63/10^6</f>
        <v>810.55809787999988</v>
      </c>
    </row>
    <row r="154" spans="1:78" customFormat="1">
      <c r="A154" s="10">
        <v>1005</v>
      </c>
      <c r="B154" s="10" t="s">
        <v>13</v>
      </c>
      <c r="C154" s="28">
        <f>+'[16]12'!$E$63/10^6</f>
        <v>0.94209126999999993</v>
      </c>
      <c r="D154" s="28">
        <f>+'[16]12'!$F$63/10^6</f>
        <v>0.92270618999999998</v>
      </c>
      <c r="E154" s="28">
        <f>+'[16]12'!$G$63/10^6</f>
        <v>0.92237801999999991</v>
      </c>
      <c r="F154" s="28">
        <f>+'[16]12'!$I$63/10^6</f>
        <v>1.0192093699999998</v>
      </c>
      <c r="G154" s="28">
        <f>+'[16]12'!$J$63/10^6</f>
        <v>0.88916476</v>
      </c>
      <c r="H154" s="28">
        <f>+'[16]12'!$K$63/10^6</f>
        <v>0.98754534000000005</v>
      </c>
      <c r="I154" s="28">
        <f>+'[16]12'!$M$63/10^6</f>
        <v>1.2132123600000002</v>
      </c>
      <c r="J154" s="28">
        <f>+'[16]12'!$N$63/10^6</f>
        <v>1.2481316299999998</v>
      </c>
      <c r="K154" s="28">
        <f>+'[16]12'!$O$63/10^6</f>
        <v>1.0814845399999999</v>
      </c>
      <c r="L154" s="28">
        <f>+'[16]12'!$Q$63/10^6</f>
        <v>0.97706658999999996</v>
      </c>
      <c r="M154" s="28">
        <f>+'[16]12'!$R$63/10^6</f>
        <v>1.0241661</v>
      </c>
      <c r="N154" s="28">
        <f>+'[16]12'!$S$63/10^6</f>
        <v>0.97496471000000007</v>
      </c>
      <c r="O154" s="22">
        <f t="shared" si="20"/>
        <v>12.202120879999999</v>
      </c>
      <c r="P154" s="373"/>
      <c r="Q154" s="10">
        <v>1005</v>
      </c>
      <c r="R154" s="10" t="s">
        <v>13</v>
      </c>
      <c r="S154" s="28">
        <f>+'[16]12'!$E$64/10^6</f>
        <v>0.82978594999999999</v>
      </c>
      <c r="T154" s="28">
        <f>+'[16]12'!$F$64/10^6</f>
        <v>0.81143776999999995</v>
      </c>
      <c r="U154" s="28">
        <f>+'[16]12'!$G$64/10^6</f>
        <v>0.80973832999999995</v>
      </c>
      <c r="V154" s="28">
        <f>+'[16]12'!$I$64/10^6</f>
        <v>0.9071447199999999</v>
      </c>
      <c r="W154" s="28">
        <f>+'[16]12'!$J$64/10^6</f>
        <v>0.77149192999999994</v>
      </c>
      <c r="X154" s="28">
        <f>+'[16]12'!$K$64/10^6</f>
        <v>0.87354554000000006</v>
      </c>
      <c r="Y154" s="28">
        <f>+'[16]12'!$M$64/10^6</f>
        <v>1.0983427699999999</v>
      </c>
      <c r="Z154" s="28">
        <f>+'[16]12'!$N$64/10^6</f>
        <v>1.1288864199999999</v>
      </c>
      <c r="AA154" s="28">
        <f>+'[16]12'!$O$64/10^6</f>
        <v>0.96499611000000007</v>
      </c>
      <c r="AB154" s="28">
        <f>+'[16]12'!$Q$64/10^6</f>
        <v>0.85870239000000004</v>
      </c>
      <c r="AC154" s="28">
        <f>+'[16]12'!$R$64/10^6</f>
        <v>0.90571076000000006</v>
      </c>
      <c r="AD154" s="28">
        <f>+'[16]12'!$S$64/10^6</f>
        <v>0.84458499000000009</v>
      </c>
      <c r="AE154" s="22">
        <f t="shared" si="17"/>
        <v>10.804367679999999</v>
      </c>
      <c r="AG154" s="10">
        <v>1005</v>
      </c>
      <c r="AH154" s="10" t="s">
        <v>13</v>
      </c>
      <c r="AI154" s="28">
        <f>+'[16]12'!$E$76/10^6</f>
        <v>9.9440000000000001E-2</v>
      </c>
      <c r="AJ154" s="28">
        <f>+'[16]12'!$F$76/10^6</f>
        <v>9.8460000000000006E-2</v>
      </c>
      <c r="AK154" s="28">
        <f>+'[16]12'!$G$76/10^6</f>
        <v>9.9430000000000004E-2</v>
      </c>
      <c r="AL154" s="28">
        <f>+'[16]12'!$I$76/10^6</f>
        <v>9.8790000000000003E-2</v>
      </c>
      <c r="AM154" s="28">
        <f>+'[16]12'!$J$76/10^6</f>
        <v>0.10487906</v>
      </c>
      <c r="AN154" s="28">
        <f>+'[16]12'!$K$76/10^6</f>
        <v>9.9129999999999996E-2</v>
      </c>
      <c r="AO154" s="28">
        <f>+'[16]12'!$M$76/10^6</f>
        <v>9.9489999999999995E-2</v>
      </c>
      <c r="AP154" s="28">
        <f>+'[16]12'!$N$76/10^6</f>
        <v>0.10218953</v>
      </c>
      <c r="AQ154" s="28">
        <f>+'[16]12'!$O$76/10^6</f>
        <v>0.10052</v>
      </c>
      <c r="AR154" s="28">
        <f>+'[16]12'!$Q$76/10^6</f>
        <v>0.10206999999999999</v>
      </c>
      <c r="AS154" s="28">
        <f>+'[16]12'!$R$76/10^6</f>
        <v>0.10124</v>
      </c>
      <c r="AT154" s="28">
        <f>+'[16]12'!$S$76/10^6</f>
        <v>0.11366812</v>
      </c>
      <c r="AU154" s="22">
        <f t="shared" si="18"/>
        <v>1.2193067100000001</v>
      </c>
      <c r="AW154" s="10">
        <v>1005</v>
      </c>
      <c r="AX154" s="10" t="s">
        <v>13</v>
      </c>
      <c r="AY154" s="21">
        <f>+'[16]12'!$E$85/10^6</f>
        <v>1.286532E-2</v>
      </c>
      <c r="AZ154" s="21">
        <f>+'[16]12'!$F$85/10^6</f>
        <v>1.2808420000000001E-2</v>
      </c>
      <c r="BA154" s="21">
        <f>+'[16]12'!$G$85/10^6</f>
        <v>1.3209689999999998E-2</v>
      </c>
      <c r="BB154" s="21">
        <f>+'[16]12'!$I$85/10^6</f>
        <v>1.3274649999999999E-2</v>
      </c>
      <c r="BC154" s="21">
        <f>+'[16]12'!$J$85/10^6</f>
        <v>1.2793770000000001E-2</v>
      </c>
      <c r="BD154" s="21">
        <f>+'[16]12'!$K$85/10^6</f>
        <v>1.4869800000000001E-2</v>
      </c>
      <c r="BE154" s="21">
        <f>+'[16]12'!$M$85/10^6</f>
        <v>1.537959E-2</v>
      </c>
      <c r="BF154" s="21">
        <f>+'[16]12'!$N$85/10^6</f>
        <v>1.705568E-2</v>
      </c>
      <c r="BG154" s="21">
        <f>+'[16]12'!$O$85/10^6</f>
        <v>1.5968429999999999E-2</v>
      </c>
      <c r="BH154" s="21">
        <f>+'[16]12'!$Q$85/10^6</f>
        <v>1.6294200000000002E-2</v>
      </c>
      <c r="BI154" s="21">
        <f>+'[16]12'!$R$85/10^6</f>
        <v>1.7215339999999996E-2</v>
      </c>
      <c r="BJ154" s="21">
        <f>+'[16]12'!$S$85/10^6</f>
        <v>1.6711599999999997E-2</v>
      </c>
      <c r="BK154" s="22">
        <f t="shared" si="19"/>
        <v>0.17844648999999999</v>
      </c>
      <c r="BM154" s="10">
        <v>1005</v>
      </c>
      <c r="BN154" s="10" t="s">
        <v>13</v>
      </c>
      <c r="BO154" s="21">
        <f t="shared" si="21"/>
        <v>0.94209126999999993</v>
      </c>
      <c r="BP154" s="21">
        <f>+'[17]2M'!$H$63/10^6</f>
        <v>1.8647974599999999</v>
      </c>
      <c r="BQ154" s="21">
        <f>+'[17]3M'!$H$63/10^6</f>
        <v>2.7871754800000001</v>
      </c>
      <c r="BR154" s="21">
        <f>+'[17]4M'!$H$63/10^6</f>
        <v>3.8063848500000002</v>
      </c>
      <c r="BS154" s="21">
        <f>+'[17]5M'!$H$63/10^6</f>
        <v>4.6955496099999996</v>
      </c>
      <c r="BT154" s="21">
        <f>+'[17]6M'!$H$63/10^6</f>
        <v>5.6830949499999992</v>
      </c>
      <c r="BU154" s="21">
        <f>+'[17]7M'!$H$63/10^6</f>
        <v>6.8963073100000001</v>
      </c>
      <c r="BV154" s="21">
        <f>+'[17]8M'!$H$63/10^6</f>
        <v>8.1444389400000006</v>
      </c>
      <c r="BW154" s="21">
        <f>+'[17]9M'!$H$63/10^6</f>
        <v>9.2259234800000005</v>
      </c>
      <c r="BX154" s="21">
        <f>+'[17]10M'!$H$63/10^6</f>
        <v>10.20299007</v>
      </c>
      <c r="BY154" s="21">
        <f>+'[17]11M'!$H$63/10^6</f>
        <v>11.227156170000002</v>
      </c>
      <c r="BZ154" s="21">
        <f>+'[17]12M'!$H$63/10^6</f>
        <v>12.202120880000001</v>
      </c>
    </row>
    <row r="155" spans="1:78" customFormat="1">
      <c r="A155" s="10">
        <v>1006</v>
      </c>
      <c r="B155" s="10" t="s">
        <v>14</v>
      </c>
      <c r="C155" s="28">
        <f>+'[16]13'!$E$63/10^6</f>
        <v>5.0724391000000004</v>
      </c>
      <c r="D155" s="28">
        <f>+'[16]13'!$F$63/10^6</f>
        <v>5.5293844799999992</v>
      </c>
      <c r="E155" s="28">
        <f>+'[16]13'!$G$63/10^6</f>
        <v>5.4844762199999995</v>
      </c>
      <c r="F155" s="28">
        <f>+'[16]13'!$I$63/10^6</f>
        <v>5.4659457500000004</v>
      </c>
      <c r="G155" s="28">
        <f>+'[16]13'!$J$63/10^6</f>
        <v>5.36051199</v>
      </c>
      <c r="H155" s="28">
        <f>+'[16]13'!$K$63/10^6</f>
        <v>5.5618613899999998</v>
      </c>
      <c r="I155" s="28">
        <f>+'[16]13'!$M$63/10^6</f>
        <v>6.4175281800000006</v>
      </c>
      <c r="J155" s="28">
        <f>+'[16]13'!$N$63/10^6</f>
        <v>7.0323535700000015</v>
      </c>
      <c r="K155" s="28">
        <f>+'[16]13'!$O$63/10^6</f>
        <v>6.0344510700000003</v>
      </c>
      <c r="L155" s="28">
        <f>+'[16]13'!$Q$63/10^6</f>
        <v>5.7023079200000009</v>
      </c>
      <c r="M155" s="28">
        <f>+'[16]13'!$R$63/10^6</f>
        <v>5.7914098699999998</v>
      </c>
      <c r="N155" s="28">
        <f>+'[16]13'!$S$63/10^6</f>
        <v>5.6770217399999998</v>
      </c>
      <c r="O155" s="22">
        <f t="shared" si="20"/>
        <v>69.129691280000003</v>
      </c>
      <c r="P155" s="373"/>
      <c r="Q155" s="10">
        <v>1006</v>
      </c>
      <c r="R155" s="10" t="s">
        <v>14</v>
      </c>
      <c r="S155" s="28">
        <f>+'[16]13'!$E$64/10^6</f>
        <v>3.7435473900000007</v>
      </c>
      <c r="T155" s="28">
        <f>+'[16]13'!$F$64/10^6</f>
        <v>4.3754414099999996</v>
      </c>
      <c r="U155" s="28">
        <f>+'[16]13'!$G$64/10^6</f>
        <v>4.1474692399999995</v>
      </c>
      <c r="V155" s="28">
        <f>+'[16]13'!$I$64/10^6</f>
        <v>4.0847084899999997</v>
      </c>
      <c r="W155" s="28">
        <f>+'[16]13'!$J$64/10^6</f>
        <v>4.1448012299999997</v>
      </c>
      <c r="X155" s="28">
        <f>+'[16]13'!$K$64/10^6</f>
        <v>4.1826785900000001</v>
      </c>
      <c r="Y155" s="28">
        <f>+'[16]13'!$M$64/10^6</f>
        <v>5.1397683900000004</v>
      </c>
      <c r="Z155" s="28">
        <f>+'[16]13'!$N$64/10^6</f>
        <v>5.6760851700000012</v>
      </c>
      <c r="AA155" s="28">
        <f>+'[16]13'!$O$64/10^6</f>
        <v>4.7643355700000001</v>
      </c>
      <c r="AB155" s="28">
        <f>+'[16]13'!$Q$64/10^6</f>
        <v>4.3535858599999999</v>
      </c>
      <c r="AC155" s="28">
        <f>+'[16]13'!$R$64/10^6</f>
        <v>4.4419955899999994</v>
      </c>
      <c r="AD155" s="28">
        <f>+'[16]13'!$S$64/10^6</f>
        <v>3.9972020000000001</v>
      </c>
      <c r="AE155" s="22">
        <f t="shared" si="17"/>
        <v>53.051618930000004</v>
      </c>
      <c r="AG155" s="10">
        <v>1006</v>
      </c>
      <c r="AH155" s="10" t="s">
        <v>14</v>
      </c>
      <c r="AI155" s="28">
        <f>+'[16]13'!$E$76/10^6</f>
        <v>0.72191364000000002</v>
      </c>
      <c r="AJ155" s="28">
        <f>+'[16]13'!$F$76/10^6</f>
        <v>0.56002879000000005</v>
      </c>
      <c r="AK155" s="28">
        <f>+'[16]13'!$G$76/10^6</f>
        <v>0.71714537</v>
      </c>
      <c r="AL155" s="28">
        <f>+'[16]13'!$I$76/10^6</f>
        <v>0.59281083999999995</v>
      </c>
      <c r="AM155" s="28">
        <f>+'[16]13'!$J$76/10^6</f>
        <v>0.61001056000000009</v>
      </c>
      <c r="AN155" s="28">
        <f>+'[16]13'!$K$76/10^6</f>
        <v>0.57532000000000005</v>
      </c>
      <c r="AO155" s="28">
        <f>+'[16]13'!$M$76/10^6</f>
        <v>0.63056449000000003</v>
      </c>
      <c r="AP155" s="28">
        <f>+'[16]13'!$N$76/10^6</f>
        <v>0.58019879000000008</v>
      </c>
      <c r="AQ155" s="28">
        <f>+'[16]13'!$O$76/10^6</f>
        <v>0.58638953000000005</v>
      </c>
      <c r="AR155" s="28">
        <f>+'[16]13'!$Q$76/10^6</f>
        <v>0.60274952999999998</v>
      </c>
      <c r="AS155" s="28">
        <f>+'[16]13'!$R$76/10^6</f>
        <v>0.59671953</v>
      </c>
      <c r="AT155" s="28">
        <f>+'[16]13'!$S$76/10^6</f>
        <v>0.79405371999999996</v>
      </c>
      <c r="AU155" s="22">
        <f t="shared" si="18"/>
        <v>7.5679047899999992</v>
      </c>
      <c r="AW155" s="10">
        <v>1006</v>
      </c>
      <c r="AX155" s="10" t="s">
        <v>14</v>
      </c>
      <c r="AY155" s="21">
        <f>+'[16]13'!$E$85/10^6</f>
        <v>0.60697807000000004</v>
      </c>
      <c r="AZ155" s="21">
        <f>+'[16]13'!$F$85/10^6</f>
        <v>0.59391428000000002</v>
      </c>
      <c r="BA155" s="21">
        <f>+'[16]13'!$G$85/10^6</f>
        <v>0.61986160999999995</v>
      </c>
      <c r="BB155" s="21">
        <f>+'[16]13'!$I$85/10^6</f>
        <v>0.78842641999999996</v>
      </c>
      <c r="BC155" s="21">
        <f>+'[16]13'!$J$85/10^6</f>
        <v>0.60570019999999991</v>
      </c>
      <c r="BD155" s="21">
        <f>+'[16]13'!$K$85/10^6</f>
        <v>0.8038628000000001</v>
      </c>
      <c r="BE155" s="21">
        <f>+'[16]13'!$M$85/10^6</f>
        <v>0.64719529999999992</v>
      </c>
      <c r="BF155" s="21">
        <f>+'[16]13'!$N$85/10^6</f>
        <v>0.77606960999999997</v>
      </c>
      <c r="BG155" s="21">
        <f>+'[16]13'!$O$85/10^6</f>
        <v>0.68372597000000002</v>
      </c>
      <c r="BH155" s="21">
        <f>+'[16]13'!$Q$85/10^6</f>
        <v>0.74597253000000008</v>
      </c>
      <c r="BI155" s="21">
        <f>+'[16]13'!$R$85/10^6</f>
        <v>0.75269474999999997</v>
      </c>
      <c r="BJ155" s="21">
        <f>+'[16]13'!$S$85/10^6</f>
        <v>0.88576602000000004</v>
      </c>
      <c r="BK155" s="22">
        <f t="shared" si="19"/>
        <v>8.5101675600000011</v>
      </c>
      <c r="BM155" s="10">
        <v>1006</v>
      </c>
      <c r="BN155" s="10" t="s">
        <v>14</v>
      </c>
      <c r="BO155" s="21">
        <f t="shared" si="21"/>
        <v>5.0724391000000004</v>
      </c>
      <c r="BP155" s="21">
        <f>+'[17]2M'!$I$63/10^6</f>
        <v>10.60182358</v>
      </c>
      <c r="BQ155" s="21">
        <f>+'[17]3M'!$I$63/10^6</f>
        <v>16.086299799999999</v>
      </c>
      <c r="BR155" s="21">
        <f>+'[17]4M'!$I$63/10^6</f>
        <v>21.552245549999999</v>
      </c>
      <c r="BS155" s="21">
        <f>+'[17]5M'!$I$63/10^6</f>
        <v>26.912757540000008</v>
      </c>
      <c r="BT155" s="21">
        <f>+'[17]6M'!$I$63/10^6</f>
        <v>32.474618929999998</v>
      </c>
      <c r="BU155" s="21">
        <f>+'[17]7M'!$I$63/10^6</f>
        <v>38.892147109999996</v>
      </c>
      <c r="BV155" s="21">
        <f>+'[17]8M'!$I$63/10^6</f>
        <v>45.924500679999987</v>
      </c>
      <c r="BW155" s="21">
        <f>+'[17]9M'!$I$63/10^6</f>
        <v>51.95895174999999</v>
      </c>
      <c r="BX155" s="21">
        <f>+'[17]10M'!$I$63/10^6</f>
        <v>57.661259669999986</v>
      </c>
      <c r="BY155" s="21">
        <f>+'[17]11M'!$I$63/10^6</f>
        <v>63.452669540000002</v>
      </c>
      <c r="BZ155" s="21">
        <f>+'[17]12M'!$I$63/10^6</f>
        <v>69.129691280000003</v>
      </c>
    </row>
    <row r="156" spans="1:78" customFormat="1">
      <c r="A156" s="10">
        <v>1007</v>
      </c>
      <c r="B156" s="10" t="s">
        <v>15</v>
      </c>
      <c r="C156" s="28">
        <f>+'[16]14'!$E$63/10^6</f>
        <v>9.3072766599999994</v>
      </c>
      <c r="D156" s="28">
        <f>+'[16]14'!$F$63/10^6</f>
        <v>9.6078496099999988</v>
      </c>
      <c r="E156" s="28">
        <f>+'[16]14'!$G$63/10^6</f>
        <v>9.2619563899999982</v>
      </c>
      <c r="F156" s="28">
        <f>+'[16]14'!$I$63/10^6</f>
        <v>9.4842233300000007</v>
      </c>
      <c r="G156" s="28">
        <f>+'[16]14'!$J$63/10^6</f>
        <v>9.5073391400000009</v>
      </c>
      <c r="H156" s="28">
        <f>+'[16]14'!$K$63/10^6</f>
        <v>9.5716935599999999</v>
      </c>
      <c r="I156" s="28">
        <f>+'[16]14'!$M$63/10^6</f>
        <v>10.1212973</v>
      </c>
      <c r="J156" s="28">
        <f>+'[16]14'!$N$63/10^6</f>
        <v>11.530969910000001</v>
      </c>
      <c r="K156" s="28">
        <f>+'[16]14'!$O$63/10^6</f>
        <v>10.357695039999999</v>
      </c>
      <c r="L156" s="28">
        <f>+'[16]14'!$Q$63/10^6</f>
        <v>9.7448198000000001</v>
      </c>
      <c r="M156" s="28">
        <f>+'[16]14'!$R$63/10^6</f>
        <v>9.7540196200000011</v>
      </c>
      <c r="N156" s="28">
        <f>+'[16]14'!$S$63/10^6</f>
        <v>14.17460868</v>
      </c>
      <c r="O156" s="22">
        <f t="shared" si="20"/>
        <v>122.42374903999999</v>
      </c>
      <c r="P156" s="373"/>
      <c r="Q156" s="10">
        <v>1007</v>
      </c>
      <c r="R156" s="10" t="s">
        <v>15</v>
      </c>
      <c r="S156" s="28">
        <f>+'[16]14'!$E$64/10^6</f>
        <v>7.9786874400000007</v>
      </c>
      <c r="T156" s="28">
        <f>+'[16]14'!$F$64/10^6</f>
        <v>8.3154255699999986</v>
      </c>
      <c r="U156" s="28">
        <f>+'[16]14'!$G$64/10^6</f>
        <v>7.912667589999999</v>
      </c>
      <c r="V156" s="28">
        <f>+'[16]14'!$I$64/10^6</f>
        <v>8.0672984000000003</v>
      </c>
      <c r="W156" s="28">
        <f>+'[16]14'!$J$64/10^6</f>
        <v>8.2154944200000006</v>
      </c>
      <c r="X156" s="28">
        <f>+'[16]14'!$K$64/10^6</f>
        <v>8.2329131499999999</v>
      </c>
      <c r="Y156" s="28">
        <f>+'[16]14'!$M$64/10^6</f>
        <v>8.849491780000001</v>
      </c>
      <c r="Z156" s="28">
        <f>+'[16]14'!$N$64/10^6</f>
        <v>10.183424920000002</v>
      </c>
      <c r="AA156" s="28">
        <f>+'[16]14'!$O$64/10^6</f>
        <v>9.0165190499999994</v>
      </c>
      <c r="AB156" s="28">
        <f>+'[16]14'!$Q$64/10^6</f>
        <v>8.3891206099999991</v>
      </c>
      <c r="AC156" s="28">
        <f>+'[16]14'!$R$64/10^6</f>
        <v>8.3734642099999999</v>
      </c>
      <c r="AD156" s="28">
        <f>+'[16]14'!$S$64/10^6</f>
        <v>7.8730810200000008</v>
      </c>
      <c r="AE156" s="22">
        <f t="shared" si="17"/>
        <v>101.40758816</v>
      </c>
      <c r="AG156" s="10">
        <v>1007</v>
      </c>
      <c r="AH156" s="10" t="s">
        <v>15</v>
      </c>
      <c r="AI156" s="28">
        <f>+'[16]14'!$E$76/10^6</f>
        <v>0.73458794999999999</v>
      </c>
      <c r="AJ156" s="28">
        <f>+'[16]14'!$F$76/10^6</f>
        <v>0.70807439000000005</v>
      </c>
      <c r="AK156" s="28">
        <f>+'[16]14'!$G$76/10^6</f>
        <v>0.72708270999999991</v>
      </c>
      <c r="AL156" s="28">
        <f>+'[16]14'!$I$76/10^6</f>
        <v>0.70770327</v>
      </c>
      <c r="AM156" s="28">
        <f>+'[16]14'!$J$76/10^6</f>
        <v>0.70930243000000004</v>
      </c>
      <c r="AN156" s="28">
        <f>+'[16]14'!$K$76/10^6</f>
        <v>0.70643887999999999</v>
      </c>
      <c r="AO156" s="28">
        <f>+'[16]14'!$M$76/10^6</f>
        <v>0.71881253000000001</v>
      </c>
      <c r="AP156" s="28">
        <f>+'[16]14'!$N$76/10^6</f>
        <v>0.72034401999999997</v>
      </c>
      <c r="AQ156" s="28">
        <f>+'[16]14'!$O$76/10^6</f>
        <v>0.72707355000000007</v>
      </c>
      <c r="AR156" s="28">
        <f>+'[16]14'!$Q$76/10^6</f>
        <v>0.72017345999999993</v>
      </c>
      <c r="AS156" s="28">
        <f>+'[16]14'!$R$76/10^6</f>
        <v>0.74199000000000004</v>
      </c>
      <c r="AT156" s="28">
        <f>+'[16]14'!$S$76/10^6</f>
        <v>0.77709410999999995</v>
      </c>
      <c r="AU156" s="22">
        <f t="shared" si="18"/>
        <v>8.6986772999999999</v>
      </c>
      <c r="AW156" s="10">
        <v>1007</v>
      </c>
      <c r="AX156" s="10" t="s">
        <v>15</v>
      </c>
      <c r="AY156" s="21">
        <f>+'[16]14'!$E$85/10^6</f>
        <v>0.59400127000000003</v>
      </c>
      <c r="AZ156" s="21">
        <f>+'[16]14'!$F$85/10^6</f>
        <v>0.58434965000000005</v>
      </c>
      <c r="BA156" s="21">
        <f>+'[16]14'!$G$85/10^6</f>
        <v>0.62220608999999993</v>
      </c>
      <c r="BB156" s="21">
        <f>+'[16]14'!$I$85/10^6</f>
        <v>0.70922166000000009</v>
      </c>
      <c r="BC156" s="21">
        <f>+'[16]14'!$J$85/10^6</f>
        <v>0.58254229000000002</v>
      </c>
      <c r="BD156" s="21">
        <f>+'[16]14'!$K$85/10^6</f>
        <v>0.63234153000000004</v>
      </c>
      <c r="BE156" s="21">
        <f>+'[16]14'!$M$85/10^6</f>
        <v>0.55299299000000024</v>
      </c>
      <c r="BF156" s="21">
        <f>+'[16]14'!$N$85/10^6</f>
        <v>0.62720096999999997</v>
      </c>
      <c r="BG156" s="21">
        <f>+'[16]14'!$O$85/10^6</f>
        <v>0.61410243999999992</v>
      </c>
      <c r="BH156" s="21">
        <f>+'[16]14'!$Q$85/10^6</f>
        <v>0.63552573000000001</v>
      </c>
      <c r="BI156" s="21">
        <f>+'[16]14'!$R$85/10^6</f>
        <v>0.63856541</v>
      </c>
      <c r="BJ156" s="21">
        <f>+'[16]14'!$S$85/10^6</f>
        <v>5.5244335499999995</v>
      </c>
      <c r="BK156" s="22">
        <f t="shared" si="19"/>
        <v>12.317483580000001</v>
      </c>
      <c r="BM156" s="10">
        <v>1007</v>
      </c>
      <c r="BN156" s="10" t="s">
        <v>15</v>
      </c>
      <c r="BO156" s="21">
        <f t="shared" si="21"/>
        <v>9.3072766599999994</v>
      </c>
      <c r="BP156" s="21">
        <f>+'[17]2M'!$J$63/10^6</f>
        <v>18.915126270000002</v>
      </c>
      <c r="BQ156" s="21">
        <f>+'[17]3M'!$J$63/10^6</f>
        <v>28.177082659999996</v>
      </c>
      <c r="BR156" s="21">
        <f>+'[17]4M'!$J$63/10^6</f>
        <v>37.661305990000002</v>
      </c>
      <c r="BS156" s="21">
        <f>+'[17]5M'!$J$63/10^6</f>
        <v>47.168645129999994</v>
      </c>
      <c r="BT156" s="21">
        <f>+'[17]6M'!$J$63/10^6</f>
        <v>56.740338690000002</v>
      </c>
      <c r="BU156" s="21">
        <f>+'[17]7M'!$J$63/10^6</f>
        <v>66.861635990000011</v>
      </c>
      <c r="BV156" s="21">
        <f>+'[17]8M'!$J$63/10^6</f>
        <v>78.392605899999992</v>
      </c>
      <c r="BW156" s="21">
        <f>+'[17]9M'!$J$63/10^6</f>
        <v>88.750300940000017</v>
      </c>
      <c r="BX156" s="21">
        <f>+'[17]10M'!$J$63/10^6</f>
        <v>98.495120740000004</v>
      </c>
      <c r="BY156" s="21">
        <f>+'[17]11M'!$J$63/10^6</f>
        <v>108.24914036</v>
      </c>
      <c r="BZ156" s="21">
        <f>+'[17]12M'!$J$63/10^6</f>
        <v>122.42374904</v>
      </c>
    </row>
    <row r="157" spans="1:78" customFormat="1">
      <c r="A157" s="10">
        <v>1008</v>
      </c>
      <c r="B157" s="10" t="s">
        <v>16</v>
      </c>
      <c r="C157" s="28">
        <f>+'[16]15'!$E$63/10^6</f>
        <v>2.41942821</v>
      </c>
      <c r="D157" s="28">
        <f>+'[16]15'!$F$63/10^6</f>
        <v>2.5659275899999998</v>
      </c>
      <c r="E157" s="28">
        <f>+'[16]15'!$G$63/10^6</f>
        <v>2.61902021</v>
      </c>
      <c r="F157" s="28">
        <f>+'[16]15'!$I$63/10^6</f>
        <v>2.7481876399999998</v>
      </c>
      <c r="G157" s="28">
        <f>+'[16]15'!$J$63/10^6</f>
        <v>2.6833106</v>
      </c>
      <c r="H157" s="28">
        <f>+'[16]15'!$K$63/10^6</f>
        <v>2.77620741</v>
      </c>
      <c r="I157" s="28">
        <f>+'[16]15'!$M$63/10^6</f>
        <v>3.0640066900000003</v>
      </c>
      <c r="J157" s="28">
        <f>+'[16]15'!$N$63/10^6</f>
        <v>3.1862541399999995</v>
      </c>
      <c r="K157" s="28">
        <f>+'[16]15'!$O$63/10^6</f>
        <v>3.0586761499999993</v>
      </c>
      <c r="L157" s="28">
        <f>+'[16]15'!$Q$63/10^6</f>
        <v>2.7444185699999997</v>
      </c>
      <c r="M157" s="28">
        <f>+'[16]15'!$R$63/10^6</f>
        <v>2.72446995</v>
      </c>
      <c r="N157" s="28">
        <f>+'[16]15'!$S$63/10^6</f>
        <v>2.6394929</v>
      </c>
      <c r="O157" s="22">
        <f t="shared" si="20"/>
        <v>33.229400059999996</v>
      </c>
      <c r="P157" s="373"/>
      <c r="Q157" s="10">
        <v>1008</v>
      </c>
      <c r="R157" s="10" t="s">
        <v>16</v>
      </c>
      <c r="S157" s="28">
        <f>+'[16]15'!$E$64/10^6</f>
        <v>2.2054841299999999</v>
      </c>
      <c r="T157" s="28">
        <f>+'[16]15'!$F$64/10^6</f>
        <v>2.3513456499999998</v>
      </c>
      <c r="U157" s="28">
        <f>+'[16]15'!$G$64/10^6</f>
        <v>2.4023204300000001</v>
      </c>
      <c r="V157" s="28">
        <f>+'[16]15'!$I$64/10^6</f>
        <v>2.5290285299999997</v>
      </c>
      <c r="W157" s="28">
        <f>+'[16]15'!$J$64/10^6</f>
        <v>2.4657645700000002</v>
      </c>
      <c r="X157" s="28">
        <f>+'[16]15'!$K$64/10^6</f>
        <v>2.55515392</v>
      </c>
      <c r="Y157" s="28">
        <f>+'[16]15'!$M$64/10^6</f>
        <v>2.8654023800000004</v>
      </c>
      <c r="Z157" s="28">
        <f>+'[16]15'!$N$64/10^6</f>
        <v>2.9341072399999999</v>
      </c>
      <c r="AA157" s="28">
        <f>+'[16]15'!$O$64/10^6</f>
        <v>2.8391715799999995</v>
      </c>
      <c r="AB157" s="28">
        <f>+'[16]15'!$Q$64/10^6</f>
        <v>2.5206595899999997</v>
      </c>
      <c r="AC157" s="28">
        <f>+'[16]15'!$R$64/10^6</f>
        <v>2.5014550100000004</v>
      </c>
      <c r="AD157" s="28">
        <f>+'[16]15'!$S$64/10^6</f>
        <v>2.4154130899999999</v>
      </c>
      <c r="AE157" s="22">
        <f t="shared" si="17"/>
        <v>30.585306120000002</v>
      </c>
      <c r="AG157" s="10">
        <v>1008</v>
      </c>
      <c r="AH157" s="10" t="s">
        <v>16</v>
      </c>
      <c r="AI157" s="28">
        <f>+'[16]15'!$E$76/10^6</f>
        <v>0.16811000000000001</v>
      </c>
      <c r="AJ157" s="28">
        <f>+'[16]15'!$F$76/10^6</f>
        <v>0.16642999999999999</v>
      </c>
      <c r="AK157" s="28">
        <f>+'[16]15'!$G$76/10^6</f>
        <v>0.16833000000000001</v>
      </c>
      <c r="AL157" s="28">
        <f>+'[16]15'!$I$76/10^6</f>
        <v>0.16972999999999999</v>
      </c>
      <c r="AM157" s="28">
        <f>+'[16]15'!$J$76/10^6</f>
        <v>0.17072000000000001</v>
      </c>
      <c r="AN157" s="28">
        <f>+'[16]15'!$K$76/10^6</f>
        <v>0.17108000000000001</v>
      </c>
      <c r="AO157" s="28">
        <f>+'[16]15'!$M$76/10^6</f>
        <v>0.17030000000000001</v>
      </c>
      <c r="AP157" s="28">
        <f>+'[16]15'!$N$76/10^6</f>
        <v>0.20367737999999999</v>
      </c>
      <c r="AQ157" s="28">
        <f>+'[16]15'!$O$76/10^6</f>
        <v>0.17257</v>
      </c>
      <c r="AR157" s="28">
        <f>+'[16]15'!$Q$76/10^6</f>
        <v>0.17469766</v>
      </c>
      <c r="AS157" s="28">
        <f>+'[16]15'!$R$76/10^6</f>
        <v>0.17383000000000001</v>
      </c>
      <c r="AT157" s="28">
        <f>+'[16]15'!$S$76/10^6</f>
        <v>0.17413999999999999</v>
      </c>
      <c r="AU157" s="22">
        <f t="shared" si="18"/>
        <v>2.0836150400000006</v>
      </c>
      <c r="AW157" s="10">
        <v>1008</v>
      </c>
      <c r="AX157" s="10" t="s">
        <v>16</v>
      </c>
      <c r="AY157" s="21">
        <f>+'[16]15'!$E$85/10^6</f>
        <v>4.5834079999999999E-2</v>
      </c>
      <c r="AZ157" s="21">
        <f>+'[16]15'!$F$85/10^6</f>
        <v>4.8151940000000004E-2</v>
      </c>
      <c r="BA157" s="21">
        <f>+'[16]15'!$G$85/10^6</f>
        <v>4.8369780000000001E-2</v>
      </c>
      <c r="BB157" s="21">
        <f>+'[16]15'!$I$85/10^6</f>
        <v>4.9429109999999998E-2</v>
      </c>
      <c r="BC157" s="21">
        <f>+'[16]15'!$J$85/10^6</f>
        <v>4.6826029999999998E-2</v>
      </c>
      <c r="BD157" s="21">
        <f>+'[16]15'!$K$85/10^6</f>
        <v>4.9973490000000002E-2</v>
      </c>
      <c r="BE157" s="21">
        <f>+'[16]15'!$M$85/10^6</f>
        <v>2.830431000000001E-2</v>
      </c>
      <c r="BF157" s="21">
        <f>+'[16]15'!$N$85/10^6</f>
        <v>4.8469520000000002E-2</v>
      </c>
      <c r="BG157" s="21">
        <f>+'[16]15'!$O$85/10^6</f>
        <v>4.6934570000000002E-2</v>
      </c>
      <c r="BH157" s="21">
        <f>+'[16]15'!$Q$85/10^6</f>
        <v>4.9061319999999999E-2</v>
      </c>
      <c r="BI157" s="21">
        <f>+'[16]15'!$R$85/10^6</f>
        <v>4.9184940000000003E-2</v>
      </c>
      <c r="BJ157" s="21">
        <f>+'[16]15'!$S$85/10^6</f>
        <v>4.9939809999999994E-2</v>
      </c>
      <c r="BK157" s="22">
        <f t="shared" si="19"/>
        <v>0.5604789</v>
      </c>
      <c r="BM157" s="10">
        <v>1008</v>
      </c>
      <c r="BN157" s="10" t="s">
        <v>16</v>
      </c>
      <c r="BO157" s="21">
        <f t="shared" si="21"/>
        <v>2.41942821</v>
      </c>
      <c r="BP157" s="21">
        <f>+'[17]2M'!$K$63/10^6</f>
        <v>4.9853557999999989</v>
      </c>
      <c r="BQ157" s="21">
        <f>+'[17]3M'!$K$63/10^6</f>
        <v>7.6043760100000002</v>
      </c>
      <c r="BR157" s="21">
        <f>+'[17]4M'!$K$63/10^6</f>
        <v>10.35256365</v>
      </c>
      <c r="BS157" s="21">
        <f>+'[17]5M'!$K$63/10^6</f>
        <v>13.035874249999997</v>
      </c>
      <c r="BT157" s="21">
        <f>+'[17]6M'!$K$63/10^6</f>
        <v>15.812081659999999</v>
      </c>
      <c r="BU157" s="21">
        <f>+'[17]7M'!$K$63/10^6</f>
        <v>18.876088349999996</v>
      </c>
      <c r="BV157" s="21">
        <f>+'[17]8M'!$K$63/10^6</f>
        <v>22.062342490000002</v>
      </c>
      <c r="BW157" s="21">
        <f>+'[17]9M'!$K$63/10^6</f>
        <v>25.121018639999992</v>
      </c>
      <c r="BX157" s="21">
        <f>+'[17]10M'!$K$63/10^6</f>
        <v>27.865437209999996</v>
      </c>
      <c r="BY157" s="21">
        <f>+'[17]11M'!$K$63/10^6</f>
        <v>30.589907159999996</v>
      </c>
      <c r="BZ157" s="21">
        <f>+'[17]12M'!$K$63/10^6</f>
        <v>33.229400059999996</v>
      </c>
    </row>
    <row r="158" spans="1:78" customFormat="1">
      <c r="A158" s="10">
        <v>1009</v>
      </c>
      <c r="B158" s="10" t="s">
        <v>17</v>
      </c>
      <c r="C158" s="28">
        <f>+'[16]16'!$E$63/10^6</f>
        <v>2.1606516999999998</v>
      </c>
      <c r="D158" s="28">
        <f>+'[16]16'!$F$63/10^6</f>
        <v>2.2367367699999998</v>
      </c>
      <c r="E158" s="28">
        <f>+'[16]16'!$G$63/10^6</f>
        <v>2.17868094</v>
      </c>
      <c r="F158" s="28">
        <f>+'[16]16'!$I$63/10^6</f>
        <v>2.3336377399999999</v>
      </c>
      <c r="G158" s="28">
        <f>+'[16]16'!$J$63/10^6</f>
        <v>2.2190475400000005</v>
      </c>
      <c r="H158" s="28">
        <f>+'[16]16'!$K$63/10^6</f>
        <v>2.10902463</v>
      </c>
      <c r="I158" s="28">
        <f>+'[16]16'!$M$63/10^6</f>
        <v>2.4596633799999998</v>
      </c>
      <c r="J158" s="28">
        <f>+'[16]16'!$N$63/10^6</f>
        <v>2.5619491499999993</v>
      </c>
      <c r="K158" s="28">
        <f>+'[16]16'!$O$63/10^6</f>
        <v>2.6021278000000003</v>
      </c>
      <c r="L158" s="28">
        <f>+'[16]16'!$Q$63/10^6</f>
        <v>2.3219225500000005</v>
      </c>
      <c r="M158" s="28">
        <f>+'[16]16'!$R$63/10^6</f>
        <v>2.3448732399999996</v>
      </c>
      <c r="N158" s="28">
        <f>+'[16]16'!$S$63/10^6</f>
        <v>2.3075465499999996</v>
      </c>
      <c r="O158" s="22">
        <f t="shared" si="20"/>
        <v>27.835861989999998</v>
      </c>
      <c r="P158" s="373"/>
      <c r="Q158" s="10">
        <v>1009</v>
      </c>
      <c r="R158" s="10" t="s">
        <v>17</v>
      </c>
      <c r="S158" s="28">
        <f>+'[16]16'!$E$64/10^6</f>
        <v>1.9125367799999997</v>
      </c>
      <c r="T158" s="28">
        <f>+'[16]16'!$F$64/10^6</f>
        <v>2.00201414</v>
      </c>
      <c r="U158" s="28">
        <f>+'[16]16'!$G$64/10^6</f>
        <v>1.9436322799999999</v>
      </c>
      <c r="V158" s="28">
        <f>+'[16]16'!$I$64/10^6</f>
        <v>2.0868062800000002</v>
      </c>
      <c r="W158" s="28">
        <f>+'[16]16'!$J$64/10^6</f>
        <v>1.9899141500000004</v>
      </c>
      <c r="X158" s="28">
        <f>+'[16]16'!$K$64/10^6</f>
        <v>1.86794953</v>
      </c>
      <c r="Y158" s="28">
        <f>+'[16]16'!$M$64/10^6</f>
        <v>2.2392732999999998</v>
      </c>
      <c r="Z158" s="28">
        <f>+'[16]16'!$N$64/10^6</f>
        <v>2.3258354399999996</v>
      </c>
      <c r="AA158" s="28">
        <f>+'[16]16'!$O$64/10^6</f>
        <v>2.3634603300000001</v>
      </c>
      <c r="AB158" s="28">
        <f>+'[16]16'!$Q$64/10^6</f>
        <v>2.0773058500000001</v>
      </c>
      <c r="AC158" s="28">
        <f>+'[16]16'!$R$64/10^6</f>
        <v>2.1045539299999998</v>
      </c>
      <c r="AD158" s="28">
        <f>+'[16]16'!$S$64/10^6</f>
        <v>2.0633298999999998</v>
      </c>
      <c r="AE158" s="22">
        <f t="shared" si="17"/>
        <v>24.976611910000003</v>
      </c>
      <c r="AG158" s="10">
        <v>1009</v>
      </c>
      <c r="AH158" s="10" t="s">
        <v>17</v>
      </c>
      <c r="AI158" s="28">
        <f>+'[16]16'!$E$76/10^6</f>
        <v>0.19127439000000002</v>
      </c>
      <c r="AJ158" s="28">
        <f>+'[16]16'!$F$76/10^6</f>
        <v>0.17968000000000001</v>
      </c>
      <c r="AK158" s="28">
        <f>+'[16]16'!$G$76/10^6</f>
        <v>0.17937</v>
      </c>
      <c r="AL158" s="28">
        <f>+'[16]16'!$I$76/10^6</f>
        <v>0.18844205999999999</v>
      </c>
      <c r="AM158" s="28">
        <f>+'[16]16'!$J$76/10^6</f>
        <v>0.17607999999999999</v>
      </c>
      <c r="AN158" s="28">
        <f>+'[16]16'!$K$76/10^6</f>
        <v>0.18076999999999999</v>
      </c>
      <c r="AO158" s="28">
        <f>+'[16]16'!$M$76/10^6</f>
        <v>0.17705000000000001</v>
      </c>
      <c r="AP158" s="28">
        <f>+'[16]16'!$N$76/10^6</f>
        <v>0.17848</v>
      </c>
      <c r="AQ158" s="28">
        <f>+'[16]16'!$O$76/10^6</f>
        <v>0.18101999999999999</v>
      </c>
      <c r="AR158" s="28">
        <f>+'[16]16'!$Q$76/10^6</f>
        <v>0.18450832</v>
      </c>
      <c r="AS158" s="28">
        <f>+'[16]16'!$R$76/10^6</f>
        <v>0.17948</v>
      </c>
      <c r="AT158" s="28">
        <f>+'[16]16'!$S$76/10^6</f>
        <v>0.18530439000000001</v>
      </c>
      <c r="AU158" s="22">
        <f t="shared" si="18"/>
        <v>2.1814591600000002</v>
      </c>
      <c r="AW158" s="10">
        <v>1009</v>
      </c>
      <c r="AX158" s="10" t="s">
        <v>17</v>
      </c>
      <c r="AY158" s="21">
        <f>+'[16]16'!$E$85/10^6</f>
        <v>5.684053E-2</v>
      </c>
      <c r="AZ158" s="21">
        <f>+'[16]16'!$F$85/10^6</f>
        <v>5.5042629999999995E-2</v>
      </c>
      <c r="BA158" s="21">
        <f>+'[16]16'!$G$85/10^6</f>
        <v>5.5678659999999998E-2</v>
      </c>
      <c r="BB158" s="21">
        <f>+'[16]16'!$I$85/10^6</f>
        <v>5.8389399999999994E-2</v>
      </c>
      <c r="BC158" s="21">
        <f>+'[16]16'!$J$85/10^6</f>
        <v>5.3053389999999999E-2</v>
      </c>
      <c r="BD158" s="21">
        <f>+'[16]16'!$K$85/10^6</f>
        <v>6.03051E-2</v>
      </c>
      <c r="BE158" s="21">
        <f>+'[16]16'!$M$85/10^6</f>
        <v>4.3340080000000003E-2</v>
      </c>
      <c r="BF158" s="21">
        <f>+'[16]16'!$N$85/10^6</f>
        <v>5.7633709999999998E-2</v>
      </c>
      <c r="BG158" s="21">
        <f>+'[16]16'!$O$85/10^6</f>
        <v>5.7647469999999999E-2</v>
      </c>
      <c r="BH158" s="21">
        <f>+'[16]16'!$Q$85/10^6</f>
        <v>6.0108380000000003E-2</v>
      </c>
      <c r="BI158" s="21">
        <f>+'[16]16'!$R$85/10^6</f>
        <v>6.0839310000000001E-2</v>
      </c>
      <c r="BJ158" s="21">
        <f>+'[16]16'!$S$85/10^6</f>
        <v>5.8912260000000008E-2</v>
      </c>
      <c r="BK158" s="22">
        <f t="shared" si="19"/>
        <v>0.67779091999999996</v>
      </c>
      <c r="BM158" s="10">
        <v>1009</v>
      </c>
      <c r="BN158" s="10" t="s">
        <v>17</v>
      </c>
      <c r="BO158" s="21">
        <f t="shared" si="21"/>
        <v>2.1606516999999998</v>
      </c>
      <c r="BP158" s="21">
        <f>+'[17]2M'!$L$63/10^6</f>
        <v>4.3973884700000001</v>
      </c>
      <c r="BQ158" s="21">
        <f>+'[17]3M'!$L$63/10^6</f>
        <v>6.5760694100000006</v>
      </c>
      <c r="BR158" s="21">
        <f>+'[17]4M'!$L$63/10^6</f>
        <v>8.9097071500000009</v>
      </c>
      <c r="BS158" s="21">
        <f>+'[17]5M'!$L$63/10^6</f>
        <v>11.128754689999999</v>
      </c>
      <c r="BT158" s="21">
        <f>+'[17]6M'!$L$63/10^6</f>
        <v>13.237779319999996</v>
      </c>
      <c r="BU158" s="21">
        <f>+'[17]7M'!$L$63/10^6</f>
        <v>15.6974427</v>
      </c>
      <c r="BV158" s="21">
        <f>+'[17]8M'!$L$63/10^6</f>
        <v>18.25939185</v>
      </c>
      <c r="BW158" s="21">
        <f>+'[17]9M'!$L$63/10^6</f>
        <v>20.861519649999995</v>
      </c>
      <c r="BX158" s="21">
        <f>+'[17]10M'!$L$63/10^6</f>
        <v>23.183442199999998</v>
      </c>
      <c r="BY158" s="21">
        <f>+'[17]11M'!$L$63/10^6</f>
        <v>25.528315439999997</v>
      </c>
      <c r="BZ158" s="21">
        <f>+'[17]12M'!$L$63/10^6</f>
        <v>27.835861990000001</v>
      </c>
    </row>
    <row r="159" spans="1:78" customFormat="1">
      <c r="A159" s="10">
        <v>1010</v>
      </c>
      <c r="B159" s="10" t="s">
        <v>19</v>
      </c>
      <c r="C159" s="28">
        <f>+'[16]18'!$E$63/10^6</f>
        <v>3.0322758199999997</v>
      </c>
      <c r="D159" s="28">
        <f>+'[16]18'!$F$63/10^6</f>
        <v>2.8545038300000001</v>
      </c>
      <c r="E159" s="28">
        <f>+'[16]18'!$G$63/10^6</f>
        <v>2.9528311900000004</v>
      </c>
      <c r="F159" s="28">
        <f>+'[16]18'!$I$63/10^6</f>
        <v>2.9247253799999999</v>
      </c>
      <c r="G159" s="28">
        <f>+'[16]18'!$J$63/10^6</f>
        <v>2.7743403799999995</v>
      </c>
      <c r="H159" s="28">
        <f>+'[16]18'!$K$63/10^6</f>
        <v>2.7387408999999998</v>
      </c>
      <c r="I159" s="28">
        <f>+'[16]18'!$M$63/10^6</f>
        <v>3.1208649100000003</v>
      </c>
      <c r="J159" s="28">
        <f>+'[16]18'!$N$63/10^6</f>
        <v>3.7739470300000009</v>
      </c>
      <c r="K159" s="28">
        <f>+'[16]18'!$O$63/10^6</f>
        <v>3.45615212</v>
      </c>
      <c r="L159" s="28">
        <f>+'[16]18'!$Q$63/10^6</f>
        <v>3.1445133700000003</v>
      </c>
      <c r="M159" s="28">
        <f>+'[16]18'!$R$63/10^6</f>
        <v>2.8829206300000001</v>
      </c>
      <c r="N159" s="28">
        <f>+'[16]18'!$S$63/10^6</f>
        <v>3.0577920199999999</v>
      </c>
      <c r="O159" s="22">
        <f t="shared" si="20"/>
        <v>36.713607580000001</v>
      </c>
      <c r="P159" s="373"/>
      <c r="Q159" s="10">
        <v>1010</v>
      </c>
      <c r="R159" s="10" t="s">
        <v>19</v>
      </c>
      <c r="S159" s="28">
        <f>+'[16]18'!$E$64/10^6</f>
        <v>2.7330201199999995</v>
      </c>
      <c r="T159" s="28">
        <f>+'[16]18'!$F$64/10^6</f>
        <v>2.58494709</v>
      </c>
      <c r="U159" s="28">
        <f>+'[16]18'!$G$64/10^6</f>
        <v>2.6912694200000002</v>
      </c>
      <c r="V159" s="28">
        <f>+'[16]18'!$I$64/10^6</f>
        <v>2.65979236</v>
      </c>
      <c r="W159" s="28">
        <f>+'[16]18'!$J$64/10^6</f>
        <v>2.5070939599999993</v>
      </c>
      <c r="X159" s="28">
        <f>+'[16]18'!$K$64/10^6</f>
        <v>2.4697169499999996</v>
      </c>
      <c r="Y159" s="28">
        <f>+'[16]18'!$M$64/10^6</f>
        <v>2.8582511200000003</v>
      </c>
      <c r="Z159" s="28">
        <f>+'[16]18'!$N$64/10^6</f>
        <v>3.5071768500000005</v>
      </c>
      <c r="AA159" s="28">
        <f>+'[16]18'!$O$64/10^6</f>
        <v>3.1801308600000002</v>
      </c>
      <c r="AB159" s="28">
        <f>+'[16]18'!$Q$64/10^6</f>
        <v>2.86593389</v>
      </c>
      <c r="AC159" s="28">
        <f>+'[16]18'!$R$64/10^6</f>
        <v>2.60379096</v>
      </c>
      <c r="AD159" s="28">
        <f>+'[16]18'!$S$64/10^6</f>
        <v>2.7852715899999998</v>
      </c>
      <c r="AE159" s="22">
        <f t="shared" si="17"/>
        <v>33.446395169999995</v>
      </c>
      <c r="AG159" s="10">
        <v>1010</v>
      </c>
      <c r="AH159" s="10" t="s">
        <v>19</v>
      </c>
      <c r="AI159" s="28">
        <f>+'[16]18'!$E$76/10^6</f>
        <v>0.25796000000000002</v>
      </c>
      <c r="AJ159" s="28">
        <f>+'[16]18'!$F$76/10^6</f>
        <v>0.22697999999999999</v>
      </c>
      <c r="AK159" s="28">
        <f>+'[16]18'!$G$76/10^6</f>
        <v>0.21765999999999999</v>
      </c>
      <c r="AL159" s="28">
        <f>+'[16]18'!$I$76/10^6</f>
        <v>0.21964</v>
      </c>
      <c r="AM159" s="28">
        <f>+'[16]18'!$J$76/10^6</f>
        <v>0.22245999999999999</v>
      </c>
      <c r="AN159" s="28">
        <f>+'[16]18'!$K$76/10^6</f>
        <v>0.22234000000000001</v>
      </c>
      <c r="AO159" s="28">
        <f>+'[16]18'!$M$76/10^6</f>
        <v>0.22320999999999999</v>
      </c>
      <c r="AP159" s="28">
        <f>+'[16]18'!$N$76/10^6</f>
        <v>0.21973000000000001</v>
      </c>
      <c r="AQ159" s="28">
        <f>+'[16]18'!$O$76/10^6</f>
        <v>0.22581999999999999</v>
      </c>
      <c r="AR159" s="28">
        <f>+'[16]18'!$Q$76/10^6</f>
        <v>0.22881000000000001</v>
      </c>
      <c r="AS159" s="28">
        <f>+'[16]18'!$R$76/10^6</f>
        <v>0.22802</v>
      </c>
      <c r="AT159" s="28">
        <f>+'[16]18'!$S$76/10^6</f>
        <v>0.22259999999999999</v>
      </c>
      <c r="AU159" s="22">
        <f t="shared" si="18"/>
        <v>2.7152299999999996</v>
      </c>
      <c r="AW159" s="10">
        <v>1010</v>
      </c>
      <c r="AX159" s="10" t="s">
        <v>19</v>
      </c>
      <c r="AY159" s="21">
        <f>+'[16]18'!$E$85/10^6</f>
        <v>4.1295699999999998E-2</v>
      </c>
      <c r="AZ159" s="21">
        <f>+'[16]18'!$F$85/10^6</f>
        <v>4.2576740000000002E-2</v>
      </c>
      <c r="BA159" s="21">
        <f>+'[16]18'!$G$85/10^6</f>
        <v>4.3901770000000007E-2</v>
      </c>
      <c r="BB159" s="21">
        <f>+'[16]18'!$I$85/10^6</f>
        <v>4.5293019999999996E-2</v>
      </c>
      <c r="BC159" s="21">
        <f>+'[16]18'!$J$85/10^6</f>
        <v>4.4786420000000007E-2</v>
      </c>
      <c r="BD159" s="21">
        <f>+'[16]18'!$K$85/10^6</f>
        <v>4.6683949999999995E-2</v>
      </c>
      <c r="BE159" s="21">
        <f>+'[16]18'!$M$85/10^6</f>
        <v>3.9403789999999994E-2</v>
      </c>
      <c r="BF159" s="21">
        <f>+'[16]18'!$N$85/10^6</f>
        <v>4.7040179999999994E-2</v>
      </c>
      <c r="BG159" s="21">
        <f>+'[16]18'!$O$85/10^6</f>
        <v>5.0201260000000004E-2</v>
      </c>
      <c r="BH159" s="21">
        <f>+'[16]18'!$Q$85/10^6</f>
        <v>4.9769479999999998E-2</v>
      </c>
      <c r="BI159" s="21">
        <f>+'[16]18'!$R$85/10^6</f>
        <v>5.1109669999999996E-2</v>
      </c>
      <c r="BJ159" s="21">
        <f>+'[16]18'!$S$85/10^6</f>
        <v>4.9920429999999967E-2</v>
      </c>
      <c r="BK159" s="22">
        <f t="shared" si="19"/>
        <v>0.55198240999999992</v>
      </c>
      <c r="BM159" s="10">
        <v>1010</v>
      </c>
      <c r="BN159" s="10" t="s">
        <v>19</v>
      </c>
      <c r="BO159" s="21">
        <f t="shared" si="21"/>
        <v>3.0322758199999997</v>
      </c>
      <c r="BP159" s="21">
        <f>+'[17]2M'!$M$63/10^6</f>
        <v>5.8867796499999994</v>
      </c>
      <c r="BQ159" s="21">
        <f>+'[17]3M'!$M$63/10^6</f>
        <v>8.8396108400000024</v>
      </c>
      <c r="BR159" s="21">
        <f>+'[17]4M'!$M$63/10^6</f>
        <v>11.764336220000001</v>
      </c>
      <c r="BS159" s="21">
        <f>+'[17]5M'!$M$63/10^6</f>
        <v>14.538676600000001</v>
      </c>
      <c r="BT159" s="21">
        <f>+'[17]6M'!$M$63/10^6</f>
        <v>17.277417499999999</v>
      </c>
      <c r="BU159" s="21">
        <f>+'[17]7M'!$M$63/10^6</f>
        <v>20.39828241</v>
      </c>
      <c r="BV159" s="21">
        <f>+'[17]8M'!$M$63/10^6</f>
        <v>24.172229440000002</v>
      </c>
      <c r="BW159" s="21">
        <f>+'[17]9M'!$M$63/10^6</f>
        <v>27.628381559999998</v>
      </c>
      <c r="BX159" s="21">
        <f>+'[17]10M'!$M$63/10^6</f>
        <v>30.77289493</v>
      </c>
      <c r="BY159" s="21">
        <f>+'[17]11M'!$M$63/10^6</f>
        <v>33.655815560000001</v>
      </c>
      <c r="BZ159" s="21">
        <f>+'[17]12M'!$M$63/10^6</f>
        <v>36.713607580000001</v>
      </c>
    </row>
    <row r="160" spans="1:78" customFormat="1">
      <c r="A160" s="10">
        <v>1011</v>
      </c>
      <c r="B160" s="10" t="s">
        <v>20</v>
      </c>
      <c r="C160" s="28">
        <f>+'[16]19'!$E$63/10^6</f>
        <v>1.7984870400000001</v>
      </c>
      <c r="D160" s="28">
        <f>+'[16]19'!$F$63/10^6</f>
        <v>1.8512615100000003</v>
      </c>
      <c r="E160" s="28">
        <f>+'[16]19'!$G$63/10^6</f>
        <v>1.8505433800000002</v>
      </c>
      <c r="F160" s="28">
        <f>+'[16]19'!$I$63/10^6</f>
        <v>1.8866549500000001</v>
      </c>
      <c r="G160" s="28">
        <f>+'[16]19'!$J$63/10^6</f>
        <v>1.8407638</v>
      </c>
      <c r="H160" s="28">
        <f>+'[16]19'!$K$63/10^6</f>
        <v>1.79492158</v>
      </c>
      <c r="I160" s="28">
        <f>+'[16]19'!$M$63/10^6</f>
        <v>2.1053712400000002</v>
      </c>
      <c r="J160" s="28">
        <f>+'[16]19'!$N$63/10^6</f>
        <v>2.5508748300000001</v>
      </c>
      <c r="K160" s="28">
        <f>+'[16]19'!$O$63/10^6</f>
        <v>2.0766399200000003</v>
      </c>
      <c r="L160" s="28">
        <f>+'[16]19'!$Q$63/10^6</f>
        <v>1.9453649199999998</v>
      </c>
      <c r="M160" s="28">
        <f>+'[16]19'!$R$63/10^6</f>
        <v>1.9414671100000001</v>
      </c>
      <c r="N160" s="28">
        <f>+'[16]19'!$S$63/10^6</f>
        <v>1.9665786300000001</v>
      </c>
      <c r="O160" s="22">
        <f t="shared" si="20"/>
        <v>23.608928910000003</v>
      </c>
      <c r="P160" s="373"/>
      <c r="Q160" s="10">
        <v>1011</v>
      </c>
      <c r="R160" s="10" t="s">
        <v>20</v>
      </c>
      <c r="S160" s="28">
        <f>+'[16]19'!$E$64/10^6</f>
        <v>1.57195635</v>
      </c>
      <c r="T160" s="28">
        <f>+'[16]19'!$F$64/10^6</f>
        <v>1.6262419000000001</v>
      </c>
      <c r="U160" s="28">
        <f>+'[16]19'!$G$64/10^6</f>
        <v>1.6232262400000002</v>
      </c>
      <c r="V160" s="28">
        <f>+'[16]19'!$I$64/10^6</f>
        <v>1.6645310099999999</v>
      </c>
      <c r="W160" s="28">
        <f>+'[16]19'!$J$64/10^6</f>
        <v>1.6227642499999999</v>
      </c>
      <c r="X160" s="28">
        <f>+'[16]19'!$K$64/10^6</f>
        <v>1.5718321500000001</v>
      </c>
      <c r="Y160" s="28">
        <f>+'[16]19'!$M$64/10^6</f>
        <v>1.8861760700000001</v>
      </c>
      <c r="Z160" s="28">
        <f>+'[16]19'!$N$64/10^6</f>
        <v>2.32722344</v>
      </c>
      <c r="AA160" s="28">
        <f>+'[16]19'!$O$64/10^6</f>
        <v>1.84948808</v>
      </c>
      <c r="AB160" s="28">
        <f>+'[16]19'!$Q$64/10^6</f>
        <v>1.7037471400000002</v>
      </c>
      <c r="AC160" s="28">
        <f>+'[16]19'!$R$64/10^6</f>
        <v>1.71709603</v>
      </c>
      <c r="AD160" s="28">
        <f>+'[16]19'!$S$64/10^6</f>
        <v>1.73801626</v>
      </c>
      <c r="AE160" s="22">
        <f t="shared" si="17"/>
        <v>20.90229892</v>
      </c>
      <c r="AG160" s="10">
        <v>1011</v>
      </c>
      <c r="AH160" s="10" t="s">
        <v>20</v>
      </c>
      <c r="AI160" s="28">
        <f>+'[16]19'!$E$76/10^6</f>
        <v>0.19108</v>
      </c>
      <c r="AJ160" s="28">
        <f>+'[16]19'!$F$76/10^6</f>
        <v>0.19025</v>
      </c>
      <c r="AK160" s="28">
        <f>+'[16]19'!$G$76/10^6</f>
        <v>0.19109000000000001</v>
      </c>
      <c r="AL160" s="28">
        <f>+'[16]19'!$I$76/10^6</f>
        <v>0.18603906000000001</v>
      </c>
      <c r="AM160" s="28">
        <f>+'[16]19'!$J$76/10^6</f>
        <v>0.18318000000000001</v>
      </c>
      <c r="AN160" s="28">
        <f>+'[16]19'!$K$76/10^6</f>
        <v>0.18498000000000001</v>
      </c>
      <c r="AO160" s="28">
        <f>+'[16]19'!$M$76/10^6</f>
        <v>0.18564</v>
      </c>
      <c r="AP160" s="28">
        <f>+'[16]19'!$N$76/10^6</f>
        <v>0.18512000000000001</v>
      </c>
      <c r="AQ160" s="28">
        <f>+'[16]19'!$O$76/10^6</f>
        <v>0.18848000000000001</v>
      </c>
      <c r="AR160" s="28">
        <f>+'[16]19'!$Q$76/10^6</f>
        <v>0.20158738000000001</v>
      </c>
      <c r="AS160" s="28">
        <f>+'[16]19'!$R$76/10^6</f>
        <v>0.18401000000000001</v>
      </c>
      <c r="AT160" s="28">
        <f>+'[16]19'!$S$76/10^6</f>
        <v>0.18553</v>
      </c>
      <c r="AU160" s="22">
        <f t="shared" si="18"/>
        <v>2.2569864400000004</v>
      </c>
      <c r="AW160" s="10">
        <v>1011</v>
      </c>
      <c r="AX160" s="10" t="s">
        <v>20</v>
      </c>
      <c r="AY160" s="21">
        <f>+'[16]19'!$E$85/10^6</f>
        <v>3.545069E-2</v>
      </c>
      <c r="AZ160" s="21">
        <f>+'[16]19'!$F$85/10^6</f>
        <v>3.4769609999999999E-2</v>
      </c>
      <c r="BA160" s="21">
        <f>+'[16]19'!$G$85/10^6</f>
        <v>3.6227139999999998E-2</v>
      </c>
      <c r="BB160" s="21">
        <f>+'[16]19'!$I$85/10^6</f>
        <v>3.608488E-2</v>
      </c>
      <c r="BC160" s="21">
        <f>+'[16]19'!$J$85/10^6</f>
        <v>3.4819549999999998E-2</v>
      </c>
      <c r="BD160" s="21">
        <f>+'[16]19'!$K$85/10^6</f>
        <v>3.8109429999999993E-2</v>
      </c>
      <c r="BE160" s="21">
        <f>+'[16]19'!$M$85/10^6</f>
        <v>3.3555169999999995E-2</v>
      </c>
      <c r="BF160" s="21">
        <f>+'[16]19'!$N$85/10^6</f>
        <v>3.8531389999999999E-2</v>
      </c>
      <c r="BG160" s="21">
        <f>+'[16]19'!$O$85/10^6</f>
        <v>3.8671840000000006E-2</v>
      </c>
      <c r="BH160" s="21">
        <f>+'[16]19'!$Q$85/10^6</f>
        <v>4.0030400000000001E-2</v>
      </c>
      <c r="BI160" s="21">
        <f>+'[16]19'!$R$85/10^6</f>
        <v>4.0361080000000001E-2</v>
      </c>
      <c r="BJ160" s="21">
        <f>+'[16]19'!$S$85/10^6</f>
        <v>4.3032370000000007E-2</v>
      </c>
      <c r="BK160" s="22">
        <f t="shared" si="19"/>
        <v>0.44964355</v>
      </c>
      <c r="BM160" s="10">
        <v>1011</v>
      </c>
      <c r="BN160" s="10" t="s">
        <v>20</v>
      </c>
      <c r="BO160" s="21">
        <f t="shared" si="21"/>
        <v>1.7984870400000001</v>
      </c>
      <c r="BP160" s="21">
        <f>+'[17]2M'!$N$63/10^6</f>
        <v>3.6497485500000004</v>
      </c>
      <c r="BQ160" s="21">
        <f>+'[17]3M'!$N$63/10^6</f>
        <v>5.5002919300000004</v>
      </c>
      <c r="BR160" s="21">
        <f>+'[17]4M'!$N$63/10^6</f>
        <v>7.3869468800000009</v>
      </c>
      <c r="BS160" s="21">
        <f>+'[17]5M'!$N$63/10^6</f>
        <v>9.2277106799999995</v>
      </c>
      <c r="BT160" s="21">
        <f>+'[17]6M'!$N$63/10^6</f>
        <v>11.022632260000002</v>
      </c>
      <c r="BU160" s="21">
        <f>+'[17]7M'!$N$63/10^6</f>
        <v>13.128003500000004</v>
      </c>
      <c r="BV160" s="21">
        <f>+'[17]8M'!$N$63/10^6</f>
        <v>15.67887833</v>
      </c>
      <c r="BW160" s="21">
        <f>+'[17]9M'!$N$63/10^6</f>
        <v>17.755518250000002</v>
      </c>
      <c r="BX160" s="21">
        <f>+'[17]10M'!$N$63/10^6</f>
        <v>19.700883170000001</v>
      </c>
      <c r="BY160" s="21">
        <f>+'[17]11M'!$N$63/10^6</f>
        <v>21.642350280000002</v>
      </c>
      <c r="BZ160" s="21">
        <f>+'[17]12M'!$N$63/10^6</f>
        <v>23.608928910000003</v>
      </c>
    </row>
    <row r="161" spans="1:78" customFormat="1">
      <c r="A161" s="10">
        <v>1012</v>
      </c>
      <c r="B161" s="10" t="s">
        <v>21</v>
      </c>
      <c r="C161" s="28">
        <f>+'[16]20'!$E$63/10^6</f>
        <v>5.8386530600000004</v>
      </c>
      <c r="D161" s="28">
        <f>+'[16]20'!$F$63/10^6</f>
        <v>6.0296306699999995</v>
      </c>
      <c r="E161" s="28">
        <f>+'[16]20'!$G$63/10^6</f>
        <v>6.0887096399999994</v>
      </c>
      <c r="F161" s="28">
        <f>+'[16]20'!$I$63/10^6</f>
        <v>5.9608525100000005</v>
      </c>
      <c r="G161" s="28">
        <f>+'[16]20'!$J$63/10^6</f>
        <v>5.7485150699999989</v>
      </c>
      <c r="H161" s="28">
        <f>+'[16]20'!$K$63/10^6</f>
        <v>5.7679782400000006</v>
      </c>
      <c r="I161" s="28">
        <f>+'[16]20'!$M$63/10^6</f>
        <v>6.46567341</v>
      </c>
      <c r="J161" s="28">
        <f>+'[16]20'!$N$63/10^6</f>
        <v>7.4536556900000006</v>
      </c>
      <c r="K161" s="28">
        <f>+'[16]20'!$O$63/10^6</f>
        <v>6.5066535800000009</v>
      </c>
      <c r="L161" s="28">
        <f>+'[16]20'!$Q$63/10^6</f>
        <v>6.0823840899999997</v>
      </c>
      <c r="M161" s="28">
        <f>+'[16]20'!$R$63/10^6</f>
        <v>6.3970658399999998</v>
      </c>
      <c r="N161" s="28">
        <f>+'[16]20'!$S$63/10^6</f>
        <v>6.0701606799999999</v>
      </c>
      <c r="O161" s="22">
        <f t="shared" si="20"/>
        <v>74.409932479999995</v>
      </c>
      <c r="P161" s="373"/>
      <c r="Q161" s="10">
        <v>1012</v>
      </c>
      <c r="R161" s="10" t="s">
        <v>21</v>
      </c>
      <c r="S161" s="28">
        <f>+'[16]20'!$E$64/10^6</f>
        <v>5.1011925499999995</v>
      </c>
      <c r="T161" s="28">
        <f>+'[16]20'!$F$64/10^6</f>
        <v>5.3011642799999992</v>
      </c>
      <c r="U161" s="28">
        <f>+'[16]20'!$G$64/10^6</f>
        <v>5.3170540199999996</v>
      </c>
      <c r="V161" s="28">
        <f>+'[16]20'!$I$64/10^6</f>
        <v>5.1995465799999998</v>
      </c>
      <c r="W161" s="28">
        <f>+'[16]20'!$J$64/10^6</f>
        <v>5.0208985999999998</v>
      </c>
      <c r="X161" s="28">
        <f>+'[16]20'!$K$64/10^6</f>
        <v>5.0185607599999997</v>
      </c>
      <c r="Y161" s="28">
        <f>+'[16]20'!$M$64/10^6</f>
        <v>5.7327505300000006</v>
      </c>
      <c r="Z161" s="28">
        <f>+'[16]20'!$N$64/10^6</f>
        <v>6.6905080300000002</v>
      </c>
      <c r="AA161" s="28">
        <f>+'[16]20'!$O$64/10^6</f>
        <v>5.745268760000001</v>
      </c>
      <c r="AB161" s="28">
        <f>+'[16]20'!$Q$64/10^6</f>
        <v>5.3335433099999996</v>
      </c>
      <c r="AC161" s="28">
        <f>+'[16]20'!$R$64/10^6</f>
        <v>5.6314201100000005</v>
      </c>
      <c r="AD161" s="28">
        <f>+'[16]20'!$S$64/10^6</f>
        <v>5.2452142299999993</v>
      </c>
      <c r="AE161" s="22">
        <f t="shared" si="17"/>
        <v>65.337121759999988</v>
      </c>
      <c r="AG161" s="10">
        <v>1012</v>
      </c>
      <c r="AH161" s="10" t="s">
        <v>21</v>
      </c>
      <c r="AI161" s="28">
        <f>+'[16]20'!$E$76/10^6</f>
        <v>0.57439868999999999</v>
      </c>
      <c r="AJ161" s="28">
        <f>+'[16]20'!$F$76/10^6</f>
        <v>0.56873841000000003</v>
      </c>
      <c r="AK161" s="28">
        <f>+'[16]20'!$G$76/10^6</f>
        <v>0.60603560999999995</v>
      </c>
      <c r="AL161" s="28">
        <f>+'[16]20'!$I$76/10^6</f>
        <v>0.59435448999999996</v>
      </c>
      <c r="AM161" s="28">
        <f>+'[16]20'!$J$76/10^6</f>
        <v>0.57081345999999999</v>
      </c>
      <c r="AN161" s="28">
        <f>+'[16]20'!$K$76/10^6</f>
        <v>0.57899999999999996</v>
      </c>
      <c r="AO161" s="28">
        <f>+'[16]20'!$M$76/10^6</f>
        <v>0.57391561000000002</v>
      </c>
      <c r="AP161" s="28">
        <f>+'[16]20'!$N$76/10^6</f>
        <v>0.58790345999999993</v>
      </c>
      <c r="AQ161" s="28">
        <f>+'[16]20'!$O$76/10^6</f>
        <v>0.58893345999999991</v>
      </c>
      <c r="AR161" s="28">
        <f>+'[16]20'!$Q$76/10^6</f>
        <v>0.56967000000000001</v>
      </c>
      <c r="AS161" s="28">
        <f>+'[16]20'!$R$76/10^6</f>
        <v>0.58436318000000009</v>
      </c>
      <c r="AT161" s="28">
        <f>+'[16]20'!$S$76/10^6</f>
        <v>0.64319148999999998</v>
      </c>
      <c r="AU161" s="22">
        <f t="shared" si="18"/>
        <v>7.0413178600000013</v>
      </c>
      <c r="AW161" s="10">
        <v>1012</v>
      </c>
      <c r="AX161" s="10" t="s">
        <v>21</v>
      </c>
      <c r="AY161" s="21">
        <f>+'[16]20'!$E$85/10^6</f>
        <v>0.16306182</v>
      </c>
      <c r="AZ161" s="21">
        <f>+'[16]20'!$F$85/10^6</f>
        <v>0.15972798000000002</v>
      </c>
      <c r="BA161" s="21">
        <f>+'[16]20'!$G$85/10^6</f>
        <v>0.16562001000000001</v>
      </c>
      <c r="BB161" s="21">
        <f>+'[16]20'!$I$85/10^6</f>
        <v>0.16695144000000001</v>
      </c>
      <c r="BC161" s="21">
        <f>+'[16]20'!$J$85/10^6</f>
        <v>0.15680301000000002</v>
      </c>
      <c r="BD161" s="21">
        <f>+'[16]20'!$K$85/10^6</f>
        <v>0.17041747999999998</v>
      </c>
      <c r="BE161" s="21">
        <f>+'[16]20'!$M$85/10^6</f>
        <v>0.15900726999999998</v>
      </c>
      <c r="BF161" s="21">
        <f>+'[16]20'!$N$85/10^6</f>
        <v>0.17524419999999999</v>
      </c>
      <c r="BG161" s="21">
        <f>+'[16]20'!$O$85/10^6</f>
        <v>0.17245136000000003</v>
      </c>
      <c r="BH161" s="21">
        <f>+'[16]20'!$Q$85/10^6</f>
        <v>0.17917078</v>
      </c>
      <c r="BI161" s="21">
        <f>+'[16]20'!$R$85/10^6</f>
        <v>0.18128254999999999</v>
      </c>
      <c r="BJ161" s="21">
        <f>+'[16]20'!$S$85/10^6</f>
        <v>0.18175496000000005</v>
      </c>
      <c r="BK161" s="22">
        <f t="shared" si="19"/>
        <v>2.0314928600000002</v>
      </c>
      <c r="BM161" s="10">
        <v>1012</v>
      </c>
      <c r="BN161" s="10" t="s">
        <v>21</v>
      </c>
      <c r="BO161" s="21">
        <f t="shared" si="21"/>
        <v>5.8386530600000004</v>
      </c>
      <c r="BP161" s="21">
        <f>+'[17]2M'!$O$63/10^6</f>
        <v>11.86828373</v>
      </c>
      <c r="BQ161" s="21">
        <f>+'[17]3M'!$O$63/10^6</f>
        <v>17.956993369999999</v>
      </c>
      <c r="BR161" s="21">
        <f>+'[17]4M'!$O$63/10^6</f>
        <v>23.917845879999994</v>
      </c>
      <c r="BS161" s="21">
        <f>+'[17]5M'!$O$63/10^6</f>
        <v>29.666360949999998</v>
      </c>
      <c r="BT161" s="21">
        <f>+'[17]6M'!$O$63/10^6</f>
        <v>35.434339189999996</v>
      </c>
      <c r="BU161" s="21">
        <f>+'[17]7M'!$O$63/10^6</f>
        <v>41.900012600000004</v>
      </c>
      <c r="BV161" s="21">
        <f>+'[17]8M'!$O$63/10^6</f>
        <v>49.353668290000016</v>
      </c>
      <c r="BW161" s="21">
        <f>+'[17]9M'!$O$63/10^6</f>
        <v>55.86032187</v>
      </c>
      <c r="BX161" s="21">
        <f>+'[17]10M'!$O$63/10^6</f>
        <v>61.942705960000005</v>
      </c>
      <c r="BY161" s="21">
        <f>+'[17]11M'!$O$63/10^6</f>
        <v>68.339771799999994</v>
      </c>
      <c r="BZ161" s="21">
        <f>+'[17]12M'!$O$63/10^6</f>
        <v>74.409932480000023</v>
      </c>
    </row>
    <row r="162" spans="1:78" customFormat="1">
      <c r="A162" s="10">
        <v>1013</v>
      </c>
      <c r="B162" s="10" t="s">
        <v>22</v>
      </c>
      <c r="C162" s="28">
        <f>+'[16]21'!$E$63/10^6</f>
        <v>0.30369029000000003</v>
      </c>
      <c r="D162" s="28">
        <f>+'[16]21'!$F$63/10^6</f>
        <v>0.34923948999999993</v>
      </c>
      <c r="E162" s="28">
        <f>+'[16]21'!$G$63/10^6</f>
        <v>0.31681278999999996</v>
      </c>
      <c r="F162" s="28">
        <f>+'[16]21'!$I$63/10^6</f>
        <v>0.33551201000000003</v>
      </c>
      <c r="G162" s="28">
        <f>+'[16]21'!$J$63/10^6</f>
        <v>0.31501773000000005</v>
      </c>
      <c r="H162" s="28">
        <f>+'[16]21'!$K$63/10^6</f>
        <v>0.34541493000000001</v>
      </c>
      <c r="I162" s="28">
        <f>+'[16]21'!$M$63/10^6</f>
        <v>0.42190340999999998</v>
      </c>
      <c r="J162" s="28">
        <f>+'[16]21'!$N$63/10^6</f>
        <v>0.47281772000000005</v>
      </c>
      <c r="K162" s="28">
        <f>+'[16]21'!$O$63/10^6</f>
        <v>0.38682858000000003</v>
      </c>
      <c r="L162" s="28">
        <f>+'[16]21'!$Q$63/10^6</f>
        <v>0.35374934000000002</v>
      </c>
      <c r="M162" s="28">
        <f>+'[16]21'!$R$63/10^6</f>
        <v>0.41549340000000001</v>
      </c>
      <c r="N162" s="28">
        <f>+'[16]21'!$S$63/10^6</f>
        <v>0.33466345999999997</v>
      </c>
      <c r="O162" s="22">
        <f t="shared" si="20"/>
        <v>4.3511431499999995</v>
      </c>
      <c r="P162" s="373"/>
      <c r="Q162" s="10">
        <v>1013</v>
      </c>
      <c r="R162" s="10" t="s">
        <v>22</v>
      </c>
      <c r="S162" s="28">
        <f>+'[16]21'!$E$64/10^6</f>
        <v>0.25756397000000003</v>
      </c>
      <c r="T162" s="28">
        <f>+'[16]21'!$F$64/10^6</f>
        <v>0.30320059999999993</v>
      </c>
      <c r="U162" s="28">
        <f>+'[16]21'!$G$64/10^6</f>
        <v>0.27084975</v>
      </c>
      <c r="V162" s="28">
        <f>+'[16]21'!$I$64/10^6</f>
        <v>0.28792829999999997</v>
      </c>
      <c r="W162" s="28">
        <f>+'[16]21'!$J$64/10^6</f>
        <v>0.26841613000000009</v>
      </c>
      <c r="X162" s="28">
        <f>+'[16]21'!$K$64/10^6</f>
        <v>0.29705755</v>
      </c>
      <c r="Y162" s="28">
        <f>+'[16]21'!$M$64/10^6</f>
        <v>0.37437308999999996</v>
      </c>
      <c r="Z162" s="28">
        <f>+'[16]21'!$N$64/10^6</f>
        <v>0.42410385000000006</v>
      </c>
      <c r="AA162" s="28">
        <f>+'[16]21'!$O$64/10^6</f>
        <v>0.33857057000000002</v>
      </c>
      <c r="AB162" s="28">
        <f>+'[16]21'!$Q$64/10^6</f>
        <v>0.30540948000000007</v>
      </c>
      <c r="AC162" s="28">
        <f>+'[16]21'!$R$64/10^6</f>
        <v>0.36509640000000004</v>
      </c>
      <c r="AD162" s="28">
        <f>+'[16]21'!$S$64/10^6</f>
        <v>0.28547117</v>
      </c>
      <c r="AE162" s="22">
        <f t="shared" si="17"/>
        <v>3.7780408599999999</v>
      </c>
      <c r="AG162" s="10">
        <v>1013</v>
      </c>
      <c r="AH162" s="10" t="s">
        <v>22</v>
      </c>
      <c r="AI162" s="28">
        <f>+'[16]21'!$E$76/10^6</f>
        <v>3.832E-2</v>
      </c>
      <c r="AJ162" s="28">
        <f>+'[16]21'!$F$76/10^6</f>
        <v>3.8280000000000002E-2</v>
      </c>
      <c r="AK162" s="28">
        <f>+'[16]21'!$G$76/10^6</f>
        <v>3.7949999999999998E-2</v>
      </c>
      <c r="AL162" s="28">
        <f>+'[16]21'!$I$76/10^6</f>
        <v>3.9327760000000003E-2</v>
      </c>
      <c r="AM162" s="28">
        <f>+'[16]21'!$J$76/10^6</f>
        <v>3.8559999999999997E-2</v>
      </c>
      <c r="AN162" s="28">
        <f>+'[16]21'!$K$76/10^6</f>
        <v>3.976346E-2</v>
      </c>
      <c r="AO162" s="28">
        <f>+'[16]21'!$M$76/10^6</f>
        <v>3.8980000000000001E-2</v>
      </c>
      <c r="AP162" s="28">
        <f>+'[16]21'!$N$76/10^6</f>
        <v>3.8739999999999997E-2</v>
      </c>
      <c r="AQ162" s="28">
        <f>+'[16]21'!$O$76/10^6</f>
        <v>3.945224E-2</v>
      </c>
      <c r="AR162" s="28">
        <f>+'[16]21'!$Q$76/10^6</f>
        <v>3.916E-2</v>
      </c>
      <c r="AS162" s="28">
        <f>+'[16]21'!$R$76/10^6</f>
        <v>4.1104949999999994E-2</v>
      </c>
      <c r="AT162" s="28">
        <f>+'[16]21'!$S$76/10^6</f>
        <v>3.9079999999999997E-2</v>
      </c>
      <c r="AU162" s="22">
        <f t="shared" si="18"/>
        <v>0.46871840999999997</v>
      </c>
      <c r="AW162" s="10">
        <v>1013</v>
      </c>
      <c r="AX162" s="10" t="s">
        <v>22</v>
      </c>
      <c r="AY162" s="21">
        <f>+'[16]21'!$E$85/10^6</f>
        <v>7.8063199999999994E-3</v>
      </c>
      <c r="AZ162" s="21">
        <f>+'[16]21'!$F$85/10^6</f>
        <v>7.7588899999999992E-3</v>
      </c>
      <c r="BA162" s="21">
        <f>+'[16]21'!$G$85/10^6</f>
        <v>8.0130399999999991E-3</v>
      </c>
      <c r="BB162" s="21">
        <f>+'[16]21'!$I$85/10^6</f>
        <v>8.2559499999999997E-3</v>
      </c>
      <c r="BC162" s="21">
        <f>+'[16]21'!$J$85/10^6</f>
        <v>8.0416000000000012E-3</v>
      </c>
      <c r="BD162" s="21">
        <f>+'[16]21'!$K$85/10^6</f>
        <v>8.5939199999999997E-3</v>
      </c>
      <c r="BE162" s="21">
        <f>+'[16]21'!$M$85/10^6</f>
        <v>8.5503200000000001E-3</v>
      </c>
      <c r="BF162" s="21">
        <f>+'[16]21'!$N$85/10^6</f>
        <v>9.9738699999999993E-3</v>
      </c>
      <c r="BG162" s="21">
        <f>+'[16]21'!$O$85/10^6</f>
        <v>8.805770000000001E-3</v>
      </c>
      <c r="BH162" s="21">
        <f>+'[16]21'!$Q$85/10^6</f>
        <v>9.1798599999999998E-3</v>
      </c>
      <c r="BI162" s="21">
        <f>+'[16]21'!$R$85/10^6</f>
        <v>9.2920499999999996E-3</v>
      </c>
      <c r="BJ162" s="21">
        <f>+'[16]21'!$S$85/10^6</f>
        <v>1.0112289999999998E-2</v>
      </c>
      <c r="BK162" s="22">
        <f t="shared" si="19"/>
        <v>0.10438388</v>
      </c>
      <c r="BM162" s="10">
        <v>1013</v>
      </c>
      <c r="BN162" s="10" t="s">
        <v>22</v>
      </c>
      <c r="BO162" s="21">
        <f t="shared" si="21"/>
        <v>0.30369029000000003</v>
      </c>
      <c r="BP162" s="21">
        <f>+'[17]2M'!$P$63/10^6</f>
        <v>0.65292978000000002</v>
      </c>
      <c r="BQ162" s="21">
        <f>+'[17]3M'!$P$63/10^6</f>
        <v>0.96974256999999997</v>
      </c>
      <c r="BR162" s="21">
        <f>+'[17]4M'!$P$63/10^6</f>
        <v>1.3052545800000002</v>
      </c>
      <c r="BS162" s="21">
        <f>+'[17]5M'!$P$63/10^6</f>
        <v>1.62027231</v>
      </c>
      <c r="BT162" s="21">
        <f>+'[17]6M'!$P$63/10^6</f>
        <v>1.9656872400000001</v>
      </c>
      <c r="BU162" s="21">
        <f>+'[17]7M'!$P$63/10^6</f>
        <v>2.3875906500000004</v>
      </c>
      <c r="BV162" s="21">
        <f>+'[17]8M'!$P$63/10^6</f>
        <v>2.86040837</v>
      </c>
      <c r="BW162" s="21">
        <f>+'[17]9M'!$P$63/10^6</f>
        <v>3.24723695</v>
      </c>
      <c r="BX162" s="21">
        <f>+'[17]10M'!$P$63/10^6</f>
        <v>3.6009862899999994</v>
      </c>
      <c r="BY162" s="21">
        <f>+'[17]11M'!$P$63/10^6</f>
        <v>4.0164796900000006</v>
      </c>
      <c r="BZ162" s="21">
        <f>+'[17]12M'!$P$63/10^6</f>
        <v>4.3511431500000004</v>
      </c>
    </row>
    <row r="163" spans="1:78" customFormat="1">
      <c r="A163" s="10">
        <v>1014</v>
      </c>
      <c r="B163" s="10" t="s">
        <v>23</v>
      </c>
      <c r="C163" s="28">
        <f>+'[16]22'!$E$63/10^6</f>
        <v>14.701341699999999</v>
      </c>
      <c r="D163" s="28">
        <f>+'[16]22'!$F$63/10^6</f>
        <v>15.186052110000002</v>
      </c>
      <c r="E163" s="28">
        <f>+'[16]22'!$G$63/10^6</f>
        <v>14.813078879999999</v>
      </c>
      <c r="F163" s="28">
        <f>+'[16]22'!$I$63/10^6</f>
        <v>15.292832059999999</v>
      </c>
      <c r="G163" s="28">
        <f>+'[16]22'!$J$63/10^6</f>
        <v>15.276372739999998</v>
      </c>
      <c r="H163" s="28">
        <f>+'[16]22'!$K$63/10^6</f>
        <v>14.561257610000002</v>
      </c>
      <c r="I163" s="28">
        <f>+'[16]22'!$M$63/10^6</f>
        <v>16.761288689999997</v>
      </c>
      <c r="J163" s="28">
        <f>+'[16]22'!$N$63/10^6</f>
        <v>18.793969029999996</v>
      </c>
      <c r="K163" s="28">
        <f>+'[16]22'!$O$63/10^6</f>
        <v>17.22237982</v>
      </c>
      <c r="L163" s="28">
        <f>+'[16]22'!$Q$63/10^6</f>
        <v>15.950359229999998</v>
      </c>
      <c r="M163" s="28">
        <f>+'[16]22'!$R$63/10^6</f>
        <v>16.620695500000004</v>
      </c>
      <c r="N163" s="28">
        <f>+'[16]22'!$S$63/10^6</f>
        <v>15.067178700000001</v>
      </c>
      <c r="O163" s="22">
        <f t="shared" si="20"/>
        <v>190.24680606999999</v>
      </c>
      <c r="P163" s="373"/>
      <c r="Q163" s="10">
        <v>1014</v>
      </c>
      <c r="R163" s="10" t="s">
        <v>23</v>
      </c>
      <c r="S163" s="28">
        <f>+'[16]22'!$E$64/10^6</f>
        <v>12.780494899999999</v>
      </c>
      <c r="T163" s="28">
        <f>+'[16]22'!$F$64/10^6</f>
        <v>13.289278300000001</v>
      </c>
      <c r="U163" s="28">
        <f>+'[16]22'!$G$64/10^6</f>
        <v>12.873832929999999</v>
      </c>
      <c r="V163" s="28">
        <f>+'[16]22'!$I$64/10^6</f>
        <v>13.357409089999997</v>
      </c>
      <c r="W163" s="28">
        <f>+'[16]22'!$J$64/10^6</f>
        <v>13.366147909999999</v>
      </c>
      <c r="X163" s="28">
        <f>+'[16]22'!$K$64/10^6</f>
        <v>12.605408499999999</v>
      </c>
      <c r="Y163" s="28">
        <f>+'[16]22'!$M$64/10^6</f>
        <v>14.845558589999998</v>
      </c>
      <c r="Z163" s="28">
        <f>+'[16]22'!$N$64/10^6</f>
        <v>16.822161159999997</v>
      </c>
      <c r="AA163" s="28">
        <f>+'[16]22'!$O$64/10^6</f>
        <v>15.257104110000002</v>
      </c>
      <c r="AB163" s="28">
        <f>+'[16]22'!$Q$64/10^6</f>
        <v>13.971665149999998</v>
      </c>
      <c r="AC163" s="28">
        <f>+'[16]22'!$R$64/10^6</f>
        <v>14.624334360000001</v>
      </c>
      <c r="AD163" s="28">
        <f>+'[16]22'!$S$64/10^6</f>
        <v>13.066078540000001</v>
      </c>
      <c r="AE163" s="22">
        <f t="shared" si="17"/>
        <v>166.85947353999998</v>
      </c>
      <c r="AG163" s="10">
        <v>1014</v>
      </c>
      <c r="AH163" s="10" t="s">
        <v>23</v>
      </c>
      <c r="AI163" s="28">
        <f>+'[16]22'!$E$76/10^6</f>
        <v>1.40599187</v>
      </c>
      <c r="AJ163" s="28">
        <f>+'[16]22'!$F$76/10^6</f>
        <v>1.3891186000000002</v>
      </c>
      <c r="AK163" s="28">
        <f>+'[16]22'!$G$76/10^6</f>
        <v>1.41004</v>
      </c>
      <c r="AL163" s="28">
        <f>+'[16]22'!$I$76/10^6</f>
        <v>1.40578</v>
      </c>
      <c r="AM163" s="28">
        <f>+'[16]22'!$J$76/10^6</f>
        <v>1.41839907</v>
      </c>
      <c r="AN163" s="28">
        <f>+'[16]22'!$K$76/10^6</f>
        <v>1.4179451399999998</v>
      </c>
      <c r="AO163" s="28">
        <f>+'[16]22'!$M$76/10^6</f>
        <v>1.39235317</v>
      </c>
      <c r="AP163" s="28">
        <f>+'[16]22'!$N$76/10^6</f>
        <v>1.4137643899999999</v>
      </c>
      <c r="AQ163" s="28">
        <f>+'[16]22'!$O$76/10^6</f>
        <v>1.43255439</v>
      </c>
      <c r="AR163" s="28">
        <f>+'[16]22'!$Q$76/10^6</f>
        <v>1.4259900000000001</v>
      </c>
      <c r="AS163" s="28">
        <f>+'[16]22'!$R$76/10^6</f>
        <v>1.4351700000000001</v>
      </c>
      <c r="AT163" s="28">
        <f>+'[16]22'!$S$76/10^6</f>
        <v>1.44571177</v>
      </c>
      <c r="AU163" s="22">
        <f t="shared" si="18"/>
        <v>16.992818400000001</v>
      </c>
      <c r="AW163" s="10">
        <v>1014</v>
      </c>
      <c r="AX163" s="10" t="s">
        <v>23</v>
      </c>
      <c r="AY163" s="21">
        <f>+'[16]22'!$E$85/10^6</f>
        <v>0.51485493000000004</v>
      </c>
      <c r="AZ163" s="21">
        <f>+'[16]22'!$F$85/10^6</f>
        <v>0.50765521000000002</v>
      </c>
      <c r="BA163" s="21">
        <f>+'[16]22'!$G$85/10^6</f>
        <v>0.52920594999999993</v>
      </c>
      <c r="BB163" s="21">
        <f>+'[16]22'!$I$85/10^6</f>
        <v>0.52964296999999994</v>
      </c>
      <c r="BC163" s="21">
        <f>+'[16]22'!$J$85/10^6</f>
        <v>0.49182576</v>
      </c>
      <c r="BD163" s="21">
        <f>+'[16]22'!$K$85/10^6</f>
        <v>0.53790397000000001</v>
      </c>
      <c r="BE163" s="21">
        <f>+'[16]22'!$M$85/10^6</f>
        <v>0.52337693000000007</v>
      </c>
      <c r="BF163" s="21">
        <f>+'[16]22'!$N$85/10^6</f>
        <v>0.55804348000000004</v>
      </c>
      <c r="BG163" s="21">
        <f>+'[16]22'!$O$85/10^6</f>
        <v>0.53272131999999994</v>
      </c>
      <c r="BH163" s="21">
        <f>+'[16]22'!$Q$85/10^6</f>
        <v>0.55270407999999993</v>
      </c>
      <c r="BI163" s="21">
        <f>+'[16]22'!$R$85/10^6</f>
        <v>0.56119114000000003</v>
      </c>
      <c r="BJ163" s="21">
        <f>+'[16]22'!$S$85/10^6</f>
        <v>0.55538838999999984</v>
      </c>
      <c r="BK163" s="22">
        <f t="shared" si="19"/>
        <v>6.3945141300000001</v>
      </c>
      <c r="BM163" s="10">
        <v>1014</v>
      </c>
      <c r="BN163" s="10" t="s">
        <v>23</v>
      </c>
      <c r="BO163" s="21">
        <f t="shared" si="21"/>
        <v>14.701341699999999</v>
      </c>
      <c r="BP163" s="21">
        <f>+'[17]2M'!$Q$63/10^6</f>
        <v>29.887393809999995</v>
      </c>
      <c r="BQ163" s="21">
        <f>+'[17]3M'!$Q$63/10^6</f>
        <v>44.700472690000005</v>
      </c>
      <c r="BR163" s="21">
        <f>+'[17]4M'!$Q$63/10^6</f>
        <v>59.99330475</v>
      </c>
      <c r="BS163" s="21">
        <f>+'[17]5M'!$Q$63/10^6</f>
        <v>75.269677489999992</v>
      </c>
      <c r="BT163" s="21">
        <f>+'[17]6M'!$Q$63/10^6</f>
        <v>89.830935099999977</v>
      </c>
      <c r="BU163" s="21">
        <f>+'[17]7M'!$Q$63/10^6</f>
        <v>106.59222378999999</v>
      </c>
      <c r="BV163" s="21">
        <f>+'[17]8M'!$Q$63/10^6</f>
        <v>125.38619282000001</v>
      </c>
      <c r="BW163" s="21">
        <f>+'[17]9M'!$Q$63/10^6</f>
        <v>142.60857264000001</v>
      </c>
      <c r="BX163" s="21">
        <f>+'[17]10M'!$Q$63/10^6</f>
        <v>158.55893186999998</v>
      </c>
      <c r="BY163" s="21">
        <f>+'[17]11M'!$Q$63/10^6</f>
        <v>175.17962736999999</v>
      </c>
      <c r="BZ163" s="21">
        <f>+'[17]12M'!$Q$63/10^6</f>
        <v>190.24680606999999</v>
      </c>
    </row>
    <row r="164" spans="1:78" customFormat="1">
      <c r="A164" s="10">
        <v>1015</v>
      </c>
      <c r="B164" s="10" t="s">
        <v>24</v>
      </c>
      <c r="C164" s="28">
        <f>+'[16]23'!$E$63/10^6</f>
        <v>1.5975993800000001</v>
      </c>
      <c r="D164" s="28">
        <f>+'[16]23'!$F$63/10^6</f>
        <v>1.70246056</v>
      </c>
      <c r="E164" s="28">
        <f>+'[16]23'!$G$63/10^6</f>
        <v>1.61527154</v>
      </c>
      <c r="F164" s="28">
        <f>+'[16]23'!$I$63/10^6</f>
        <v>1.6872502299999999</v>
      </c>
      <c r="G164" s="28">
        <f>+'[16]23'!$J$63/10^6</f>
        <v>1.7289646300000003</v>
      </c>
      <c r="H164" s="28">
        <f>+'[16]23'!$K$63/10^6</f>
        <v>1.6771234900000001</v>
      </c>
      <c r="I164" s="28">
        <f>+'[16]23'!$M$63/10^6</f>
        <v>2.0413073900000001</v>
      </c>
      <c r="J164" s="28">
        <f>+'[16]23'!$N$63/10^6</f>
        <v>2.3699010699999992</v>
      </c>
      <c r="K164" s="28">
        <f>+'[16]23'!$O$63/10^6</f>
        <v>1.9450391000000002</v>
      </c>
      <c r="L164" s="28">
        <f>+'[16]23'!$Q$63/10^6</f>
        <v>1.8308282099999997</v>
      </c>
      <c r="M164" s="28">
        <f>+'[16]23'!$R$63/10^6</f>
        <v>1.8954651700000003</v>
      </c>
      <c r="N164" s="28">
        <f>+'[16]23'!$S$63/10^6</f>
        <v>1.6248366299999999</v>
      </c>
      <c r="O164" s="22">
        <f t="shared" si="20"/>
        <v>21.716047400000001</v>
      </c>
      <c r="P164" s="373"/>
      <c r="Q164" s="10">
        <v>1015</v>
      </c>
      <c r="R164" s="10" t="s">
        <v>24</v>
      </c>
      <c r="S164" s="28">
        <f>+'[16]23'!$E$64/10^6</f>
        <v>1.3589861000000001</v>
      </c>
      <c r="T164" s="28">
        <f>+'[16]23'!$F$64/10^6</f>
        <v>1.4546605700000002</v>
      </c>
      <c r="U164" s="28">
        <f>+'[16]23'!$G$64/10^6</f>
        <v>1.37349955</v>
      </c>
      <c r="V164" s="28">
        <f>+'[16]23'!$I$64/10^6</f>
        <v>1.4471172799999998</v>
      </c>
      <c r="W164" s="28">
        <f>+'[16]23'!$J$64/10^6</f>
        <v>1.4618992700000002</v>
      </c>
      <c r="X164" s="28">
        <f>+'[16]23'!$K$64/10^6</f>
        <v>1.4352189</v>
      </c>
      <c r="Y164" s="28">
        <f>+'[16]23'!$M$64/10^6</f>
        <v>1.7987418400000001</v>
      </c>
      <c r="Z164" s="28">
        <f>+'[16]23'!$N$64/10^6</f>
        <v>2.1232864799999995</v>
      </c>
      <c r="AA164" s="28">
        <f>+'[16]23'!$O$64/10^6</f>
        <v>1.7004005800000004</v>
      </c>
      <c r="AB164" s="28">
        <f>+'[16]23'!$Q$64/10^6</f>
        <v>1.5848875399999998</v>
      </c>
      <c r="AC164" s="28">
        <f>+'[16]23'!$R$64/10^6</f>
        <v>1.6470613900000002</v>
      </c>
      <c r="AD164" s="28">
        <f>+'[16]23'!$S$64/10^6</f>
        <v>1.3748892999999998</v>
      </c>
      <c r="AE164" s="22">
        <f t="shared" si="17"/>
        <v>18.760648799999998</v>
      </c>
      <c r="AG164" s="10">
        <v>1015</v>
      </c>
      <c r="AH164" s="10" t="s">
        <v>24</v>
      </c>
      <c r="AI164" s="28">
        <f>+'[16]23'!$E$76/10^6</f>
        <v>0.17851</v>
      </c>
      <c r="AJ164" s="28">
        <f>+'[16]23'!$F$76/10^6</f>
        <v>0.17948</v>
      </c>
      <c r="AK164" s="28">
        <f>+'[16]23'!$G$76/10^6</f>
        <v>0.18010999999999999</v>
      </c>
      <c r="AL164" s="28">
        <f>+'[16]23'!$I$76/10^6</f>
        <v>0.17866000000000001</v>
      </c>
      <c r="AM164" s="28">
        <f>+'[16]23'!$J$76/10^6</f>
        <v>0.18535028000000001</v>
      </c>
      <c r="AN164" s="28">
        <f>+'[16]23'!$K$76/10^6</f>
        <v>0.18007000000000001</v>
      </c>
      <c r="AO164" s="28">
        <f>+'[16]23'!$M$76/10^6</f>
        <v>0.18160999999999999</v>
      </c>
      <c r="AP164" s="28">
        <f>+'[16]23'!$N$76/10^6</f>
        <v>0.18157000000000001</v>
      </c>
      <c r="AQ164" s="28">
        <f>+'[16]23'!$O$76/10^6</f>
        <v>0.18287</v>
      </c>
      <c r="AR164" s="28">
        <f>+'[16]23'!$Q$76/10^6</f>
        <v>0.18254999999999999</v>
      </c>
      <c r="AS164" s="28">
        <f>+'[16]23'!$R$76/10^6</f>
        <v>0.18440999999999999</v>
      </c>
      <c r="AT164" s="28">
        <f>+'[16]23'!$S$76/10^6</f>
        <v>0.18486</v>
      </c>
      <c r="AU164" s="22">
        <f t="shared" si="18"/>
        <v>2.1800502800000001</v>
      </c>
      <c r="AW164" s="10">
        <v>1015</v>
      </c>
      <c r="AX164" s="10" t="s">
        <v>24</v>
      </c>
      <c r="AY164" s="21">
        <f>+'[16]23'!$E$85/10^6</f>
        <v>6.0103280000000002E-2</v>
      </c>
      <c r="AZ164" s="21">
        <f>+'[16]23'!$F$85/10^6</f>
        <v>6.8319989999999997E-2</v>
      </c>
      <c r="BA164" s="21">
        <f>+'[16]23'!$G$85/10^6</f>
        <v>6.1661990000000007E-2</v>
      </c>
      <c r="BB164" s="21">
        <f>+'[16]23'!$I$85/10^6</f>
        <v>6.1472949999999998E-2</v>
      </c>
      <c r="BC164" s="21">
        <f>+'[16]23'!$J$85/10^6</f>
        <v>8.1715079999999982E-2</v>
      </c>
      <c r="BD164" s="21">
        <f>+'[16]23'!$K$85/10^6</f>
        <v>6.1834590000000002E-2</v>
      </c>
      <c r="BE164" s="21">
        <f>+'[16]23'!$M$85/10^6</f>
        <v>6.0955550000000018E-2</v>
      </c>
      <c r="BF164" s="21">
        <f>+'[16]23'!$N$85/10^6</f>
        <v>6.5044589999999999E-2</v>
      </c>
      <c r="BG164" s="21">
        <f>+'[16]23'!$O$85/10^6</f>
        <v>6.1768520000000007E-2</v>
      </c>
      <c r="BH164" s="21">
        <f>+'[16]23'!$Q$85/10^6</f>
        <v>6.3390669999999996E-2</v>
      </c>
      <c r="BI164" s="21">
        <f>+'[16]23'!$R$85/10^6</f>
        <v>6.399378E-2</v>
      </c>
      <c r="BJ164" s="21">
        <f>+'[16]23'!$S$85/10^6</f>
        <v>6.5087329999999999E-2</v>
      </c>
      <c r="BK164" s="22">
        <f t="shared" si="19"/>
        <v>0.77534831999999998</v>
      </c>
      <c r="BM164" s="10">
        <v>1015</v>
      </c>
      <c r="BN164" s="10" t="s">
        <v>24</v>
      </c>
      <c r="BO164" s="21">
        <f t="shared" si="21"/>
        <v>1.5975993800000001</v>
      </c>
      <c r="BP164" s="21">
        <f>+'[17]2M'!$R$63/10^6</f>
        <v>3.3000599400000001</v>
      </c>
      <c r="BQ164" s="21">
        <f>+'[17]3M'!$R$63/10^6</f>
        <v>4.915331479999999</v>
      </c>
      <c r="BR164" s="21">
        <f>+'[17]4M'!$R$63/10^6</f>
        <v>6.602581709999999</v>
      </c>
      <c r="BS164" s="21">
        <f>+'[17]5M'!$R$63/10^6</f>
        <v>8.3315463400000009</v>
      </c>
      <c r="BT164" s="21">
        <f>+'[17]6M'!$R$63/10^6</f>
        <v>10.008669830000001</v>
      </c>
      <c r="BU164" s="21">
        <f>+'[17]7M'!$R$63/10^6</f>
        <v>12.049977220000001</v>
      </c>
      <c r="BV164" s="21">
        <f>+'[17]8M'!$R$63/10^6</f>
        <v>14.41987829</v>
      </c>
      <c r="BW164" s="21">
        <f>+'[17]9M'!$R$63/10^6</f>
        <v>16.364917390000002</v>
      </c>
      <c r="BX164" s="21">
        <f>+'[17]10M'!$R$63/10^6</f>
        <v>18.195745600000002</v>
      </c>
      <c r="BY164" s="21">
        <f>+'[17]11M'!$R$63/10^6</f>
        <v>20.09121077</v>
      </c>
      <c r="BZ164" s="21">
        <f>+'[17]12M'!$R$63/10^6</f>
        <v>21.716047400000004</v>
      </c>
    </row>
    <row r="165" spans="1:78" customFormat="1">
      <c r="A165" s="10">
        <v>1016</v>
      </c>
      <c r="B165" s="10" t="s">
        <v>25</v>
      </c>
      <c r="C165" s="28">
        <f>+'[16]24'!$E$63/10^6</f>
        <v>2.0327077100000004</v>
      </c>
      <c r="D165" s="28">
        <f>+'[16]24'!$F$63/10^6</f>
        <v>2.1281565099999997</v>
      </c>
      <c r="E165" s="28">
        <f>+'[16]24'!$G$63/10^6</f>
        <v>2.1301813700000003</v>
      </c>
      <c r="F165" s="28">
        <f>+'[16]24'!$I$63/10^6</f>
        <v>2.35257227</v>
      </c>
      <c r="G165" s="28">
        <f>+'[16]24'!$J$63/10^6</f>
        <v>2.2378976399999999</v>
      </c>
      <c r="H165" s="28">
        <f>+'[16]24'!$K$63/10^6</f>
        <v>2.2102979599999997</v>
      </c>
      <c r="I165" s="28">
        <f>+'[16]24'!$M$63/10^6</f>
        <v>2.5707467300000002</v>
      </c>
      <c r="J165" s="28">
        <f>+'[16]24'!$N$63/10^6</f>
        <v>2.98787877</v>
      </c>
      <c r="K165" s="28">
        <f>+'[16]24'!$O$63/10^6</f>
        <v>2.4311128399999999</v>
      </c>
      <c r="L165" s="28">
        <f>+'[16]24'!$Q$63/10^6</f>
        <v>2.1585034499999995</v>
      </c>
      <c r="M165" s="28">
        <f>+'[16]24'!$R$63/10^6</f>
        <v>2.2934716699999997</v>
      </c>
      <c r="N165" s="28">
        <f>+'[16]24'!$S$63/10^6</f>
        <v>2.0997927299999999</v>
      </c>
      <c r="O165" s="22">
        <f t="shared" si="20"/>
        <v>27.633319650000004</v>
      </c>
      <c r="P165" s="373"/>
      <c r="Q165" s="10">
        <v>1016</v>
      </c>
      <c r="R165" s="10" t="s">
        <v>25</v>
      </c>
      <c r="S165" s="28">
        <f>+'[16]24'!$E$64/10^6</f>
        <v>1.7247794200000004</v>
      </c>
      <c r="T165" s="28">
        <f>+'[16]24'!$F$64/10^6</f>
        <v>1.8199423199999998</v>
      </c>
      <c r="U165" s="28">
        <f>+'[16]24'!$G$64/10^6</f>
        <v>1.81397605</v>
      </c>
      <c r="V165" s="28">
        <f>+'[16]24'!$I$64/10^6</f>
        <v>1.9605735900000001</v>
      </c>
      <c r="W165" s="28">
        <f>+'[16]24'!$J$64/10^6</f>
        <v>1.9258156000000002</v>
      </c>
      <c r="X165" s="28">
        <f>+'[16]24'!$K$64/10^6</f>
        <v>1.8848158399999999</v>
      </c>
      <c r="Y165" s="28">
        <f>+'[16]24'!$M$64/10^6</f>
        <v>2.2550175800000001</v>
      </c>
      <c r="Z165" s="28">
        <f>+'[16]24'!$N$64/10^6</f>
        <v>2.6786404700000004</v>
      </c>
      <c r="AA165" s="28">
        <f>+'[16]24'!$O$64/10^6</f>
        <v>2.11520033</v>
      </c>
      <c r="AB165" s="28">
        <f>+'[16]24'!$Q$64/10^6</f>
        <v>1.8381896500000001</v>
      </c>
      <c r="AC165" s="28">
        <f>+'[16]24'!$R$64/10^6</f>
        <v>1.9724761099999999</v>
      </c>
      <c r="AD165" s="28">
        <f>+'[16]24'!$S$64/10^6</f>
        <v>1.7694164800000001</v>
      </c>
      <c r="AE165" s="22">
        <f t="shared" si="17"/>
        <v>23.75884344</v>
      </c>
      <c r="AG165" s="10">
        <v>1016</v>
      </c>
      <c r="AH165" s="10" t="s">
        <v>25</v>
      </c>
      <c r="AI165" s="28">
        <f>+'[16]24'!$E$76/10^6</f>
        <v>0.25924000000000003</v>
      </c>
      <c r="AJ165" s="28">
        <f>+'[16]24'!$F$76/10^6</f>
        <v>0.26111000000000001</v>
      </c>
      <c r="AK165" s="28">
        <f>+'[16]24'!$G$76/10^6</f>
        <v>0.26654448999999997</v>
      </c>
      <c r="AL165" s="28">
        <f>+'[16]24'!$I$76/10^6</f>
        <v>0.26017000000000001</v>
      </c>
      <c r="AM165" s="28">
        <f>+'[16]24'!$J$76/10^6</f>
        <v>0.26354505</v>
      </c>
      <c r="AN165" s="28">
        <f>+'[16]24'!$K$76/10^6</f>
        <v>0.27291400999999998</v>
      </c>
      <c r="AO165" s="28">
        <f>+'[16]24'!$M$76/10^6</f>
        <v>0.26361055999999999</v>
      </c>
      <c r="AP165" s="28">
        <f>+'[16]24'!$N$76/10^6</f>
        <v>0.26201000000000002</v>
      </c>
      <c r="AQ165" s="28">
        <f>+'[16]24'!$O$76/10^6</f>
        <v>0.26343</v>
      </c>
      <c r="AR165" s="28">
        <f>+'[16]24'!$Q$76/10^6</f>
        <v>0.26559579</v>
      </c>
      <c r="AS165" s="28">
        <f>+'[16]24'!$R$76/10^6</f>
        <v>0.26383000000000001</v>
      </c>
      <c r="AT165" s="28">
        <f>+'[16]24'!$S$76/10^6</f>
        <v>0.26926421</v>
      </c>
      <c r="AU165" s="22">
        <f t="shared" si="18"/>
        <v>3.1712641100000001</v>
      </c>
      <c r="AW165" s="10">
        <v>1016</v>
      </c>
      <c r="AX165" s="10" t="s">
        <v>25</v>
      </c>
      <c r="AY165" s="21">
        <f>+'[16]24'!$E$85/10^6</f>
        <v>4.8688290000000002E-2</v>
      </c>
      <c r="AZ165" s="21">
        <f>+'[16]24'!$F$85/10^6</f>
        <v>4.7104190000000004E-2</v>
      </c>
      <c r="BA165" s="21">
        <f>+'[16]24'!$G$85/10^6</f>
        <v>4.9660830000000003E-2</v>
      </c>
      <c r="BB165" s="21">
        <f>+'[16]24'!$I$85/10^6</f>
        <v>0.13182868</v>
      </c>
      <c r="BC165" s="21">
        <f>+'[16]24'!$J$85/10^6</f>
        <v>4.8536989999999995E-2</v>
      </c>
      <c r="BD165" s="21">
        <f>+'[16]24'!$K$85/10^6</f>
        <v>5.2568110000000001E-2</v>
      </c>
      <c r="BE165" s="21">
        <f>+'[16]24'!$M$85/10^6</f>
        <v>5.2118590000000013E-2</v>
      </c>
      <c r="BF165" s="21">
        <f>+'[16]24'!$N$85/10^6</f>
        <v>4.7228300000000001E-2</v>
      </c>
      <c r="BG165" s="21">
        <f>+'[16]24'!$O$85/10^6</f>
        <v>5.2482510000000003E-2</v>
      </c>
      <c r="BH165" s="21">
        <f>+'[16]24'!$Q$85/10^6</f>
        <v>5.4718010000000004E-2</v>
      </c>
      <c r="BI165" s="21">
        <f>+'[16]24'!$R$85/10^6</f>
        <v>5.7165560000000004E-2</v>
      </c>
      <c r="BJ165" s="21">
        <f>+'[16]24'!$S$85/10^6</f>
        <v>6.1112039999999992E-2</v>
      </c>
      <c r="BK165" s="22">
        <f t="shared" si="19"/>
        <v>0.70321210000000001</v>
      </c>
      <c r="BM165" s="10">
        <v>1016</v>
      </c>
      <c r="BN165" s="10" t="s">
        <v>25</v>
      </c>
      <c r="BO165" s="21">
        <f t="shared" si="21"/>
        <v>2.0327077100000004</v>
      </c>
      <c r="BP165" s="21">
        <f>+'[17]2M'!$S$63/10^6</f>
        <v>4.1608642199999997</v>
      </c>
      <c r="BQ165" s="21">
        <f>+'[17]3M'!$S$63/10^6</f>
        <v>6.2910455899999995</v>
      </c>
      <c r="BR165" s="21">
        <f>+'[17]4M'!$S$63/10^6</f>
        <v>8.6436178599999991</v>
      </c>
      <c r="BS165" s="21">
        <f>+'[17]5M'!$S$63/10^6</f>
        <v>10.881515500000001</v>
      </c>
      <c r="BT165" s="21">
        <f>+'[17]6M'!$S$63/10^6</f>
        <v>13.091813460000001</v>
      </c>
      <c r="BU165" s="21">
        <f>+'[17]7M'!$S$63/10^6</f>
        <v>15.662560189999999</v>
      </c>
      <c r="BV165" s="21">
        <f>+'[17]8M'!$S$63/10^6</f>
        <v>18.650438960000002</v>
      </c>
      <c r="BW165" s="21">
        <f>+'[17]9M'!$S$63/10^6</f>
        <v>21.081551799999996</v>
      </c>
      <c r="BX165" s="21">
        <f>+'[17]10M'!$S$63/10^6</f>
        <v>23.240055250000001</v>
      </c>
      <c r="BY165" s="21">
        <f>+'[17]11M'!$S$63/10^6</f>
        <v>25.533526919999993</v>
      </c>
      <c r="BZ165" s="21">
        <f>+'[17]12M'!$S$63/10^6</f>
        <v>27.633319649999997</v>
      </c>
    </row>
    <row r="166" spans="1:78" customFormat="1">
      <c r="A166" s="10">
        <v>1017</v>
      </c>
      <c r="B166" s="10" t="s">
        <v>26</v>
      </c>
      <c r="C166" s="28">
        <f>+'[16]25'!$E$63/10^6</f>
        <v>4.2166369100000001</v>
      </c>
      <c r="D166" s="28">
        <f>+'[16]25'!$F$63/10^6</f>
        <v>4.6826812999999996</v>
      </c>
      <c r="E166" s="28">
        <f>+'[16]25'!$G$63/10^6</f>
        <v>4.3512782700000008</v>
      </c>
      <c r="F166" s="28">
        <f>+'[16]25'!$I$63/10^6</f>
        <v>4.5196243200000001</v>
      </c>
      <c r="G166" s="28">
        <f>+'[16]25'!$J$63/10^6</f>
        <v>4.4401283999999999</v>
      </c>
      <c r="H166" s="28">
        <f>+'[16]25'!$K$63/10^6</f>
        <v>4.3149735700000003</v>
      </c>
      <c r="I166" s="28">
        <f>+'[16]25'!$M$63/10^6</f>
        <v>4.9705097199999999</v>
      </c>
      <c r="J166" s="28">
        <f>+'[16]25'!$N$63/10^6</f>
        <v>5.2983766699999997</v>
      </c>
      <c r="K166" s="28">
        <f>+'[16]25'!$O$63/10^6</f>
        <v>4.9994939699999987</v>
      </c>
      <c r="L166" s="28">
        <f>+'[16]25'!$Q$63/10^6</f>
        <v>4.62220794</v>
      </c>
      <c r="M166" s="28">
        <f>+'[16]25'!$R$63/10^6</f>
        <v>4.7231957200000005</v>
      </c>
      <c r="N166" s="28">
        <f>+'[16]25'!$S$63/10^6</f>
        <v>4.4454561100000003</v>
      </c>
      <c r="O166" s="22">
        <f t="shared" si="20"/>
        <v>55.584562900000002</v>
      </c>
      <c r="P166" s="373"/>
      <c r="Q166" s="10">
        <v>1017</v>
      </c>
      <c r="R166" s="10" t="s">
        <v>26</v>
      </c>
      <c r="S166" s="28">
        <f>+'[16]25'!$E$64/10^6</f>
        <v>3.6863524099999996</v>
      </c>
      <c r="T166" s="28">
        <f>+'[16]25'!$F$64/10^6</f>
        <v>3.8987007999999999</v>
      </c>
      <c r="U166" s="28">
        <f>+'[16]25'!$G$64/10^6</f>
        <v>3.8103591900000002</v>
      </c>
      <c r="V166" s="28">
        <f>+'[16]25'!$I$64/10^6</f>
        <v>3.9737978599999999</v>
      </c>
      <c r="W166" s="28">
        <f>+'[16]25'!$J$64/10^6</f>
        <v>3.9177928099999999</v>
      </c>
      <c r="X166" s="28">
        <f>+'[16]25'!$K$64/10^6</f>
        <v>3.68545079</v>
      </c>
      <c r="Y166" s="28">
        <f>+'[16]25'!$M$64/10^6</f>
        <v>4.4093344600000002</v>
      </c>
      <c r="Z166" s="28">
        <f>+'[16]25'!$N$64/10^6</f>
        <v>4.7516764500000006</v>
      </c>
      <c r="AA166" s="28">
        <f>+'[16]25'!$O$64/10^6</f>
        <v>4.4053161499999991</v>
      </c>
      <c r="AB166" s="28">
        <f>+'[16]25'!$Q$64/10^6</f>
        <v>4.0413678200000005</v>
      </c>
      <c r="AC166" s="28">
        <f>+'[16]25'!$R$64/10^6</f>
        <v>4.1687140999999999</v>
      </c>
      <c r="AD166" s="28">
        <f>+'[16]25'!$S$64/10^6</f>
        <v>3.8966205600000006</v>
      </c>
      <c r="AE166" s="22">
        <f t="shared" si="17"/>
        <v>48.645483399999996</v>
      </c>
      <c r="AG166" s="10">
        <v>1017</v>
      </c>
      <c r="AH166" s="10" t="s">
        <v>26</v>
      </c>
      <c r="AI166" s="28">
        <f>+'[16]25'!$E$76/10^6</f>
        <v>0.43574000000000002</v>
      </c>
      <c r="AJ166" s="28">
        <f>+'[16]25'!$F$76/10^6</f>
        <v>0.6864450700000001</v>
      </c>
      <c r="AK166" s="28">
        <f>+'[16]25'!$G$76/10^6</f>
        <v>0.43962888</v>
      </c>
      <c r="AL166" s="28">
        <f>+'[16]25'!$I$76/10^6</f>
        <v>0.44562906000000002</v>
      </c>
      <c r="AM166" s="28">
        <f>+'[16]25'!$J$76/10^6</f>
        <v>0.42838953000000002</v>
      </c>
      <c r="AN166" s="28">
        <f>+'[16]25'!$K$76/10^6</f>
        <v>0.43220999999999998</v>
      </c>
      <c r="AO166" s="28">
        <f>+'[16]25'!$M$76/10^6</f>
        <v>0.45917999999999998</v>
      </c>
      <c r="AP166" s="28">
        <f>+'[16]25'!$N$76/10^6</f>
        <v>0.43036999999999997</v>
      </c>
      <c r="AQ166" s="28">
        <f>+'[16]25'!$O$76/10^6</f>
        <v>0.46462551000000002</v>
      </c>
      <c r="AR166" s="28">
        <f>+'[16]25'!$Q$76/10^6</f>
        <v>0.44901271000000004</v>
      </c>
      <c r="AS166" s="28">
        <f>+'[16]25'!$R$76/10^6</f>
        <v>0.42397541999999999</v>
      </c>
      <c r="AT166" s="28">
        <f>+'[16]25'!$S$76/10^6</f>
        <v>0.41868</v>
      </c>
      <c r="AU166" s="22">
        <f t="shared" si="18"/>
        <v>5.5138861799999992</v>
      </c>
      <c r="AW166" s="10">
        <v>1017</v>
      </c>
      <c r="AX166" s="10" t="s">
        <v>26</v>
      </c>
      <c r="AY166" s="21">
        <f>+'[16]25'!$E$85/10^6</f>
        <v>9.4544500000000004E-2</v>
      </c>
      <c r="AZ166" s="21">
        <f>+'[16]25'!$F$85/10^6</f>
        <v>9.7535429999999992E-2</v>
      </c>
      <c r="BA166" s="21">
        <f>+'[16]25'!$G$85/10^6</f>
        <v>0.10129020000000001</v>
      </c>
      <c r="BB166" s="21">
        <f>+'[16]25'!$I$85/10^6</f>
        <v>0.10019739999999999</v>
      </c>
      <c r="BC166" s="21">
        <f>+'[16]25'!$J$85/10^6</f>
        <v>9.3946059999999998E-2</v>
      </c>
      <c r="BD166" s="21">
        <f>+'[16]25'!$K$85/10^6</f>
        <v>0.19731278000000002</v>
      </c>
      <c r="BE166" s="21">
        <f>+'[16]25'!$M$85/10^6</f>
        <v>0.10199526000000003</v>
      </c>
      <c r="BF166" s="21">
        <f>+'[16]25'!$N$85/10^6</f>
        <v>0.11633022</v>
      </c>
      <c r="BG166" s="21">
        <f>+'[16]25'!$O$85/10^6</f>
        <v>0.12955231</v>
      </c>
      <c r="BH166" s="21">
        <f>+'[16]25'!$Q$85/10^6</f>
        <v>0.13182741000000001</v>
      </c>
      <c r="BI166" s="21">
        <f>+'[16]25'!$R$85/10^6</f>
        <v>0.13050620000000002</v>
      </c>
      <c r="BJ166" s="21">
        <f>+'[16]25'!$S$85/10^6</f>
        <v>0.13015555000000004</v>
      </c>
      <c r="BK166" s="22">
        <f t="shared" si="19"/>
        <v>1.4251933200000004</v>
      </c>
      <c r="BM166" s="10">
        <v>1017</v>
      </c>
      <c r="BN166" s="10" t="s">
        <v>26</v>
      </c>
      <c r="BO166" s="21">
        <f t="shared" si="21"/>
        <v>4.2166369100000001</v>
      </c>
      <c r="BP166" s="21">
        <f>+'[17]2M'!$T$63/10^6</f>
        <v>8.8993182099999988</v>
      </c>
      <c r="BQ166" s="21">
        <f>+'[17]3M'!$T$63/10^6</f>
        <v>13.25059648</v>
      </c>
      <c r="BR166" s="21">
        <f>+'[17]4M'!$T$63/10^6</f>
        <v>17.770220800000001</v>
      </c>
      <c r="BS166" s="21">
        <f>+'[17]5M'!$T$63/10^6</f>
        <v>22.210349200000003</v>
      </c>
      <c r="BT166" s="21">
        <f>+'[17]6M'!$T$63/10^6</f>
        <v>26.525322770000006</v>
      </c>
      <c r="BU166" s="21">
        <f>+'[17]7M'!$T$63/10^6</f>
        <v>31.495832489999998</v>
      </c>
      <c r="BV166" s="21">
        <f>+'[17]8M'!$T$63/10^6</f>
        <v>36.794209160000001</v>
      </c>
      <c r="BW166" s="21">
        <f>+'[17]9M'!$T$63/10^6</f>
        <v>41.793703129999997</v>
      </c>
      <c r="BX166" s="21">
        <f>+'[17]10M'!$T$63/10^6</f>
        <v>46.415911069999986</v>
      </c>
      <c r="BY166" s="21">
        <f>+'[17]11M'!$T$63/10^6</f>
        <v>51.13910679</v>
      </c>
      <c r="BZ166" s="21">
        <f>+'[17]12M'!$T$63/10^6</f>
        <v>55.584562900000009</v>
      </c>
    </row>
    <row r="167" spans="1:78" customFormat="1">
      <c r="A167" s="10">
        <v>1018</v>
      </c>
      <c r="B167" s="10" t="s">
        <v>27</v>
      </c>
      <c r="C167" s="28">
        <f>+'[16]26'!$E$63/10^6</f>
        <v>1.7348936000000001</v>
      </c>
      <c r="D167" s="28">
        <f>+'[16]26'!$F$63/10^6</f>
        <v>1.9077905900000001</v>
      </c>
      <c r="E167" s="28">
        <f>+'[16]26'!$G$63/10^6</f>
        <v>1.8053204899999997</v>
      </c>
      <c r="F167" s="28">
        <f>+'[16]26'!$I$63/10^6</f>
        <v>1.87252905</v>
      </c>
      <c r="G167" s="28">
        <f>+'[16]26'!$J$63/10^6</f>
        <v>1.7362862999999997</v>
      </c>
      <c r="H167" s="28">
        <f>+'[16]26'!$K$63/10^6</f>
        <v>1.75417128</v>
      </c>
      <c r="I167" s="28">
        <f>+'[16]26'!$M$63/10^6</f>
        <v>2.19266593</v>
      </c>
      <c r="J167" s="28">
        <f>+'[16]26'!$N$63/10^6</f>
        <v>2.4156820199999998</v>
      </c>
      <c r="K167" s="28">
        <f>+'[16]26'!$O$63/10^6</f>
        <v>2.0811381</v>
      </c>
      <c r="L167" s="28">
        <f>+'[16]26'!$Q$63/10^6</f>
        <v>1.80526505</v>
      </c>
      <c r="M167" s="28">
        <f>+'[16]26'!$R$63/10^6</f>
        <v>1.9253196399999999</v>
      </c>
      <c r="N167" s="28">
        <f>+'[16]26'!$S$63/10^6</f>
        <v>1.7535919900000001</v>
      </c>
      <c r="O167" s="22">
        <f t="shared" si="20"/>
        <v>22.984654040000002</v>
      </c>
      <c r="P167" s="373"/>
      <c r="Q167" s="10">
        <v>1018</v>
      </c>
      <c r="R167" s="10" t="s">
        <v>27</v>
      </c>
      <c r="S167" s="28">
        <f>+'[16]26'!$E$64/10^6</f>
        <v>1.48758955</v>
      </c>
      <c r="T167" s="28">
        <f>+'[16]26'!$F$64/10^6</f>
        <v>1.6616821100000001</v>
      </c>
      <c r="U167" s="28">
        <f>+'[16]26'!$G$64/10^6</f>
        <v>1.5586954099999997</v>
      </c>
      <c r="V167" s="28">
        <f>+'[16]26'!$I$64/10^6</f>
        <v>1.6335339499999999</v>
      </c>
      <c r="W167" s="28">
        <f>+'[16]26'!$J$64/10^6</f>
        <v>1.5003304</v>
      </c>
      <c r="X167" s="28">
        <f>+'[16]26'!$K$64/10^6</f>
        <v>1.4934378000000001</v>
      </c>
      <c r="Y167" s="28">
        <f>+'[16]26'!$M$64/10^6</f>
        <v>1.9607501200000002</v>
      </c>
      <c r="Z167" s="28">
        <f>+'[16]26'!$N$64/10^6</f>
        <v>2.1730520099999997</v>
      </c>
      <c r="AA167" s="28">
        <f>+'[16]26'!$O$64/10^6</f>
        <v>1.84009237</v>
      </c>
      <c r="AB167" s="28">
        <f>+'[16]26'!$Q$64/10^6</f>
        <v>1.5638114299999999</v>
      </c>
      <c r="AC167" s="28">
        <f>+'[16]26'!$R$64/10^6</f>
        <v>1.6837035299999998</v>
      </c>
      <c r="AD167" s="28">
        <f>+'[16]26'!$S$64/10^6</f>
        <v>1.5125778000000001</v>
      </c>
      <c r="AE167" s="22">
        <f t="shared" si="17"/>
        <v>20.069256479999996</v>
      </c>
      <c r="AG167" s="10">
        <v>1018</v>
      </c>
      <c r="AH167" s="10" t="s">
        <v>27</v>
      </c>
      <c r="AI167" s="28">
        <f>+'[16]26'!$E$76/10^6</f>
        <v>0.20252999999999999</v>
      </c>
      <c r="AJ167" s="28">
        <f>+'[16]26'!$F$76/10^6</f>
        <v>0.20236999999999999</v>
      </c>
      <c r="AK167" s="28">
        <f>+'[16]26'!$G$76/10^6</f>
        <v>0.20100000000000001</v>
      </c>
      <c r="AL167" s="28">
        <f>+'[16]26'!$I$76/10^6</f>
        <v>0.19395000000000001</v>
      </c>
      <c r="AM167" s="28">
        <f>+'[16]26'!$J$76/10^6</f>
        <v>0.19445000000000001</v>
      </c>
      <c r="AN167" s="28">
        <f>+'[16]26'!$K$76/10^6</f>
        <v>0.21336205999999999</v>
      </c>
      <c r="AO167" s="28">
        <f>+'[16]26'!$M$76/10^6</f>
        <v>0.19367999999999999</v>
      </c>
      <c r="AP167" s="28">
        <f>+'[16]26'!$N$76/10^6</f>
        <v>0.19633999999999999</v>
      </c>
      <c r="AQ167" s="28">
        <f>+'[16]26'!$O$76/10^6</f>
        <v>0.19517000000000001</v>
      </c>
      <c r="AR167" s="28">
        <f>+'[16]26'!$Q$76/10^6</f>
        <v>0.19467000000000001</v>
      </c>
      <c r="AS167" s="28">
        <f>+'[16]26'!$R$76/10^6</f>
        <v>0.19414000000000001</v>
      </c>
      <c r="AT167" s="28">
        <f>+'[16]26'!$S$76/10^6</f>
        <v>0.19427</v>
      </c>
      <c r="AU167" s="22">
        <f t="shared" si="18"/>
        <v>2.3759320599999998</v>
      </c>
      <c r="AW167" s="10">
        <v>1018</v>
      </c>
      <c r="AX167" s="10" t="s">
        <v>27</v>
      </c>
      <c r="AY167" s="21">
        <f>+'[16]26'!$E$85/10^6</f>
        <v>4.4774049999999996E-2</v>
      </c>
      <c r="AZ167" s="21">
        <f>+'[16]26'!$F$85/10^6</f>
        <v>4.3738479999999996E-2</v>
      </c>
      <c r="BA167" s="21">
        <f>+'[16]26'!$G$85/10^6</f>
        <v>4.5625079999999998E-2</v>
      </c>
      <c r="BB167" s="21">
        <f>+'[16]26'!$I$85/10^6</f>
        <v>4.5045099999999998E-2</v>
      </c>
      <c r="BC167" s="21">
        <f>+'[16]26'!$J$85/10^6</f>
        <v>4.1505899999999991E-2</v>
      </c>
      <c r="BD167" s="21">
        <f>+'[16]26'!$K$85/10^6</f>
        <v>4.7371419999999997E-2</v>
      </c>
      <c r="BE167" s="21">
        <f>+'[16]26'!$M$85/10^6</f>
        <v>3.8235810000000002E-2</v>
      </c>
      <c r="BF167" s="21">
        <f>+'[16]26'!$N$85/10^6</f>
        <v>4.6290009999999999E-2</v>
      </c>
      <c r="BG167" s="21">
        <f>+'[16]26'!$O$85/10^6</f>
        <v>4.5875729999999997E-2</v>
      </c>
      <c r="BH167" s="21">
        <f>+'[16]26'!$Q$85/10^6</f>
        <v>4.6783620000000005E-2</v>
      </c>
      <c r="BI167" s="21">
        <f>+'[16]26'!$R$85/10^6</f>
        <v>4.7476109999999995E-2</v>
      </c>
      <c r="BJ167" s="21">
        <f>+'[16]26'!$S$85/10^6</f>
        <v>4.6744189999999998E-2</v>
      </c>
      <c r="BK167" s="22">
        <f t="shared" si="19"/>
        <v>0.53946550000000004</v>
      </c>
      <c r="BM167" s="10">
        <v>1018</v>
      </c>
      <c r="BN167" s="10" t="s">
        <v>27</v>
      </c>
      <c r="BO167" s="21">
        <f t="shared" si="21"/>
        <v>1.7348936000000001</v>
      </c>
      <c r="BP167" s="21">
        <f>+'[17]2M'!$U$63/10^6</f>
        <v>3.6426841899999998</v>
      </c>
      <c r="BQ167" s="21">
        <f>+'[17]3M'!$U$63/10^6</f>
        <v>5.4480046799999995</v>
      </c>
      <c r="BR167" s="21">
        <f>+'[17]4M'!$U$63/10^6</f>
        <v>7.3205337299999993</v>
      </c>
      <c r="BS167" s="21">
        <f>+'[17]5M'!$U$63/10^6</f>
        <v>9.056820029999999</v>
      </c>
      <c r="BT167" s="21">
        <f>+'[17]6M'!$U$63/10^6</f>
        <v>10.810991309999999</v>
      </c>
      <c r="BU167" s="21">
        <f>+'[17]7M'!$U$63/10^6</f>
        <v>13.003657239999999</v>
      </c>
      <c r="BV167" s="21">
        <f>+'[17]8M'!$U$63/10^6</f>
        <v>15.419339259999997</v>
      </c>
      <c r="BW167" s="21">
        <f>+'[17]9M'!$U$63/10^6</f>
        <v>17.500477359999998</v>
      </c>
      <c r="BX167" s="21">
        <f>+'[17]10M'!$U$63/10^6</f>
        <v>19.305742410000001</v>
      </c>
      <c r="BY167" s="21">
        <f>+'[17]11M'!$U$63/10^6</f>
        <v>21.231062049999998</v>
      </c>
      <c r="BZ167" s="21">
        <f>+'[17]12M'!$U$63/10^6</f>
        <v>22.984654039999995</v>
      </c>
    </row>
    <row r="168" spans="1:78" customFormat="1">
      <c r="A168" s="10">
        <v>1019</v>
      </c>
      <c r="B168" s="10" t="s">
        <v>28</v>
      </c>
      <c r="C168" s="28">
        <f>+'[16]27'!$E$63/10^6</f>
        <v>1.05729395</v>
      </c>
      <c r="D168" s="28">
        <f>+'[16]27'!$F$63/10^6</f>
        <v>1.1290807099999998</v>
      </c>
      <c r="E168" s="28">
        <f>+'[16]27'!$G$63/10^6</f>
        <v>1.1311111500000002</v>
      </c>
      <c r="F168" s="28">
        <f>+'[16]27'!$I$63/10^6</f>
        <v>1.159845</v>
      </c>
      <c r="G168" s="28">
        <f>+'[16]27'!$J$63/10^6</f>
        <v>1.1426254</v>
      </c>
      <c r="H168" s="28">
        <f>+'[16]27'!$K$63/10^6</f>
        <v>1.09890299</v>
      </c>
      <c r="I168" s="28">
        <f>+'[16]27'!$M$63/10^6</f>
        <v>1.2758892800000001</v>
      </c>
      <c r="J168" s="28">
        <f>+'[16]27'!$N$63/10^6</f>
        <v>1.3735413599999999</v>
      </c>
      <c r="K168" s="28">
        <f>+'[16]27'!$O$63/10^6</f>
        <v>1.2589519900000001</v>
      </c>
      <c r="L168" s="28">
        <f>+'[16]27'!$Q$63/10^6</f>
        <v>1.1688758200000002</v>
      </c>
      <c r="M168" s="28">
        <f>+'[16]27'!$R$63/10^6</f>
        <v>1.3183608</v>
      </c>
      <c r="N168" s="28">
        <f>+'[16]27'!$S$63/10^6</f>
        <v>1.0626445600000001</v>
      </c>
      <c r="O168" s="22">
        <f t="shared" si="20"/>
        <v>14.177123010000001</v>
      </c>
      <c r="P168" s="373"/>
      <c r="Q168" s="10">
        <v>1019</v>
      </c>
      <c r="R168" s="10" t="s">
        <v>28</v>
      </c>
      <c r="S168" s="28">
        <f>+'[16]27'!$E$64/10^6</f>
        <v>0.91796336000000001</v>
      </c>
      <c r="T168" s="28">
        <f>+'[16]27'!$F$64/10^6</f>
        <v>0.98907504999999996</v>
      </c>
      <c r="U168" s="28">
        <f>+'[16]27'!$G$64/10^6</f>
        <v>0.99505530999999992</v>
      </c>
      <c r="V168" s="28">
        <f>+'[16]27'!$I$64/10^6</f>
        <v>1.02378495</v>
      </c>
      <c r="W168" s="28">
        <f>+'[16]27'!$J$64/10^6</f>
        <v>1.0015955599999999</v>
      </c>
      <c r="X168" s="28">
        <f>+'[16]27'!$K$64/10^6</f>
        <v>0.96269660000000001</v>
      </c>
      <c r="Y168" s="28">
        <f>+'[16]27'!$M$64/10^6</f>
        <v>1.14514556</v>
      </c>
      <c r="Z168" s="28">
        <f>+'[16]27'!$N$64/10^6</f>
        <v>1.2339540299999998</v>
      </c>
      <c r="AA168" s="28">
        <f>+'[16]27'!$O$64/10^6</f>
        <v>1.1196214500000001</v>
      </c>
      <c r="AB168" s="28">
        <f>+'[16]27'!$Q$64/10^6</f>
        <v>1.02764626</v>
      </c>
      <c r="AC168" s="28">
        <f>+'[16]27'!$R$64/10^6</f>
        <v>1.12456825</v>
      </c>
      <c r="AD168" s="28">
        <f>+'[16]27'!$S$64/10^6</f>
        <v>0.92125832000000007</v>
      </c>
      <c r="AE168" s="22">
        <f t="shared" si="17"/>
        <v>12.462364699999998</v>
      </c>
      <c r="AG168" s="10">
        <v>1019</v>
      </c>
      <c r="AH168" s="10" t="s">
        <v>28</v>
      </c>
      <c r="AI168" s="28">
        <f>+'[16]27'!$E$76/10^6</f>
        <v>0.12227907</v>
      </c>
      <c r="AJ168" s="28">
        <f>+'[16]27'!$F$76/10^6</f>
        <v>0.11902</v>
      </c>
      <c r="AK168" s="28">
        <f>+'[16]27'!$G$76/10^6</f>
        <v>0.11841</v>
      </c>
      <c r="AL168" s="28">
        <f>+'[16]27'!$I$76/10^6</f>
        <v>0.11883000000000001</v>
      </c>
      <c r="AM168" s="28">
        <f>+'[16]27'!$J$76/10^6</f>
        <v>0.12502814000000001</v>
      </c>
      <c r="AN168" s="28">
        <f>+'[16]27'!$K$76/10^6</f>
        <v>0.11895</v>
      </c>
      <c r="AO168" s="28">
        <f>+'[16]27'!$M$76/10^6</f>
        <v>0.11976000000000001</v>
      </c>
      <c r="AP168" s="28">
        <f>+'[16]27'!$N$76/10^6</f>
        <v>0.12189</v>
      </c>
      <c r="AQ168" s="28">
        <f>+'[16]27'!$O$76/10^6</f>
        <v>0.12213</v>
      </c>
      <c r="AR168" s="28">
        <f>+'[16]27'!$Q$76/10^6</f>
        <v>0.12349</v>
      </c>
      <c r="AS168" s="28">
        <f>+'[16]27'!$R$76/10^6</f>
        <v>0.12496</v>
      </c>
      <c r="AT168" s="28">
        <f>+'[16]27'!$S$76/10^6</f>
        <v>0.12229</v>
      </c>
      <c r="AU168" s="22">
        <f t="shared" si="18"/>
        <v>1.4570372100000002</v>
      </c>
      <c r="AW168" s="10">
        <v>1019</v>
      </c>
      <c r="AX168" s="10" t="s">
        <v>28</v>
      </c>
      <c r="AY168" s="21">
        <f>+'[16]27'!$E$85/10^6</f>
        <v>1.7051520000000001E-2</v>
      </c>
      <c r="AZ168" s="21">
        <f>+'[16]27'!$F$85/10^6</f>
        <v>2.098566E-2</v>
      </c>
      <c r="BA168" s="21">
        <f>+'[16]27'!$G$85/10^6</f>
        <v>1.7645839999999999E-2</v>
      </c>
      <c r="BB168" s="21">
        <f>+'[16]27'!$I$85/10^6</f>
        <v>1.7230050000000004E-2</v>
      </c>
      <c r="BC168" s="21">
        <f>+'[16]27'!$J$85/10^6</f>
        <v>1.6001700000000001E-2</v>
      </c>
      <c r="BD168" s="21">
        <f>+'[16]27'!$K$85/10^6</f>
        <v>1.725639E-2</v>
      </c>
      <c r="BE168" s="21">
        <f>+'[16]27'!$M$85/10^6</f>
        <v>1.0983720000000001E-2</v>
      </c>
      <c r="BF168" s="21">
        <f>+'[16]27'!$N$85/10^6</f>
        <v>1.7697329999999997E-2</v>
      </c>
      <c r="BG168" s="21">
        <f>+'[16]27'!$O$85/10^6</f>
        <v>1.720054E-2</v>
      </c>
      <c r="BH168" s="21">
        <f>+'[16]27'!$Q$85/10^6</f>
        <v>1.7739560000000001E-2</v>
      </c>
      <c r="BI168" s="21">
        <f>+'[16]27'!$R$85/10^6</f>
        <v>6.8832549999999992E-2</v>
      </c>
      <c r="BJ168" s="21">
        <f>+'[16]27'!$S$85/10^6</f>
        <v>1.9096240000000007E-2</v>
      </c>
      <c r="BK168" s="22">
        <f t="shared" si="19"/>
        <v>0.25772109999999998</v>
      </c>
      <c r="BM168" s="10">
        <v>1019</v>
      </c>
      <c r="BN168" s="10" t="s">
        <v>28</v>
      </c>
      <c r="BO168" s="21">
        <f t="shared" si="21"/>
        <v>1.05729395</v>
      </c>
      <c r="BP168" s="21">
        <f>+'[17]2M'!$V$63/10^6</f>
        <v>2.1863746600000002</v>
      </c>
      <c r="BQ168" s="21">
        <f>+'[17]3M'!$V$63/10^6</f>
        <v>3.3174858099999995</v>
      </c>
      <c r="BR168" s="21">
        <f>+'[17]4M'!$V$63/10^6</f>
        <v>4.4773308100000007</v>
      </c>
      <c r="BS168" s="21">
        <f>+'[17]5M'!$V$63/10^6</f>
        <v>5.6199562099999998</v>
      </c>
      <c r="BT168" s="21">
        <f>+'[17]6M'!$V$63/10^6</f>
        <v>6.7188592000000007</v>
      </c>
      <c r="BU168" s="21">
        <f>+'[17]7M'!$V$63/10^6</f>
        <v>7.9947484800000002</v>
      </c>
      <c r="BV168" s="21">
        <f>+'[17]8M'!$V$63/10^6</f>
        <v>9.3682898399999992</v>
      </c>
      <c r="BW168" s="21">
        <f>+'[17]9M'!$V$63/10^6</f>
        <v>10.627241830000003</v>
      </c>
      <c r="BX168" s="21">
        <f>+'[17]10M'!$V$63/10^6</f>
        <v>11.796117650000001</v>
      </c>
      <c r="BY168" s="21">
        <f>+'[17]11M'!$V$63/10^6</f>
        <v>13.11447845</v>
      </c>
      <c r="BZ168" s="21">
        <f>+'[17]12M'!$V$63/10^6</f>
        <v>14.177123009999999</v>
      </c>
    </row>
    <row r="169" spans="1:78" customFormat="1">
      <c r="A169" s="10">
        <v>1020</v>
      </c>
      <c r="B169" s="10" t="s">
        <v>29</v>
      </c>
      <c r="C169" s="28">
        <f>+'[16]28'!$E$63/10^6</f>
        <v>5.89094826</v>
      </c>
      <c r="D169" s="28">
        <f>+'[16]28'!$F$63/10^6</f>
        <v>6.2747346499999992</v>
      </c>
      <c r="E169" s="28">
        <f>+'[16]28'!$G$63/10^6</f>
        <v>6.1129514799999995</v>
      </c>
      <c r="F169" s="28">
        <f>+'[16]28'!$I$63/10^6</f>
        <v>6.3233992299999997</v>
      </c>
      <c r="G169" s="28">
        <f>+'[16]28'!$J$63/10^6</f>
        <v>6.3817996899999994</v>
      </c>
      <c r="H169" s="28">
        <f>+'[16]28'!$K$63/10^6</f>
        <v>5.7525089700000001</v>
      </c>
      <c r="I169" s="28">
        <f>+'[16]28'!$M$63/10^6</f>
        <v>6.5750219400000001</v>
      </c>
      <c r="J169" s="28">
        <f>+'[16]28'!$N$63/10^6</f>
        <v>6.5879711099999998</v>
      </c>
      <c r="K169" s="28">
        <f>+'[16]28'!$O$63/10^6</f>
        <v>6.7255634200000003</v>
      </c>
      <c r="L169" s="28">
        <f>+'[16]28'!$Q$63/10^6</f>
        <v>6.3614860200000001</v>
      </c>
      <c r="M169" s="28">
        <f>+'[16]28'!$R$63/10^6</f>
        <v>6.5694521300000002</v>
      </c>
      <c r="N169" s="28">
        <f>+'[16]28'!$S$63/10^6</f>
        <v>6.1998651699999998</v>
      </c>
      <c r="O169" s="22">
        <f t="shared" si="20"/>
        <v>75.755702069999998</v>
      </c>
      <c r="P169" s="373"/>
      <c r="Q169" s="10">
        <v>1020</v>
      </c>
      <c r="R169" s="10" t="s">
        <v>29</v>
      </c>
      <c r="S169" s="28">
        <f>+'[16]28'!$E$64/10^6</f>
        <v>5.2109645000000002</v>
      </c>
      <c r="T169" s="28">
        <f>+'[16]28'!$F$64/10^6</f>
        <v>5.6457853599999996</v>
      </c>
      <c r="U169" s="28">
        <f>+'[16]28'!$G$64/10^6</f>
        <v>5.4488608099999993</v>
      </c>
      <c r="V169" s="28">
        <f>+'[16]28'!$I$64/10^6</f>
        <v>5.6480129699999999</v>
      </c>
      <c r="W169" s="28">
        <f>+'[16]28'!$J$64/10^6</f>
        <v>5.7335896599999989</v>
      </c>
      <c r="X169" s="28">
        <f>+'[16]28'!$K$64/10^6</f>
        <v>5.0787055599999995</v>
      </c>
      <c r="Y169" s="28">
        <f>+'[16]28'!$M$64/10^6</f>
        <v>5.90966083</v>
      </c>
      <c r="Z169" s="28">
        <f>+'[16]28'!$N$64/10^6</f>
        <v>5.9073575599999995</v>
      </c>
      <c r="AA169" s="28">
        <f>+'[16]28'!$O$64/10^6</f>
        <v>5.9966911200000004</v>
      </c>
      <c r="AB169" s="28">
        <f>+'[16]28'!$Q$64/10^6</f>
        <v>5.6586358000000008</v>
      </c>
      <c r="AC169" s="28">
        <f>+'[16]28'!$R$64/10^6</f>
        <v>5.8750986200000002</v>
      </c>
      <c r="AD169" s="28">
        <f>+'[16]28'!$S$64/10^6</f>
        <v>5.4909428199999999</v>
      </c>
      <c r="AE169" s="22">
        <f t="shared" si="17"/>
        <v>67.604305609999997</v>
      </c>
      <c r="AG169" s="10">
        <v>1020</v>
      </c>
      <c r="AH169" s="10" t="s">
        <v>29</v>
      </c>
      <c r="AI169" s="28">
        <f>+'[16]28'!$E$76/10^6</f>
        <v>0.56250999999999995</v>
      </c>
      <c r="AJ169" s="28">
        <f>+'[16]28'!$F$76/10^6</f>
        <v>0.51493999999999995</v>
      </c>
      <c r="AK169" s="28">
        <f>+'[16]28'!$G$76/10^6</f>
        <v>0.54596999999999996</v>
      </c>
      <c r="AL169" s="28">
        <f>+'[16]28'!$I$76/10^6</f>
        <v>0.5554</v>
      </c>
      <c r="AM169" s="28">
        <f>+'[16]28'!$J$76/10^6</f>
        <v>0.53343149999999995</v>
      </c>
      <c r="AN169" s="28">
        <f>+'[16]28'!$K$76/10^6</f>
        <v>0.54754999999999998</v>
      </c>
      <c r="AO169" s="28">
        <f>+'[16]28'!$M$76/10^6</f>
        <v>0.53881999999999997</v>
      </c>
      <c r="AP169" s="28">
        <f>+'[16]28'!$N$76/10^6</f>
        <v>0.54574299000000004</v>
      </c>
      <c r="AQ169" s="28">
        <f>+'[16]28'!$O$76/10^6</f>
        <v>0.59510748999999996</v>
      </c>
      <c r="AR169" s="28">
        <f>+'[16]28'!$Q$76/10^6</f>
        <v>0.56462935000000003</v>
      </c>
      <c r="AS169" s="28">
        <f>+'[16]28'!$R$76/10^6</f>
        <v>0.55378000000000005</v>
      </c>
      <c r="AT169" s="28">
        <f>+'[16]28'!$S$76/10^6</f>
        <v>0.56816692000000002</v>
      </c>
      <c r="AU169" s="22">
        <f t="shared" si="18"/>
        <v>6.6260482500000002</v>
      </c>
      <c r="AW169" s="10">
        <v>1020</v>
      </c>
      <c r="AX169" s="10" t="s">
        <v>29</v>
      </c>
      <c r="AY169" s="21">
        <f>+'[16]28'!$E$85/10^6</f>
        <v>0.11747376000000001</v>
      </c>
      <c r="AZ169" s="21">
        <f>+'[16]28'!$F$85/10^6</f>
        <v>0.11400929</v>
      </c>
      <c r="BA169" s="21">
        <f>+'[16]28'!$G$85/10^6</f>
        <v>0.11812067</v>
      </c>
      <c r="BB169" s="21">
        <f>+'[16]28'!$I$85/10^6</f>
        <v>0.11998626000000001</v>
      </c>
      <c r="BC169" s="21">
        <f>+'[16]28'!$J$85/10^6</f>
        <v>0.11477853</v>
      </c>
      <c r="BD169" s="21">
        <f>+'[16]28'!$K$85/10^6</f>
        <v>0.12625341000000001</v>
      </c>
      <c r="BE169" s="21">
        <f>+'[16]28'!$M$85/10^6</f>
        <v>0.12654110999999998</v>
      </c>
      <c r="BF169" s="21">
        <f>+'[16]28'!$N$85/10^6</f>
        <v>0.13487056</v>
      </c>
      <c r="BG169" s="21">
        <f>+'[16]28'!$O$85/10^6</f>
        <v>0.13376480999999998</v>
      </c>
      <c r="BH169" s="21">
        <f>+'[16]28'!$Q$85/10^6</f>
        <v>0.13822087</v>
      </c>
      <c r="BI169" s="21">
        <f>+'[16]28'!$R$85/10^6</f>
        <v>0.14057351000000001</v>
      </c>
      <c r="BJ169" s="21">
        <f>+'[16]28'!$S$85/10^6</f>
        <v>0.14075542999999996</v>
      </c>
      <c r="BK169" s="22">
        <f t="shared" si="19"/>
        <v>1.5253482100000002</v>
      </c>
      <c r="BM169" s="10">
        <v>1020</v>
      </c>
      <c r="BN169" s="10" t="s">
        <v>29</v>
      </c>
      <c r="BO169" s="21">
        <f t="shared" si="21"/>
        <v>5.89094826</v>
      </c>
      <c r="BP169" s="21">
        <f>+'[17]2M'!$W$63/10^6</f>
        <v>12.165682910000001</v>
      </c>
      <c r="BQ169" s="21">
        <f>+'[17]3M'!$W$63/10^6</f>
        <v>18.278634390000001</v>
      </c>
      <c r="BR169" s="21">
        <f>+'[17]4M'!$W$63/10^6</f>
        <v>24.60203362</v>
      </c>
      <c r="BS169" s="21">
        <f>+'[17]5M'!$W$63/10^6</f>
        <v>30.983833310000001</v>
      </c>
      <c r="BT169" s="21">
        <f>+'[17]6M'!$W$63/10^6</f>
        <v>36.736342280000002</v>
      </c>
      <c r="BU169" s="21">
        <f>+'[17]7M'!$W$63/10^6</f>
        <v>43.311364220000009</v>
      </c>
      <c r="BV169" s="21">
        <f>+'[17]8M'!$W$63/10^6</f>
        <v>49.899335330000007</v>
      </c>
      <c r="BW169" s="21">
        <f>+'[17]9M'!$W$63/10^6</f>
        <v>56.624898749999993</v>
      </c>
      <c r="BX169" s="21">
        <f>+'[17]10M'!$W$63/10^6</f>
        <v>62.986384769999994</v>
      </c>
      <c r="BY169" s="21">
        <f>+'[17]11M'!$W$63/10^6</f>
        <v>69.555836900000003</v>
      </c>
      <c r="BZ169" s="21">
        <f>+'[17]12M'!$W$63/10^6</f>
        <v>75.755702070000012</v>
      </c>
    </row>
    <row r="170" spans="1:78" customFormat="1">
      <c r="A170" s="10">
        <v>1021</v>
      </c>
      <c r="B170" s="10" t="s">
        <v>30</v>
      </c>
      <c r="C170" s="28">
        <f>+'[16]29'!$E$63/10^6</f>
        <v>1.6115696499999999</v>
      </c>
      <c r="D170" s="28">
        <f>+'[16]29'!$F$63/10^6</f>
        <v>1.7946738300000002</v>
      </c>
      <c r="E170" s="28">
        <f>+'[16]29'!$G$63/10^6</f>
        <v>1.70110961</v>
      </c>
      <c r="F170" s="28">
        <f>+'[16]29'!$I$63/10^6</f>
        <v>1.9152526100000002</v>
      </c>
      <c r="G170" s="28">
        <f>+'[16]29'!$J$63/10^6</f>
        <v>1.58086857</v>
      </c>
      <c r="H170" s="28">
        <f>+'[16]29'!$K$63/10^6</f>
        <v>1.69878748</v>
      </c>
      <c r="I170" s="28">
        <f>+'[16]29'!$M$63/10^6</f>
        <v>1.8078876400000001</v>
      </c>
      <c r="J170" s="28">
        <f>+'[16]29'!$N$63/10^6</f>
        <v>1.9250440399999997</v>
      </c>
      <c r="K170" s="28">
        <f>+'[16]29'!$O$63/10^6</f>
        <v>1.9221157999999998</v>
      </c>
      <c r="L170" s="28">
        <f>+'[16]29'!$Q$63/10^6</f>
        <v>1.82430267</v>
      </c>
      <c r="M170" s="28">
        <f>+'[16]29'!$R$63/10^6</f>
        <v>1.8072426100000001</v>
      </c>
      <c r="N170" s="28">
        <f>+'[16]29'!$S$63/10^6</f>
        <v>1.7384797800000003</v>
      </c>
      <c r="O170" s="22">
        <f t="shared" si="20"/>
        <v>21.32733429</v>
      </c>
      <c r="P170" s="373"/>
      <c r="Q170" s="10">
        <v>1021</v>
      </c>
      <c r="R170" s="10" t="s">
        <v>30</v>
      </c>
      <c r="S170" s="28">
        <f>+'[16]29'!$E$64/10^6</f>
        <v>1.4041746899999998</v>
      </c>
      <c r="T170" s="28">
        <f>+'[16]29'!$F$64/10^6</f>
        <v>1.5804493300000002</v>
      </c>
      <c r="U170" s="28">
        <f>+'[16]29'!$G$64/10^6</f>
        <v>1.4936387100000001</v>
      </c>
      <c r="V170" s="28">
        <f>+'[16]29'!$I$64/10^6</f>
        <v>1.7046253000000002</v>
      </c>
      <c r="W170" s="28">
        <f>+'[16]29'!$J$64/10^6</f>
        <v>1.3752641300000001</v>
      </c>
      <c r="X170" s="28">
        <f>+'[16]29'!$K$64/10^6</f>
        <v>1.47781053</v>
      </c>
      <c r="Y170" s="28">
        <f>+'[16]29'!$M$64/10^6</f>
        <v>1.5942197700000003</v>
      </c>
      <c r="Z170" s="28">
        <f>+'[16]29'!$N$64/10^6</f>
        <v>1.7002842699999998</v>
      </c>
      <c r="AA170" s="28">
        <f>+'[16]29'!$O$64/10^6</f>
        <v>1.7088888599999998</v>
      </c>
      <c r="AB170" s="28">
        <f>+'[16]29'!$Q$64/10^6</f>
        <v>1.6046522599999999</v>
      </c>
      <c r="AC170" s="28">
        <f>+'[16]29'!$R$64/10^6</f>
        <v>1.5853618500000002</v>
      </c>
      <c r="AD170" s="28">
        <f>+'[16]29'!$S$64/10^6</f>
        <v>1.5151845300000002</v>
      </c>
      <c r="AE170" s="22">
        <f t="shared" si="17"/>
        <v>18.744554229999999</v>
      </c>
      <c r="AG170" s="10">
        <v>1021</v>
      </c>
      <c r="AH170" s="10" t="s">
        <v>30</v>
      </c>
      <c r="AI170" s="28">
        <f>+'[16]29'!$E$76/10^6</f>
        <v>0.16045999999999999</v>
      </c>
      <c r="AJ170" s="28">
        <f>+'[16]29'!$F$76/10^6</f>
        <v>0.16252</v>
      </c>
      <c r="AK170" s="28">
        <f>+'[16]29'!$G$76/10^6</f>
        <v>0.15970999999999999</v>
      </c>
      <c r="AL170" s="28">
        <f>+'[16]29'!$I$76/10^6</f>
        <v>0.16159999999999999</v>
      </c>
      <c r="AM170" s="28">
        <f>+'[16]29'!$J$76/10^6</f>
        <v>0.15998999999999999</v>
      </c>
      <c r="AN170" s="28">
        <f>+'[16]29'!$K$76/10^6</f>
        <v>0.17212270999999998</v>
      </c>
      <c r="AO170" s="28">
        <f>+'[16]29'!$M$76/10^6</f>
        <v>0.1636</v>
      </c>
      <c r="AP170" s="28">
        <f>+'[16]29'!$N$76/10^6</f>
        <v>0.1736</v>
      </c>
      <c r="AQ170" s="28">
        <f>+'[16]29'!$O$76/10^6</f>
        <v>0.16203999999999999</v>
      </c>
      <c r="AR170" s="28">
        <f>+'[16]29'!$Q$76/10^6</f>
        <v>0.16650999999999999</v>
      </c>
      <c r="AS170" s="28">
        <f>+'[16]29'!$R$76/10^6</f>
        <v>0.16711999999999999</v>
      </c>
      <c r="AT170" s="28">
        <f>+'[16]29'!$S$76/10^6</f>
        <v>0.16689000000000001</v>
      </c>
      <c r="AU170" s="22">
        <f t="shared" si="18"/>
        <v>1.9761627099999997</v>
      </c>
      <c r="AW170" s="10">
        <v>1021</v>
      </c>
      <c r="AX170" s="10" t="s">
        <v>30</v>
      </c>
      <c r="AY170" s="21">
        <f>+'[16]29'!$E$85/10^6</f>
        <v>4.6934959999999998E-2</v>
      </c>
      <c r="AZ170" s="21">
        <f>+'[16]29'!$F$85/10^6</f>
        <v>5.17045E-2</v>
      </c>
      <c r="BA170" s="21">
        <f>+'[16]29'!$G$85/10^6</f>
        <v>4.7760900000000002E-2</v>
      </c>
      <c r="BB170" s="21">
        <f>+'[16]29'!$I$85/10^6</f>
        <v>4.9027309999999998E-2</v>
      </c>
      <c r="BC170" s="21">
        <f>+'[16]29'!$J$85/10^6</f>
        <v>4.5614439999999992E-2</v>
      </c>
      <c r="BD170" s="21">
        <f>+'[16]29'!$K$85/10^6</f>
        <v>4.885424E-2</v>
      </c>
      <c r="BE170" s="21">
        <f>+'[16]29'!$M$85/10^6</f>
        <v>5.0067869999999993E-2</v>
      </c>
      <c r="BF170" s="21">
        <f>+'[16]29'!$N$85/10^6</f>
        <v>5.1159770000000007E-2</v>
      </c>
      <c r="BG170" s="21">
        <f>+'[16]29'!$O$85/10^6</f>
        <v>5.118694E-2</v>
      </c>
      <c r="BH170" s="21">
        <f>+'[16]29'!$Q$85/10^6</f>
        <v>5.3140409999999999E-2</v>
      </c>
      <c r="BI170" s="21">
        <f>+'[16]29'!$R$85/10^6</f>
        <v>5.4760759999999999E-2</v>
      </c>
      <c r="BJ170" s="21">
        <f>+'[16]29'!$S$85/10^6</f>
        <v>5.6405250000000025E-2</v>
      </c>
      <c r="BK170" s="22">
        <f t="shared" si="19"/>
        <v>0.60661735000000006</v>
      </c>
      <c r="BM170" s="10">
        <v>1021</v>
      </c>
      <c r="BN170" s="10" t="s">
        <v>30</v>
      </c>
      <c r="BO170" s="21">
        <f t="shared" si="21"/>
        <v>1.6115696499999999</v>
      </c>
      <c r="BP170" s="21">
        <f>+'[17]2M'!$X$63/10^6</f>
        <v>3.4062434800000001</v>
      </c>
      <c r="BQ170" s="21">
        <f>+'[17]3M'!$X$63/10^6</f>
        <v>5.107353090000001</v>
      </c>
      <c r="BR170" s="21">
        <f>+'[17]4M'!$X$63/10^6</f>
        <v>7.0226056999999988</v>
      </c>
      <c r="BS170" s="21">
        <f>+'[17]5M'!$X$63/10^6</f>
        <v>8.6034742699999995</v>
      </c>
      <c r="BT170" s="21">
        <f>+'[17]6M'!$X$63/10^6</f>
        <v>10.302261749999998</v>
      </c>
      <c r="BU170" s="21">
        <f>+'[17]7M'!$X$63/10^6</f>
        <v>12.110149390000002</v>
      </c>
      <c r="BV170" s="21">
        <f>+'[17]8M'!$X$63/10^6</f>
        <v>14.035193429999998</v>
      </c>
      <c r="BW170" s="21">
        <f>+'[17]9M'!$X$63/10^6</f>
        <v>15.95730923</v>
      </c>
      <c r="BX170" s="21">
        <f>+'[17]10M'!$X$63/10^6</f>
        <v>17.781611899999998</v>
      </c>
      <c r="BY170" s="21">
        <f>+'[17]11M'!$X$63/10^6</f>
        <v>19.588854510000001</v>
      </c>
      <c r="BZ170" s="21">
        <f>+'[17]12M'!$X$63/10^6</f>
        <v>21.327334290000003</v>
      </c>
    </row>
    <row r="171" spans="1:78" customFormat="1">
      <c r="A171" s="10">
        <v>1022</v>
      </c>
      <c r="B171" s="10" t="s">
        <v>31</v>
      </c>
      <c r="C171" s="28">
        <f>+'[16]30'!$E$63/10^6</f>
        <v>8.2400876299999997</v>
      </c>
      <c r="D171" s="28">
        <f>+'[16]30'!$F$63/10^6</f>
        <v>8.2809284200000004</v>
      </c>
      <c r="E171" s="28">
        <f>+'[16]30'!$G$63/10^6</f>
        <v>7.9640583000000005</v>
      </c>
      <c r="F171" s="28">
        <f>+'[16]30'!$I$63/10^6</f>
        <v>8.5282466100000001</v>
      </c>
      <c r="G171" s="28">
        <f>+'[16]30'!$J$63/10^6</f>
        <v>8.3345745300000011</v>
      </c>
      <c r="H171" s="28">
        <f>+'[16]30'!$K$63/10^6</f>
        <v>8.3815907799999998</v>
      </c>
      <c r="I171" s="28">
        <f>+'[16]30'!$M$63/10^6</f>
        <v>9.8252240200000003</v>
      </c>
      <c r="J171" s="28">
        <f>+'[16]30'!$N$63/10^6</f>
        <v>10.09200899</v>
      </c>
      <c r="K171" s="28">
        <f>+'[16]30'!$O$63/10^6</f>
        <v>10.24815729</v>
      </c>
      <c r="L171" s="28">
        <f>+'[16]30'!$Q$63/10^6</f>
        <v>9.2582115400000013</v>
      </c>
      <c r="M171" s="28">
        <f>+'[16]30'!$R$63/10^6</f>
        <v>9.682234939999999</v>
      </c>
      <c r="N171" s="28">
        <f>+'[16]30'!$S$63/10^6</f>
        <v>8.7366717800000018</v>
      </c>
      <c r="O171" s="22">
        <f t="shared" si="20"/>
        <v>107.57199482999999</v>
      </c>
      <c r="P171" s="373"/>
      <c r="Q171" s="10">
        <v>1022</v>
      </c>
      <c r="R171" s="10" t="s">
        <v>31</v>
      </c>
      <c r="S171" s="28">
        <f>+'[16]30'!$E$64/10^6</f>
        <v>7.1086950999999994</v>
      </c>
      <c r="T171" s="28">
        <f>+'[16]30'!$F$64/10^6</f>
        <v>7.1382312800000012</v>
      </c>
      <c r="U171" s="28">
        <f>+'[16]30'!$G$64/10^6</f>
        <v>6.82160878</v>
      </c>
      <c r="V171" s="28">
        <f>+'[16]30'!$I$64/10^6</f>
        <v>7.3784963899999996</v>
      </c>
      <c r="W171" s="28">
        <f>+'[16]30'!$J$64/10^6</f>
        <v>7.2197021299999999</v>
      </c>
      <c r="X171" s="28">
        <f>+'[16]30'!$K$64/10^6</f>
        <v>7.2137338900000003</v>
      </c>
      <c r="Y171" s="28">
        <f>+'[16]30'!$M$64/10^6</f>
        <v>8.7377523400000001</v>
      </c>
      <c r="Z171" s="28">
        <f>+'[16]30'!$N$64/10^6</f>
        <v>8.9064859500000004</v>
      </c>
      <c r="AA171" s="28">
        <f>+'[16]30'!$O$64/10^6</f>
        <v>9.0636512099999997</v>
      </c>
      <c r="AB171" s="28">
        <f>+'[16]30'!$Q$64/10^6</f>
        <v>8.0750797399999996</v>
      </c>
      <c r="AC171" s="28">
        <f>+'[16]30'!$R$64/10^6</f>
        <v>8.4773249199999992</v>
      </c>
      <c r="AD171" s="28">
        <f>+'[16]30'!$S$64/10^6</f>
        <v>7.5551675900000008</v>
      </c>
      <c r="AE171" s="22">
        <f t="shared" si="17"/>
        <v>93.695929320000005</v>
      </c>
      <c r="AG171" s="10">
        <v>1022</v>
      </c>
      <c r="AH171" s="10" t="s">
        <v>31</v>
      </c>
      <c r="AI171" s="28">
        <f>+'[16]30'!$E$76/10^6</f>
        <v>0.78293000000000001</v>
      </c>
      <c r="AJ171" s="28">
        <f>+'[16]30'!$F$76/10^6</f>
        <v>0.79066000000000003</v>
      </c>
      <c r="AK171" s="28">
        <f>+'[16]30'!$G$76/10^6</f>
        <v>0.78437000000000001</v>
      </c>
      <c r="AL171" s="28">
        <f>+'[16]30'!$I$76/10^6</f>
        <v>0.78822897999999997</v>
      </c>
      <c r="AM171" s="28">
        <f>+'[16]30'!$J$76/10^6</f>
        <v>0.77753000000000005</v>
      </c>
      <c r="AN171" s="28">
        <f>+'[16]30'!$K$76/10^6</f>
        <v>0.79734000000000005</v>
      </c>
      <c r="AO171" s="28">
        <f>+'[16]30'!$M$76/10^6</f>
        <v>0.75790000000000002</v>
      </c>
      <c r="AP171" s="28">
        <f>+'[16]30'!$N$76/10^6</f>
        <v>0.81474000000000002</v>
      </c>
      <c r="AQ171" s="28">
        <f>+'[16]30'!$O$76/10^6</f>
        <v>0.81553449</v>
      </c>
      <c r="AR171" s="28">
        <f>+'[16]30'!$Q$76/10^6</f>
        <v>0.80406</v>
      </c>
      <c r="AS171" s="28">
        <f>+'[16]30'!$R$76/10^6</f>
        <v>0.81941449</v>
      </c>
      <c r="AT171" s="28">
        <f>+'[16]30'!$S$76/10^6</f>
        <v>0.80079999999999996</v>
      </c>
      <c r="AU171" s="22">
        <f t="shared" si="18"/>
        <v>9.5335079600000014</v>
      </c>
      <c r="AW171" s="10">
        <v>1022</v>
      </c>
      <c r="AX171" s="10" t="s">
        <v>31</v>
      </c>
      <c r="AY171" s="21">
        <f>+'[16]30'!$E$85/10^6</f>
        <v>0.34846253000000005</v>
      </c>
      <c r="AZ171" s="21">
        <f>+'[16]30'!$F$85/10^6</f>
        <v>0.35203714000000003</v>
      </c>
      <c r="BA171" s="21">
        <f>+'[16]30'!$G$85/10^6</f>
        <v>0.35807952000000004</v>
      </c>
      <c r="BB171" s="21">
        <f>+'[16]30'!$I$85/10^6</f>
        <v>0.36152123999999997</v>
      </c>
      <c r="BC171" s="21">
        <f>+'[16]30'!$J$85/10^6</f>
        <v>0.33734240000000004</v>
      </c>
      <c r="BD171" s="21">
        <f>+'[16]30'!$K$85/10^6</f>
        <v>0.37051688999999999</v>
      </c>
      <c r="BE171" s="21">
        <f>+'[16]30'!$M$85/10^6</f>
        <v>0.32957168000000009</v>
      </c>
      <c r="BF171" s="21">
        <f>+'[16]30'!$N$85/10^6</f>
        <v>0.37078303999999995</v>
      </c>
      <c r="BG171" s="21">
        <f>+'[16]30'!$O$85/10^6</f>
        <v>0.36897159000000002</v>
      </c>
      <c r="BH171" s="21">
        <f>+'[16]30'!$Q$85/10^6</f>
        <v>0.37907180000000007</v>
      </c>
      <c r="BI171" s="21">
        <f>+'[16]30'!$R$85/10^6</f>
        <v>0.38549553000000003</v>
      </c>
      <c r="BJ171" s="21">
        <f>+'[16]30'!$S$85/10^6</f>
        <v>0.38070418999999994</v>
      </c>
      <c r="BK171" s="22">
        <f t="shared" si="19"/>
        <v>4.3425575500000004</v>
      </c>
      <c r="BM171" s="10">
        <v>1022</v>
      </c>
      <c r="BN171" s="10" t="s">
        <v>31</v>
      </c>
      <c r="BO171" s="21">
        <f t="shared" si="21"/>
        <v>8.2400876299999997</v>
      </c>
      <c r="BP171" s="21">
        <f>+'[17]2M'!$Y$63/10^6</f>
        <v>16.52101605</v>
      </c>
      <c r="BQ171" s="21">
        <f>+'[17]3M'!$Y$63/10^6</f>
        <v>24.485074350000001</v>
      </c>
      <c r="BR171" s="21">
        <f>+'[17]4M'!$Y$63/10^6</f>
        <v>33.013320959999994</v>
      </c>
      <c r="BS171" s="21">
        <f>+'[17]5M'!$Y$63/10^6</f>
        <v>41.347895489999992</v>
      </c>
      <c r="BT171" s="21">
        <f>+'[17]6M'!$Y$63/10^6</f>
        <v>49.729486269999995</v>
      </c>
      <c r="BU171" s="21">
        <f>+'[17]7M'!$Y$63/10^6</f>
        <v>59.554710289999996</v>
      </c>
      <c r="BV171" s="21">
        <f>+'[17]8M'!$Y$63/10^6</f>
        <v>69.646719279999999</v>
      </c>
      <c r="BW171" s="21">
        <f>+'[17]9M'!$Y$63/10^6</f>
        <v>79.894876569999994</v>
      </c>
      <c r="BX171" s="21">
        <f>+'[17]10M'!$Y$63/10^6</f>
        <v>89.153088109999985</v>
      </c>
      <c r="BY171" s="21">
        <f>+'[17]11M'!$Y$63/10^6</f>
        <v>98.83532305</v>
      </c>
      <c r="BZ171" s="21">
        <f>+'[17]12M'!$Y$63/10^6</f>
        <v>107.57199482999999</v>
      </c>
    </row>
    <row r="172" spans="1:78" customFormat="1">
      <c r="A172" s="10">
        <v>1023</v>
      </c>
      <c r="B172" s="10" t="s">
        <v>32</v>
      </c>
      <c r="C172" s="28">
        <f>+'[16]31'!$E$63/10^6</f>
        <v>1.64428459</v>
      </c>
      <c r="D172" s="28">
        <f>+'[16]31'!$F$63/10^6</f>
        <v>1.73446919</v>
      </c>
      <c r="E172" s="28">
        <f>+'[16]31'!$G$63/10^6</f>
        <v>1.70464193</v>
      </c>
      <c r="F172" s="28">
        <f>+'[16]31'!$I$63/10^6</f>
        <v>1.8466010699999997</v>
      </c>
      <c r="G172" s="28">
        <f>+'[16]31'!$J$63/10^6</f>
        <v>1.7264827300000003</v>
      </c>
      <c r="H172" s="28">
        <f>+'[16]31'!$K$63/10^6</f>
        <v>1.6190414199999998</v>
      </c>
      <c r="I172" s="28">
        <f>+'[16]31'!$M$63/10^6</f>
        <v>1.9581055600000001</v>
      </c>
      <c r="J172" s="28">
        <f>+'[16]31'!$N$63/10^6</f>
        <v>2.0658836699999998</v>
      </c>
      <c r="K172" s="28">
        <f>+'[16]31'!$O$63/10^6</f>
        <v>2.05442093</v>
      </c>
      <c r="L172" s="28">
        <f>+'[16]31'!$Q$63/10^6</f>
        <v>1.8975746800000002</v>
      </c>
      <c r="M172" s="28">
        <f>+'[16]31'!$R$63/10^6</f>
        <v>1.8243304299999998</v>
      </c>
      <c r="N172" s="28">
        <f>+'[16]31'!$S$63/10^6</f>
        <v>1.78479667</v>
      </c>
      <c r="O172" s="22">
        <f t="shared" si="20"/>
        <v>21.86063287</v>
      </c>
      <c r="P172" s="373"/>
      <c r="Q172" s="10">
        <v>1023</v>
      </c>
      <c r="R172" s="10" t="s">
        <v>32</v>
      </c>
      <c r="S172" s="28">
        <f>+'[16]31'!$E$64/10^6</f>
        <v>1.4161789899999999</v>
      </c>
      <c r="T172" s="28">
        <f>+'[16]31'!$F$64/10^6</f>
        <v>1.50599197</v>
      </c>
      <c r="U172" s="28">
        <f>+'[16]31'!$G$64/10^6</f>
        <v>1.47606997</v>
      </c>
      <c r="V172" s="28">
        <f>+'[16]31'!$I$64/10^6</f>
        <v>1.61096426</v>
      </c>
      <c r="W172" s="28">
        <f>+'[16]31'!$J$64/10^6</f>
        <v>1.4988069100000001</v>
      </c>
      <c r="X172" s="28">
        <f>+'[16]31'!$K$64/10^6</f>
        <v>1.3870917600000001</v>
      </c>
      <c r="Y172" s="28">
        <f>+'[16]31'!$M$64/10^6</f>
        <v>1.73470229</v>
      </c>
      <c r="Z172" s="28">
        <f>+'[16]31'!$N$64/10^6</f>
        <v>1.8304449700000001</v>
      </c>
      <c r="AA172" s="28">
        <f>+'[16]31'!$O$64/10^6</f>
        <v>1.8195840899999998</v>
      </c>
      <c r="AB172" s="28">
        <f>+'[16]31'!$Q$64/10^6</f>
        <v>1.6622241400000002</v>
      </c>
      <c r="AC172" s="28">
        <f>+'[16]31'!$R$64/10^6</f>
        <v>1.5849582199999999</v>
      </c>
      <c r="AD172" s="28">
        <f>+'[16]31'!$S$64/10^6</f>
        <v>1.54617644</v>
      </c>
      <c r="AE172" s="22">
        <f t="shared" si="17"/>
        <v>19.073194010000002</v>
      </c>
      <c r="AG172" s="10">
        <v>1023</v>
      </c>
      <c r="AH172" s="10" t="s">
        <v>32</v>
      </c>
      <c r="AI172" s="28">
        <f>+'[16]31'!$E$76/10^6</f>
        <v>0.19814000000000001</v>
      </c>
      <c r="AJ172" s="28">
        <f>+'[16]31'!$F$76/10^6</f>
        <v>0.19954</v>
      </c>
      <c r="AK172" s="28">
        <f>+'[16]31'!$G$76/10^6</f>
        <v>0.19914000000000001</v>
      </c>
      <c r="AL172" s="28">
        <f>+'[16]31'!$I$76/10^6</f>
        <v>0.20581439000000001</v>
      </c>
      <c r="AM172" s="28">
        <f>+'[16]31'!$J$76/10^6</f>
        <v>0.19930999999999999</v>
      </c>
      <c r="AN172" s="28">
        <f>+'[16]31'!$K$76/10^6</f>
        <v>0.19999</v>
      </c>
      <c r="AO172" s="28">
        <f>+'[16]31'!$M$76/10^6</f>
        <v>0.19846</v>
      </c>
      <c r="AP172" s="28">
        <f>+'[16]31'!$N$76/10^6</f>
        <v>0.20246</v>
      </c>
      <c r="AQ172" s="28">
        <f>+'[16]31'!$O$76/10^6</f>
        <v>0.20177</v>
      </c>
      <c r="AR172" s="28">
        <f>+'[16]31'!$Q$76/10^6</f>
        <v>0.20143</v>
      </c>
      <c r="AS172" s="28">
        <f>+'[16]31'!$R$76/10^6</f>
        <v>0.20513000000000001</v>
      </c>
      <c r="AT172" s="28">
        <f>+'[16]31'!$S$76/10^6</f>
        <v>0.2031</v>
      </c>
      <c r="AU172" s="22">
        <f t="shared" si="18"/>
        <v>2.4142843900000002</v>
      </c>
      <c r="AW172" s="10">
        <v>1023</v>
      </c>
      <c r="AX172" s="10" t="s">
        <v>32</v>
      </c>
      <c r="AY172" s="21">
        <f>+'[16]31'!$E$85/10^6</f>
        <v>2.9965599999999998E-2</v>
      </c>
      <c r="AZ172" s="21">
        <f>+'[16]31'!$F$85/10^6</f>
        <v>2.893722E-2</v>
      </c>
      <c r="BA172" s="21">
        <f>+'[16]31'!$G$85/10^6</f>
        <v>2.9431960000000004E-2</v>
      </c>
      <c r="BB172" s="21">
        <f>+'[16]31'!$I$85/10^6</f>
        <v>2.9822420000000002E-2</v>
      </c>
      <c r="BC172" s="21">
        <f>+'[16]31'!$J$85/10^6</f>
        <v>2.836582E-2</v>
      </c>
      <c r="BD172" s="21">
        <f>+'[16]31'!$K$85/10^6</f>
        <v>3.1959660000000001E-2</v>
      </c>
      <c r="BE172" s="21">
        <f>+'[16]31'!$M$85/10^6</f>
        <v>2.4943270000000003E-2</v>
      </c>
      <c r="BF172" s="21">
        <f>+'[16]31'!$N$85/10^6</f>
        <v>3.29787E-2</v>
      </c>
      <c r="BG172" s="21">
        <f>+'[16]31'!$O$85/10^6</f>
        <v>3.3066839999999993E-2</v>
      </c>
      <c r="BH172" s="21">
        <f>+'[16]31'!$Q$85/10^6</f>
        <v>3.3920539999999999E-2</v>
      </c>
      <c r="BI172" s="21">
        <f>+'[16]31'!$R$85/10^6</f>
        <v>3.4242210000000002E-2</v>
      </c>
      <c r="BJ172" s="21">
        <f>+'[16]31'!$S$85/10^6</f>
        <v>3.5520230000000014E-2</v>
      </c>
      <c r="BK172" s="22">
        <f t="shared" si="19"/>
        <v>0.37315447000000002</v>
      </c>
      <c r="BM172" s="10">
        <v>1023</v>
      </c>
      <c r="BN172" s="10" t="s">
        <v>32</v>
      </c>
      <c r="BO172" s="21">
        <f t="shared" si="21"/>
        <v>1.64428459</v>
      </c>
      <c r="BP172" s="21">
        <f>+'[17]2M'!$Z$63/10^6</f>
        <v>3.3787537799999994</v>
      </c>
      <c r="BQ172" s="21">
        <f>+'[17]3M'!$Z$63/10^6</f>
        <v>5.0833957099999987</v>
      </c>
      <c r="BR172" s="21">
        <f>+'[17]4M'!$Z$63/10^6</f>
        <v>6.9299967799999997</v>
      </c>
      <c r="BS172" s="21">
        <f>+'[17]5M'!$Z$63/10^6</f>
        <v>8.6564795100000005</v>
      </c>
      <c r="BT172" s="21">
        <f>+'[17]6M'!$Z$63/10^6</f>
        <v>10.275520930000001</v>
      </c>
      <c r="BU172" s="21">
        <f>+'[17]7M'!$Z$63/10^6</f>
        <v>12.233626490000001</v>
      </c>
      <c r="BV172" s="21">
        <f>+'[17]8M'!$Z$63/10^6</f>
        <v>14.299510160000002</v>
      </c>
      <c r="BW172" s="21">
        <f>+'[17]9M'!$Z$63/10^6</f>
        <v>16.353931090000003</v>
      </c>
      <c r="BX172" s="21">
        <f>+'[17]10M'!$Z$63/10^6</f>
        <v>18.251505769999998</v>
      </c>
      <c r="BY172" s="21">
        <f>+'[17]11M'!$Z$63/10^6</f>
        <v>20.075836199999998</v>
      </c>
      <c r="BZ172" s="21">
        <f>+'[17]12M'!$Z$63/10^6</f>
        <v>21.86063287</v>
      </c>
    </row>
    <row r="173" spans="1:78" customFormat="1">
      <c r="A173" s="10">
        <v>1024</v>
      </c>
      <c r="B173" s="10" t="s">
        <v>33</v>
      </c>
      <c r="C173" s="28">
        <f>+'[16]32'!$E$63/10^6</f>
        <v>13.904956629999997</v>
      </c>
      <c r="D173" s="28">
        <f>+'[16]32'!$F$63/10^6</f>
        <v>14.32459036</v>
      </c>
      <c r="E173" s="28">
        <f>+'[16]32'!$G$63/10^6</f>
        <v>14.723115780000001</v>
      </c>
      <c r="F173" s="28">
        <f>+'[16]32'!$I$63/10^6</f>
        <v>14.927370069999998</v>
      </c>
      <c r="G173" s="28">
        <f>+'[16]32'!$J$63/10^6</f>
        <v>14.957844169999998</v>
      </c>
      <c r="H173" s="28">
        <f>+'[16]32'!$K$63/10^6</f>
        <v>14.30131785</v>
      </c>
      <c r="I173" s="28">
        <f>+'[16]32'!$M$63/10^6</f>
        <v>15.851874219999999</v>
      </c>
      <c r="J173" s="28">
        <f>+'[16]32'!$N$63/10^6</f>
        <v>16.214706809999999</v>
      </c>
      <c r="K173" s="28">
        <f>+'[16]32'!$O$63/10^6</f>
        <v>15.15562851</v>
      </c>
      <c r="L173" s="28">
        <f>+'[16]32'!$Q$63/10^6</f>
        <v>15.270956740000001</v>
      </c>
      <c r="M173" s="28">
        <f>+'[16]32'!$R$63/10^6</f>
        <v>15.580247860000002</v>
      </c>
      <c r="N173" s="28">
        <f>+'[16]32'!$S$63/10^6</f>
        <v>15.367929089999999</v>
      </c>
      <c r="O173" s="22">
        <f t="shared" si="20"/>
        <v>180.58053809</v>
      </c>
      <c r="P173" s="373"/>
      <c r="Q173" s="10">
        <v>1024</v>
      </c>
      <c r="R173" s="10" t="s">
        <v>33</v>
      </c>
      <c r="S173" s="28">
        <f>+'[16]32'!$E$64/10^6</f>
        <v>12.115003659999998</v>
      </c>
      <c r="T173" s="28">
        <f>+'[16]32'!$F$64/10^6</f>
        <v>12.70463307</v>
      </c>
      <c r="U173" s="28">
        <f>+'[16]32'!$G$64/10^6</f>
        <v>13.070628620000001</v>
      </c>
      <c r="V173" s="28">
        <f>+'[16]32'!$I$64/10^6</f>
        <v>13.262319629999999</v>
      </c>
      <c r="W173" s="28">
        <f>+'[16]32'!$J$64/10^6</f>
        <v>13.236676029999998</v>
      </c>
      <c r="X173" s="28">
        <f>+'[16]32'!$K$64/10^6</f>
        <v>12.513996820000001</v>
      </c>
      <c r="Y173" s="28">
        <f>+'[16]32'!$M$64/10^6</f>
        <v>14.158209119999999</v>
      </c>
      <c r="Z173" s="28">
        <f>+'[16]32'!$N$64/10^6</f>
        <v>14.45842333</v>
      </c>
      <c r="AA173" s="28">
        <f>+'[16]32'!$O$64/10^6</f>
        <v>13.398113629999999</v>
      </c>
      <c r="AB173" s="28">
        <f>+'[16]32'!$Q$64/10^6</f>
        <v>13.44555473</v>
      </c>
      <c r="AC173" s="28">
        <f>+'[16]32'!$R$64/10^6</f>
        <v>13.774159060000001</v>
      </c>
      <c r="AD173" s="28">
        <f>+'[16]32'!$S$64/10^6</f>
        <v>13.394094259999997</v>
      </c>
      <c r="AE173" s="22">
        <f t="shared" si="17"/>
        <v>159.53181196</v>
      </c>
      <c r="AG173" s="10">
        <v>1024</v>
      </c>
      <c r="AH173" s="10" t="s">
        <v>33</v>
      </c>
      <c r="AI173" s="28">
        <f>+'[16]32'!$E$76/10^6</f>
        <v>1.2141494399999999</v>
      </c>
      <c r="AJ173" s="28">
        <f>+'[16]32'!$F$76/10^6</f>
        <v>1.0560286000000001</v>
      </c>
      <c r="AK173" s="28">
        <f>+'[16]32'!$G$76/10^6</f>
        <v>1.0635689799999999</v>
      </c>
      <c r="AL173" s="28">
        <f>+'[16]32'!$I$76/10^6</f>
        <v>1.0760099999999999</v>
      </c>
      <c r="AM173" s="28">
        <f>+'[16]32'!$J$76/10^6</f>
        <v>1.1643727099999999</v>
      </c>
      <c r="AN173" s="28">
        <f>+'[16]32'!$K$76/10^6</f>
        <v>1.0932214099999999</v>
      </c>
      <c r="AO173" s="28">
        <f>+'[16]32'!$M$76/10^6</f>
        <v>1.0683</v>
      </c>
      <c r="AP173" s="28">
        <f>+'[16]32'!$N$76/10^6</f>
        <v>1.1073255099999999</v>
      </c>
      <c r="AQ173" s="28">
        <f>+'[16]32'!$O$76/10^6</f>
        <v>1.1172558000000001</v>
      </c>
      <c r="AR173" s="28">
        <f>+'[16]32'!$Q$76/10^6</f>
        <v>1.1660214</v>
      </c>
      <c r="AS173" s="28">
        <f>+'[16]32'!$R$76/10^6</f>
        <v>1.13772775</v>
      </c>
      <c r="AT173" s="28">
        <f>+'[16]32'!$S$76/10^6</f>
        <v>1.2357461699999999</v>
      </c>
      <c r="AU173" s="22">
        <f t="shared" si="18"/>
        <v>13.49972777</v>
      </c>
      <c r="AW173" s="10">
        <v>1024</v>
      </c>
      <c r="AX173" s="10" t="s">
        <v>33</v>
      </c>
      <c r="AY173" s="21">
        <f>+'[16]32'!$E$85/10^6</f>
        <v>0.57580353000000006</v>
      </c>
      <c r="AZ173" s="21">
        <f>+'[16]32'!$F$85/10^6</f>
        <v>0.5639286899999999</v>
      </c>
      <c r="BA173" s="21">
        <f>+'[16]32'!$G$85/10^6</f>
        <v>0.58891817999999996</v>
      </c>
      <c r="BB173" s="21">
        <f>+'[16]32'!$I$85/10^6</f>
        <v>0.58904044</v>
      </c>
      <c r="BC173" s="21">
        <f>+'[16]32'!$J$85/10^6</f>
        <v>0.55679542999999998</v>
      </c>
      <c r="BD173" s="21">
        <f>+'[16]32'!$K$85/10^6</f>
        <v>0.69409962000000003</v>
      </c>
      <c r="BE173" s="21">
        <f>+'[16]32'!$M$85/10^6</f>
        <v>0.6253650999999999</v>
      </c>
      <c r="BF173" s="21">
        <f>+'[16]32'!$N$85/10^6</f>
        <v>0.64895797</v>
      </c>
      <c r="BG173" s="21">
        <f>+'[16]32'!$O$85/10^6</f>
        <v>0.64025908000000009</v>
      </c>
      <c r="BH173" s="21">
        <f>+'[16]32'!$Q$85/10^6</f>
        <v>0.65938061000000003</v>
      </c>
      <c r="BI173" s="21">
        <f>+'[16]32'!$R$85/10^6</f>
        <v>0.66836105000000001</v>
      </c>
      <c r="BJ173" s="21">
        <f>+'[16]32'!$S$85/10^6</f>
        <v>0.73808865999999995</v>
      </c>
      <c r="BK173" s="22">
        <f t="shared" si="19"/>
        <v>7.5489983599999997</v>
      </c>
      <c r="BM173" s="10">
        <v>1024</v>
      </c>
      <c r="BN173" s="10" t="s">
        <v>33</v>
      </c>
      <c r="BO173" s="21">
        <f t="shared" si="21"/>
        <v>13.904956629999997</v>
      </c>
      <c r="BP173" s="21">
        <f>+'[17]2M'!$AA$63/10^6</f>
        <v>28.229546989999999</v>
      </c>
      <c r="BQ173" s="21">
        <f>+'[17]3M'!$AA$63/10^6</f>
        <v>42.952662770000003</v>
      </c>
      <c r="BR173" s="21">
        <f>+'[17]4M'!$AA$63/10^6</f>
        <v>57.880032840000005</v>
      </c>
      <c r="BS173" s="21">
        <f>+'[17]5M'!$AA$63/10^6</f>
        <v>72.837877009999985</v>
      </c>
      <c r="BT173" s="21">
        <f>+'[17]6M'!$AA$63/10^6</f>
        <v>87.139194859999989</v>
      </c>
      <c r="BU173" s="21">
        <f>+'[17]7M'!$AA$63/10^6</f>
        <v>102.99106907999999</v>
      </c>
      <c r="BV173" s="21">
        <f>+'[17]8M'!$AA$63/10^6</f>
        <v>119.20577588999998</v>
      </c>
      <c r="BW173" s="21">
        <f>+'[17]9M'!$AA$63/10^6</f>
        <v>134.3614044</v>
      </c>
      <c r="BX173" s="21">
        <f>+'[17]10M'!$AA$63/10^6</f>
        <v>149.63236114000003</v>
      </c>
      <c r="BY173" s="21">
        <f>+'[17]11M'!$AA$63/10^6</f>
        <v>165.21260899999996</v>
      </c>
      <c r="BZ173" s="21">
        <f>+'[17]12M'!$AA$63/10^6</f>
        <v>180.58053809000003</v>
      </c>
    </row>
    <row r="174" spans="1:78" customFormat="1">
      <c r="A174" s="10">
        <v>1025</v>
      </c>
      <c r="B174" s="10" t="s">
        <v>34</v>
      </c>
      <c r="C174" s="28">
        <f>+'[16]33'!$E$63/10^6</f>
        <v>1.99400233</v>
      </c>
      <c r="D174" s="28">
        <f>+'[16]33'!$F$63/10^6</f>
        <v>2.0274884599999998</v>
      </c>
      <c r="E174" s="28">
        <f>+'[16]33'!$G$63/10^6</f>
        <v>2.0048310000000003</v>
      </c>
      <c r="F174" s="28">
        <f>+'[16]33'!$I$63/10^6</f>
        <v>2.0414097299999998</v>
      </c>
      <c r="G174" s="28">
        <f>+'[16]33'!$J$63/10^6</f>
        <v>2.0219361</v>
      </c>
      <c r="H174" s="28">
        <f>+'[16]33'!$K$63/10^6</f>
        <v>2.0245523899999998</v>
      </c>
      <c r="I174" s="28">
        <f>+'[16]33'!$M$63/10^6</f>
        <v>2.44094605</v>
      </c>
      <c r="J174" s="28">
        <f>+'[16]33'!$N$63/10^6</f>
        <v>2.6853064299999998</v>
      </c>
      <c r="K174" s="28">
        <f>+'[16]33'!$O$63/10^6</f>
        <v>2.50591681</v>
      </c>
      <c r="L174" s="28">
        <f>+'[16]33'!$Q$63/10^6</f>
        <v>2.3084330100000003</v>
      </c>
      <c r="M174" s="28">
        <f>+'[16]33'!$R$63/10^6</f>
        <v>2.3443300699999998</v>
      </c>
      <c r="N174" s="28">
        <f>+'[16]33'!$S$63/10^6</f>
        <v>2.2441433000000002</v>
      </c>
      <c r="O174" s="22">
        <f t="shared" si="20"/>
        <v>26.643295679999998</v>
      </c>
      <c r="P174" s="373"/>
      <c r="Q174" s="10">
        <v>1025</v>
      </c>
      <c r="R174" s="10" t="s">
        <v>34</v>
      </c>
      <c r="S174" s="28">
        <f>+'[16]33'!$E$64/10^6</f>
        <v>1.6705502800000001</v>
      </c>
      <c r="T174" s="28">
        <f>+'[16]33'!$F$64/10^6</f>
        <v>1.7024979899999999</v>
      </c>
      <c r="U174" s="28">
        <f>+'[16]33'!$G$64/10^6</f>
        <v>1.6695919500000003</v>
      </c>
      <c r="V174" s="28">
        <f>+'[16]33'!$I$64/10^6</f>
        <v>1.7059007699999997</v>
      </c>
      <c r="W174" s="28">
        <f>+'[16]33'!$J$64/10^6</f>
        <v>1.6867868599999998</v>
      </c>
      <c r="X174" s="28">
        <f>+'[16]33'!$K$64/10^6</f>
        <v>1.6801131599999999</v>
      </c>
      <c r="Y174" s="28">
        <f>+'[16]33'!$M$64/10^6</f>
        <v>2.09478973</v>
      </c>
      <c r="Z174" s="28">
        <f>+'[16]33'!$N$64/10^6</f>
        <v>2.3348972799999999</v>
      </c>
      <c r="AA174" s="28">
        <f>+'[16]33'!$O$64/10^6</f>
        <v>2.1491809700000002</v>
      </c>
      <c r="AB174" s="28">
        <f>+'[16]33'!$Q$64/10^6</f>
        <v>1.9439658500000001</v>
      </c>
      <c r="AC174" s="28">
        <f>+'[16]33'!$R$64/10^6</f>
        <v>1.9764322299999999</v>
      </c>
      <c r="AD174" s="28">
        <f>+'[16]33'!$S$64/10^6</f>
        <v>1.8753828100000001</v>
      </c>
      <c r="AE174" s="22">
        <f t="shared" si="17"/>
        <v>22.490089880000003</v>
      </c>
      <c r="AG174" s="10">
        <v>1025</v>
      </c>
      <c r="AH174" s="10" t="s">
        <v>34</v>
      </c>
      <c r="AI174" s="28">
        <f>+'[16]33'!$E$76/10^6</f>
        <v>0.25445000000000001</v>
      </c>
      <c r="AJ174" s="28">
        <f>+'[16]33'!$F$76/10^6</f>
        <v>0.2535</v>
      </c>
      <c r="AK174" s="28">
        <f>+'[16]33'!$G$76/10^6</f>
        <v>0.25799</v>
      </c>
      <c r="AL174" s="28">
        <f>+'[16]33'!$I$76/10^6</f>
        <v>0.25649</v>
      </c>
      <c r="AM174" s="28">
        <f>+'[16]33'!$J$76/10^6</f>
        <v>0.26099</v>
      </c>
      <c r="AN174" s="28">
        <f>+'[16]33'!$K$76/10^6</f>
        <v>0.26232</v>
      </c>
      <c r="AO174" s="28">
        <f>+'[16]33'!$M$76/10^6</f>
        <v>0.26373000000000002</v>
      </c>
      <c r="AP174" s="28">
        <f>+'[16]33'!$N$76/10^6</f>
        <v>0.26427</v>
      </c>
      <c r="AQ174" s="28">
        <f>+'[16]33'!$O$76/10^6</f>
        <v>0.26723000000000002</v>
      </c>
      <c r="AR174" s="28">
        <f>+'[16]33'!$Q$76/10^6</f>
        <v>0.27091999999999999</v>
      </c>
      <c r="AS174" s="28">
        <f>+'[16]33'!$R$76/10^6</f>
        <v>0.27242</v>
      </c>
      <c r="AT174" s="28">
        <f>+'[16]33'!$S$76/10^6</f>
        <v>0.27396999999999999</v>
      </c>
      <c r="AU174" s="22">
        <f t="shared" si="18"/>
        <v>3.1582799999999995</v>
      </c>
      <c r="AW174" s="10">
        <v>1025</v>
      </c>
      <c r="AX174" s="10" t="s">
        <v>34</v>
      </c>
      <c r="AY174" s="21">
        <f>+'[16]33'!$E$85/10^6</f>
        <v>6.9002050000000009E-2</v>
      </c>
      <c r="AZ174" s="21">
        <f>+'[16]33'!$F$85/10^6</f>
        <v>7.149047E-2</v>
      </c>
      <c r="BA174" s="21">
        <f>+'[16]33'!$G$85/10^6</f>
        <v>7.724905E-2</v>
      </c>
      <c r="BB174" s="21">
        <f>+'[16]33'!$I$85/10^6</f>
        <v>7.9018959999999985E-2</v>
      </c>
      <c r="BC174" s="21">
        <f>+'[16]33'!$J$85/10^6</f>
        <v>7.4159240000000001E-2</v>
      </c>
      <c r="BD174" s="21">
        <f>+'[16]33'!$K$85/10^6</f>
        <v>8.2119230000000001E-2</v>
      </c>
      <c r="BE174" s="21">
        <f>+'[16]33'!$M$85/10^6</f>
        <v>8.2426319999999983E-2</v>
      </c>
      <c r="BF174" s="21">
        <f>+'[16]33'!$N$85/10^6</f>
        <v>8.6139149999999998E-2</v>
      </c>
      <c r="BG174" s="21">
        <f>+'[16]33'!$O$85/10^6</f>
        <v>8.9505840000000003E-2</v>
      </c>
      <c r="BH174" s="21">
        <f>+'[16]33'!$Q$85/10^6</f>
        <v>9.3547160000000004E-2</v>
      </c>
      <c r="BI174" s="21">
        <f>+'[16]33'!$R$85/10^6</f>
        <v>9.5477839999999994E-2</v>
      </c>
      <c r="BJ174" s="21">
        <f>+'[16]33'!$S$85/10^6</f>
        <v>9.4790490000000019E-2</v>
      </c>
      <c r="BK174" s="22">
        <f t="shared" si="19"/>
        <v>0.99492579999999986</v>
      </c>
      <c r="BM174" s="10">
        <v>1025</v>
      </c>
      <c r="BN174" s="10" t="s">
        <v>34</v>
      </c>
      <c r="BO174" s="21">
        <f t="shared" si="21"/>
        <v>1.99400233</v>
      </c>
      <c r="BP174" s="21">
        <f>+'[17]2M'!$AB$63/10^6</f>
        <v>4.0214907899999996</v>
      </c>
      <c r="BQ174" s="21">
        <f>+'[17]3M'!$AB$63/10^6</f>
        <v>6.0263217900000008</v>
      </c>
      <c r="BR174" s="21">
        <f>+'[17]4M'!$AB$63/10^6</f>
        <v>8.0677315199999988</v>
      </c>
      <c r="BS174" s="21">
        <f>+'[17]5M'!$AB$63/10^6</f>
        <v>10.08966762</v>
      </c>
      <c r="BT174" s="21">
        <f>+'[17]6M'!$AB$63/10^6</f>
        <v>12.114220009999999</v>
      </c>
      <c r="BU174" s="21">
        <f>+'[17]7M'!$AB$63/10^6</f>
        <v>14.555166059999999</v>
      </c>
      <c r="BV174" s="21">
        <f>+'[17]8M'!$AB$63/10^6</f>
        <v>17.240472489999998</v>
      </c>
      <c r="BW174" s="21">
        <f>+'[17]9M'!$AB$63/10^6</f>
        <v>19.746389300000001</v>
      </c>
      <c r="BX174" s="21">
        <f>+'[17]10M'!$AB$63/10^6</f>
        <v>22.054822310000006</v>
      </c>
      <c r="BY174" s="21">
        <f>+'[17]11M'!$AB$63/10^6</f>
        <v>24.399152380000007</v>
      </c>
      <c r="BZ174" s="21">
        <f>+'[17]12M'!$AB$63/10^6</f>
        <v>26.643295680000005</v>
      </c>
    </row>
    <row r="175" spans="1:78" customFormat="1">
      <c r="A175" s="10">
        <v>1026</v>
      </c>
      <c r="B175" s="10" t="s">
        <v>35</v>
      </c>
      <c r="C175" s="28">
        <f>+'[16]34'!$E$63/10^6</f>
        <v>0.86479405999999992</v>
      </c>
      <c r="D175" s="28">
        <f>+'[16]34'!$F$63/10^6</f>
        <v>0.87736752000000007</v>
      </c>
      <c r="E175" s="28">
        <f>+'[16]34'!$G$63/10^6</f>
        <v>0.91225079000000009</v>
      </c>
      <c r="F175" s="28">
        <f>+'[16]34'!$I$63/10^6</f>
        <v>0.91996032999999999</v>
      </c>
      <c r="G175" s="28">
        <f>+'[16]34'!$J$63/10^6</f>
        <v>0.89921848999999998</v>
      </c>
      <c r="H175" s="28">
        <f>+'[16]34'!$K$63/10^6</f>
        <v>0.85346568999999994</v>
      </c>
      <c r="I175" s="28">
        <f>+'[16]34'!$M$63/10^6</f>
        <v>0.96094254999999995</v>
      </c>
      <c r="J175" s="28">
        <f>+'[16]34'!$N$63/10^6</f>
        <v>1.02279915</v>
      </c>
      <c r="K175" s="28">
        <f>+'[16]34'!$O$63/10^6</f>
        <v>1.0504669099999999</v>
      </c>
      <c r="L175" s="28">
        <f>+'[16]34'!$Q$63/10^6</f>
        <v>0.95470966000000002</v>
      </c>
      <c r="M175" s="28">
        <f>+'[16]34'!$R$63/10^6</f>
        <v>0.92318034999999998</v>
      </c>
      <c r="N175" s="28">
        <f>+'[16]34'!$S$63/10^6</f>
        <v>0.92606116000000005</v>
      </c>
      <c r="O175" s="22">
        <f t="shared" si="20"/>
        <v>11.165216660000002</v>
      </c>
      <c r="P175" s="373"/>
      <c r="Q175" s="10">
        <v>1026</v>
      </c>
      <c r="R175" s="10" t="s">
        <v>35</v>
      </c>
      <c r="S175" s="28">
        <f>+'[16]34'!$E$64/10^6</f>
        <v>0.76895261000000004</v>
      </c>
      <c r="T175" s="28">
        <f>+'[16]34'!$F$64/10^6</f>
        <v>0.78030605000000008</v>
      </c>
      <c r="U175" s="28">
        <f>+'[16]34'!$G$64/10^6</f>
        <v>0.81615290000000007</v>
      </c>
      <c r="V175" s="28">
        <f>+'[16]34'!$I$64/10^6</f>
        <v>0.82331997999999995</v>
      </c>
      <c r="W175" s="28">
        <f>+'[16]34'!$J$64/10^6</f>
        <v>0.80200539999999998</v>
      </c>
      <c r="X175" s="28">
        <f>+'[16]34'!$K$64/10^6</f>
        <v>0.75505762999999992</v>
      </c>
      <c r="Y175" s="28">
        <f>+'[16]34'!$M$64/10^6</f>
        <v>0.86925257999999994</v>
      </c>
      <c r="Z175" s="28">
        <f>+'[16]34'!$N$64/10^6</f>
        <v>0.92397125999999996</v>
      </c>
      <c r="AA175" s="28">
        <f>+'[16]34'!$O$64/10^6</f>
        <v>0.95021739999999999</v>
      </c>
      <c r="AB175" s="28">
        <f>+'[16]34'!$Q$64/10^6</f>
        <v>0.85393385999999993</v>
      </c>
      <c r="AC175" s="28">
        <f>+'[16]34'!$R$64/10^6</f>
        <v>0.8222283199999999</v>
      </c>
      <c r="AD175" s="28">
        <f>+'[16]34'!$S$64/10^6</f>
        <v>0.82508935000000005</v>
      </c>
      <c r="AE175" s="22">
        <f t="shared" si="17"/>
        <v>9.9904873400000014</v>
      </c>
      <c r="AG175" s="10">
        <v>1026</v>
      </c>
      <c r="AH175" s="10" t="s">
        <v>35</v>
      </c>
      <c r="AI175" s="28">
        <f>+'[16]34'!$E$76/10^6</f>
        <v>7.553E-2</v>
      </c>
      <c r="AJ175" s="28">
        <f>+'[16]34'!$F$76/10^6</f>
        <v>7.51E-2</v>
      </c>
      <c r="AK175" s="28">
        <f>+'[16]34'!$G$76/10^6</f>
        <v>7.5289999999999996E-2</v>
      </c>
      <c r="AL175" s="28">
        <f>+'[16]34'!$I$76/10^6</f>
        <v>7.578E-2</v>
      </c>
      <c r="AM175" s="28">
        <f>+'[16]34'!$J$76/10^6</f>
        <v>7.6410000000000006E-2</v>
      </c>
      <c r="AN175" s="28">
        <f>+'[16]34'!$K$76/10^6</f>
        <v>7.6189999999999994E-2</v>
      </c>
      <c r="AO175" s="28">
        <f>+'[16]34'!$M$76/10^6</f>
        <v>7.6829999999999996E-2</v>
      </c>
      <c r="AP175" s="28">
        <f>+'[16]34'!$N$76/10^6</f>
        <v>7.7090000000000006E-2</v>
      </c>
      <c r="AQ175" s="28">
        <f>+'[16]34'!$O$76/10^6</f>
        <v>7.7640000000000001E-2</v>
      </c>
      <c r="AR175" s="28">
        <f>+'[16]34'!$Q$76/10^6</f>
        <v>7.8140000000000001E-2</v>
      </c>
      <c r="AS175" s="28">
        <f>+'[16]34'!$R$76/10^6</f>
        <v>7.7979999999999994E-2</v>
      </c>
      <c r="AT175" s="28">
        <f>+'[16]34'!$S$76/10^6</f>
        <v>7.8229999999999994E-2</v>
      </c>
      <c r="AU175" s="22">
        <f t="shared" si="18"/>
        <v>0.92020999999999997</v>
      </c>
      <c r="AW175" s="10">
        <v>1026</v>
      </c>
      <c r="AX175" s="10" t="s">
        <v>35</v>
      </c>
      <c r="AY175" s="21">
        <f>+'[16]34'!$E$85/10^6</f>
        <v>2.0311450000000002E-2</v>
      </c>
      <c r="AZ175" s="21">
        <f>+'[16]34'!$F$85/10^6</f>
        <v>2.196147E-2</v>
      </c>
      <c r="BA175" s="21">
        <f>+'[16]34'!$G$85/10^6</f>
        <v>2.0807889999999999E-2</v>
      </c>
      <c r="BB175" s="21">
        <f>+'[16]34'!$I$85/10^6</f>
        <v>2.086035E-2</v>
      </c>
      <c r="BC175" s="21">
        <f>+'[16]34'!$J$85/10^6</f>
        <v>2.0803089999999996E-2</v>
      </c>
      <c r="BD175" s="21">
        <f>+'[16]34'!$K$85/10^6</f>
        <v>2.2218059999999998E-2</v>
      </c>
      <c r="BE175" s="21">
        <f>+'[16]34'!$M$85/10^6</f>
        <v>1.4859969999999998E-2</v>
      </c>
      <c r="BF175" s="21">
        <f>+'[16]34'!$N$85/10^6</f>
        <v>2.1737889999999999E-2</v>
      </c>
      <c r="BG175" s="21">
        <f>+'[16]34'!$O$85/10^6</f>
        <v>2.2609510000000003E-2</v>
      </c>
      <c r="BH175" s="21">
        <f>+'[16]34'!$Q$85/10^6</f>
        <v>2.2635799999999998E-2</v>
      </c>
      <c r="BI175" s="21">
        <f>+'[16]34'!$R$85/10^6</f>
        <v>2.2972029999999997E-2</v>
      </c>
      <c r="BJ175" s="21">
        <f>+'[16]34'!$S$85/10^6</f>
        <v>2.2741809999999991E-2</v>
      </c>
      <c r="BK175" s="22">
        <f t="shared" si="19"/>
        <v>0.25451931999999999</v>
      </c>
      <c r="BM175" s="10">
        <v>1026</v>
      </c>
      <c r="BN175" s="10" t="s">
        <v>35</v>
      </c>
      <c r="BO175" s="21">
        <f t="shared" si="21"/>
        <v>0.86479405999999992</v>
      </c>
      <c r="BP175" s="21">
        <f>+'[17]2M'!$AC$63/10^6</f>
        <v>1.7421615799999999</v>
      </c>
      <c r="BQ175" s="21">
        <f>+'[17]3M'!$AC$63/10^6</f>
        <v>2.6544123700000002</v>
      </c>
      <c r="BR175" s="21">
        <f>+'[17]4M'!$AC$63/10^6</f>
        <v>3.5743727000000001</v>
      </c>
      <c r="BS175" s="21">
        <f>+'[17]5M'!$AC$63/10^6</f>
        <v>4.4735911900000005</v>
      </c>
      <c r="BT175" s="21">
        <f>+'[17]6M'!$AC$63/10^6</f>
        <v>5.3270568799999989</v>
      </c>
      <c r="BU175" s="21">
        <f>+'[17]7M'!$AC$63/10^6</f>
        <v>6.2879994300000011</v>
      </c>
      <c r="BV175" s="21">
        <f>+'[17]8M'!$AC$63/10^6</f>
        <v>7.3107985799999993</v>
      </c>
      <c r="BW175" s="21">
        <f>+'[17]9M'!$AC$63/10^6</f>
        <v>8.3612654899999992</v>
      </c>
      <c r="BX175" s="21">
        <f>+'[17]10M'!$AC$63/10^6</f>
        <v>9.3159751499999981</v>
      </c>
      <c r="BY175" s="21">
        <f>+'[17]11M'!$AC$63/10^6</f>
        <v>10.239155500000003</v>
      </c>
      <c r="BZ175" s="21">
        <f>+'[17]12M'!$AC$63/10^6</f>
        <v>11.165216660000002</v>
      </c>
    </row>
    <row r="176" spans="1:78" customFormat="1">
      <c r="A176" s="10">
        <v>1027</v>
      </c>
      <c r="B176" s="10" t="s">
        <v>36</v>
      </c>
      <c r="C176" s="28">
        <f>+'[16]35'!$E$63/10^6</f>
        <v>1.1145278699999999</v>
      </c>
      <c r="D176" s="28">
        <f>+'[16]35'!$F$63/10^6</f>
        <v>1.30715888</v>
      </c>
      <c r="E176" s="28">
        <f>+'[16]35'!$G$63/10^6</f>
        <v>1.1605598500000001</v>
      </c>
      <c r="F176" s="28">
        <f>+'[16]35'!$I$63/10^6</f>
        <v>1.2431068299999999</v>
      </c>
      <c r="G176" s="28">
        <f>+'[16]35'!$J$63/10^6</f>
        <v>1.2513526000000001</v>
      </c>
      <c r="H176" s="28">
        <f>+'[16]35'!$K$63/10^6</f>
        <v>1.1611354299999999</v>
      </c>
      <c r="I176" s="28">
        <f>+'[16]35'!$M$63/10^6</f>
        <v>1.48041201</v>
      </c>
      <c r="J176" s="28">
        <f>+'[16]35'!$N$63/10^6</f>
        <v>1.4951009100000001</v>
      </c>
      <c r="K176" s="28">
        <f>+'[16]35'!$O$63/10^6</f>
        <v>1.5064901100000001</v>
      </c>
      <c r="L176" s="28">
        <f>+'[16]35'!$Q$63/10^6</f>
        <v>1.6345967699999999</v>
      </c>
      <c r="M176" s="28">
        <f>+'[16]35'!$R$63/10^6</f>
        <v>1.2126408100000001</v>
      </c>
      <c r="N176" s="28">
        <f>+'[16]35'!$S$63/10^6</f>
        <v>1.3275517400000001</v>
      </c>
      <c r="O176" s="22">
        <f t="shared" si="20"/>
        <v>15.89463381</v>
      </c>
      <c r="P176" s="373"/>
      <c r="Q176" s="10">
        <v>1027</v>
      </c>
      <c r="R176" s="10" t="s">
        <v>36</v>
      </c>
      <c r="S176" s="28">
        <f>+'[16]35'!$E$64/10^6</f>
        <v>0.97198367999999991</v>
      </c>
      <c r="T176" s="28">
        <f>+'[16]35'!$F$64/10^6</f>
        <v>1.1580868</v>
      </c>
      <c r="U176" s="28">
        <f>+'[16]35'!$G$64/10^6</f>
        <v>1.0188183100000001</v>
      </c>
      <c r="V176" s="28">
        <f>+'[16]35'!$I$64/10^6</f>
        <v>1.0991550999999999</v>
      </c>
      <c r="W176" s="28">
        <f>+'[16]35'!$J$64/10^6</f>
        <v>1.1108272800000001</v>
      </c>
      <c r="X176" s="28">
        <f>+'[16]35'!$K$64/10^6</f>
        <v>1.0163333800000001</v>
      </c>
      <c r="Y176" s="28">
        <f>+'[16]35'!$M$64/10^6</f>
        <v>1.33674834</v>
      </c>
      <c r="Z176" s="28">
        <f>+'[16]35'!$N$64/10^6</f>
        <v>1.3487012400000002</v>
      </c>
      <c r="AA176" s="28">
        <f>+'[16]35'!$O$64/10^6</f>
        <v>1.35964686</v>
      </c>
      <c r="AB176" s="28">
        <f>+'[16]35'!$Q$64/10^6</f>
        <v>1.4815391100000002</v>
      </c>
      <c r="AC176" s="28">
        <f>+'[16]35'!$R$64/10^6</f>
        <v>1.05887479</v>
      </c>
      <c r="AD176" s="28">
        <f>+'[16]35'!$S$64/10^6</f>
        <v>1.1707848999999999</v>
      </c>
      <c r="AE176" s="22">
        <f t="shared" si="17"/>
        <v>14.131499789999998</v>
      </c>
      <c r="AG176" s="10">
        <v>1027</v>
      </c>
      <c r="AH176" s="10" t="s">
        <v>36</v>
      </c>
      <c r="AI176" s="28">
        <f>+'[16]35'!$E$76/10^6</f>
        <v>0.12102</v>
      </c>
      <c r="AJ176" s="28">
        <f>+'[16]35'!$F$76/10^6</f>
        <v>0.12701000000000001</v>
      </c>
      <c r="AK176" s="28">
        <f>+'[16]35'!$G$76/10^6</f>
        <v>0.1193</v>
      </c>
      <c r="AL176" s="28">
        <f>+'[16]35'!$I$76/10^6</f>
        <v>0.12138</v>
      </c>
      <c r="AM176" s="28">
        <f>+'[16]35'!$J$76/10^6</f>
        <v>0.12008000000000001</v>
      </c>
      <c r="AN176" s="28">
        <f>+'[16]35'!$K$76/10^6</f>
        <v>0.12119000000000001</v>
      </c>
      <c r="AO176" s="28">
        <f>+'[16]35'!$M$76/10^6</f>
        <v>0.12032</v>
      </c>
      <c r="AP176" s="28">
        <f>+'[16]35'!$N$76/10^6</f>
        <v>0.1212</v>
      </c>
      <c r="AQ176" s="28">
        <f>+'[16]35'!$O$76/10^6</f>
        <v>0.12218</v>
      </c>
      <c r="AR176" s="28">
        <f>+'[16]35'!$Q$76/10^6</f>
        <v>0.12368</v>
      </c>
      <c r="AS176" s="28">
        <f>+'[16]35'!$R$76/10^6</f>
        <v>0.12393999999999999</v>
      </c>
      <c r="AT176" s="28">
        <f>+'[16]35'!$S$76/10^6</f>
        <v>0.12548999999999999</v>
      </c>
      <c r="AU176" s="22">
        <f t="shared" si="18"/>
        <v>1.46679</v>
      </c>
      <c r="AW176" s="10">
        <v>1027</v>
      </c>
      <c r="AX176" s="10" t="s">
        <v>36</v>
      </c>
      <c r="AY176" s="21">
        <f>+'[16]35'!$E$85/10^6</f>
        <v>2.1524189999999999E-2</v>
      </c>
      <c r="AZ176" s="21">
        <f>+'[16]35'!$F$85/10^6</f>
        <v>2.2062080000000001E-2</v>
      </c>
      <c r="BA176" s="21">
        <f>+'[16]35'!$G$85/10^6</f>
        <v>2.2441539999999999E-2</v>
      </c>
      <c r="BB176" s="21">
        <f>+'[16]35'!$I$85/10^6</f>
        <v>2.2571729999999998E-2</v>
      </c>
      <c r="BC176" s="21">
        <f>+'[16]35'!$J$85/10^6</f>
        <v>2.0445319999999999E-2</v>
      </c>
      <c r="BD176" s="21">
        <f>+'[16]35'!$K$85/10^6</f>
        <v>2.3612049999999999E-2</v>
      </c>
      <c r="BE176" s="21">
        <f>+'[16]35'!$M$85/10^6</f>
        <v>2.3343669999999997E-2</v>
      </c>
      <c r="BF176" s="21">
        <f>+'[16]35'!$N$85/10^6</f>
        <v>2.5199669999999997E-2</v>
      </c>
      <c r="BG176" s="21">
        <f>+'[16]35'!$O$85/10^6</f>
        <v>2.4663250000000001E-2</v>
      </c>
      <c r="BH176" s="21">
        <f>+'[16]35'!$Q$85/10^6</f>
        <v>2.937766E-2</v>
      </c>
      <c r="BI176" s="21">
        <f>+'[16]35'!$R$85/10^6</f>
        <v>2.9826020000000002E-2</v>
      </c>
      <c r="BJ176" s="21">
        <f>+'[16]35'!$S$85/10^6</f>
        <v>3.127684E-2</v>
      </c>
      <c r="BK176" s="22">
        <f t="shared" si="19"/>
        <v>0.29634402000000004</v>
      </c>
      <c r="BM176" s="10">
        <v>1027</v>
      </c>
      <c r="BN176" s="10" t="s">
        <v>36</v>
      </c>
      <c r="BO176" s="21">
        <f t="shared" si="21"/>
        <v>1.1145278699999999</v>
      </c>
      <c r="BP176" s="21">
        <f>+'[17]2M'!$AD$63/10^6</f>
        <v>2.4216867500000001</v>
      </c>
      <c r="BQ176" s="21">
        <f>+'[17]3M'!$AD$63/10^6</f>
        <v>3.5822466000000004</v>
      </c>
      <c r="BR176" s="21">
        <f>+'[17]4M'!$AD$63/10^6</f>
        <v>4.8253534300000007</v>
      </c>
      <c r="BS176" s="21">
        <f>+'[17]5M'!$AD$63/10^6</f>
        <v>6.0767060300000013</v>
      </c>
      <c r="BT176" s="21">
        <f>+'[17]6M'!$AD$63/10^6</f>
        <v>7.2378414600000003</v>
      </c>
      <c r="BU176" s="21">
        <f>+'[17]7M'!$AD$63/10^6</f>
        <v>8.7182534700000005</v>
      </c>
      <c r="BV176" s="21">
        <f>+'[17]8M'!$AD$63/10^6</f>
        <v>10.21335438</v>
      </c>
      <c r="BW176" s="21">
        <f>+'[17]9M'!$AD$63/10^6</f>
        <v>11.719844490000002</v>
      </c>
      <c r="BX176" s="21">
        <f>+'[17]10M'!$AD$63/10^6</f>
        <v>13.35444126</v>
      </c>
      <c r="BY176" s="21">
        <f>+'[17]11M'!$AD$63/10^6</f>
        <v>14.56708207</v>
      </c>
      <c r="BZ176" s="21">
        <f>+'[17]12M'!$AD$63/10^6</f>
        <v>15.894633810000002</v>
      </c>
    </row>
    <row r="177" spans="1:78" customFormat="1">
      <c r="A177" s="10">
        <v>1028</v>
      </c>
      <c r="B177" s="10" t="s">
        <v>37</v>
      </c>
      <c r="C177" s="28">
        <f>+'[16]36'!$E$63/10^6</f>
        <v>6.6441257800000004</v>
      </c>
      <c r="D177" s="28">
        <f>+'[16]36'!$F$63/10^6</f>
        <v>6.6993453700000005</v>
      </c>
      <c r="E177" s="28">
        <f>+'[16]36'!$G$63/10^6</f>
        <v>6.80722133</v>
      </c>
      <c r="F177" s="28">
        <f>+'[16]36'!$I$63/10^6</f>
        <v>7.0861282900000004</v>
      </c>
      <c r="G177" s="28">
        <f>+'[16]36'!$J$63/10^6</f>
        <v>6.9926076700000008</v>
      </c>
      <c r="H177" s="28">
        <f>+'[16]36'!$K$63/10^6</f>
        <v>6.7125924699999997</v>
      </c>
      <c r="I177" s="28">
        <f>+'[16]36'!$M$63/10^6</f>
        <v>7.5718303799999989</v>
      </c>
      <c r="J177" s="28">
        <f>+'[16]36'!$N$63/10^6</f>
        <v>7.90570605</v>
      </c>
      <c r="K177" s="28">
        <f>+'[16]36'!$O$63/10^6</f>
        <v>8.124144359999999</v>
      </c>
      <c r="L177" s="28">
        <f>+'[16]36'!$Q$63/10^6</f>
        <v>7.4765741300000013</v>
      </c>
      <c r="M177" s="28">
        <f>+'[16]36'!$R$63/10^6</f>
        <v>7.6391471899999992</v>
      </c>
      <c r="N177" s="28">
        <f>+'[16]36'!$S$63/10^6</f>
        <v>7.6864442999999998</v>
      </c>
      <c r="O177" s="22">
        <f t="shared" si="20"/>
        <v>87.345867320000011</v>
      </c>
      <c r="P177" s="373"/>
      <c r="Q177" s="10">
        <v>1028</v>
      </c>
      <c r="R177" s="10" t="s">
        <v>37</v>
      </c>
      <c r="S177" s="28">
        <f>+'[16]36'!$E$64/10^6</f>
        <v>5.8029012700000004</v>
      </c>
      <c r="T177" s="28">
        <f>+'[16]36'!$F$64/10^6</f>
        <v>5.8545659400000005</v>
      </c>
      <c r="U177" s="28">
        <f>+'[16]36'!$G$64/10^6</f>
        <v>5.9505463499999998</v>
      </c>
      <c r="V177" s="28">
        <f>+'[16]36'!$I$64/10^6</f>
        <v>6.2428874500000004</v>
      </c>
      <c r="W177" s="28">
        <f>+'[16]36'!$J$64/10^6</f>
        <v>6.1500975900000006</v>
      </c>
      <c r="X177" s="28">
        <f>+'[16]36'!$K$64/10^6</f>
        <v>5.8479981099999998</v>
      </c>
      <c r="Y177" s="28">
        <f>+'[16]36'!$M$64/10^6</f>
        <v>6.7182129099999992</v>
      </c>
      <c r="Z177" s="28">
        <f>+'[16]36'!$N$64/10^6</f>
        <v>7.0215149799999992</v>
      </c>
      <c r="AA177" s="28">
        <f>+'[16]36'!$O$64/10^6</f>
        <v>7.2433875199999997</v>
      </c>
      <c r="AB177" s="28">
        <f>+'[16]36'!$Q$64/10^6</f>
        <v>6.5870837300000007</v>
      </c>
      <c r="AC177" s="28">
        <f>+'[16]36'!$R$64/10^6</f>
        <v>6.5697223899999999</v>
      </c>
      <c r="AD177" s="28">
        <f>+'[16]36'!$S$64/10^6</f>
        <v>6.4722987699999992</v>
      </c>
      <c r="AE177" s="22">
        <f t="shared" si="17"/>
        <v>76.461217009999999</v>
      </c>
      <c r="AG177" s="10">
        <v>1028</v>
      </c>
      <c r="AH177" s="10" t="s">
        <v>37</v>
      </c>
      <c r="AI177" s="28">
        <f>+'[16]36'!$E$76/10^6</f>
        <v>0.65542999999999996</v>
      </c>
      <c r="AJ177" s="28">
        <f>+'[16]36'!$F$76/10^6</f>
        <v>0.65807000000000004</v>
      </c>
      <c r="AK177" s="28">
        <f>+'[16]36'!$G$76/10^6</f>
        <v>0.66186999999999996</v>
      </c>
      <c r="AL177" s="28">
        <f>+'[16]36'!$I$76/10^6</f>
        <v>0.65144000000000002</v>
      </c>
      <c r="AM177" s="28">
        <f>+'[16]36'!$J$76/10^6</f>
        <v>0.66574999999999995</v>
      </c>
      <c r="AN177" s="28">
        <f>+'[16]36'!$K$76/10^6</f>
        <v>0.67166999999999999</v>
      </c>
      <c r="AO177" s="28">
        <f>+'[16]36'!$M$76/10^6</f>
        <v>0.66588999999999998</v>
      </c>
      <c r="AP177" s="28">
        <f>+'[16]36'!$N$76/10^6</f>
        <v>0.68071999999999999</v>
      </c>
      <c r="AQ177" s="28">
        <f>+'[16]36'!$O$76/10^6</f>
        <v>0.67800000000000005</v>
      </c>
      <c r="AR177" s="28">
        <f>+'[16]36'!$Q$76/10^6</f>
        <v>0.68120000000000003</v>
      </c>
      <c r="AS177" s="28">
        <f>+'[16]36'!$R$76/10^6</f>
        <v>0.67156000000000005</v>
      </c>
      <c r="AT177" s="28">
        <f>+'[16]36'!$S$76/10^6</f>
        <v>0.66791999999999996</v>
      </c>
      <c r="AU177" s="22">
        <f t="shared" si="18"/>
        <v>8.0095200000000002</v>
      </c>
      <c r="AW177" s="10">
        <v>1028</v>
      </c>
      <c r="AX177" s="10" t="s">
        <v>37</v>
      </c>
      <c r="AY177" s="21">
        <f>+'[16]36'!$E$85/10^6</f>
        <v>0.18579451</v>
      </c>
      <c r="AZ177" s="21">
        <f>+'[16]36'!$F$85/10^6</f>
        <v>0.18670942999999998</v>
      </c>
      <c r="BA177" s="21">
        <f>+'[16]36'!$G$85/10^6</f>
        <v>0.19480497999999999</v>
      </c>
      <c r="BB177" s="21">
        <f>+'[16]36'!$I$85/10^6</f>
        <v>0.19180083999999997</v>
      </c>
      <c r="BC177" s="21">
        <f>+'[16]36'!$J$85/10^6</f>
        <v>0.17676008000000001</v>
      </c>
      <c r="BD177" s="21">
        <f>+'[16]36'!$K$85/10^6</f>
        <v>0.19292435999999999</v>
      </c>
      <c r="BE177" s="21">
        <f>+'[16]36'!$M$85/10^6</f>
        <v>0.18772747000000004</v>
      </c>
      <c r="BF177" s="21">
        <f>+'[16]36'!$N$85/10^6</f>
        <v>0.20347107</v>
      </c>
      <c r="BG177" s="21">
        <f>+'[16]36'!$O$85/10^6</f>
        <v>0.20275683999999999</v>
      </c>
      <c r="BH177" s="21">
        <f>+'[16]36'!$Q$85/10^6</f>
        <v>0.20829039999999999</v>
      </c>
      <c r="BI177" s="21">
        <f>+'[16]36'!$R$85/10^6</f>
        <v>0.39786479999999996</v>
      </c>
      <c r="BJ177" s="21">
        <f>+'[16]36'!$S$85/10^6</f>
        <v>0.54622553000000007</v>
      </c>
      <c r="BK177" s="22">
        <f t="shared" si="19"/>
        <v>2.8751303099999999</v>
      </c>
      <c r="BM177" s="10">
        <v>1028</v>
      </c>
      <c r="BN177" s="10" t="s">
        <v>37</v>
      </c>
      <c r="BO177" s="21">
        <f t="shared" si="21"/>
        <v>6.6441257800000004</v>
      </c>
      <c r="BP177" s="21">
        <f>+'[17]2M'!$AE$63/10^6</f>
        <v>13.343471150000001</v>
      </c>
      <c r="BQ177" s="21">
        <f>+'[17]3M'!$AE$63/10^6</f>
        <v>20.15069248</v>
      </c>
      <c r="BR177" s="21">
        <f>+'[17]4M'!$AE$63/10^6</f>
        <v>27.236820770000005</v>
      </c>
      <c r="BS177" s="21">
        <f>+'[17]5M'!$AE$63/10^6</f>
        <v>34.22942844</v>
      </c>
      <c r="BT177" s="21">
        <f>+'[17]6M'!$AE$63/10^6</f>
        <v>40.942020910000004</v>
      </c>
      <c r="BU177" s="21">
        <f>+'[17]7M'!$AE$63/10^6</f>
        <v>48.513851289999998</v>
      </c>
      <c r="BV177" s="21">
        <f>+'[17]8M'!$AE$63/10^6</f>
        <v>56.419557340000004</v>
      </c>
      <c r="BW177" s="21">
        <f>+'[17]9M'!$AE$63/10^6</f>
        <v>64.5437017</v>
      </c>
      <c r="BX177" s="21">
        <f>+'[17]10M'!$AE$63/10^6</f>
        <v>72.020275830000003</v>
      </c>
      <c r="BY177" s="21">
        <f>+'[17]11M'!$AE$63/10^6</f>
        <v>79.659423019999991</v>
      </c>
      <c r="BZ177" s="21">
        <f>+'[17]12M'!$AE$63/10^6</f>
        <v>87.345867320000011</v>
      </c>
    </row>
    <row r="178" spans="1:78" customFormat="1">
      <c r="A178" s="10">
        <v>1029</v>
      </c>
      <c r="B178" s="10" t="s">
        <v>38</v>
      </c>
      <c r="C178" s="28">
        <f>+'[16]37'!$E$63/10^6</f>
        <v>0.95646764000000006</v>
      </c>
      <c r="D178" s="28">
        <f>+'[16]37'!$F$63/10^6</f>
        <v>1.0286603700000001</v>
      </c>
      <c r="E178" s="28">
        <f>+'[16]37'!$G$63/10^6</f>
        <v>1.0491316400000001</v>
      </c>
      <c r="F178" s="28">
        <f>+'[16]37'!$I$63/10^6</f>
        <v>1.1064593699999998</v>
      </c>
      <c r="G178" s="28">
        <f>+'[16]37'!$J$63/10^6</f>
        <v>1.01963983</v>
      </c>
      <c r="H178" s="28">
        <f>+'[16]37'!$K$63/10^6</f>
        <v>1.0301690299999999</v>
      </c>
      <c r="I178" s="28">
        <f>+'[16]37'!$M$63/10^6</f>
        <v>1.1903308100000001</v>
      </c>
      <c r="J178" s="28">
        <f>+'[16]37'!$N$63/10^6</f>
        <v>1.2936973200000002</v>
      </c>
      <c r="K178" s="28">
        <f>+'[16]37'!$O$63/10^6</f>
        <v>1.2471642100000002</v>
      </c>
      <c r="L178" s="28">
        <f>+'[16]37'!$Q$63/10^6</f>
        <v>1.1323409499999999</v>
      </c>
      <c r="M178" s="28">
        <f>+'[16]37'!$R$63/10^6</f>
        <v>1.17852672</v>
      </c>
      <c r="N178" s="28">
        <f>+'[16]37'!$S$63/10^6</f>
        <v>1.03389223</v>
      </c>
      <c r="O178" s="22">
        <f t="shared" si="20"/>
        <v>13.266480120000001</v>
      </c>
      <c r="P178" s="373"/>
      <c r="Q178" s="10">
        <v>1029</v>
      </c>
      <c r="R178" s="10" t="s">
        <v>38</v>
      </c>
      <c r="S178" s="28">
        <f>+'[16]37'!$E$64/10^6</f>
        <v>0.81544359999999994</v>
      </c>
      <c r="T178" s="28">
        <f>+'[16]37'!$F$64/10^6</f>
        <v>0.88354260000000007</v>
      </c>
      <c r="U178" s="28">
        <f>+'[16]37'!$G$64/10^6</f>
        <v>0.8979724</v>
      </c>
      <c r="V178" s="28">
        <f>+'[16]37'!$I$64/10^6</f>
        <v>0.96018977999999988</v>
      </c>
      <c r="W178" s="28">
        <f>+'[16]37'!$J$64/10^6</f>
        <v>0.87430812000000002</v>
      </c>
      <c r="X178" s="28">
        <f>+'[16]37'!$K$64/10^6</f>
        <v>0.88180903999999993</v>
      </c>
      <c r="Y178" s="28">
        <f>+'[16]37'!$M$64/10^6</f>
        <v>1.04377831</v>
      </c>
      <c r="Z178" s="28">
        <f>+'[16]37'!$N$64/10^6</f>
        <v>1.1391457899999999</v>
      </c>
      <c r="AA178" s="28">
        <f>+'[16]37'!$O$64/10^6</f>
        <v>1.0929976400000001</v>
      </c>
      <c r="AB178" s="28">
        <f>+'[16]37'!$Q$64/10^6</f>
        <v>0.98024481000000008</v>
      </c>
      <c r="AC178" s="28">
        <f>+'[16]37'!$R$64/10^6</f>
        <v>1.0233353999999999</v>
      </c>
      <c r="AD178" s="28">
        <f>+'[16]37'!$S$64/10^6</f>
        <v>0.87890314999999986</v>
      </c>
      <c r="AE178" s="22">
        <f t="shared" si="17"/>
        <v>11.471670640000001</v>
      </c>
      <c r="AG178" s="10">
        <v>1029</v>
      </c>
      <c r="AH178" s="10" t="s">
        <v>38</v>
      </c>
      <c r="AI178" s="28">
        <f>+'[16]37'!$E$76/10^6</f>
        <v>0.1128</v>
      </c>
      <c r="AJ178" s="28">
        <f>+'[16]37'!$F$76/10^6</f>
        <v>0.1160857</v>
      </c>
      <c r="AK178" s="28">
        <f>+'[16]37'!$G$76/10^6</f>
        <v>0.1144</v>
      </c>
      <c r="AL178" s="28">
        <f>+'[16]37'!$I$76/10^6</f>
        <v>0.11529</v>
      </c>
      <c r="AM178" s="28">
        <f>+'[16]37'!$J$76/10^6</f>
        <v>0.1167</v>
      </c>
      <c r="AN178" s="28">
        <f>+'[16]37'!$K$76/10^6</f>
        <v>0.11487</v>
      </c>
      <c r="AO178" s="28">
        <f>+'[16]37'!$M$76/10^6</f>
        <v>0.1159</v>
      </c>
      <c r="AP178" s="28">
        <f>+'[16]37'!$N$76/10^6</f>
        <v>0.12264878</v>
      </c>
      <c r="AQ178" s="28">
        <f>+'[16]37'!$O$76/10^6</f>
        <v>0.12157</v>
      </c>
      <c r="AR178" s="28">
        <f>+'[16]37'!$Q$76/10^6</f>
        <v>0.11959</v>
      </c>
      <c r="AS178" s="28">
        <f>+'[16]37'!$R$76/10^6</f>
        <v>0.12090982</v>
      </c>
      <c r="AT178" s="28">
        <f>+'[16]37'!$S$76/10^6</f>
        <v>0.12160438999999999</v>
      </c>
      <c r="AU178" s="22">
        <f t="shared" si="18"/>
        <v>1.4123686900000001</v>
      </c>
      <c r="AW178" s="10">
        <v>1029</v>
      </c>
      <c r="AX178" s="10" t="s">
        <v>38</v>
      </c>
      <c r="AY178" s="21">
        <f>+'[16]37'!$E$85/10^6</f>
        <v>2.8224040000000002E-2</v>
      </c>
      <c r="AZ178" s="21">
        <f>+'[16]37'!$F$85/10^6</f>
        <v>2.903207E-2</v>
      </c>
      <c r="BA178" s="21">
        <f>+'[16]37'!$G$85/10^6</f>
        <v>3.6759239999999999E-2</v>
      </c>
      <c r="BB178" s="21">
        <f>+'[16]37'!$I$85/10^6</f>
        <v>3.0979589999999998E-2</v>
      </c>
      <c r="BC178" s="21">
        <f>+'[16]37'!$J$85/10^6</f>
        <v>2.8631709999999998E-2</v>
      </c>
      <c r="BD178" s="21">
        <f>+'[16]37'!$K$85/10^6</f>
        <v>3.3489990000000004E-2</v>
      </c>
      <c r="BE178" s="21">
        <f>+'[16]37'!$M$85/10^6</f>
        <v>3.0652499999999999E-2</v>
      </c>
      <c r="BF178" s="21">
        <f>+'[16]37'!$N$85/10^6</f>
        <v>3.1902750000000001E-2</v>
      </c>
      <c r="BG178" s="21">
        <f>+'[16]37'!$O$85/10^6</f>
        <v>3.2596569999999998E-2</v>
      </c>
      <c r="BH178" s="21">
        <f>+'[16]37'!$Q$85/10^6</f>
        <v>3.2506140000000003E-2</v>
      </c>
      <c r="BI178" s="21">
        <f>+'[16]37'!$R$85/10^6</f>
        <v>3.4281500000000006E-2</v>
      </c>
      <c r="BJ178" s="21">
        <f>+'[16]37'!$S$85/10^6</f>
        <v>3.3384690000000009E-2</v>
      </c>
      <c r="BK178" s="22">
        <f t="shared" si="19"/>
        <v>0.38244079000000003</v>
      </c>
      <c r="BM178" s="10">
        <v>1029</v>
      </c>
      <c r="BN178" s="10" t="s">
        <v>38</v>
      </c>
      <c r="BO178" s="21">
        <f t="shared" si="21"/>
        <v>0.95646764000000006</v>
      </c>
      <c r="BP178" s="21">
        <f>+'[17]2M'!$AF$63/10^6</f>
        <v>1.9851280100000002</v>
      </c>
      <c r="BQ178" s="21">
        <f>+'[17]3M'!$AF$63/10^6</f>
        <v>3.0342596500000005</v>
      </c>
      <c r="BR178" s="21">
        <f>+'[17]4M'!$AF$63/10^6</f>
        <v>4.1407190199999997</v>
      </c>
      <c r="BS178" s="21">
        <f>+'[17]5M'!$AF$63/10^6</f>
        <v>5.1603588500000015</v>
      </c>
      <c r="BT178" s="21">
        <f>+'[17]6M'!$AF$63/10^6</f>
        <v>6.1905278800000003</v>
      </c>
      <c r="BU178" s="21">
        <f>+'[17]7M'!$AF$63/10^6</f>
        <v>7.3808586900000002</v>
      </c>
      <c r="BV178" s="21">
        <f>+'[17]8M'!$AF$63/10^6</f>
        <v>8.6745560100000016</v>
      </c>
      <c r="BW178" s="21">
        <f>+'[17]9M'!$AF$63/10^6</f>
        <v>9.9217202199999992</v>
      </c>
      <c r="BX178" s="21">
        <f>+'[17]10M'!$AF$63/10^6</f>
        <v>11.054061170000001</v>
      </c>
      <c r="BY178" s="21">
        <f>+'[17]11M'!$AF$63/10^6</f>
        <v>12.23258789</v>
      </c>
      <c r="BZ178" s="21">
        <f>+'[17]12M'!$AF$63/10^6</f>
        <v>13.266480119999997</v>
      </c>
    </row>
    <row r="179" spans="1:78" customFormat="1">
      <c r="A179" s="15">
        <v>1030</v>
      </c>
      <c r="B179" s="15" t="s">
        <v>18</v>
      </c>
      <c r="C179" s="30">
        <f>+'[16]17'!$E$63/10^6</f>
        <v>1.4501420600000001</v>
      </c>
      <c r="D179" s="30">
        <f>+'[16]17'!$F$63/10^6</f>
        <v>1.4721996300000002</v>
      </c>
      <c r="E179" s="30">
        <f>+'[16]17'!$G$63/10^6</f>
        <v>1.4984019000000002</v>
      </c>
      <c r="F179" s="30">
        <f>+'[16]17'!$I$63/10^6</f>
        <v>1.5574167199999998</v>
      </c>
      <c r="G179" s="30">
        <f>+'[16]17'!$J$63/10^6</f>
        <v>1.49003358</v>
      </c>
      <c r="H179" s="30">
        <f>+'[16]17'!$K$63/10^6</f>
        <v>1.5684205900000001</v>
      </c>
      <c r="I179" s="30">
        <f>+'[16]17'!$M$63/10^6</f>
        <v>1.71911788</v>
      </c>
      <c r="J179" s="30">
        <f>+'[16]17'!$N$63/10^6</f>
        <v>1.8320825900000002</v>
      </c>
      <c r="K179" s="30">
        <f>+'[16]17'!$O$63/10^6</f>
        <v>1.64114315</v>
      </c>
      <c r="L179" s="30">
        <f>+'[16]17'!$Q$63/10^6</f>
        <v>1.47250985</v>
      </c>
      <c r="M179" s="30">
        <f>+'[16]17'!$R$63/10^6</f>
        <v>1.58049963</v>
      </c>
      <c r="N179" s="30">
        <f>+'[16]17'!$S$63/10^6</f>
        <v>1.48134532</v>
      </c>
      <c r="O179" s="24">
        <f>SUM(C179:N179)</f>
        <v>18.763312899999999</v>
      </c>
      <c r="P179" s="373"/>
      <c r="Q179" s="15">
        <v>1030</v>
      </c>
      <c r="R179" s="15" t="s">
        <v>18</v>
      </c>
      <c r="S179" s="30">
        <f>+'[16]17'!$E$64/10^6</f>
        <v>1.2771877700000001</v>
      </c>
      <c r="T179" s="30">
        <f>+'[16]17'!$F$64/10^6</f>
        <v>1.31184404</v>
      </c>
      <c r="U179" s="30">
        <f>+'[16]17'!$G$64/10^6</f>
        <v>1.32718154</v>
      </c>
      <c r="V179" s="30">
        <f>+'[16]17'!$I$64/10^6</f>
        <v>1.3976250299999997</v>
      </c>
      <c r="W179" s="30">
        <f>+'[16]17'!$J$64/10^6</f>
        <v>1.33520635</v>
      </c>
      <c r="X179" s="30">
        <f>+'[16]17'!$K$64/10^6</f>
        <v>1.4078922600000001</v>
      </c>
      <c r="Y179" s="30">
        <f>+'[16]17'!$M$64/10^6</f>
        <v>1.55884471</v>
      </c>
      <c r="Z179" s="30">
        <f>+'[16]17'!$N$64/10^6</f>
        <v>1.6678470700000001</v>
      </c>
      <c r="AA179" s="30">
        <f>+'[16]17'!$O$64/10^6</f>
        <v>1.4811499299999999</v>
      </c>
      <c r="AB179" s="30">
        <f>+'[16]17'!$Q$64/10^6</f>
        <v>1.3077816</v>
      </c>
      <c r="AC179" s="30">
        <f>+'[16]17'!$R$64/10^6</f>
        <v>1.4105241300000002</v>
      </c>
      <c r="AD179" s="30">
        <f>+'[16]17'!$S$64/10^6</f>
        <v>1.3127745399999999</v>
      </c>
      <c r="AE179" s="24">
        <f t="shared" si="17"/>
        <v>16.795858970000001</v>
      </c>
      <c r="AG179" s="15">
        <v>1030</v>
      </c>
      <c r="AH179" s="15" t="s">
        <v>18</v>
      </c>
      <c r="AI179" s="30">
        <f>+'[16]17'!$E$76/10^6</f>
        <v>0.15322</v>
      </c>
      <c r="AJ179" s="30">
        <f>+'[16]17'!$F$76/10^6</f>
        <v>0.14000000000000001</v>
      </c>
      <c r="AK179" s="30">
        <f>+'[16]17'!$G$76/10^6</f>
        <v>0.14771999999999999</v>
      </c>
      <c r="AL179" s="30">
        <f>+'[16]17'!$I$76/10^6</f>
        <v>0.13869999999999999</v>
      </c>
      <c r="AM179" s="30">
        <f>+'[16]17'!$J$76/10^6</f>
        <v>0.13178000000000001</v>
      </c>
      <c r="AN179" s="30">
        <f>+'[16]17'!$K$76/10^6</f>
        <v>0.13464000000000001</v>
      </c>
      <c r="AO179" s="30">
        <f>+'[16]17'!$M$76/10^6</f>
        <v>0.13525999999999999</v>
      </c>
      <c r="AP179" s="30">
        <f>+'[16]17'!$N$76/10^6</f>
        <v>0.13846916000000001</v>
      </c>
      <c r="AQ179" s="30">
        <f>+'[16]17'!$O$76/10^6</f>
        <v>0.13364999999999999</v>
      </c>
      <c r="AR179" s="30">
        <f>+'[16]17'!$Q$76/10^6</f>
        <v>0.13693785</v>
      </c>
      <c r="AS179" s="30">
        <f>+'[16]17'!$R$76/10^6</f>
        <v>0.13605999999999999</v>
      </c>
      <c r="AT179" s="30">
        <f>+'[16]17'!$S$76/10^6</f>
        <v>0.13607</v>
      </c>
      <c r="AU179" s="24">
        <f t="shared" si="18"/>
        <v>1.6625070100000001</v>
      </c>
      <c r="AW179" s="15">
        <v>1030</v>
      </c>
      <c r="AX179" s="15" t="s">
        <v>18</v>
      </c>
      <c r="AY179" s="23">
        <f>+'[16]17'!$E$85/10^6</f>
        <v>1.9734290000000002E-2</v>
      </c>
      <c r="AZ179" s="23">
        <f>+'[16]17'!$F$85/10^6</f>
        <v>2.035559E-2</v>
      </c>
      <c r="BA179" s="23">
        <f>+'[16]17'!$G$85/10^6</f>
        <v>2.3500360000000001E-2</v>
      </c>
      <c r="BB179" s="23">
        <f>+'[16]17'!$I$85/10^6</f>
        <v>2.1091690000000003E-2</v>
      </c>
      <c r="BC179" s="23">
        <f>+'[16]17'!$J$85/10^6</f>
        <v>2.3047230000000002E-2</v>
      </c>
      <c r="BD179" s="23">
        <f>+'[16]17'!$K$85/10^6</f>
        <v>2.5888330000000001E-2</v>
      </c>
      <c r="BE179" s="23">
        <f>+'[16]17'!$M$85/10^6</f>
        <v>2.5013169999999998E-2</v>
      </c>
      <c r="BF179" s="23">
        <f>+'[16]17'!$N$85/10^6</f>
        <v>2.5766359999999999E-2</v>
      </c>
      <c r="BG179" s="23">
        <f>+'[16]17'!$O$85/10^6</f>
        <v>2.6343220000000001E-2</v>
      </c>
      <c r="BH179" s="23">
        <f>+'[16]17'!$Q$85/10^6</f>
        <v>2.77904E-2</v>
      </c>
      <c r="BI179" s="23">
        <f>+'[16]17'!$R$85/10^6</f>
        <v>3.3915500000000001E-2</v>
      </c>
      <c r="BJ179" s="23">
        <f>+'[16]17'!$S$85/10^6</f>
        <v>3.250078E-2</v>
      </c>
      <c r="BK179" s="24">
        <f t="shared" si="19"/>
        <v>0.30494692000000001</v>
      </c>
      <c r="BM179" s="15">
        <v>1030</v>
      </c>
      <c r="BN179" s="15" t="s">
        <v>18</v>
      </c>
      <c r="BO179" s="23">
        <f t="shared" si="21"/>
        <v>1.4501420600000001</v>
      </c>
      <c r="BP179" s="23">
        <f>+'[17]2M'!$AG$63/10^6</f>
        <v>2.9223416899999997</v>
      </c>
      <c r="BQ179" s="23">
        <f>+'[17]3M'!$AG$63/10^6</f>
        <v>4.4207435899999998</v>
      </c>
      <c r="BR179" s="23">
        <f>+'[17]4M'!$AG$63/10^6</f>
        <v>5.9781603099999998</v>
      </c>
      <c r="BS179" s="23">
        <f>+'[17]5M'!$AG$63/10^6</f>
        <v>7.4681938899999993</v>
      </c>
      <c r="BT179" s="23">
        <f>+'[17]6M'!$AG$63/10^6</f>
        <v>9.0366144800000008</v>
      </c>
      <c r="BU179" s="23">
        <f>+'[17]7M'!$AG$63/10^6</f>
        <v>10.75573236</v>
      </c>
      <c r="BV179" s="23">
        <f>+'[17]8M'!$AG$63/10^6</f>
        <v>12.587814949999997</v>
      </c>
      <c r="BW179" s="23">
        <f>+'[17]9M'!$AG$63/10^6</f>
        <v>14.228958099999998</v>
      </c>
      <c r="BX179" s="23">
        <f>+'[17]10M'!$AG$63/10^6</f>
        <v>15.701467949999998</v>
      </c>
      <c r="BY179" s="23">
        <f>+'[17]11M'!$AG$63/10^6</f>
        <v>17.28196758</v>
      </c>
      <c r="BZ179" s="23">
        <f>+'[17]12M'!$AG$63/10^6</f>
        <v>18.763312900000003</v>
      </c>
    </row>
    <row r="180" spans="1:78" customFormat="1">
      <c r="A180" s="4">
        <v>10300</v>
      </c>
      <c r="B180" s="4" t="s">
        <v>149</v>
      </c>
      <c r="C180" s="18">
        <f>SUM(C152:C179)</f>
        <v>163.73249621000002</v>
      </c>
      <c r="D180" s="18">
        <f t="shared" ref="D180:N180" si="22">SUM(D152:D179)</f>
        <v>169.60665689000004</v>
      </c>
      <c r="E180" s="18">
        <f t="shared" si="22"/>
        <v>168.93876281000004</v>
      </c>
      <c r="F180" s="18">
        <f t="shared" si="22"/>
        <v>175.30857276999998</v>
      </c>
      <c r="G180" s="18">
        <f t="shared" si="22"/>
        <v>171.41298749000001</v>
      </c>
      <c r="H180" s="18">
        <f t="shared" si="22"/>
        <v>167.5407984</v>
      </c>
      <c r="I180" s="18">
        <f t="shared" si="22"/>
        <v>187.89147411999997</v>
      </c>
      <c r="J180" s="18">
        <f t="shared" si="22"/>
        <v>199.53170947999999</v>
      </c>
      <c r="K180" s="18">
        <f t="shared" si="22"/>
        <v>187.49010115999999</v>
      </c>
      <c r="L180" s="18">
        <f t="shared" si="22"/>
        <v>175.95017934999996</v>
      </c>
      <c r="M180" s="18">
        <f t="shared" si="22"/>
        <v>182.44770460000001</v>
      </c>
      <c r="N180" s="18">
        <f t="shared" si="22"/>
        <v>178.09768305999995</v>
      </c>
      <c r="O180" s="18">
        <f>SUM(O152:O179)</f>
        <v>2127.94912634</v>
      </c>
      <c r="P180" s="373"/>
      <c r="Q180" s="4">
        <v>10300</v>
      </c>
      <c r="R180" s="4" t="s">
        <v>149</v>
      </c>
      <c r="S180" s="18">
        <f t="shared" ref="S180:AE180" si="23">SUM(S152:S179)</f>
        <v>143.91977968000003</v>
      </c>
      <c r="T180" s="18">
        <f t="shared" si="23"/>
        <v>149.9541725</v>
      </c>
      <c r="U180" s="18">
        <f t="shared" si="23"/>
        <v>149.06801224999998</v>
      </c>
      <c r="V180" s="18">
        <f t="shared" si="23"/>
        <v>154.98199580000005</v>
      </c>
      <c r="W180" s="18">
        <f t="shared" si="23"/>
        <v>151.93780681000004</v>
      </c>
      <c r="X180" s="18">
        <f t="shared" si="23"/>
        <v>146.89316485000001</v>
      </c>
      <c r="Y180" s="18">
        <f t="shared" si="23"/>
        <v>168.67212560000002</v>
      </c>
      <c r="Z180" s="18">
        <f t="shared" si="23"/>
        <v>179.03769975999998</v>
      </c>
      <c r="AA180" s="18">
        <f t="shared" si="23"/>
        <v>167.07561041999998</v>
      </c>
      <c r="AB180" s="18">
        <f t="shared" si="23"/>
        <v>155.19291894999998</v>
      </c>
      <c r="AC180" s="18">
        <f t="shared" si="23"/>
        <v>161.35479999999998</v>
      </c>
      <c r="AD180" s="18">
        <f t="shared" si="23"/>
        <v>150.86617707000002</v>
      </c>
      <c r="AE180" s="18">
        <f t="shared" si="23"/>
        <v>1878.9542636899994</v>
      </c>
      <c r="AG180" s="4">
        <v>10300</v>
      </c>
      <c r="AH180" s="4" t="s">
        <v>149</v>
      </c>
      <c r="AI180" s="18">
        <f t="shared" ref="AI180:AU180" si="24">SUM(AI152:AI179)</f>
        <v>13.894651389999998</v>
      </c>
      <c r="AJ180" s="25">
        <f t="shared" si="24"/>
        <v>13.783116850000006</v>
      </c>
      <c r="AK180" s="25">
        <f t="shared" si="24"/>
        <v>13.775320420000003</v>
      </c>
      <c r="AL180" s="25">
        <f t="shared" si="24"/>
        <v>13.56835952</v>
      </c>
      <c r="AM180" s="25">
        <f t="shared" si="24"/>
        <v>13.639242790000001</v>
      </c>
      <c r="AN180" s="25">
        <f t="shared" si="24"/>
        <v>13.630561299999998</v>
      </c>
      <c r="AO180" s="25">
        <f t="shared" si="24"/>
        <v>13.554169440000001</v>
      </c>
      <c r="AP180" s="25">
        <f t="shared" si="24"/>
        <v>13.859910090000005</v>
      </c>
      <c r="AQ180" s="25">
        <f t="shared" si="24"/>
        <v>13.993933369999999</v>
      </c>
      <c r="AR180" s="25">
        <f t="shared" si="24"/>
        <v>14.090605570000006</v>
      </c>
      <c r="AS180" s="25">
        <f t="shared" si="24"/>
        <v>14.00918905</v>
      </c>
      <c r="AT180" s="25">
        <f t="shared" si="24"/>
        <v>14.969605729999998</v>
      </c>
      <c r="AU180" s="18">
        <f t="shared" si="24"/>
        <v>166.76866552000001</v>
      </c>
      <c r="AW180" s="4">
        <v>10300</v>
      </c>
      <c r="AX180" s="4" t="s">
        <v>149</v>
      </c>
      <c r="AY180" s="18">
        <f t="shared" ref="AY180:BK180" si="25">SUM(AY152:AY179)</f>
        <v>5.9180651399999986</v>
      </c>
      <c r="AZ180" s="25">
        <f t="shared" si="25"/>
        <v>5.8693675399999998</v>
      </c>
      <c r="BA180" s="25">
        <f t="shared" si="25"/>
        <v>6.0954301400000004</v>
      </c>
      <c r="BB180" s="25">
        <f t="shared" si="25"/>
        <v>6.7582174500000018</v>
      </c>
      <c r="BC180" s="25">
        <f t="shared" si="25"/>
        <v>5.8359378900000012</v>
      </c>
      <c r="BD180" s="25">
        <f t="shared" si="25"/>
        <v>7.0170722500000009</v>
      </c>
      <c r="BE180" s="25">
        <f t="shared" si="25"/>
        <v>5.6651790800000006</v>
      </c>
      <c r="BF180" s="25">
        <f t="shared" si="25"/>
        <v>6.6340996300000015</v>
      </c>
      <c r="BG180" s="25">
        <f t="shared" si="25"/>
        <v>6.42055737</v>
      </c>
      <c r="BH180" s="25">
        <f t="shared" si="25"/>
        <v>6.6666548299999988</v>
      </c>
      <c r="BI180" s="25">
        <f t="shared" si="25"/>
        <v>7.0837155499999982</v>
      </c>
      <c r="BJ180" s="25">
        <f t="shared" si="25"/>
        <v>12.261900259999996</v>
      </c>
      <c r="BK180" s="18">
        <f t="shared" si="25"/>
        <v>82.226197130000003</v>
      </c>
      <c r="BM180" s="4">
        <v>10300</v>
      </c>
      <c r="BN180" s="4" t="s">
        <v>58</v>
      </c>
      <c r="BO180" s="25">
        <f>SUM(BO152:BO179)</f>
        <v>163.73249621000002</v>
      </c>
      <c r="BP180" s="25">
        <f>SUM(BP152:BP179)</f>
        <v>333.33915310000009</v>
      </c>
      <c r="BQ180" s="25">
        <f t="shared" ref="BQ180:BZ180" si="26">SUM(BQ152:BQ179)</f>
        <v>502.2779159100001</v>
      </c>
      <c r="BR180" s="25">
        <f t="shared" si="26"/>
        <v>677.58648868</v>
      </c>
      <c r="BS180" s="25">
        <f t="shared" si="26"/>
        <v>848.99947616999998</v>
      </c>
      <c r="BT180" s="25">
        <f t="shared" si="26"/>
        <v>1016.5402745700001</v>
      </c>
      <c r="BU180" s="25">
        <f t="shared" si="26"/>
        <v>1204.4317486899995</v>
      </c>
      <c r="BV180" s="25">
        <f t="shared" si="26"/>
        <v>1403.96345817</v>
      </c>
      <c r="BW180" s="25">
        <f t="shared" si="26"/>
        <v>1591.4535593300002</v>
      </c>
      <c r="BX180" s="25">
        <f t="shared" si="26"/>
        <v>1767.4037386800001</v>
      </c>
      <c r="BY180" s="25">
        <f t="shared" si="26"/>
        <v>1949.8514432799996</v>
      </c>
      <c r="BZ180" s="25">
        <f t="shared" si="26"/>
        <v>2127.9491263399996</v>
      </c>
    </row>
    <row r="181" spans="1:78" customFormat="1">
      <c r="A181" s="32"/>
      <c r="B181" s="32"/>
      <c r="O181" s="32"/>
    </row>
    <row r="182" spans="1:78" customFormat="1">
      <c r="A182" s="3" t="s">
        <v>55</v>
      </c>
      <c r="B182" s="3" t="s">
        <v>44</v>
      </c>
      <c r="C182" s="3" t="s">
        <v>0</v>
      </c>
      <c r="D182" s="3" t="s">
        <v>1</v>
      </c>
      <c r="E182" s="3" t="s">
        <v>2</v>
      </c>
      <c r="F182" s="3" t="s">
        <v>3</v>
      </c>
      <c r="G182" s="3" t="s">
        <v>4</v>
      </c>
      <c r="H182" s="3" t="s">
        <v>5</v>
      </c>
      <c r="I182" s="3" t="s">
        <v>6</v>
      </c>
      <c r="J182" s="3" t="s">
        <v>7</v>
      </c>
      <c r="K182" s="3" t="s">
        <v>8</v>
      </c>
      <c r="L182" s="3" t="s">
        <v>9</v>
      </c>
      <c r="M182" s="3" t="s">
        <v>10</v>
      </c>
      <c r="N182" s="3" t="s">
        <v>11</v>
      </c>
      <c r="O182" s="3" t="s">
        <v>58</v>
      </c>
      <c r="Q182" s="3" t="s">
        <v>55</v>
      </c>
      <c r="R182" s="3" t="s">
        <v>129</v>
      </c>
      <c r="S182" s="3" t="s">
        <v>0</v>
      </c>
      <c r="T182" s="3" t="s">
        <v>1</v>
      </c>
      <c r="U182" s="3" t="s">
        <v>2</v>
      </c>
      <c r="V182" s="3" t="s">
        <v>3</v>
      </c>
      <c r="W182" s="3" t="s">
        <v>4</v>
      </c>
      <c r="X182" s="3" t="s">
        <v>5</v>
      </c>
      <c r="Y182" s="3" t="s">
        <v>6</v>
      </c>
      <c r="Z182" s="3" t="s">
        <v>7</v>
      </c>
      <c r="AA182" s="3" t="s">
        <v>8</v>
      </c>
      <c r="AB182" s="3" t="s">
        <v>9</v>
      </c>
      <c r="AC182" s="3" t="s">
        <v>10</v>
      </c>
      <c r="AD182" s="3" t="s">
        <v>11</v>
      </c>
      <c r="AE182" s="3" t="s">
        <v>58</v>
      </c>
      <c r="AG182" s="3" t="s">
        <v>76</v>
      </c>
      <c r="AH182" s="3" t="s">
        <v>44</v>
      </c>
      <c r="AI182" s="3" t="s">
        <v>77</v>
      </c>
      <c r="AJ182" s="3" t="s">
        <v>78</v>
      </c>
      <c r="AK182" s="3" t="s">
        <v>79</v>
      </c>
      <c r="AL182" s="3" t="s">
        <v>80</v>
      </c>
      <c r="AM182" s="3" t="s">
        <v>81</v>
      </c>
      <c r="AN182" s="3" t="s">
        <v>82</v>
      </c>
      <c r="AO182" s="3" t="s">
        <v>83</v>
      </c>
      <c r="AP182" s="3" t="s">
        <v>84</v>
      </c>
      <c r="AQ182" s="3" t="s">
        <v>85</v>
      </c>
      <c r="AR182" s="3" t="s">
        <v>86</v>
      </c>
      <c r="AS182" s="3" t="s">
        <v>87</v>
      </c>
      <c r="AT182" s="3" t="s">
        <v>88</v>
      </c>
    </row>
    <row r="183" spans="1:78" customFormat="1">
      <c r="A183" s="34"/>
      <c r="B183" s="34" t="s">
        <v>46</v>
      </c>
      <c r="C183" s="28">
        <f>+[16]เขต!$E$251/10^6</f>
        <v>6.4207787999999999</v>
      </c>
      <c r="D183" s="28">
        <f>+[16]เขต!$F$251/10^6</f>
        <v>6.84427728</v>
      </c>
      <c r="E183" s="28">
        <f>+[16]เขต!$G$251/10^6</f>
        <v>7.333813039999999</v>
      </c>
      <c r="F183" s="28">
        <f>+[16]เขต!$I$251/10^6</f>
        <v>7.0655090099999995</v>
      </c>
      <c r="G183" s="28">
        <f>+[16]เขต!$J$251/10^6</f>
        <v>7.1904261199999997</v>
      </c>
      <c r="H183" s="28">
        <f>+[16]เขต!$K$251/10^6</f>
        <v>7.9151632199999975</v>
      </c>
      <c r="I183" s="28">
        <f>+[16]เขต!$M$251/10^6</f>
        <v>7.2451149000000017</v>
      </c>
      <c r="J183" s="28">
        <f>+[16]เขต!$N$251/10^6</f>
        <v>7.6426316000000014</v>
      </c>
      <c r="K183" s="28">
        <f>+[16]เขต!$O$251/10^6</f>
        <v>7.6673810100000006</v>
      </c>
      <c r="L183" s="28">
        <f>+[16]เขต!$Q$251/10^6</f>
        <v>7.4088248100000005</v>
      </c>
      <c r="M183" s="28">
        <f>+[16]เขต!$R$251/10^6</f>
        <v>8.1581531099999989</v>
      </c>
      <c r="N183" s="28">
        <f>+[16]เขต!$S$251/10^6</f>
        <v>8.613197989999998</v>
      </c>
      <c r="O183" s="400">
        <f t="shared" ref="O183:O210" si="27">SUM(C183:N183)</f>
        <v>89.505270890000006</v>
      </c>
      <c r="Q183" s="34"/>
      <c r="R183" s="34" t="s">
        <v>46</v>
      </c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6">
        <f t="shared" ref="AE183:AE210" si="28">SUM(S183:AD183)</f>
        <v>0</v>
      </c>
      <c r="AG183" s="34"/>
      <c r="AH183" s="34" t="s">
        <v>46</v>
      </c>
      <c r="AI183" s="19">
        <f>+C183</f>
        <v>6.4207787999999999</v>
      </c>
      <c r="AJ183" s="21">
        <f>+'[17]2M'!$F$251/10^6</f>
        <v>13.265056080000001</v>
      </c>
      <c r="AK183" s="21">
        <f>+'[17]3M'!$F$251/10^6</f>
        <v>20.59886912</v>
      </c>
      <c r="AL183" s="21">
        <f>+'[17]4M'!$F$251/10^6</f>
        <v>27.664378129999996</v>
      </c>
      <c r="AM183" s="21">
        <f>+'[17]5M'!$F$251/10^6</f>
        <v>34.854804250000001</v>
      </c>
      <c r="AN183" s="21">
        <f>+'[17]6M'!$F$251/10^6</f>
        <v>42.769967469999997</v>
      </c>
      <c r="AO183" s="21">
        <f>+'[17]7M'!$F$251/10^6</f>
        <v>50.015082370000009</v>
      </c>
      <c r="AP183" s="21">
        <f>+'[17]8M'!$F$251/10^6</f>
        <v>57.657713969999989</v>
      </c>
      <c r="AQ183" s="21">
        <f>+'[17]9M'!$F$251/10^6</f>
        <v>65.325094979999989</v>
      </c>
      <c r="AR183" s="21">
        <f>+'[17]10M'!$F$251/10^6</f>
        <v>72.733919789999987</v>
      </c>
      <c r="AS183" s="21">
        <f>+'[17]11M'!$F$251/10^6</f>
        <v>80.892072899999974</v>
      </c>
      <c r="AT183" s="21">
        <f>+'[17]12M'!$F$251/10^6</f>
        <v>89.505270889999991</v>
      </c>
    </row>
    <row r="184" spans="1:78" customFormat="1">
      <c r="A184" s="7">
        <v>1004</v>
      </c>
      <c r="B184" s="10" t="s">
        <v>99</v>
      </c>
      <c r="C184" s="28">
        <f>+'[16]11'!$E$251/10^6</f>
        <v>24.027668260000002</v>
      </c>
      <c r="D184" s="28">
        <f>+'[16]11'!$F$251/10^6</f>
        <v>16.153902939999998</v>
      </c>
      <c r="E184" s="28">
        <f>+'[16]11'!$G$251/10^6</f>
        <v>13.709909089999998</v>
      </c>
      <c r="F184" s="28">
        <f>+'[16]11'!$I$251/10^6</f>
        <v>16.43843742</v>
      </c>
      <c r="G184" s="28">
        <f>+'[16]11'!$J$251/10^6</f>
        <v>16.112073169999995</v>
      </c>
      <c r="H184" s="28">
        <f>+'[16]11'!$K$251/10^6</f>
        <v>17.845572079999997</v>
      </c>
      <c r="I184" s="28">
        <f>+'[16]11'!$M$251/10^6</f>
        <v>16.789497469999997</v>
      </c>
      <c r="J184" s="28">
        <f>+'[16]11'!$N$251/10^6</f>
        <v>17.501896490000004</v>
      </c>
      <c r="K184" s="28">
        <f>+'[16]11'!$O$251/10^6</f>
        <v>19.350657719999997</v>
      </c>
      <c r="L184" s="28">
        <f>+'[16]11'!$Q$251/10^6</f>
        <v>16.860357139999998</v>
      </c>
      <c r="M184" s="28">
        <f>+'[16]11'!$R$251/10^6</f>
        <v>16.953538840000004</v>
      </c>
      <c r="N184" s="28">
        <f>+'[16]11'!$S$251/10^6</f>
        <v>19.560002099999998</v>
      </c>
      <c r="O184" s="22">
        <f t="shared" si="27"/>
        <v>211.30351271999996</v>
      </c>
      <c r="Q184" s="7">
        <v>1004</v>
      </c>
      <c r="R184" s="10" t="s">
        <v>99</v>
      </c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29">
        <f t="shared" si="28"/>
        <v>0</v>
      </c>
      <c r="AG184" s="10">
        <v>1004</v>
      </c>
      <c r="AH184" s="10" t="s">
        <v>99</v>
      </c>
      <c r="AI184" s="21">
        <f t="shared" ref="AI184:AI210" si="29">+C184</f>
        <v>24.027668260000002</v>
      </c>
      <c r="AJ184" s="21">
        <f>+'[17]2M'!$G$251/10^6</f>
        <v>40.1815712</v>
      </c>
      <c r="AK184" s="21">
        <f>+'[17]3M'!$G$251/10^6</f>
        <v>53.891480289999997</v>
      </c>
      <c r="AL184" s="21">
        <f>+'[17]4M'!$G$251/10^6</f>
        <v>70.329917709999989</v>
      </c>
      <c r="AM184" s="21">
        <f>+'[17]5M'!$G$251/10^6</f>
        <v>86.441990879999992</v>
      </c>
      <c r="AN184" s="21">
        <f>+'[17]6M'!$G$251/10^6</f>
        <v>104.28756295999997</v>
      </c>
      <c r="AO184" s="21">
        <f>+'[17]7M'!$G$251/10^6</f>
        <v>121.07706043</v>
      </c>
      <c r="AP184" s="21">
        <f>+'[17]8M'!$G$251/10^6</f>
        <v>138.57895692000005</v>
      </c>
      <c r="AQ184" s="21">
        <f>+'[17]9M'!$G$251/10^6</f>
        <v>157.92961464000001</v>
      </c>
      <c r="AR184" s="21">
        <f>+'[17]10M'!$G$251/10^6</f>
        <v>174.78997178</v>
      </c>
      <c r="AS184" s="21">
        <f>+'[17]11M'!$G$251/10^6</f>
        <v>191.74351061999997</v>
      </c>
      <c r="AT184" s="21">
        <f>+'[17]12M'!$G$251/10^6</f>
        <v>211.30351272000001</v>
      </c>
    </row>
    <row r="185" spans="1:78" customFormat="1">
      <c r="A185" s="10">
        <v>1005</v>
      </c>
      <c r="B185" s="10" t="s">
        <v>13</v>
      </c>
      <c r="C185" s="28">
        <f>+'[16]12'!$E$251/10^6</f>
        <v>0.71378366000000004</v>
      </c>
      <c r="D185" s="28">
        <f>+'[16]12'!$F$251/10^6</f>
        <v>0.66985834000000011</v>
      </c>
      <c r="E185" s="28">
        <f>+'[16]12'!$G$251/10^6</f>
        <v>0.70685560000000003</v>
      </c>
      <c r="F185" s="28">
        <f>+'[16]12'!$I$251/10^6</f>
        <v>0.71893238999999998</v>
      </c>
      <c r="G185" s="28">
        <f>+'[16]12'!$J$251/10^6</f>
        <v>0.75326530000000003</v>
      </c>
      <c r="H185" s="28">
        <f>+'[16]12'!$K$251/10^6</f>
        <v>0.73672146999999999</v>
      </c>
      <c r="I185" s="28">
        <f>+'[16]12'!$M$251/10^6</f>
        <v>0.68957007999999997</v>
      </c>
      <c r="J185" s="28">
        <f>+'[16]12'!$N$251/10^6</f>
        <v>0.78660633000000002</v>
      </c>
      <c r="K185" s="28">
        <f>+'[16]12'!$O$251/10^6</f>
        <v>0.74835204999999994</v>
      </c>
      <c r="L185" s="28">
        <f>+'[16]12'!$Q$251/10^6</f>
        <v>0.75980457999999995</v>
      </c>
      <c r="M185" s="28">
        <f>+'[16]12'!$R$251/10^6</f>
        <v>0.91982934999999988</v>
      </c>
      <c r="N185" s="28">
        <f>+'[16]12'!$S$251/10^6</f>
        <v>0.81459459999999984</v>
      </c>
      <c r="O185" s="22">
        <f t="shared" si="27"/>
        <v>9.018173749999999</v>
      </c>
      <c r="Q185" s="10">
        <v>1005</v>
      </c>
      <c r="R185" s="10" t="s">
        <v>13</v>
      </c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9">
        <f t="shared" si="28"/>
        <v>0</v>
      </c>
      <c r="AG185" s="10">
        <v>1005</v>
      </c>
      <c r="AH185" s="10" t="s">
        <v>13</v>
      </c>
      <c r="AI185" s="21">
        <f t="shared" si="29"/>
        <v>0.71378366000000004</v>
      </c>
      <c r="AJ185" s="21">
        <f>+'[17]2M'!$H$251/10^6</f>
        <v>1.3836420000000003</v>
      </c>
      <c r="AK185" s="21">
        <f>+'[17]3M'!$H$251/10^6</f>
        <v>2.0904976</v>
      </c>
      <c r="AL185" s="21">
        <f>+'[17]4M'!$H$251/10^6</f>
        <v>2.8094299899999999</v>
      </c>
      <c r="AM185" s="21">
        <f>+'[17]5M'!$H$251/10^6</f>
        <v>3.5626952900000002</v>
      </c>
      <c r="AN185" s="21">
        <f>+'[17]6M'!$H$251/10^6</f>
        <v>4.2994167600000006</v>
      </c>
      <c r="AO185" s="21">
        <f>+'[17]7M'!$H$251/10^6</f>
        <v>4.9889868400000008</v>
      </c>
      <c r="AP185" s="21">
        <f>+'[17]8M'!$H$251/10^6</f>
        <v>5.7755931700000005</v>
      </c>
      <c r="AQ185" s="21">
        <f>+'[17]9M'!$H$251/10^6</f>
        <v>6.5239452200000008</v>
      </c>
      <c r="AR185" s="21">
        <f>+'[17]10M'!$H$251/10^6</f>
        <v>7.2837498000000007</v>
      </c>
      <c r="AS185" s="21">
        <f>+'[17]11M'!$H$251/10^6</f>
        <v>8.2035791499999995</v>
      </c>
      <c r="AT185" s="21">
        <f>+'[17]12M'!$H$251/10^6</f>
        <v>9.0181737500000025</v>
      </c>
    </row>
    <row r="186" spans="1:78" customFormat="1">
      <c r="A186" s="10">
        <v>1006</v>
      </c>
      <c r="B186" s="10" t="s">
        <v>14</v>
      </c>
      <c r="C186" s="28">
        <f>+'[16]13'!$E$251/10^6</f>
        <v>1.5463472900000004</v>
      </c>
      <c r="D186" s="28">
        <f>+'[16]13'!$F$251/10^6</f>
        <v>1.6823624500000003</v>
      </c>
      <c r="E186" s="28">
        <f>+'[16]13'!$G$251/10^6</f>
        <v>1.4946342099999996</v>
      </c>
      <c r="F186" s="28">
        <f>+'[16]13'!$I$251/10^6</f>
        <v>1.53434856</v>
      </c>
      <c r="G186" s="28">
        <f>+'[16]13'!$J$251/10^6</f>
        <v>1.3978704399999997</v>
      </c>
      <c r="H186" s="28">
        <f>+'[16]13'!$K$251/10^6</f>
        <v>1.7303156300000002</v>
      </c>
      <c r="I186" s="28">
        <f>+'[16]13'!$M$251/10^6</f>
        <v>1.4048698900000001</v>
      </c>
      <c r="J186" s="28">
        <f>+'[16]13'!$N$251/10^6</f>
        <v>1.6051228</v>
      </c>
      <c r="K186" s="28">
        <f>+'[16]13'!$O$251/10^6</f>
        <v>1.6167474600000002</v>
      </c>
      <c r="L186" s="28">
        <f>+'[16]13'!$Q$251/10^6</f>
        <v>1.55455487</v>
      </c>
      <c r="M186" s="28">
        <f>+'[16]13'!$R$251/10^6</f>
        <v>1.6428410900000001</v>
      </c>
      <c r="N186" s="28">
        <f>+'[16]13'!$S$251/10^6</f>
        <v>1.7964871700000002</v>
      </c>
      <c r="O186" s="22">
        <f t="shared" si="27"/>
        <v>19.00650186</v>
      </c>
      <c r="Q186" s="10">
        <v>1006</v>
      </c>
      <c r="R186" s="10" t="s">
        <v>14</v>
      </c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9">
        <f t="shared" si="28"/>
        <v>0</v>
      </c>
      <c r="AG186" s="10">
        <v>1006</v>
      </c>
      <c r="AH186" s="10" t="s">
        <v>14</v>
      </c>
      <c r="AI186" s="21">
        <f t="shared" si="29"/>
        <v>1.5463472900000004</v>
      </c>
      <c r="AJ186" s="21">
        <f>+'[17]2M'!$I$251/10^6</f>
        <v>3.2287097400000007</v>
      </c>
      <c r="AK186" s="21">
        <f>+'[17]3M'!$I$251/10^6</f>
        <v>4.7233439500000003</v>
      </c>
      <c r="AL186" s="21">
        <f>+'[17]4M'!$I$251/10^6</f>
        <v>6.2576925100000018</v>
      </c>
      <c r="AM186" s="21">
        <f>+'[17]5M'!$I$251/10^6</f>
        <v>7.6555629500000011</v>
      </c>
      <c r="AN186" s="21">
        <f>+'[17]6M'!$I$251/10^6</f>
        <v>9.38587858</v>
      </c>
      <c r="AO186" s="21">
        <f>+'[17]7M'!$I$251/10^6</f>
        <v>10.790748469999997</v>
      </c>
      <c r="AP186" s="21">
        <f>+'[17]8M'!$I$251/10^6</f>
        <v>12.395871269999997</v>
      </c>
      <c r="AQ186" s="21">
        <f>+'[17]9M'!$I$251/10^6</f>
        <v>14.012618729999996</v>
      </c>
      <c r="AR186" s="21">
        <f>+'[17]10M'!$I$251/10^6</f>
        <v>15.5671736</v>
      </c>
      <c r="AS186" s="21">
        <f>+'[17]11M'!$I$251/10^6</f>
        <v>17.210014689999998</v>
      </c>
      <c r="AT186" s="21">
        <f>+'[17]12M'!$I$251/10^6</f>
        <v>19.006501860000004</v>
      </c>
    </row>
    <row r="187" spans="1:78" customFormat="1">
      <c r="A187" s="10">
        <v>1007</v>
      </c>
      <c r="B187" s="10" t="s">
        <v>15</v>
      </c>
      <c r="C187" s="28">
        <f>+'[16]14'!$E$251/10^6</f>
        <v>2.37134694</v>
      </c>
      <c r="D187" s="28">
        <f>+'[16]14'!$F$251/10^6</f>
        <v>2.4833226000000002</v>
      </c>
      <c r="E187" s="28">
        <f>+'[16]14'!$G$251/10^6</f>
        <v>2.4669356099999997</v>
      </c>
      <c r="F187" s="28">
        <f>+'[16]14'!$I$251/10^6</f>
        <v>2.4837678999999997</v>
      </c>
      <c r="G187" s="28">
        <f>+'[16]14'!$J$251/10^6</f>
        <v>2.5803155700000002</v>
      </c>
      <c r="H187" s="28">
        <f>+'[16]14'!$K$251/10^6</f>
        <v>2.4496872800000005</v>
      </c>
      <c r="I187" s="28">
        <f>+'[16]14'!$M$251/10^6</f>
        <v>2.6171826400000002</v>
      </c>
      <c r="J187" s="28">
        <f>+'[16]14'!$N$251/10^6</f>
        <v>2.7250033300000003</v>
      </c>
      <c r="K187" s="28">
        <f>+'[16]14'!$O$251/10^6</f>
        <v>3.5554160799999996</v>
      </c>
      <c r="L187" s="28">
        <f>+'[16]14'!$Q$251/10^6</f>
        <v>2.6867846399999995</v>
      </c>
      <c r="M187" s="28">
        <f>+'[16]14'!$R$251/10^6</f>
        <v>2.8365126700000003</v>
      </c>
      <c r="N187" s="28">
        <f>+'[16]14'!$S$251/10^6</f>
        <v>3.0556452800000002</v>
      </c>
      <c r="O187" s="22">
        <f t="shared" si="27"/>
        <v>32.311920540000003</v>
      </c>
      <c r="Q187" s="10">
        <v>1007</v>
      </c>
      <c r="R187" s="10" t="s">
        <v>15</v>
      </c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9">
        <f t="shared" si="28"/>
        <v>0</v>
      </c>
      <c r="AG187" s="10">
        <v>1007</v>
      </c>
      <c r="AH187" s="10" t="s">
        <v>15</v>
      </c>
      <c r="AI187" s="21">
        <f t="shared" si="29"/>
        <v>2.37134694</v>
      </c>
      <c r="AJ187" s="21">
        <f>+'[17]2M'!$J$251/10^6</f>
        <v>4.8546695400000006</v>
      </c>
      <c r="AK187" s="21">
        <f>+'[17]3M'!$J$251/10^6</f>
        <v>7.3216051500000017</v>
      </c>
      <c r="AL187" s="21">
        <f>+'[17]4M'!$J$251/10^6</f>
        <v>9.80537305</v>
      </c>
      <c r="AM187" s="21">
        <f>+'[17]5M'!$J$251/10^6</f>
        <v>12.385688620000002</v>
      </c>
      <c r="AN187" s="21">
        <f>+'[17]6M'!$J$251/10^6</f>
        <v>14.835375899999999</v>
      </c>
      <c r="AO187" s="21">
        <f>+'[17]7M'!$J$251/10^6</f>
        <v>17.452558539999998</v>
      </c>
      <c r="AP187" s="21">
        <f>+'[17]8M'!$J$251/10^6</f>
        <v>20.177561870000002</v>
      </c>
      <c r="AQ187" s="21">
        <f>+'[17]9M'!$J$251/10^6</f>
        <v>23.732977950000002</v>
      </c>
      <c r="AR187" s="21">
        <f>+'[17]10M'!$J$251/10^6</f>
        <v>26.419762590000001</v>
      </c>
      <c r="AS187" s="21">
        <f>+'[17]11M'!$J$251/10^6</f>
        <v>29.256275260000002</v>
      </c>
      <c r="AT187" s="21">
        <f>+'[17]12M'!$J$251/10^6</f>
        <v>32.311920539999996</v>
      </c>
    </row>
    <row r="188" spans="1:78" customFormat="1">
      <c r="A188" s="10">
        <v>1008</v>
      </c>
      <c r="B188" s="10" t="s">
        <v>16</v>
      </c>
      <c r="C188" s="28">
        <f>+'[16]15'!$E$251/10^6</f>
        <v>1.1342896299999998</v>
      </c>
      <c r="D188" s="28">
        <f>+'[16]15'!$F$251/10^6</f>
        <v>1.0748229599999999</v>
      </c>
      <c r="E188" s="28">
        <f>+'[16]15'!$G$251/10^6</f>
        <v>1.09140119</v>
      </c>
      <c r="F188" s="28">
        <f>+'[16]15'!$I$251/10^6</f>
        <v>1.24144268</v>
      </c>
      <c r="G188" s="28">
        <f>+'[16]15'!$J$251/10^6</f>
        <v>1.1317453299999998</v>
      </c>
      <c r="H188" s="28">
        <f>+'[16]15'!$K$251/10^6</f>
        <v>1.2146334999999999</v>
      </c>
      <c r="I188" s="28">
        <f>+'[16]15'!$M$251/10^6</f>
        <v>1.20148458</v>
      </c>
      <c r="J188" s="28">
        <f>+'[16]15'!$N$251/10^6</f>
        <v>1.3851591899999998</v>
      </c>
      <c r="K188" s="28">
        <f>+'[16]15'!$O$251/10^6</f>
        <v>1.4486385899999998</v>
      </c>
      <c r="L188" s="28">
        <f>+'[16]15'!$Q$251/10^6</f>
        <v>1.2274573599999998</v>
      </c>
      <c r="M188" s="28">
        <f>+'[16]15'!$R$251/10^6</f>
        <v>1.25550023</v>
      </c>
      <c r="N188" s="28">
        <f>+'[16]15'!$S$251/10^6</f>
        <v>1.309531</v>
      </c>
      <c r="O188" s="22">
        <f t="shared" si="27"/>
        <v>14.716106239999998</v>
      </c>
      <c r="Q188" s="10">
        <v>1008</v>
      </c>
      <c r="R188" s="10" t="s">
        <v>16</v>
      </c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9">
        <f t="shared" si="28"/>
        <v>0</v>
      </c>
      <c r="AG188" s="10">
        <v>1008</v>
      </c>
      <c r="AH188" s="10" t="s">
        <v>16</v>
      </c>
      <c r="AI188" s="21">
        <f t="shared" si="29"/>
        <v>1.1342896299999998</v>
      </c>
      <c r="AJ188" s="21">
        <f>+'[17]2M'!$K$251/10^6</f>
        <v>2.2091125899999997</v>
      </c>
      <c r="AK188" s="21">
        <f>+'[17]3M'!$K$251/10^6</f>
        <v>3.3005137800000002</v>
      </c>
      <c r="AL188" s="21">
        <f>+'[17]4M'!$K$251/10^6</f>
        <v>4.5419564599999998</v>
      </c>
      <c r="AM188" s="21">
        <f>+'[17]5M'!$K$251/10^6</f>
        <v>5.6737017900000009</v>
      </c>
      <c r="AN188" s="21">
        <f>+'[17]6M'!$K$251/10^6</f>
        <v>6.8883352899999997</v>
      </c>
      <c r="AO188" s="21">
        <f>+'[17]7M'!$K$251/10^6</f>
        <v>8.0898198699999995</v>
      </c>
      <c r="AP188" s="21">
        <f>+'[17]8M'!$K$251/10^6</f>
        <v>9.4749790600000008</v>
      </c>
      <c r="AQ188" s="21">
        <f>+'[17]9M'!$K$251/10^6</f>
        <v>10.923617650000001</v>
      </c>
      <c r="AR188" s="21">
        <f>+'[17]10M'!$K$251/10^6</f>
        <v>12.151075010000001</v>
      </c>
      <c r="AS188" s="21">
        <f>+'[17]11M'!$K$251/10^6</f>
        <v>13.406575240000002</v>
      </c>
      <c r="AT188" s="21">
        <f>+'[17]12M'!$K$251/10^6</f>
        <v>14.716106240000002</v>
      </c>
    </row>
    <row r="189" spans="1:78" customFormat="1">
      <c r="A189" s="10">
        <v>1009</v>
      </c>
      <c r="B189" s="10" t="s">
        <v>17</v>
      </c>
      <c r="C189" s="28">
        <f>+'[16]16'!$E$251/10^6</f>
        <v>0.97991835999999977</v>
      </c>
      <c r="D189" s="28">
        <f>+'[16]16'!$F$251/10^6</f>
        <v>0.98885517000000001</v>
      </c>
      <c r="E189" s="28">
        <f>+'[16]16'!$G$251/10^6</f>
        <v>0.97301835999999997</v>
      </c>
      <c r="F189" s="28">
        <f>+'[16]16'!$I$251/10^6</f>
        <v>1.23921861</v>
      </c>
      <c r="G189" s="28">
        <f>+'[16]16'!$J$251/10^6</f>
        <v>0.98965875999999986</v>
      </c>
      <c r="H189" s="28">
        <f>+'[16]16'!$K$251/10^6</f>
        <v>1.1613562099999999</v>
      </c>
      <c r="I189" s="28">
        <f>+'[16]16'!$M$251/10^6</f>
        <v>1.0153207299999998</v>
      </c>
      <c r="J189" s="28">
        <f>+'[16]16'!$N$251/10^6</f>
        <v>1.2349949200000003</v>
      </c>
      <c r="K189" s="28">
        <f>+'[16]16'!$O$251/10^6</f>
        <v>0.95405518999999994</v>
      </c>
      <c r="L189" s="28">
        <f>+'[16]16'!$Q$251/10^6</f>
        <v>0.99783498999999976</v>
      </c>
      <c r="M189" s="28">
        <f>+'[16]16'!$R$251/10^6</f>
        <v>1.0616026399999998</v>
      </c>
      <c r="N189" s="28">
        <f>+'[16]16'!$S$251/10^6</f>
        <v>1.0388909</v>
      </c>
      <c r="O189" s="22">
        <f t="shared" si="27"/>
        <v>12.634724840000001</v>
      </c>
      <c r="Q189" s="10">
        <v>1009</v>
      </c>
      <c r="R189" s="10" t="s">
        <v>17</v>
      </c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9">
        <f t="shared" si="28"/>
        <v>0</v>
      </c>
      <c r="AG189" s="10">
        <v>1009</v>
      </c>
      <c r="AH189" s="10" t="s">
        <v>17</v>
      </c>
      <c r="AI189" s="21">
        <f t="shared" si="29"/>
        <v>0.97991835999999977</v>
      </c>
      <c r="AJ189" s="21">
        <f>+'[17]2M'!$L$251/10^6</f>
        <v>1.96877353</v>
      </c>
      <c r="AK189" s="21">
        <f>+'[17]3M'!$L$251/10^6</f>
        <v>2.9417918900000006</v>
      </c>
      <c r="AL189" s="21">
        <f>+'[17]4M'!$L$251/10^6</f>
        <v>4.1810105000000002</v>
      </c>
      <c r="AM189" s="21">
        <f>+'[17]5M'!$L$251/10^6</f>
        <v>5.1706692599999995</v>
      </c>
      <c r="AN189" s="21">
        <f>+'[17]6M'!$L$251/10^6</f>
        <v>6.3320254700000005</v>
      </c>
      <c r="AO189" s="21">
        <f>+'[17]7M'!$L$251/10^6</f>
        <v>7.3473462000000014</v>
      </c>
      <c r="AP189" s="21">
        <f>+'[17]8M'!$L$251/10^6</f>
        <v>8.5823411199999988</v>
      </c>
      <c r="AQ189" s="21">
        <f>+'[17]9M'!$L$251/10^6</f>
        <v>9.5363963100000007</v>
      </c>
      <c r="AR189" s="21">
        <f>+'[17]10M'!$L$251/10^6</f>
        <v>10.534231299999998</v>
      </c>
      <c r="AS189" s="21">
        <f>+'[17]11M'!$L$251/10^6</f>
        <v>11.59583394</v>
      </c>
      <c r="AT189" s="21">
        <f>+'[17]12M'!$L$251/10^6</f>
        <v>12.634724840000001</v>
      </c>
    </row>
    <row r="190" spans="1:78" customFormat="1">
      <c r="A190" s="10">
        <v>1010</v>
      </c>
      <c r="B190" s="10" t="s">
        <v>19</v>
      </c>
      <c r="C190" s="28">
        <f>+'[16]18'!$E$251/10^6</f>
        <v>1.0459185799999999</v>
      </c>
      <c r="D190" s="28">
        <f>+'[16]18'!$F$251/10^6</f>
        <v>1.0858696200000002</v>
      </c>
      <c r="E190" s="28">
        <f>+'[16]18'!$G$251/10^6</f>
        <v>1.2313111800000001</v>
      </c>
      <c r="F190" s="28">
        <f>+'[16]18'!$I$251/10^6</f>
        <v>1.2005613100000001</v>
      </c>
      <c r="G190" s="28">
        <f>+'[16]18'!$J$251/10^6</f>
        <v>1.2412744499999999</v>
      </c>
      <c r="H190" s="28">
        <f>+'[16]18'!$K$251/10^6</f>
        <v>1.38142399</v>
      </c>
      <c r="I190" s="28">
        <f>+'[16]18'!$M$251/10^6</f>
        <v>1.2023724200000001</v>
      </c>
      <c r="J190" s="28">
        <f>+'[16]18'!$N$251/10^6</f>
        <v>1.14929959</v>
      </c>
      <c r="K190" s="28">
        <f>+'[16]18'!$O$251/10^6</f>
        <v>1.35433399</v>
      </c>
      <c r="L190" s="28">
        <f>+'[16]18'!$Q$251/10^6</f>
        <v>1.2502545600000001</v>
      </c>
      <c r="M190" s="28">
        <f>+'[16]18'!$R$251/10^6</f>
        <v>1.4732079000000002</v>
      </c>
      <c r="N190" s="28">
        <f>+'[16]18'!$S$251/10^6</f>
        <v>1.57301168</v>
      </c>
      <c r="O190" s="22">
        <f t="shared" si="27"/>
        <v>15.188839270000001</v>
      </c>
      <c r="Q190" s="10">
        <v>1010</v>
      </c>
      <c r="R190" s="10" t="s">
        <v>19</v>
      </c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9">
        <f t="shared" si="28"/>
        <v>0</v>
      </c>
      <c r="AG190" s="10">
        <v>1010</v>
      </c>
      <c r="AH190" s="10" t="s">
        <v>19</v>
      </c>
      <c r="AI190" s="21">
        <f t="shared" si="29"/>
        <v>1.0459185799999999</v>
      </c>
      <c r="AJ190" s="21">
        <f>+'[17]2M'!$M$251/10^6</f>
        <v>2.1317881999999999</v>
      </c>
      <c r="AK190" s="21">
        <f>+'[17]3M'!$M$251/10^6</f>
        <v>3.36309938</v>
      </c>
      <c r="AL190" s="21">
        <f>+'[17]4M'!$M$251/10^6</f>
        <v>4.5636606899999999</v>
      </c>
      <c r="AM190" s="21">
        <f>+'[17]5M'!$M$251/10^6</f>
        <v>5.8049351399999995</v>
      </c>
      <c r="AN190" s="21">
        <f>+'[17]6M'!$M$251/10^6</f>
        <v>7.1863591299999987</v>
      </c>
      <c r="AO190" s="21">
        <f>+'[17]7M'!$M$251/10^6</f>
        <v>8.3887315499999993</v>
      </c>
      <c r="AP190" s="21">
        <f>+'[17]8M'!$M$251/10^6</f>
        <v>9.5380311400000011</v>
      </c>
      <c r="AQ190" s="21">
        <f>+'[17]9M'!$M$251/10^6</f>
        <v>10.89236513</v>
      </c>
      <c r="AR190" s="21">
        <f>+'[17]10M'!$M$251/10^6</f>
        <v>12.14261969</v>
      </c>
      <c r="AS190" s="21">
        <f>+'[17]11M'!$M$251/10^6</f>
        <v>13.615827590000002</v>
      </c>
      <c r="AT190" s="21">
        <f>+'[17]12M'!$M$251/10^6</f>
        <v>15.188839269999997</v>
      </c>
    </row>
    <row r="191" spans="1:78" customFormat="1">
      <c r="A191" s="10">
        <v>1011</v>
      </c>
      <c r="B191" s="10" t="s">
        <v>20</v>
      </c>
      <c r="C191" s="28">
        <f>+'[16]19'!$E$251/10^6</f>
        <v>0.96129713000000006</v>
      </c>
      <c r="D191" s="28">
        <f>+'[16]19'!$F$251/10^6</f>
        <v>0.91056172999999996</v>
      </c>
      <c r="E191" s="28">
        <f>+'[16]19'!$G$251/10^6</f>
        <v>0.97072643000000003</v>
      </c>
      <c r="F191" s="28">
        <f>+'[16]19'!$I$251/10^6</f>
        <v>0.93287555999999994</v>
      </c>
      <c r="G191" s="28">
        <f>+'[16]19'!$J$251/10^6</f>
        <v>0.90546810000000011</v>
      </c>
      <c r="H191" s="28">
        <f>+'[16]19'!$K$251/10^6</f>
        <v>0.96021276</v>
      </c>
      <c r="I191" s="28">
        <f>+'[16]19'!$M$251/10^6</f>
        <v>0.90878506999999997</v>
      </c>
      <c r="J191" s="28">
        <f>+'[16]19'!$N$251/10^6</f>
        <v>1.1203170899999999</v>
      </c>
      <c r="K191" s="28">
        <f>+'[16]19'!$O$251/10^6</f>
        <v>1.0202951</v>
      </c>
      <c r="L191" s="28">
        <f>+'[16]19'!$Q$251/10^6</f>
        <v>0.97723910999999986</v>
      </c>
      <c r="M191" s="28">
        <f>+'[16]19'!$R$251/10^6</f>
        <v>1.0054542099999999</v>
      </c>
      <c r="N191" s="28">
        <f>+'[16]19'!$S$251/10^6</f>
        <v>1.0447987400000001</v>
      </c>
      <c r="O191" s="22">
        <f t="shared" si="27"/>
        <v>11.718031029999999</v>
      </c>
      <c r="Q191" s="10">
        <v>1011</v>
      </c>
      <c r="R191" s="10" t="s">
        <v>20</v>
      </c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9">
        <f t="shared" si="28"/>
        <v>0</v>
      </c>
      <c r="AG191" s="10">
        <v>1011</v>
      </c>
      <c r="AH191" s="10" t="s">
        <v>20</v>
      </c>
      <c r="AI191" s="21">
        <f t="shared" si="29"/>
        <v>0.96129713000000006</v>
      </c>
      <c r="AJ191" s="21">
        <f>+'[17]2M'!$N$251/10^6</f>
        <v>1.8718588599999997</v>
      </c>
      <c r="AK191" s="21">
        <f>+'[17]3M'!$N$251/10^6</f>
        <v>2.8425852899999993</v>
      </c>
      <c r="AL191" s="21">
        <f>+'[17]4M'!$N$251/10^6</f>
        <v>3.7754608499999995</v>
      </c>
      <c r="AM191" s="21">
        <f>+'[17]5M'!$N$251/10^6</f>
        <v>4.6809289500000011</v>
      </c>
      <c r="AN191" s="21">
        <f>+'[17]6M'!$N$251/10^6</f>
        <v>5.6411417100000003</v>
      </c>
      <c r="AO191" s="21">
        <f>+'[17]7M'!$N$251/10^6</f>
        <v>6.5499267799999998</v>
      </c>
      <c r="AP191" s="21">
        <f>+'[17]8M'!$N$251/10^6</f>
        <v>7.6702438700000002</v>
      </c>
      <c r="AQ191" s="21">
        <f>+'[17]9M'!$N$251/10^6</f>
        <v>8.6905389699999986</v>
      </c>
      <c r="AR191" s="21">
        <f>+'[17]10M'!$N$251/10^6</f>
        <v>9.6677780799999997</v>
      </c>
      <c r="AS191" s="21">
        <f>+'[17]11M'!$N$251/10^6</f>
        <v>10.673232290000001</v>
      </c>
      <c r="AT191" s="21">
        <f>+'[17]12M'!$N$251/10^6</f>
        <v>11.718031029999999</v>
      </c>
    </row>
    <row r="192" spans="1:78" customFormat="1">
      <c r="A192" s="10">
        <v>1012</v>
      </c>
      <c r="B192" s="10" t="s">
        <v>21</v>
      </c>
      <c r="C192" s="28">
        <f>+'[16]20'!$E$251/10^6</f>
        <v>2.1312545699999998</v>
      </c>
      <c r="D192" s="28">
        <f>+'[16]20'!$F$251/10^6</f>
        <v>2.2860215199999998</v>
      </c>
      <c r="E192" s="28">
        <f>+'[16]20'!$G$251/10^6</f>
        <v>2.13513033</v>
      </c>
      <c r="F192" s="28">
        <f>+'[16]20'!$I$251/10^6</f>
        <v>2.2141213900000003</v>
      </c>
      <c r="G192" s="28">
        <f>+'[16]20'!$J$251/10^6</f>
        <v>2.2589658000000004</v>
      </c>
      <c r="H192" s="28">
        <f>+'[16]20'!$K$251/10^6</f>
        <v>2.13100471</v>
      </c>
      <c r="I192" s="28">
        <f>+'[16]20'!$M$251/10^6</f>
        <v>2.1163446399999994</v>
      </c>
      <c r="J192" s="28">
        <f>+'[16]20'!$N$251/10^6</f>
        <v>2.27023033</v>
      </c>
      <c r="K192" s="28">
        <f>+'[16]20'!$O$251/10^6</f>
        <v>2.3532016000000002</v>
      </c>
      <c r="L192" s="28">
        <f>+'[16]20'!$Q$251/10^6</f>
        <v>2.3242354999999999</v>
      </c>
      <c r="M192" s="28">
        <f>+'[16]20'!$R$251/10^6</f>
        <v>2.4070303900000001</v>
      </c>
      <c r="N192" s="28">
        <f>+'[16]20'!$S$251/10^6</f>
        <v>2.3029913099999995</v>
      </c>
      <c r="O192" s="22">
        <f t="shared" si="27"/>
        <v>26.93053209</v>
      </c>
      <c r="Q192" s="10">
        <v>1012</v>
      </c>
      <c r="R192" s="10" t="s">
        <v>21</v>
      </c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9">
        <f t="shared" si="28"/>
        <v>0</v>
      </c>
      <c r="AG192" s="10">
        <v>1012</v>
      </c>
      <c r="AH192" s="10" t="s">
        <v>21</v>
      </c>
      <c r="AI192" s="21">
        <f t="shared" si="29"/>
        <v>2.1312545699999998</v>
      </c>
      <c r="AJ192" s="21">
        <f>+'[17]2M'!$O$251/10^6</f>
        <v>4.4172760899999997</v>
      </c>
      <c r="AK192" s="21">
        <f>+'[17]3M'!$O$251/10^6</f>
        <v>6.5524064199999978</v>
      </c>
      <c r="AL192" s="21">
        <f>+'[17]4M'!$O$251/10^6</f>
        <v>8.7665278099999995</v>
      </c>
      <c r="AM192" s="21">
        <f>+'[17]5M'!$O$251/10^6</f>
        <v>11.02549361</v>
      </c>
      <c r="AN192" s="21">
        <f>+'[17]6M'!$O$251/10^6</f>
        <v>13.156498320000001</v>
      </c>
      <c r="AO192" s="21">
        <f>+'[17]7M'!$O$251/10^6</f>
        <v>15.272842959999998</v>
      </c>
      <c r="AP192" s="21">
        <f>+'[17]8M'!$O$251/10^6</f>
        <v>17.543073289999999</v>
      </c>
      <c r="AQ192" s="21">
        <f>+'[17]9M'!$O$251/10^6</f>
        <v>19.896274889999997</v>
      </c>
      <c r="AR192" s="21">
        <f>+'[17]10M'!$O$251/10^6</f>
        <v>22.220510389999998</v>
      </c>
      <c r="AS192" s="21">
        <f>+'[17]11M'!$O$251/10^6</f>
        <v>24.627540780000004</v>
      </c>
      <c r="AT192" s="21">
        <f>+'[17]12M'!$O$251/10^6</f>
        <v>26.93053209</v>
      </c>
    </row>
    <row r="193" spans="1:46" customFormat="1">
      <c r="A193" s="10">
        <v>1013</v>
      </c>
      <c r="B193" s="10" t="s">
        <v>22</v>
      </c>
      <c r="C193" s="28">
        <f>+'[16]21'!$E$251/10^6</f>
        <v>0.45639488999999994</v>
      </c>
      <c r="D193" s="28">
        <f>+'[16]21'!$F$251/10^6</f>
        <v>0.46636047000000003</v>
      </c>
      <c r="E193" s="28">
        <f>+'[16]21'!$G$251/10^6</f>
        <v>0.52079232999999991</v>
      </c>
      <c r="F193" s="28">
        <f>+'[16]21'!$I$251/10^6</f>
        <v>0.49271682999999988</v>
      </c>
      <c r="G193" s="28">
        <f>+'[16]21'!$J$251/10^6</f>
        <v>0.54211023000000003</v>
      </c>
      <c r="H193" s="28">
        <f>+'[16]21'!$K$251/10^6</f>
        <v>0.63218593999999995</v>
      </c>
      <c r="I193" s="28">
        <f>+'[16]21'!$M$251/10^6</f>
        <v>0.46488431999999996</v>
      </c>
      <c r="J193" s="28">
        <f>+'[16]21'!$N$251/10^6</f>
        <v>0.44977275</v>
      </c>
      <c r="K193" s="28">
        <f>+'[16]21'!$O$251/10^6</f>
        <v>0.49886867999999995</v>
      </c>
      <c r="L193" s="28">
        <f>+'[16]21'!$Q$251/10^6</f>
        <v>0.53783438000000006</v>
      </c>
      <c r="M193" s="28">
        <f>+'[16]21'!$R$251/10^6</f>
        <v>0.47559075000000006</v>
      </c>
      <c r="N193" s="28">
        <f>+'[16]21'!$S$251/10^6</f>
        <v>0.57903958000000011</v>
      </c>
      <c r="O193" s="22">
        <f t="shared" si="27"/>
        <v>6.1165511499999994</v>
      </c>
      <c r="Q193" s="10">
        <v>1013</v>
      </c>
      <c r="R193" s="10" t="s">
        <v>22</v>
      </c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9">
        <f t="shared" si="28"/>
        <v>0</v>
      </c>
      <c r="AG193" s="10">
        <v>1013</v>
      </c>
      <c r="AH193" s="10" t="s">
        <v>22</v>
      </c>
      <c r="AI193" s="21">
        <f t="shared" si="29"/>
        <v>0.45639488999999994</v>
      </c>
      <c r="AJ193" s="21">
        <f>+'[17]2M'!$P$251/10^6</f>
        <v>0.92275535999999991</v>
      </c>
      <c r="AK193" s="21">
        <f>+'[17]3M'!$P$251/10^6</f>
        <v>1.4435476900000002</v>
      </c>
      <c r="AL193" s="21">
        <f>+'[17]4M'!$P$251/10^6</f>
        <v>1.9362645199999997</v>
      </c>
      <c r="AM193" s="21">
        <f>+'[17]5M'!$P$251/10^6</f>
        <v>2.47837475</v>
      </c>
      <c r="AN193" s="21">
        <f>+'[17]6M'!$P$251/10^6</f>
        <v>3.1105606900000002</v>
      </c>
      <c r="AO193" s="21">
        <f>+'[17]7M'!$P$251/10^6</f>
        <v>3.5754450100000001</v>
      </c>
      <c r="AP193" s="21">
        <f>+'[17]8M'!$P$251/10^6</f>
        <v>4.0252177600000003</v>
      </c>
      <c r="AQ193" s="21">
        <f>+'[17]9M'!$P$251/10^6</f>
        <v>4.5240864400000014</v>
      </c>
      <c r="AR193" s="21">
        <f>+'[17]10M'!$P$251/10^6</f>
        <v>5.0619208200000001</v>
      </c>
      <c r="AS193" s="21">
        <f>+'[17]11M'!$P$251/10^6</f>
        <v>5.5375115699999995</v>
      </c>
      <c r="AT193" s="21">
        <f>+'[17]12M'!$P$251/10^6</f>
        <v>6.1165511500000012</v>
      </c>
    </row>
    <row r="194" spans="1:46" customFormat="1">
      <c r="A194" s="10">
        <v>1014</v>
      </c>
      <c r="B194" s="10" t="s">
        <v>23</v>
      </c>
      <c r="C194" s="28">
        <f>+'[16]22'!$E$251/10^6</f>
        <v>5.1890278599999995</v>
      </c>
      <c r="D194" s="28">
        <f>+'[16]22'!$F$251/10^6</f>
        <v>4.881729710000001</v>
      </c>
      <c r="E194" s="28">
        <f>+'[16]22'!$G$251/10^6</f>
        <v>4.7674474400000006</v>
      </c>
      <c r="F194" s="28">
        <f>+'[16]22'!$I$251/10^6</f>
        <v>5.5701729100000001</v>
      </c>
      <c r="G194" s="28">
        <f>+'[16]22'!$J$251/10^6</f>
        <v>5.36219863</v>
      </c>
      <c r="H194" s="28">
        <f>+'[16]22'!$K$251/10^6</f>
        <v>5.64419016</v>
      </c>
      <c r="I194" s="28">
        <f>+'[16]22'!$M$251/10^6</f>
        <v>5.9477196399999999</v>
      </c>
      <c r="J194" s="28">
        <f>+'[16]22'!$N$251/10^6</f>
        <v>5.8120542000000004</v>
      </c>
      <c r="K194" s="28">
        <f>+'[16]22'!$O$251/10^6</f>
        <v>6.1640552300000016</v>
      </c>
      <c r="L194" s="28">
        <f>+'[16]22'!$Q$251/10^6</f>
        <v>6.8713536400000006</v>
      </c>
      <c r="M194" s="28">
        <f>+'[16]22'!$R$251/10^6</f>
        <v>6.6605871799999994</v>
      </c>
      <c r="N194" s="28">
        <f>+'[16]22'!$S$251/10^6</f>
        <v>8.2746565100000016</v>
      </c>
      <c r="O194" s="22">
        <f t="shared" si="27"/>
        <v>71.145193110000008</v>
      </c>
      <c r="Q194" s="10">
        <v>1014</v>
      </c>
      <c r="R194" s="10" t="s">
        <v>23</v>
      </c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9">
        <f t="shared" si="28"/>
        <v>0</v>
      </c>
      <c r="AG194" s="10">
        <v>1014</v>
      </c>
      <c r="AH194" s="10" t="s">
        <v>23</v>
      </c>
      <c r="AI194" s="21">
        <f t="shared" si="29"/>
        <v>5.1890278599999995</v>
      </c>
      <c r="AJ194" s="21">
        <f>+'[17]2M'!$Q$251/10^6</f>
        <v>10.07075757</v>
      </c>
      <c r="AK194" s="21">
        <f>+'[17]3M'!$Q$251/10^6</f>
        <v>14.838205010000001</v>
      </c>
      <c r="AL194" s="21">
        <f>+'[17]4M'!$Q$251/10^6</f>
        <v>20.40837792</v>
      </c>
      <c r="AM194" s="21">
        <f>+'[17]5M'!$Q$251/10^6</f>
        <v>25.770576550000001</v>
      </c>
      <c r="AN194" s="21">
        <f>+'[17]6M'!$Q$251/10^6</f>
        <v>31.414766709999999</v>
      </c>
      <c r="AO194" s="21">
        <f>+'[17]7M'!$Q$251/10^6</f>
        <v>37.362486350000005</v>
      </c>
      <c r="AP194" s="21">
        <f>+'[17]8M'!$Q$251/10^6</f>
        <v>43.174540549999996</v>
      </c>
      <c r="AQ194" s="21">
        <f>+'[17]9M'!$Q$251/10^6</f>
        <v>49.338595780000006</v>
      </c>
      <c r="AR194" s="21">
        <f>+'[17]10M'!$Q$251/10^6</f>
        <v>56.209949420000001</v>
      </c>
      <c r="AS194" s="21">
        <f>+'[17]11M'!$Q$251/10^6</f>
        <v>62.870536600000008</v>
      </c>
      <c r="AT194" s="21">
        <f>+'[17]12M'!$Q$251/10^6</f>
        <v>71.145193109999994</v>
      </c>
    </row>
    <row r="195" spans="1:46" customFormat="1">
      <c r="A195" s="10">
        <v>1015</v>
      </c>
      <c r="B195" s="10" t="s">
        <v>24</v>
      </c>
      <c r="C195" s="28">
        <f>+'[16]23'!$E$251/10^6</f>
        <v>1.3198705500000001</v>
      </c>
      <c r="D195" s="28">
        <f>+'[16]23'!$F$251/10^6</f>
        <v>1.1800983699999998</v>
      </c>
      <c r="E195" s="28">
        <f>+'[16]23'!$G$251/10^6</f>
        <v>1.2669794300000004</v>
      </c>
      <c r="F195" s="28">
        <f>+'[16]23'!$I$251/10^6</f>
        <v>1.2605614700000003</v>
      </c>
      <c r="G195" s="28">
        <f>+'[16]23'!$J$251/10^6</f>
        <v>1.4243900100000002</v>
      </c>
      <c r="H195" s="28">
        <f>+'[16]23'!$K$251/10^6</f>
        <v>1.60996922</v>
      </c>
      <c r="I195" s="28">
        <f>+'[16]23'!$M$251/10^6</f>
        <v>1.3172979000000002</v>
      </c>
      <c r="J195" s="28">
        <f>+'[16]23'!$N$251/10^6</f>
        <v>1.1100779300000001</v>
      </c>
      <c r="K195" s="28">
        <f>+'[16]23'!$O$251/10^6</f>
        <v>1.8137946500000002</v>
      </c>
      <c r="L195" s="28">
        <f>+'[16]23'!$Q$251/10^6</f>
        <v>1.5004749700000002</v>
      </c>
      <c r="M195" s="28">
        <f>+'[16]23'!$R$251/10^6</f>
        <v>1.3292001899999999</v>
      </c>
      <c r="N195" s="28">
        <f>+'[16]23'!$S$251/10^6</f>
        <v>1.1796277099999997</v>
      </c>
      <c r="O195" s="22">
        <f t="shared" si="27"/>
        <v>16.312342400000002</v>
      </c>
      <c r="Q195" s="10">
        <v>1015</v>
      </c>
      <c r="R195" s="10" t="s">
        <v>24</v>
      </c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9">
        <f t="shared" si="28"/>
        <v>0</v>
      </c>
      <c r="AG195" s="10">
        <v>1015</v>
      </c>
      <c r="AH195" s="10" t="s">
        <v>24</v>
      </c>
      <c r="AI195" s="21">
        <f t="shared" si="29"/>
        <v>1.3198705500000001</v>
      </c>
      <c r="AJ195" s="21">
        <f>+'[17]2M'!$R$251/10^6</f>
        <v>2.4999689200000006</v>
      </c>
      <c r="AK195" s="21">
        <f>+'[17]3M'!$R$251/10^6</f>
        <v>3.7669483499999998</v>
      </c>
      <c r="AL195" s="21">
        <f>+'[17]4M'!$R$251/10^6</f>
        <v>5.0275098200000006</v>
      </c>
      <c r="AM195" s="21">
        <f>+'[17]5M'!$R$251/10^6</f>
        <v>6.4518998300000003</v>
      </c>
      <c r="AN195" s="21">
        <f>+'[17]6M'!$R$251/10^6</f>
        <v>8.0618690500000003</v>
      </c>
      <c r="AO195" s="21">
        <f>+'[17]7M'!$R$251/10^6</f>
        <v>9.3791669500000001</v>
      </c>
      <c r="AP195" s="21">
        <f>+'[17]8M'!$R$251/10^6</f>
        <v>10.489244880000001</v>
      </c>
      <c r="AQ195" s="21">
        <f>+'[17]9M'!$R$251/10^6</f>
        <v>12.303039529999998</v>
      </c>
      <c r="AR195" s="21">
        <f>+'[17]10M'!$R$251/10^6</f>
        <v>13.8035145</v>
      </c>
      <c r="AS195" s="21">
        <f>+'[17]11M'!$R$251/10^6</f>
        <v>15.13271469</v>
      </c>
      <c r="AT195" s="21">
        <f>+'[17]12M'!$R$251/10^6</f>
        <v>16.312342400000002</v>
      </c>
    </row>
    <row r="196" spans="1:46" customFormat="1">
      <c r="A196" s="10">
        <v>1016</v>
      </c>
      <c r="B196" s="10" t="s">
        <v>25</v>
      </c>
      <c r="C196" s="28">
        <f>+'[16]24'!$E$251/10^6</f>
        <v>1.27583962</v>
      </c>
      <c r="D196" s="28">
        <f>+'[16]24'!$F$251/10^6</f>
        <v>1.1304920000000001</v>
      </c>
      <c r="E196" s="28">
        <f>+'[16]24'!$G$251/10^6</f>
        <v>1.22375308</v>
      </c>
      <c r="F196" s="28">
        <f>+'[16]24'!$I$251/10^6</f>
        <v>1.25447679</v>
      </c>
      <c r="G196" s="28">
        <f>+'[16]24'!$J$251/10^6</f>
        <v>1.2702087900000001</v>
      </c>
      <c r="H196" s="28">
        <f>+'[16]24'!$K$251/10^6</f>
        <v>1.2887442199999999</v>
      </c>
      <c r="I196" s="28">
        <f>+'[16]24'!$M$251/10^6</f>
        <v>1.2268690599999996</v>
      </c>
      <c r="J196" s="28">
        <f>+'[16]24'!$N$251/10^6</f>
        <v>1.32481852</v>
      </c>
      <c r="K196" s="28">
        <f>+'[16]24'!$O$251/10^6</f>
        <v>1.2089498400000001</v>
      </c>
      <c r="L196" s="28">
        <f>+'[16]24'!$Q$251/10^6</f>
        <v>1.65029771</v>
      </c>
      <c r="M196" s="28">
        <f>+'[16]24'!$R$251/10^6</f>
        <v>1.1902393999999998</v>
      </c>
      <c r="N196" s="28">
        <f>+'[16]24'!$S$251/10^6</f>
        <v>1.4286568800000001</v>
      </c>
      <c r="O196" s="22">
        <f t="shared" si="27"/>
        <v>15.473345909999999</v>
      </c>
      <c r="Q196" s="10">
        <v>1016</v>
      </c>
      <c r="R196" s="10" t="s">
        <v>25</v>
      </c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9">
        <f t="shared" si="28"/>
        <v>0</v>
      </c>
      <c r="AG196" s="10">
        <v>1016</v>
      </c>
      <c r="AH196" s="10" t="s">
        <v>25</v>
      </c>
      <c r="AI196" s="21">
        <f t="shared" si="29"/>
        <v>1.27583962</v>
      </c>
      <c r="AJ196" s="21">
        <f>+'[17]2M'!$S$251/10^6</f>
        <v>2.40633162</v>
      </c>
      <c r="AK196" s="21">
        <f>+'[17]3M'!$S$251/10^6</f>
        <v>3.6300847000000003</v>
      </c>
      <c r="AL196" s="21">
        <f>+'[17]4M'!$S$251/10^6</f>
        <v>4.8845614899999994</v>
      </c>
      <c r="AM196" s="21">
        <f>+'[17]5M'!$S$251/10^6</f>
        <v>6.1547702800000001</v>
      </c>
      <c r="AN196" s="21">
        <f>+'[17]6M'!$S$251/10^6</f>
        <v>7.4435145</v>
      </c>
      <c r="AO196" s="21">
        <f>+'[17]7M'!$S$251/10^6</f>
        <v>8.6703835600000012</v>
      </c>
      <c r="AP196" s="21">
        <f>+'[17]8M'!$S$251/10^6</f>
        <v>9.9952020800000003</v>
      </c>
      <c r="AQ196" s="21">
        <f>+'[17]9M'!$S$251/10^6</f>
        <v>11.204151919999999</v>
      </c>
      <c r="AR196" s="21">
        <f>+'[17]10M'!$S$251/10^6</f>
        <v>12.854449630000003</v>
      </c>
      <c r="AS196" s="21">
        <f>+'[17]11M'!$S$251/10^6</f>
        <v>14.044689029999999</v>
      </c>
      <c r="AT196" s="21">
        <f>+'[17]12M'!$S$251/10^6</f>
        <v>15.473345909999999</v>
      </c>
    </row>
    <row r="197" spans="1:46" customFormat="1">
      <c r="A197" s="10">
        <v>1017</v>
      </c>
      <c r="B197" s="10" t="s">
        <v>26</v>
      </c>
      <c r="C197" s="28">
        <f>+'[16]25'!$E$251/10^6</f>
        <v>1.6257333200000001</v>
      </c>
      <c r="D197" s="28">
        <f>+'[16]25'!$F$251/10^6</f>
        <v>1.8913129200000003</v>
      </c>
      <c r="E197" s="28">
        <f>+'[16]25'!$G$251/10^6</f>
        <v>1.6810601300000001</v>
      </c>
      <c r="F197" s="28">
        <f>+'[16]25'!$I$251/10^6</f>
        <v>1.7933409799999998</v>
      </c>
      <c r="G197" s="28">
        <f>+'[16]25'!$J$251/10^6</f>
        <v>1.7703193699999997</v>
      </c>
      <c r="H197" s="28">
        <f>+'[16]25'!$K$251/10^6</f>
        <v>1.8652397799999998</v>
      </c>
      <c r="I197" s="28">
        <f>+'[16]25'!$M$251/10^6</f>
        <v>1.7208887299999998</v>
      </c>
      <c r="J197" s="28">
        <f>+'[16]25'!$N$251/10^6</f>
        <v>1.9289758199999998</v>
      </c>
      <c r="K197" s="28">
        <f>+'[16]25'!$O$251/10^6</f>
        <v>1.7187881700000001</v>
      </c>
      <c r="L197" s="28">
        <f>+'[16]25'!$Q$251/10^6</f>
        <v>1.8554165200000001</v>
      </c>
      <c r="M197" s="28">
        <f>+'[16]25'!$R$251/10^6</f>
        <v>1.8927931299999998</v>
      </c>
      <c r="N197" s="28">
        <f>+'[16]25'!$S$251/10^6</f>
        <v>1.9656856999999996</v>
      </c>
      <c r="O197" s="22">
        <f t="shared" si="27"/>
        <v>21.709554569999998</v>
      </c>
      <c r="Q197" s="10">
        <v>1017</v>
      </c>
      <c r="R197" s="10" t="s">
        <v>26</v>
      </c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9">
        <f t="shared" si="28"/>
        <v>0</v>
      </c>
      <c r="AG197" s="10">
        <v>1017</v>
      </c>
      <c r="AH197" s="10" t="s">
        <v>26</v>
      </c>
      <c r="AI197" s="21">
        <f t="shared" si="29"/>
        <v>1.6257333200000001</v>
      </c>
      <c r="AJ197" s="21">
        <f>+'[17]2M'!$T$251/10^6</f>
        <v>3.5170462399999991</v>
      </c>
      <c r="AK197" s="21">
        <f>+'[17]3M'!$T$251/10^6</f>
        <v>5.1981063700000005</v>
      </c>
      <c r="AL197" s="21">
        <f>+'[17]4M'!$T$251/10^6</f>
        <v>6.9914473500000005</v>
      </c>
      <c r="AM197" s="21">
        <f>+'[17]5M'!$T$251/10^6</f>
        <v>8.7617667199999989</v>
      </c>
      <c r="AN197" s="21">
        <f>+'[17]6M'!$T$251/10^6</f>
        <v>10.627006500000002</v>
      </c>
      <c r="AO197" s="21">
        <f>+'[17]7M'!$T$251/10^6</f>
        <v>12.347895229999999</v>
      </c>
      <c r="AP197" s="21">
        <f>+'[17]8M'!$T$251/10^6</f>
        <v>14.276871050000002</v>
      </c>
      <c r="AQ197" s="21">
        <f>+'[17]9M'!$T$251/10^6</f>
        <v>15.995659219999999</v>
      </c>
      <c r="AR197" s="21">
        <f>+'[17]10M'!$T$251/10^6</f>
        <v>17.851075739999999</v>
      </c>
      <c r="AS197" s="21">
        <f>+'[17]11M'!$T$251/10^6</f>
        <v>19.743868869999996</v>
      </c>
      <c r="AT197" s="21">
        <f>+'[17]12M'!$T$251/10^6</f>
        <v>21.709554569999998</v>
      </c>
    </row>
    <row r="198" spans="1:46" customFormat="1">
      <c r="A198" s="10">
        <v>1018</v>
      </c>
      <c r="B198" s="10" t="s">
        <v>27</v>
      </c>
      <c r="C198" s="28">
        <f>+'[16]26'!$E$251/10^6</f>
        <v>0.99512191999999988</v>
      </c>
      <c r="D198" s="28">
        <f>+'[16]26'!$F$251/10^6</f>
        <v>1.1374793399999998</v>
      </c>
      <c r="E198" s="28">
        <f>+'[16]26'!$G$251/10^6</f>
        <v>1.0167594800000002</v>
      </c>
      <c r="F198" s="28">
        <f>+'[16]26'!$I$251/10^6</f>
        <v>0.95266132000000014</v>
      </c>
      <c r="G198" s="28">
        <f>+'[16]26'!$J$251/10^6</f>
        <v>1.01976738</v>
      </c>
      <c r="H198" s="28">
        <f>+'[16]26'!$K$251/10^6</f>
        <v>1.2438814499999997</v>
      </c>
      <c r="I198" s="28">
        <f>+'[16]26'!$M$251/10^6</f>
        <v>0.92929364000000003</v>
      </c>
      <c r="J198" s="28">
        <f>+'[16]26'!$N$251/10^6</f>
        <v>1.0299939899999999</v>
      </c>
      <c r="K198" s="28">
        <f>+'[16]26'!$O$251/10^6</f>
        <v>0.96713607999999995</v>
      </c>
      <c r="L198" s="28">
        <f>+'[16]26'!$Q$251/10^6</f>
        <v>0.97279879000000002</v>
      </c>
      <c r="M198" s="28">
        <f>+'[16]26'!$R$251/10^6</f>
        <v>1.0369468900000001</v>
      </c>
      <c r="N198" s="28">
        <f>+'[16]26'!$S$251/10^6</f>
        <v>1.0559012700000003</v>
      </c>
      <c r="O198" s="22">
        <f t="shared" si="27"/>
        <v>12.357741549999998</v>
      </c>
      <c r="Q198" s="10">
        <v>1018</v>
      </c>
      <c r="R198" s="10" t="s">
        <v>27</v>
      </c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9">
        <f t="shared" si="28"/>
        <v>0</v>
      </c>
      <c r="AG198" s="10">
        <v>1018</v>
      </c>
      <c r="AH198" s="10" t="s">
        <v>27</v>
      </c>
      <c r="AI198" s="21">
        <f t="shared" si="29"/>
        <v>0.99512191999999988</v>
      </c>
      <c r="AJ198" s="21">
        <f>+'[17]2M'!$U$251/10^6</f>
        <v>2.1326012600000004</v>
      </c>
      <c r="AK198" s="21">
        <f>+'[17]3M'!$U$251/10^6</f>
        <v>3.1493607399999997</v>
      </c>
      <c r="AL198" s="21">
        <f>+'[17]4M'!$U$251/10^6</f>
        <v>4.1020220599999995</v>
      </c>
      <c r="AM198" s="21">
        <f>+'[17]5M'!$U$251/10^6</f>
        <v>5.1217894399999997</v>
      </c>
      <c r="AN198" s="21">
        <f>+'[17]6M'!$U$251/10^6</f>
        <v>6.3656708899999996</v>
      </c>
      <c r="AO198" s="21">
        <f>+'[17]7M'!$U$251/10^6</f>
        <v>7.2949645299999997</v>
      </c>
      <c r="AP198" s="21">
        <f>+'[17]8M'!$U$251/10^6</f>
        <v>8.3249585200000009</v>
      </c>
      <c r="AQ198" s="21">
        <f>+'[17]9M'!$U$251/10^6</f>
        <v>9.2920946000000004</v>
      </c>
      <c r="AR198" s="21">
        <f>+'[17]10M'!$U$251/10^6</f>
        <v>10.264893389999999</v>
      </c>
      <c r="AS198" s="21">
        <f>+'[17]11M'!$U$251/10^6</f>
        <v>11.301840279999999</v>
      </c>
      <c r="AT198" s="21">
        <f>+'[17]12M'!$U$251/10^6</f>
        <v>12.35774155</v>
      </c>
    </row>
    <row r="199" spans="1:46" customFormat="1">
      <c r="A199" s="10">
        <v>1019</v>
      </c>
      <c r="B199" s="10" t="s">
        <v>28</v>
      </c>
      <c r="C199" s="28">
        <f>+'[16]27'!$E$251/10^6</f>
        <v>0.74475200999999991</v>
      </c>
      <c r="D199" s="28">
        <f>+'[16]27'!$F$251/10^6</f>
        <v>0.72864847999999993</v>
      </c>
      <c r="E199" s="28">
        <f>+'[16]27'!$G$251/10^6</f>
        <v>0.80988518999999992</v>
      </c>
      <c r="F199" s="28">
        <f>+'[16]27'!$I$251/10^6</f>
        <v>0.84356940000000002</v>
      </c>
      <c r="G199" s="28">
        <f>+'[16]27'!$J$251/10^6</f>
        <v>0.86768864000000001</v>
      </c>
      <c r="H199" s="28">
        <f>+'[16]27'!$K$251/10^6</f>
        <v>0.85489824999999997</v>
      </c>
      <c r="I199" s="28">
        <f>+'[16]27'!$M$251/10^6</f>
        <v>0.79644250000000005</v>
      </c>
      <c r="J199" s="28">
        <f>+'[16]27'!$N$251/10^6</f>
        <v>0.86252627000000004</v>
      </c>
      <c r="K199" s="28">
        <f>+'[16]27'!$O$251/10^6</f>
        <v>0.77744585999999982</v>
      </c>
      <c r="L199" s="28">
        <f>+'[16]27'!$Q$251/10^6</f>
        <v>0.76878842999999997</v>
      </c>
      <c r="M199" s="28">
        <f>+'[16]27'!$R$251/10^6</f>
        <v>1.5177160000000003</v>
      </c>
      <c r="N199" s="28">
        <f>+'[16]27'!$S$251/10^6</f>
        <v>0.7688075900000001</v>
      </c>
      <c r="O199" s="22">
        <f t="shared" si="27"/>
        <v>10.341168619999999</v>
      </c>
      <c r="Q199" s="10">
        <v>1019</v>
      </c>
      <c r="R199" s="10" t="s">
        <v>28</v>
      </c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9">
        <f t="shared" si="28"/>
        <v>0</v>
      </c>
      <c r="AG199" s="10">
        <v>1019</v>
      </c>
      <c r="AH199" s="10" t="s">
        <v>28</v>
      </c>
      <c r="AI199" s="21">
        <f t="shared" si="29"/>
        <v>0.74475200999999991</v>
      </c>
      <c r="AJ199" s="21">
        <f>+'[17]2M'!$V$251/10^6</f>
        <v>1.4734004900000002</v>
      </c>
      <c r="AK199" s="21">
        <f>+'[17]3M'!$V$251/10^6</f>
        <v>2.2832856800000001</v>
      </c>
      <c r="AL199" s="21">
        <f>+'[17]4M'!$V$251/10^6</f>
        <v>3.1268550800000003</v>
      </c>
      <c r="AM199" s="21">
        <f>+'[17]5M'!$V$251/10^6</f>
        <v>3.9945437199999998</v>
      </c>
      <c r="AN199" s="21">
        <f>+'[17]6M'!$V$251/10^6</f>
        <v>4.84944197</v>
      </c>
      <c r="AO199" s="21">
        <f>+'[17]7M'!$V$251/10^6</f>
        <v>5.6458844699999995</v>
      </c>
      <c r="AP199" s="21">
        <f>+'[17]8M'!$V$251/10^6</f>
        <v>6.5084107400000004</v>
      </c>
      <c r="AQ199" s="21">
        <f>+'[17]9M'!$V$251/10^6</f>
        <v>7.2858566000000016</v>
      </c>
      <c r="AR199" s="21">
        <f>+'[17]10M'!$V$251/10^6</f>
        <v>8.0546450300000014</v>
      </c>
      <c r="AS199" s="21">
        <f>+'[17]11M'!$V$251/10^6</f>
        <v>9.5723610300000015</v>
      </c>
      <c r="AT199" s="21">
        <f>+'[17]12M'!$V$251/10^6</f>
        <v>10.341168619999999</v>
      </c>
    </row>
    <row r="200" spans="1:46" customFormat="1">
      <c r="A200" s="10">
        <v>1020</v>
      </c>
      <c r="B200" s="10" t="s">
        <v>29</v>
      </c>
      <c r="C200" s="28">
        <f>+'[16]28'!$E$251/10^6</f>
        <v>2.0735129100000003</v>
      </c>
      <c r="D200" s="28">
        <f>+'[16]28'!$F$251/10^6</f>
        <v>1.99332694</v>
      </c>
      <c r="E200" s="28">
        <f>+'[16]28'!$G$251/10^6</f>
        <v>2.0322673600000001</v>
      </c>
      <c r="F200" s="28">
        <f>+'[16]28'!$I$251/10^6</f>
        <v>2.0482626899999996</v>
      </c>
      <c r="G200" s="28">
        <f>+'[16]28'!$J$251/10^6</f>
        <v>1.93704801</v>
      </c>
      <c r="H200" s="28">
        <f>+'[16]28'!$K$251/10^6</f>
        <v>2.30132008</v>
      </c>
      <c r="I200" s="28">
        <f>+'[16]28'!$M$251/10^6</f>
        <v>2.00279702</v>
      </c>
      <c r="J200" s="28">
        <f>+'[16]28'!$N$251/10^6</f>
        <v>2.3160334300000001</v>
      </c>
      <c r="K200" s="28">
        <f>+'[16]28'!$O$251/10^6</f>
        <v>1.9811057100000005</v>
      </c>
      <c r="L200" s="28">
        <f>+'[16]28'!$Q$251/10^6</f>
        <v>2.2204914599999999</v>
      </c>
      <c r="M200" s="28">
        <f>+'[16]28'!$R$251/10^6</f>
        <v>2.4222033299999994</v>
      </c>
      <c r="N200" s="28">
        <f>+'[16]28'!$S$251/10^6</f>
        <v>2.5334548400000001</v>
      </c>
      <c r="O200" s="22">
        <f t="shared" si="27"/>
        <v>25.861823780000002</v>
      </c>
      <c r="Q200" s="10">
        <v>1020</v>
      </c>
      <c r="R200" s="10" t="s">
        <v>29</v>
      </c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9">
        <f t="shared" si="28"/>
        <v>0</v>
      </c>
      <c r="AG200" s="10">
        <v>1020</v>
      </c>
      <c r="AH200" s="10" t="s">
        <v>29</v>
      </c>
      <c r="AI200" s="21">
        <f t="shared" si="29"/>
        <v>2.0735129100000003</v>
      </c>
      <c r="AJ200" s="21">
        <f>+'[17]2M'!$W$251/10^6</f>
        <v>4.06683985</v>
      </c>
      <c r="AK200" s="21">
        <f>+'[17]3M'!$W$251/10^6</f>
        <v>6.0991072099999997</v>
      </c>
      <c r="AL200" s="21">
        <f>+'[17]4M'!$W$251/10^6</f>
        <v>8.1473698999999993</v>
      </c>
      <c r="AM200" s="21">
        <f>+'[17]5M'!$W$251/10^6</f>
        <v>10.084417910000001</v>
      </c>
      <c r="AN200" s="21">
        <f>+'[17]6M'!$W$251/10^6</f>
        <v>12.385737990000003</v>
      </c>
      <c r="AO200" s="21">
        <f>+'[17]7M'!$W$251/10^6</f>
        <v>14.38853501</v>
      </c>
      <c r="AP200" s="21">
        <f>+'[17]8M'!$W$251/10^6</f>
        <v>16.704568440000003</v>
      </c>
      <c r="AQ200" s="21">
        <f>+'[17]9M'!$W$251/10^6</f>
        <v>18.685674150000001</v>
      </c>
      <c r="AR200" s="21">
        <f>+'[17]10M'!$W$251/10^6</f>
        <v>20.906165609999999</v>
      </c>
      <c r="AS200" s="21">
        <f>+'[17]11M'!$W$251/10^6</f>
        <v>23.328368939999997</v>
      </c>
      <c r="AT200" s="21">
        <f>+'[17]12M'!$W$251/10^6</f>
        <v>25.861823779999995</v>
      </c>
    </row>
    <row r="201" spans="1:46" customFormat="1">
      <c r="A201" s="10">
        <v>1021</v>
      </c>
      <c r="B201" s="10" t="s">
        <v>30</v>
      </c>
      <c r="C201" s="28">
        <f>+'[16]29'!$E$251/10^6</f>
        <v>1.01680912</v>
      </c>
      <c r="D201" s="28">
        <f>+'[16]29'!$F$251/10^6</f>
        <v>1.02252174</v>
      </c>
      <c r="E201" s="28">
        <f>+'[16]29'!$G$251/10^6</f>
        <v>1.1084568600000002</v>
      </c>
      <c r="F201" s="28">
        <f>+'[16]29'!$I$251/10^6</f>
        <v>1.1117310299999998</v>
      </c>
      <c r="G201" s="28">
        <f>+'[16]29'!$J$251/10^6</f>
        <v>1.1328574300000003</v>
      </c>
      <c r="H201" s="28">
        <f>+'[16]29'!$K$251/10^6</f>
        <v>1.0148646499999998</v>
      </c>
      <c r="I201" s="28">
        <f>+'[16]29'!$M$251/10^6</f>
        <v>1.0327515899999999</v>
      </c>
      <c r="J201" s="28">
        <f>+'[16]29'!$N$251/10^6</f>
        <v>1.4454232800000002</v>
      </c>
      <c r="K201" s="28">
        <f>+'[16]29'!$O$251/10^6</f>
        <v>1.1496547600000002</v>
      </c>
      <c r="L201" s="28">
        <f>+'[16]29'!$Q$251/10^6</f>
        <v>1.05531866</v>
      </c>
      <c r="M201" s="28">
        <f>+'[16]29'!$R$251/10^6</f>
        <v>1.5557420499999999</v>
      </c>
      <c r="N201" s="28">
        <f>+'[16]29'!$S$251/10^6</f>
        <v>1.06377535</v>
      </c>
      <c r="O201" s="22">
        <f t="shared" si="27"/>
        <v>13.709906520000001</v>
      </c>
      <c r="Q201" s="10">
        <v>1021</v>
      </c>
      <c r="R201" s="10" t="s">
        <v>30</v>
      </c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9">
        <f t="shared" si="28"/>
        <v>0</v>
      </c>
      <c r="AG201" s="10">
        <v>1021</v>
      </c>
      <c r="AH201" s="10" t="s">
        <v>30</v>
      </c>
      <c r="AI201" s="21">
        <f t="shared" si="29"/>
        <v>1.01680912</v>
      </c>
      <c r="AJ201" s="21">
        <f>+'[17]2M'!$X$251/10^6</f>
        <v>2.0393308600000002</v>
      </c>
      <c r="AK201" s="21">
        <f>+'[17]3M'!$X$251/10^6</f>
        <v>3.1477877199999997</v>
      </c>
      <c r="AL201" s="21">
        <f>+'[17]4M'!$X$251/10^6</f>
        <v>4.2595187499999998</v>
      </c>
      <c r="AM201" s="21">
        <f>+'[17]5M'!$X$251/10^6</f>
        <v>5.3923761799999985</v>
      </c>
      <c r="AN201" s="21">
        <f>+'[17]6M'!$X$251/10^6</f>
        <v>6.4072408300000001</v>
      </c>
      <c r="AO201" s="21">
        <f>+'[17]7M'!$X$251/10^6</f>
        <v>7.4399924199999994</v>
      </c>
      <c r="AP201" s="21">
        <f>+'[17]8M'!$X$251/10^6</f>
        <v>8.8854156999999994</v>
      </c>
      <c r="AQ201" s="21">
        <f>+'[17]9M'!$X$251/10^6</f>
        <v>10.035070459999998</v>
      </c>
      <c r="AR201" s="21">
        <f>+'[17]10M'!$X$251/10^6</f>
        <v>11.090389120000001</v>
      </c>
      <c r="AS201" s="21">
        <f>+'[17]11M'!$X$251/10^6</f>
        <v>12.64613117</v>
      </c>
      <c r="AT201" s="21">
        <f>+'[17]12M'!$X$251/10^6</f>
        <v>13.709906520000001</v>
      </c>
    </row>
    <row r="202" spans="1:46" customFormat="1">
      <c r="A202" s="10">
        <v>1022</v>
      </c>
      <c r="B202" s="10" t="s">
        <v>31</v>
      </c>
      <c r="C202" s="28">
        <f>+'[16]30'!$E$251/10^6</f>
        <v>3.1769696600000001</v>
      </c>
      <c r="D202" s="28">
        <f>+'[16]30'!$F$251/10^6</f>
        <v>2.9901863</v>
      </c>
      <c r="E202" s="28">
        <f>+'[16]30'!$G$251/10^6</f>
        <v>3.1346010200000003</v>
      </c>
      <c r="F202" s="28">
        <f>+'[16]30'!$I$251/10^6</f>
        <v>3.4590917900000004</v>
      </c>
      <c r="G202" s="28">
        <f>+'[16]30'!$J$251/10^6</f>
        <v>3.1191210699999998</v>
      </c>
      <c r="H202" s="28">
        <f>+'[16]30'!$K$251/10^6</f>
        <v>3.421306809999999</v>
      </c>
      <c r="I202" s="28">
        <f>+'[16]30'!$M$251/10^6</f>
        <v>3.6155860500000001</v>
      </c>
      <c r="J202" s="28">
        <f>+'[16]30'!$N$251/10^6</f>
        <v>3.9225119199999998</v>
      </c>
      <c r="K202" s="28">
        <f>+'[16]30'!$O$251/10^6</f>
        <v>3.7955367999999998</v>
      </c>
      <c r="L202" s="28">
        <f>+'[16]30'!$Q$251/10^6</f>
        <v>4.3549550899999998</v>
      </c>
      <c r="M202" s="28">
        <f>+'[16]30'!$R$251/10^6</f>
        <v>3.33836311</v>
      </c>
      <c r="N202" s="28">
        <f>+'[16]30'!$S$251/10^6</f>
        <v>5.6385998699999993</v>
      </c>
      <c r="O202" s="22">
        <f t="shared" si="27"/>
        <v>43.966829490000002</v>
      </c>
      <c r="Q202" s="10">
        <v>1022</v>
      </c>
      <c r="R202" s="10" t="s">
        <v>31</v>
      </c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9">
        <f t="shared" si="28"/>
        <v>0</v>
      </c>
      <c r="AG202" s="10">
        <v>1022</v>
      </c>
      <c r="AH202" s="10" t="s">
        <v>31</v>
      </c>
      <c r="AI202" s="21">
        <f t="shared" si="29"/>
        <v>3.1769696600000001</v>
      </c>
      <c r="AJ202" s="21">
        <f>+'[17]2M'!$Y$251/10^6</f>
        <v>6.1671559599999988</v>
      </c>
      <c r="AK202" s="21">
        <f>+'[17]3M'!$Y$251/10^6</f>
        <v>9.3017569799999986</v>
      </c>
      <c r="AL202" s="21">
        <f>+'[17]4M'!$Y$251/10^6</f>
        <v>12.760848769999999</v>
      </c>
      <c r="AM202" s="21">
        <f>+'[17]5M'!$Y$251/10^6</f>
        <v>15.879969839999998</v>
      </c>
      <c r="AN202" s="21">
        <f>+'[17]6M'!$Y$251/10^6</f>
        <v>19.301276650000002</v>
      </c>
      <c r="AO202" s="21">
        <f>+'[17]7M'!$Y$251/10^6</f>
        <v>22.916862699999999</v>
      </c>
      <c r="AP202" s="21">
        <f>+'[17]8M'!$Y$251/10^6</f>
        <v>26.839374619999997</v>
      </c>
      <c r="AQ202" s="21">
        <f>+'[17]9M'!$Y$251/10^6</f>
        <v>30.634911419999998</v>
      </c>
      <c r="AR202" s="21">
        <f>+'[17]10M'!$Y$251/10^6</f>
        <v>34.989866510000006</v>
      </c>
      <c r="AS202" s="21">
        <f>+'[17]11M'!$Y$251/10^6</f>
        <v>38.328229619999995</v>
      </c>
      <c r="AT202" s="21">
        <f>+'[17]12M'!$Y$251/10^6</f>
        <v>43.966829489999995</v>
      </c>
    </row>
    <row r="203" spans="1:46" customFormat="1">
      <c r="A203" s="10">
        <v>1023</v>
      </c>
      <c r="B203" s="10" t="s">
        <v>32</v>
      </c>
      <c r="C203" s="28">
        <f>+'[16]31'!$E$251/10^6</f>
        <v>0.85992182999999989</v>
      </c>
      <c r="D203" s="28">
        <f>+'[16]31'!$F$251/10^6</f>
        <v>0.86943484000000004</v>
      </c>
      <c r="E203" s="28">
        <f>+'[16]31'!$G$251/10^6</f>
        <v>0.94331227000000006</v>
      </c>
      <c r="F203" s="28">
        <f>+'[16]31'!$I$251/10^6</f>
        <v>0.96858959999999994</v>
      </c>
      <c r="G203" s="28">
        <f>+'[16]31'!$J$251/10^6</f>
        <v>0.95439053000000018</v>
      </c>
      <c r="H203" s="28">
        <f>+'[16]31'!$K$251/10^6</f>
        <v>1.17157339</v>
      </c>
      <c r="I203" s="28">
        <f>+'[16]31'!$M$251/10^6</f>
        <v>0.98868981999999983</v>
      </c>
      <c r="J203" s="28">
        <f>+'[16]31'!$N$251/10^6</f>
        <v>1.1279548499999998</v>
      </c>
      <c r="K203" s="28">
        <f>+'[16]31'!$O$251/10^6</f>
        <v>1.3681421899999999</v>
      </c>
      <c r="L203" s="28">
        <f>+'[16]31'!$Q$251/10^6</f>
        <v>1.0720485299999998</v>
      </c>
      <c r="M203" s="28">
        <f>+'[16]31'!$R$251/10^6</f>
        <v>1.16157713</v>
      </c>
      <c r="N203" s="28">
        <f>+'[16]31'!$S$251/10^6</f>
        <v>1.6915931899999999</v>
      </c>
      <c r="O203" s="22">
        <f t="shared" si="27"/>
        <v>13.177228169999999</v>
      </c>
      <c r="Q203" s="10">
        <v>1023</v>
      </c>
      <c r="R203" s="10" t="s">
        <v>32</v>
      </c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9">
        <f t="shared" si="28"/>
        <v>0</v>
      </c>
      <c r="AG203" s="10">
        <v>1023</v>
      </c>
      <c r="AH203" s="10" t="s">
        <v>32</v>
      </c>
      <c r="AI203" s="21">
        <f t="shared" si="29"/>
        <v>0.85992182999999989</v>
      </c>
      <c r="AJ203" s="21">
        <f>+'[17]2M'!$Z$251/10^6</f>
        <v>1.7293566700000003</v>
      </c>
      <c r="AK203" s="21">
        <f>+'[17]3M'!$Z$251/10^6</f>
        <v>2.6726689399999999</v>
      </c>
      <c r="AL203" s="21">
        <f>+'[17]4M'!$Z$251/10^6</f>
        <v>3.6412585399999999</v>
      </c>
      <c r="AM203" s="21">
        <f>+'[17]5M'!$Z$251/10^6</f>
        <v>4.5956490700000003</v>
      </c>
      <c r="AN203" s="21">
        <f>+'[17]6M'!$Z$251/10^6</f>
        <v>5.7672224599999993</v>
      </c>
      <c r="AO203" s="21">
        <f>+'[17]7M'!$Z$251/10^6</f>
        <v>6.7559122799999995</v>
      </c>
      <c r="AP203" s="21">
        <f>+'[17]8M'!$Z$251/10^6</f>
        <v>7.8838671300000005</v>
      </c>
      <c r="AQ203" s="21">
        <f>+'[17]9M'!$Z$251/10^6</f>
        <v>9.2520093199999991</v>
      </c>
      <c r="AR203" s="21">
        <f>+'[17]10M'!$Z$251/10^6</f>
        <v>10.324057850000001</v>
      </c>
      <c r="AS203" s="21">
        <f>+'[17]11M'!$Z$251/10^6</f>
        <v>11.485634979999999</v>
      </c>
      <c r="AT203" s="21">
        <f>+'[17]12M'!$Z$251/10^6</f>
        <v>13.177228169999999</v>
      </c>
    </row>
    <row r="204" spans="1:46" customFormat="1">
      <c r="A204" s="10">
        <v>1024</v>
      </c>
      <c r="B204" s="10" t="s">
        <v>33</v>
      </c>
      <c r="C204" s="28">
        <f>+'[16]32'!$E$251/10^6</f>
        <v>3.2712443600000003</v>
      </c>
      <c r="D204" s="28">
        <f>+'[16]32'!$F$251/10^6</f>
        <v>3.1619763099999996</v>
      </c>
      <c r="E204" s="28">
        <f>+'[16]32'!$G$251/10^6</f>
        <v>3.5729121899999994</v>
      </c>
      <c r="F204" s="28">
        <f>+'[16]32'!$I$251/10^6</f>
        <v>3.5064062100000006</v>
      </c>
      <c r="G204" s="28">
        <f>+'[16]32'!$J$251/10^6</f>
        <v>3.5157338899999999</v>
      </c>
      <c r="H204" s="28">
        <f>+'[16]32'!$K$251/10^6</f>
        <v>3.2495157199999993</v>
      </c>
      <c r="I204" s="28">
        <f>+'[16]32'!$M$251/10^6</f>
        <v>3.6780807500000003</v>
      </c>
      <c r="J204" s="28">
        <f>+'[16]32'!$N$251/10^6</f>
        <v>3.8601264800000004</v>
      </c>
      <c r="K204" s="28">
        <f>+'[16]32'!$O$251/10^6</f>
        <v>4.1831795300000003</v>
      </c>
      <c r="L204" s="28">
        <f>+'[16]32'!$Q$251/10^6</f>
        <v>3.9059788699999998</v>
      </c>
      <c r="M204" s="28">
        <f>+'[16]32'!$R$251/10^6</f>
        <v>4.2282555299999993</v>
      </c>
      <c r="N204" s="28">
        <f>+'[16]32'!$S$251/10^6</f>
        <v>5.0330195700000004</v>
      </c>
      <c r="O204" s="22">
        <f t="shared" si="27"/>
        <v>45.166429409999999</v>
      </c>
      <c r="Q204" s="10">
        <v>1024</v>
      </c>
      <c r="R204" s="10" t="s">
        <v>33</v>
      </c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9">
        <f t="shared" si="28"/>
        <v>0</v>
      </c>
      <c r="AG204" s="10">
        <v>1024</v>
      </c>
      <c r="AH204" s="10" t="s">
        <v>33</v>
      </c>
      <c r="AI204" s="21">
        <f t="shared" si="29"/>
        <v>3.2712443600000003</v>
      </c>
      <c r="AJ204" s="21">
        <f>+'[17]2M'!$AA$251/10^6</f>
        <v>6.433220669999999</v>
      </c>
      <c r="AK204" s="21">
        <f>+'[17]3M'!$AA$251/10^6</f>
        <v>10.006132859999999</v>
      </c>
      <c r="AL204" s="21">
        <f>+'[17]4M'!$AA$251/10^6</f>
        <v>13.512539070000001</v>
      </c>
      <c r="AM204" s="21">
        <f>+'[17]5M'!$AA$251/10^6</f>
        <v>17.028272959999999</v>
      </c>
      <c r="AN204" s="21">
        <f>+'[17]6M'!$AA$251/10^6</f>
        <v>20.277788679999993</v>
      </c>
      <c r="AO204" s="21">
        <f>+'[17]7M'!$AA$251/10^6</f>
        <v>23.95586943</v>
      </c>
      <c r="AP204" s="21">
        <f>+'[17]8M'!$AA$251/10^6</f>
        <v>27.815995909999991</v>
      </c>
      <c r="AQ204" s="21">
        <f>+'[17]9M'!$AA$251/10^6</f>
        <v>31.999175440000002</v>
      </c>
      <c r="AR204" s="21">
        <f>+'[17]10M'!$AA$251/10^6</f>
        <v>35.90515431</v>
      </c>
      <c r="AS204" s="21">
        <f>+'[17]11M'!$AA$251/10^6</f>
        <v>40.133409840000006</v>
      </c>
      <c r="AT204" s="21">
        <f>+'[17]12M'!$AA$251/10^6</f>
        <v>45.166429409999999</v>
      </c>
    </row>
    <row r="205" spans="1:46" customFormat="1">
      <c r="A205" s="10">
        <v>1025</v>
      </c>
      <c r="B205" s="10" t="s">
        <v>34</v>
      </c>
      <c r="C205" s="28">
        <f>+'[16]33'!$E$251/10^6</f>
        <v>0.93938927000000005</v>
      </c>
      <c r="D205" s="28">
        <f>+'[16]33'!$F$251/10^6</f>
        <v>0.93880388000000004</v>
      </c>
      <c r="E205" s="28">
        <f>+'[16]33'!$G$251/10^6</f>
        <v>0.99599404000000002</v>
      </c>
      <c r="F205" s="28">
        <f>+'[16]33'!$I$251/10^6</f>
        <v>0.98449471</v>
      </c>
      <c r="G205" s="28">
        <f>+'[16]33'!$J$251/10^6</f>
        <v>0.99578261999999984</v>
      </c>
      <c r="H205" s="28">
        <f>+'[16]33'!$K$251/10^6</f>
        <v>1.0596207599999998</v>
      </c>
      <c r="I205" s="28">
        <f>+'[16]33'!$M$251/10^6</f>
        <v>1.0664486100000001</v>
      </c>
      <c r="J205" s="28">
        <f>+'[16]33'!$N$251/10^6</f>
        <v>1.20006876</v>
      </c>
      <c r="K205" s="28">
        <f>+'[16]33'!$O$251/10^6</f>
        <v>1.16753723</v>
      </c>
      <c r="L205" s="28">
        <f>+'[16]33'!$Q$251/10^6</f>
        <v>1.0660430899999997</v>
      </c>
      <c r="M205" s="28">
        <f>+'[16]33'!$R$251/10^6</f>
        <v>1.28344752</v>
      </c>
      <c r="N205" s="28">
        <f>+'[16]33'!$S$251/10^6</f>
        <v>1.0296569899999999</v>
      </c>
      <c r="O205" s="22">
        <f t="shared" si="27"/>
        <v>12.727287479999998</v>
      </c>
      <c r="Q205" s="10">
        <v>1025</v>
      </c>
      <c r="R205" s="10" t="s">
        <v>34</v>
      </c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9">
        <f t="shared" si="28"/>
        <v>0</v>
      </c>
      <c r="AG205" s="10">
        <v>1025</v>
      </c>
      <c r="AH205" s="10" t="s">
        <v>34</v>
      </c>
      <c r="AI205" s="21">
        <f t="shared" si="29"/>
        <v>0.93938927000000005</v>
      </c>
      <c r="AJ205" s="21">
        <f>+'[17]2M'!$AB$251/10^6</f>
        <v>1.8781931500000002</v>
      </c>
      <c r="AK205" s="21">
        <f>+'[17]3M'!$AB$251/10^6</f>
        <v>2.8741871899999998</v>
      </c>
      <c r="AL205" s="21">
        <f>+'[17]4M'!$AB$251/10^6</f>
        <v>3.8586819000000001</v>
      </c>
      <c r="AM205" s="21">
        <f>+'[17]5M'!$AB$251/10^6</f>
        <v>4.8544645200000005</v>
      </c>
      <c r="AN205" s="21">
        <f>+'[17]6M'!$AB$251/10^6</f>
        <v>5.9140852799999992</v>
      </c>
      <c r="AO205" s="21">
        <f>+'[17]7M'!$AB$251/10^6</f>
        <v>6.9805338899999985</v>
      </c>
      <c r="AP205" s="21">
        <f>+'[17]8M'!$AB$251/10^6</f>
        <v>8.1806026499999991</v>
      </c>
      <c r="AQ205" s="21">
        <f>+'[17]9M'!$AB$251/10^6</f>
        <v>9.3481398799999997</v>
      </c>
      <c r="AR205" s="21">
        <f>+'[17]10M'!$AB$251/10^6</f>
        <v>10.414182969999999</v>
      </c>
      <c r="AS205" s="21">
        <f>+'[17]11M'!$AB$251/10^6</f>
        <v>11.69763049</v>
      </c>
      <c r="AT205" s="21">
        <f>+'[17]12M'!$AB$251/10^6</f>
        <v>12.727287480000003</v>
      </c>
    </row>
    <row r="206" spans="1:46" customFormat="1">
      <c r="A206" s="10">
        <v>1026</v>
      </c>
      <c r="B206" s="10" t="s">
        <v>35</v>
      </c>
      <c r="C206" s="28">
        <f>+'[16]34'!$E$251/10^6</f>
        <v>0.54370613000000001</v>
      </c>
      <c r="D206" s="28">
        <f>+'[16]34'!$F$251/10^6</f>
        <v>0.57921020000000001</v>
      </c>
      <c r="E206" s="28">
        <f>+'[16]34'!$G$251/10^6</f>
        <v>0.65285339999999992</v>
      </c>
      <c r="F206" s="28">
        <f>+'[16]34'!$I$251/10^6</f>
        <v>0.65344009999999986</v>
      </c>
      <c r="G206" s="28">
        <f>+'[16]34'!$J$251/10^6</f>
        <v>0.60959004999999988</v>
      </c>
      <c r="H206" s="28">
        <f>+'[16]34'!$K$251/10^6</f>
        <v>0.60191727000000017</v>
      </c>
      <c r="I206" s="28">
        <f>+'[16]34'!$M$251/10^6</f>
        <v>0.60256243000000009</v>
      </c>
      <c r="J206" s="28">
        <f>+'[16]34'!$N$251/10^6</f>
        <v>0.69599685999999994</v>
      </c>
      <c r="K206" s="28">
        <f>+'[16]34'!$O$251/10^6</f>
        <v>0.68228221000000011</v>
      </c>
      <c r="L206" s="28">
        <f>+'[16]34'!$Q$251/10^6</f>
        <v>0.85567059000000012</v>
      </c>
      <c r="M206" s="28">
        <f>+'[16]34'!$R$251/10^6</f>
        <v>0.64296861999999999</v>
      </c>
      <c r="N206" s="28">
        <f>+'[16]34'!$S$251/10^6</f>
        <v>0.60990997000000002</v>
      </c>
      <c r="O206" s="22">
        <f t="shared" si="27"/>
        <v>7.7301078299999997</v>
      </c>
      <c r="Q206" s="10">
        <v>1026</v>
      </c>
      <c r="R206" s="10" t="s">
        <v>35</v>
      </c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9">
        <f t="shared" si="28"/>
        <v>0</v>
      </c>
      <c r="AG206" s="10">
        <v>1026</v>
      </c>
      <c r="AH206" s="10" t="s">
        <v>35</v>
      </c>
      <c r="AI206" s="21">
        <f t="shared" si="29"/>
        <v>0.54370613000000001</v>
      </c>
      <c r="AJ206" s="21">
        <f>+'[17]2M'!$AC$251/10^6</f>
        <v>1.12291633</v>
      </c>
      <c r="AK206" s="21">
        <f>+'[17]3M'!$AC$251/10^6</f>
        <v>1.7757697299999999</v>
      </c>
      <c r="AL206" s="21">
        <f>+'[17]4M'!$AC$251/10^6</f>
        <v>2.4292098300000009</v>
      </c>
      <c r="AM206" s="21">
        <f>+'[17]5M'!$AC$251/10^6</f>
        <v>3.0387998800000005</v>
      </c>
      <c r="AN206" s="21">
        <f>+'[17]6M'!$AC$251/10^6</f>
        <v>3.64071715</v>
      </c>
      <c r="AO206" s="21">
        <f>+'[17]7M'!$AC$251/10^6</f>
        <v>4.2432795800000003</v>
      </c>
      <c r="AP206" s="21">
        <f>+'[17]8M'!$AC$251/10^6</f>
        <v>4.9392764400000004</v>
      </c>
      <c r="AQ206" s="21">
        <f>+'[17]9M'!$AC$251/10^6</f>
        <v>5.6215586499999999</v>
      </c>
      <c r="AR206" s="21">
        <f>+'[17]10M'!$AC$251/10^6</f>
        <v>6.4772292400000007</v>
      </c>
      <c r="AS206" s="21">
        <f>+'[17]11M'!$AC$251/10^6</f>
        <v>7.1201978599999993</v>
      </c>
      <c r="AT206" s="21">
        <f>+'[17]12M'!$AC$251/10^6</f>
        <v>7.7301078299999997</v>
      </c>
    </row>
    <row r="207" spans="1:46" customFormat="1">
      <c r="A207" s="10">
        <v>1027</v>
      </c>
      <c r="B207" s="10" t="s">
        <v>36</v>
      </c>
      <c r="C207" s="28">
        <f>+'[16]35'!$E$251/10^6</f>
        <v>0.84030908000000004</v>
      </c>
      <c r="D207" s="28">
        <f>+'[16]35'!$F$251/10^6</f>
        <v>0.75566805000000004</v>
      </c>
      <c r="E207" s="28">
        <f>+'[16]35'!$G$251/10^6</f>
        <v>0.78025127999999999</v>
      </c>
      <c r="F207" s="28">
        <f>+'[16]35'!$I$251/10^6</f>
        <v>0.80962548000000001</v>
      </c>
      <c r="G207" s="28">
        <f>+'[16]35'!$J$251/10^6</f>
        <v>0.77607393999999996</v>
      </c>
      <c r="H207" s="28">
        <f>+'[16]35'!$K$251/10^6</f>
        <v>0.82143411000000011</v>
      </c>
      <c r="I207" s="28">
        <f>+'[16]35'!$M$251/10^6</f>
        <v>0.79111144999999983</v>
      </c>
      <c r="J207" s="28">
        <f>+'[16]35'!$N$251/10^6</f>
        <v>0.94088483999999983</v>
      </c>
      <c r="K207" s="28">
        <f>+'[16]35'!$O$251/10^6</f>
        <v>0.86390758999999995</v>
      </c>
      <c r="L207" s="28">
        <f>+'[16]35'!$Q$251/10^6</f>
        <v>0.87190022000000011</v>
      </c>
      <c r="M207" s="28">
        <f>+'[16]35'!$R$251/10^6</f>
        <v>0.84052737999999994</v>
      </c>
      <c r="N207" s="28">
        <f>+'[16]35'!$S$251/10^6</f>
        <v>0.91632479</v>
      </c>
      <c r="O207" s="22">
        <f t="shared" si="27"/>
        <v>10.008018209999999</v>
      </c>
      <c r="Q207" s="10">
        <v>1027</v>
      </c>
      <c r="R207" s="10" t="s">
        <v>36</v>
      </c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9">
        <f t="shared" si="28"/>
        <v>0</v>
      </c>
      <c r="AG207" s="10">
        <v>1027</v>
      </c>
      <c r="AH207" s="10" t="s">
        <v>36</v>
      </c>
      <c r="AI207" s="21">
        <f t="shared" si="29"/>
        <v>0.84030908000000004</v>
      </c>
      <c r="AJ207" s="21">
        <f>+'[17]2M'!$AD$251/10^6</f>
        <v>1.5959771299999996</v>
      </c>
      <c r="AK207" s="21">
        <f>+'[17]3M'!$AD$251/10^6</f>
        <v>2.3762284099999995</v>
      </c>
      <c r="AL207" s="21">
        <f>+'[17]4M'!$AD$251/10^6</f>
        <v>3.1858538900000002</v>
      </c>
      <c r="AM207" s="21">
        <f>+'[17]5M'!$AD$251/10^6</f>
        <v>3.9619278299999996</v>
      </c>
      <c r="AN207" s="21">
        <f>+'[17]6M'!$AD$251/10^6</f>
        <v>4.7833619399999998</v>
      </c>
      <c r="AO207" s="21">
        <f>+'[17]7M'!$AD$251/10^6</f>
        <v>5.5744733899999979</v>
      </c>
      <c r="AP207" s="21">
        <f>+'[17]8M'!$AD$251/10^6</f>
        <v>6.5153582299999986</v>
      </c>
      <c r="AQ207" s="21">
        <f>+'[17]9M'!$AD$251/10^6</f>
        <v>7.3792658199999988</v>
      </c>
      <c r="AR207" s="21">
        <f>+'[17]10M'!$AD$251/10^6</f>
        <v>8.2511660399999993</v>
      </c>
      <c r="AS207" s="21">
        <f>+'[17]11M'!$AD$251/10^6</f>
        <v>9.0916934200000004</v>
      </c>
      <c r="AT207" s="21">
        <f>+'[17]12M'!$AD$251/10^6</f>
        <v>10.008018209999999</v>
      </c>
    </row>
    <row r="208" spans="1:46" customFormat="1">
      <c r="A208" s="10">
        <v>1028</v>
      </c>
      <c r="B208" s="10" t="s">
        <v>37</v>
      </c>
      <c r="C208" s="28">
        <f>+'[16]36'!$E$251/10^6</f>
        <v>2.1092716</v>
      </c>
      <c r="D208" s="28">
        <f>+'[16]36'!$F$251/10^6</f>
        <v>2.1676424000000005</v>
      </c>
      <c r="E208" s="28">
        <f>+'[16]36'!$G$251/10^6</f>
        <v>2.0805579599999997</v>
      </c>
      <c r="F208" s="28">
        <f>+'[16]36'!$I$251/10^6</f>
        <v>2.4515669199999999</v>
      </c>
      <c r="G208" s="28">
        <f>+'[16]36'!$J$251/10^6</f>
        <v>2.3670839699999999</v>
      </c>
      <c r="H208" s="28">
        <f>+'[16]36'!$K$251/10^6</f>
        <v>2.1620077400000004</v>
      </c>
      <c r="I208" s="28">
        <f>+'[16]36'!$M$251/10^6</f>
        <v>2.0961546500000003</v>
      </c>
      <c r="J208" s="28">
        <f>+'[16]36'!$N$251/10^6</f>
        <v>2.5308427400000002</v>
      </c>
      <c r="K208" s="28">
        <f>+'[16]36'!$O$251/10^6</f>
        <v>2.8021044099999997</v>
      </c>
      <c r="L208" s="28">
        <f>+'[16]36'!$Q$251/10^6</f>
        <v>2.2365147000000007</v>
      </c>
      <c r="M208" s="28">
        <f>+'[16]36'!$R$251/10^6</f>
        <v>3.10242255</v>
      </c>
      <c r="N208" s="28">
        <f>+'[16]36'!$S$251/10^6</f>
        <v>2.5770545300000003</v>
      </c>
      <c r="O208" s="22">
        <f t="shared" si="27"/>
        <v>28.683224169999999</v>
      </c>
      <c r="Q208" s="10">
        <v>1028</v>
      </c>
      <c r="R208" s="10" t="s">
        <v>37</v>
      </c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9">
        <f t="shared" si="28"/>
        <v>0</v>
      </c>
      <c r="AG208" s="10">
        <v>1028</v>
      </c>
      <c r="AH208" s="10" t="s">
        <v>37</v>
      </c>
      <c r="AI208" s="21">
        <f t="shared" si="29"/>
        <v>2.1092716</v>
      </c>
      <c r="AJ208" s="21">
        <f>+'[17]2M'!$AE$251/10^6</f>
        <v>4.2769139999999988</v>
      </c>
      <c r="AK208" s="21">
        <f>+'[17]3M'!$AE$251/10^6</f>
        <v>6.3574719599999998</v>
      </c>
      <c r="AL208" s="21">
        <f>+'[17]4M'!$AE$251/10^6</f>
        <v>8.8090388799999992</v>
      </c>
      <c r="AM208" s="21">
        <f>+'[17]5M'!$AE$251/10^6</f>
        <v>11.17612285</v>
      </c>
      <c r="AN208" s="21">
        <f>+'[17]6M'!$AE$251/10^6</f>
        <v>13.338130589999999</v>
      </c>
      <c r="AO208" s="21">
        <f>+'[17]7M'!$AE$251/10^6</f>
        <v>15.434285239999999</v>
      </c>
      <c r="AP208" s="21">
        <f>+'[17]8M'!$AE$251/10^6</f>
        <v>17.965127980000005</v>
      </c>
      <c r="AQ208" s="21">
        <f>+'[17]9M'!$AE$251/10^6</f>
        <v>20.767232390000004</v>
      </c>
      <c r="AR208" s="21">
        <f>+'[17]10M'!$AE$251/10^6</f>
        <v>23.003747090000001</v>
      </c>
      <c r="AS208" s="21">
        <f>+'[17]11M'!$AE$251/10^6</f>
        <v>26.106169640000008</v>
      </c>
      <c r="AT208" s="21">
        <f>+'[17]12M'!$AE$251/10^6</f>
        <v>28.683224170000003</v>
      </c>
    </row>
    <row r="209" spans="1:46" customFormat="1">
      <c r="A209" s="10">
        <v>1029</v>
      </c>
      <c r="B209" s="10" t="s">
        <v>38</v>
      </c>
      <c r="C209" s="28">
        <f>+'[16]37'!$E$251/10^6</f>
        <v>0.61782781999999992</v>
      </c>
      <c r="D209" s="28">
        <f>+'[16]37'!$F$251/10^6</f>
        <v>0.64237368000000017</v>
      </c>
      <c r="E209" s="28">
        <f>+'[16]37'!$G$251/10^6</f>
        <v>0.66492772999999983</v>
      </c>
      <c r="F209" s="28">
        <f>+'[16]37'!$I$251/10^6</f>
        <v>0.6940207100000001</v>
      </c>
      <c r="G209" s="28">
        <f>+'[16]37'!$J$251/10^6</f>
        <v>0.69004827999999996</v>
      </c>
      <c r="H209" s="28">
        <f>+'[16]37'!$K$251/10^6</f>
        <v>0.65161594999999994</v>
      </c>
      <c r="I209" s="28">
        <f>+'[16]37'!$M$251/10^6</f>
        <v>0.71681571000000011</v>
      </c>
      <c r="J209" s="28">
        <f>+'[16]37'!$N$251/10^6</f>
        <v>0.8523314500000001</v>
      </c>
      <c r="K209" s="28">
        <f>+'[16]37'!$O$251/10^6</f>
        <v>0.68551837999999987</v>
      </c>
      <c r="L209" s="28">
        <f>+'[16]37'!$Q$251/10^6</f>
        <v>0.93380734999999981</v>
      </c>
      <c r="M209" s="28">
        <f>+'[16]37'!$R$251/10^6</f>
        <v>0.64266287</v>
      </c>
      <c r="N209" s="28">
        <f>+'[16]37'!$S$251/10^6</f>
        <v>0.89931881000000002</v>
      </c>
      <c r="O209" s="22">
        <f t="shared" si="27"/>
        <v>8.6912687399999982</v>
      </c>
      <c r="Q209" s="10">
        <v>1029</v>
      </c>
      <c r="R209" s="10" t="s">
        <v>38</v>
      </c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9">
        <f t="shared" si="28"/>
        <v>0</v>
      </c>
      <c r="AG209" s="10">
        <v>1029</v>
      </c>
      <c r="AH209" s="10" t="s">
        <v>38</v>
      </c>
      <c r="AI209" s="21">
        <f t="shared" si="29"/>
        <v>0.61782781999999992</v>
      </c>
      <c r="AJ209" s="21">
        <f>+'[17]2M'!$AF$251/10^6</f>
        <v>1.2602015</v>
      </c>
      <c r="AK209" s="21">
        <f>+'[17]3M'!$AF$251/10^6</f>
        <v>1.9251292299999996</v>
      </c>
      <c r="AL209" s="21">
        <f>+'[17]4M'!$AF$251/10^6</f>
        <v>2.6191499399999993</v>
      </c>
      <c r="AM209" s="21">
        <f>+'[17]5M'!$AF$251/10^6</f>
        <v>3.3091982199999999</v>
      </c>
      <c r="AN209" s="21">
        <f>+'[17]6M'!$AF$251/10^6</f>
        <v>3.9608141699999995</v>
      </c>
      <c r="AO209" s="21">
        <f>+'[17]7M'!$AF$251/10^6</f>
        <v>4.6776298799999996</v>
      </c>
      <c r="AP209" s="21">
        <f>+'[17]8M'!$AF$251/10^6</f>
        <v>5.5299613299999981</v>
      </c>
      <c r="AQ209" s="21">
        <f>+'[17]9M'!$AF$251/10^6</f>
        <v>6.2154797099999994</v>
      </c>
      <c r="AR209" s="21">
        <f>+'[17]10M'!$AF$251/10^6</f>
        <v>7.1492870599999998</v>
      </c>
      <c r="AS209" s="21">
        <f>+'[17]11M'!$AF$251/10^6</f>
        <v>7.7919499299999995</v>
      </c>
      <c r="AT209" s="21">
        <f>+'[17]12M'!$AF$251/10^6</f>
        <v>8.6912687399999982</v>
      </c>
    </row>
    <row r="210" spans="1:46" customFormat="1">
      <c r="A210" s="15">
        <v>1030</v>
      </c>
      <c r="B210" s="15" t="s">
        <v>18</v>
      </c>
      <c r="C210" s="30">
        <f>+'[16]17'!$E$251/10^6</f>
        <v>0.81805129000000021</v>
      </c>
      <c r="D210" s="30">
        <f>+'[16]17'!$F$251/10^6</f>
        <v>0.79972251000000016</v>
      </c>
      <c r="E210" s="30">
        <f>+'[16]17'!$G$251/10^6</f>
        <v>0.81629569000000002</v>
      </c>
      <c r="F210" s="30">
        <f>+'[16]17'!$I$251/10^6</f>
        <v>0.82261397000000014</v>
      </c>
      <c r="G210" s="30">
        <f>+'[16]17'!$J$251/10^6</f>
        <v>0.84685145999999989</v>
      </c>
      <c r="H210" s="30">
        <f>+'[16]17'!$K$251/10^6</f>
        <v>0.88849929999999977</v>
      </c>
      <c r="I210" s="30">
        <f>+'[16]17'!$M$251/10^6</f>
        <v>0.96782999000000014</v>
      </c>
      <c r="J210" s="30">
        <f>+'[16]17'!$N$251/10^6</f>
        <v>1.0858833399999999</v>
      </c>
      <c r="K210" s="30">
        <f>+'[16]17'!$O$251/10^6</f>
        <v>0.97666808999999999</v>
      </c>
      <c r="L210" s="30">
        <f>+'[16]17'!$Q$251/10^6</f>
        <v>0.91121597999999981</v>
      </c>
      <c r="M210" s="30">
        <f>+'[16]17'!$R$251/10^6</f>
        <v>0.88037518000000003</v>
      </c>
      <c r="N210" s="30">
        <f>+'[16]17'!$S$251/10^6</f>
        <v>1.0567411900000001</v>
      </c>
      <c r="O210" s="24">
        <f t="shared" si="27"/>
        <v>10.87074799</v>
      </c>
      <c r="Q210" s="15">
        <v>1030</v>
      </c>
      <c r="R210" s="15" t="s">
        <v>18</v>
      </c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31">
        <f t="shared" si="28"/>
        <v>0</v>
      </c>
      <c r="AG210" s="15">
        <v>1030</v>
      </c>
      <c r="AH210" s="15" t="s">
        <v>18</v>
      </c>
      <c r="AI210" s="23">
        <f t="shared" si="29"/>
        <v>0.81805129000000021</v>
      </c>
      <c r="AJ210" s="23">
        <f>+'[17]2M'!$AG$251/10^6</f>
        <v>1.6177738000000002</v>
      </c>
      <c r="AK210" s="23">
        <f>+'[17]3M'!$AG$251/10^6</f>
        <v>2.4340694899999997</v>
      </c>
      <c r="AL210" s="23">
        <f>+'[17]4M'!$AG$251/10^6</f>
        <v>3.2566834600000001</v>
      </c>
      <c r="AM210" s="23">
        <f>+'[17]5M'!$AG$251/10^6</f>
        <v>4.1035349199999995</v>
      </c>
      <c r="AN210" s="23">
        <f>+'[17]6M'!$AG$251/10^6</f>
        <v>4.9920342199999999</v>
      </c>
      <c r="AO210" s="23">
        <f>+'[17]7M'!$AG$251/10^6</f>
        <v>5.959864210000001</v>
      </c>
      <c r="AP210" s="23">
        <f>+'[17]8M'!$AG$251/10^6</f>
        <v>7.0457475500000015</v>
      </c>
      <c r="AQ210" s="23">
        <f>+'[17]9M'!$AG$251/10^6</f>
        <v>8.0224156400000002</v>
      </c>
      <c r="AR210" s="23">
        <f>+'[17]10M'!$AG$251/10^6</f>
        <v>8.9336316200000017</v>
      </c>
      <c r="AS210" s="23">
        <f>+'[17]11M'!$AG$251/10^6</f>
        <v>9.8140067999999996</v>
      </c>
      <c r="AT210" s="23">
        <f>+'[17]12M'!$AG$251/10^6</f>
        <v>10.87074799</v>
      </c>
    </row>
    <row r="211" spans="1:46" customFormat="1">
      <c r="A211" s="4">
        <v>10300</v>
      </c>
      <c r="B211" s="4" t="s">
        <v>149</v>
      </c>
      <c r="C211" s="18">
        <f t="shared" ref="C211:O211" si="30">SUM(C183:C210)</f>
        <v>69.206356459999995</v>
      </c>
      <c r="D211" s="18">
        <f t="shared" si="30"/>
        <v>61.516842749999988</v>
      </c>
      <c r="E211" s="18">
        <f t="shared" si="30"/>
        <v>60.182841919999987</v>
      </c>
      <c r="F211" s="18">
        <f t="shared" si="30"/>
        <v>64.74655774</v>
      </c>
      <c r="G211" s="18">
        <f t="shared" si="30"/>
        <v>63.762327339999985</v>
      </c>
      <c r="H211" s="18">
        <f t="shared" si="30"/>
        <v>68.008875649999993</v>
      </c>
      <c r="I211" s="18">
        <f t="shared" si="30"/>
        <v>65.152766279999994</v>
      </c>
      <c r="J211" s="18">
        <f t="shared" si="30"/>
        <v>69.917539099999985</v>
      </c>
      <c r="K211" s="18">
        <f t="shared" si="30"/>
        <v>72.873754199999993</v>
      </c>
      <c r="L211" s="18">
        <f t="shared" si="30"/>
        <v>69.688256539999969</v>
      </c>
      <c r="M211" s="18">
        <f t="shared" si="30"/>
        <v>71.915289240000021</v>
      </c>
      <c r="N211" s="18">
        <f t="shared" si="30"/>
        <v>79.410975109999981</v>
      </c>
      <c r="O211" s="18">
        <f t="shared" si="30"/>
        <v>816.38238233000027</v>
      </c>
      <c r="Q211" s="4">
        <v>10300</v>
      </c>
      <c r="R211" s="4" t="s">
        <v>149</v>
      </c>
      <c r="S211" s="25">
        <f t="shared" ref="S211:AE211" si="31">SUM(S183:S210)</f>
        <v>0</v>
      </c>
      <c r="T211" s="25">
        <f t="shared" si="31"/>
        <v>0</v>
      </c>
      <c r="U211" s="25">
        <f t="shared" si="31"/>
        <v>0</v>
      </c>
      <c r="V211" s="25">
        <f t="shared" si="31"/>
        <v>0</v>
      </c>
      <c r="W211" s="25">
        <f t="shared" si="31"/>
        <v>0</v>
      </c>
      <c r="X211" s="25">
        <f t="shared" si="31"/>
        <v>0</v>
      </c>
      <c r="Y211" s="25">
        <f t="shared" si="31"/>
        <v>0</v>
      </c>
      <c r="Z211" s="25">
        <f t="shared" si="31"/>
        <v>0</v>
      </c>
      <c r="AA211" s="25">
        <f t="shared" si="31"/>
        <v>0</v>
      </c>
      <c r="AB211" s="25">
        <f t="shared" si="31"/>
        <v>0</v>
      </c>
      <c r="AC211" s="25">
        <f t="shared" si="31"/>
        <v>0</v>
      </c>
      <c r="AD211" s="25">
        <f t="shared" si="31"/>
        <v>0</v>
      </c>
      <c r="AE211" s="25">
        <f t="shared" si="31"/>
        <v>0</v>
      </c>
      <c r="AG211" s="4">
        <v>10300</v>
      </c>
      <c r="AH211" s="4" t="s">
        <v>58</v>
      </c>
      <c r="AI211" s="25">
        <f>SUM(AI183:AI210)</f>
        <v>69.206356459999995</v>
      </c>
      <c r="AJ211" s="25">
        <f>SUM(AJ183:AJ210)</f>
        <v>130.72319921000002</v>
      </c>
      <c r="AK211" s="25">
        <f t="shared" ref="AK211" si="32">SUM(AK183:AK210)</f>
        <v>190.90604113000001</v>
      </c>
      <c r="AL211" s="25">
        <f t="shared" ref="AL211" si="33">SUM(AL183:AL210)</f>
        <v>255.65259886999999</v>
      </c>
      <c r="AM211" s="25">
        <f t="shared" ref="AM211" si="34">SUM(AM183:AM210)</f>
        <v>319.41492620999992</v>
      </c>
      <c r="AN211" s="25">
        <f t="shared" ref="AN211" si="35">SUM(AN183:AN210)</f>
        <v>387.42380185999991</v>
      </c>
      <c r="AO211" s="25">
        <f t="shared" ref="AO211" si="36">SUM(AO183:AO210)</f>
        <v>452.57656814000001</v>
      </c>
      <c r="AP211" s="25">
        <f t="shared" ref="AP211" si="37">SUM(AP183:AP210)</f>
        <v>522.49410724000006</v>
      </c>
      <c r="AQ211" s="25">
        <f t="shared" ref="AQ211" si="38">SUM(AQ183:AQ210)</f>
        <v>595.36786143999973</v>
      </c>
      <c r="AR211" s="25">
        <f t="shared" ref="AR211" si="39">SUM(AR183:AR210)</f>
        <v>665.05611798000018</v>
      </c>
      <c r="AS211" s="25">
        <f t="shared" ref="AS211" si="40">SUM(AS183:AS210)</f>
        <v>736.97140721999972</v>
      </c>
      <c r="AT211" s="25">
        <f t="shared" ref="AT211" si="41">SUM(AT183:AT210)</f>
        <v>816.38238233000027</v>
      </c>
    </row>
    <row r="212" spans="1:46" customFormat="1">
      <c r="A212" s="32"/>
      <c r="B212" s="32"/>
      <c r="O212" s="32"/>
    </row>
    <row r="213" spans="1:46" customFormat="1">
      <c r="A213" s="3" t="s">
        <v>55</v>
      </c>
      <c r="B213" s="3" t="s">
        <v>45</v>
      </c>
      <c r="C213" s="3" t="s">
        <v>0</v>
      </c>
      <c r="D213" s="3" t="s">
        <v>1</v>
      </c>
      <c r="E213" s="3" t="s">
        <v>2</v>
      </c>
      <c r="F213" s="3" t="s">
        <v>3</v>
      </c>
      <c r="G213" s="3" t="s">
        <v>4</v>
      </c>
      <c r="H213" s="3" t="s">
        <v>5</v>
      </c>
      <c r="I213" s="3" t="s">
        <v>6</v>
      </c>
      <c r="J213" s="3" t="s">
        <v>7</v>
      </c>
      <c r="K213" s="3" t="s">
        <v>8</v>
      </c>
      <c r="L213" s="3" t="s">
        <v>9</v>
      </c>
      <c r="M213" s="3" t="s">
        <v>10</v>
      </c>
      <c r="N213" s="3" t="s">
        <v>11</v>
      </c>
      <c r="O213" s="3" t="s">
        <v>58</v>
      </c>
      <c r="Q213" s="3" t="s">
        <v>76</v>
      </c>
      <c r="R213" s="3" t="s">
        <v>159</v>
      </c>
      <c r="S213" s="3" t="s">
        <v>77</v>
      </c>
      <c r="T213" s="3" t="s">
        <v>78</v>
      </c>
      <c r="U213" s="3" t="s">
        <v>79</v>
      </c>
      <c r="V213" s="3" t="s">
        <v>80</v>
      </c>
      <c r="W213" s="3" t="s">
        <v>81</v>
      </c>
      <c r="X213" s="3" t="s">
        <v>82</v>
      </c>
      <c r="Y213" s="3" t="s">
        <v>83</v>
      </c>
      <c r="Z213" s="3" t="s">
        <v>84</v>
      </c>
      <c r="AA213" s="3" t="s">
        <v>85</v>
      </c>
      <c r="AB213" s="3" t="s">
        <v>86</v>
      </c>
      <c r="AC213" s="3" t="s">
        <v>87</v>
      </c>
      <c r="AD213" s="3" t="s">
        <v>88</v>
      </c>
    </row>
    <row r="214" spans="1:46" customFormat="1">
      <c r="A214" s="34"/>
      <c r="B214" s="34" t="s">
        <v>46</v>
      </c>
      <c r="C214" s="401">
        <f>+C152-C183</f>
        <v>-6.3673236299999996</v>
      </c>
      <c r="D214" s="401">
        <f t="shared" ref="D214:N214" si="42">+D152-D183</f>
        <v>-6.8228626099999996</v>
      </c>
      <c r="E214" s="401">
        <f t="shared" si="42"/>
        <v>-7.2254078799999988</v>
      </c>
      <c r="F214" s="401">
        <f t="shared" si="42"/>
        <v>-7.0480038499999997</v>
      </c>
      <c r="G214" s="401">
        <f t="shared" si="42"/>
        <v>-7.1312424099999996</v>
      </c>
      <c r="H214" s="401">
        <f t="shared" si="42"/>
        <v>-7.8804652299999978</v>
      </c>
      <c r="I214" s="401">
        <f t="shared" si="42"/>
        <v>-7.2306002300000021</v>
      </c>
      <c r="J214" s="401">
        <f t="shared" si="42"/>
        <v>-7.5529764300000011</v>
      </c>
      <c r="K214" s="401">
        <f t="shared" si="42"/>
        <v>-7.5611663300000007</v>
      </c>
      <c r="L214" s="401">
        <f t="shared" si="42"/>
        <v>-7.2411196500000008</v>
      </c>
      <c r="M214" s="401">
        <f t="shared" si="42"/>
        <v>-8.0160979399999981</v>
      </c>
      <c r="N214" s="401">
        <f t="shared" si="42"/>
        <v>-8.4589333199999981</v>
      </c>
      <c r="O214" s="400">
        <f t="shared" ref="O214:O241" si="43">SUM(C214:N214)</f>
        <v>-88.536199510000003</v>
      </c>
      <c r="Q214" s="34"/>
      <c r="R214" s="34" t="s">
        <v>46</v>
      </c>
      <c r="S214" s="19">
        <f>+C214</f>
        <v>-6.3673236299999996</v>
      </c>
      <c r="T214" s="21">
        <f>+'[17]2M'!$F$252/10^6</f>
        <v>-13.190186240000001</v>
      </c>
      <c r="U214" s="21">
        <f>+'[17]3M'!$F$252/10^6</f>
        <v>-20.415594120000002</v>
      </c>
      <c r="V214" s="21">
        <f>+'[17]4M'!$F$252/10^6</f>
        <v>-27.463597969999995</v>
      </c>
      <c r="W214" s="21">
        <f>+'[17]5M'!$F$252/10^6</f>
        <v>-34.594840380000001</v>
      </c>
      <c r="X214" s="21">
        <f>+'[17]6M'!$F$252/10^6</f>
        <v>-42.475305609999999</v>
      </c>
      <c r="Y214" s="21">
        <f>+'[17]7M'!$F$252/10^6</f>
        <v>-49.705905840000014</v>
      </c>
      <c r="Z214" s="21">
        <f>+'[17]8M'!$F$252/10^6</f>
        <v>-57.258882269999987</v>
      </c>
      <c r="AA214" s="21">
        <f>+'[17]9M'!$F$252/10^6</f>
        <v>-64.820048599999993</v>
      </c>
      <c r="AB214" s="21">
        <f>+'[17]10M'!$F$252/10^6</f>
        <v>-72.06116824999998</v>
      </c>
      <c r="AC214" s="21">
        <f>+'[17]11M'!$F$252/10^6</f>
        <v>-80.077266189999989</v>
      </c>
      <c r="AD214" s="21">
        <f>+'[17]12M'!$F$252/10^6</f>
        <v>-88.536199509999989</v>
      </c>
    </row>
    <row r="215" spans="1:46" customFormat="1">
      <c r="A215" s="7">
        <v>1004</v>
      </c>
      <c r="B215" s="10" t="s">
        <v>99</v>
      </c>
      <c r="C215" s="21">
        <f t="shared" ref="C215:N241" si="44">+C153-C184</f>
        <v>39.119999879999995</v>
      </c>
      <c r="D215" s="21">
        <f t="shared" si="44"/>
        <v>48.926260679999999</v>
      </c>
      <c r="E215" s="21">
        <f t="shared" si="44"/>
        <v>51.96052447000001</v>
      </c>
      <c r="F215" s="21">
        <f t="shared" si="44"/>
        <v>52.313677720000001</v>
      </c>
      <c r="G215" s="21">
        <f t="shared" si="44"/>
        <v>50.685086530000014</v>
      </c>
      <c r="H215" s="21">
        <f t="shared" si="44"/>
        <v>47.28683135</v>
      </c>
      <c r="I215" s="21">
        <f t="shared" si="44"/>
        <v>54.503840299999993</v>
      </c>
      <c r="J215" s="21">
        <f t="shared" si="44"/>
        <v>55.769548159999999</v>
      </c>
      <c r="K215" s="21">
        <f t="shared" si="44"/>
        <v>50.353192639999989</v>
      </c>
      <c r="L215" s="21">
        <f t="shared" si="44"/>
        <v>48.777834180000006</v>
      </c>
      <c r="M215" s="21">
        <f t="shared" si="44"/>
        <v>52.95788358999998</v>
      </c>
      <c r="N215" s="21">
        <f t="shared" si="44"/>
        <v>46.599905660000012</v>
      </c>
      <c r="O215" s="402">
        <f t="shared" si="43"/>
        <v>599.25458515999992</v>
      </c>
      <c r="Q215" s="10">
        <v>1004</v>
      </c>
      <c r="R215" s="10" t="s">
        <v>99</v>
      </c>
      <c r="S215" s="21">
        <f t="shared" ref="S215:S241" si="45">+C215</f>
        <v>39.119999879999995</v>
      </c>
      <c r="T215" s="21">
        <f>+'[17]2M'!$G$252/10^6</f>
        <v>88.046260560000007</v>
      </c>
      <c r="U215" s="21">
        <f>+'[17]3M'!$G$252/10^6</f>
        <v>140.00678503000003</v>
      </c>
      <c r="V215" s="21">
        <f>+'[17]4M'!$G$252/10^6</f>
        <v>192.32046274999999</v>
      </c>
      <c r="W215" s="21">
        <f>+'[17]5M'!$G$252/10^6</f>
        <v>243.00554927999997</v>
      </c>
      <c r="X215" s="21">
        <f>+'[17]6M'!$G$252/10^6</f>
        <v>290.29238063000008</v>
      </c>
      <c r="Y215" s="21">
        <f>+'[17]7M'!$G$252/10^6</f>
        <v>344.79622092999995</v>
      </c>
      <c r="Z215" s="21">
        <f>+'[17]8M'!$G$252/10^6</f>
        <v>400.56576908999989</v>
      </c>
      <c r="AA215" s="21">
        <f>+'[17]9M'!$G$252/10^6</f>
        <v>450.91896173000015</v>
      </c>
      <c r="AB215" s="21">
        <f>+'[17]10M'!$G$252/10^6</f>
        <v>499.69679590999999</v>
      </c>
      <c r="AC215" s="21">
        <f>+'[17]11M'!$G$252/10^6</f>
        <v>552.65467950000004</v>
      </c>
      <c r="AD215" s="21">
        <f>+'[17]12M'!$G$252/10^6</f>
        <v>599.25458515999981</v>
      </c>
    </row>
    <row r="216" spans="1:46" customFormat="1">
      <c r="A216" s="10">
        <v>1005</v>
      </c>
      <c r="B216" s="10" t="s">
        <v>13</v>
      </c>
      <c r="C216" s="21">
        <f t="shared" si="44"/>
        <v>0.22830760999999988</v>
      </c>
      <c r="D216" s="21">
        <f t="shared" si="44"/>
        <v>0.25284784999999987</v>
      </c>
      <c r="E216" s="21">
        <f t="shared" si="44"/>
        <v>0.21552241999999988</v>
      </c>
      <c r="F216" s="21">
        <f t="shared" si="44"/>
        <v>0.3002769799999998</v>
      </c>
      <c r="G216" s="21">
        <f t="shared" si="44"/>
        <v>0.13589945999999997</v>
      </c>
      <c r="H216" s="21">
        <f t="shared" si="44"/>
        <v>0.25082387000000006</v>
      </c>
      <c r="I216" s="21">
        <f t="shared" si="44"/>
        <v>0.52364228000000024</v>
      </c>
      <c r="J216" s="21">
        <f t="shared" si="44"/>
        <v>0.46152529999999981</v>
      </c>
      <c r="K216" s="21">
        <f t="shared" si="44"/>
        <v>0.33313249</v>
      </c>
      <c r="L216" s="21">
        <f t="shared" si="44"/>
        <v>0.21726201000000001</v>
      </c>
      <c r="M216" s="21">
        <f t="shared" si="44"/>
        <v>0.10433675000000009</v>
      </c>
      <c r="N216" s="21">
        <f t="shared" si="44"/>
        <v>0.16037011000000023</v>
      </c>
      <c r="O216" s="402">
        <f t="shared" si="43"/>
        <v>3.1839471299999995</v>
      </c>
      <c r="Q216" s="10">
        <v>1005</v>
      </c>
      <c r="R216" s="10" t="s">
        <v>13</v>
      </c>
      <c r="S216" s="21">
        <f t="shared" si="45"/>
        <v>0.22830760999999988</v>
      </c>
      <c r="T216" s="21">
        <f>+'[17]2M'!$H$252/10^6</f>
        <v>0.48115545999999976</v>
      </c>
      <c r="U216" s="21">
        <f>+'[17]3M'!$H$252/10^6</f>
        <v>0.69667788000000008</v>
      </c>
      <c r="V216" s="21">
        <f>+'[17]4M'!$H$252/10^6</f>
        <v>0.99695486000000033</v>
      </c>
      <c r="W216" s="21">
        <f>+'[17]5M'!$H$252/10^6</f>
        <v>1.1328543199999994</v>
      </c>
      <c r="X216" s="21">
        <f>+'[17]6M'!$H$252/10^6</f>
        <v>1.3836781899999986</v>
      </c>
      <c r="Y216" s="21">
        <f>+'[17]7M'!$H$252/10^6</f>
        <v>1.9073204699999997</v>
      </c>
      <c r="Z216" s="21">
        <f>+'[17]8M'!$H$252/10^6</f>
        <v>2.3688457699999996</v>
      </c>
      <c r="AA216" s="21">
        <f>+'[17]9M'!$H$252/10^6</f>
        <v>2.7019782599999997</v>
      </c>
      <c r="AB216" s="21">
        <f>+'[17]10M'!$H$252/10^6</f>
        <v>2.9192402699999995</v>
      </c>
      <c r="AC216" s="21">
        <f>+'[17]11M'!$H$252/10^6</f>
        <v>3.0235770200000025</v>
      </c>
      <c r="AD216" s="21">
        <f>+'[17]12M'!$H$252/10^6</f>
        <v>3.1839471299999991</v>
      </c>
    </row>
    <row r="217" spans="1:46" customFormat="1">
      <c r="A217" s="10">
        <v>1006</v>
      </c>
      <c r="B217" s="10" t="s">
        <v>14</v>
      </c>
      <c r="C217" s="21">
        <f t="shared" si="44"/>
        <v>3.52609181</v>
      </c>
      <c r="D217" s="21">
        <f t="shared" si="44"/>
        <v>3.8470220299999989</v>
      </c>
      <c r="E217" s="21">
        <f t="shared" si="44"/>
        <v>3.9898420099999998</v>
      </c>
      <c r="F217" s="21">
        <f t="shared" si="44"/>
        <v>3.9315971900000006</v>
      </c>
      <c r="G217" s="21">
        <f t="shared" si="44"/>
        <v>3.9626415500000003</v>
      </c>
      <c r="H217" s="21">
        <f t="shared" si="44"/>
        <v>3.8315457599999996</v>
      </c>
      <c r="I217" s="21">
        <f t="shared" si="44"/>
        <v>5.012658290000001</v>
      </c>
      <c r="J217" s="21">
        <f t="shared" si="44"/>
        <v>5.4272307700000013</v>
      </c>
      <c r="K217" s="21">
        <f t="shared" si="44"/>
        <v>4.4177036100000002</v>
      </c>
      <c r="L217" s="21">
        <f t="shared" si="44"/>
        <v>4.1477530500000004</v>
      </c>
      <c r="M217" s="21">
        <f t="shared" si="44"/>
        <v>4.1485687799999997</v>
      </c>
      <c r="N217" s="21">
        <f t="shared" si="44"/>
        <v>3.8805345699999996</v>
      </c>
      <c r="O217" s="402">
        <f t="shared" si="43"/>
        <v>50.12318942000001</v>
      </c>
      <c r="Q217" s="10">
        <v>1006</v>
      </c>
      <c r="R217" s="10" t="s">
        <v>14</v>
      </c>
      <c r="S217" s="21">
        <f t="shared" si="45"/>
        <v>3.52609181</v>
      </c>
      <c r="T217" s="21">
        <f>+'[17]2M'!$I$252/10^6</f>
        <v>7.3731138400000003</v>
      </c>
      <c r="U217" s="21">
        <f>+'[17]3M'!$I$252/10^6</f>
        <v>11.362955850000002</v>
      </c>
      <c r="V217" s="21">
        <f>+'[17]4M'!$I$252/10^6</f>
        <v>15.294553039999995</v>
      </c>
      <c r="W217" s="21">
        <f>+'[17]5M'!$I$252/10^6</f>
        <v>19.257194590000005</v>
      </c>
      <c r="X217" s="21">
        <f>+'[17]6M'!$I$252/10^6</f>
        <v>23.088740349999995</v>
      </c>
      <c r="Y217" s="21">
        <f>+'[17]7M'!$I$252/10^6</f>
        <v>28.101398639999999</v>
      </c>
      <c r="Z217" s="21">
        <f>+'[17]8M'!$I$252/10^6</f>
        <v>33.528629409999986</v>
      </c>
      <c r="AA217" s="21">
        <f>+'[17]9M'!$I$252/10^6</f>
        <v>37.946333019999997</v>
      </c>
      <c r="AB217" s="21">
        <f>+'[17]10M'!$I$252/10^6</f>
        <v>42.094086069999989</v>
      </c>
      <c r="AC217" s="21">
        <f>+'[17]11M'!$I$252/10^6</f>
        <v>46.242654850000001</v>
      </c>
      <c r="AD217" s="21">
        <f>+'[17]12M'!$I$252/10^6</f>
        <v>50.123189420000003</v>
      </c>
    </row>
    <row r="218" spans="1:46" customFormat="1">
      <c r="A218" s="10">
        <v>1007</v>
      </c>
      <c r="B218" s="10" t="s">
        <v>15</v>
      </c>
      <c r="C218" s="21">
        <f t="shared" si="44"/>
        <v>6.935929719999999</v>
      </c>
      <c r="D218" s="21">
        <f t="shared" si="44"/>
        <v>7.1245270099999987</v>
      </c>
      <c r="E218" s="21">
        <f t="shared" si="44"/>
        <v>6.795020779999998</v>
      </c>
      <c r="F218" s="21">
        <f t="shared" si="44"/>
        <v>7.0004554300000006</v>
      </c>
      <c r="G218" s="21">
        <f t="shared" si="44"/>
        <v>6.9270235700000011</v>
      </c>
      <c r="H218" s="21">
        <f t="shared" si="44"/>
        <v>7.122006279999999</v>
      </c>
      <c r="I218" s="21">
        <f t="shared" si="44"/>
        <v>7.5041146599999999</v>
      </c>
      <c r="J218" s="21">
        <f t="shared" si="44"/>
        <v>8.8059665800000015</v>
      </c>
      <c r="K218" s="21">
        <f t="shared" si="44"/>
        <v>6.8022789599999998</v>
      </c>
      <c r="L218" s="21">
        <f t="shared" si="44"/>
        <v>7.0580351600000011</v>
      </c>
      <c r="M218" s="21">
        <f t="shared" si="44"/>
        <v>6.9175069500000008</v>
      </c>
      <c r="N218" s="21">
        <f t="shared" si="44"/>
        <v>11.1189634</v>
      </c>
      <c r="O218" s="402">
        <f t="shared" si="43"/>
        <v>90.111828500000001</v>
      </c>
      <c r="Q218" s="10">
        <v>1007</v>
      </c>
      <c r="R218" s="10" t="s">
        <v>15</v>
      </c>
      <c r="S218" s="21">
        <f t="shared" si="45"/>
        <v>6.935929719999999</v>
      </c>
      <c r="T218" s="21">
        <f>+'[17]2M'!$J$252/10^6</f>
        <v>14.060456730000002</v>
      </c>
      <c r="U218" s="21">
        <f>+'[17]3M'!$J$252/10^6</f>
        <v>20.855477509999993</v>
      </c>
      <c r="V218" s="21">
        <f>+'[17]4M'!$J$252/10^6</f>
        <v>27.855932940000002</v>
      </c>
      <c r="W218" s="21">
        <f>+'[17]5M'!$J$252/10^6</f>
        <v>34.782956509999991</v>
      </c>
      <c r="X218" s="21">
        <f>+'[17]6M'!$J$252/10^6</f>
        <v>41.904962790000006</v>
      </c>
      <c r="Y218" s="21">
        <f>+'[17]7M'!$J$252/10^6</f>
        <v>49.409077450000012</v>
      </c>
      <c r="Z218" s="21">
        <f>+'[17]8M'!$J$252/10^6</f>
        <v>58.215044029999987</v>
      </c>
      <c r="AA218" s="21">
        <f>+'[17]9M'!$J$252/10^6</f>
        <v>65.017322990000011</v>
      </c>
      <c r="AB218" s="21">
        <f>+'[17]10M'!$J$252/10^6</f>
        <v>72.07535815</v>
      </c>
      <c r="AC218" s="21">
        <f>+'[17]11M'!$J$252/10^6</f>
        <v>78.992865099999989</v>
      </c>
      <c r="AD218" s="21">
        <f>+'[17]12M'!$J$252/10^6</f>
        <v>90.111828500000016</v>
      </c>
    </row>
    <row r="219" spans="1:46" customFormat="1">
      <c r="A219" s="10">
        <v>1008</v>
      </c>
      <c r="B219" s="10" t="s">
        <v>16</v>
      </c>
      <c r="C219" s="21">
        <f t="shared" si="44"/>
        <v>1.2851385800000001</v>
      </c>
      <c r="D219" s="21">
        <f t="shared" si="44"/>
        <v>1.4911046299999999</v>
      </c>
      <c r="E219" s="21">
        <f t="shared" si="44"/>
        <v>1.5276190199999999</v>
      </c>
      <c r="F219" s="21">
        <f t="shared" si="44"/>
        <v>1.5067449599999998</v>
      </c>
      <c r="G219" s="21">
        <f t="shared" si="44"/>
        <v>1.5515652700000002</v>
      </c>
      <c r="H219" s="21">
        <f t="shared" si="44"/>
        <v>1.5615739100000001</v>
      </c>
      <c r="I219" s="21">
        <f t="shared" si="44"/>
        <v>1.8625221100000002</v>
      </c>
      <c r="J219" s="21">
        <f t="shared" si="44"/>
        <v>1.8010949499999998</v>
      </c>
      <c r="K219" s="21">
        <f t="shared" si="44"/>
        <v>1.6100375599999994</v>
      </c>
      <c r="L219" s="21">
        <f t="shared" si="44"/>
        <v>1.5169612099999998</v>
      </c>
      <c r="M219" s="21">
        <f t="shared" si="44"/>
        <v>1.46896972</v>
      </c>
      <c r="N219" s="21">
        <f t="shared" si="44"/>
        <v>1.3299619</v>
      </c>
      <c r="O219" s="402">
        <f t="shared" si="43"/>
        <v>18.513293819999998</v>
      </c>
      <c r="Q219" s="10">
        <v>1008</v>
      </c>
      <c r="R219" s="10" t="s">
        <v>16</v>
      </c>
      <c r="S219" s="21">
        <f t="shared" si="45"/>
        <v>1.2851385800000001</v>
      </c>
      <c r="T219" s="21">
        <f>+'[17]2M'!$K$252/10^6</f>
        <v>2.7762432099999992</v>
      </c>
      <c r="U219" s="21">
        <f>+'[17]3M'!$K$252/10^6</f>
        <v>4.3038622299999991</v>
      </c>
      <c r="V219" s="21">
        <f>+'[17]4M'!$K$252/10^6</f>
        <v>5.8106071900000007</v>
      </c>
      <c r="W219" s="21">
        <f>+'[17]5M'!$K$252/10^6</f>
        <v>7.3621724599999974</v>
      </c>
      <c r="X219" s="21">
        <f>+'[17]6M'!$K$252/10^6</f>
        <v>8.9237463699999982</v>
      </c>
      <c r="Y219" s="21">
        <f>+'[17]7M'!$K$252/10^6</f>
        <v>10.786268479999997</v>
      </c>
      <c r="Z219" s="21">
        <f>+'[17]8M'!$K$252/10^6</f>
        <v>12.587363430000002</v>
      </c>
      <c r="AA219" s="21">
        <f>+'[17]9M'!$K$252/10^6</f>
        <v>14.197400989999993</v>
      </c>
      <c r="AB219" s="21">
        <f>+'[17]10M'!$K$252/10^6</f>
        <v>15.714362199999995</v>
      </c>
      <c r="AC219" s="21">
        <f>+'[17]11M'!$K$252/10^6</f>
        <v>17.183331919999993</v>
      </c>
      <c r="AD219" s="21">
        <f>+'[17]12M'!$K$252/10^6</f>
        <v>18.513293819999998</v>
      </c>
    </row>
    <row r="220" spans="1:46" customFormat="1">
      <c r="A220" s="10">
        <v>1009</v>
      </c>
      <c r="B220" s="10" t="s">
        <v>17</v>
      </c>
      <c r="C220" s="21">
        <f t="shared" si="44"/>
        <v>1.1807333400000002</v>
      </c>
      <c r="D220" s="21">
        <f t="shared" si="44"/>
        <v>1.2478815999999999</v>
      </c>
      <c r="E220" s="21">
        <f t="shared" si="44"/>
        <v>1.20566258</v>
      </c>
      <c r="F220" s="21">
        <f t="shared" si="44"/>
        <v>1.0944191299999999</v>
      </c>
      <c r="G220" s="21">
        <f t="shared" si="44"/>
        <v>1.2293887800000007</v>
      </c>
      <c r="H220" s="21">
        <f t="shared" si="44"/>
        <v>0.94766842000000007</v>
      </c>
      <c r="I220" s="21">
        <f t="shared" si="44"/>
        <v>1.4443426500000001</v>
      </c>
      <c r="J220" s="21">
        <f t="shared" si="44"/>
        <v>1.326954229999999</v>
      </c>
      <c r="K220" s="21">
        <f t="shared" si="44"/>
        <v>1.6480726100000003</v>
      </c>
      <c r="L220" s="21">
        <f t="shared" si="44"/>
        <v>1.3240875600000006</v>
      </c>
      <c r="M220" s="21">
        <f t="shared" si="44"/>
        <v>1.2832705999999998</v>
      </c>
      <c r="N220" s="21">
        <f t="shared" si="44"/>
        <v>1.2686556499999997</v>
      </c>
      <c r="O220" s="402">
        <f t="shared" si="43"/>
        <v>15.201137149999999</v>
      </c>
      <c r="Q220" s="10">
        <v>1009</v>
      </c>
      <c r="R220" s="10" t="s">
        <v>17</v>
      </c>
      <c r="S220" s="21">
        <f t="shared" si="45"/>
        <v>1.1807333400000002</v>
      </c>
      <c r="T220" s="21">
        <f>+'[17]2M'!$L$252/10^6</f>
        <v>2.4286149399999997</v>
      </c>
      <c r="U220" s="21">
        <f>+'[17]3M'!$L$252/10^6</f>
        <v>3.6342775199999995</v>
      </c>
      <c r="V220" s="21">
        <f>+'[17]4M'!$L$252/10^6</f>
        <v>4.7286966500000007</v>
      </c>
      <c r="W220" s="21">
        <f>+'[17]5M'!$L$252/10^6</f>
        <v>5.9580854299999997</v>
      </c>
      <c r="X220" s="21">
        <f>+'[17]6M'!$L$252/10^6</f>
        <v>6.9057538499999955</v>
      </c>
      <c r="Y220" s="21">
        <f>+'[17]7M'!$L$252/10^6</f>
        <v>8.3500964999999976</v>
      </c>
      <c r="Z220" s="21">
        <f>+'[17]8M'!$L$252/10^6</f>
        <v>9.677050730000003</v>
      </c>
      <c r="AA220" s="21">
        <f>+'[17]9M'!$L$252/10^6</f>
        <v>11.325123339999994</v>
      </c>
      <c r="AB220" s="21">
        <f>+'[17]10M'!$L$252/10^6</f>
        <v>12.6492109</v>
      </c>
      <c r="AC220" s="21">
        <f>+'[17]11M'!$L$252/10^6</f>
        <v>13.932481499999998</v>
      </c>
      <c r="AD220" s="21">
        <f>+'[17]12M'!$L$252/10^6</f>
        <v>15.201137150000003</v>
      </c>
    </row>
    <row r="221" spans="1:46" customFormat="1">
      <c r="A221" s="10">
        <v>1010</v>
      </c>
      <c r="B221" s="10" t="s">
        <v>19</v>
      </c>
      <c r="C221" s="21">
        <f t="shared" si="44"/>
        <v>1.9863572399999998</v>
      </c>
      <c r="D221" s="21">
        <f t="shared" si="44"/>
        <v>1.7686342099999999</v>
      </c>
      <c r="E221" s="21">
        <f t="shared" si="44"/>
        <v>1.7215200100000003</v>
      </c>
      <c r="F221" s="21">
        <f t="shared" si="44"/>
        <v>1.7241640699999998</v>
      </c>
      <c r="G221" s="21">
        <f t="shared" si="44"/>
        <v>1.5330659299999996</v>
      </c>
      <c r="H221" s="21">
        <f t="shared" si="44"/>
        <v>1.3573169099999998</v>
      </c>
      <c r="I221" s="21">
        <f t="shared" si="44"/>
        <v>1.9184924900000002</v>
      </c>
      <c r="J221" s="21">
        <f t="shared" si="44"/>
        <v>2.6246474400000008</v>
      </c>
      <c r="K221" s="21">
        <f t="shared" si="44"/>
        <v>2.1018181299999998</v>
      </c>
      <c r="L221" s="21">
        <f t="shared" si="44"/>
        <v>1.8942588100000002</v>
      </c>
      <c r="M221" s="21">
        <f t="shared" si="44"/>
        <v>1.4097127299999999</v>
      </c>
      <c r="N221" s="21">
        <f t="shared" si="44"/>
        <v>1.4847803399999999</v>
      </c>
      <c r="O221" s="402">
        <f t="shared" si="43"/>
        <v>21.524768309999999</v>
      </c>
      <c r="Q221" s="10">
        <v>1010</v>
      </c>
      <c r="R221" s="10" t="s">
        <v>19</v>
      </c>
      <c r="S221" s="21">
        <f t="shared" si="45"/>
        <v>1.9863572399999998</v>
      </c>
      <c r="T221" s="21">
        <f>+'[17]2M'!$M$252/10^6</f>
        <v>3.7549914499999999</v>
      </c>
      <c r="U221" s="21">
        <f>+'[17]3M'!$M$252/10^6</f>
        <v>5.476511460000002</v>
      </c>
      <c r="V221" s="21">
        <f>+'[17]4M'!$M$252/10^6</f>
        <v>7.2006755300000016</v>
      </c>
      <c r="W221" s="21">
        <f>+'[17]5M'!$M$252/10^6</f>
        <v>8.733741460000001</v>
      </c>
      <c r="X221" s="21">
        <f>+'[17]6M'!$M$252/10^6</f>
        <v>10.091058370000001</v>
      </c>
      <c r="Y221" s="21">
        <f>+'[17]7M'!$M$252/10^6</f>
        <v>12.009550860000001</v>
      </c>
      <c r="Z221" s="21">
        <f>+'[17]8M'!$M$252/10^6</f>
        <v>14.634198300000001</v>
      </c>
      <c r="AA221" s="21">
        <f>+'[17]9M'!$M$252/10^6</f>
        <v>16.736016429999999</v>
      </c>
      <c r="AB221" s="21">
        <f>+'[17]10M'!$M$252/10^6</f>
        <v>18.630275240000003</v>
      </c>
      <c r="AC221" s="21">
        <f>+'[17]11M'!$M$252/10^6</f>
        <v>20.039987969999999</v>
      </c>
      <c r="AD221" s="21">
        <f>+'[17]12M'!$M$252/10^6</f>
        <v>21.524768310000002</v>
      </c>
    </row>
    <row r="222" spans="1:46" customFormat="1">
      <c r="A222" s="10">
        <v>1011</v>
      </c>
      <c r="B222" s="10" t="s">
        <v>20</v>
      </c>
      <c r="C222" s="21">
        <f t="shared" si="44"/>
        <v>0.83718991000000009</v>
      </c>
      <c r="D222" s="21">
        <f t="shared" si="44"/>
        <v>0.94069978000000032</v>
      </c>
      <c r="E222" s="21">
        <f t="shared" si="44"/>
        <v>0.87981695000000015</v>
      </c>
      <c r="F222" s="21">
        <f t="shared" si="44"/>
        <v>0.95377939000000012</v>
      </c>
      <c r="G222" s="21">
        <f t="shared" si="44"/>
        <v>0.93529569999999984</v>
      </c>
      <c r="H222" s="21">
        <f t="shared" si="44"/>
        <v>0.83470882000000002</v>
      </c>
      <c r="I222" s="21">
        <f t="shared" si="44"/>
        <v>1.1965861700000002</v>
      </c>
      <c r="J222" s="21">
        <f t="shared" si="44"/>
        <v>1.4305577400000002</v>
      </c>
      <c r="K222" s="21">
        <f t="shared" si="44"/>
        <v>1.0563448200000003</v>
      </c>
      <c r="L222" s="21">
        <f t="shared" si="44"/>
        <v>0.96812580999999998</v>
      </c>
      <c r="M222" s="21">
        <f t="shared" si="44"/>
        <v>0.93601290000000015</v>
      </c>
      <c r="N222" s="21">
        <f t="shared" si="44"/>
        <v>0.92177989000000005</v>
      </c>
      <c r="O222" s="402">
        <f t="shared" si="43"/>
        <v>11.890897880000002</v>
      </c>
      <c r="Q222" s="10">
        <v>1011</v>
      </c>
      <c r="R222" s="10" t="s">
        <v>20</v>
      </c>
      <c r="S222" s="21">
        <f t="shared" si="45"/>
        <v>0.83718991000000009</v>
      </c>
      <c r="T222" s="21">
        <f>+'[17]2M'!$N$252/10^6</f>
        <v>1.7778896900000007</v>
      </c>
      <c r="U222" s="21">
        <f>+'[17]3M'!$N$252/10^6</f>
        <v>2.6577066400000016</v>
      </c>
      <c r="V222" s="21">
        <f>+'[17]4M'!$N$252/10^6</f>
        <v>3.6114860300000013</v>
      </c>
      <c r="W222" s="21">
        <f>+'[17]5M'!$N$252/10^6</f>
        <v>4.5467817299999984</v>
      </c>
      <c r="X222" s="21">
        <f>+'[17]6M'!$N$252/10^6</f>
        <v>5.3814905500000014</v>
      </c>
      <c r="Y222" s="21">
        <f>+'[17]7M'!$N$252/10^6</f>
        <v>6.5780767200000039</v>
      </c>
      <c r="Z222" s="21">
        <f>+'[17]8M'!$N$252/10^6</f>
        <v>8.0086344599999997</v>
      </c>
      <c r="AA222" s="21">
        <f>+'[17]9M'!$N$252/10^6</f>
        <v>9.0649792800000011</v>
      </c>
      <c r="AB222" s="21">
        <f>+'[17]10M'!$N$252/10^6</f>
        <v>10.033105090000001</v>
      </c>
      <c r="AC222" s="21">
        <f>+'[17]11M'!$N$252/10^6</f>
        <v>10.969117990000001</v>
      </c>
      <c r="AD222" s="21">
        <f>+'[17]12M'!$N$252/10^6</f>
        <v>11.890897880000004</v>
      </c>
    </row>
    <row r="223" spans="1:46" customFormat="1">
      <c r="A223" s="10">
        <v>1012</v>
      </c>
      <c r="B223" s="10" t="s">
        <v>21</v>
      </c>
      <c r="C223" s="21">
        <f t="shared" si="44"/>
        <v>3.7073984900000005</v>
      </c>
      <c r="D223" s="21">
        <f t="shared" si="44"/>
        <v>3.7436091499999997</v>
      </c>
      <c r="E223" s="21">
        <f t="shared" si="44"/>
        <v>3.9535793099999994</v>
      </c>
      <c r="F223" s="21">
        <f t="shared" si="44"/>
        <v>3.7467311200000002</v>
      </c>
      <c r="G223" s="21">
        <f t="shared" si="44"/>
        <v>3.4895492699999986</v>
      </c>
      <c r="H223" s="21">
        <f t="shared" si="44"/>
        <v>3.6369735300000006</v>
      </c>
      <c r="I223" s="21">
        <f t="shared" si="44"/>
        <v>4.3493287700000005</v>
      </c>
      <c r="J223" s="21">
        <f t="shared" si="44"/>
        <v>5.1834253600000011</v>
      </c>
      <c r="K223" s="21">
        <f t="shared" si="44"/>
        <v>4.1534519800000007</v>
      </c>
      <c r="L223" s="21">
        <f t="shared" si="44"/>
        <v>3.7581485899999998</v>
      </c>
      <c r="M223" s="21">
        <f t="shared" si="44"/>
        <v>3.9900354499999997</v>
      </c>
      <c r="N223" s="21">
        <f t="shared" si="44"/>
        <v>3.7671693700000004</v>
      </c>
      <c r="O223" s="402">
        <f t="shared" si="43"/>
        <v>47.479400389999995</v>
      </c>
      <c r="Q223" s="10">
        <v>1012</v>
      </c>
      <c r="R223" s="10" t="s">
        <v>21</v>
      </c>
      <c r="S223" s="21">
        <f t="shared" si="45"/>
        <v>3.7073984900000005</v>
      </c>
      <c r="T223" s="21">
        <f>+'[17]2M'!$O$252/10^6</f>
        <v>7.4510076400000003</v>
      </c>
      <c r="U223" s="21">
        <f>+'[17]3M'!$O$252/10^6</f>
        <v>11.404586950000002</v>
      </c>
      <c r="V223" s="21">
        <f>+'[17]4M'!$O$252/10^6</f>
        <v>15.151318069999997</v>
      </c>
      <c r="W223" s="21">
        <f>+'[17]5M'!$O$252/10^6</f>
        <v>18.64086734</v>
      </c>
      <c r="X223" s="21">
        <f>+'[17]6M'!$O$252/10^6</f>
        <v>22.277840869999999</v>
      </c>
      <c r="Y223" s="21">
        <f>+'[17]7M'!$O$252/10^6</f>
        <v>26.627169640000002</v>
      </c>
      <c r="Z223" s="21">
        <f>+'[17]8M'!$O$252/10^6</f>
        <v>31.810595000000013</v>
      </c>
      <c r="AA223" s="21">
        <f>+'[17]9M'!$O$252/10^6</f>
        <v>35.964046980000006</v>
      </c>
      <c r="AB223" s="21">
        <f>+'[17]10M'!$O$252/10^6</f>
        <v>39.722195570000011</v>
      </c>
      <c r="AC223" s="21">
        <f>+'[17]11M'!$O$252/10^6</f>
        <v>43.712231019999997</v>
      </c>
      <c r="AD223" s="21">
        <f>+'[17]12M'!$O$252/10^6</f>
        <v>47.479400390000016</v>
      </c>
    </row>
    <row r="224" spans="1:46" customFormat="1">
      <c r="A224" s="10">
        <v>1013</v>
      </c>
      <c r="B224" s="10" t="s">
        <v>22</v>
      </c>
      <c r="C224" s="21">
        <f t="shared" si="44"/>
        <v>-0.15270459999999991</v>
      </c>
      <c r="D224" s="21">
        <f t="shared" si="44"/>
        <v>-0.1171209800000001</v>
      </c>
      <c r="E224" s="21">
        <f t="shared" si="44"/>
        <v>-0.20397953999999996</v>
      </c>
      <c r="F224" s="21">
        <f t="shared" si="44"/>
        <v>-0.15720481999999986</v>
      </c>
      <c r="G224" s="21">
        <f t="shared" si="44"/>
        <v>-0.22709249999999997</v>
      </c>
      <c r="H224" s="21">
        <f t="shared" si="44"/>
        <v>-0.28677100999999994</v>
      </c>
      <c r="I224" s="21">
        <f t="shared" si="44"/>
        <v>-4.2980909999999983E-2</v>
      </c>
      <c r="J224" s="21">
        <f t="shared" si="44"/>
        <v>2.3044970000000053E-2</v>
      </c>
      <c r="K224" s="21">
        <f t="shared" si="44"/>
        <v>-0.11204009999999992</v>
      </c>
      <c r="L224" s="21">
        <f t="shared" si="44"/>
        <v>-0.18408504000000003</v>
      </c>
      <c r="M224" s="21">
        <f t="shared" si="44"/>
        <v>-6.0097350000000049E-2</v>
      </c>
      <c r="N224" s="21">
        <f t="shared" si="44"/>
        <v>-0.24437612000000014</v>
      </c>
      <c r="O224" s="402">
        <f t="shared" si="43"/>
        <v>-1.7654079999999994</v>
      </c>
      <c r="Q224" s="10">
        <v>1013</v>
      </c>
      <c r="R224" s="10" t="s">
        <v>22</v>
      </c>
      <c r="S224" s="21">
        <f t="shared" si="45"/>
        <v>-0.15270459999999991</v>
      </c>
      <c r="T224" s="21">
        <f>+'[17]2M'!$P$252/10^6</f>
        <v>-0.26982557999999984</v>
      </c>
      <c r="U224" s="21">
        <f>+'[17]3M'!$P$252/10^6</f>
        <v>-0.47380512000000025</v>
      </c>
      <c r="V224" s="21">
        <f>+'[17]4M'!$P$252/10^6</f>
        <v>-0.63100993999999966</v>
      </c>
      <c r="W224" s="21">
        <f>+'[17]5M'!$P$252/10^6</f>
        <v>-0.85810243999999991</v>
      </c>
      <c r="X224" s="21">
        <f>+'[17]6M'!$P$252/10^6</f>
        <v>-1.1448734500000004</v>
      </c>
      <c r="Y224" s="21">
        <f>+'[17]7M'!$P$252/10^6</f>
        <v>-1.1878543599999998</v>
      </c>
      <c r="Z224" s="21">
        <f>+'[17]8M'!$P$252/10^6</f>
        <v>-1.1648093900000001</v>
      </c>
      <c r="AA224" s="21">
        <f>+'[17]9M'!$P$252/10^6</f>
        <v>-1.2768494900000011</v>
      </c>
      <c r="AB224" s="21">
        <f>+'[17]10M'!$P$252/10^6</f>
        <v>-1.4609345300000007</v>
      </c>
      <c r="AC224" s="21">
        <f>+'[17]11M'!$P$252/10^6</f>
        <v>-1.5210318799999989</v>
      </c>
      <c r="AD224" s="21">
        <f>+'[17]12M'!$P$252/10^6</f>
        <v>-1.765408000000001</v>
      </c>
    </row>
    <row r="225" spans="1:30" customFormat="1">
      <c r="A225" s="10">
        <v>1014</v>
      </c>
      <c r="B225" s="10" t="s">
        <v>23</v>
      </c>
      <c r="C225" s="21">
        <f t="shared" si="44"/>
        <v>9.5123138399999991</v>
      </c>
      <c r="D225" s="21">
        <f t="shared" si="44"/>
        <v>10.3043224</v>
      </c>
      <c r="E225" s="21">
        <f t="shared" si="44"/>
        <v>10.045631439999998</v>
      </c>
      <c r="F225" s="21">
        <f t="shared" si="44"/>
        <v>9.7226591499999984</v>
      </c>
      <c r="G225" s="21">
        <f t="shared" si="44"/>
        <v>9.9141741099999976</v>
      </c>
      <c r="H225" s="21">
        <f t="shared" si="44"/>
        <v>8.9170674500000011</v>
      </c>
      <c r="I225" s="21">
        <f t="shared" si="44"/>
        <v>10.813569049999998</v>
      </c>
      <c r="J225" s="21">
        <f t="shared" si="44"/>
        <v>12.981914829999996</v>
      </c>
      <c r="K225" s="21">
        <f t="shared" si="44"/>
        <v>11.058324589999998</v>
      </c>
      <c r="L225" s="21">
        <f t="shared" si="44"/>
        <v>9.0790055899999977</v>
      </c>
      <c r="M225" s="21">
        <f t="shared" si="44"/>
        <v>9.9601083200000033</v>
      </c>
      <c r="N225" s="21">
        <f t="shared" si="44"/>
        <v>6.7925221899999997</v>
      </c>
      <c r="O225" s="402">
        <f t="shared" si="43"/>
        <v>119.10161295999998</v>
      </c>
      <c r="Q225" s="10">
        <v>1014</v>
      </c>
      <c r="R225" s="10" t="s">
        <v>23</v>
      </c>
      <c r="S225" s="21">
        <f t="shared" si="45"/>
        <v>9.5123138399999991</v>
      </c>
      <c r="T225" s="21">
        <f>+'[17]2M'!$Q$252/10^6</f>
        <v>19.816636239999994</v>
      </c>
      <c r="U225" s="21">
        <f>+'[17]3M'!$Q$252/10^6</f>
        <v>29.862267680000002</v>
      </c>
      <c r="V225" s="21">
        <f>+'[17]4M'!$Q$252/10^6</f>
        <v>39.584926830000001</v>
      </c>
      <c r="W225" s="21">
        <f>+'[17]5M'!$Q$252/10^6</f>
        <v>49.499100939999998</v>
      </c>
      <c r="X225" s="21">
        <f>+'[17]6M'!$Q$252/10^6</f>
        <v>58.416168389999989</v>
      </c>
      <c r="Y225" s="21">
        <f>+'[17]7M'!$Q$252/10^6</f>
        <v>69.229737439999994</v>
      </c>
      <c r="Z225" s="21">
        <f>+'[17]8M'!$Q$252/10^6</f>
        <v>82.211652270000016</v>
      </c>
      <c r="AA225" s="21">
        <f>+'[17]9M'!$Q$252/10^6</f>
        <v>93.269976860000014</v>
      </c>
      <c r="AB225" s="21">
        <f>+'[17]10M'!$Q$252/10^6</f>
        <v>102.34898244999998</v>
      </c>
      <c r="AC225" s="21">
        <f>+'[17]11M'!$Q$252/10^6</f>
        <v>112.30909077</v>
      </c>
      <c r="AD225" s="21">
        <f>+'[17]12M'!$Q$252/10^6</f>
        <v>119.10161296</v>
      </c>
    </row>
    <row r="226" spans="1:30" customFormat="1">
      <c r="A226" s="10">
        <v>1015</v>
      </c>
      <c r="B226" s="10" t="s">
        <v>24</v>
      </c>
      <c r="C226" s="21">
        <f t="shared" si="44"/>
        <v>0.27772883000000004</v>
      </c>
      <c r="D226" s="21">
        <f t="shared" si="44"/>
        <v>0.52236219000000017</v>
      </c>
      <c r="E226" s="21">
        <f t="shared" si="44"/>
        <v>0.3482921099999996</v>
      </c>
      <c r="F226" s="21">
        <f t="shared" si="44"/>
        <v>0.42668875999999956</v>
      </c>
      <c r="G226" s="21">
        <f t="shared" si="44"/>
        <v>0.30457462000000013</v>
      </c>
      <c r="H226" s="21">
        <f t="shared" si="44"/>
        <v>6.7154270000000071E-2</v>
      </c>
      <c r="I226" s="21">
        <f t="shared" si="44"/>
        <v>0.72400948999999981</v>
      </c>
      <c r="J226" s="21">
        <f t="shared" si="44"/>
        <v>1.2598231399999991</v>
      </c>
      <c r="K226" s="21">
        <f t="shared" si="44"/>
        <v>0.13124445000000007</v>
      </c>
      <c r="L226" s="21">
        <f t="shared" si="44"/>
        <v>0.33035323999999955</v>
      </c>
      <c r="M226" s="21">
        <f t="shared" si="44"/>
        <v>0.56626498000000036</v>
      </c>
      <c r="N226" s="21">
        <f t="shared" si="44"/>
        <v>0.44520892000000023</v>
      </c>
      <c r="O226" s="402">
        <f t="shared" si="43"/>
        <v>5.4037049999999986</v>
      </c>
      <c r="Q226" s="10">
        <v>1015</v>
      </c>
      <c r="R226" s="10" t="s">
        <v>24</v>
      </c>
      <c r="S226" s="21">
        <f t="shared" si="45"/>
        <v>0.27772883000000004</v>
      </c>
      <c r="T226" s="21">
        <f>+'[17]2M'!$R$252/10^6</f>
        <v>0.80009101999999954</v>
      </c>
      <c r="U226" s="21">
        <f>+'[17]3M'!$R$252/10^6</f>
        <v>1.1483831299999989</v>
      </c>
      <c r="V226" s="21">
        <f>+'[17]4M'!$R$252/10^6</f>
        <v>1.5750718899999987</v>
      </c>
      <c r="W226" s="21">
        <f>+'[17]5M'!$R$252/10^6</f>
        <v>1.8796465100000006</v>
      </c>
      <c r="X226" s="21">
        <f>+'[17]6M'!$R$252/10^6</f>
        <v>1.9468007799999993</v>
      </c>
      <c r="Y226" s="21">
        <f>+'[17]7M'!$R$252/10^6</f>
        <v>2.6708102700000014</v>
      </c>
      <c r="Z226" s="21">
        <f>+'[17]8M'!$R$252/10^6</f>
        <v>3.9306334099999982</v>
      </c>
      <c r="AA226" s="21">
        <f>+'[17]9M'!$R$252/10^6</f>
        <v>4.0618778600000027</v>
      </c>
      <c r="AB226" s="21">
        <f>+'[17]10M'!$R$252/10^6</f>
        <v>4.3922311000000018</v>
      </c>
      <c r="AC226" s="21">
        <f>+'[17]11M'!$R$252/10^6</f>
        <v>4.9584960799999998</v>
      </c>
      <c r="AD226" s="21">
        <f>+'[17]12M'!$R$252/10^6</f>
        <v>5.4037050000000058</v>
      </c>
    </row>
    <row r="227" spans="1:30" customFormat="1">
      <c r="A227" s="10">
        <v>1016</v>
      </c>
      <c r="B227" s="10" t="s">
        <v>25</v>
      </c>
      <c r="C227" s="21">
        <f t="shared" si="44"/>
        <v>0.75686809000000044</v>
      </c>
      <c r="D227" s="21">
        <f t="shared" si="44"/>
        <v>0.99766450999999967</v>
      </c>
      <c r="E227" s="21">
        <f t="shared" si="44"/>
        <v>0.90642829000000025</v>
      </c>
      <c r="F227" s="21">
        <f t="shared" si="44"/>
        <v>1.09809548</v>
      </c>
      <c r="G227" s="21">
        <f t="shared" si="44"/>
        <v>0.96768884999999982</v>
      </c>
      <c r="H227" s="21">
        <f t="shared" si="44"/>
        <v>0.92155373999999979</v>
      </c>
      <c r="I227" s="21">
        <f t="shared" si="44"/>
        <v>1.3438776700000006</v>
      </c>
      <c r="J227" s="21">
        <f t="shared" si="44"/>
        <v>1.66306025</v>
      </c>
      <c r="K227" s="21">
        <f t="shared" si="44"/>
        <v>1.2221629999999999</v>
      </c>
      <c r="L227" s="21">
        <f t="shared" si="44"/>
        <v>0.50820573999999952</v>
      </c>
      <c r="M227" s="21">
        <f t="shared" si="44"/>
        <v>1.1032322699999999</v>
      </c>
      <c r="N227" s="21">
        <f t="shared" si="44"/>
        <v>0.67113584999999976</v>
      </c>
      <c r="O227" s="402">
        <f t="shared" si="43"/>
        <v>12.159973739999998</v>
      </c>
      <c r="Q227" s="10">
        <v>1016</v>
      </c>
      <c r="R227" s="10" t="s">
        <v>25</v>
      </c>
      <c r="S227" s="21">
        <f t="shared" si="45"/>
        <v>0.75686809000000044</v>
      </c>
      <c r="T227" s="21">
        <f>+'[17]2M'!$S$252/10^6</f>
        <v>1.7545325999999997</v>
      </c>
      <c r="U227" s="21">
        <f>+'[17]3M'!$S$252/10^6</f>
        <v>2.6609608899999997</v>
      </c>
      <c r="V227" s="21">
        <f>+'[17]4M'!$S$252/10^6</f>
        <v>3.7590563700000001</v>
      </c>
      <c r="W227" s="21">
        <f>+'[17]5M'!$S$252/10^6</f>
        <v>4.7267452199999997</v>
      </c>
      <c r="X227" s="21">
        <f>+'[17]6M'!$S$252/10^6</f>
        <v>5.6482989600000009</v>
      </c>
      <c r="Y227" s="21">
        <f>+'[17]7M'!$S$252/10^6</f>
        <v>6.9921766299999986</v>
      </c>
      <c r="Z227" s="21">
        <f>+'[17]8M'!$S$252/10^6</f>
        <v>8.6552368800000004</v>
      </c>
      <c r="AA227" s="21">
        <f>+'[17]9M'!$S$252/10^6</f>
        <v>9.8773998799999969</v>
      </c>
      <c r="AB227" s="21">
        <f>+'[17]10M'!$S$252/10^6</f>
        <v>10.385605619999998</v>
      </c>
      <c r="AC227" s="21">
        <f>+'[17]11M'!$S$252/10^6</f>
        <v>11.488837889999996</v>
      </c>
      <c r="AD227" s="21">
        <f>+'[17]12M'!$S$252/10^6</f>
        <v>12.15997374</v>
      </c>
    </row>
    <row r="228" spans="1:30" customFormat="1">
      <c r="A228" s="10">
        <v>1017</v>
      </c>
      <c r="B228" s="10" t="s">
        <v>26</v>
      </c>
      <c r="C228" s="21">
        <f t="shared" si="44"/>
        <v>2.5909035899999999</v>
      </c>
      <c r="D228" s="21">
        <f t="shared" si="44"/>
        <v>2.7913683799999993</v>
      </c>
      <c r="E228" s="21">
        <f t="shared" si="44"/>
        <v>2.6702181400000007</v>
      </c>
      <c r="F228" s="21">
        <f t="shared" si="44"/>
        <v>2.7262833400000002</v>
      </c>
      <c r="G228" s="21">
        <f t="shared" si="44"/>
        <v>2.6698090300000001</v>
      </c>
      <c r="H228" s="21">
        <f t="shared" si="44"/>
        <v>2.4497337900000007</v>
      </c>
      <c r="I228" s="21">
        <f t="shared" si="44"/>
        <v>3.2496209900000004</v>
      </c>
      <c r="J228" s="21">
        <f t="shared" si="44"/>
        <v>3.3694008499999999</v>
      </c>
      <c r="K228" s="21">
        <f t="shared" si="44"/>
        <v>3.2807057999999989</v>
      </c>
      <c r="L228" s="21">
        <f t="shared" si="44"/>
        <v>2.7667914199999997</v>
      </c>
      <c r="M228" s="21">
        <f t="shared" si="44"/>
        <v>2.8304025900000007</v>
      </c>
      <c r="N228" s="21">
        <f t="shared" si="44"/>
        <v>2.4797704100000004</v>
      </c>
      <c r="O228" s="402">
        <f t="shared" si="43"/>
        <v>33.875008330000007</v>
      </c>
      <c r="Q228" s="10">
        <v>1017</v>
      </c>
      <c r="R228" s="10" t="s">
        <v>26</v>
      </c>
      <c r="S228" s="21">
        <f t="shared" si="45"/>
        <v>2.5909035899999999</v>
      </c>
      <c r="T228" s="21">
        <f>+'[17]2M'!$T$252/10^6</f>
        <v>5.3822719699999997</v>
      </c>
      <c r="U228" s="21">
        <f>+'[17]3M'!$T$252/10^6</f>
        <v>8.0524901100000008</v>
      </c>
      <c r="V228" s="21">
        <f>+'[17]4M'!$T$252/10^6</f>
        <v>10.778773449999999</v>
      </c>
      <c r="W228" s="21">
        <f>+'[17]5M'!$T$252/10^6</f>
        <v>13.448582480000004</v>
      </c>
      <c r="X228" s="21">
        <f>+'[17]6M'!$T$252/10^6</f>
        <v>15.898316270000006</v>
      </c>
      <c r="Y228" s="21">
        <f>+'[17]7M'!$T$252/10^6</f>
        <v>19.147937259999999</v>
      </c>
      <c r="Z228" s="21">
        <f>+'[17]8M'!$T$252/10^6</f>
        <v>22.517338110000001</v>
      </c>
      <c r="AA228" s="21">
        <f>+'[17]9M'!$T$252/10^6</f>
        <v>25.798043909999997</v>
      </c>
      <c r="AB228" s="21">
        <f>+'[17]10M'!$T$252/10^6</f>
        <v>28.564835329999987</v>
      </c>
      <c r="AC228" s="21">
        <f>+'[17]11M'!$T$252/10^6</f>
        <v>31.395237920000003</v>
      </c>
      <c r="AD228" s="21">
        <f>+'[17]12M'!$T$252/10^6</f>
        <v>33.875008330000014</v>
      </c>
    </row>
    <row r="229" spans="1:30" customFormat="1">
      <c r="A229" s="10">
        <v>1018</v>
      </c>
      <c r="B229" s="10" t="s">
        <v>27</v>
      </c>
      <c r="C229" s="21">
        <f t="shared" si="44"/>
        <v>0.73977168000000026</v>
      </c>
      <c r="D229" s="21">
        <f t="shared" si="44"/>
        <v>0.77031125000000022</v>
      </c>
      <c r="E229" s="21">
        <f t="shared" si="44"/>
        <v>0.78856100999999956</v>
      </c>
      <c r="F229" s="21">
        <f t="shared" si="44"/>
        <v>0.91986772999999988</v>
      </c>
      <c r="G229" s="21">
        <f t="shared" si="44"/>
        <v>0.71651891999999973</v>
      </c>
      <c r="H229" s="21">
        <f t="shared" si="44"/>
        <v>0.51028983000000028</v>
      </c>
      <c r="I229" s="21">
        <f t="shared" si="44"/>
        <v>1.26337229</v>
      </c>
      <c r="J229" s="21">
        <f t="shared" si="44"/>
        <v>1.3856880299999998</v>
      </c>
      <c r="K229" s="21">
        <f t="shared" si="44"/>
        <v>1.11400202</v>
      </c>
      <c r="L229" s="21">
        <f t="shared" si="44"/>
        <v>0.83246626000000001</v>
      </c>
      <c r="M229" s="21">
        <f t="shared" si="44"/>
        <v>0.88837274999999982</v>
      </c>
      <c r="N229" s="21">
        <f t="shared" si="44"/>
        <v>0.69769071999999976</v>
      </c>
      <c r="O229" s="402">
        <f t="shared" si="43"/>
        <v>10.626912489999999</v>
      </c>
      <c r="Q229" s="10">
        <v>1018</v>
      </c>
      <c r="R229" s="10" t="s">
        <v>27</v>
      </c>
      <c r="S229" s="21">
        <f t="shared" si="45"/>
        <v>0.73977168000000026</v>
      </c>
      <c r="T229" s="21">
        <f>+'[17]2M'!$U$252/10^6</f>
        <v>1.5100829299999996</v>
      </c>
      <c r="U229" s="21">
        <f>+'[17]3M'!$U$252/10^6</f>
        <v>2.2986439399999998</v>
      </c>
      <c r="V229" s="21">
        <f>+'[17]4M'!$U$252/10^6</f>
        <v>3.2185116699999998</v>
      </c>
      <c r="W229" s="21">
        <f>+'[17]5M'!$U$252/10^6</f>
        <v>3.9350305899999998</v>
      </c>
      <c r="X229" s="21">
        <f>+'[17]6M'!$U$252/10^6</f>
        <v>4.4453204199999989</v>
      </c>
      <c r="Y229" s="21">
        <f>+'[17]7M'!$U$252/10^6</f>
        <v>5.7086927099999993</v>
      </c>
      <c r="Z229" s="21">
        <f>+'[17]8M'!$U$252/10^6</f>
        <v>7.0943807399999974</v>
      </c>
      <c r="AA229" s="21">
        <f>+'[17]9M'!$U$252/10^6</f>
        <v>8.2083827599999992</v>
      </c>
      <c r="AB229" s="21">
        <f>+'[17]10M'!$U$252/10^6</f>
        <v>9.0408490200000013</v>
      </c>
      <c r="AC229" s="21">
        <f>+'[17]11M'!$U$252/10^6</f>
        <v>9.9292217699999981</v>
      </c>
      <c r="AD229" s="21">
        <f>+'[17]12M'!$U$252/10^6</f>
        <v>10.626912489999995</v>
      </c>
    </row>
    <row r="230" spans="1:30" customFormat="1">
      <c r="A230" s="10">
        <v>1019</v>
      </c>
      <c r="B230" s="10" t="s">
        <v>28</v>
      </c>
      <c r="C230" s="21">
        <f t="shared" si="44"/>
        <v>0.31254194000000013</v>
      </c>
      <c r="D230" s="21">
        <f t="shared" si="44"/>
        <v>0.40043222999999983</v>
      </c>
      <c r="E230" s="21">
        <f t="shared" si="44"/>
        <v>0.32122596000000025</v>
      </c>
      <c r="F230" s="21">
        <f t="shared" si="44"/>
        <v>0.31627559999999999</v>
      </c>
      <c r="G230" s="21">
        <f t="shared" si="44"/>
        <v>0.27493676</v>
      </c>
      <c r="H230" s="21">
        <f t="shared" si="44"/>
        <v>0.24400474000000005</v>
      </c>
      <c r="I230" s="21">
        <f t="shared" si="44"/>
        <v>0.47944678000000007</v>
      </c>
      <c r="J230" s="21">
        <f t="shared" si="44"/>
        <v>0.51101508999999989</v>
      </c>
      <c r="K230" s="21">
        <f t="shared" si="44"/>
        <v>0.48150613000000031</v>
      </c>
      <c r="L230" s="21">
        <f t="shared" si="44"/>
        <v>0.40008739000000026</v>
      </c>
      <c r="M230" s="21">
        <f t="shared" si="44"/>
        <v>-0.19935520000000029</v>
      </c>
      <c r="N230" s="21">
        <f t="shared" si="44"/>
        <v>0.29383696999999998</v>
      </c>
      <c r="O230" s="402">
        <f t="shared" si="43"/>
        <v>3.8359543900000013</v>
      </c>
      <c r="Q230" s="10">
        <v>1019</v>
      </c>
      <c r="R230" s="10" t="s">
        <v>28</v>
      </c>
      <c r="S230" s="21">
        <f t="shared" si="45"/>
        <v>0.31254194000000013</v>
      </c>
      <c r="T230" s="21">
        <f>+'[17]2M'!$V$252/10^6</f>
        <v>0.71297416999999996</v>
      </c>
      <c r="U230" s="21">
        <f>+'[17]3M'!$V$252/10^6</f>
        <v>1.0342001299999994</v>
      </c>
      <c r="V230" s="21">
        <f>+'[17]4M'!$V$252/10^6</f>
        <v>1.3504757299999999</v>
      </c>
      <c r="W230" s="21">
        <f>+'[17]5M'!$V$252/10^6</f>
        <v>1.6254124900000002</v>
      </c>
      <c r="X230" s="21">
        <f>+'[17]6M'!$V$252/10^6</f>
        <v>1.8694172300000014</v>
      </c>
      <c r="Y230" s="21">
        <f>+'[17]7M'!$V$252/10^6</f>
        <v>2.3488640100000007</v>
      </c>
      <c r="Z230" s="21">
        <f>+'[17]8M'!$V$252/10^6</f>
        <v>2.8598790999999997</v>
      </c>
      <c r="AA230" s="21">
        <f>+'[17]9M'!$V$252/10^6</f>
        <v>3.3413852300000007</v>
      </c>
      <c r="AB230" s="21">
        <f>+'[17]10M'!$V$252/10^6</f>
        <v>3.7414726199999992</v>
      </c>
      <c r="AC230" s="21">
        <f>+'[17]11M'!$V$252/10^6</f>
        <v>3.5421174199999981</v>
      </c>
      <c r="AD230" s="21">
        <f>+'[17]12M'!$V$252/10^6</f>
        <v>3.8359543900000004</v>
      </c>
    </row>
    <row r="231" spans="1:30" customFormat="1">
      <c r="A231" s="10">
        <v>1020</v>
      </c>
      <c r="B231" s="10" t="s">
        <v>29</v>
      </c>
      <c r="C231" s="21">
        <f t="shared" si="44"/>
        <v>3.8174353499999998</v>
      </c>
      <c r="D231" s="21">
        <f t="shared" si="44"/>
        <v>4.281407709999999</v>
      </c>
      <c r="E231" s="21">
        <f t="shared" si="44"/>
        <v>4.080684119999999</v>
      </c>
      <c r="F231" s="21">
        <f t="shared" si="44"/>
        <v>4.2751365400000001</v>
      </c>
      <c r="G231" s="21">
        <f t="shared" si="44"/>
        <v>4.4447516799999995</v>
      </c>
      <c r="H231" s="21">
        <f t="shared" si="44"/>
        <v>3.4511888900000001</v>
      </c>
      <c r="I231" s="21">
        <f t="shared" si="44"/>
        <v>4.57222492</v>
      </c>
      <c r="J231" s="21">
        <f t="shared" si="44"/>
        <v>4.2719376799999997</v>
      </c>
      <c r="K231" s="21">
        <f t="shared" si="44"/>
        <v>4.7444577099999998</v>
      </c>
      <c r="L231" s="21">
        <f t="shared" si="44"/>
        <v>4.1409945600000002</v>
      </c>
      <c r="M231" s="21">
        <f t="shared" si="44"/>
        <v>4.1472488000000007</v>
      </c>
      <c r="N231" s="21">
        <f t="shared" si="44"/>
        <v>3.6664103299999997</v>
      </c>
      <c r="O231" s="402">
        <f t="shared" si="43"/>
        <v>49.893878289999996</v>
      </c>
      <c r="Q231" s="10">
        <v>1020</v>
      </c>
      <c r="R231" s="10" t="s">
        <v>29</v>
      </c>
      <c r="S231" s="21">
        <f t="shared" si="45"/>
        <v>3.8174353499999998</v>
      </c>
      <c r="T231" s="21">
        <f>+'[17]2M'!$W$252/10^6</f>
        <v>8.0988430600000001</v>
      </c>
      <c r="U231" s="21">
        <f>+'[17]3M'!$W$252/10^6</f>
        <v>12.179527179999999</v>
      </c>
      <c r="V231" s="21">
        <f>+'[17]4M'!$W$252/10^6</f>
        <v>16.454663720000003</v>
      </c>
      <c r="W231" s="21">
        <f>+'[17]5M'!$W$252/10^6</f>
        <v>20.899415400000002</v>
      </c>
      <c r="X231" s="21">
        <f>+'[17]6M'!$W$252/10^6</f>
        <v>24.35060429</v>
      </c>
      <c r="Y231" s="21">
        <f>+'[17]7M'!$W$252/10^6</f>
        <v>28.922829210000007</v>
      </c>
      <c r="Z231" s="21">
        <f>+'[17]8M'!$W$252/10^6</f>
        <v>33.194766890000004</v>
      </c>
      <c r="AA231" s="21">
        <f>+'[17]9M'!$W$252/10^6</f>
        <v>37.939224599999996</v>
      </c>
      <c r="AB231" s="21">
        <f>+'[17]10M'!$W$252/10^6</f>
        <v>42.080219159999999</v>
      </c>
      <c r="AC231" s="21">
        <f>+'[17]11M'!$W$252/10^6</f>
        <v>46.227467960000006</v>
      </c>
      <c r="AD231" s="21">
        <f>+'[17]12M'!$W$252/10^6</f>
        <v>49.893878290000011</v>
      </c>
    </row>
    <row r="232" spans="1:30" customFormat="1">
      <c r="A232" s="10">
        <v>1021</v>
      </c>
      <c r="B232" s="10" t="s">
        <v>30</v>
      </c>
      <c r="C232" s="21">
        <f t="shared" si="44"/>
        <v>0.59476052999999984</v>
      </c>
      <c r="D232" s="21">
        <f t="shared" si="44"/>
        <v>0.77215209000000029</v>
      </c>
      <c r="E232" s="21">
        <f t="shared" si="44"/>
        <v>0.59265274999999984</v>
      </c>
      <c r="F232" s="21">
        <f t="shared" si="44"/>
        <v>0.8035215800000004</v>
      </c>
      <c r="G232" s="21">
        <f t="shared" si="44"/>
        <v>0.44801113999999975</v>
      </c>
      <c r="H232" s="21">
        <f t="shared" si="44"/>
        <v>0.6839228300000002</v>
      </c>
      <c r="I232" s="21">
        <f t="shared" si="44"/>
        <v>0.77513605000000019</v>
      </c>
      <c r="J232" s="21">
        <f t="shared" si="44"/>
        <v>0.47962075999999954</v>
      </c>
      <c r="K232" s="21">
        <f t="shared" si="44"/>
        <v>0.7724610399999996</v>
      </c>
      <c r="L232" s="21">
        <f t="shared" si="44"/>
        <v>0.76898401000000005</v>
      </c>
      <c r="M232" s="21">
        <f t="shared" si="44"/>
        <v>0.25150056000000021</v>
      </c>
      <c r="N232" s="21">
        <f t="shared" si="44"/>
        <v>0.67470443000000024</v>
      </c>
      <c r="O232" s="402">
        <f t="shared" si="43"/>
        <v>7.6174277700000008</v>
      </c>
      <c r="Q232" s="10">
        <v>1021</v>
      </c>
      <c r="R232" s="10" t="s">
        <v>30</v>
      </c>
      <c r="S232" s="21">
        <f t="shared" si="45"/>
        <v>0.59476052999999984</v>
      </c>
      <c r="T232" s="21">
        <f>+'[17]2M'!$X$252/10^6</f>
        <v>1.3669126199999999</v>
      </c>
      <c r="U232" s="21">
        <f>+'[17]3M'!$X$252/10^6</f>
        <v>1.9595653700000011</v>
      </c>
      <c r="V232" s="21">
        <f>+'[17]4M'!$X$252/10^6</f>
        <v>2.763086949999999</v>
      </c>
      <c r="W232" s="21">
        <f>+'[17]5M'!$X$252/10^6</f>
        <v>3.2110980900000006</v>
      </c>
      <c r="X232" s="21">
        <f>+'[17]6M'!$X$252/10^6</f>
        <v>3.8950209199999981</v>
      </c>
      <c r="Y232" s="21">
        <f>+'[17]7M'!$X$252/10^6</f>
        <v>4.6701569700000034</v>
      </c>
      <c r="Z232" s="21">
        <f>+'[17]8M'!$X$252/10^6</f>
        <v>5.1497777299999985</v>
      </c>
      <c r="AA232" s="21">
        <f>+'[17]9M'!$X$252/10^6</f>
        <v>5.9222387700000017</v>
      </c>
      <c r="AB232" s="21">
        <f>+'[17]10M'!$X$252/10^6</f>
        <v>6.6912227799999977</v>
      </c>
      <c r="AC232" s="21">
        <f>+'[17]11M'!$X$252/10^6</f>
        <v>6.9427233400000015</v>
      </c>
      <c r="AD232" s="21">
        <f>+'[17]12M'!$X$252/10^6</f>
        <v>7.6174277700000017</v>
      </c>
    </row>
    <row r="233" spans="1:30" customFormat="1">
      <c r="A233" s="10">
        <v>1022</v>
      </c>
      <c r="B233" s="10" t="s">
        <v>31</v>
      </c>
      <c r="C233" s="21">
        <f t="shared" si="44"/>
        <v>5.0631179699999995</v>
      </c>
      <c r="D233" s="21">
        <f t="shared" si="44"/>
        <v>5.2907421200000009</v>
      </c>
      <c r="E233" s="21">
        <f t="shared" si="44"/>
        <v>4.8294572799999997</v>
      </c>
      <c r="F233" s="21">
        <f t="shared" si="44"/>
        <v>5.0691548199999996</v>
      </c>
      <c r="G233" s="21">
        <f t="shared" si="44"/>
        <v>5.2154534600000009</v>
      </c>
      <c r="H233" s="21">
        <f t="shared" si="44"/>
        <v>4.9602839700000008</v>
      </c>
      <c r="I233" s="21">
        <f t="shared" si="44"/>
        <v>6.2096379700000002</v>
      </c>
      <c r="J233" s="21">
        <f t="shared" si="44"/>
        <v>6.1694970700000002</v>
      </c>
      <c r="K233" s="21">
        <f t="shared" si="44"/>
        <v>6.4526204900000002</v>
      </c>
      <c r="L233" s="21">
        <f t="shared" si="44"/>
        <v>4.9032564500000015</v>
      </c>
      <c r="M233" s="21">
        <f t="shared" si="44"/>
        <v>6.3438718299999994</v>
      </c>
      <c r="N233" s="21">
        <f t="shared" si="44"/>
        <v>3.0980719100000025</v>
      </c>
      <c r="O233" s="402">
        <f t="shared" si="43"/>
        <v>63.605165339999999</v>
      </c>
      <c r="Q233" s="10">
        <v>1022</v>
      </c>
      <c r="R233" s="10" t="s">
        <v>31</v>
      </c>
      <c r="S233" s="21">
        <f t="shared" si="45"/>
        <v>5.0631179699999995</v>
      </c>
      <c r="T233" s="21">
        <f>+'[17]2M'!$Y$252/10^6</f>
        <v>10.353860090000001</v>
      </c>
      <c r="U233" s="21">
        <f>+'[17]3M'!$Y$252/10^6</f>
        <v>15.183317370000003</v>
      </c>
      <c r="V233" s="21">
        <f>+'[17]4M'!$Y$252/10^6</f>
        <v>20.252472189999999</v>
      </c>
      <c r="W233" s="21">
        <f>+'[17]5M'!$Y$252/10^6</f>
        <v>25.467925649999998</v>
      </c>
      <c r="X233" s="21">
        <f>+'[17]6M'!$Y$252/10^6</f>
        <v>30.428209619999993</v>
      </c>
      <c r="Y233" s="21">
        <f>+'[17]7M'!$Y$252/10^6</f>
        <v>36.637847590000007</v>
      </c>
      <c r="Z233" s="21">
        <f>+'[17]8M'!$Y$252/10^6</f>
        <v>42.807344660000005</v>
      </c>
      <c r="AA233" s="21">
        <f>+'[17]9M'!$Y$252/10^6</f>
        <v>49.259965149999992</v>
      </c>
      <c r="AB233" s="21">
        <f>+'[17]10M'!$Y$252/10^6</f>
        <v>54.163221599999979</v>
      </c>
      <c r="AC233" s="21">
        <f>+'[17]11M'!$Y$252/10^6</f>
        <v>60.507093429999998</v>
      </c>
      <c r="AD233" s="21">
        <f>+'[17]12M'!$Y$252/10^6</f>
        <v>63.605165340000006</v>
      </c>
    </row>
    <row r="234" spans="1:30" customFormat="1">
      <c r="A234" s="10">
        <v>1023</v>
      </c>
      <c r="B234" s="10" t="s">
        <v>32</v>
      </c>
      <c r="C234" s="21">
        <f t="shared" si="44"/>
        <v>0.78436276000000016</v>
      </c>
      <c r="D234" s="21">
        <f t="shared" si="44"/>
        <v>0.86503434999999995</v>
      </c>
      <c r="E234" s="21">
        <f t="shared" si="44"/>
        <v>0.76132965999999991</v>
      </c>
      <c r="F234" s="21">
        <f t="shared" si="44"/>
        <v>0.87801146999999979</v>
      </c>
      <c r="G234" s="21">
        <f t="shared" si="44"/>
        <v>0.77209220000000012</v>
      </c>
      <c r="H234" s="21">
        <f t="shared" si="44"/>
        <v>0.44746802999999979</v>
      </c>
      <c r="I234" s="21">
        <f t="shared" si="44"/>
        <v>0.9694157400000003</v>
      </c>
      <c r="J234" s="21">
        <f t="shared" si="44"/>
        <v>0.93792882</v>
      </c>
      <c r="K234" s="21">
        <f t="shared" si="44"/>
        <v>0.68627874000000011</v>
      </c>
      <c r="L234" s="21">
        <f t="shared" si="44"/>
        <v>0.8255261500000004</v>
      </c>
      <c r="M234" s="21">
        <f t="shared" si="44"/>
        <v>0.66275329999999988</v>
      </c>
      <c r="N234" s="21">
        <f t="shared" si="44"/>
        <v>9.3203480000000116E-2</v>
      </c>
      <c r="O234" s="402">
        <f t="shared" si="43"/>
        <v>8.6834047000000005</v>
      </c>
      <c r="Q234" s="10">
        <v>1023</v>
      </c>
      <c r="R234" s="10" t="s">
        <v>32</v>
      </c>
      <c r="S234" s="21">
        <f t="shared" si="45"/>
        <v>0.78436276000000016</v>
      </c>
      <c r="T234" s="21">
        <f>+'[17]2M'!$Z$252/10^6</f>
        <v>1.6493971099999991</v>
      </c>
      <c r="U234" s="21">
        <f>+'[17]3M'!$Z$252/10^6</f>
        <v>2.4107267699999992</v>
      </c>
      <c r="V234" s="21">
        <f>+'[17]4M'!$Z$252/10^6</f>
        <v>3.2887382399999994</v>
      </c>
      <c r="W234" s="21">
        <f>+'[17]5M'!$Z$252/10^6</f>
        <v>4.0608304399999993</v>
      </c>
      <c r="X234" s="21">
        <f>+'[17]6M'!$Z$252/10^6</f>
        <v>4.5082984700000024</v>
      </c>
      <c r="Y234" s="21">
        <f>+'[17]7M'!$Z$252/10^6</f>
        <v>5.4777142100000011</v>
      </c>
      <c r="Z234" s="21">
        <f>+'[17]8M'!$Z$252/10^6</f>
        <v>6.4156430300000009</v>
      </c>
      <c r="AA234" s="21">
        <f>+'[17]9M'!$Z$252/10^6</f>
        <v>7.1019217700000032</v>
      </c>
      <c r="AB234" s="21">
        <f>+'[17]10M'!$Z$252/10^6</f>
        <v>7.9274479199999979</v>
      </c>
      <c r="AC234" s="21">
        <f>+'[17]11M'!$Z$252/10^6</f>
        <v>8.5902012200000009</v>
      </c>
      <c r="AD234" s="21">
        <f>+'[17]12M'!$Z$252/10^6</f>
        <v>8.6834047000000005</v>
      </c>
    </row>
    <row r="235" spans="1:30" customFormat="1">
      <c r="A235" s="10">
        <v>1024</v>
      </c>
      <c r="B235" s="10" t="s">
        <v>33</v>
      </c>
      <c r="C235" s="21">
        <f t="shared" si="44"/>
        <v>10.633712269999997</v>
      </c>
      <c r="D235" s="21">
        <f t="shared" si="44"/>
        <v>11.16261405</v>
      </c>
      <c r="E235" s="21">
        <f t="shared" si="44"/>
        <v>11.15020359</v>
      </c>
      <c r="F235" s="21">
        <f t="shared" si="44"/>
        <v>11.420963859999997</v>
      </c>
      <c r="G235" s="21">
        <f t="shared" si="44"/>
        <v>11.442110279999998</v>
      </c>
      <c r="H235" s="21">
        <f t="shared" si="44"/>
        <v>11.05180213</v>
      </c>
      <c r="I235" s="21">
        <f t="shared" si="44"/>
        <v>12.17379347</v>
      </c>
      <c r="J235" s="21">
        <f t="shared" si="44"/>
        <v>12.354580329999999</v>
      </c>
      <c r="K235" s="21">
        <f t="shared" si="44"/>
        <v>10.972448979999999</v>
      </c>
      <c r="L235" s="21">
        <f t="shared" ref="D235:N241" si="46">+L173-L204</f>
        <v>11.364977870000001</v>
      </c>
      <c r="M235" s="21">
        <f t="shared" si="46"/>
        <v>11.351992330000002</v>
      </c>
      <c r="N235" s="21">
        <f t="shared" si="46"/>
        <v>10.334909519999998</v>
      </c>
      <c r="O235" s="402">
        <f t="shared" si="43"/>
        <v>135.41410868</v>
      </c>
      <c r="Q235" s="10">
        <v>1024</v>
      </c>
      <c r="R235" s="10" t="s">
        <v>33</v>
      </c>
      <c r="S235" s="21">
        <f t="shared" si="45"/>
        <v>10.633712269999997</v>
      </c>
      <c r="T235" s="21">
        <f>+'[17]2M'!$AA$252/10^6</f>
        <v>21.796326319999999</v>
      </c>
      <c r="U235" s="21">
        <f>+'[17]3M'!$AA$252/10^6</f>
        <v>32.946529910000002</v>
      </c>
      <c r="V235" s="21">
        <f>+'[17]4M'!$AA$252/10^6</f>
        <v>44.367493770000003</v>
      </c>
      <c r="W235" s="21">
        <f>+'[17]5M'!$AA$252/10^6</f>
        <v>55.809604049999997</v>
      </c>
      <c r="X235" s="21">
        <f>+'[17]6M'!$AA$252/10^6</f>
        <v>66.861406179999989</v>
      </c>
      <c r="Y235" s="21">
        <f>+'[17]7M'!$AA$252/10^6</f>
        <v>79.035199649999981</v>
      </c>
      <c r="Z235" s="21">
        <f>+'[17]8M'!$AA$252/10^6</f>
        <v>91.389779979999986</v>
      </c>
      <c r="AA235" s="21">
        <f>+'[17]9M'!$AA$252/10^6</f>
        <v>102.36222896000001</v>
      </c>
      <c r="AB235" s="21">
        <f>+'[17]10M'!$AA$252/10^6</f>
        <v>113.72720683000001</v>
      </c>
      <c r="AC235" s="21">
        <f>+'[17]11M'!$AA$252/10^6</f>
        <v>125.07919915999997</v>
      </c>
      <c r="AD235" s="21">
        <f>+'[17]12M'!$AA$252/10^6</f>
        <v>135.41410868000003</v>
      </c>
    </row>
    <row r="236" spans="1:30" customFormat="1">
      <c r="A236" s="10">
        <v>1025</v>
      </c>
      <c r="B236" s="10" t="s">
        <v>34</v>
      </c>
      <c r="C236" s="21">
        <f t="shared" si="44"/>
        <v>1.0546130599999999</v>
      </c>
      <c r="D236" s="21">
        <f t="shared" si="46"/>
        <v>1.0886845799999998</v>
      </c>
      <c r="E236" s="21">
        <f t="shared" si="46"/>
        <v>1.0088369600000002</v>
      </c>
      <c r="F236" s="21">
        <f t="shared" si="46"/>
        <v>1.0569150199999999</v>
      </c>
      <c r="G236" s="21">
        <f t="shared" si="46"/>
        <v>1.0261534800000001</v>
      </c>
      <c r="H236" s="21">
        <f t="shared" si="46"/>
        <v>0.96493162999999993</v>
      </c>
      <c r="I236" s="21">
        <f t="shared" si="46"/>
        <v>1.3744974399999998</v>
      </c>
      <c r="J236" s="21">
        <f t="shared" si="46"/>
        <v>1.4852376699999998</v>
      </c>
      <c r="K236" s="21">
        <f t="shared" si="46"/>
        <v>1.33837958</v>
      </c>
      <c r="L236" s="21">
        <f t="shared" si="46"/>
        <v>1.2423899200000006</v>
      </c>
      <c r="M236" s="21">
        <f t="shared" si="46"/>
        <v>1.0608825499999999</v>
      </c>
      <c r="N236" s="21">
        <f t="shared" si="46"/>
        <v>1.2144863100000003</v>
      </c>
      <c r="O236" s="402">
        <f t="shared" si="43"/>
        <v>13.9160082</v>
      </c>
      <c r="Q236" s="10">
        <v>1025</v>
      </c>
      <c r="R236" s="10" t="s">
        <v>34</v>
      </c>
      <c r="S236" s="21">
        <f t="shared" si="45"/>
        <v>1.0546130599999999</v>
      </c>
      <c r="T236" s="21">
        <f>+'[17]2M'!$AB$252/10^6</f>
        <v>2.1432976399999997</v>
      </c>
      <c r="U236" s="21">
        <f>+'[17]3M'!$AB$252/10^6</f>
        <v>3.152134600000001</v>
      </c>
      <c r="V236" s="21">
        <f>+'[17]4M'!$AB$252/10^6</f>
        <v>4.2090496199999992</v>
      </c>
      <c r="W236" s="21">
        <f>+'[17]5M'!$AB$252/10^6</f>
        <v>5.2352031000000006</v>
      </c>
      <c r="X236" s="21">
        <f>+'[17]6M'!$AB$252/10^6</f>
        <v>6.2001347299999985</v>
      </c>
      <c r="Y236" s="21">
        <f>+'[17]7M'!$AB$252/10^6</f>
        <v>7.5746321700000001</v>
      </c>
      <c r="Z236" s="21">
        <f>+'[17]8M'!$AB$252/10^6</f>
        <v>9.0598698399999993</v>
      </c>
      <c r="AA236" s="21">
        <f>+'[17]9M'!$AB$252/10^6</f>
        <v>10.398249420000003</v>
      </c>
      <c r="AB236" s="21">
        <f>+'[17]10M'!$AB$252/10^6</f>
        <v>11.640639340000007</v>
      </c>
      <c r="AC236" s="21">
        <f>+'[17]11M'!$AB$252/10^6</f>
        <v>12.701521890000006</v>
      </c>
      <c r="AD236" s="21">
        <f>+'[17]12M'!$AB$252/10^6</f>
        <v>13.9160082</v>
      </c>
    </row>
    <row r="237" spans="1:30" customFormat="1">
      <c r="A237" s="10">
        <v>1026</v>
      </c>
      <c r="B237" s="10" t="s">
        <v>35</v>
      </c>
      <c r="C237" s="21">
        <f t="shared" si="44"/>
        <v>0.32108792999999991</v>
      </c>
      <c r="D237" s="21">
        <f t="shared" si="46"/>
        <v>0.29815732000000006</v>
      </c>
      <c r="E237" s="21">
        <f t="shared" si="46"/>
        <v>0.25939739000000017</v>
      </c>
      <c r="F237" s="21">
        <f t="shared" si="46"/>
        <v>0.26652023000000014</v>
      </c>
      <c r="G237" s="21">
        <f t="shared" si="46"/>
        <v>0.2896284400000001</v>
      </c>
      <c r="H237" s="21">
        <f t="shared" si="46"/>
        <v>0.25154841999999977</v>
      </c>
      <c r="I237" s="21">
        <f t="shared" si="46"/>
        <v>0.35838011999999986</v>
      </c>
      <c r="J237" s="21">
        <f t="shared" si="46"/>
        <v>0.32680229000000005</v>
      </c>
      <c r="K237" s="21">
        <f t="shared" si="46"/>
        <v>0.36818469999999981</v>
      </c>
      <c r="L237" s="21">
        <f t="shared" si="46"/>
        <v>9.9039069999999896E-2</v>
      </c>
      <c r="M237" s="21">
        <f t="shared" si="46"/>
        <v>0.28021172999999999</v>
      </c>
      <c r="N237" s="21">
        <f t="shared" si="46"/>
        <v>0.31615119000000003</v>
      </c>
      <c r="O237" s="402">
        <f t="shared" si="43"/>
        <v>3.435108829999999</v>
      </c>
      <c r="Q237" s="10">
        <v>1026</v>
      </c>
      <c r="R237" s="10" t="s">
        <v>35</v>
      </c>
      <c r="S237" s="21">
        <f t="shared" si="45"/>
        <v>0.32108792999999991</v>
      </c>
      <c r="T237" s="21">
        <f>+'[17]2M'!$AC$252/10^6</f>
        <v>0.61924524999999975</v>
      </c>
      <c r="U237" s="21">
        <f>+'[17]3M'!$AC$252/10^6</f>
        <v>0.87864264000000014</v>
      </c>
      <c r="V237" s="21">
        <f>+'[17]4M'!$AC$252/10^6</f>
        <v>1.1451628699999992</v>
      </c>
      <c r="W237" s="21">
        <f>+'[17]5M'!$AC$252/10^6</f>
        <v>1.43479131</v>
      </c>
      <c r="X237" s="21">
        <f>+'[17]6M'!$AC$252/10^6</f>
        <v>1.6863397299999991</v>
      </c>
      <c r="Y237" s="21">
        <f>+'[17]7M'!$AC$252/10^6</f>
        <v>2.0447198500000003</v>
      </c>
      <c r="Z237" s="21">
        <f>+'[17]8M'!$AC$252/10^6</f>
        <v>2.3715221399999988</v>
      </c>
      <c r="AA237" s="21">
        <f>+'[17]9M'!$AC$252/10^6</f>
        <v>2.7397068399999998</v>
      </c>
      <c r="AB237" s="21">
        <f>+'[17]10M'!$AC$252/10^6</f>
        <v>2.8387459099999983</v>
      </c>
      <c r="AC237" s="21">
        <f>+'[17]11M'!$AC$252/10^6</f>
        <v>3.1189576400000023</v>
      </c>
      <c r="AD237" s="21">
        <f>+'[17]12M'!$AC$252/10^6</f>
        <v>3.4351088300000021</v>
      </c>
    </row>
    <row r="238" spans="1:30" customFormat="1">
      <c r="A238" s="10">
        <v>1027</v>
      </c>
      <c r="B238" s="10" t="s">
        <v>36</v>
      </c>
      <c r="C238" s="21">
        <f t="shared" si="44"/>
        <v>0.27421878999999982</v>
      </c>
      <c r="D238" s="21">
        <f t="shared" si="46"/>
        <v>0.55149082999999999</v>
      </c>
      <c r="E238" s="21">
        <f t="shared" si="46"/>
        <v>0.38030857000000007</v>
      </c>
      <c r="F238" s="21">
        <f t="shared" si="46"/>
        <v>0.43348134999999988</v>
      </c>
      <c r="G238" s="21">
        <f t="shared" si="46"/>
        <v>0.47527866000000019</v>
      </c>
      <c r="H238" s="21">
        <f t="shared" si="46"/>
        <v>0.33970131999999975</v>
      </c>
      <c r="I238" s="21">
        <f t="shared" si="46"/>
        <v>0.68930056000000017</v>
      </c>
      <c r="J238" s="21">
        <f t="shared" si="46"/>
        <v>0.55421607000000028</v>
      </c>
      <c r="K238" s="21">
        <f t="shared" si="46"/>
        <v>0.64258252000000016</v>
      </c>
      <c r="L238" s="21">
        <f t="shared" si="46"/>
        <v>0.76269654999999981</v>
      </c>
      <c r="M238" s="21">
        <f t="shared" si="46"/>
        <v>0.37211343000000019</v>
      </c>
      <c r="N238" s="21">
        <f t="shared" si="46"/>
        <v>0.41122695000000009</v>
      </c>
      <c r="O238" s="402">
        <f t="shared" si="43"/>
        <v>5.8866156000000007</v>
      </c>
      <c r="Q238" s="10">
        <v>1027</v>
      </c>
      <c r="R238" s="10" t="s">
        <v>36</v>
      </c>
      <c r="S238" s="21">
        <f t="shared" si="45"/>
        <v>0.27421878999999982</v>
      </c>
      <c r="T238" s="21">
        <f>+'[17]2M'!$AD$252/10^6</f>
        <v>0.82570962000000037</v>
      </c>
      <c r="U238" s="21">
        <f>+'[17]3M'!$AD$252/10^6</f>
        <v>1.2060181900000009</v>
      </c>
      <c r="V238" s="21">
        <f>+'[17]4M'!$AD$252/10^6</f>
        <v>1.6394995400000005</v>
      </c>
      <c r="W238" s="21">
        <f>+'[17]5M'!$AD$252/10^6</f>
        <v>2.1147782000000017</v>
      </c>
      <c r="X238" s="21">
        <f>+'[17]6M'!$AD$252/10^6</f>
        <v>2.4544795200000005</v>
      </c>
      <c r="Y238" s="21">
        <f>+'[17]7M'!$AD$252/10^6</f>
        <v>3.1437800800000031</v>
      </c>
      <c r="Z238" s="21">
        <f>+'[17]8M'!$AD$252/10^6</f>
        <v>3.697996150000002</v>
      </c>
      <c r="AA238" s="21">
        <f>+'[17]9M'!$AD$252/10^6</f>
        <v>4.3405786700000037</v>
      </c>
      <c r="AB238" s="21">
        <f>+'[17]10M'!$AD$252/10^6</f>
        <v>5.1032752199999996</v>
      </c>
      <c r="AC238" s="21">
        <f>+'[17]11M'!$AD$252/10^6</f>
        <v>5.4753886500000002</v>
      </c>
      <c r="AD238" s="21">
        <f>+'[17]12M'!$AD$252/10^6</f>
        <v>5.8866156000000034</v>
      </c>
    </row>
    <row r="239" spans="1:30" customFormat="1">
      <c r="A239" s="10">
        <v>1028</v>
      </c>
      <c r="B239" s="10" t="s">
        <v>37</v>
      </c>
      <c r="C239" s="21">
        <f t="shared" si="44"/>
        <v>4.53485418</v>
      </c>
      <c r="D239" s="21">
        <f t="shared" si="46"/>
        <v>4.5317029699999996</v>
      </c>
      <c r="E239" s="21">
        <f t="shared" si="46"/>
        <v>4.7266633700000007</v>
      </c>
      <c r="F239" s="21">
        <f t="shared" si="46"/>
        <v>4.6345613700000001</v>
      </c>
      <c r="G239" s="21">
        <f t="shared" si="46"/>
        <v>4.6255237000000005</v>
      </c>
      <c r="H239" s="21">
        <f t="shared" si="46"/>
        <v>4.5505847299999989</v>
      </c>
      <c r="I239" s="21">
        <f t="shared" si="46"/>
        <v>5.475675729999999</v>
      </c>
      <c r="J239" s="21">
        <f t="shared" si="46"/>
        <v>5.3748633100000003</v>
      </c>
      <c r="K239" s="21">
        <f t="shared" si="46"/>
        <v>5.3220399499999989</v>
      </c>
      <c r="L239" s="21">
        <f t="shared" si="46"/>
        <v>5.2400594300000005</v>
      </c>
      <c r="M239" s="21">
        <f t="shared" si="46"/>
        <v>4.5367246399999992</v>
      </c>
      <c r="N239" s="21">
        <f t="shared" si="46"/>
        <v>5.1093897699999999</v>
      </c>
      <c r="O239" s="402">
        <f t="shared" si="43"/>
        <v>58.662643150000001</v>
      </c>
      <c r="Q239" s="10">
        <v>1028</v>
      </c>
      <c r="R239" s="10" t="s">
        <v>37</v>
      </c>
      <c r="S239" s="21">
        <f t="shared" si="45"/>
        <v>4.53485418</v>
      </c>
      <c r="T239" s="21">
        <f>+'[17]2M'!$AE$252/10^6</f>
        <v>9.0665571500000031</v>
      </c>
      <c r="U239" s="21">
        <f>+'[17]3M'!$AE$252/10^6</f>
        <v>13.79322052</v>
      </c>
      <c r="V239" s="21">
        <f>+'[17]4M'!$AE$252/10^6</f>
        <v>18.427781890000006</v>
      </c>
      <c r="W239" s="21">
        <f>+'[17]5M'!$AE$252/10^6</f>
        <v>23.053305589999997</v>
      </c>
      <c r="X239" s="21">
        <f>+'[17]6M'!$AE$252/10^6</f>
        <v>27.603890320000009</v>
      </c>
      <c r="Y239" s="21">
        <f>+'[17]7M'!$AE$252/10^6</f>
        <v>33.079566049999997</v>
      </c>
      <c r="Z239" s="21">
        <f>+'[17]8M'!$AE$252/10^6</f>
        <v>38.454429359999999</v>
      </c>
      <c r="AA239" s="21">
        <f>+'[17]9M'!$AE$252/10^6</f>
        <v>43.776469310000003</v>
      </c>
      <c r="AB239" s="21">
        <f>+'[17]10M'!$AE$252/10^6</f>
        <v>49.016528739999991</v>
      </c>
      <c r="AC239" s="21">
        <f>+'[17]11M'!$AE$252/10^6</f>
        <v>53.553253379999987</v>
      </c>
      <c r="AD239" s="21">
        <f>+'[17]12M'!$AE$252/10^6</f>
        <v>58.662643150000008</v>
      </c>
    </row>
    <row r="240" spans="1:30" customFormat="1">
      <c r="A240" s="10">
        <v>1029</v>
      </c>
      <c r="B240" s="10" t="s">
        <v>38</v>
      </c>
      <c r="C240" s="21">
        <f t="shared" si="44"/>
        <v>0.33863982000000015</v>
      </c>
      <c r="D240" s="21">
        <f t="shared" si="46"/>
        <v>0.38628668999999993</v>
      </c>
      <c r="E240" s="21">
        <f t="shared" si="46"/>
        <v>0.38420391000000031</v>
      </c>
      <c r="F240" s="21">
        <f t="shared" si="46"/>
        <v>0.41243865999999973</v>
      </c>
      <c r="G240" s="21">
        <f t="shared" si="46"/>
        <v>0.32959155000000007</v>
      </c>
      <c r="H240" s="21">
        <f t="shared" si="46"/>
        <v>0.37855307999999999</v>
      </c>
      <c r="I240" s="21">
        <f t="shared" si="46"/>
        <v>0.47351509999999997</v>
      </c>
      <c r="J240" s="21">
        <f t="shared" si="46"/>
        <v>0.44136587000000005</v>
      </c>
      <c r="K240" s="21">
        <f t="shared" si="46"/>
        <v>0.56164583000000035</v>
      </c>
      <c r="L240" s="21">
        <f t="shared" si="46"/>
        <v>0.19853360000000009</v>
      </c>
      <c r="M240" s="21">
        <f t="shared" si="46"/>
        <v>0.53586385000000003</v>
      </c>
      <c r="N240" s="21">
        <f t="shared" si="46"/>
        <v>0.13457341999999994</v>
      </c>
      <c r="O240" s="402">
        <f t="shared" si="43"/>
        <v>4.5752113800000007</v>
      </c>
      <c r="Q240" s="10">
        <v>1029</v>
      </c>
      <c r="R240" s="10" t="s">
        <v>38</v>
      </c>
      <c r="S240" s="21">
        <f t="shared" si="45"/>
        <v>0.33863982000000015</v>
      </c>
      <c r="T240" s="21">
        <f>+'[17]2M'!$AF$252/10^6</f>
        <v>0.72492651000000019</v>
      </c>
      <c r="U240" s="21">
        <f>+'[17]3M'!$AF$252/10^6</f>
        <v>1.1091304200000009</v>
      </c>
      <c r="V240" s="21">
        <f>+'[17]4M'!$AF$252/10^6</f>
        <v>1.5215690800000006</v>
      </c>
      <c r="W240" s="21">
        <f>+'[17]5M'!$AF$252/10^6</f>
        <v>1.8511606300000019</v>
      </c>
      <c r="X240" s="21">
        <f>+'[17]6M'!$AF$252/10^6</f>
        <v>2.2297137100000004</v>
      </c>
      <c r="Y240" s="21">
        <f>+'[17]7M'!$AF$252/10^6</f>
        <v>2.7032288100000006</v>
      </c>
      <c r="Z240" s="21">
        <f>+'[17]8M'!$AF$252/10^6</f>
        <v>3.1445946800000035</v>
      </c>
      <c r="AA240" s="21">
        <f>+'[17]9M'!$AF$252/10^6</f>
        <v>3.7062405099999998</v>
      </c>
      <c r="AB240" s="21">
        <f>+'[17]10M'!$AF$252/10^6</f>
        <v>3.9047741100000004</v>
      </c>
      <c r="AC240" s="21">
        <f>+'[17]11M'!$AF$252/10^6</f>
        <v>4.4406379599999992</v>
      </c>
      <c r="AD240" s="21">
        <f>+'[17]12M'!$AF$252/10^6</f>
        <v>4.5752113799999989</v>
      </c>
    </row>
    <row r="241" spans="1:31" customFormat="1">
      <c r="A241" s="15">
        <v>1030</v>
      </c>
      <c r="B241" s="15" t="s">
        <v>18</v>
      </c>
      <c r="C241" s="23">
        <f t="shared" si="44"/>
        <v>0.63209076999999991</v>
      </c>
      <c r="D241" s="23">
        <f t="shared" si="46"/>
        <v>0.67247712000000004</v>
      </c>
      <c r="E241" s="23">
        <f t="shared" si="46"/>
        <v>0.68210621000000016</v>
      </c>
      <c r="F241" s="23">
        <f t="shared" si="46"/>
        <v>0.73480274999999962</v>
      </c>
      <c r="G241" s="23">
        <f t="shared" si="46"/>
        <v>0.64318212000000008</v>
      </c>
      <c r="H241" s="23">
        <f t="shared" si="46"/>
        <v>0.67992129000000034</v>
      </c>
      <c r="I241" s="23">
        <f t="shared" si="46"/>
        <v>0.75128788999999985</v>
      </c>
      <c r="J241" s="23">
        <f t="shared" si="46"/>
        <v>0.74619925000000031</v>
      </c>
      <c r="K241" s="23">
        <f t="shared" si="46"/>
        <v>0.66447506000000001</v>
      </c>
      <c r="L241" s="23">
        <f t="shared" si="46"/>
        <v>0.56129387000000019</v>
      </c>
      <c r="M241" s="23">
        <f t="shared" si="46"/>
        <v>0.70012445000000001</v>
      </c>
      <c r="N241" s="23">
        <f t="shared" si="46"/>
        <v>0.42460412999999986</v>
      </c>
      <c r="O241" s="403">
        <f t="shared" si="43"/>
        <v>7.892564909999999</v>
      </c>
      <c r="Q241" s="15">
        <v>1030</v>
      </c>
      <c r="R241" s="15" t="s">
        <v>18</v>
      </c>
      <c r="S241" s="23">
        <f t="shared" si="45"/>
        <v>0.63209076999999991</v>
      </c>
      <c r="T241" s="23">
        <f>+'[17]2M'!$AG$252/10^6</f>
        <v>1.3045678899999995</v>
      </c>
      <c r="U241" s="23">
        <f>+'[17]3M'!$AG$252/10^6</f>
        <v>1.9866741000000001</v>
      </c>
      <c r="V241" s="23">
        <f>+'[17]4M'!$AG$252/10^6</f>
        <v>2.7214768499999997</v>
      </c>
      <c r="W241" s="23">
        <f>+'[17]5M'!$AG$252/10^6</f>
        <v>3.3646589699999998</v>
      </c>
      <c r="X241" s="23">
        <f>+'[17]6M'!$AG$252/10^6</f>
        <v>4.0445802600000009</v>
      </c>
      <c r="Y241" s="23">
        <f>+'[17]7M'!$AG$252/10^6</f>
        <v>4.7958681499999987</v>
      </c>
      <c r="Z241" s="23">
        <f>+'[17]8M'!$AG$252/10^6</f>
        <v>5.5420673999999961</v>
      </c>
      <c r="AA241" s="23">
        <f>+'[17]9M'!$AG$252/10^6</f>
        <v>6.206542459999997</v>
      </c>
      <c r="AB241" s="23">
        <f>+'[17]10M'!$AG$252/10^6</f>
        <v>6.7678363299999962</v>
      </c>
      <c r="AC241" s="23">
        <f>+'[17]11M'!$AG$252/10^6</f>
        <v>7.4679607799999994</v>
      </c>
      <c r="AD241" s="23">
        <f>+'[17]12M'!$AG$252/10^6</f>
        <v>7.8925649100000017</v>
      </c>
    </row>
    <row r="242" spans="1:31" customFormat="1">
      <c r="A242" s="4">
        <v>10300</v>
      </c>
      <c r="B242" s="4" t="s">
        <v>149</v>
      </c>
      <c r="C242" s="18">
        <f t="shared" ref="C242:N242" si="47">SUM(C214:C241)</f>
        <v>94.526139749999984</v>
      </c>
      <c r="D242" s="18">
        <f t="shared" si="47"/>
        <v>108.08981414000002</v>
      </c>
      <c r="E242" s="18">
        <f t="shared" si="47"/>
        <v>108.75592089</v>
      </c>
      <c r="F242" s="18">
        <f t="shared" si="47"/>
        <v>110.56201502999998</v>
      </c>
      <c r="G242" s="18">
        <f t="shared" si="47"/>
        <v>107.65066015000004</v>
      </c>
      <c r="H242" s="18">
        <f t="shared" si="47"/>
        <v>99.531922749999993</v>
      </c>
      <c r="I242" s="18">
        <f t="shared" si="47"/>
        <v>122.73870784000002</v>
      </c>
      <c r="J242" s="18">
        <f t="shared" si="47"/>
        <v>129.61417037999999</v>
      </c>
      <c r="K242" s="18">
        <f t="shared" si="47"/>
        <v>114.61634695999999</v>
      </c>
      <c r="L242" s="18">
        <f t="shared" si="47"/>
        <v>106.26192280999999</v>
      </c>
      <c r="M242" s="18">
        <f t="shared" si="47"/>
        <v>110.53241536000002</v>
      </c>
      <c r="N242" s="18">
        <f t="shared" si="47"/>
        <v>98.686707950000013</v>
      </c>
      <c r="O242" s="18">
        <f>SUM(O214:O241)</f>
        <v>1311.5667440099996</v>
      </c>
      <c r="Q242" s="4">
        <v>10300</v>
      </c>
      <c r="R242" s="4" t="s">
        <v>58</v>
      </c>
      <c r="S242" s="18">
        <f>SUM(S214:S241)</f>
        <v>94.526139749999984</v>
      </c>
      <c r="T242" s="18">
        <f>SUM(T214:T241)</f>
        <v>202.61595388999996</v>
      </c>
      <c r="U242" s="18">
        <f t="shared" ref="U242" si="48">SUM(U214:U241)</f>
        <v>311.37187478000004</v>
      </c>
      <c r="V242" s="18">
        <f t="shared" ref="V242" si="49">SUM(V214:V241)</f>
        <v>421.93388980999993</v>
      </c>
      <c r="W242" s="18">
        <f t="shared" ref="W242" si="50">SUM(W214:W241)</f>
        <v>529.58454996</v>
      </c>
      <c r="X242" s="18">
        <f t="shared" ref="X242" si="51">SUM(X214:X241)</f>
        <v>629.11647270999993</v>
      </c>
      <c r="Y242" s="18">
        <f t="shared" ref="Y242" si="52">SUM(Y214:Y241)</f>
        <v>751.85518055000023</v>
      </c>
      <c r="Z242" s="18">
        <f t="shared" ref="Z242" si="53">SUM(Z214:Z241)</f>
        <v>881.46935092999979</v>
      </c>
      <c r="AA242" s="18">
        <f t="shared" ref="AA242" si="54">SUM(AA214:AA241)</f>
        <v>996.08569789000023</v>
      </c>
      <c r="AB242" s="18">
        <f t="shared" ref="AB242" si="55">SUM(AB214:AB241)</f>
        <v>1102.3476206999994</v>
      </c>
      <c r="AC242" s="18">
        <f t="shared" ref="AC242" si="56">SUM(AC214:AC241)</f>
        <v>1212.8800360600003</v>
      </c>
      <c r="AD242" s="18">
        <f t="shared" ref="AD242" si="57">SUM(AD214:AD241)</f>
        <v>1311.5667440099999</v>
      </c>
    </row>
    <row r="243" spans="1:31" customFormat="1">
      <c r="A243" s="32"/>
      <c r="B243" s="32"/>
      <c r="O243" s="32"/>
      <c r="Q243" s="32"/>
      <c r="R243" s="32"/>
      <c r="AE243" s="32"/>
    </row>
    <row r="244" spans="1:31">
      <c r="A244" s="3" t="s">
        <v>76</v>
      </c>
      <c r="B244" s="3" t="s">
        <v>98</v>
      </c>
      <c r="C244" s="3" t="s">
        <v>0</v>
      </c>
      <c r="D244" s="3" t="s">
        <v>1</v>
      </c>
      <c r="E244" s="3" t="s">
        <v>2</v>
      </c>
      <c r="F244" s="3" t="s">
        <v>3</v>
      </c>
      <c r="G244" s="3" t="s">
        <v>4</v>
      </c>
      <c r="H244" s="3" t="s">
        <v>5</v>
      </c>
      <c r="I244" s="3" t="s">
        <v>6</v>
      </c>
      <c r="J244" s="3" t="s">
        <v>7</v>
      </c>
      <c r="K244" s="3" t="s">
        <v>8</v>
      </c>
      <c r="L244" s="3" t="s">
        <v>9</v>
      </c>
      <c r="M244" s="3" t="s">
        <v>10</v>
      </c>
      <c r="N244" s="3" t="s">
        <v>11</v>
      </c>
      <c r="O244" s="3" t="s">
        <v>58</v>
      </c>
      <c r="Q244" s="3" t="s">
        <v>156</v>
      </c>
      <c r="R244" s="3" t="s">
        <v>98</v>
      </c>
      <c r="S244" s="3" t="s">
        <v>0</v>
      </c>
      <c r="T244" s="3" t="s">
        <v>1</v>
      </c>
      <c r="U244" s="3" t="s">
        <v>2</v>
      </c>
      <c r="V244" s="3" t="s">
        <v>3</v>
      </c>
      <c r="W244" s="3" t="s">
        <v>4</v>
      </c>
      <c r="X244" s="3" t="s">
        <v>5</v>
      </c>
      <c r="Y244" s="3" t="s">
        <v>6</v>
      </c>
      <c r="Z244" s="3" t="s">
        <v>7</v>
      </c>
      <c r="AA244" s="3" t="s">
        <v>8</v>
      </c>
      <c r="AB244" s="3" t="s">
        <v>9</v>
      </c>
      <c r="AC244" s="3" t="s">
        <v>10</v>
      </c>
      <c r="AD244" s="3" t="s">
        <v>11</v>
      </c>
      <c r="AE244" s="3" t="s">
        <v>58</v>
      </c>
    </row>
    <row r="245" spans="1:31">
      <c r="A245" s="7">
        <v>1004</v>
      </c>
      <c r="B245" s="10" t="s">
        <v>99</v>
      </c>
      <c r="C245" s="8">
        <f>+S245</f>
        <v>6</v>
      </c>
      <c r="D245" s="8">
        <f>+C245+T245</f>
        <v>16</v>
      </c>
      <c r="E245" s="8">
        <f t="shared" ref="E245:N260" si="58">+D245+U245</f>
        <v>41</v>
      </c>
      <c r="F245" s="8">
        <f t="shared" si="58"/>
        <v>47</v>
      </c>
      <c r="G245" s="8">
        <f t="shared" si="58"/>
        <v>56</v>
      </c>
      <c r="H245" s="8">
        <f t="shared" si="58"/>
        <v>56</v>
      </c>
      <c r="I245" s="8">
        <f t="shared" si="58"/>
        <v>68</v>
      </c>
      <c r="J245" s="8">
        <f t="shared" si="58"/>
        <v>77</v>
      </c>
      <c r="K245" s="8">
        <f t="shared" si="58"/>
        <v>89</v>
      </c>
      <c r="L245" s="8">
        <f t="shared" si="58"/>
        <v>92</v>
      </c>
      <c r="M245" s="8">
        <f t="shared" si="58"/>
        <v>93</v>
      </c>
      <c r="N245" s="8">
        <f t="shared" si="58"/>
        <v>93</v>
      </c>
      <c r="O245" s="9"/>
      <c r="Q245" s="7">
        <v>1004</v>
      </c>
      <c r="R245" s="10" t="s">
        <v>99</v>
      </c>
      <c r="S245" s="8">
        <f>+'[16]11'!$E$12</f>
        <v>6</v>
      </c>
      <c r="T245" s="8">
        <f>+'[16]11'!$F$12</f>
        <v>10</v>
      </c>
      <c r="U245" s="8">
        <f>+'[16]11'!$G$12</f>
        <v>25</v>
      </c>
      <c r="V245" s="8">
        <f>+'[16]11'!$I$12</f>
        <v>6</v>
      </c>
      <c r="W245" s="8">
        <f>+'[16]11'!$J$12</f>
        <v>9</v>
      </c>
      <c r="X245" s="8">
        <f>+'[16]11'!$K$12</f>
        <v>0</v>
      </c>
      <c r="Y245" s="8">
        <f>+'[16]11'!$M$12</f>
        <v>12</v>
      </c>
      <c r="Z245" s="8">
        <f>+'[16]11'!$N$12</f>
        <v>9</v>
      </c>
      <c r="AA245" s="8">
        <f>+'[16]11'!$O$12</f>
        <v>12</v>
      </c>
      <c r="AB245" s="8">
        <f>+'[16]11'!$Q$12</f>
        <v>3</v>
      </c>
      <c r="AC245" s="8">
        <f>+'[16]11'!$R$12</f>
        <v>1</v>
      </c>
      <c r="AD245" s="8">
        <f>+'[16]11'!$S$12</f>
        <v>0</v>
      </c>
      <c r="AE245" s="9">
        <f>SUM(S245:AD245)</f>
        <v>93</v>
      </c>
    </row>
    <row r="246" spans="1:31">
      <c r="A246" s="10">
        <v>1005</v>
      </c>
      <c r="B246" s="10" t="s">
        <v>13</v>
      </c>
      <c r="C246" s="11">
        <f t="shared" ref="C246:C271" si="59">+S246</f>
        <v>0</v>
      </c>
      <c r="D246" s="11">
        <f t="shared" ref="D246:N271" si="60">+C246+T246</f>
        <v>1</v>
      </c>
      <c r="E246" s="11">
        <f t="shared" si="58"/>
        <v>1</v>
      </c>
      <c r="F246" s="11">
        <f t="shared" si="58"/>
        <v>1</v>
      </c>
      <c r="G246" s="11">
        <f t="shared" si="58"/>
        <v>3</v>
      </c>
      <c r="H246" s="11">
        <f t="shared" si="58"/>
        <v>25</v>
      </c>
      <c r="I246" s="11">
        <f t="shared" si="58"/>
        <v>29</v>
      </c>
      <c r="J246" s="11">
        <f t="shared" si="58"/>
        <v>34</v>
      </c>
      <c r="K246" s="11">
        <f t="shared" si="58"/>
        <v>34</v>
      </c>
      <c r="L246" s="11">
        <f t="shared" si="58"/>
        <v>34</v>
      </c>
      <c r="M246" s="11">
        <f t="shared" si="58"/>
        <v>34</v>
      </c>
      <c r="N246" s="11">
        <f t="shared" si="58"/>
        <v>34</v>
      </c>
      <c r="O246" s="12"/>
      <c r="Q246" s="10">
        <v>1005</v>
      </c>
      <c r="R246" s="10" t="s">
        <v>13</v>
      </c>
      <c r="S246" s="11">
        <f>+'[16]12'!$E$12</f>
        <v>0</v>
      </c>
      <c r="T246" s="11">
        <f>+'[16]12'!$F$12</f>
        <v>1</v>
      </c>
      <c r="U246" s="11">
        <f>+'[16]12'!$G$12</f>
        <v>0</v>
      </c>
      <c r="V246" s="11">
        <f>+'[16]12'!$I$12</f>
        <v>0</v>
      </c>
      <c r="W246" s="11">
        <f>+'[16]12'!$J$12</f>
        <v>2</v>
      </c>
      <c r="X246" s="11">
        <f>+'[16]12'!$K$12</f>
        <v>22</v>
      </c>
      <c r="Y246" s="11">
        <f>+'[16]12'!$M$12</f>
        <v>4</v>
      </c>
      <c r="Z246" s="11">
        <f>+'[16]12'!$N$12</f>
        <v>5</v>
      </c>
      <c r="AA246" s="11">
        <f>+'[16]12'!$O$12</f>
        <v>0</v>
      </c>
      <c r="AB246" s="11">
        <f>+'[16]12'!$Q$12</f>
        <v>0</v>
      </c>
      <c r="AC246" s="11">
        <f>+'[16]12'!$R$12</f>
        <v>0</v>
      </c>
      <c r="AD246" s="11">
        <f>+'[16]12'!$S$12</f>
        <v>0</v>
      </c>
      <c r="AE246" s="12">
        <f t="shared" ref="AE246:AE271" si="61">SUM(S246:AD246)</f>
        <v>34</v>
      </c>
    </row>
    <row r="247" spans="1:31">
      <c r="A247" s="10">
        <v>1006</v>
      </c>
      <c r="B247" s="10" t="s">
        <v>14</v>
      </c>
      <c r="C247" s="11">
        <f t="shared" si="59"/>
        <v>1</v>
      </c>
      <c r="D247" s="11">
        <f t="shared" si="60"/>
        <v>2</v>
      </c>
      <c r="E247" s="11">
        <f t="shared" si="58"/>
        <v>2</v>
      </c>
      <c r="F247" s="11">
        <f t="shared" si="58"/>
        <v>10</v>
      </c>
      <c r="G247" s="11">
        <f t="shared" si="58"/>
        <v>10</v>
      </c>
      <c r="H247" s="11">
        <f t="shared" si="58"/>
        <v>17</v>
      </c>
      <c r="I247" s="11">
        <f t="shared" si="58"/>
        <v>18</v>
      </c>
      <c r="J247" s="11">
        <f t="shared" si="58"/>
        <v>22</v>
      </c>
      <c r="K247" s="11">
        <f t="shared" si="58"/>
        <v>23</v>
      </c>
      <c r="L247" s="11">
        <f t="shared" si="58"/>
        <v>25</v>
      </c>
      <c r="M247" s="11">
        <f t="shared" si="58"/>
        <v>26</v>
      </c>
      <c r="N247" s="11">
        <f t="shared" si="58"/>
        <v>28</v>
      </c>
      <c r="O247" s="12"/>
      <c r="Q247" s="10">
        <v>1006</v>
      </c>
      <c r="R247" s="10" t="s">
        <v>14</v>
      </c>
      <c r="S247" s="11">
        <f>+'[16]13'!$E$12</f>
        <v>1</v>
      </c>
      <c r="T247" s="11">
        <f>+'[16]13'!$F$12</f>
        <v>1</v>
      </c>
      <c r="U247" s="11">
        <f>+'[16]13'!$G$12</f>
        <v>0</v>
      </c>
      <c r="V247" s="11">
        <f>+'[16]13'!$I$12</f>
        <v>8</v>
      </c>
      <c r="W247" s="11">
        <f>+'[16]13'!$J$12</f>
        <v>0</v>
      </c>
      <c r="X247" s="11">
        <f>+'[16]13'!$K$12</f>
        <v>7</v>
      </c>
      <c r="Y247" s="11">
        <f>+'[16]13'!$M$12</f>
        <v>1</v>
      </c>
      <c r="Z247" s="11">
        <f>+'[16]13'!$N$12</f>
        <v>4</v>
      </c>
      <c r="AA247" s="11">
        <f>+'[16]13'!$O$12</f>
        <v>1</v>
      </c>
      <c r="AB247" s="11">
        <f>+'[16]13'!$Q$12</f>
        <v>2</v>
      </c>
      <c r="AC247" s="11">
        <f>+'[16]13'!$R$12</f>
        <v>1</v>
      </c>
      <c r="AD247" s="11">
        <f>+'[16]13'!$S$12</f>
        <v>2</v>
      </c>
      <c r="AE247" s="12">
        <f t="shared" si="61"/>
        <v>28</v>
      </c>
    </row>
    <row r="248" spans="1:31">
      <c r="A248" s="10">
        <v>1007</v>
      </c>
      <c r="B248" s="10" t="s">
        <v>15</v>
      </c>
      <c r="C248" s="11">
        <f t="shared" si="59"/>
        <v>0</v>
      </c>
      <c r="D248" s="11">
        <f t="shared" si="60"/>
        <v>0</v>
      </c>
      <c r="E248" s="11">
        <f t="shared" si="58"/>
        <v>0</v>
      </c>
      <c r="F248" s="11">
        <f t="shared" si="58"/>
        <v>0</v>
      </c>
      <c r="G248" s="11">
        <f t="shared" si="58"/>
        <v>0</v>
      </c>
      <c r="H248" s="11">
        <f t="shared" si="58"/>
        <v>0</v>
      </c>
      <c r="I248" s="11">
        <f t="shared" si="58"/>
        <v>2</v>
      </c>
      <c r="J248" s="11">
        <f t="shared" si="58"/>
        <v>7</v>
      </c>
      <c r="K248" s="11">
        <f t="shared" si="58"/>
        <v>7</v>
      </c>
      <c r="L248" s="11">
        <f t="shared" si="58"/>
        <v>7</v>
      </c>
      <c r="M248" s="11">
        <f t="shared" si="58"/>
        <v>7</v>
      </c>
      <c r="N248" s="11">
        <f t="shared" si="58"/>
        <v>7</v>
      </c>
      <c r="O248" s="12"/>
      <c r="Q248" s="10">
        <v>1007</v>
      </c>
      <c r="R248" s="10" t="s">
        <v>15</v>
      </c>
      <c r="S248" s="11">
        <f>+'[16]14'!$E$12</f>
        <v>0</v>
      </c>
      <c r="T248" s="11">
        <f>+'[16]14'!$F$12</f>
        <v>0</v>
      </c>
      <c r="U248" s="11">
        <f>+'[16]14'!$G$12</f>
        <v>0</v>
      </c>
      <c r="V248" s="11">
        <f>+'[16]14'!$I$12</f>
        <v>0</v>
      </c>
      <c r="W248" s="11">
        <f>+'[16]14'!$J$12</f>
        <v>0</v>
      </c>
      <c r="X248" s="11">
        <f>+'[16]14'!$K$12</f>
        <v>0</v>
      </c>
      <c r="Y248" s="11">
        <f>+'[16]14'!$M$12</f>
        <v>2</v>
      </c>
      <c r="Z248" s="11">
        <f>+'[16]14'!$N$12</f>
        <v>5</v>
      </c>
      <c r="AA248" s="11">
        <f>+'[16]14'!$O$12</f>
        <v>0</v>
      </c>
      <c r="AB248" s="11">
        <f>+'[16]14'!$Q$12</f>
        <v>0</v>
      </c>
      <c r="AC248" s="11">
        <f>+'[16]14'!$R$12</f>
        <v>0</v>
      </c>
      <c r="AD248" s="11">
        <f>+'[16]14'!$S$12</f>
        <v>0</v>
      </c>
      <c r="AE248" s="12">
        <f t="shared" si="61"/>
        <v>7</v>
      </c>
    </row>
    <row r="249" spans="1:31">
      <c r="A249" s="10">
        <v>1008</v>
      </c>
      <c r="B249" s="10" t="s">
        <v>16</v>
      </c>
      <c r="C249" s="11">
        <f t="shared" si="59"/>
        <v>1</v>
      </c>
      <c r="D249" s="11">
        <f t="shared" si="60"/>
        <v>1</v>
      </c>
      <c r="E249" s="11">
        <f t="shared" si="58"/>
        <v>1</v>
      </c>
      <c r="F249" s="11">
        <f t="shared" si="58"/>
        <v>3</v>
      </c>
      <c r="G249" s="11">
        <f t="shared" si="58"/>
        <v>4</v>
      </c>
      <c r="H249" s="11">
        <f t="shared" si="58"/>
        <v>4</v>
      </c>
      <c r="I249" s="11">
        <f t="shared" si="58"/>
        <v>4</v>
      </c>
      <c r="J249" s="11">
        <f t="shared" si="58"/>
        <v>5</v>
      </c>
      <c r="K249" s="11">
        <f t="shared" si="58"/>
        <v>5</v>
      </c>
      <c r="L249" s="11">
        <f t="shared" si="58"/>
        <v>6</v>
      </c>
      <c r="M249" s="11">
        <f t="shared" si="58"/>
        <v>6</v>
      </c>
      <c r="N249" s="11">
        <f t="shared" si="58"/>
        <v>6</v>
      </c>
      <c r="O249" s="12"/>
      <c r="Q249" s="10">
        <v>1008</v>
      </c>
      <c r="R249" s="10" t="s">
        <v>16</v>
      </c>
      <c r="S249" s="11">
        <f>+'[16]15'!$E$12</f>
        <v>1</v>
      </c>
      <c r="T249" s="11">
        <f>+'[16]15'!$F$12</f>
        <v>0</v>
      </c>
      <c r="U249" s="11">
        <f>+'[16]15'!$G$12</f>
        <v>0</v>
      </c>
      <c r="V249" s="11">
        <f>+'[16]15'!$I$12</f>
        <v>2</v>
      </c>
      <c r="W249" s="11">
        <f>+'[16]15'!$J$12</f>
        <v>1</v>
      </c>
      <c r="X249" s="11">
        <f>+'[16]15'!$K$12</f>
        <v>0</v>
      </c>
      <c r="Y249" s="11">
        <f>+'[16]15'!$M$12</f>
        <v>0</v>
      </c>
      <c r="Z249" s="11">
        <f>+'[16]15'!$N$12</f>
        <v>1</v>
      </c>
      <c r="AA249" s="11">
        <f>+'[16]15'!$O$12</f>
        <v>0</v>
      </c>
      <c r="AB249" s="11">
        <f>+'[16]15'!$Q$12</f>
        <v>1</v>
      </c>
      <c r="AC249" s="11">
        <f>+'[16]15'!$R$12</f>
        <v>0</v>
      </c>
      <c r="AD249" s="11">
        <f>+'[16]15'!$S$12</f>
        <v>0</v>
      </c>
      <c r="AE249" s="12">
        <f t="shared" si="61"/>
        <v>6</v>
      </c>
    </row>
    <row r="250" spans="1:31">
      <c r="A250" s="10">
        <v>1009</v>
      </c>
      <c r="B250" s="10" t="s">
        <v>17</v>
      </c>
      <c r="C250" s="11">
        <f t="shared" si="59"/>
        <v>1</v>
      </c>
      <c r="D250" s="11">
        <f t="shared" si="60"/>
        <v>1</v>
      </c>
      <c r="E250" s="11">
        <f t="shared" si="58"/>
        <v>1</v>
      </c>
      <c r="F250" s="11">
        <f t="shared" si="58"/>
        <v>1</v>
      </c>
      <c r="G250" s="11">
        <f t="shared" si="58"/>
        <v>2</v>
      </c>
      <c r="H250" s="11">
        <f t="shared" si="58"/>
        <v>2</v>
      </c>
      <c r="I250" s="11">
        <f t="shared" si="58"/>
        <v>6</v>
      </c>
      <c r="J250" s="11">
        <f t="shared" si="58"/>
        <v>12</v>
      </c>
      <c r="K250" s="11">
        <f t="shared" si="58"/>
        <v>17</v>
      </c>
      <c r="L250" s="11">
        <f t="shared" si="58"/>
        <v>18</v>
      </c>
      <c r="M250" s="11">
        <f t="shared" si="58"/>
        <v>20</v>
      </c>
      <c r="N250" s="11">
        <f t="shared" si="58"/>
        <v>20</v>
      </c>
      <c r="O250" s="12"/>
      <c r="Q250" s="10">
        <v>1009</v>
      </c>
      <c r="R250" s="10" t="s">
        <v>17</v>
      </c>
      <c r="S250" s="11">
        <f>+'[16]16'!$E$12</f>
        <v>1</v>
      </c>
      <c r="T250" s="11">
        <f>+'[16]16'!$F$12</f>
        <v>0</v>
      </c>
      <c r="U250" s="11">
        <f>+'[16]16'!$G$12</f>
        <v>0</v>
      </c>
      <c r="V250" s="11">
        <f>+'[16]16'!$I$12</f>
        <v>0</v>
      </c>
      <c r="W250" s="11">
        <f>+'[16]16'!$J$12</f>
        <v>1</v>
      </c>
      <c r="X250" s="11">
        <f>+'[16]16'!$K$12</f>
        <v>0</v>
      </c>
      <c r="Y250" s="11">
        <f>+'[16]16'!$M$12</f>
        <v>4</v>
      </c>
      <c r="Z250" s="11">
        <f>+'[16]16'!$N$12</f>
        <v>6</v>
      </c>
      <c r="AA250" s="11">
        <f>+'[16]16'!$O$12</f>
        <v>5</v>
      </c>
      <c r="AB250" s="11">
        <f>+'[16]16'!$Q$12</f>
        <v>1</v>
      </c>
      <c r="AC250" s="11">
        <f>+'[16]16'!$R$12</f>
        <v>2</v>
      </c>
      <c r="AD250" s="11">
        <f>+'[16]16'!$S$12</f>
        <v>0</v>
      </c>
      <c r="AE250" s="12">
        <f t="shared" si="61"/>
        <v>20</v>
      </c>
    </row>
    <row r="251" spans="1:31">
      <c r="A251" s="10">
        <v>1010</v>
      </c>
      <c r="B251" s="10" t="s">
        <v>19</v>
      </c>
      <c r="C251" s="11">
        <f t="shared" si="59"/>
        <v>0</v>
      </c>
      <c r="D251" s="11">
        <f t="shared" si="60"/>
        <v>1</v>
      </c>
      <c r="E251" s="11">
        <f t="shared" si="58"/>
        <v>1</v>
      </c>
      <c r="F251" s="11">
        <f t="shared" si="58"/>
        <v>2</v>
      </c>
      <c r="G251" s="11">
        <f t="shared" si="58"/>
        <v>2</v>
      </c>
      <c r="H251" s="11">
        <f t="shared" si="58"/>
        <v>3</v>
      </c>
      <c r="I251" s="11">
        <f t="shared" si="58"/>
        <v>4</v>
      </c>
      <c r="J251" s="11">
        <f t="shared" si="58"/>
        <v>6</v>
      </c>
      <c r="K251" s="11">
        <f t="shared" si="58"/>
        <v>8</v>
      </c>
      <c r="L251" s="11">
        <f t="shared" si="58"/>
        <v>14</v>
      </c>
      <c r="M251" s="11">
        <f t="shared" si="58"/>
        <v>15</v>
      </c>
      <c r="N251" s="11">
        <f t="shared" si="58"/>
        <v>16</v>
      </c>
      <c r="O251" s="12"/>
      <c r="Q251" s="10">
        <v>1010</v>
      </c>
      <c r="R251" s="10" t="s">
        <v>19</v>
      </c>
      <c r="S251" s="11">
        <f>+'[16]18'!$E$12</f>
        <v>0</v>
      </c>
      <c r="T251" s="11">
        <f>+'[16]18'!$F$12</f>
        <v>1</v>
      </c>
      <c r="U251" s="11">
        <f>+'[16]18'!$G$12</f>
        <v>0</v>
      </c>
      <c r="V251" s="11">
        <f>+'[16]18'!$I$12</f>
        <v>1</v>
      </c>
      <c r="W251" s="11">
        <f>+'[16]18'!$J$12</f>
        <v>0</v>
      </c>
      <c r="X251" s="11">
        <f>+'[16]18'!$K$12</f>
        <v>1</v>
      </c>
      <c r="Y251" s="11">
        <f>+'[16]18'!$M$12</f>
        <v>1</v>
      </c>
      <c r="Z251" s="11">
        <f>+'[16]18'!$N$12</f>
        <v>2</v>
      </c>
      <c r="AA251" s="11">
        <f>+'[16]18'!$O$12</f>
        <v>2</v>
      </c>
      <c r="AB251" s="11">
        <f>+'[16]18'!$Q$12</f>
        <v>6</v>
      </c>
      <c r="AC251" s="11">
        <f>+'[16]18'!$R$12</f>
        <v>1</v>
      </c>
      <c r="AD251" s="11">
        <f>+'[16]18'!$S$12</f>
        <v>1</v>
      </c>
      <c r="AE251" s="12">
        <f t="shared" si="61"/>
        <v>16</v>
      </c>
    </row>
    <row r="252" spans="1:31">
      <c r="A252" s="10">
        <v>1011</v>
      </c>
      <c r="B252" s="10" t="s">
        <v>20</v>
      </c>
      <c r="C252" s="11">
        <f t="shared" si="59"/>
        <v>0</v>
      </c>
      <c r="D252" s="11">
        <f t="shared" si="60"/>
        <v>1</v>
      </c>
      <c r="E252" s="11">
        <f t="shared" si="58"/>
        <v>1</v>
      </c>
      <c r="F252" s="11">
        <f t="shared" si="58"/>
        <v>1</v>
      </c>
      <c r="G252" s="11">
        <f t="shared" si="58"/>
        <v>4</v>
      </c>
      <c r="H252" s="11">
        <f t="shared" si="58"/>
        <v>14</v>
      </c>
      <c r="I252" s="11">
        <f t="shared" si="58"/>
        <v>14</v>
      </c>
      <c r="J252" s="11">
        <f t="shared" si="58"/>
        <v>18</v>
      </c>
      <c r="K252" s="11">
        <f t="shared" si="58"/>
        <v>18</v>
      </c>
      <c r="L252" s="11">
        <f t="shared" si="58"/>
        <v>18</v>
      </c>
      <c r="M252" s="11">
        <f t="shared" si="58"/>
        <v>19</v>
      </c>
      <c r="N252" s="11">
        <f t="shared" si="58"/>
        <v>19</v>
      </c>
      <c r="O252" s="12"/>
      <c r="Q252" s="10">
        <v>1011</v>
      </c>
      <c r="R252" s="10" t="s">
        <v>20</v>
      </c>
      <c r="S252" s="11">
        <f>+'[16]19'!$E$12</f>
        <v>0</v>
      </c>
      <c r="T252" s="11">
        <f>+'[16]19'!$F$12</f>
        <v>1</v>
      </c>
      <c r="U252" s="11">
        <f>+'[16]19'!$G$12</f>
        <v>0</v>
      </c>
      <c r="V252" s="11">
        <f>+'[16]19'!$I$12</f>
        <v>0</v>
      </c>
      <c r="W252" s="11">
        <f>+'[16]19'!$J$12</f>
        <v>3</v>
      </c>
      <c r="X252" s="11">
        <f>+'[16]19'!$K$12</f>
        <v>10</v>
      </c>
      <c r="Y252" s="11">
        <f>+'[16]19'!$M$12</f>
        <v>0</v>
      </c>
      <c r="Z252" s="11">
        <f>+'[16]19'!$N$12</f>
        <v>4</v>
      </c>
      <c r="AA252" s="11">
        <f>+'[16]19'!$O$12</f>
        <v>0</v>
      </c>
      <c r="AB252" s="11">
        <f>+'[16]19'!$Q$12</f>
        <v>0</v>
      </c>
      <c r="AC252" s="11">
        <f>+'[16]19'!$R$12</f>
        <v>1</v>
      </c>
      <c r="AD252" s="11">
        <f>+'[16]19'!$S$12</f>
        <v>0</v>
      </c>
      <c r="AE252" s="12">
        <f t="shared" si="61"/>
        <v>19</v>
      </c>
    </row>
    <row r="253" spans="1:31">
      <c r="A253" s="10">
        <v>1012</v>
      </c>
      <c r="B253" s="10" t="s">
        <v>21</v>
      </c>
      <c r="C253" s="11">
        <f t="shared" si="59"/>
        <v>30</v>
      </c>
      <c r="D253" s="11">
        <f t="shared" si="60"/>
        <v>80</v>
      </c>
      <c r="E253" s="11">
        <f t="shared" si="58"/>
        <v>107</v>
      </c>
      <c r="F253" s="11">
        <f t="shared" si="58"/>
        <v>146</v>
      </c>
      <c r="G253" s="11">
        <f t="shared" si="58"/>
        <v>146</v>
      </c>
      <c r="H253" s="11">
        <f t="shared" si="58"/>
        <v>146</v>
      </c>
      <c r="I253" s="11">
        <f t="shared" si="58"/>
        <v>146</v>
      </c>
      <c r="J253" s="11">
        <f t="shared" si="58"/>
        <v>162</v>
      </c>
      <c r="K253" s="11">
        <f t="shared" si="58"/>
        <v>175</v>
      </c>
      <c r="L253" s="11">
        <f t="shared" si="58"/>
        <v>178</v>
      </c>
      <c r="M253" s="11">
        <f t="shared" si="58"/>
        <v>188</v>
      </c>
      <c r="N253" s="11">
        <f t="shared" si="58"/>
        <v>190</v>
      </c>
      <c r="O253" s="12"/>
      <c r="Q253" s="10">
        <v>1012</v>
      </c>
      <c r="R253" s="10" t="s">
        <v>21</v>
      </c>
      <c r="S253" s="11">
        <f>+'[16]20'!$E$12</f>
        <v>30</v>
      </c>
      <c r="T253" s="11">
        <f>+'[16]20'!$F$12</f>
        <v>50</v>
      </c>
      <c r="U253" s="11">
        <f>+'[16]20'!$G$12</f>
        <v>27</v>
      </c>
      <c r="V253" s="11">
        <f>+'[16]20'!$I$12</f>
        <v>39</v>
      </c>
      <c r="W253" s="11">
        <f>+'[16]20'!$J$12</f>
        <v>0</v>
      </c>
      <c r="X253" s="11">
        <f>+'[16]20'!$K$12</f>
        <v>0</v>
      </c>
      <c r="Y253" s="11">
        <f>+'[16]20'!$M$12</f>
        <v>0</v>
      </c>
      <c r="Z253" s="11">
        <f>+'[16]20'!$N$12</f>
        <v>16</v>
      </c>
      <c r="AA253" s="11">
        <f>+'[16]20'!$O$12</f>
        <v>13</v>
      </c>
      <c r="AB253" s="11">
        <f>+'[16]20'!$Q$12</f>
        <v>3</v>
      </c>
      <c r="AC253" s="11">
        <f>+'[16]20'!$R$12</f>
        <v>10</v>
      </c>
      <c r="AD253" s="11">
        <f>+'[16]20'!$S$12</f>
        <v>2</v>
      </c>
      <c r="AE253" s="12">
        <f t="shared" si="61"/>
        <v>190</v>
      </c>
    </row>
    <row r="254" spans="1:31">
      <c r="A254" s="10">
        <v>1013</v>
      </c>
      <c r="B254" s="10" t="s">
        <v>22</v>
      </c>
      <c r="C254" s="11">
        <f t="shared" si="59"/>
        <v>1</v>
      </c>
      <c r="D254" s="11">
        <f t="shared" si="60"/>
        <v>1</v>
      </c>
      <c r="E254" s="11">
        <f t="shared" si="58"/>
        <v>1</v>
      </c>
      <c r="F254" s="11">
        <f t="shared" si="58"/>
        <v>1</v>
      </c>
      <c r="G254" s="11">
        <f t="shared" si="58"/>
        <v>1</v>
      </c>
      <c r="H254" s="11">
        <f t="shared" si="58"/>
        <v>1</v>
      </c>
      <c r="I254" s="11">
        <f t="shared" si="58"/>
        <v>2</v>
      </c>
      <c r="J254" s="11">
        <f t="shared" si="58"/>
        <v>2</v>
      </c>
      <c r="K254" s="11">
        <f t="shared" si="58"/>
        <v>2</v>
      </c>
      <c r="L254" s="11">
        <f t="shared" si="58"/>
        <v>2</v>
      </c>
      <c r="M254" s="11">
        <f t="shared" si="58"/>
        <v>2</v>
      </c>
      <c r="N254" s="11">
        <f t="shared" si="58"/>
        <v>2</v>
      </c>
      <c r="O254" s="12"/>
      <c r="Q254" s="10">
        <v>1013</v>
      </c>
      <c r="R254" s="10" t="s">
        <v>22</v>
      </c>
      <c r="S254" s="11">
        <f>+'[16]21'!$E$12</f>
        <v>1</v>
      </c>
      <c r="T254" s="11">
        <f>+'[16]21'!$F$12</f>
        <v>0</v>
      </c>
      <c r="U254" s="11">
        <f>+'[16]21'!$G$12</f>
        <v>0</v>
      </c>
      <c r="V254" s="11">
        <f>+'[16]21'!$I$12</f>
        <v>0</v>
      </c>
      <c r="W254" s="11">
        <f>+'[16]21'!$J$12</f>
        <v>0</v>
      </c>
      <c r="X254" s="11">
        <f>+'[16]21'!$K$12</f>
        <v>0</v>
      </c>
      <c r="Y254" s="11">
        <f>+'[16]21'!$M$12</f>
        <v>1</v>
      </c>
      <c r="Z254" s="11">
        <f>+'[16]21'!$N$12</f>
        <v>0</v>
      </c>
      <c r="AA254" s="11">
        <f>+'[16]21'!$O$12</f>
        <v>0</v>
      </c>
      <c r="AB254" s="11">
        <f>+'[16]21'!$Q$12</f>
        <v>0</v>
      </c>
      <c r="AC254" s="11">
        <f>+'[16]21'!$R$12</f>
        <v>0</v>
      </c>
      <c r="AD254" s="11">
        <f>+'[16]21'!$S$12</f>
        <v>0</v>
      </c>
      <c r="AE254" s="12">
        <f t="shared" si="61"/>
        <v>2</v>
      </c>
    </row>
    <row r="255" spans="1:31">
      <c r="A255" s="10">
        <v>1014</v>
      </c>
      <c r="B255" s="10" t="s">
        <v>23</v>
      </c>
      <c r="C255" s="11">
        <f t="shared" si="59"/>
        <v>11</v>
      </c>
      <c r="D255" s="11">
        <f t="shared" si="60"/>
        <v>26</v>
      </c>
      <c r="E255" s="11">
        <f t="shared" si="58"/>
        <v>31</v>
      </c>
      <c r="F255" s="11">
        <f t="shared" si="58"/>
        <v>48</v>
      </c>
      <c r="G255" s="11">
        <f t="shared" si="58"/>
        <v>48</v>
      </c>
      <c r="H255" s="11">
        <f t="shared" si="58"/>
        <v>48</v>
      </c>
      <c r="I255" s="11">
        <f t="shared" si="58"/>
        <v>88</v>
      </c>
      <c r="J255" s="11">
        <f t="shared" si="58"/>
        <v>105</v>
      </c>
      <c r="K255" s="11">
        <f t="shared" si="58"/>
        <v>136</v>
      </c>
      <c r="L255" s="11">
        <f t="shared" si="58"/>
        <v>169</v>
      </c>
      <c r="M255" s="11">
        <f t="shared" si="58"/>
        <v>178</v>
      </c>
      <c r="N255" s="11">
        <f t="shared" si="58"/>
        <v>189</v>
      </c>
      <c r="O255" s="12"/>
      <c r="Q255" s="10">
        <v>1014</v>
      </c>
      <c r="R255" s="10" t="s">
        <v>23</v>
      </c>
      <c r="S255" s="11">
        <f>+'[16]22'!$E$12</f>
        <v>11</v>
      </c>
      <c r="T255" s="11">
        <f>+'[16]22'!$F$12</f>
        <v>15</v>
      </c>
      <c r="U255" s="11">
        <f>+'[16]22'!$G$12</f>
        <v>5</v>
      </c>
      <c r="V255" s="11">
        <f>+'[16]22'!$I$12</f>
        <v>17</v>
      </c>
      <c r="W255" s="11">
        <f>+'[16]22'!$J$12</f>
        <v>0</v>
      </c>
      <c r="X255" s="11">
        <f>+'[16]22'!$K$12</f>
        <v>0</v>
      </c>
      <c r="Y255" s="11">
        <f>+'[16]22'!$M$12</f>
        <v>40</v>
      </c>
      <c r="Z255" s="11">
        <f>+'[16]22'!$N$12</f>
        <v>17</v>
      </c>
      <c r="AA255" s="11">
        <f>+'[16]22'!$O$12</f>
        <v>31</v>
      </c>
      <c r="AB255" s="11">
        <f>+'[16]22'!$Q$12</f>
        <v>33</v>
      </c>
      <c r="AC255" s="11">
        <f>+'[16]22'!$R$12</f>
        <v>9</v>
      </c>
      <c r="AD255" s="11">
        <f>+'[16]22'!$S$12</f>
        <v>11</v>
      </c>
      <c r="AE255" s="12">
        <f t="shared" si="61"/>
        <v>189</v>
      </c>
    </row>
    <row r="256" spans="1:31">
      <c r="A256" s="10">
        <v>1015</v>
      </c>
      <c r="B256" s="10" t="s">
        <v>24</v>
      </c>
      <c r="C256" s="11">
        <f t="shared" si="59"/>
        <v>0</v>
      </c>
      <c r="D256" s="11">
        <f t="shared" si="60"/>
        <v>11</v>
      </c>
      <c r="E256" s="11">
        <f t="shared" si="58"/>
        <v>11</v>
      </c>
      <c r="F256" s="11">
        <f t="shared" si="58"/>
        <v>16</v>
      </c>
      <c r="G256" s="11">
        <f t="shared" si="58"/>
        <v>16</v>
      </c>
      <c r="H256" s="11">
        <f t="shared" si="58"/>
        <v>16</v>
      </c>
      <c r="I256" s="11">
        <f t="shared" si="58"/>
        <v>16</v>
      </c>
      <c r="J256" s="11">
        <f t="shared" si="58"/>
        <v>16</v>
      </c>
      <c r="K256" s="11">
        <f t="shared" si="58"/>
        <v>16</v>
      </c>
      <c r="L256" s="11">
        <f t="shared" si="58"/>
        <v>16</v>
      </c>
      <c r="M256" s="11">
        <f t="shared" si="58"/>
        <v>16</v>
      </c>
      <c r="N256" s="11">
        <f t="shared" si="58"/>
        <v>16</v>
      </c>
      <c r="O256" s="12"/>
      <c r="Q256" s="10">
        <v>1015</v>
      </c>
      <c r="R256" s="10" t="s">
        <v>24</v>
      </c>
      <c r="S256" s="11">
        <f>+'[16]23'!$E$12</f>
        <v>0</v>
      </c>
      <c r="T256" s="11">
        <f>+'[16]23'!$F$12</f>
        <v>11</v>
      </c>
      <c r="U256" s="11">
        <f>+'[16]23'!$G$12</f>
        <v>0</v>
      </c>
      <c r="V256" s="11">
        <f>+'[16]23'!$I$12</f>
        <v>5</v>
      </c>
      <c r="W256" s="11">
        <f>+'[16]23'!$J$12</f>
        <v>0</v>
      </c>
      <c r="X256" s="11">
        <f>+'[16]23'!$K$12</f>
        <v>0</v>
      </c>
      <c r="Y256" s="11">
        <f>+'[16]23'!$M$12</f>
        <v>0</v>
      </c>
      <c r="Z256" s="11">
        <f>+'[16]23'!$N$12</f>
        <v>0</v>
      </c>
      <c r="AA256" s="11">
        <f>+'[16]23'!$O$12</f>
        <v>0</v>
      </c>
      <c r="AB256" s="11">
        <f>+'[16]23'!$Q$12</f>
        <v>0</v>
      </c>
      <c r="AC256" s="11">
        <f>+'[16]23'!$R$12</f>
        <v>0</v>
      </c>
      <c r="AD256" s="11">
        <f>+'[16]23'!$S$12</f>
        <v>0</v>
      </c>
      <c r="AE256" s="12">
        <f t="shared" si="61"/>
        <v>16</v>
      </c>
    </row>
    <row r="257" spans="1:31">
      <c r="A257" s="10">
        <v>1016</v>
      </c>
      <c r="B257" s="10" t="s">
        <v>25</v>
      </c>
      <c r="C257" s="11">
        <f t="shared" si="59"/>
        <v>1</v>
      </c>
      <c r="D257" s="11">
        <f t="shared" si="60"/>
        <v>1</v>
      </c>
      <c r="E257" s="11">
        <f t="shared" si="58"/>
        <v>1</v>
      </c>
      <c r="F257" s="11">
        <f t="shared" si="58"/>
        <v>9</v>
      </c>
      <c r="G257" s="11">
        <f t="shared" si="58"/>
        <v>9</v>
      </c>
      <c r="H257" s="11">
        <f t="shared" si="58"/>
        <v>9</v>
      </c>
      <c r="I257" s="11">
        <f t="shared" si="58"/>
        <v>9</v>
      </c>
      <c r="J257" s="11">
        <f t="shared" si="58"/>
        <v>9</v>
      </c>
      <c r="K257" s="11">
        <f t="shared" si="58"/>
        <v>9</v>
      </c>
      <c r="L257" s="11">
        <f t="shared" si="58"/>
        <v>9</v>
      </c>
      <c r="M257" s="11">
        <f t="shared" si="58"/>
        <v>9</v>
      </c>
      <c r="N257" s="11">
        <f t="shared" si="58"/>
        <v>9</v>
      </c>
      <c r="O257" s="12"/>
      <c r="Q257" s="10">
        <v>1016</v>
      </c>
      <c r="R257" s="10" t="s">
        <v>25</v>
      </c>
      <c r="S257" s="11">
        <f>+'[16]24'!$E$12</f>
        <v>1</v>
      </c>
      <c r="T257" s="11">
        <f>+'[16]24'!$F$12</f>
        <v>0</v>
      </c>
      <c r="U257" s="11">
        <f>+'[16]24'!$G$12</f>
        <v>0</v>
      </c>
      <c r="V257" s="11">
        <f>+'[16]24'!$I$12</f>
        <v>8</v>
      </c>
      <c r="W257" s="11">
        <f>+'[16]24'!$J$12</f>
        <v>0</v>
      </c>
      <c r="X257" s="11">
        <f>+'[16]24'!$K$12</f>
        <v>0</v>
      </c>
      <c r="Y257" s="11">
        <f>+'[16]24'!$M$12</f>
        <v>0</v>
      </c>
      <c r="Z257" s="11">
        <f>+'[16]24'!$N$12</f>
        <v>0</v>
      </c>
      <c r="AA257" s="11">
        <f>+'[16]24'!$O$12</f>
        <v>0</v>
      </c>
      <c r="AB257" s="11">
        <f>+'[16]24'!$Q$12</f>
        <v>0</v>
      </c>
      <c r="AC257" s="11">
        <f>+'[16]24'!$R$12</f>
        <v>0</v>
      </c>
      <c r="AD257" s="11">
        <f>+'[16]24'!$S$12</f>
        <v>0</v>
      </c>
      <c r="AE257" s="12">
        <f t="shared" si="61"/>
        <v>9</v>
      </c>
    </row>
    <row r="258" spans="1:31">
      <c r="A258" s="10">
        <v>1017</v>
      </c>
      <c r="B258" s="10" t="s">
        <v>26</v>
      </c>
      <c r="C258" s="11">
        <f t="shared" si="59"/>
        <v>0</v>
      </c>
      <c r="D258" s="11">
        <f t="shared" si="60"/>
        <v>0</v>
      </c>
      <c r="E258" s="11">
        <f t="shared" si="58"/>
        <v>0</v>
      </c>
      <c r="F258" s="11">
        <f t="shared" si="58"/>
        <v>0</v>
      </c>
      <c r="G258" s="11">
        <f t="shared" si="58"/>
        <v>0</v>
      </c>
      <c r="H258" s="11">
        <f t="shared" si="58"/>
        <v>0</v>
      </c>
      <c r="I258" s="11">
        <f t="shared" si="58"/>
        <v>2</v>
      </c>
      <c r="J258" s="11">
        <f t="shared" si="58"/>
        <v>2</v>
      </c>
      <c r="K258" s="11">
        <f t="shared" si="58"/>
        <v>5</v>
      </c>
      <c r="L258" s="11">
        <f t="shared" si="58"/>
        <v>8</v>
      </c>
      <c r="M258" s="11">
        <f t="shared" si="58"/>
        <v>11</v>
      </c>
      <c r="N258" s="11">
        <f t="shared" si="58"/>
        <v>15</v>
      </c>
      <c r="O258" s="12"/>
      <c r="Q258" s="10">
        <v>1017</v>
      </c>
      <c r="R258" s="10" t="s">
        <v>26</v>
      </c>
      <c r="S258" s="11">
        <f>+'[16]25'!$E$12</f>
        <v>0</v>
      </c>
      <c r="T258" s="11">
        <f>+'[16]25'!$F$12</f>
        <v>0</v>
      </c>
      <c r="U258" s="11">
        <f>+'[16]25'!$G$12</f>
        <v>0</v>
      </c>
      <c r="V258" s="11">
        <f>+'[16]25'!$I$12</f>
        <v>0</v>
      </c>
      <c r="W258" s="11">
        <f>+'[16]25'!$J$12</f>
        <v>0</v>
      </c>
      <c r="X258" s="11">
        <f>+'[16]25'!$K$12</f>
        <v>0</v>
      </c>
      <c r="Y258" s="11">
        <f>+'[16]25'!$M$12</f>
        <v>2</v>
      </c>
      <c r="Z258" s="11">
        <f>+'[16]25'!$N$12</f>
        <v>0</v>
      </c>
      <c r="AA258" s="11">
        <f>+'[16]25'!$O$12</f>
        <v>3</v>
      </c>
      <c r="AB258" s="11">
        <f>+'[16]25'!$Q$12</f>
        <v>3</v>
      </c>
      <c r="AC258" s="11">
        <f>+'[16]25'!$R$12</f>
        <v>3</v>
      </c>
      <c r="AD258" s="11">
        <f>+'[16]25'!$S$12</f>
        <v>4</v>
      </c>
      <c r="AE258" s="12">
        <f t="shared" si="61"/>
        <v>15</v>
      </c>
    </row>
    <row r="259" spans="1:31">
      <c r="A259" s="10">
        <v>1018</v>
      </c>
      <c r="B259" s="10" t="s">
        <v>27</v>
      </c>
      <c r="C259" s="11">
        <f t="shared" si="59"/>
        <v>0</v>
      </c>
      <c r="D259" s="11">
        <f t="shared" si="60"/>
        <v>0</v>
      </c>
      <c r="E259" s="11">
        <f t="shared" si="58"/>
        <v>0</v>
      </c>
      <c r="F259" s="11">
        <f t="shared" si="58"/>
        <v>0</v>
      </c>
      <c r="G259" s="11">
        <f t="shared" si="58"/>
        <v>2</v>
      </c>
      <c r="H259" s="11">
        <f t="shared" si="58"/>
        <v>4</v>
      </c>
      <c r="I259" s="11">
        <f t="shared" si="58"/>
        <v>4</v>
      </c>
      <c r="J259" s="11">
        <f t="shared" si="58"/>
        <v>9</v>
      </c>
      <c r="K259" s="11">
        <f t="shared" si="58"/>
        <v>10</v>
      </c>
      <c r="L259" s="11">
        <f t="shared" si="58"/>
        <v>10</v>
      </c>
      <c r="M259" s="11">
        <f t="shared" si="58"/>
        <v>11</v>
      </c>
      <c r="N259" s="11">
        <f t="shared" si="58"/>
        <v>11</v>
      </c>
      <c r="O259" s="12"/>
      <c r="Q259" s="10">
        <v>1018</v>
      </c>
      <c r="R259" s="10" t="s">
        <v>27</v>
      </c>
      <c r="S259" s="11">
        <f>+'[16]26'!$E$12</f>
        <v>0</v>
      </c>
      <c r="T259" s="11">
        <f>+'[16]26'!$F$12</f>
        <v>0</v>
      </c>
      <c r="U259" s="11">
        <f>+'[16]26'!$G$12</f>
        <v>0</v>
      </c>
      <c r="V259" s="11">
        <f>+'[16]26'!$I$12</f>
        <v>0</v>
      </c>
      <c r="W259" s="11">
        <f>+'[16]26'!$J$12</f>
        <v>2</v>
      </c>
      <c r="X259" s="11">
        <f>+'[16]26'!$K$12</f>
        <v>2</v>
      </c>
      <c r="Y259" s="11">
        <f>+'[16]26'!$M$12</f>
        <v>0</v>
      </c>
      <c r="Z259" s="11">
        <f>+'[16]26'!$N$12</f>
        <v>5</v>
      </c>
      <c r="AA259" s="11">
        <f>+'[16]26'!$O$12</f>
        <v>1</v>
      </c>
      <c r="AB259" s="11">
        <f>+'[16]26'!$Q$12</f>
        <v>0</v>
      </c>
      <c r="AC259" s="11">
        <f>+'[16]26'!$R$12</f>
        <v>1</v>
      </c>
      <c r="AD259" s="11">
        <f>+'[16]26'!$S$12</f>
        <v>0</v>
      </c>
      <c r="AE259" s="12">
        <f t="shared" si="61"/>
        <v>11</v>
      </c>
    </row>
    <row r="260" spans="1:31">
      <c r="A260" s="10">
        <v>1019</v>
      </c>
      <c r="B260" s="10" t="s">
        <v>28</v>
      </c>
      <c r="C260" s="11">
        <f t="shared" si="59"/>
        <v>0</v>
      </c>
      <c r="D260" s="11">
        <f t="shared" si="60"/>
        <v>0</v>
      </c>
      <c r="E260" s="11">
        <f t="shared" si="58"/>
        <v>0</v>
      </c>
      <c r="F260" s="11">
        <f t="shared" si="58"/>
        <v>0</v>
      </c>
      <c r="G260" s="11">
        <f t="shared" si="58"/>
        <v>0</v>
      </c>
      <c r="H260" s="11">
        <f t="shared" si="58"/>
        <v>0</v>
      </c>
      <c r="I260" s="11">
        <f t="shared" si="58"/>
        <v>0</v>
      </c>
      <c r="J260" s="11">
        <f t="shared" si="58"/>
        <v>0</v>
      </c>
      <c r="K260" s="11">
        <f t="shared" si="58"/>
        <v>0</v>
      </c>
      <c r="L260" s="11">
        <f t="shared" si="58"/>
        <v>0</v>
      </c>
      <c r="M260" s="11">
        <f t="shared" si="58"/>
        <v>0</v>
      </c>
      <c r="N260" s="11">
        <f t="shared" si="58"/>
        <v>0</v>
      </c>
      <c r="O260" s="12"/>
      <c r="Q260" s="10">
        <v>1019</v>
      </c>
      <c r="R260" s="10" t="s">
        <v>28</v>
      </c>
      <c r="S260" s="11">
        <f>+'[16]27'!$E$12</f>
        <v>0</v>
      </c>
      <c r="T260" s="11">
        <f>+'[16]27'!$F$12</f>
        <v>0</v>
      </c>
      <c r="U260" s="11">
        <f>+'[16]27'!$G$12</f>
        <v>0</v>
      </c>
      <c r="V260" s="11">
        <f>+'[16]27'!$I$12</f>
        <v>0</v>
      </c>
      <c r="W260" s="11">
        <f>+'[16]27'!$J$12</f>
        <v>0</v>
      </c>
      <c r="X260" s="11">
        <f>+'[16]27'!$K$12</f>
        <v>0</v>
      </c>
      <c r="Y260" s="11">
        <f>+'[16]27'!$M$12</f>
        <v>0</v>
      </c>
      <c r="Z260" s="11">
        <f>+'[16]27'!$N$12</f>
        <v>0</v>
      </c>
      <c r="AA260" s="11">
        <f>+'[16]27'!$O$12</f>
        <v>0</v>
      </c>
      <c r="AB260" s="11">
        <f>+'[16]27'!$Q$12</f>
        <v>0</v>
      </c>
      <c r="AC260" s="11">
        <f>+'[16]27'!$R$12</f>
        <v>0</v>
      </c>
      <c r="AD260" s="11">
        <f>+'[16]27'!$S$12</f>
        <v>0</v>
      </c>
      <c r="AE260" s="12">
        <f t="shared" si="61"/>
        <v>0</v>
      </c>
    </row>
    <row r="261" spans="1:31">
      <c r="A261" s="10">
        <v>1020</v>
      </c>
      <c r="B261" s="10" t="s">
        <v>29</v>
      </c>
      <c r="C261" s="11">
        <f t="shared" si="59"/>
        <v>0</v>
      </c>
      <c r="D261" s="11">
        <f t="shared" si="60"/>
        <v>0</v>
      </c>
      <c r="E261" s="11">
        <f t="shared" si="60"/>
        <v>0</v>
      </c>
      <c r="F261" s="11">
        <f t="shared" si="60"/>
        <v>0</v>
      </c>
      <c r="G261" s="11">
        <f t="shared" si="60"/>
        <v>0</v>
      </c>
      <c r="H261" s="11">
        <f t="shared" si="60"/>
        <v>0</v>
      </c>
      <c r="I261" s="11">
        <f t="shared" si="60"/>
        <v>0</v>
      </c>
      <c r="J261" s="11">
        <f t="shared" si="60"/>
        <v>0</v>
      </c>
      <c r="K261" s="11">
        <f t="shared" si="60"/>
        <v>0</v>
      </c>
      <c r="L261" s="11">
        <f t="shared" si="60"/>
        <v>0</v>
      </c>
      <c r="M261" s="11">
        <f t="shared" si="60"/>
        <v>0</v>
      </c>
      <c r="N261" s="11">
        <f t="shared" si="60"/>
        <v>0</v>
      </c>
      <c r="O261" s="12"/>
      <c r="Q261" s="10">
        <v>1020</v>
      </c>
      <c r="R261" s="10" t="s">
        <v>29</v>
      </c>
      <c r="S261" s="11">
        <f>+'[16]28'!$E$12</f>
        <v>0</v>
      </c>
      <c r="T261" s="11">
        <f>+'[16]28'!$F$12</f>
        <v>0</v>
      </c>
      <c r="U261" s="11">
        <f>+'[16]28'!$G$12</f>
        <v>0</v>
      </c>
      <c r="V261" s="11">
        <f>+'[16]28'!$I$12</f>
        <v>0</v>
      </c>
      <c r="W261" s="11">
        <f>+'[16]28'!$J$12</f>
        <v>0</v>
      </c>
      <c r="X261" s="11">
        <f>+'[16]28'!$K$12</f>
        <v>0</v>
      </c>
      <c r="Y261" s="11">
        <f>+'[16]28'!$M$12</f>
        <v>0</v>
      </c>
      <c r="Z261" s="11">
        <f>+'[16]28'!$N$12</f>
        <v>0</v>
      </c>
      <c r="AA261" s="11">
        <f>+'[16]28'!$O$12</f>
        <v>0</v>
      </c>
      <c r="AB261" s="11">
        <f>+'[16]28'!$Q$12</f>
        <v>0</v>
      </c>
      <c r="AC261" s="11">
        <f>+'[16]28'!$R$12</f>
        <v>0</v>
      </c>
      <c r="AD261" s="11">
        <f>+'[16]28'!$S$12</f>
        <v>0</v>
      </c>
      <c r="AE261" s="12">
        <f t="shared" si="61"/>
        <v>0</v>
      </c>
    </row>
    <row r="262" spans="1:31">
      <c r="A262" s="10">
        <v>1021</v>
      </c>
      <c r="B262" s="10" t="s">
        <v>30</v>
      </c>
      <c r="C262" s="11">
        <f t="shared" si="59"/>
        <v>2</v>
      </c>
      <c r="D262" s="11">
        <f t="shared" si="60"/>
        <v>5</v>
      </c>
      <c r="E262" s="11">
        <f t="shared" si="60"/>
        <v>7</v>
      </c>
      <c r="F262" s="11">
        <f t="shared" si="60"/>
        <v>8</v>
      </c>
      <c r="G262" s="11">
        <f t="shared" si="60"/>
        <v>9</v>
      </c>
      <c r="H262" s="11">
        <f t="shared" si="60"/>
        <v>11</v>
      </c>
      <c r="I262" s="11">
        <f t="shared" si="60"/>
        <v>12</v>
      </c>
      <c r="J262" s="11">
        <f t="shared" si="60"/>
        <v>13</v>
      </c>
      <c r="K262" s="11">
        <f t="shared" si="60"/>
        <v>14</v>
      </c>
      <c r="L262" s="11">
        <f t="shared" si="60"/>
        <v>16</v>
      </c>
      <c r="M262" s="11">
        <f t="shared" si="60"/>
        <v>22</v>
      </c>
      <c r="N262" s="11">
        <f t="shared" si="60"/>
        <v>24</v>
      </c>
      <c r="O262" s="12"/>
      <c r="Q262" s="10">
        <v>1021</v>
      </c>
      <c r="R262" s="10" t="s">
        <v>30</v>
      </c>
      <c r="S262" s="11">
        <f>+'[16]29'!$E$12</f>
        <v>2</v>
      </c>
      <c r="T262" s="11">
        <f>+'[16]29'!$F$12</f>
        <v>3</v>
      </c>
      <c r="U262" s="11">
        <f>+'[16]29'!$G$12</f>
        <v>2</v>
      </c>
      <c r="V262" s="11">
        <f>+'[16]29'!$I$12</f>
        <v>1</v>
      </c>
      <c r="W262" s="11">
        <f>+'[16]29'!$J$12</f>
        <v>1</v>
      </c>
      <c r="X262" s="11">
        <f>+'[16]29'!$K$12</f>
        <v>2</v>
      </c>
      <c r="Y262" s="11">
        <f>+'[16]29'!$M$12</f>
        <v>1</v>
      </c>
      <c r="Z262" s="11">
        <f>+'[16]29'!$N$12</f>
        <v>1</v>
      </c>
      <c r="AA262" s="11">
        <f>+'[16]29'!$O$12</f>
        <v>1</v>
      </c>
      <c r="AB262" s="11">
        <f>+'[16]29'!$Q$12</f>
        <v>2</v>
      </c>
      <c r="AC262" s="11">
        <f>+'[16]29'!$R$12</f>
        <v>6</v>
      </c>
      <c r="AD262" s="11">
        <f>+'[16]29'!$S$12</f>
        <v>2</v>
      </c>
      <c r="AE262" s="12">
        <f t="shared" si="61"/>
        <v>24</v>
      </c>
    </row>
    <row r="263" spans="1:31">
      <c r="A263" s="10">
        <v>1022</v>
      </c>
      <c r="B263" s="10" t="s">
        <v>31</v>
      </c>
      <c r="C263" s="11">
        <f t="shared" si="59"/>
        <v>4</v>
      </c>
      <c r="D263" s="11">
        <f t="shared" si="60"/>
        <v>4</v>
      </c>
      <c r="E263" s="11">
        <f t="shared" si="60"/>
        <v>6</v>
      </c>
      <c r="F263" s="11">
        <f t="shared" si="60"/>
        <v>14</v>
      </c>
      <c r="G263" s="11">
        <f t="shared" si="60"/>
        <v>17</v>
      </c>
      <c r="H263" s="11">
        <f t="shared" si="60"/>
        <v>26</v>
      </c>
      <c r="I263" s="11">
        <f t="shared" si="60"/>
        <v>26</v>
      </c>
      <c r="J263" s="11">
        <f t="shared" si="60"/>
        <v>35</v>
      </c>
      <c r="K263" s="11">
        <f t="shared" si="60"/>
        <v>44</v>
      </c>
      <c r="L263" s="11">
        <f t="shared" si="60"/>
        <v>44</v>
      </c>
      <c r="M263" s="11">
        <f t="shared" si="60"/>
        <v>44</v>
      </c>
      <c r="N263" s="11">
        <f t="shared" si="60"/>
        <v>44</v>
      </c>
      <c r="O263" s="12"/>
      <c r="Q263" s="10">
        <v>1022</v>
      </c>
      <c r="R263" s="10" t="s">
        <v>31</v>
      </c>
      <c r="S263" s="11">
        <f>+'[16]30'!$E$12</f>
        <v>4</v>
      </c>
      <c r="T263" s="11">
        <f>+'[16]30'!$F$12</f>
        <v>0</v>
      </c>
      <c r="U263" s="11">
        <f>+'[16]30'!$G$12</f>
        <v>2</v>
      </c>
      <c r="V263" s="11">
        <f>+'[16]30'!$I$12</f>
        <v>8</v>
      </c>
      <c r="W263" s="11">
        <f>+'[16]30'!$J$12</f>
        <v>3</v>
      </c>
      <c r="X263" s="11">
        <f>+'[16]30'!$K$12</f>
        <v>9</v>
      </c>
      <c r="Y263" s="11">
        <f>+'[16]30'!$M$12</f>
        <v>0</v>
      </c>
      <c r="Z263" s="11">
        <f>+'[16]30'!$N$12</f>
        <v>9</v>
      </c>
      <c r="AA263" s="11">
        <f>+'[16]30'!$O$12</f>
        <v>9</v>
      </c>
      <c r="AB263" s="11">
        <f>+'[16]30'!$Q$12</f>
        <v>0</v>
      </c>
      <c r="AC263" s="11">
        <f>+'[16]30'!$R$12</f>
        <v>0</v>
      </c>
      <c r="AD263" s="11">
        <f>+'[16]30'!$S$12</f>
        <v>0</v>
      </c>
      <c r="AE263" s="12">
        <f t="shared" si="61"/>
        <v>44</v>
      </c>
    </row>
    <row r="264" spans="1:31">
      <c r="A264" s="10">
        <v>1023</v>
      </c>
      <c r="B264" s="10" t="s">
        <v>32</v>
      </c>
      <c r="C264" s="11">
        <f t="shared" si="59"/>
        <v>0</v>
      </c>
      <c r="D264" s="11">
        <f t="shared" si="60"/>
        <v>0</v>
      </c>
      <c r="E264" s="11">
        <f t="shared" si="60"/>
        <v>1</v>
      </c>
      <c r="F264" s="11">
        <f t="shared" si="60"/>
        <v>1</v>
      </c>
      <c r="G264" s="11">
        <f t="shared" si="60"/>
        <v>1</v>
      </c>
      <c r="H264" s="11">
        <f t="shared" si="60"/>
        <v>2</v>
      </c>
      <c r="I264" s="11">
        <f t="shared" si="60"/>
        <v>2</v>
      </c>
      <c r="J264" s="11">
        <f t="shared" si="60"/>
        <v>2</v>
      </c>
      <c r="K264" s="11">
        <f t="shared" si="60"/>
        <v>2</v>
      </c>
      <c r="L264" s="11">
        <f t="shared" si="60"/>
        <v>2</v>
      </c>
      <c r="M264" s="11">
        <f t="shared" si="60"/>
        <v>2</v>
      </c>
      <c r="N264" s="11">
        <f t="shared" si="60"/>
        <v>2</v>
      </c>
      <c r="O264" s="12"/>
      <c r="Q264" s="10">
        <v>1023</v>
      </c>
      <c r="R264" s="10" t="s">
        <v>32</v>
      </c>
      <c r="S264" s="11">
        <f>+'[16]31'!$E$12</f>
        <v>0</v>
      </c>
      <c r="T264" s="11">
        <f>+'[16]31'!$F$12</f>
        <v>0</v>
      </c>
      <c r="U264" s="11">
        <f>+'[16]31'!$G$12</f>
        <v>1</v>
      </c>
      <c r="V264" s="11">
        <f>+'[16]31'!$I$12</f>
        <v>0</v>
      </c>
      <c r="W264" s="11">
        <f>+'[16]31'!$J$12</f>
        <v>0</v>
      </c>
      <c r="X264" s="11">
        <f>+'[16]31'!$K$12</f>
        <v>1</v>
      </c>
      <c r="Y264" s="11">
        <f>+'[16]31'!$M$12</f>
        <v>0</v>
      </c>
      <c r="Z264" s="11">
        <f>+'[16]31'!$N$12</f>
        <v>0</v>
      </c>
      <c r="AA264" s="11">
        <f>+'[16]31'!$O$12</f>
        <v>0</v>
      </c>
      <c r="AB264" s="11">
        <f>+'[16]31'!$Q$12</f>
        <v>0</v>
      </c>
      <c r="AC264" s="11">
        <f>+'[16]31'!$R$12</f>
        <v>0</v>
      </c>
      <c r="AD264" s="11">
        <f>+'[16]31'!$S$12</f>
        <v>0</v>
      </c>
      <c r="AE264" s="12">
        <f t="shared" si="61"/>
        <v>2</v>
      </c>
    </row>
    <row r="265" spans="1:31">
      <c r="A265" s="10">
        <v>1024</v>
      </c>
      <c r="B265" s="10" t="s">
        <v>33</v>
      </c>
      <c r="C265" s="11">
        <f t="shared" si="59"/>
        <v>0</v>
      </c>
      <c r="D265" s="11">
        <f t="shared" si="60"/>
        <v>0</v>
      </c>
      <c r="E265" s="11">
        <f t="shared" si="60"/>
        <v>0</v>
      </c>
      <c r="F265" s="11">
        <f t="shared" si="60"/>
        <v>2</v>
      </c>
      <c r="G265" s="11">
        <f t="shared" si="60"/>
        <v>2</v>
      </c>
      <c r="H265" s="11">
        <f t="shared" si="60"/>
        <v>2</v>
      </c>
      <c r="I265" s="11">
        <f t="shared" si="60"/>
        <v>2</v>
      </c>
      <c r="J265" s="11">
        <f t="shared" si="60"/>
        <v>2</v>
      </c>
      <c r="K265" s="11">
        <f t="shared" si="60"/>
        <v>2</v>
      </c>
      <c r="L265" s="11">
        <f t="shared" si="60"/>
        <v>150</v>
      </c>
      <c r="M265" s="11">
        <f t="shared" si="60"/>
        <v>153</v>
      </c>
      <c r="N265" s="11">
        <f t="shared" si="60"/>
        <v>157</v>
      </c>
      <c r="O265" s="12"/>
      <c r="Q265" s="10">
        <v>1024</v>
      </c>
      <c r="R265" s="10" t="s">
        <v>33</v>
      </c>
      <c r="S265" s="11">
        <f>+'[16]32'!$E$12</f>
        <v>0</v>
      </c>
      <c r="T265" s="11">
        <f>+'[16]32'!$F$12</f>
        <v>0</v>
      </c>
      <c r="U265" s="11">
        <f>+'[16]32'!$G$12</f>
        <v>0</v>
      </c>
      <c r="V265" s="11">
        <f>+'[16]32'!$I$12</f>
        <v>2</v>
      </c>
      <c r="W265" s="11">
        <f>+'[16]32'!$J$12</f>
        <v>0</v>
      </c>
      <c r="X265" s="11">
        <f>+'[16]32'!$K$12</f>
        <v>0</v>
      </c>
      <c r="Y265" s="11">
        <f>+'[16]32'!$M$12</f>
        <v>0</v>
      </c>
      <c r="Z265" s="11">
        <f>+'[16]32'!$N$12</f>
        <v>0</v>
      </c>
      <c r="AA265" s="11">
        <f>+'[16]32'!$O$12</f>
        <v>0</v>
      </c>
      <c r="AB265" s="11">
        <f>+'[16]32'!$Q$12</f>
        <v>148</v>
      </c>
      <c r="AC265" s="11">
        <f>+'[16]32'!$R$12</f>
        <v>3</v>
      </c>
      <c r="AD265" s="11">
        <f>+'[16]32'!$S$12</f>
        <v>4</v>
      </c>
      <c r="AE265" s="12">
        <f t="shared" si="61"/>
        <v>157</v>
      </c>
    </row>
    <row r="266" spans="1:31">
      <c r="A266" s="10">
        <v>1025</v>
      </c>
      <c r="B266" s="10" t="s">
        <v>34</v>
      </c>
      <c r="C266" s="11">
        <f t="shared" si="59"/>
        <v>9</v>
      </c>
      <c r="D266" s="11">
        <f t="shared" si="60"/>
        <v>23</v>
      </c>
      <c r="E266" s="11">
        <f t="shared" si="60"/>
        <v>36</v>
      </c>
      <c r="F266" s="11">
        <f t="shared" si="60"/>
        <v>44</v>
      </c>
      <c r="G266" s="11">
        <f t="shared" si="60"/>
        <v>55</v>
      </c>
      <c r="H266" s="11">
        <f t="shared" si="60"/>
        <v>63</v>
      </c>
      <c r="I266" s="11">
        <f t="shared" si="60"/>
        <v>82</v>
      </c>
      <c r="J266" s="11">
        <f t="shared" si="60"/>
        <v>106</v>
      </c>
      <c r="K266" s="11">
        <f t="shared" si="60"/>
        <v>154</v>
      </c>
      <c r="L266" s="11">
        <f t="shared" si="60"/>
        <v>185</v>
      </c>
      <c r="M266" s="11">
        <f t="shared" si="60"/>
        <v>202</v>
      </c>
      <c r="N266" s="11">
        <f t="shared" si="60"/>
        <v>205</v>
      </c>
      <c r="O266" s="12"/>
      <c r="Q266" s="10">
        <v>1025</v>
      </c>
      <c r="R266" s="10" t="s">
        <v>34</v>
      </c>
      <c r="S266" s="11">
        <f>+'[16]33'!$E$12</f>
        <v>9</v>
      </c>
      <c r="T266" s="11">
        <f>+'[16]33'!$F$12</f>
        <v>14</v>
      </c>
      <c r="U266" s="11">
        <f>+'[16]33'!$G$12</f>
        <v>13</v>
      </c>
      <c r="V266" s="11">
        <f>+'[16]33'!$I$12</f>
        <v>8</v>
      </c>
      <c r="W266" s="11">
        <f>+'[16]33'!$J$12</f>
        <v>11</v>
      </c>
      <c r="X266" s="11">
        <f>+'[16]33'!$K$12</f>
        <v>8</v>
      </c>
      <c r="Y266" s="11">
        <f>+'[16]33'!$M$12</f>
        <v>19</v>
      </c>
      <c r="Z266" s="11">
        <f>+'[16]33'!$N$12</f>
        <v>24</v>
      </c>
      <c r="AA266" s="11">
        <f>+'[16]33'!$O$12</f>
        <v>48</v>
      </c>
      <c r="AB266" s="11">
        <f>+'[16]33'!$Q$12</f>
        <v>31</v>
      </c>
      <c r="AC266" s="11">
        <f>+'[16]33'!$R$12</f>
        <v>17</v>
      </c>
      <c r="AD266" s="11">
        <f>+'[16]33'!$S$12</f>
        <v>3</v>
      </c>
      <c r="AE266" s="12">
        <f>SUM(S266:AD266)</f>
        <v>205</v>
      </c>
    </row>
    <row r="267" spans="1:31">
      <c r="A267" s="10">
        <v>1026</v>
      </c>
      <c r="B267" s="10" t="s">
        <v>35</v>
      </c>
      <c r="C267" s="11">
        <f t="shared" si="59"/>
        <v>1</v>
      </c>
      <c r="D267" s="11">
        <f t="shared" si="60"/>
        <v>3</v>
      </c>
      <c r="E267" s="11">
        <f t="shared" si="60"/>
        <v>3</v>
      </c>
      <c r="F267" s="11">
        <f t="shared" si="60"/>
        <v>3</v>
      </c>
      <c r="G267" s="11">
        <f t="shared" si="60"/>
        <v>4</v>
      </c>
      <c r="H267" s="11">
        <f t="shared" si="60"/>
        <v>6</v>
      </c>
      <c r="I267" s="11">
        <f t="shared" si="60"/>
        <v>7</v>
      </c>
      <c r="J267" s="11">
        <f t="shared" si="60"/>
        <v>10</v>
      </c>
      <c r="K267" s="11">
        <f t="shared" si="60"/>
        <v>11</v>
      </c>
      <c r="L267" s="11">
        <f t="shared" si="60"/>
        <v>12</v>
      </c>
      <c r="M267" s="11">
        <f t="shared" si="60"/>
        <v>21</v>
      </c>
      <c r="N267" s="11">
        <f t="shared" si="60"/>
        <v>21</v>
      </c>
      <c r="O267" s="12"/>
      <c r="Q267" s="10">
        <v>1026</v>
      </c>
      <c r="R267" s="10" t="s">
        <v>35</v>
      </c>
      <c r="S267" s="11">
        <f>+'[16]34'!$E$12</f>
        <v>1</v>
      </c>
      <c r="T267" s="11">
        <f>+'[16]34'!$F$12</f>
        <v>2</v>
      </c>
      <c r="U267" s="11">
        <f>+'[16]34'!$G$12</f>
        <v>0</v>
      </c>
      <c r="V267" s="11">
        <f>+'[16]34'!$I$12</f>
        <v>0</v>
      </c>
      <c r="W267" s="11">
        <f>+'[16]34'!$J$12</f>
        <v>1</v>
      </c>
      <c r="X267" s="11">
        <f>+'[16]34'!$K$12</f>
        <v>2</v>
      </c>
      <c r="Y267" s="11">
        <f>+'[16]34'!$M$12</f>
        <v>1</v>
      </c>
      <c r="Z267" s="11">
        <f>+'[16]34'!$N$12</f>
        <v>3</v>
      </c>
      <c r="AA267" s="11">
        <f>+'[16]34'!$O$12</f>
        <v>1</v>
      </c>
      <c r="AB267" s="11">
        <f>+'[16]34'!$Q$12</f>
        <v>1</v>
      </c>
      <c r="AC267" s="11">
        <f>+'[16]34'!$R$12</f>
        <v>9</v>
      </c>
      <c r="AD267" s="11">
        <f>+'[16]34'!$S$12</f>
        <v>0</v>
      </c>
      <c r="AE267" s="12">
        <f t="shared" si="61"/>
        <v>21</v>
      </c>
    </row>
    <row r="268" spans="1:31">
      <c r="A268" s="10">
        <v>1027</v>
      </c>
      <c r="B268" s="10" t="s">
        <v>36</v>
      </c>
      <c r="C268" s="11">
        <f t="shared" si="59"/>
        <v>1</v>
      </c>
      <c r="D268" s="11">
        <f t="shared" si="60"/>
        <v>1</v>
      </c>
      <c r="E268" s="11">
        <f t="shared" si="60"/>
        <v>1</v>
      </c>
      <c r="F268" s="11">
        <f t="shared" si="60"/>
        <v>1</v>
      </c>
      <c r="G268" s="11">
        <f t="shared" si="60"/>
        <v>1</v>
      </c>
      <c r="H268" s="11">
        <f t="shared" si="60"/>
        <v>1</v>
      </c>
      <c r="I268" s="11">
        <f t="shared" si="60"/>
        <v>1</v>
      </c>
      <c r="J268" s="11">
        <f t="shared" si="60"/>
        <v>1</v>
      </c>
      <c r="K268" s="11">
        <f t="shared" si="60"/>
        <v>1</v>
      </c>
      <c r="L268" s="11">
        <f t="shared" si="60"/>
        <v>1</v>
      </c>
      <c r="M268" s="11">
        <f t="shared" si="60"/>
        <v>1</v>
      </c>
      <c r="N268" s="11">
        <f t="shared" si="60"/>
        <v>1</v>
      </c>
      <c r="O268" s="12"/>
      <c r="Q268" s="10">
        <v>1027</v>
      </c>
      <c r="R268" s="10" t="s">
        <v>36</v>
      </c>
      <c r="S268" s="11">
        <f>+'[16]35'!$E$12</f>
        <v>1</v>
      </c>
      <c r="T268" s="11">
        <f>+'[16]35'!$F$12</f>
        <v>0</v>
      </c>
      <c r="U268" s="11">
        <f>+'[16]35'!$G$12</f>
        <v>0</v>
      </c>
      <c r="V268" s="11">
        <f>+'[16]35'!$I$12</f>
        <v>0</v>
      </c>
      <c r="W268" s="11">
        <f>+'[16]35'!$J$12</f>
        <v>0</v>
      </c>
      <c r="X268" s="11">
        <f>+'[16]35'!$K$12</f>
        <v>0</v>
      </c>
      <c r="Y268" s="11">
        <f>+'[16]35'!$M$12</f>
        <v>0</v>
      </c>
      <c r="Z268" s="11">
        <f>+'[16]35'!$N$12</f>
        <v>0</v>
      </c>
      <c r="AA268" s="11">
        <f>+'[16]35'!$O$12</f>
        <v>0</v>
      </c>
      <c r="AB268" s="11">
        <f>+'[16]35'!$Q$12</f>
        <v>0</v>
      </c>
      <c r="AC268" s="11">
        <f>+'[16]35'!$R$12</f>
        <v>0</v>
      </c>
      <c r="AD268" s="11">
        <f>+'[16]35'!$S$12</f>
        <v>0</v>
      </c>
      <c r="AE268" s="12">
        <f t="shared" si="61"/>
        <v>1</v>
      </c>
    </row>
    <row r="269" spans="1:31">
      <c r="A269" s="10">
        <v>1028</v>
      </c>
      <c r="B269" s="10" t="s">
        <v>37</v>
      </c>
      <c r="C269" s="11">
        <f t="shared" si="59"/>
        <v>1</v>
      </c>
      <c r="D269" s="11">
        <f t="shared" si="60"/>
        <v>2</v>
      </c>
      <c r="E269" s="11">
        <f t="shared" si="60"/>
        <v>5</v>
      </c>
      <c r="F269" s="11">
        <f t="shared" si="60"/>
        <v>8</v>
      </c>
      <c r="G269" s="11">
        <f t="shared" si="60"/>
        <v>9</v>
      </c>
      <c r="H269" s="11">
        <f t="shared" si="60"/>
        <v>11</v>
      </c>
      <c r="I269" s="11">
        <f t="shared" si="60"/>
        <v>13</v>
      </c>
      <c r="J269" s="11">
        <f t="shared" si="60"/>
        <v>22</v>
      </c>
      <c r="K269" s="11">
        <f t="shared" si="60"/>
        <v>30</v>
      </c>
      <c r="L269" s="11">
        <f t="shared" si="60"/>
        <v>50</v>
      </c>
      <c r="M269" s="11">
        <f t="shared" si="60"/>
        <v>53</v>
      </c>
      <c r="N269" s="11">
        <f t="shared" si="60"/>
        <v>60</v>
      </c>
      <c r="O269" s="12"/>
      <c r="Q269" s="10">
        <v>1028</v>
      </c>
      <c r="R269" s="10" t="s">
        <v>37</v>
      </c>
      <c r="S269" s="11">
        <f>+'[16]36'!$E$12</f>
        <v>1</v>
      </c>
      <c r="T269" s="11">
        <f>+'[16]36'!$F$12</f>
        <v>1</v>
      </c>
      <c r="U269" s="11">
        <f>+'[16]36'!$G$12</f>
        <v>3</v>
      </c>
      <c r="V269" s="11">
        <f>+'[16]36'!$I$12</f>
        <v>3</v>
      </c>
      <c r="W269" s="11">
        <f>+'[16]36'!$J$12</f>
        <v>1</v>
      </c>
      <c r="X269" s="11">
        <f>+'[16]36'!$K$12</f>
        <v>2</v>
      </c>
      <c r="Y269" s="11">
        <f>+'[16]36'!$M$12</f>
        <v>2</v>
      </c>
      <c r="Z269" s="11">
        <f>+'[16]36'!$N$12</f>
        <v>9</v>
      </c>
      <c r="AA269" s="11">
        <f>+'[16]36'!$O$12</f>
        <v>8</v>
      </c>
      <c r="AB269" s="11">
        <f>+'[16]36'!$Q$12</f>
        <v>20</v>
      </c>
      <c r="AC269" s="11">
        <f>+'[16]36'!$R$12</f>
        <v>3</v>
      </c>
      <c r="AD269" s="11">
        <f>+'[16]36'!$S$12</f>
        <v>7</v>
      </c>
      <c r="AE269" s="12">
        <f t="shared" si="61"/>
        <v>60</v>
      </c>
    </row>
    <row r="270" spans="1:31">
      <c r="A270" s="10">
        <v>1029</v>
      </c>
      <c r="B270" s="10" t="s">
        <v>38</v>
      </c>
      <c r="C270" s="11">
        <f t="shared" si="59"/>
        <v>0</v>
      </c>
      <c r="D270" s="11">
        <f t="shared" si="60"/>
        <v>0</v>
      </c>
      <c r="E270" s="11">
        <f t="shared" si="60"/>
        <v>0</v>
      </c>
      <c r="F270" s="11">
        <f t="shared" si="60"/>
        <v>1</v>
      </c>
      <c r="G270" s="11">
        <f t="shared" si="60"/>
        <v>4</v>
      </c>
      <c r="H270" s="11">
        <f t="shared" si="60"/>
        <v>6</v>
      </c>
      <c r="I270" s="11">
        <f t="shared" si="60"/>
        <v>6</v>
      </c>
      <c r="J270" s="11">
        <f t="shared" si="60"/>
        <v>8</v>
      </c>
      <c r="K270" s="11">
        <f t="shared" si="60"/>
        <v>8</v>
      </c>
      <c r="L270" s="11">
        <f t="shared" si="60"/>
        <v>10</v>
      </c>
      <c r="M270" s="11">
        <f t="shared" si="60"/>
        <v>10</v>
      </c>
      <c r="N270" s="11">
        <f t="shared" si="60"/>
        <v>10</v>
      </c>
      <c r="O270" s="12"/>
      <c r="Q270" s="10">
        <v>1029</v>
      </c>
      <c r="R270" s="10" t="s">
        <v>38</v>
      </c>
      <c r="S270" s="11">
        <f>+'[16]37'!$E$12</f>
        <v>0</v>
      </c>
      <c r="T270" s="11">
        <f>+'[16]37'!$F$12</f>
        <v>0</v>
      </c>
      <c r="U270" s="11">
        <f>+'[16]37'!$G$12</f>
        <v>0</v>
      </c>
      <c r="V270" s="11">
        <f>+'[16]37'!$I$12</f>
        <v>1</v>
      </c>
      <c r="W270" s="11">
        <f>+'[16]37'!$J$12</f>
        <v>3</v>
      </c>
      <c r="X270" s="11">
        <f>+'[16]37'!$K$12</f>
        <v>2</v>
      </c>
      <c r="Y270" s="11">
        <f>+'[16]37'!$M$12</f>
        <v>0</v>
      </c>
      <c r="Z270" s="11">
        <f>+'[16]37'!$N$12</f>
        <v>2</v>
      </c>
      <c r="AA270" s="11">
        <f>+'[16]37'!$O$12</f>
        <v>0</v>
      </c>
      <c r="AB270" s="11">
        <f>+'[16]37'!$Q$12</f>
        <v>2</v>
      </c>
      <c r="AC270" s="11">
        <f>+'[16]37'!$R$12</f>
        <v>0</v>
      </c>
      <c r="AD270" s="11">
        <f>+'[16]37'!$S$12</f>
        <v>0</v>
      </c>
      <c r="AE270" s="12">
        <f t="shared" si="61"/>
        <v>10</v>
      </c>
    </row>
    <row r="271" spans="1:31">
      <c r="A271" s="15">
        <v>1030</v>
      </c>
      <c r="B271" s="15" t="s">
        <v>18</v>
      </c>
      <c r="C271" s="16">
        <f t="shared" si="59"/>
        <v>0</v>
      </c>
      <c r="D271" s="16">
        <f t="shared" si="60"/>
        <v>0</v>
      </c>
      <c r="E271" s="16">
        <f t="shared" si="60"/>
        <v>0</v>
      </c>
      <c r="F271" s="16">
        <f t="shared" si="60"/>
        <v>0</v>
      </c>
      <c r="G271" s="16">
        <f t="shared" si="60"/>
        <v>3</v>
      </c>
      <c r="H271" s="16">
        <f t="shared" si="60"/>
        <v>3</v>
      </c>
      <c r="I271" s="16">
        <f t="shared" si="60"/>
        <v>3</v>
      </c>
      <c r="J271" s="16">
        <f t="shared" si="60"/>
        <v>3</v>
      </c>
      <c r="K271" s="16">
        <f t="shared" si="60"/>
        <v>4</v>
      </c>
      <c r="L271" s="16">
        <f t="shared" si="60"/>
        <v>4</v>
      </c>
      <c r="M271" s="16">
        <f t="shared" si="60"/>
        <v>4</v>
      </c>
      <c r="N271" s="16">
        <f t="shared" si="60"/>
        <v>4</v>
      </c>
      <c r="O271" s="17"/>
      <c r="Q271" s="15">
        <v>1030</v>
      </c>
      <c r="R271" s="15" t="s">
        <v>18</v>
      </c>
      <c r="S271" s="16">
        <f>+'[16]17'!$E$12</f>
        <v>0</v>
      </c>
      <c r="T271" s="16">
        <f>+'[16]17'!$F$12</f>
        <v>0</v>
      </c>
      <c r="U271" s="16">
        <f>+'[16]17'!$G$12</f>
        <v>0</v>
      </c>
      <c r="V271" s="16">
        <f>+'[16]17'!$I$12</f>
        <v>0</v>
      </c>
      <c r="W271" s="16">
        <f>+'[16]17'!$J$12</f>
        <v>3</v>
      </c>
      <c r="X271" s="16">
        <f>+'[16]17'!$K$12</f>
        <v>0</v>
      </c>
      <c r="Y271" s="16">
        <f>+'[16]17'!$M$12</f>
        <v>0</v>
      </c>
      <c r="Z271" s="16">
        <f>+'[16]17'!$N$12</f>
        <v>0</v>
      </c>
      <c r="AA271" s="16">
        <f>+'[16]17'!$O$12</f>
        <v>1</v>
      </c>
      <c r="AB271" s="16">
        <f>+'[16]17'!$Q$12</f>
        <v>0</v>
      </c>
      <c r="AC271" s="16">
        <f>+'[16]17'!$R$12</f>
        <v>0</v>
      </c>
      <c r="AD271" s="16">
        <f>+'[16]17'!$S$12</f>
        <v>0</v>
      </c>
      <c r="AE271" s="17">
        <f t="shared" si="61"/>
        <v>4</v>
      </c>
    </row>
    <row r="272" spans="1:31">
      <c r="A272" s="4">
        <v>10300</v>
      </c>
      <c r="B272" s="4" t="s">
        <v>149</v>
      </c>
      <c r="C272" s="5">
        <f>SUM(C245:C271)</f>
        <v>70</v>
      </c>
      <c r="D272" s="5">
        <f t="shared" ref="D272:N272" si="62">SUM(D245:D271)</f>
        <v>180</v>
      </c>
      <c r="E272" s="5">
        <f t="shared" si="62"/>
        <v>258</v>
      </c>
      <c r="F272" s="5">
        <f t="shared" si="62"/>
        <v>367</v>
      </c>
      <c r="G272" s="5">
        <f t="shared" si="62"/>
        <v>408</v>
      </c>
      <c r="H272" s="5">
        <f t="shared" si="62"/>
        <v>476</v>
      </c>
      <c r="I272" s="5">
        <f t="shared" si="62"/>
        <v>566</v>
      </c>
      <c r="J272" s="5">
        <f t="shared" si="62"/>
        <v>688</v>
      </c>
      <c r="K272" s="5">
        <f t="shared" si="62"/>
        <v>824</v>
      </c>
      <c r="L272" s="5">
        <f t="shared" si="62"/>
        <v>1080</v>
      </c>
      <c r="M272" s="5">
        <f t="shared" si="62"/>
        <v>1147</v>
      </c>
      <c r="N272" s="5">
        <f t="shared" si="62"/>
        <v>1183</v>
      </c>
      <c r="O272" s="6"/>
      <c r="Q272" s="4">
        <v>10300</v>
      </c>
      <c r="R272" s="4" t="s">
        <v>149</v>
      </c>
      <c r="S272" s="6">
        <f>SUM(S245:S271)</f>
        <v>70</v>
      </c>
      <c r="T272" s="6">
        <f>SUM(T245:T271)</f>
        <v>110</v>
      </c>
      <c r="U272" s="6">
        <f>SUM(U245:U271)</f>
        <v>78</v>
      </c>
      <c r="V272" s="6">
        <f t="shared" ref="V272:AD272" si="63">SUM(V245:V271)</f>
        <v>109</v>
      </c>
      <c r="W272" s="6">
        <f t="shared" si="63"/>
        <v>41</v>
      </c>
      <c r="X272" s="6">
        <f t="shared" si="63"/>
        <v>68</v>
      </c>
      <c r="Y272" s="6">
        <f t="shared" si="63"/>
        <v>90</v>
      </c>
      <c r="Z272" s="6">
        <f t="shared" si="63"/>
        <v>122</v>
      </c>
      <c r="AA272" s="6">
        <f t="shared" si="63"/>
        <v>136</v>
      </c>
      <c r="AB272" s="6">
        <f t="shared" si="63"/>
        <v>256</v>
      </c>
      <c r="AC272" s="6">
        <f t="shared" si="63"/>
        <v>67</v>
      </c>
      <c r="AD272" s="6">
        <f t="shared" si="63"/>
        <v>36</v>
      </c>
      <c r="AE272" s="6">
        <f>SUM(S272:AD272)</f>
        <v>1183</v>
      </c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67"/>
  <sheetViews>
    <sheetView zoomScale="70" zoomScaleNormal="70" workbookViewId="0">
      <selection activeCell="A2" sqref="A2"/>
    </sheetView>
  </sheetViews>
  <sheetFormatPr defaultRowHeight="15"/>
  <cols>
    <col min="2" max="2" width="12.85546875" bestFit="1" customWidth="1"/>
    <col min="4" max="4" width="13" bestFit="1" customWidth="1"/>
    <col min="5" max="5" width="10.5703125" bestFit="1" customWidth="1"/>
    <col min="6" max="6" width="14.28515625" bestFit="1" customWidth="1"/>
    <col min="7" max="7" width="9" bestFit="1" customWidth="1"/>
    <col min="8" max="8" width="11.5703125" bestFit="1" customWidth="1"/>
    <col min="9" max="9" width="10.5703125" bestFit="1" customWidth="1"/>
    <col min="10" max="10" width="12.5703125" bestFit="1" customWidth="1"/>
    <col min="11" max="11" width="8" bestFit="1" customWidth="1"/>
    <col min="12" max="12" width="11.5703125" bestFit="1" customWidth="1"/>
    <col min="13" max="13" width="10.5703125" bestFit="1" customWidth="1"/>
    <col min="14" max="14" width="12.5703125" bestFit="1" customWidth="1"/>
    <col min="15" max="15" width="8" bestFit="1" customWidth="1"/>
    <col min="16" max="16" width="11.5703125" bestFit="1" customWidth="1"/>
    <col min="17" max="17" width="10.5703125" bestFit="1" customWidth="1"/>
    <col min="18" max="18" width="12.5703125" bestFit="1" customWidth="1"/>
    <col min="19" max="19" width="9" bestFit="1" customWidth="1"/>
    <col min="20" max="20" width="11.5703125" bestFit="1" customWidth="1"/>
    <col min="21" max="21" width="10.5703125" bestFit="1" customWidth="1"/>
    <col min="22" max="22" width="14.28515625" bestFit="1" customWidth="1"/>
    <col min="23" max="23" width="9" bestFit="1" customWidth="1"/>
    <col min="24" max="24" width="11.5703125" bestFit="1" customWidth="1"/>
    <col min="25" max="25" width="10.5703125" bestFit="1" customWidth="1"/>
    <col min="26" max="26" width="12.5703125" bestFit="1" customWidth="1"/>
    <col min="27" max="27" width="8" bestFit="1" customWidth="1"/>
    <col min="28" max="28" width="11.5703125" bestFit="1" customWidth="1"/>
    <col min="29" max="29" width="10.5703125" bestFit="1" customWidth="1"/>
    <col min="30" max="30" width="12.5703125" bestFit="1" customWidth="1"/>
    <col min="31" max="31" width="8" bestFit="1" customWidth="1"/>
    <col min="32" max="32" width="11.5703125" bestFit="1" customWidth="1"/>
    <col min="33" max="33" width="10.5703125" bestFit="1" customWidth="1"/>
    <col min="34" max="34" width="12.5703125" bestFit="1" customWidth="1"/>
  </cols>
  <sheetData>
    <row r="1" spans="1:34"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  <c r="Z1">
        <v>26</v>
      </c>
      <c r="AA1">
        <v>27</v>
      </c>
      <c r="AB1">
        <v>28</v>
      </c>
      <c r="AC1">
        <v>29</v>
      </c>
      <c r="AD1">
        <v>30</v>
      </c>
      <c r="AE1">
        <v>31</v>
      </c>
      <c r="AF1">
        <v>32</v>
      </c>
      <c r="AG1">
        <v>33</v>
      </c>
      <c r="AH1">
        <v>34</v>
      </c>
    </row>
    <row r="2" spans="1:34" ht="18.75">
      <c r="A2" s="342" t="s">
        <v>88</v>
      </c>
      <c r="B2" s="254"/>
      <c r="C2" s="414">
        <v>2561</v>
      </c>
      <c r="D2" s="415"/>
      <c r="E2" s="415"/>
      <c r="F2" s="415"/>
      <c r="G2" s="415"/>
      <c r="H2" s="415"/>
      <c r="I2" s="415"/>
      <c r="J2" s="415"/>
      <c r="K2" s="415"/>
      <c r="L2" s="415"/>
      <c r="M2" s="415"/>
      <c r="N2" s="415"/>
      <c r="O2" s="415"/>
      <c r="P2" s="415"/>
      <c r="Q2" s="415"/>
      <c r="R2" s="415"/>
      <c r="S2" s="415"/>
      <c r="T2" s="415"/>
      <c r="U2" s="415"/>
      <c r="V2" s="415"/>
    </row>
    <row r="3" spans="1:34">
      <c r="A3" s="343">
        <v>2561</v>
      </c>
      <c r="B3" s="345"/>
      <c r="C3" s="413" t="s">
        <v>103</v>
      </c>
      <c r="D3" s="413"/>
      <c r="E3" s="413"/>
      <c r="F3" s="413"/>
      <c r="G3" s="413" t="s">
        <v>104</v>
      </c>
      <c r="H3" s="413"/>
      <c r="I3" s="413"/>
      <c r="J3" s="413"/>
      <c r="K3" s="413" t="s">
        <v>105</v>
      </c>
      <c r="L3" s="413"/>
      <c r="M3" s="413"/>
      <c r="N3" s="413"/>
      <c r="O3" s="413" t="s">
        <v>106</v>
      </c>
      <c r="P3" s="413"/>
      <c r="Q3" s="413"/>
      <c r="R3" s="413"/>
      <c r="S3" s="413" t="s">
        <v>128</v>
      </c>
      <c r="T3" s="413"/>
      <c r="U3" s="413"/>
      <c r="V3" s="413"/>
    </row>
    <row r="4" spans="1:34">
      <c r="A4" s="345" t="s">
        <v>107</v>
      </c>
      <c r="B4" s="345" t="s">
        <v>56</v>
      </c>
      <c r="C4" s="351" t="s">
        <v>12</v>
      </c>
      <c r="D4" s="351" t="s">
        <v>108</v>
      </c>
      <c r="E4" s="351" t="s">
        <v>42</v>
      </c>
      <c r="F4" s="351" t="s">
        <v>43</v>
      </c>
      <c r="G4" s="351" t="s">
        <v>12</v>
      </c>
      <c r="H4" s="351" t="s">
        <v>108</v>
      </c>
      <c r="I4" s="351" t="s">
        <v>42</v>
      </c>
      <c r="J4" s="351" t="s">
        <v>43</v>
      </c>
      <c r="K4" s="351" t="s">
        <v>12</v>
      </c>
      <c r="L4" s="351" t="s">
        <v>108</v>
      </c>
      <c r="M4" s="351" t="s">
        <v>42</v>
      </c>
      <c r="N4" s="351" t="s">
        <v>43</v>
      </c>
      <c r="O4" s="351" t="s">
        <v>12</v>
      </c>
      <c r="P4" s="351" t="s">
        <v>108</v>
      </c>
      <c r="Q4" s="351" t="s">
        <v>42</v>
      </c>
      <c r="R4" s="351" t="s">
        <v>43</v>
      </c>
      <c r="S4" s="351" t="s">
        <v>12</v>
      </c>
      <c r="T4" s="351" t="s">
        <v>108</v>
      </c>
      <c r="U4" s="351" t="s">
        <v>42</v>
      </c>
      <c r="V4" s="351" t="s">
        <v>43</v>
      </c>
    </row>
    <row r="5" spans="1:34">
      <c r="A5" s="254">
        <v>1004</v>
      </c>
      <c r="B5" s="254" t="s">
        <v>99</v>
      </c>
      <c r="C5" s="255">
        <f>+'[18]12M'!$E106</f>
        <v>116044</v>
      </c>
      <c r="D5" s="255">
        <f>+'[18]12M'!$F106</f>
        <v>35030851</v>
      </c>
      <c r="E5" s="257">
        <f>+'[18]12M'!$G106</f>
        <v>0.84743459801750354</v>
      </c>
      <c r="F5" s="255">
        <f>+'[18]12M'!$H106</f>
        <v>705833102.02000022</v>
      </c>
      <c r="G5" s="255">
        <f>+'[18]12M'!$K106</f>
        <v>89735</v>
      </c>
      <c r="H5" s="255">
        <f>+'[18]12M'!$L106</f>
        <v>16893260</v>
      </c>
      <c r="I5" s="257">
        <f>+'[18]12M'!$M106</f>
        <v>0.53466688357272119</v>
      </c>
      <c r="J5" s="255">
        <f>+'[18]12M'!$N106</f>
        <v>250059712.59000003</v>
      </c>
      <c r="K5" s="255">
        <f>+'[18]12M'!$Q106</f>
        <v>19409</v>
      </c>
      <c r="L5" s="255">
        <f>+'[18]12M'!$R106</f>
        <v>9263374</v>
      </c>
      <c r="M5" s="257">
        <f>+'[18]12M'!$S106</f>
        <v>1.3584064041810773</v>
      </c>
      <c r="N5" s="255">
        <f>+'[18]12M'!$T106</f>
        <v>206920783.27000001</v>
      </c>
      <c r="O5" s="255">
        <f>+'[18]12M'!$W106</f>
        <v>6900</v>
      </c>
      <c r="P5" s="255">
        <f>+'[18]12M'!$X106</f>
        <v>8874217</v>
      </c>
      <c r="Q5" s="256">
        <f>+'[18]12M'!$Y106</f>
        <v>3.0366481343497451</v>
      </c>
      <c r="R5" s="255">
        <f>+'[18]12M'!$Z106</f>
        <v>248852606.16000003</v>
      </c>
      <c r="S5" s="255">
        <v>1</v>
      </c>
      <c r="T5" s="255">
        <f>+'[18]12M'!$AD106</f>
        <v>182135</v>
      </c>
      <c r="U5" s="256">
        <f>+'[18]12M'!$AE106</f>
        <v>499</v>
      </c>
      <c r="V5" s="255">
        <f>+'[18]12M'!$AF106</f>
        <v>3873044.5</v>
      </c>
    </row>
    <row r="6" spans="1:34">
      <c r="A6" s="254">
        <v>1005</v>
      </c>
      <c r="B6" s="254" t="s">
        <v>13</v>
      </c>
      <c r="C6" s="255">
        <f>+'[18]12M'!$E107</f>
        <v>3182</v>
      </c>
      <c r="D6" s="255">
        <f>+'[18]12M'!$F107</f>
        <v>614562</v>
      </c>
      <c r="E6" s="257">
        <f>+'[18]12M'!$G107</f>
        <v>0.53716111241005426</v>
      </c>
      <c r="F6" s="255">
        <f>+'[18]12M'!$H107</f>
        <v>10099031.040000001</v>
      </c>
      <c r="G6" s="255">
        <f>+'[18]12M'!$K107</f>
        <v>2592</v>
      </c>
      <c r="H6" s="255">
        <f>+'[18]12M'!$L107</f>
        <v>405665</v>
      </c>
      <c r="I6" s="257">
        <f>+'[18]12M'!$M107</f>
        <v>0.43465426629022669</v>
      </c>
      <c r="J6" s="255">
        <f>+'[18]12M'!$N107</f>
        <v>5535926.6899999995</v>
      </c>
      <c r="K6" s="255">
        <f>+'[18]12M'!$Q107</f>
        <v>457</v>
      </c>
      <c r="L6" s="255">
        <f>+'[18]12M'!$R107</f>
        <v>153699</v>
      </c>
      <c r="M6" s="257">
        <f>+'[18]12M'!$S107</f>
        <v>0.94204284269559613</v>
      </c>
      <c r="N6" s="255">
        <f>+'[18]12M'!$T107</f>
        <v>3168724.6</v>
      </c>
      <c r="O6" s="255">
        <f>+'[18]12M'!$W107</f>
        <v>133</v>
      </c>
      <c r="P6" s="255">
        <f>+'[18]12M'!$X107</f>
        <v>55198</v>
      </c>
      <c r="Q6" s="256">
        <f>+'[18]12M'!$Y107</f>
        <v>1.1588306303469269</v>
      </c>
      <c r="R6" s="255">
        <f>+'[18]12M'!$Z107</f>
        <v>1394379.75</v>
      </c>
      <c r="S6" s="255">
        <f>+'[18]12M'!$AC107</f>
        <v>0</v>
      </c>
      <c r="T6" s="255">
        <f>+'[18]12M'!$AD107</f>
        <v>0</v>
      </c>
      <c r="U6" s="256" t="e">
        <f>+'[18]12M'!$AE107</f>
        <v>#DIV/0!</v>
      </c>
      <c r="V6" s="255">
        <f>+'[18]12M'!$AF107</f>
        <v>0</v>
      </c>
    </row>
    <row r="7" spans="1:34">
      <c r="A7" s="254">
        <v>1006</v>
      </c>
      <c r="B7" s="254" t="s">
        <v>14</v>
      </c>
      <c r="C7" s="255">
        <f>+'[18]12M'!$E108</f>
        <v>17026</v>
      </c>
      <c r="D7" s="255">
        <f>+'[18]12M'!$F108</f>
        <v>2913635</v>
      </c>
      <c r="E7" s="257">
        <f>+'[18]12M'!$G108</f>
        <v>0.48076136134880848</v>
      </c>
      <c r="F7" s="255">
        <f>+'[18]12M'!$H108</f>
        <v>47151850.130000003</v>
      </c>
      <c r="G7" s="255">
        <f>+'[18]12M'!$K108</f>
        <v>14709</v>
      </c>
      <c r="H7" s="255">
        <f>+'[18]12M'!$L108</f>
        <v>2147978</v>
      </c>
      <c r="I7" s="257">
        <f>+'[18]12M'!$M108</f>
        <v>0.41209139966224656</v>
      </c>
      <c r="J7" s="255">
        <f>+'[18]12M'!$N108</f>
        <v>28955798.109999999</v>
      </c>
      <c r="K7" s="255">
        <f>+'[18]12M'!$Q108</f>
        <v>1686</v>
      </c>
      <c r="L7" s="255">
        <f>+'[18]12M'!$R108</f>
        <v>440072</v>
      </c>
      <c r="M7" s="257">
        <f>+'[18]12M'!$S108</f>
        <v>0.71617268329597095</v>
      </c>
      <c r="N7" s="255">
        <f>+'[18]12M'!$T108</f>
        <v>9130070.9700000007</v>
      </c>
      <c r="O7" s="255">
        <f>+'[18]12M'!$W108</f>
        <v>631</v>
      </c>
      <c r="P7" s="255">
        <f>+'[18]12M'!$X108</f>
        <v>325585</v>
      </c>
      <c r="Q7" s="256">
        <f>+'[18]12M'!$Y108</f>
        <v>1.393771404109589</v>
      </c>
      <c r="R7" s="255">
        <f>+'[18]12M'!$Z108</f>
        <v>9065981.0500000007</v>
      </c>
      <c r="S7" s="255">
        <f>+'[18]12M'!$AC108</f>
        <v>0</v>
      </c>
      <c r="T7" s="255">
        <f>+'[18]12M'!$AD108</f>
        <v>0</v>
      </c>
      <c r="U7" s="256" t="e">
        <f>+'[18]12M'!$AE108</f>
        <v>#DIV/0!</v>
      </c>
      <c r="V7" s="255">
        <f>+'[18]12M'!$AF108</f>
        <v>0</v>
      </c>
    </row>
    <row r="8" spans="1:34">
      <c r="A8" s="254">
        <v>1007</v>
      </c>
      <c r="B8" s="254" t="s">
        <v>15</v>
      </c>
      <c r="C8" s="255">
        <f>+'[18]12M'!$E109</f>
        <v>20729</v>
      </c>
      <c r="D8" s="255">
        <f>+'[18]12M'!$F109</f>
        <v>5386864</v>
      </c>
      <c r="E8" s="257">
        <f>+'[18]12M'!$G109</f>
        <v>0.73006017693598058</v>
      </c>
      <c r="F8" s="255">
        <f>+'[18]12M'!$H109</f>
        <v>97422478.439999998</v>
      </c>
      <c r="G8" s="255">
        <f>+'[18]12M'!$K109</f>
        <v>18417</v>
      </c>
      <c r="H8" s="255">
        <f>+'[18]12M'!$L109</f>
        <v>3105684</v>
      </c>
      <c r="I8" s="257">
        <f>+'[18]12M'!$M109</f>
        <v>0.47386518643747122</v>
      </c>
      <c r="J8" s="255">
        <f>+'[18]12M'!$N109</f>
        <v>41688467.079999998</v>
      </c>
      <c r="K8" s="255">
        <f>+'[18]12M'!$Q109</f>
        <v>1760</v>
      </c>
      <c r="L8" s="255">
        <f>+'[18]12M'!$R109</f>
        <v>1561040</v>
      </c>
      <c r="M8" s="257">
        <f>+'[18]12M'!$S109</f>
        <v>2.5061950880798238</v>
      </c>
      <c r="N8" s="255">
        <f>+'[18]12M'!$T109</f>
        <v>35297394.07</v>
      </c>
      <c r="O8" s="255">
        <f>+'[18]12M'!$W109</f>
        <v>552</v>
      </c>
      <c r="P8" s="255">
        <f>+'[18]12M'!$X109</f>
        <v>720140</v>
      </c>
      <c r="Q8" s="256">
        <f>+'[18]12M'!$Y109</f>
        <v>3.5677871634174738</v>
      </c>
      <c r="R8" s="255">
        <f>+'[18]12M'!$Z109</f>
        <v>20436617.289999999</v>
      </c>
      <c r="S8" s="255">
        <f>+'[18]12M'!$AC109</f>
        <v>1</v>
      </c>
      <c r="T8" s="255">
        <f>+'[18]12M'!$AD109</f>
        <v>5677</v>
      </c>
      <c r="U8" s="256">
        <f>+'[18]12M'!$AE109</f>
        <v>15.553424657534247</v>
      </c>
      <c r="V8" s="255">
        <f>+'[18]12M'!$AF109</f>
        <v>85155</v>
      </c>
    </row>
    <row r="9" spans="1:34">
      <c r="A9" s="254">
        <v>1008</v>
      </c>
      <c r="B9" s="254" t="s">
        <v>16</v>
      </c>
      <c r="C9" s="255">
        <f>+'[18]12M'!$E110</f>
        <v>5369</v>
      </c>
      <c r="D9" s="255">
        <f>+'[18]12M'!$F110</f>
        <v>1441303</v>
      </c>
      <c r="E9" s="257">
        <f>+'[18]12M'!$G110</f>
        <v>0.7517181310614417</v>
      </c>
      <c r="F9" s="255">
        <f>+'[18]12M'!$H110</f>
        <v>27660562.329999998</v>
      </c>
      <c r="G9" s="255">
        <f>+'[18]12M'!$K110</f>
        <v>3853</v>
      </c>
      <c r="H9" s="255">
        <f>+'[18]12M'!$L110</f>
        <v>500885</v>
      </c>
      <c r="I9" s="257">
        <f>+'[18]12M'!$M110</f>
        <v>0.36716726989508403</v>
      </c>
      <c r="J9" s="255">
        <f>+'[18]12M'!$N110</f>
        <v>6837331.1999999993</v>
      </c>
      <c r="K9" s="255">
        <f>+'[18]12M'!$Q110</f>
        <v>1302</v>
      </c>
      <c r="L9" s="255">
        <f>+'[18]12M'!$R110</f>
        <v>837497</v>
      </c>
      <c r="M9" s="257">
        <f>+'[18]12M'!$S110</f>
        <v>1.7575735953788765</v>
      </c>
      <c r="N9" s="255">
        <f>+'[18]12M'!$T110</f>
        <v>18026018.180000003</v>
      </c>
      <c r="O9" s="255">
        <f>+'[18]12M'!$W110</f>
        <v>214</v>
      </c>
      <c r="P9" s="255">
        <f>+'[18]12M'!$X110</f>
        <v>102921</v>
      </c>
      <c r="Q9" s="256">
        <f>+'[18]12M'!$Y110</f>
        <v>1.3427397260273972</v>
      </c>
      <c r="R9" s="255">
        <f>+'[18]12M'!$Z110</f>
        <v>2797212.95</v>
      </c>
      <c r="S9" s="255">
        <f>+'[18]12M'!$AC110</f>
        <v>0</v>
      </c>
      <c r="T9" s="255">
        <f>+'[18]12M'!$AD110</f>
        <v>0</v>
      </c>
      <c r="U9" s="256" t="e">
        <f>+'[18]12M'!$AE110</f>
        <v>#DIV/0!</v>
      </c>
      <c r="V9" s="255">
        <f>+'[18]12M'!$AF110</f>
        <v>0</v>
      </c>
    </row>
    <row r="10" spans="1:34">
      <c r="A10" s="254">
        <v>1009</v>
      </c>
      <c r="B10" s="254" t="s">
        <v>17</v>
      </c>
      <c r="C10" s="255">
        <f>+'[18]12M'!$E111</f>
        <v>5473</v>
      </c>
      <c r="D10" s="255">
        <f>+'[18]12M'!$F111</f>
        <v>1246562</v>
      </c>
      <c r="E10" s="257">
        <f>+'[18]12M'!$G111</f>
        <v>0.63344864252330213</v>
      </c>
      <c r="F10" s="255">
        <f>+'[18]12M'!$H111</f>
        <v>23711363.02</v>
      </c>
      <c r="G10" s="255">
        <f>+'[18]12M'!$K111</f>
        <v>3798</v>
      </c>
      <c r="H10" s="255">
        <f>+'[18]12M'!$L111</f>
        <v>516457</v>
      </c>
      <c r="I10" s="257">
        <f>+'[18]12M'!$M111</f>
        <v>0.38077252016456054</v>
      </c>
      <c r="J10" s="255">
        <f>+'[18]12M'!$N111</f>
        <v>6963638.2699999996</v>
      </c>
      <c r="K10" s="255">
        <f>+'[18]12M'!$Q111</f>
        <v>1381</v>
      </c>
      <c r="L10" s="255">
        <f>+'[18]12M'!$R111</f>
        <v>573645</v>
      </c>
      <c r="M10" s="257">
        <f>+'[18]12M'!$S111</f>
        <v>1.1372142814662094</v>
      </c>
      <c r="N10" s="255">
        <f>+'[18]12M'!$T111</f>
        <v>12509808.800000001</v>
      </c>
      <c r="O10" s="255">
        <f>+'[18]12M'!$W111</f>
        <v>294</v>
      </c>
      <c r="P10" s="255">
        <f>+'[18]12M'!$X111</f>
        <v>156460</v>
      </c>
      <c r="Q10" s="256">
        <f>+'[18]12M'!$Y111</f>
        <v>1.4605026720496603</v>
      </c>
      <c r="R10" s="255">
        <f>+'[18]12M'!$Z111</f>
        <v>4237915.95</v>
      </c>
      <c r="S10" s="255">
        <f>+'[18]12M'!$AC111</f>
        <v>0</v>
      </c>
      <c r="T10" s="255">
        <f>+'[18]12M'!$AD111</f>
        <v>0</v>
      </c>
      <c r="U10" s="256" t="e">
        <f>+'[18]12M'!$AE111</f>
        <v>#DIV/0!</v>
      </c>
      <c r="V10" s="255">
        <f>+'[18]12M'!$AF111</f>
        <v>0</v>
      </c>
    </row>
    <row r="11" spans="1:34">
      <c r="A11" s="254">
        <v>1010</v>
      </c>
      <c r="B11" s="254" t="s">
        <v>19</v>
      </c>
      <c r="C11" s="255">
        <f>+'[18]12M'!$E113</f>
        <v>6732</v>
      </c>
      <c r="D11" s="255">
        <f>+'[18]12M'!$F113</f>
        <v>1702478</v>
      </c>
      <c r="E11" s="257">
        <f>+'[18]12M'!$G113</f>
        <v>0.70495326648095413</v>
      </c>
      <c r="F11" s="255">
        <f>+'[18]12M'!$H113</f>
        <v>31583564.710000005</v>
      </c>
      <c r="G11" s="255">
        <f>+'[18]12M'!$K113</f>
        <v>5134</v>
      </c>
      <c r="H11" s="255">
        <f>+'[18]12M'!$L113</f>
        <v>823688</v>
      </c>
      <c r="I11" s="257">
        <f>+'[18]12M'!$M113</f>
        <v>0.4471771429812334</v>
      </c>
      <c r="J11" s="255">
        <f>+'[18]12M'!$N113</f>
        <v>11660697.209999999</v>
      </c>
      <c r="K11" s="255">
        <f>+'[18]12M'!$Q113</f>
        <v>1145</v>
      </c>
      <c r="L11" s="255">
        <f>+'[18]12M'!$R113</f>
        <v>618537</v>
      </c>
      <c r="M11" s="257">
        <f>+'[18]12M'!$S113</f>
        <v>1.5294421640868403</v>
      </c>
      <c r="N11" s="255">
        <f>+'[18]12M'!$T113</f>
        <v>12961647.449999999</v>
      </c>
      <c r="O11" s="255">
        <f>+'[18]12M'!$W113</f>
        <v>453</v>
      </c>
      <c r="P11" s="255">
        <f>+'[18]12M'!$X113</f>
        <v>260253</v>
      </c>
      <c r="Q11" s="256">
        <f>+'[18]12M'!$Y113</f>
        <v>1.5433374844333749</v>
      </c>
      <c r="R11" s="255">
        <f>+'[18]12M'!$Z113</f>
        <v>6961220.0499999998</v>
      </c>
      <c r="S11" s="255">
        <f>+'[18]12M'!$AC113</f>
        <v>0</v>
      </c>
      <c r="T11" s="255">
        <f>+'[18]12M'!$AD113</f>
        <v>0</v>
      </c>
      <c r="U11" s="256" t="e">
        <f>+'[18]12M'!$AE113</f>
        <v>#DIV/0!</v>
      </c>
      <c r="V11" s="255">
        <f>+'[18]12M'!$AF113</f>
        <v>0</v>
      </c>
    </row>
    <row r="12" spans="1:34">
      <c r="A12" s="254">
        <v>1011</v>
      </c>
      <c r="B12" s="254" t="s">
        <v>20</v>
      </c>
      <c r="C12" s="255">
        <f>+'[18]12M'!$E114</f>
        <v>5734</v>
      </c>
      <c r="D12" s="255">
        <f>+'[18]12M'!$F114</f>
        <v>1136073</v>
      </c>
      <c r="E12" s="257">
        <f>+'[18]12M'!$G114</f>
        <v>0.55368296133119055</v>
      </c>
      <c r="F12" s="255">
        <f>+'[18]12M'!$H114</f>
        <v>19260292.440000001</v>
      </c>
      <c r="G12" s="255">
        <f>+'[18]12M'!$K114</f>
        <v>4610</v>
      </c>
      <c r="H12" s="255">
        <f>+'[18]12M'!$L114</f>
        <v>694627</v>
      </c>
      <c r="I12" s="257">
        <f>+'[18]12M'!$M114</f>
        <v>0.4198296208323134</v>
      </c>
      <c r="J12" s="255">
        <f>+'[18]12M'!$N114</f>
        <v>9525105.7400000002</v>
      </c>
      <c r="K12" s="255">
        <f>+'[18]12M'!$Q114</f>
        <v>872</v>
      </c>
      <c r="L12" s="255">
        <f>+'[18]12M'!$R114</f>
        <v>322737</v>
      </c>
      <c r="M12" s="257">
        <f>+'[18]12M'!$S114</f>
        <v>1.0589352801246821</v>
      </c>
      <c r="N12" s="255">
        <f>+'[18]12M'!$T114</f>
        <v>6617472.1999999993</v>
      </c>
      <c r="O12" s="255">
        <f>+'[18]12M'!$W114</f>
        <v>252</v>
      </c>
      <c r="P12" s="255">
        <f>+'[18]12M'!$X114</f>
        <v>118709</v>
      </c>
      <c r="Q12" s="256">
        <f>+'[18]12M'!$Y114</f>
        <v>1.282959120261544</v>
      </c>
      <c r="R12" s="255">
        <f>+'[18]12M'!$Z114</f>
        <v>3117714.5</v>
      </c>
      <c r="S12" s="255">
        <f>+'[18]12M'!$AC114</f>
        <v>0</v>
      </c>
      <c r="T12" s="255">
        <f>+'[18]12M'!$AD114</f>
        <v>0</v>
      </c>
      <c r="U12" s="256" t="e">
        <f>+'[18]12M'!$AE114</f>
        <v>#DIV/0!</v>
      </c>
      <c r="V12" s="255">
        <f>+'[18]12M'!$AF114</f>
        <v>0</v>
      </c>
    </row>
    <row r="13" spans="1:34">
      <c r="A13" s="254">
        <v>1012</v>
      </c>
      <c r="B13" s="254" t="s">
        <v>21</v>
      </c>
      <c r="C13" s="255">
        <f>+'[18]12M'!$E115</f>
        <v>16470</v>
      </c>
      <c r="D13" s="255">
        <f>+'[18]12M'!$F115</f>
        <v>3540529</v>
      </c>
      <c r="E13" s="257">
        <f>+'[18]12M'!$G115</f>
        <v>0.59964018496305105</v>
      </c>
      <c r="F13" s="255">
        <f>+'[18]12M'!$H115</f>
        <v>63261943.689999998</v>
      </c>
      <c r="G13" s="255">
        <f>+'[18]12M'!$K115</f>
        <v>13394</v>
      </c>
      <c r="H13" s="255">
        <f>+'[18]12M'!$L115</f>
        <v>2089518</v>
      </c>
      <c r="I13" s="257">
        <f>+'[18]12M'!$M115</f>
        <v>0.43580289656783411</v>
      </c>
      <c r="J13" s="255">
        <f>+'[18]12M'!$N115</f>
        <v>28862430.68</v>
      </c>
      <c r="K13" s="255">
        <f>+'[18]12M'!$Q115</f>
        <v>2378</v>
      </c>
      <c r="L13" s="255">
        <f>+'[18]12M'!$R115</f>
        <v>982757</v>
      </c>
      <c r="M13" s="257">
        <f>+'[18]12M'!$S115</f>
        <v>1.1533454407825441</v>
      </c>
      <c r="N13" s="255">
        <f>+'[18]12M'!$T115</f>
        <v>21266584.109999999</v>
      </c>
      <c r="O13" s="255">
        <f>+'[18]12M'!$W115</f>
        <v>698</v>
      </c>
      <c r="P13" s="255">
        <f>+'[18]12M'!$X115</f>
        <v>468254</v>
      </c>
      <c r="Q13" s="256">
        <f>+'[18]12M'!$Y115</f>
        <v>1.8171213473553496</v>
      </c>
      <c r="R13" s="255">
        <f>+'[18]12M'!$Z115</f>
        <v>13132928.9</v>
      </c>
      <c r="S13" s="255">
        <f>+'[18]12M'!$AC115</f>
        <v>0</v>
      </c>
      <c r="T13" s="255">
        <f>+'[18]12M'!$AD115</f>
        <v>0</v>
      </c>
      <c r="U13" s="256" t="e">
        <f>+'[18]12M'!$AE115</f>
        <v>#DIV/0!</v>
      </c>
      <c r="V13" s="255">
        <f>+'[18]12M'!$AF115</f>
        <v>0</v>
      </c>
    </row>
    <row r="14" spans="1:34">
      <c r="A14" s="254">
        <v>1013</v>
      </c>
      <c r="B14" s="254" t="s">
        <v>22</v>
      </c>
      <c r="C14" s="255">
        <f>+'[18]12M'!$E116</f>
        <v>1224</v>
      </c>
      <c r="D14" s="255">
        <f>+'[18]12M'!$F116</f>
        <v>207289</v>
      </c>
      <c r="E14" s="257">
        <f>+'[18]12M'!$G116</f>
        <v>0.47643881584995867</v>
      </c>
      <c r="F14" s="255">
        <f>+'[18]12M'!$H116</f>
        <v>3756511.7800000003</v>
      </c>
      <c r="G14" s="255">
        <f>+'[18]12M'!$K116</f>
        <v>903</v>
      </c>
      <c r="H14" s="255">
        <f>+'[18]12M'!$L116</f>
        <v>106291</v>
      </c>
      <c r="I14" s="257">
        <f>+'[18]12M'!$M116</f>
        <v>0.3335718432738628</v>
      </c>
      <c r="J14" s="255">
        <f>+'[18]12M'!$N116</f>
        <v>1399266.4800000002</v>
      </c>
      <c r="K14" s="255">
        <f>+'[18]12M'!$Q116</f>
        <v>263</v>
      </c>
      <c r="L14" s="255">
        <f>+'[18]12M'!$R116</f>
        <v>74026</v>
      </c>
      <c r="M14" s="257">
        <f>+'[18]12M'!$S116</f>
        <v>0.7815451210177633</v>
      </c>
      <c r="N14" s="255">
        <f>+'[18]12M'!$T116</f>
        <v>1576241.1</v>
      </c>
      <c r="O14" s="255">
        <f>+'[18]12M'!$W116</f>
        <v>58</v>
      </c>
      <c r="P14" s="255">
        <f>+'[18]12M'!$X116</f>
        <v>26972</v>
      </c>
      <c r="Q14" s="256">
        <f>+'[18]12M'!$Y116</f>
        <v>1.2419477379993094</v>
      </c>
      <c r="R14" s="255">
        <f>+'[18]12M'!$Z116</f>
        <v>781004.2</v>
      </c>
      <c r="S14" s="255">
        <f>+'[18]12M'!$AC116</f>
        <v>0</v>
      </c>
      <c r="T14" s="255">
        <f>+'[18]12M'!$AD116</f>
        <v>0</v>
      </c>
      <c r="U14" s="256" t="e">
        <f>+'[18]12M'!$AE116</f>
        <v>#DIV/0!</v>
      </c>
      <c r="V14" s="255">
        <f>+'[18]12M'!$AF116</f>
        <v>0</v>
      </c>
    </row>
    <row r="15" spans="1:34">
      <c r="A15" s="254">
        <v>1014</v>
      </c>
      <c r="B15" s="254" t="s">
        <v>23</v>
      </c>
      <c r="C15" s="255">
        <f>+'[18]12M'!$E117</f>
        <v>41436</v>
      </c>
      <c r="D15" s="255">
        <f>+'[18]12M'!$F117</f>
        <v>8987723</v>
      </c>
      <c r="E15" s="257">
        <f>+'[18]12M'!$G117</f>
        <v>0.60724032083789314</v>
      </c>
      <c r="F15" s="255">
        <f>+'[18]12M'!$H117</f>
        <v>158691265.73999998</v>
      </c>
      <c r="G15" s="255">
        <f>+'[18]12M'!$K117</f>
        <v>34239</v>
      </c>
      <c r="H15" s="255">
        <f>+'[18]12M'!$L117</f>
        <v>5263640</v>
      </c>
      <c r="I15" s="257">
        <f>+'[18]12M'!$M117</f>
        <v>0.43420192719154882</v>
      </c>
      <c r="J15" s="255">
        <f>+'[18]12M'!$N117</f>
        <v>71167869.560000002</v>
      </c>
      <c r="K15" s="255">
        <f>+'[18]12M'!$Q117</f>
        <v>5303</v>
      </c>
      <c r="L15" s="255">
        <f>+'[18]12M'!$R117</f>
        <v>2553445</v>
      </c>
      <c r="M15" s="257">
        <f>+'[18]12M'!$S117</f>
        <v>1.3125215245830013</v>
      </c>
      <c r="N15" s="255">
        <f>+'[18]12M'!$T117</f>
        <v>55564257.110000014</v>
      </c>
      <c r="O15" s="255">
        <f>+'[18]12M'!$W117</f>
        <v>1894</v>
      </c>
      <c r="P15" s="255">
        <f>+'[18]12M'!$X117</f>
        <v>1170638</v>
      </c>
      <c r="Q15" s="256">
        <f>+'[18]12M'!$Y117</f>
        <v>1.5972247994324074</v>
      </c>
      <c r="R15" s="255">
        <f>+'[18]12M'!$Z117</f>
        <v>31959139.07</v>
      </c>
      <c r="S15" s="255">
        <f>+'[18]12M'!$AC117</f>
        <v>0</v>
      </c>
      <c r="T15" s="255">
        <f>+'[18]12M'!$AD117</f>
        <v>0</v>
      </c>
      <c r="U15" s="256" t="e">
        <f>+'[18]12M'!$AE117</f>
        <v>#DIV/0!</v>
      </c>
      <c r="V15" s="255">
        <f>+'[18]12M'!$AF117</f>
        <v>0</v>
      </c>
    </row>
    <row r="16" spans="1:34">
      <c r="A16" s="254">
        <v>1015</v>
      </c>
      <c r="B16" s="254" t="s">
        <v>24</v>
      </c>
      <c r="C16" s="255">
        <f>+'[18]12M'!$E118</f>
        <v>5732</v>
      </c>
      <c r="D16" s="255">
        <f>+'[18]12M'!$F118</f>
        <v>1060813</v>
      </c>
      <c r="E16" s="257">
        <f>+'[18]12M'!$G118</f>
        <v>0.5138956743526425</v>
      </c>
      <c r="F16" s="255">
        <f>+'[18]12M'!$H118</f>
        <v>16960392.669999998</v>
      </c>
      <c r="G16" s="255">
        <f>+'[18]12M'!$K118</f>
        <v>4992</v>
      </c>
      <c r="H16" s="255">
        <f>+'[18]12M'!$L118</f>
        <v>763320</v>
      </c>
      <c r="I16" s="257">
        <f>+'[18]12M'!$M118</f>
        <v>0.42661927197733102</v>
      </c>
      <c r="J16" s="255">
        <f>+'[18]12M'!$N118</f>
        <v>10268827.52</v>
      </c>
      <c r="K16" s="255">
        <f>+'[18]12M'!$Q118</f>
        <v>578</v>
      </c>
      <c r="L16" s="255">
        <f>+'[18]12M'!$R118</f>
        <v>221154</v>
      </c>
      <c r="M16" s="257">
        <f>+'[18]12M'!$S118</f>
        <v>1.0295690227069052</v>
      </c>
      <c r="N16" s="255">
        <f>+'[18]12M'!$T118</f>
        <v>4588679.25</v>
      </c>
      <c r="O16" s="255">
        <f>+'[18]12M'!$W118</f>
        <v>162</v>
      </c>
      <c r="P16" s="255">
        <f>+'[18]12M'!$X118</f>
        <v>76339</v>
      </c>
      <c r="Q16" s="256">
        <f>+'[18]12M'!$Y118</f>
        <v>1.2675633042756331</v>
      </c>
      <c r="R16" s="255">
        <f>+'[18]12M'!$Z118</f>
        <v>2102885.9</v>
      </c>
      <c r="S16" s="255">
        <f>+'[18]12M'!$AC118</f>
        <v>0</v>
      </c>
      <c r="T16" s="255">
        <f>+'[18]12M'!$AD118</f>
        <v>0</v>
      </c>
      <c r="U16" s="256" t="e">
        <f>+'[18]12M'!$AE118</f>
        <v>#DIV/0!</v>
      </c>
      <c r="V16" s="255">
        <f>+'[18]12M'!$AF118</f>
        <v>0</v>
      </c>
    </row>
    <row r="17" spans="1:22">
      <c r="A17" s="254">
        <v>1016</v>
      </c>
      <c r="B17" s="254" t="s">
        <v>25</v>
      </c>
      <c r="C17" s="255">
        <f>+'[18]12M'!$E119</f>
        <v>8408</v>
      </c>
      <c r="D17" s="255">
        <f>+'[18]12M'!$F119</f>
        <v>1366582</v>
      </c>
      <c r="E17" s="257">
        <f>+'[18]12M'!$G119</f>
        <v>0.45130909763411314</v>
      </c>
      <c r="F17" s="255">
        <f>+'[18]12M'!$H119</f>
        <v>22057238.599999998</v>
      </c>
      <c r="G17" s="255">
        <f>+'[18]12M'!$K119</f>
        <v>7140</v>
      </c>
      <c r="H17" s="255">
        <f>+'[18]12M'!$L119</f>
        <v>897647</v>
      </c>
      <c r="I17" s="257">
        <f>+'[18]12M'!$M119</f>
        <v>0.34980539781168746</v>
      </c>
      <c r="J17" s="255">
        <f>+'[18]12M'!$N119</f>
        <v>11471032.600000001</v>
      </c>
      <c r="K17" s="255">
        <f>+'[18]12M'!$Q119</f>
        <v>1033</v>
      </c>
      <c r="L17" s="255">
        <f>+'[18]12M'!$R119</f>
        <v>326456</v>
      </c>
      <c r="M17" s="257">
        <f>+'[18]12M'!$S119</f>
        <v>0.87173489278752436</v>
      </c>
      <c r="N17" s="255">
        <f>+'[18]12M'!$T119</f>
        <v>6695287.0999999996</v>
      </c>
      <c r="O17" s="255">
        <f>+'[18]12M'!$W119</f>
        <v>235</v>
      </c>
      <c r="P17" s="255">
        <f>+'[18]12M'!$X119</f>
        <v>142479</v>
      </c>
      <c r="Q17" s="256">
        <f>+'[18]12M'!$Y119</f>
        <v>1.6298681614093287</v>
      </c>
      <c r="R17" s="255">
        <f>+'[18]12M'!$Z119</f>
        <v>3890918.9</v>
      </c>
      <c r="S17" s="255">
        <f>+'[18]12M'!$AC119</f>
        <v>0</v>
      </c>
      <c r="T17" s="255">
        <f>+'[18]12M'!$AD119</f>
        <v>0</v>
      </c>
      <c r="U17" s="256" t="e">
        <f>+'[18]12M'!$AE119</f>
        <v>#DIV/0!</v>
      </c>
      <c r="V17" s="255">
        <f>+'[18]12M'!$AF119</f>
        <v>0</v>
      </c>
    </row>
    <row r="18" spans="1:22">
      <c r="A18" s="254">
        <v>1017</v>
      </c>
      <c r="B18" s="254" t="s">
        <v>26</v>
      </c>
      <c r="C18" s="255">
        <f>+'[18]12M'!$E120</f>
        <v>12616</v>
      </c>
      <c r="D18" s="255">
        <f>+'[18]12M'!$F120</f>
        <v>2568427</v>
      </c>
      <c r="E18" s="257">
        <f>+'[18]12M'!$G120</f>
        <v>0.56337106611984011</v>
      </c>
      <c r="F18" s="255">
        <f>+'[18]12M'!$H120</f>
        <v>45636373.739999995</v>
      </c>
      <c r="G18" s="255">
        <f>+'[18]12M'!$K120</f>
        <v>9673</v>
      </c>
      <c r="H18" s="255">
        <f>+'[18]12M'!$L120</f>
        <v>1465207</v>
      </c>
      <c r="I18" s="257">
        <f>+'[18]12M'!$M120</f>
        <v>0.42001211126598564</v>
      </c>
      <c r="J18" s="255">
        <f>+'[18]12M'!$N120</f>
        <v>20363115.290000003</v>
      </c>
      <c r="K18" s="255">
        <f>+'[18]12M'!$Q120</f>
        <v>2089</v>
      </c>
      <c r="L18" s="255">
        <f>+'[18]12M'!$R120</f>
        <v>787106</v>
      </c>
      <c r="M18" s="257">
        <f>+'[18]12M'!$S120</f>
        <v>1.0390049600195363</v>
      </c>
      <c r="N18" s="255">
        <f>+'[18]12M'!$T120</f>
        <v>16911408.23</v>
      </c>
      <c r="O18" s="255">
        <f>+'[18]12M'!$W120</f>
        <v>854</v>
      </c>
      <c r="P18" s="255">
        <f>+'[18]12M'!$X120</f>
        <v>316114</v>
      </c>
      <c r="Q18" s="256">
        <f>+'[18]12M'!$Y120</f>
        <v>1.0099892168217581</v>
      </c>
      <c r="R18" s="255">
        <f>+'[18]12M'!$Z120</f>
        <v>8361850.2200000007</v>
      </c>
      <c r="S18" s="255">
        <f>+'[18]12M'!$AC120</f>
        <v>0</v>
      </c>
      <c r="T18" s="255">
        <f>+'[18]12M'!$AD120</f>
        <v>0</v>
      </c>
      <c r="U18" s="256" t="e">
        <f>+'[18]12M'!$AE120</f>
        <v>#DIV/0!</v>
      </c>
      <c r="V18" s="255">
        <f>+'[18]12M'!$AF120</f>
        <v>0</v>
      </c>
    </row>
    <row r="19" spans="1:22">
      <c r="A19" s="254">
        <v>1018</v>
      </c>
      <c r="B19" s="254" t="s">
        <v>27</v>
      </c>
      <c r="C19" s="255">
        <f>+'[18]12M'!$E121</f>
        <v>6179</v>
      </c>
      <c r="D19" s="255">
        <f>+'[18]12M'!$F121</f>
        <v>1139834</v>
      </c>
      <c r="E19" s="257">
        <f>+'[18]12M'!$G121</f>
        <v>0.50794288820955247</v>
      </c>
      <c r="F19" s="255">
        <f>+'[18]12M'!$H121</f>
        <v>19094107.909999996</v>
      </c>
      <c r="G19" s="255">
        <f>+'[18]12M'!$K121</f>
        <v>5159</v>
      </c>
      <c r="H19" s="255">
        <f>+'[18]12M'!$L121</f>
        <v>749014</v>
      </c>
      <c r="I19" s="257">
        <f>+'[18]12M'!$M121</f>
        <v>0.39623347184493751</v>
      </c>
      <c r="J19" s="255">
        <f>+'[18]12M'!$N121</f>
        <v>9930404.7100000009</v>
      </c>
      <c r="K19" s="255">
        <f>+'[18]12M'!$Q121</f>
        <v>817</v>
      </c>
      <c r="L19" s="255">
        <f>+'[18]12M'!$R121</f>
        <v>278151</v>
      </c>
      <c r="M19" s="257">
        <f>+'[18]12M'!$S121</f>
        <v>0.99680514616949034</v>
      </c>
      <c r="N19" s="255">
        <f>+'[18]12M'!$T121</f>
        <v>6031320.75</v>
      </c>
      <c r="O19" s="255">
        <f>+'[18]12M'!$W121</f>
        <v>203</v>
      </c>
      <c r="P19" s="255">
        <f>+'[18]12M'!$X121</f>
        <v>112669</v>
      </c>
      <c r="Q19" s="256">
        <f>+'[18]12M'!$Y121</f>
        <v>1.5094483705663662</v>
      </c>
      <c r="R19" s="255">
        <f>+'[18]12M'!$Z121</f>
        <v>3132382.45</v>
      </c>
      <c r="S19" s="255">
        <f>+'[18]12M'!$AC121</f>
        <v>0</v>
      </c>
      <c r="T19" s="255">
        <f>+'[18]12M'!$AD121</f>
        <v>0</v>
      </c>
      <c r="U19" s="256" t="e">
        <f>+'[18]12M'!$AE121</f>
        <v>#DIV/0!</v>
      </c>
      <c r="V19" s="255">
        <f>+'[18]12M'!$AF121</f>
        <v>0</v>
      </c>
    </row>
    <row r="20" spans="1:22">
      <c r="A20" s="254">
        <v>1019</v>
      </c>
      <c r="B20" s="254" t="s">
        <v>28</v>
      </c>
      <c r="C20" s="255">
        <f>+'[18]12M'!$E122</f>
        <v>3800</v>
      </c>
      <c r="D20" s="255">
        <f>+'[18]12M'!$F122</f>
        <v>693789</v>
      </c>
      <c r="E20" s="257">
        <f>+'[18]12M'!$G122</f>
        <v>0.50365441993161575</v>
      </c>
      <c r="F20" s="255">
        <f>+'[18]12M'!$H122</f>
        <v>11774548.500000004</v>
      </c>
      <c r="G20" s="255">
        <f>+'[18]12M'!$K122</f>
        <v>3214</v>
      </c>
      <c r="H20" s="255">
        <f>+'[18]12M'!$L122</f>
        <v>415413</v>
      </c>
      <c r="I20" s="257">
        <f>+'[18]12M'!$M122</f>
        <v>0.35806758163258706</v>
      </c>
      <c r="J20" s="255">
        <f>+'[18]12M'!$N122</f>
        <v>5528942.6500000004</v>
      </c>
      <c r="K20" s="255">
        <f>+'[18]12M'!$Q122</f>
        <v>473</v>
      </c>
      <c r="L20" s="255">
        <f>+'[18]12M'!$R122</f>
        <v>212524</v>
      </c>
      <c r="M20" s="257">
        <f>+'[18]12M'!$S122</f>
        <v>1.2117742648211767</v>
      </c>
      <c r="N20" s="255">
        <f>+'[18]12M'!$T122</f>
        <v>4431694.45</v>
      </c>
      <c r="O20" s="255">
        <f>+'[18]12M'!$W122</f>
        <v>113</v>
      </c>
      <c r="P20" s="255">
        <f>+'[18]12M'!$X122</f>
        <v>65852</v>
      </c>
      <c r="Q20" s="256">
        <f>+'[18]12M'!$Y122</f>
        <v>1.5688385944014294</v>
      </c>
      <c r="R20" s="255">
        <f>+'[18]12M'!$Z122</f>
        <v>1813911.4</v>
      </c>
      <c r="S20" s="255">
        <f>+'[18]12M'!$AC122</f>
        <v>0</v>
      </c>
      <c r="T20" s="255">
        <f>+'[18]12M'!$AD122</f>
        <v>0</v>
      </c>
      <c r="U20" s="256" t="e">
        <f>+'[18]12M'!$AE122</f>
        <v>#DIV/0!</v>
      </c>
      <c r="V20" s="255">
        <f>+'[18]12M'!$AF122</f>
        <v>0</v>
      </c>
    </row>
    <row r="21" spans="1:22">
      <c r="A21" s="254">
        <v>1020</v>
      </c>
      <c r="B21" s="254" t="s">
        <v>29</v>
      </c>
      <c r="C21" s="255">
        <f>+'[18]12M'!$E123</f>
        <v>15330</v>
      </c>
      <c r="D21" s="255">
        <f>+'[18]12M'!$F123</f>
        <v>3494975</v>
      </c>
      <c r="E21" s="257">
        <f>+'[18]12M'!$G123</f>
        <v>0.63305503769149707</v>
      </c>
      <c r="F21" s="255">
        <f>+'[18]12M'!$H123</f>
        <v>63376889.100000001</v>
      </c>
      <c r="G21" s="255">
        <f>+'[18]12M'!$K123</f>
        <v>11638</v>
      </c>
      <c r="H21" s="255">
        <f>+'[18]12M'!$L123</f>
        <v>1847554</v>
      </c>
      <c r="I21" s="257">
        <f>+'[18]12M'!$M123</f>
        <v>0.44184634958291885</v>
      </c>
      <c r="J21" s="255">
        <f>+'[18]12M'!$N123</f>
        <v>25044125.440000001</v>
      </c>
      <c r="K21" s="255">
        <f>+'[18]12M'!$Q123</f>
        <v>2556</v>
      </c>
      <c r="L21" s="255">
        <f>+'[18]12M'!$R123</f>
        <v>1092032</v>
      </c>
      <c r="M21" s="257">
        <f>+'[18]12M'!$S123</f>
        <v>1.1844293322053385</v>
      </c>
      <c r="N21" s="255">
        <f>+'[18]12M'!$T123</f>
        <v>23631473.910000004</v>
      </c>
      <c r="O21" s="255">
        <f>+'[18]12M'!$W123</f>
        <v>1136</v>
      </c>
      <c r="P21" s="255">
        <f>+'[18]12M'!$X123</f>
        <v>555389</v>
      </c>
      <c r="Q21" s="256">
        <f>+'[18]12M'!$Y123</f>
        <v>1.3306634880893196</v>
      </c>
      <c r="R21" s="255">
        <f>+'[18]12M'!$Z123</f>
        <v>14701289.75</v>
      </c>
      <c r="S21" s="255">
        <f>+'[18]12M'!$AC123</f>
        <v>0</v>
      </c>
      <c r="T21" s="255">
        <f>+'[18]12M'!$AD123</f>
        <v>0</v>
      </c>
      <c r="U21" s="256" t="e">
        <f>+'[18]12M'!$AE123</f>
        <v>#DIV/0!</v>
      </c>
      <c r="V21" s="255">
        <f>+'[18]12M'!$AF123</f>
        <v>0</v>
      </c>
    </row>
    <row r="22" spans="1:22">
      <c r="A22" s="254">
        <v>1021</v>
      </c>
      <c r="B22" s="254" t="s">
        <v>30</v>
      </c>
      <c r="C22" s="255">
        <f>+'[18]12M'!$E124</f>
        <v>5099</v>
      </c>
      <c r="D22" s="255">
        <f>+'[18]12M'!$F124</f>
        <v>967756</v>
      </c>
      <c r="E22" s="257">
        <f>+'[18]12M'!$G124</f>
        <v>0.5283751098784103</v>
      </c>
      <c r="F22" s="255">
        <f>+'[18]12M'!$H124</f>
        <v>17569372.569999997</v>
      </c>
      <c r="G22" s="255">
        <f>+'[18]12M'!$K124</f>
        <v>3553</v>
      </c>
      <c r="H22" s="255">
        <f>+'[18]12M'!$L124</f>
        <v>479857</v>
      </c>
      <c r="I22" s="257">
        <f>+'[18]12M'!$M124</f>
        <v>0.38178501882641708</v>
      </c>
      <c r="J22" s="255">
        <f>+'[18]12M'!$N124</f>
        <v>6501726.7700000005</v>
      </c>
      <c r="K22" s="255">
        <f>+'[18]12M'!$Q124</f>
        <v>1287</v>
      </c>
      <c r="L22" s="255">
        <f>+'[18]12M'!$R124</f>
        <v>367452</v>
      </c>
      <c r="M22" s="257">
        <f>+'[18]12M'!$S124</f>
        <v>0.7615112013760803</v>
      </c>
      <c r="N22" s="255">
        <f>+'[18]12M'!$T124</f>
        <v>7848328.25</v>
      </c>
      <c r="O22" s="255">
        <f>+'[18]12M'!$W124</f>
        <v>259</v>
      </c>
      <c r="P22" s="255">
        <f>+'[18]12M'!$X124</f>
        <v>120447</v>
      </c>
      <c r="Q22" s="256">
        <f>+'[18]12M'!$Y124</f>
        <v>1.3068981418689813</v>
      </c>
      <c r="R22" s="255">
        <f>+'[18]12M'!$Z124</f>
        <v>3219317.5500000003</v>
      </c>
      <c r="S22" s="255">
        <f>+'[18]12M'!$AC124</f>
        <v>0</v>
      </c>
      <c r="T22" s="255">
        <f>+'[18]12M'!$AD124</f>
        <v>0</v>
      </c>
      <c r="U22" s="256" t="e">
        <f>+'[18]12M'!$AE124</f>
        <v>#DIV/0!</v>
      </c>
      <c r="V22" s="255">
        <f>+'[18]12M'!$AF124</f>
        <v>0</v>
      </c>
    </row>
    <row r="23" spans="1:22">
      <c r="A23" s="254">
        <v>1022</v>
      </c>
      <c r="B23" s="254" t="s">
        <v>31</v>
      </c>
      <c r="C23" s="255">
        <f>+'[18]12M'!$E125</f>
        <v>22864</v>
      </c>
      <c r="D23" s="255">
        <f>+'[18]12M'!$F125</f>
        <v>4820348</v>
      </c>
      <c r="E23" s="257">
        <f>+'[18]12M'!$G125</f>
        <v>0.58927036908338704</v>
      </c>
      <c r="F23" s="255">
        <f>+'[18]12M'!$H125</f>
        <v>84468128.980000004</v>
      </c>
      <c r="G23" s="255">
        <f>+'[18]12M'!$K125</f>
        <v>19406</v>
      </c>
      <c r="H23" s="255">
        <f>+'[18]12M'!$L125</f>
        <v>2913622</v>
      </c>
      <c r="I23" s="257">
        <f>+'[18]12M'!$M125</f>
        <v>0.42065323043750219</v>
      </c>
      <c r="J23" s="255">
        <f>+'[18]12M'!$N125</f>
        <v>39348762.159999996</v>
      </c>
      <c r="K23" s="255">
        <f>+'[18]12M'!$Q125</f>
        <v>2591</v>
      </c>
      <c r="L23" s="255">
        <f>+'[18]12M'!$R125</f>
        <v>1290599</v>
      </c>
      <c r="M23" s="257">
        <f>+'[18]12M'!$S125</f>
        <v>1.3782450482295368</v>
      </c>
      <c r="N23" s="255">
        <f>+'[18]12M'!$T125</f>
        <v>28218136.999999996</v>
      </c>
      <c r="O23" s="255">
        <f>+'[18]12M'!$W125</f>
        <v>867</v>
      </c>
      <c r="P23" s="255">
        <f>+'[18]12M'!$X125</f>
        <v>616127</v>
      </c>
      <c r="Q23" s="256">
        <f>+'[18]12M'!$Y125</f>
        <v>1.9413676573688232</v>
      </c>
      <c r="R23" s="255">
        <f>+'[18]12M'!$Z125</f>
        <v>16901229.819999997</v>
      </c>
      <c r="S23" s="255">
        <f>+'[18]12M'!$AC125</f>
        <v>0</v>
      </c>
      <c r="T23" s="255">
        <f>+'[18]12M'!$AD125</f>
        <v>0</v>
      </c>
      <c r="U23" s="256" t="e">
        <f>+'[18]12M'!$AE125</f>
        <v>#DIV/0!</v>
      </c>
      <c r="V23" s="255">
        <f>+'[18]12M'!$AF125</f>
        <v>0</v>
      </c>
    </row>
    <row r="24" spans="1:22">
      <c r="A24" s="254">
        <v>1023</v>
      </c>
      <c r="B24" s="254" t="s">
        <v>32</v>
      </c>
      <c r="C24" s="255">
        <f>+'[18]12M'!$E126</f>
        <v>6360</v>
      </c>
      <c r="D24" s="255">
        <f>+'[18]12M'!$F126</f>
        <v>1035851</v>
      </c>
      <c r="E24" s="257">
        <f>+'[18]12M'!$G126</f>
        <v>0.4531291625747213</v>
      </c>
      <c r="F24" s="255">
        <f>+'[18]12M'!$H126</f>
        <v>17887854.740000002</v>
      </c>
      <c r="G24" s="255">
        <f>+'[18]12M'!$K126</f>
        <v>4824</v>
      </c>
      <c r="H24" s="255">
        <f>+'[18]12M'!$L126</f>
        <v>556372</v>
      </c>
      <c r="I24" s="257">
        <f>+'[18]12M'!$M126</f>
        <v>0.32501212138914037</v>
      </c>
      <c r="J24" s="255">
        <f>+'[18]12M'!$N126</f>
        <v>6989053.9699999997</v>
      </c>
      <c r="K24" s="255">
        <f>+'[18]12M'!$Q126</f>
        <v>1184</v>
      </c>
      <c r="L24" s="255">
        <f>+'[18]12M'!$R126</f>
        <v>362722</v>
      </c>
      <c r="M24" s="257">
        <f>+'[18]12M'!$S126</f>
        <v>0.82503852562024826</v>
      </c>
      <c r="N24" s="255">
        <f>+'[18]12M'!$T126</f>
        <v>7797208.0700000003</v>
      </c>
      <c r="O24" s="255">
        <f>+'[18]12M'!$W126</f>
        <v>352</v>
      </c>
      <c r="P24" s="255">
        <f>+'[18]12M'!$X126</f>
        <v>116757</v>
      </c>
      <c r="Q24" s="256">
        <f>+'[18]12M'!$Y126</f>
        <v>0.86806564933737285</v>
      </c>
      <c r="R24" s="255">
        <f>+'[18]12M'!$Z126</f>
        <v>3101592.7</v>
      </c>
      <c r="S24" s="255">
        <f>+'[18]12M'!$AC126</f>
        <v>0</v>
      </c>
      <c r="T24" s="255">
        <f>+'[18]12M'!$AD126</f>
        <v>0</v>
      </c>
      <c r="U24" s="256" t="e">
        <f>+'[18]12M'!$AE126</f>
        <v>#DIV/0!</v>
      </c>
      <c r="V24" s="255">
        <f>+'[18]12M'!$AF126</f>
        <v>0</v>
      </c>
    </row>
    <row r="25" spans="1:22">
      <c r="A25" s="254">
        <v>1024</v>
      </c>
      <c r="B25" s="254" t="s">
        <v>33</v>
      </c>
      <c r="C25" s="255">
        <f>+'[18]12M'!$E127</f>
        <v>30534</v>
      </c>
      <c r="D25" s="255">
        <f>+'[18]12M'!$F127</f>
        <v>7653014</v>
      </c>
      <c r="E25" s="257">
        <f>+'[18]12M'!$G127</f>
        <v>0.70103185141046565</v>
      </c>
      <c r="F25" s="255">
        <f>+'[18]12M'!$H127</f>
        <v>145144061.86000001</v>
      </c>
      <c r="G25" s="255">
        <f>+'[18]12M'!$K127</f>
        <v>23517</v>
      </c>
      <c r="H25" s="255">
        <f>+'[18]12M'!$L127</f>
        <v>3809198</v>
      </c>
      <c r="I25" s="257">
        <f>+'[18]12M'!$M127</f>
        <v>0.45358826947625125</v>
      </c>
      <c r="J25" s="255">
        <f>+'[18]12M'!$N127</f>
        <v>54370282.050000004</v>
      </c>
      <c r="K25" s="255">
        <f>+'[18]12M'!$Q127</f>
        <v>5527</v>
      </c>
      <c r="L25" s="255">
        <f>+'[18]12M'!$R127</f>
        <v>2610403</v>
      </c>
      <c r="M25" s="257">
        <f>+'[18]12M'!$S127</f>
        <v>1.3505408443198736</v>
      </c>
      <c r="N25" s="255">
        <f>+'[18]12M'!$T127</f>
        <v>56499833.640000001</v>
      </c>
      <c r="O25" s="255">
        <f>+'[18]12M'!$W127</f>
        <v>1490</v>
      </c>
      <c r="P25" s="255">
        <f>+'[18]12M'!$X127</f>
        <v>1233413</v>
      </c>
      <c r="Q25" s="256">
        <f>+'[18]12M'!$Y127</f>
        <v>2.1047734030707796</v>
      </c>
      <c r="R25" s="255">
        <f>+'[18]12M'!$Z127</f>
        <v>34273946.170000002</v>
      </c>
      <c r="S25" s="255">
        <f>+'[18]12M'!$AC127</f>
        <v>0</v>
      </c>
      <c r="T25" s="255">
        <f>+'[18]12M'!$AD127</f>
        <v>0</v>
      </c>
      <c r="U25" s="256" t="e">
        <f>+'[18]12M'!$AE127</f>
        <v>#DIV/0!</v>
      </c>
      <c r="V25" s="255">
        <f>+'[18]12M'!$AF127</f>
        <v>0</v>
      </c>
    </row>
    <row r="26" spans="1:22">
      <c r="A26" s="254">
        <v>1025</v>
      </c>
      <c r="B26" s="254" t="s">
        <v>34</v>
      </c>
      <c r="C26" s="255">
        <f>+'[18]12M'!$E128</f>
        <v>8164</v>
      </c>
      <c r="D26" s="255">
        <f>+'[18]12M'!$F128</f>
        <v>1248941</v>
      </c>
      <c r="E26" s="257">
        <f>+'[18]12M'!$G128</f>
        <v>0.43764867485880438</v>
      </c>
      <c r="F26" s="255">
        <f>+'[18]12M'!$H128</f>
        <v>19855556.34</v>
      </c>
      <c r="G26" s="255">
        <f>+'[18]12M'!$K128</f>
        <v>7018</v>
      </c>
      <c r="H26" s="255">
        <f>+'[18]12M'!$L128</f>
        <v>887478</v>
      </c>
      <c r="I26" s="257">
        <f>+'[18]12M'!$M128</f>
        <v>0.36325488538768447</v>
      </c>
      <c r="J26" s="255">
        <f>+'[18]12M'!$N128</f>
        <v>11740764.24</v>
      </c>
      <c r="K26" s="255">
        <f>+'[18]12M'!$Q128</f>
        <v>908</v>
      </c>
      <c r="L26" s="255">
        <f>+'[18]12M'!$R128</f>
        <v>261868</v>
      </c>
      <c r="M26" s="257">
        <f>+'[18]12M'!$S128</f>
        <v>0.80161628529884443</v>
      </c>
      <c r="N26" s="255">
        <f>+'[18]12M'!$T128</f>
        <v>5482443.5499999998</v>
      </c>
      <c r="O26" s="255">
        <f>+'[18]12M'!$W128</f>
        <v>238</v>
      </c>
      <c r="P26" s="255">
        <f>+'[18]12M'!$X128</f>
        <v>99595</v>
      </c>
      <c r="Q26" s="256">
        <f>+'[18]12M'!$Y128</f>
        <v>1.186360929124479</v>
      </c>
      <c r="R26" s="255">
        <f>+'[18]12M'!$Z128</f>
        <v>2632348.5499999998</v>
      </c>
      <c r="S26" s="255">
        <f>+'[18]12M'!$AC128</f>
        <v>0</v>
      </c>
      <c r="T26" s="255">
        <f>+'[18]12M'!$AD128</f>
        <v>0</v>
      </c>
      <c r="U26" s="256" t="e">
        <f>+'[18]12M'!$AE128</f>
        <v>#DIV/0!</v>
      </c>
      <c r="V26" s="255">
        <f>+'[18]12M'!$AF128</f>
        <v>0</v>
      </c>
    </row>
    <row r="27" spans="1:22">
      <c r="A27" s="254">
        <v>1026</v>
      </c>
      <c r="B27" s="254" t="s">
        <v>35</v>
      </c>
      <c r="C27" s="255">
        <f>+'[18]12M'!$E129</f>
        <v>2418</v>
      </c>
      <c r="D27" s="255">
        <f>+'[18]12M'!$F129</f>
        <v>519036</v>
      </c>
      <c r="E27" s="257">
        <f>+'[18]12M'!$G129</f>
        <v>0.59899597234884772</v>
      </c>
      <c r="F27" s="255">
        <f>+'[18]12M'!$H129</f>
        <v>9438421.959999999</v>
      </c>
      <c r="G27" s="255">
        <f>+'[18]12M'!$K129</f>
        <v>1674</v>
      </c>
      <c r="H27" s="255">
        <f>+'[18]12M'!$L129</f>
        <v>242080</v>
      </c>
      <c r="I27" s="257">
        <f>+'[18]12M'!$M129</f>
        <v>0.40776690852279662</v>
      </c>
      <c r="J27" s="255">
        <f>+'[18]12M'!$N129</f>
        <v>3334357.31</v>
      </c>
      <c r="K27" s="255">
        <f>+'[18]12M'!$Q129</f>
        <v>578</v>
      </c>
      <c r="L27" s="255">
        <f>+'[18]12M'!$R129</f>
        <v>225113</v>
      </c>
      <c r="M27" s="257">
        <f>+'[18]12M'!$S129</f>
        <v>1.060615554953533</v>
      </c>
      <c r="N27" s="255">
        <f>+'[18]12M'!$T129</f>
        <v>4720498.5</v>
      </c>
      <c r="O27" s="255">
        <f>+'[18]12M'!$W129</f>
        <v>166</v>
      </c>
      <c r="P27" s="255">
        <f>+'[18]12M'!$X129</f>
        <v>51843</v>
      </c>
      <c r="Q27" s="256">
        <f>+'[18]12M'!$Y129</f>
        <v>0.85563624360455526</v>
      </c>
      <c r="R27" s="255">
        <f>+'[18]12M'!$Z129</f>
        <v>1383566.15</v>
      </c>
      <c r="S27" s="255">
        <f>+'[18]12M'!$AC129</f>
        <v>0</v>
      </c>
      <c r="T27" s="255">
        <f>+'[18]12M'!$AD129</f>
        <v>0</v>
      </c>
      <c r="U27" s="256" t="e">
        <f>+'[18]12M'!$AE129</f>
        <v>#DIV/0!</v>
      </c>
      <c r="V27" s="255">
        <f>+'[18]12M'!$AF129</f>
        <v>0</v>
      </c>
    </row>
    <row r="28" spans="1:22">
      <c r="A28" s="254">
        <v>1027</v>
      </c>
      <c r="B28" s="254" t="s">
        <v>36</v>
      </c>
      <c r="C28" s="255">
        <f>+'[18]12M'!$E130</f>
        <v>3805</v>
      </c>
      <c r="D28" s="255">
        <f>+'[18]12M'!$F130</f>
        <v>738969</v>
      </c>
      <c r="E28" s="257">
        <f>+'[18]12M'!$G130</f>
        <v>0.53638166717173819</v>
      </c>
      <c r="F28" s="255">
        <f>+'[18]12M'!$H130</f>
        <v>12621391.270000001</v>
      </c>
      <c r="G28" s="255">
        <f>+'[18]12M'!$K130</f>
        <v>3035</v>
      </c>
      <c r="H28" s="255">
        <f>+'[18]12M'!$L130</f>
        <v>456232</v>
      </c>
      <c r="I28" s="257">
        <f>+'[18]12M'!$M130</f>
        <v>0.41423386410323337</v>
      </c>
      <c r="J28" s="255">
        <f>+'[18]12M'!$N130</f>
        <v>6195922.0699999994</v>
      </c>
      <c r="K28" s="255">
        <f>+'[18]12M'!$Q130</f>
        <v>529</v>
      </c>
      <c r="L28" s="255">
        <f>+'[18]12M'!$R130</f>
        <v>172797</v>
      </c>
      <c r="M28" s="257">
        <f>+'[18]12M'!$S130</f>
        <v>0.92373939191446719</v>
      </c>
      <c r="N28" s="255">
        <f>+'[18]12M'!$T130</f>
        <v>3556112.0999999996</v>
      </c>
      <c r="O28" s="255">
        <f>+'[18]12M'!$W130</f>
        <v>241</v>
      </c>
      <c r="P28" s="255">
        <f>+'[18]12M'!$X130</f>
        <v>109940</v>
      </c>
      <c r="Q28" s="256">
        <f>+'[18]12M'!$Y130</f>
        <v>1.2319242513376474</v>
      </c>
      <c r="R28" s="255">
        <f>+'[18]12M'!$Z130</f>
        <v>2869357.1000000006</v>
      </c>
      <c r="S28" s="255">
        <f>+'[18]12M'!$AC130</f>
        <v>0</v>
      </c>
      <c r="T28" s="255">
        <f>+'[18]12M'!$AD130</f>
        <v>0</v>
      </c>
      <c r="U28" s="256" t="e">
        <f>+'[18]12M'!$AE130</f>
        <v>#DIV/0!</v>
      </c>
      <c r="V28" s="255">
        <f>+'[18]12M'!$AF130</f>
        <v>0</v>
      </c>
    </row>
    <row r="29" spans="1:22">
      <c r="A29" s="254">
        <v>1028</v>
      </c>
      <c r="B29" s="254" t="s">
        <v>37</v>
      </c>
      <c r="C29" s="255">
        <f>+'[18]12M'!$E131</f>
        <v>19235</v>
      </c>
      <c r="D29" s="255">
        <f>+'[18]12M'!$F131</f>
        <v>3914559</v>
      </c>
      <c r="E29" s="257">
        <f>+'[18]12M'!$G131</f>
        <v>0.56416723714267181</v>
      </c>
      <c r="F29" s="255">
        <f>+'[18]12M'!$H131</f>
        <v>69927198.460000008</v>
      </c>
      <c r="G29" s="255">
        <f>+'[18]12M'!$K131</f>
        <v>14563</v>
      </c>
      <c r="H29" s="255">
        <f>+'[18]12M'!$L131</f>
        <v>2205443</v>
      </c>
      <c r="I29" s="257">
        <f>+'[18]12M'!$M131</f>
        <v>0.42075899787898025</v>
      </c>
      <c r="J29" s="255">
        <f>+'[18]12M'!$N131</f>
        <v>30746005.050000001</v>
      </c>
      <c r="K29" s="255">
        <f>+'[18]12M'!$Q131</f>
        <v>3506</v>
      </c>
      <c r="L29" s="255">
        <f>+'[18]12M'!$R131</f>
        <v>1172714</v>
      </c>
      <c r="M29" s="257">
        <f>+'[18]12M'!$S131</f>
        <v>0.92338412659668068</v>
      </c>
      <c r="N29" s="255">
        <f>+'[18]12M'!$T131</f>
        <v>24647196.660000004</v>
      </c>
      <c r="O29" s="255">
        <f>+'[18]12M'!$W131</f>
        <v>1166</v>
      </c>
      <c r="P29" s="255">
        <f>+'[18]12M'!$X131</f>
        <v>536402</v>
      </c>
      <c r="Q29" s="256">
        <f>+'[18]12M'!$Y131</f>
        <v>1.2560636927760216</v>
      </c>
      <c r="R29" s="255">
        <f>+'[18]12M'!$Z131</f>
        <v>14533996.75</v>
      </c>
      <c r="S29" s="255">
        <f>+'[18]12M'!$AC131</f>
        <v>0</v>
      </c>
      <c r="T29" s="255">
        <f>+'[18]12M'!$AD131</f>
        <v>0</v>
      </c>
      <c r="U29" s="256" t="e">
        <f>+'[18]12M'!$AE131</f>
        <v>#DIV/0!</v>
      </c>
      <c r="V29" s="255">
        <f>+'[18]12M'!$AF131</f>
        <v>0</v>
      </c>
    </row>
    <row r="30" spans="1:22">
      <c r="A30" s="254">
        <v>1029</v>
      </c>
      <c r="B30" s="254" t="s">
        <v>38</v>
      </c>
      <c r="C30" s="255">
        <f>+'[18]12M'!$E132</f>
        <v>3683</v>
      </c>
      <c r="D30" s="255">
        <f>+'[18]12M'!$F132</f>
        <v>611746</v>
      </c>
      <c r="E30" s="257">
        <f>+'[18]12M'!$G132</f>
        <v>0.46594841210902538</v>
      </c>
      <c r="F30" s="255">
        <f>+'[18]12M'!$H132</f>
        <v>10434931.959999999</v>
      </c>
      <c r="G30" s="255">
        <f>+'[18]12M'!$K132</f>
        <v>2817</v>
      </c>
      <c r="H30" s="255">
        <f>+'[18]12M'!$L132</f>
        <v>343211</v>
      </c>
      <c r="I30" s="257">
        <f>+'[18]12M'!$M132</f>
        <v>0.34031998175499134</v>
      </c>
      <c r="J30" s="255">
        <f>+'[18]12M'!$N132</f>
        <v>4475844.0099999988</v>
      </c>
      <c r="K30" s="255">
        <f>+'[18]12M'!$Q132</f>
        <v>722</v>
      </c>
      <c r="L30" s="255">
        <f>+'[18]12M'!$R132</f>
        <v>193810</v>
      </c>
      <c r="M30" s="257">
        <f>+'[18]12M'!$S132</f>
        <v>0.76455910924386328</v>
      </c>
      <c r="N30" s="255">
        <f>+'[18]12M'!$T132</f>
        <v>3922780.3499999996</v>
      </c>
      <c r="O30" s="255">
        <f>+'[18]12M'!$W132</f>
        <v>144</v>
      </c>
      <c r="P30" s="255">
        <f>+'[18]12M'!$X132</f>
        <v>74725</v>
      </c>
      <c r="Q30" s="256">
        <f>+'[18]12M'!$Y132</f>
        <v>1.4675700888692493</v>
      </c>
      <c r="R30" s="255">
        <f>+'[18]12M'!$Z132</f>
        <v>2036307.6</v>
      </c>
      <c r="S30" s="255">
        <f>+'[18]12M'!$AC132</f>
        <v>0</v>
      </c>
      <c r="T30" s="255">
        <f>+'[18]12M'!$AD132</f>
        <v>0</v>
      </c>
      <c r="U30" s="256" t="e">
        <f>+'[18]12M'!$AE132</f>
        <v>#DIV/0!</v>
      </c>
      <c r="V30" s="255">
        <f>+'[18]12M'!$AF132</f>
        <v>0</v>
      </c>
    </row>
    <row r="31" spans="1:22">
      <c r="A31" s="254">
        <v>1030</v>
      </c>
      <c r="B31" s="254" t="s">
        <v>18</v>
      </c>
      <c r="C31" s="255">
        <f>+'[18]12M'!$E112</f>
        <v>4200</v>
      </c>
      <c r="D31" s="255">
        <f>+'[18]12M'!$F112</f>
        <v>886556</v>
      </c>
      <c r="E31" s="257">
        <f>+'[18]12M'!$G112</f>
        <v>0.5884725736996258</v>
      </c>
      <c r="F31" s="255">
        <f>+'[18]12M'!$H112</f>
        <v>15252448.620000001</v>
      </c>
      <c r="G31" s="255">
        <f>+'[18]12M'!$K112</f>
        <v>3199</v>
      </c>
      <c r="H31" s="255">
        <f>+'[18]12M'!$L112</f>
        <v>545734</v>
      </c>
      <c r="I31" s="257">
        <f>+'[18]12M'!$M112</f>
        <v>0.47480522192302843</v>
      </c>
      <c r="J31" s="255">
        <f>+'[18]12M'!$N112</f>
        <v>7635105.9199999999</v>
      </c>
      <c r="K31" s="255">
        <f>+'[18]12M'!$Q112</f>
        <v>817</v>
      </c>
      <c r="L31" s="255">
        <f>+'[18]12M'!$R112</f>
        <v>247945</v>
      </c>
      <c r="M31" s="257">
        <f>+'[18]12M'!$S112</f>
        <v>0.86260491411176343</v>
      </c>
      <c r="N31" s="255">
        <f>+'[18]12M'!$T112</f>
        <v>5176384.0999999996</v>
      </c>
      <c r="O31" s="255">
        <f>+'[18]12M'!$W112</f>
        <v>184</v>
      </c>
      <c r="P31" s="255">
        <f>+'[18]12M'!$X112</f>
        <v>92877</v>
      </c>
      <c r="Q31" s="256">
        <f>+'[18]12M'!$Y112</f>
        <v>1.3322383991967295</v>
      </c>
      <c r="R31" s="255">
        <f>+'[18]12M'!$Z112</f>
        <v>2440958.6</v>
      </c>
      <c r="S31" s="255">
        <f>+'[18]12M'!$AC112</f>
        <v>0</v>
      </c>
      <c r="T31" s="255">
        <f>+'[18]12M'!$AD112</f>
        <v>0</v>
      </c>
      <c r="U31" s="256" t="e">
        <f>+'[18]12M'!$AE112</f>
        <v>#DIV/0!</v>
      </c>
      <c r="V31" s="255">
        <f>+'[18]12M'!$AF112</f>
        <v>0</v>
      </c>
    </row>
    <row r="32" spans="1:22">
      <c r="A32" s="346">
        <v>10300</v>
      </c>
      <c r="B32" s="346" t="s">
        <v>109</v>
      </c>
      <c r="C32" s="347">
        <f>SUM(C5:C31)</f>
        <v>397846</v>
      </c>
      <c r="D32" s="347">
        <f>SUM(D5:D31)</f>
        <v>94929065</v>
      </c>
      <c r="E32" s="348">
        <f>+'[18]12M'!$G$134</f>
        <v>0.66721043951084413</v>
      </c>
      <c r="F32" s="347">
        <f t="shared" ref="F32:R32" si="0">SUM(F5:F31)</f>
        <v>1769930882.6200001</v>
      </c>
      <c r="G32" s="347">
        <f t="shared" si="0"/>
        <v>316806</v>
      </c>
      <c r="H32" s="347">
        <f t="shared" si="0"/>
        <v>51125075</v>
      </c>
      <c r="I32" s="348">
        <f>+'[18]12M'!$M$134</f>
        <v>0.45382034168915586</v>
      </c>
      <c r="J32" s="347">
        <f t="shared" si="0"/>
        <v>716600515.36999989</v>
      </c>
      <c r="K32" s="347">
        <f t="shared" si="0"/>
        <v>61151</v>
      </c>
      <c r="L32" s="347">
        <f t="shared" si="0"/>
        <v>27203675</v>
      </c>
      <c r="M32" s="348">
        <f>+'[18]12M'!$S$134</f>
        <v>1.2448013969177709</v>
      </c>
      <c r="N32" s="347">
        <f t="shared" si="0"/>
        <v>593197787.7700001</v>
      </c>
      <c r="O32" s="347">
        <f t="shared" si="0"/>
        <v>19889</v>
      </c>
      <c r="P32" s="347">
        <f t="shared" si="0"/>
        <v>16600315</v>
      </c>
      <c r="Q32" s="349">
        <f>+'[18]12M'!$Y$134</f>
        <v>2.1367809940798774</v>
      </c>
      <c r="R32" s="347">
        <f t="shared" si="0"/>
        <v>460132579.48000002</v>
      </c>
      <c r="S32" s="347">
        <f t="shared" ref="S32:T32" si="1">SUM(S5:S31)</f>
        <v>2</v>
      </c>
      <c r="T32" s="347">
        <f t="shared" si="1"/>
        <v>187812</v>
      </c>
      <c r="U32" s="349">
        <f>+'[18]12M'!$AE$134</f>
        <v>257.27671232876713</v>
      </c>
      <c r="V32" s="347">
        <f t="shared" ref="V32" si="2">SUM(V5:V31)</f>
        <v>3958199.5</v>
      </c>
    </row>
    <row r="33" spans="1:22">
      <c r="A33" t="s">
        <v>110</v>
      </c>
      <c r="C33">
        <v>380081</v>
      </c>
      <c r="D33">
        <v>84514818</v>
      </c>
      <c r="E33">
        <v>0.67630038764823086</v>
      </c>
      <c r="F33">
        <v>1581986610.7499998</v>
      </c>
      <c r="G33">
        <v>18.718452552900246</v>
      </c>
    </row>
    <row r="34" spans="1:22">
      <c r="A34" t="s">
        <v>111</v>
      </c>
    </row>
    <row r="35" spans="1:22">
      <c r="A35" s="258"/>
      <c r="B35" s="258"/>
      <c r="C35" s="417">
        <v>2562</v>
      </c>
      <c r="D35" s="418"/>
      <c r="E35" s="418"/>
      <c r="F35" s="418"/>
      <c r="G35" s="418"/>
      <c r="H35" s="418"/>
      <c r="I35" s="418"/>
      <c r="J35" s="418"/>
      <c r="K35" s="418"/>
      <c r="L35" s="418"/>
      <c r="M35" s="418"/>
      <c r="N35" s="418"/>
      <c r="O35" s="418"/>
      <c r="P35" s="418"/>
      <c r="Q35" s="418"/>
      <c r="R35" s="418"/>
      <c r="S35" s="418"/>
      <c r="T35" s="418"/>
      <c r="U35" s="418"/>
      <c r="V35" s="418"/>
    </row>
    <row r="36" spans="1:22">
      <c r="A36" s="343">
        <v>2562</v>
      </c>
      <c r="B36" s="350"/>
      <c r="C36" s="416" t="s">
        <v>103</v>
      </c>
      <c r="D36" s="416"/>
      <c r="E36" s="416"/>
      <c r="F36" s="416"/>
      <c r="G36" s="416" t="s">
        <v>104</v>
      </c>
      <c r="H36" s="416"/>
      <c r="I36" s="416"/>
      <c r="J36" s="416"/>
      <c r="K36" s="416" t="s">
        <v>105</v>
      </c>
      <c r="L36" s="416"/>
      <c r="M36" s="416"/>
      <c r="N36" s="416"/>
      <c r="O36" s="416" t="s">
        <v>106</v>
      </c>
      <c r="P36" s="416"/>
      <c r="Q36" s="416"/>
      <c r="R36" s="416"/>
      <c r="S36" s="416" t="s">
        <v>128</v>
      </c>
      <c r="T36" s="416"/>
      <c r="U36" s="416"/>
      <c r="V36" s="416"/>
    </row>
    <row r="37" spans="1:22">
      <c r="A37" s="350" t="s">
        <v>107</v>
      </c>
      <c r="B37" s="350" t="s">
        <v>56</v>
      </c>
      <c r="C37" s="352" t="s">
        <v>12</v>
      </c>
      <c r="D37" s="352" t="s">
        <v>108</v>
      </c>
      <c r="E37" s="352" t="s">
        <v>42</v>
      </c>
      <c r="F37" s="352" t="s">
        <v>43</v>
      </c>
      <c r="G37" s="352" t="s">
        <v>12</v>
      </c>
      <c r="H37" s="352" t="s">
        <v>108</v>
      </c>
      <c r="I37" s="352" t="s">
        <v>42</v>
      </c>
      <c r="J37" s="352" t="s">
        <v>43</v>
      </c>
      <c r="K37" s="352" t="s">
        <v>12</v>
      </c>
      <c r="L37" s="352" t="s">
        <v>108</v>
      </c>
      <c r="M37" s="352" t="s">
        <v>42</v>
      </c>
      <c r="N37" s="352" t="s">
        <v>43</v>
      </c>
      <c r="O37" s="352" t="s">
        <v>12</v>
      </c>
      <c r="P37" s="352" t="s">
        <v>108</v>
      </c>
      <c r="Q37" s="352" t="s">
        <v>42</v>
      </c>
      <c r="R37" s="352" t="s">
        <v>43</v>
      </c>
      <c r="S37" s="352" t="s">
        <v>12</v>
      </c>
      <c r="T37" s="352" t="s">
        <v>108</v>
      </c>
      <c r="U37" s="352" t="s">
        <v>42</v>
      </c>
      <c r="V37" s="352" t="s">
        <v>43</v>
      </c>
    </row>
    <row r="38" spans="1:22">
      <c r="A38" s="254">
        <v>1004</v>
      </c>
      <c r="B38" s="254" t="s">
        <v>99</v>
      </c>
      <c r="C38" s="255">
        <f>+'[18]12M'!$E37</f>
        <v>120011</v>
      </c>
      <c r="D38" s="255">
        <f>+'[18]12M'!$F37</f>
        <v>36617242</v>
      </c>
      <c r="E38" s="257">
        <f>+'[18]12M'!$G37</f>
        <v>0.84998166494167982</v>
      </c>
      <c r="F38" s="255">
        <f>+'[18]12M'!$H37</f>
        <v>733290600.93000007</v>
      </c>
      <c r="G38" s="255">
        <f>+'[18]12M'!$K37</f>
        <v>93130</v>
      </c>
      <c r="H38" s="255">
        <f>+'[18]12M'!$L37</f>
        <v>18205648</v>
      </c>
      <c r="I38" s="257">
        <f>+'[18]12M'!$M37</f>
        <v>0.5455225184833935</v>
      </c>
      <c r="J38" s="255">
        <f>+'[18]12M'!$N37</f>
        <v>271499899.53000003</v>
      </c>
      <c r="K38" s="255">
        <f>+'[18]12M'!$Q37</f>
        <v>19995</v>
      </c>
      <c r="L38" s="255">
        <f>+'[18]12M'!$R37</f>
        <v>9602608</v>
      </c>
      <c r="M38" s="257">
        <f>+'[18]12M'!$S37</f>
        <v>1.3353220519994493</v>
      </c>
      <c r="N38" s="255">
        <f>+'[18]12M'!$T37</f>
        <v>214804867.29000002</v>
      </c>
      <c r="O38" s="255">
        <f>+'[18]12M'!$W37</f>
        <v>6886</v>
      </c>
      <c r="P38" s="255">
        <f>+'[18]12M'!$X37</f>
        <v>8808986</v>
      </c>
      <c r="Q38" s="256">
        <f>+'[18]12M'!$Y37</f>
        <v>3.5012633424021589</v>
      </c>
      <c r="R38" s="255">
        <f>+'[18]12M'!$Z37</f>
        <v>246985834.10999995</v>
      </c>
      <c r="S38" s="255">
        <f>+'[18]12M'!$AC37</f>
        <v>1</v>
      </c>
      <c r="T38" s="255">
        <f>+'[18]12M'!$AD37</f>
        <v>201550</v>
      </c>
      <c r="U38" s="256">
        <f>+'[18]12M'!$AE37</f>
        <v>552.19178082191786</v>
      </c>
      <c r="V38" s="255">
        <f>+'[18]12M'!$AF37</f>
        <v>4312380</v>
      </c>
    </row>
    <row r="39" spans="1:22">
      <c r="A39" s="254">
        <v>1005</v>
      </c>
      <c r="B39" s="254" t="s">
        <v>13</v>
      </c>
      <c r="C39" s="255">
        <f>+'[18]12M'!$E38</f>
        <v>3275</v>
      </c>
      <c r="D39" s="255">
        <f>+'[18]12M'!$F38</f>
        <v>649755</v>
      </c>
      <c r="E39" s="257">
        <f>+'[18]12M'!$G38</f>
        <v>0.55138630476428896</v>
      </c>
      <c r="F39" s="255">
        <f>+'[18]12M'!$H38</f>
        <v>10772579.68</v>
      </c>
      <c r="G39" s="255">
        <f>+'[18]12M'!$K38</f>
        <v>2692</v>
      </c>
      <c r="H39" s="255">
        <f>+'[18]12M'!$L38</f>
        <v>427140</v>
      </c>
      <c r="I39" s="257">
        <f>+'[18]12M'!$M38</f>
        <v>0.44293965758609605</v>
      </c>
      <c r="J39" s="255">
        <f>+'[18]12M'!$N38</f>
        <v>5867714.4100000011</v>
      </c>
      <c r="K39" s="255">
        <f>+'[18]12M'!$Q38</f>
        <v>449</v>
      </c>
      <c r="L39" s="255">
        <f>+'[18]12M'!$R38</f>
        <v>159709</v>
      </c>
      <c r="M39" s="257">
        <f>+'[18]12M'!$S38</f>
        <v>0.96591369560615681</v>
      </c>
      <c r="N39" s="255">
        <f>+'[18]12M'!$T38</f>
        <v>3272310.1499999994</v>
      </c>
      <c r="O39" s="255">
        <f>+'[18]12M'!$W38</f>
        <v>134</v>
      </c>
      <c r="P39" s="255">
        <f>+'[18]12M'!$X38</f>
        <v>62906</v>
      </c>
      <c r="Q39" s="256">
        <f>+'[18]12M'!$Y38</f>
        <v>1.290975321943461</v>
      </c>
      <c r="R39" s="255">
        <f>+'[18]12M'!$Z38</f>
        <v>1632555.12</v>
      </c>
      <c r="S39" s="255">
        <f>+'[18]12M'!$AC38</f>
        <v>0</v>
      </c>
      <c r="T39" s="255">
        <f>+'[18]12M'!$AD38</f>
        <v>0</v>
      </c>
      <c r="U39" s="256" t="e">
        <f>+'[18]12M'!$AE38</f>
        <v>#DIV/0!</v>
      </c>
      <c r="V39" s="255">
        <f>+'[18]12M'!$AF38</f>
        <v>0</v>
      </c>
    </row>
    <row r="40" spans="1:22">
      <c r="A40" s="254">
        <v>1006</v>
      </c>
      <c r="B40" s="254" t="s">
        <v>14</v>
      </c>
      <c r="C40" s="255">
        <f>+'[18]12M'!$E39</f>
        <v>18106</v>
      </c>
      <c r="D40" s="255">
        <f>+'[18]12M'!$F39</f>
        <v>3264576</v>
      </c>
      <c r="E40" s="257">
        <f>+'[18]12M'!$G39</f>
        <v>0.50916792870411232</v>
      </c>
      <c r="F40" s="255">
        <f>+'[18]12M'!$H39</f>
        <v>52971885.730000004</v>
      </c>
      <c r="G40" s="255">
        <f>+'[18]12M'!$K39</f>
        <v>15859</v>
      </c>
      <c r="H40" s="255">
        <f>+'[18]12M'!$L39</f>
        <v>2456453</v>
      </c>
      <c r="I40" s="257">
        <f>+'[18]12M'!$M39</f>
        <v>0.44033029437176674</v>
      </c>
      <c r="J40" s="255">
        <f>+'[18]12M'!$N39</f>
        <v>33724455.619999997</v>
      </c>
      <c r="K40" s="255">
        <f>+'[18]12M'!$Q39</f>
        <v>1660</v>
      </c>
      <c r="L40" s="255">
        <f>+'[18]12M'!$R39</f>
        <v>449930</v>
      </c>
      <c r="M40" s="257">
        <f>+'[18]12M'!$S39</f>
        <v>0.73681107681222313</v>
      </c>
      <c r="N40" s="255">
        <f>+'[18]12M'!$T39</f>
        <v>9331357.4899999984</v>
      </c>
      <c r="O40" s="255">
        <f>+'[18]12M'!$W39</f>
        <v>587</v>
      </c>
      <c r="P40" s="255">
        <f>+'[18]12M'!$X39</f>
        <v>358193</v>
      </c>
      <c r="Q40" s="256">
        <f>+'[18]12M'!$Y39</f>
        <v>1.6114132757496009</v>
      </c>
      <c r="R40" s="255">
        <f>+'[18]12M'!$Z39</f>
        <v>9916072.620000001</v>
      </c>
      <c r="S40" s="255">
        <f>+'[18]12M'!$AC39</f>
        <v>0</v>
      </c>
      <c r="T40" s="255">
        <f>+'[18]12M'!$AD39</f>
        <v>0</v>
      </c>
      <c r="U40" s="256" t="e">
        <f>+'[18]12M'!$AE39</f>
        <v>#DIV/0!</v>
      </c>
      <c r="V40" s="255">
        <f>+'[18]12M'!$AF39</f>
        <v>0</v>
      </c>
    </row>
    <row r="41" spans="1:22">
      <c r="A41" s="254">
        <v>1007</v>
      </c>
      <c r="B41" s="254" t="s">
        <v>15</v>
      </c>
      <c r="C41" s="255">
        <f>+'[18]12M'!$E40</f>
        <v>21517</v>
      </c>
      <c r="D41" s="255">
        <f>+'[18]12M'!$F40</f>
        <v>5652488</v>
      </c>
      <c r="E41" s="257">
        <f>+'[18]12M'!$G40</f>
        <v>0.73314720887897955</v>
      </c>
      <c r="F41" s="255">
        <f>+'[18]12M'!$H40</f>
        <v>101401254.83999999</v>
      </c>
      <c r="G41" s="255">
        <f>+'[18]12M'!$K40</f>
        <v>19208</v>
      </c>
      <c r="H41" s="255">
        <f>+'[18]12M'!$L40</f>
        <v>3386006</v>
      </c>
      <c r="I41" s="257">
        <f>+'[18]12M'!$M40</f>
        <v>0.49311515041186915</v>
      </c>
      <c r="J41" s="255">
        <f>+'[18]12M'!$N40</f>
        <v>46159142.619999997</v>
      </c>
      <c r="K41" s="255">
        <f>+'[18]12M'!$Q40</f>
        <v>1769</v>
      </c>
      <c r="L41" s="255">
        <f>+'[18]12M'!$R40</f>
        <v>1582750</v>
      </c>
      <c r="M41" s="257">
        <f>+'[18]12M'!$S40</f>
        <v>2.457524154073683</v>
      </c>
      <c r="N41" s="255">
        <f>+'[18]12M'!$T40</f>
        <v>35884598.119999997</v>
      </c>
      <c r="O41" s="255">
        <f>+'[18]12M'!$W40</f>
        <v>540</v>
      </c>
      <c r="P41" s="255">
        <f>+'[18]12M'!$X40</f>
        <v>683732</v>
      </c>
      <c r="Q41" s="256">
        <f>+'[18]12M'!$Y40</f>
        <v>3.4308394801545483</v>
      </c>
      <c r="R41" s="255">
        <f>+'[18]12M'!$Z40</f>
        <v>19357514.100000001</v>
      </c>
      <c r="S41" s="255">
        <f>+'[18]12M'!$AC40</f>
        <v>1</v>
      </c>
      <c r="T41" s="255">
        <f>+'[18]12M'!$AD40</f>
        <v>6880</v>
      </c>
      <c r="U41" s="256">
        <f>+'[18]12M'!$AE40</f>
        <v>18.849315068493151</v>
      </c>
      <c r="V41" s="255">
        <f>+'[18]12M'!$AF40</f>
        <v>103200</v>
      </c>
    </row>
    <row r="42" spans="1:22">
      <c r="A42" s="254">
        <v>1008</v>
      </c>
      <c r="B42" s="254" t="s">
        <v>16</v>
      </c>
      <c r="C42" s="255">
        <f>+'[18]12M'!$E41</f>
        <v>5541</v>
      </c>
      <c r="D42" s="255">
        <f>+'[18]12M'!$F41</f>
        <v>1579301</v>
      </c>
      <c r="E42" s="257">
        <f>+'[18]12M'!$G41</f>
        <v>0.79319011086975633</v>
      </c>
      <c r="F42" s="255">
        <f>+'[18]12M'!$H41</f>
        <v>30465804.099999998</v>
      </c>
      <c r="G42" s="255">
        <f>+'[18]12M'!$K41</f>
        <v>4025</v>
      </c>
      <c r="H42" s="255">
        <f>+'[18]12M'!$L41</f>
        <v>550124</v>
      </c>
      <c r="I42" s="257">
        <f>+'[18]12M'!$M41</f>
        <v>0.38263240444170865</v>
      </c>
      <c r="J42" s="255">
        <f>+'[18]12M'!$N41</f>
        <v>7623825.4699999997</v>
      </c>
      <c r="K42" s="255">
        <f>+'[18]12M'!$Q41</f>
        <v>1326</v>
      </c>
      <c r="L42" s="255">
        <f>+'[18]12M'!$R41</f>
        <v>891409</v>
      </c>
      <c r="M42" s="257">
        <f>+'[18]12M'!$S41</f>
        <v>1.8586122057505055</v>
      </c>
      <c r="N42" s="255">
        <f>+'[18]12M'!$T41</f>
        <v>19121490.43</v>
      </c>
      <c r="O42" s="255">
        <f>+'[18]12M'!$W41</f>
        <v>190</v>
      </c>
      <c r="P42" s="255">
        <f>+'[18]12M'!$X41</f>
        <v>137768</v>
      </c>
      <c r="Q42" s="256">
        <f>+'[18]12M'!$Y41</f>
        <v>1.868547402685474</v>
      </c>
      <c r="R42" s="255">
        <f>+'[18]12M'!$Z41</f>
        <v>3720488.2000000007</v>
      </c>
      <c r="S42" s="255">
        <f>+'[18]12M'!$AC41</f>
        <v>0</v>
      </c>
      <c r="T42" s="255">
        <f>+'[18]12M'!$AD41</f>
        <v>0</v>
      </c>
      <c r="U42" s="256" t="e">
        <f>+'[18]12M'!$AE41</f>
        <v>#DIV/0!</v>
      </c>
      <c r="V42" s="255">
        <f>+'[18]12M'!$AF41</f>
        <v>0</v>
      </c>
    </row>
    <row r="43" spans="1:22">
      <c r="A43" s="254">
        <v>1009</v>
      </c>
      <c r="B43" s="254" t="s">
        <v>17</v>
      </c>
      <c r="C43" s="255">
        <f>+'[18]12M'!$E42</f>
        <v>5642</v>
      </c>
      <c r="D43" s="255">
        <f>+'[18]12M'!$F42</f>
        <v>1308295</v>
      </c>
      <c r="E43" s="257">
        <f>+'[18]12M'!$G42</f>
        <v>0.64496083904879864</v>
      </c>
      <c r="F43" s="255">
        <f>+'[18]12M'!$H42</f>
        <v>24942393.889999997</v>
      </c>
      <c r="G43" s="255">
        <f>+'[18]12M'!$K42</f>
        <v>3942</v>
      </c>
      <c r="H43" s="255">
        <f>+'[18]12M'!$L42</f>
        <v>553422</v>
      </c>
      <c r="I43" s="257">
        <f>+'[18]12M'!$M42</f>
        <v>0.39178931719231175</v>
      </c>
      <c r="J43" s="255">
        <f>+'[18]12M'!$N42</f>
        <v>7522455.6600000001</v>
      </c>
      <c r="K43" s="255">
        <f>+'[18]12M'!$Q42</f>
        <v>1407</v>
      </c>
      <c r="L43" s="255">
        <f>+'[18]12M'!$R42</f>
        <v>593804</v>
      </c>
      <c r="M43" s="257">
        <f>+'[18]12M'!$S42</f>
        <v>1.1670446728641339</v>
      </c>
      <c r="N43" s="255">
        <f>+'[18]12M'!$T42</f>
        <v>13042213.83</v>
      </c>
      <c r="O43" s="255">
        <f>+'[18]12M'!$W42</f>
        <v>293</v>
      </c>
      <c r="P43" s="255">
        <f>+'[18]12M'!$X42</f>
        <v>161069</v>
      </c>
      <c r="Q43" s="256">
        <f>+'[18]12M'!$Y42</f>
        <v>1.5035261720846653</v>
      </c>
      <c r="R43" s="255">
        <f>+'[18]12M'!$Z42</f>
        <v>4377724.4000000004</v>
      </c>
      <c r="S43" s="255">
        <f>+'[18]12M'!$AC42</f>
        <v>0</v>
      </c>
      <c r="T43" s="255">
        <f>+'[18]12M'!$AD42</f>
        <v>0</v>
      </c>
      <c r="U43" s="256" t="e">
        <f>+'[18]12M'!$AE42</f>
        <v>#DIV/0!</v>
      </c>
      <c r="V43" s="255">
        <f>+'[18]12M'!$AF42</f>
        <v>0</v>
      </c>
    </row>
    <row r="44" spans="1:22">
      <c r="A44" s="254">
        <v>1010</v>
      </c>
      <c r="B44" s="254" t="s">
        <v>19</v>
      </c>
      <c r="C44" s="255">
        <f>+'[18]12M'!$E44</f>
        <v>6947</v>
      </c>
      <c r="D44" s="255">
        <f>+'[18]12M'!$F44</f>
        <v>1804923</v>
      </c>
      <c r="E44" s="257">
        <f>+'[18]12M'!$G44</f>
        <v>0.72300526654696184</v>
      </c>
      <c r="F44" s="255">
        <f>+'[18]12M'!$H44</f>
        <v>33435486.500000004</v>
      </c>
      <c r="G44" s="255">
        <f>+'[18]12M'!$K44</f>
        <v>5341</v>
      </c>
      <c r="H44" s="255">
        <f>+'[18]12M'!$L44</f>
        <v>878542</v>
      </c>
      <c r="I44" s="257">
        <f>+'[18]12M'!$M44</f>
        <v>0.45956360545329711</v>
      </c>
      <c r="J44" s="255">
        <f>+'[18]12M'!$N44</f>
        <v>12526520.34</v>
      </c>
      <c r="K44" s="255">
        <f>+'[18]12M'!$Q44</f>
        <v>1172</v>
      </c>
      <c r="L44" s="255">
        <f>+'[18]12M'!$R44</f>
        <v>679825</v>
      </c>
      <c r="M44" s="257">
        <f>+'[18]12M'!$S44</f>
        <v>1.6077119089990008</v>
      </c>
      <c r="N44" s="255">
        <f>+'[18]12M'!$T44</f>
        <v>14357387.530000001</v>
      </c>
      <c r="O44" s="255">
        <f>+'[18]12M'!$W44</f>
        <v>434</v>
      </c>
      <c r="P44" s="255">
        <f>+'[18]12M'!$X44</f>
        <v>246556</v>
      </c>
      <c r="Q44" s="256">
        <f>+'[18]12M'!$Y44</f>
        <v>1.5231023459097155</v>
      </c>
      <c r="R44" s="255">
        <f>+'[18]12M'!$Z44</f>
        <v>6551578.6299999999</v>
      </c>
      <c r="S44" s="255">
        <f>+'[18]12M'!$AC44</f>
        <v>0</v>
      </c>
      <c r="T44" s="255">
        <f>+'[18]12M'!$AD44</f>
        <v>0</v>
      </c>
      <c r="U44" s="256" t="e">
        <f>+'[18]12M'!$AE44</f>
        <v>#DIV/0!</v>
      </c>
      <c r="V44" s="255">
        <f>+'[18]12M'!$AF44</f>
        <v>0</v>
      </c>
    </row>
    <row r="45" spans="1:22">
      <c r="A45" s="254">
        <v>1011</v>
      </c>
      <c r="B45" s="254" t="s">
        <v>20</v>
      </c>
      <c r="C45" s="255">
        <f>+'[18]12M'!$E45</f>
        <v>5952</v>
      </c>
      <c r="D45" s="255">
        <f>+'[18]12M'!$F45</f>
        <v>1221897</v>
      </c>
      <c r="E45" s="257">
        <f>+'[18]12M'!$G45</f>
        <v>0.57293565183957385</v>
      </c>
      <c r="F45" s="255">
        <f>+'[18]12M'!$H45</f>
        <v>20893730.710000001</v>
      </c>
      <c r="G45" s="255">
        <f>+'[18]12M'!$K45</f>
        <v>4832</v>
      </c>
      <c r="H45" s="255">
        <f>+'[18]12M'!$L45</f>
        <v>737022</v>
      </c>
      <c r="I45" s="257">
        <f>+'[18]12M'!$M45</f>
        <v>0.42771411907739537</v>
      </c>
      <c r="J45" s="255">
        <f>+'[18]12M'!$N45</f>
        <v>10208906.050000001</v>
      </c>
      <c r="K45" s="255">
        <f>+'[18]12M'!$Q45</f>
        <v>869</v>
      </c>
      <c r="L45" s="255">
        <f>+'[18]12M'!$R45</f>
        <v>362818</v>
      </c>
      <c r="M45" s="257">
        <f>+'[18]12M'!$S45</f>
        <v>1.1418976654890514</v>
      </c>
      <c r="N45" s="255">
        <f>+'[18]12M'!$T45</f>
        <v>7454686.2100000009</v>
      </c>
      <c r="O45" s="255">
        <f>+'[18]12M'!$W45</f>
        <v>251</v>
      </c>
      <c r="P45" s="255">
        <f>+'[18]12M'!$X45</f>
        <v>122057</v>
      </c>
      <c r="Q45" s="256">
        <f>+'[18]12M'!$Y45</f>
        <v>1.3296331599444429</v>
      </c>
      <c r="R45" s="255">
        <f>+'[18]12M'!$Z45</f>
        <v>3230138.45</v>
      </c>
      <c r="S45" s="255">
        <f>+'[18]12M'!$AC45</f>
        <v>0</v>
      </c>
      <c r="T45" s="255">
        <f>+'[18]12M'!$AD45</f>
        <v>0</v>
      </c>
      <c r="U45" s="256" t="e">
        <f>+'[18]12M'!$AE45</f>
        <v>#DIV/0!</v>
      </c>
      <c r="V45" s="255">
        <f>+'[18]12M'!$AF45</f>
        <v>0</v>
      </c>
    </row>
    <row r="46" spans="1:22">
      <c r="A46" s="254">
        <v>1012</v>
      </c>
      <c r="B46" s="254" t="s">
        <v>21</v>
      </c>
      <c r="C46" s="255">
        <f>+'[18]12M'!$E46</f>
        <v>16821</v>
      </c>
      <c r="D46" s="255">
        <f>+'[18]12M'!$F46</f>
        <v>3660894</v>
      </c>
      <c r="E46" s="257">
        <f>+'[18]12M'!$G46</f>
        <v>0.60255604069222701</v>
      </c>
      <c r="F46" s="255">
        <f>+'[18]12M'!$H46</f>
        <v>65282958.579999991</v>
      </c>
      <c r="G46" s="255">
        <f>+'[18]12M'!$K46</f>
        <v>13685</v>
      </c>
      <c r="H46" s="255">
        <f>+'[18]12M'!$L46</f>
        <v>2222716</v>
      </c>
      <c r="I46" s="257">
        <f>+'[18]12M'!$M46</f>
        <v>0.44976792914895886</v>
      </c>
      <c r="J46" s="255">
        <f>+'[18]12M'!$N46</f>
        <v>31116573.77</v>
      </c>
      <c r="K46" s="255">
        <f>+'[18]12M'!$Q46</f>
        <v>2505</v>
      </c>
      <c r="L46" s="255">
        <f>+'[18]12M'!$R46</f>
        <v>1049058</v>
      </c>
      <c r="M46" s="257">
        <f>+'[18]12M'!$S46</f>
        <v>1.1771990607615461</v>
      </c>
      <c r="N46" s="255">
        <f>+'[18]12M'!$T46</f>
        <v>23281004.16</v>
      </c>
      <c r="O46" s="255">
        <f>+'[18]12M'!$W46</f>
        <v>631</v>
      </c>
      <c r="P46" s="255">
        <f>+'[18]12M'!$X46</f>
        <v>389120</v>
      </c>
      <c r="Q46" s="256">
        <f>+'[18]12M'!$Y46</f>
        <v>1.6043373841697848</v>
      </c>
      <c r="R46" s="255">
        <f>+'[18]12M'!$Z46</f>
        <v>10885380.65</v>
      </c>
      <c r="S46" s="255">
        <f>+'[18]12M'!$AC46</f>
        <v>0</v>
      </c>
      <c r="T46" s="255">
        <f>+'[18]12M'!$AD46</f>
        <v>0</v>
      </c>
      <c r="U46" s="256" t="e">
        <f>+'[18]12M'!$AE46</f>
        <v>#DIV/0!</v>
      </c>
      <c r="V46" s="255">
        <f>+'[18]12M'!$AF46</f>
        <v>0</v>
      </c>
    </row>
    <row r="47" spans="1:22">
      <c r="A47" s="254">
        <v>1013</v>
      </c>
      <c r="B47" s="254" t="s">
        <v>22</v>
      </c>
      <c r="C47" s="255">
        <f>+'[18]12M'!$E47</f>
        <v>1262</v>
      </c>
      <c r="D47" s="255">
        <f>+'[18]12M'!$F47</f>
        <v>212551</v>
      </c>
      <c r="E47" s="257">
        <f>+'[18]12M'!$G47</f>
        <v>0.46848874243709981</v>
      </c>
      <c r="F47" s="255">
        <f>+'[18]12M'!$H47</f>
        <v>3778040.8499999996</v>
      </c>
      <c r="G47" s="255">
        <f>+'[18]12M'!$K47</f>
        <v>950</v>
      </c>
      <c r="H47" s="255">
        <f>+'[18]12M'!$L47</f>
        <v>112887</v>
      </c>
      <c r="I47" s="257">
        <f>+'[18]12M'!$M47</f>
        <v>0.33381484301650788</v>
      </c>
      <c r="J47" s="255">
        <f>+'[18]12M'!$N47</f>
        <v>1496003.8</v>
      </c>
      <c r="K47" s="255">
        <f>+'[18]12M'!$Q47</f>
        <v>253</v>
      </c>
      <c r="L47" s="255">
        <f>+'[18]12M'!$R47</f>
        <v>72225</v>
      </c>
      <c r="M47" s="257">
        <f>+'[18]12M'!$S47</f>
        <v>0.76696400127429121</v>
      </c>
      <c r="N47" s="255">
        <f>+'[18]12M'!$T47</f>
        <v>1515994.4500000002</v>
      </c>
      <c r="O47" s="255">
        <f>+'[18]12M'!$W47</f>
        <v>59</v>
      </c>
      <c r="P47" s="255">
        <f>+'[18]12M'!$X47</f>
        <v>27439</v>
      </c>
      <c r="Q47" s="256">
        <f>+'[18]12M'!$Y47</f>
        <v>1.2850485891581782</v>
      </c>
      <c r="R47" s="255">
        <f>+'[18]12M'!$Z47</f>
        <v>766042.6</v>
      </c>
      <c r="S47" s="255">
        <f>+'[18]12M'!$AC47</f>
        <v>0</v>
      </c>
      <c r="T47" s="255">
        <f>+'[18]12M'!$AD47</f>
        <v>0</v>
      </c>
      <c r="U47" s="256" t="e">
        <f>+'[18]12M'!$AE47</f>
        <v>#DIV/0!</v>
      </c>
      <c r="V47" s="255">
        <f>+'[18]12M'!$AF47</f>
        <v>0</v>
      </c>
    </row>
    <row r="48" spans="1:22">
      <c r="A48" s="254">
        <v>1014</v>
      </c>
      <c r="B48" s="254" t="s">
        <v>23</v>
      </c>
      <c r="C48" s="255">
        <f>+'[18]12M'!$E48</f>
        <v>42378</v>
      </c>
      <c r="D48" s="255">
        <f>+'[18]12M'!$F48</f>
        <v>9520535</v>
      </c>
      <c r="E48" s="257">
        <f>+'[18]12M'!$G48</f>
        <v>0.62241767566866102</v>
      </c>
      <c r="F48" s="255">
        <f>+'[18]12M'!$H48</f>
        <v>166706985.09999996</v>
      </c>
      <c r="G48" s="255">
        <f>+'[18]12M'!$K48</f>
        <v>35354</v>
      </c>
      <c r="H48" s="255">
        <f>+'[18]12M'!$L48</f>
        <v>5793179</v>
      </c>
      <c r="I48" s="257">
        <f>+'[18]12M'!$M48</f>
        <v>0.45612987765066121</v>
      </c>
      <c r="J48" s="255">
        <f>+'[18]12M'!$N48</f>
        <v>80365631.159999996</v>
      </c>
      <c r="K48" s="255">
        <f>+'[18]12M'!$Q48</f>
        <v>5666</v>
      </c>
      <c r="L48" s="255">
        <f>+'[18]12M'!$R48</f>
        <v>2864896</v>
      </c>
      <c r="M48" s="257">
        <f>+'[18]12M'!$S48</f>
        <v>1.4311295718819039</v>
      </c>
      <c r="N48" s="255">
        <f>+'[18]12M'!$T48</f>
        <v>62911282.740000002</v>
      </c>
      <c r="O48" s="255">
        <f>+'[18]12M'!$W48</f>
        <v>1358</v>
      </c>
      <c r="P48" s="255">
        <f>+'[18]12M'!$X48</f>
        <v>862460</v>
      </c>
      <c r="Q48" s="256">
        <f>+'[18]12M'!$Y48</f>
        <v>1.4532005594028543</v>
      </c>
      <c r="R48" s="255">
        <f>+'[18]12M'!$Z48</f>
        <v>23430071.199999999</v>
      </c>
      <c r="S48" s="255">
        <f>+'[18]12M'!$AC48</f>
        <v>0</v>
      </c>
      <c r="T48" s="255">
        <f>+'[18]12M'!$AD48</f>
        <v>0</v>
      </c>
      <c r="U48" s="256" t="e">
        <f>+'[18]12M'!$AE48</f>
        <v>#DIV/0!</v>
      </c>
      <c r="V48" s="255">
        <f>+'[18]12M'!$AF48</f>
        <v>0</v>
      </c>
    </row>
    <row r="49" spans="1:22">
      <c r="A49" s="254">
        <v>1015</v>
      </c>
      <c r="B49" s="254" t="s">
        <v>24</v>
      </c>
      <c r="C49" s="255">
        <f>+'[18]12M'!$E49</f>
        <v>5890</v>
      </c>
      <c r="D49" s="255">
        <f>+'[18]12M'!$F49</f>
        <v>1166007</v>
      </c>
      <c r="E49" s="257">
        <f>+'[18]12M'!$G49</f>
        <v>0.54974010084794311</v>
      </c>
      <c r="F49" s="255">
        <f>+'[18]12M'!$H49</f>
        <v>18711343.199999999</v>
      </c>
      <c r="G49" s="255">
        <f>+'[18]12M'!$K49</f>
        <v>5194</v>
      </c>
      <c r="H49" s="255">
        <f>+'[18]12M'!$L49</f>
        <v>850063</v>
      </c>
      <c r="I49" s="257">
        <f>+'[18]12M'!$M49</f>
        <v>0.45728249087520073</v>
      </c>
      <c r="J49" s="255">
        <f>+'[18]12M'!$N49</f>
        <v>11664800.749999998</v>
      </c>
      <c r="K49" s="255">
        <f>+'[18]12M'!$Q49</f>
        <v>540</v>
      </c>
      <c r="L49" s="255">
        <f>+'[18]12M'!$R49</f>
        <v>241103</v>
      </c>
      <c r="M49" s="257">
        <f>+'[18]12M'!$S49</f>
        <v>1.1816747126718454</v>
      </c>
      <c r="N49" s="255">
        <f>+'[18]12M'!$T49</f>
        <v>4983824.9000000004</v>
      </c>
      <c r="O49" s="255">
        <f>+'[18]12M'!$W49</f>
        <v>156</v>
      </c>
      <c r="P49" s="255">
        <f>+'[18]12M'!$X49</f>
        <v>74841</v>
      </c>
      <c r="Q49" s="256">
        <f>+'[18]12M'!$Y49</f>
        <v>1.2895838718014991</v>
      </c>
      <c r="R49" s="255">
        <f>+'[18]12M'!$Z49</f>
        <v>2062717.55</v>
      </c>
      <c r="S49" s="255">
        <f>+'[18]12M'!$AC49</f>
        <v>0</v>
      </c>
      <c r="T49" s="255">
        <f>+'[18]12M'!$AD49</f>
        <v>0</v>
      </c>
      <c r="U49" s="256" t="e">
        <f>+'[18]12M'!$AE49</f>
        <v>#DIV/0!</v>
      </c>
      <c r="V49" s="255">
        <f>+'[18]12M'!$AF49</f>
        <v>0</v>
      </c>
    </row>
    <row r="50" spans="1:22">
      <c r="A50" s="254">
        <v>1016</v>
      </c>
      <c r="B50" s="254" t="s">
        <v>25</v>
      </c>
      <c r="C50" s="255">
        <f>+'[18]12M'!$E50</f>
        <v>8598</v>
      </c>
      <c r="D50" s="255">
        <f>+'[18]12M'!$F50</f>
        <v>1459077</v>
      </c>
      <c r="E50" s="257">
        <f>+'[18]12M'!$G50</f>
        <v>0.470124806877186</v>
      </c>
      <c r="F50" s="255">
        <f>+'[18]12M'!$H50</f>
        <v>23665212.23</v>
      </c>
      <c r="G50" s="255">
        <f>+'[18]12M'!$K50</f>
        <v>7353</v>
      </c>
      <c r="H50" s="255">
        <f>+'[18]12M'!$L50</f>
        <v>961082</v>
      </c>
      <c r="I50" s="257">
        <f>+'[18]12M'!$M50</f>
        <v>0.36336181189029371</v>
      </c>
      <c r="J50" s="255">
        <f>+'[18]12M'!$N50</f>
        <v>12456205.420000002</v>
      </c>
      <c r="K50" s="255">
        <f>+'[18]12M'!$Q50</f>
        <v>1014</v>
      </c>
      <c r="L50" s="255">
        <f>+'[18]12M'!$R50</f>
        <v>350916</v>
      </c>
      <c r="M50" s="257">
        <f>+'[18]12M'!$S50</f>
        <v>0.93933922680032922</v>
      </c>
      <c r="N50" s="255">
        <f>+'[18]12M'!$T50</f>
        <v>7181409.3599999994</v>
      </c>
      <c r="O50" s="255">
        <f>+'[18]12M'!$W50</f>
        <v>231</v>
      </c>
      <c r="P50" s="255">
        <f>+'[18]12M'!$X50</f>
        <v>147079</v>
      </c>
      <c r="Q50" s="256">
        <f>+'[18]12M'!$Y50</f>
        <v>1.7294255982127109</v>
      </c>
      <c r="R50" s="255">
        <f>+'[18]12M'!$Z50</f>
        <v>4027597.45</v>
      </c>
      <c r="S50" s="255">
        <f>+'[18]12M'!$AC50</f>
        <v>0</v>
      </c>
      <c r="T50" s="255">
        <f>+'[18]12M'!$AD50</f>
        <v>0</v>
      </c>
      <c r="U50" s="256" t="e">
        <f>+'[18]12M'!$AE50</f>
        <v>#DIV/0!</v>
      </c>
      <c r="V50" s="255">
        <f>+'[18]12M'!$AF50</f>
        <v>0</v>
      </c>
    </row>
    <row r="51" spans="1:22">
      <c r="A51" s="254">
        <v>1017</v>
      </c>
      <c r="B51" s="254" t="s">
        <v>26</v>
      </c>
      <c r="C51" s="255">
        <f>+'[18]12M'!$E51</f>
        <v>12860</v>
      </c>
      <c r="D51" s="255">
        <f>+'[18]12M'!$F51</f>
        <v>2719263</v>
      </c>
      <c r="E51" s="257">
        <f>+'[18]12M'!$G51</f>
        <v>0.58486698197820353</v>
      </c>
      <c r="F51" s="255">
        <f>+'[18]12M'!$H51</f>
        <v>48579198.830000006</v>
      </c>
      <c r="G51" s="255">
        <f>+'[18]12M'!$K51</f>
        <v>9931</v>
      </c>
      <c r="H51" s="255">
        <f>+'[18]12M'!$L51</f>
        <v>1564080</v>
      </c>
      <c r="I51" s="257">
        <f>+'[18]12M'!$M51</f>
        <v>0.43717105538987017</v>
      </c>
      <c r="J51" s="255">
        <f>+'[18]12M'!$N51</f>
        <v>22011701.280000001</v>
      </c>
      <c r="K51" s="255">
        <f>+'[18]12M'!$Q51</f>
        <v>2100</v>
      </c>
      <c r="L51" s="255">
        <f>+'[18]12M'!$R51</f>
        <v>815591</v>
      </c>
      <c r="M51" s="257">
        <f>+'[18]12M'!$S51</f>
        <v>1.0668397662501594</v>
      </c>
      <c r="N51" s="255">
        <f>+'[18]12M'!$T51</f>
        <v>17521054.049999997</v>
      </c>
      <c r="O51" s="255">
        <f>+'[18]12M'!$W51</f>
        <v>829</v>
      </c>
      <c r="P51" s="255">
        <f>+'[18]12M'!$X51</f>
        <v>339592</v>
      </c>
      <c r="Q51" s="256">
        <f>+'[18]12M'!$Y51</f>
        <v>1.1056316590563167</v>
      </c>
      <c r="R51" s="255">
        <f>+'[18]12M'!$Z51</f>
        <v>9046443.5</v>
      </c>
      <c r="S51" s="255">
        <f>+'[18]12M'!$AC51</f>
        <v>0</v>
      </c>
      <c r="T51" s="255">
        <f>+'[18]12M'!$AD51</f>
        <v>0</v>
      </c>
      <c r="U51" s="256" t="e">
        <f>+'[18]12M'!$AE51</f>
        <v>#DIV/0!</v>
      </c>
      <c r="V51" s="255">
        <f>+'[18]12M'!$AF51</f>
        <v>0</v>
      </c>
    </row>
    <row r="52" spans="1:22">
      <c r="A52" s="254">
        <v>1018</v>
      </c>
      <c r="B52" s="254" t="s">
        <v>27</v>
      </c>
      <c r="C52" s="255">
        <f>+'[18]12M'!$E52</f>
        <v>6317</v>
      </c>
      <c r="D52" s="255">
        <f>+'[18]12M'!$F52</f>
        <v>1190682</v>
      </c>
      <c r="E52" s="257">
        <f>+'[18]12M'!$G52</f>
        <v>0.52210986967884521</v>
      </c>
      <c r="F52" s="255">
        <f>+'[18]12M'!$H52</f>
        <v>20025868.199999999</v>
      </c>
      <c r="G52" s="255">
        <f>+'[18]12M'!$K52</f>
        <v>5287</v>
      </c>
      <c r="H52" s="255">
        <f>+'[18]12M'!$L52</f>
        <v>790071</v>
      </c>
      <c r="I52" s="257">
        <f>+'[18]12M'!$M52</f>
        <v>0.41443195140566352</v>
      </c>
      <c r="J52" s="255">
        <f>+'[18]12M'!$N52</f>
        <v>10662780.340000002</v>
      </c>
      <c r="K52" s="255">
        <f>+'[18]12M'!$Q52</f>
        <v>823</v>
      </c>
      <c r="L52" s="255">
        <f>+'[18]12M'!$R52</f>
        <v>285379</v>
      </c>
      <c r="M52" s="257">
        <f>+'[18]12M'!$S52</f>
        <v>0.95348813899097884</v>
      </c>
      <c r="N52" s="255">
        <f>+'[18]12M'!$T52</f>
        <v>6157299.8600000003</v>
      </c>
      <c r="O52" s="255">
        <f>+'[18]12M'!$W52</f>
        <v>207</v>
      </c>
      <c r="P52" s="255">
        <f>+'[18]12M'!$X52</f>
        <v>115232</v>
      </c>
      <c r="Q52" s="256">
        <f>+'[18]12M'!$Y52</f>
        <v>1.5400200467758103</v>
      </c>
      <c r="R52" s="255">
        <f>+'[18]12M'!$Z52</f>
        <v>3205788</v>
      </c>
      <c r="S52" s="255">
        <f>+'[18]12M'!$AC52</f>
        <v>0</v>
      </c>
      <c r="T52" s="255">
        <f>+'[18]12M'!$AD52</f>
        <v>0</v>
      </c>
      <c r="U52" s="256" t="e">
        <f>+'[18]12M'!$AE52</f>
        <v>#DIV/0!</v>
      </c>
      <c r="V52" s="255">
        <f>+'[18]12M'!$AF52</f>
        <v>0</v>
      </c>
    </row>
    <row r="53" spans="1:22">
      <c r="A53" s="254">
        <v>1019</v>
      </c>
      <c r="B53" s="254" t="s">
        <v>28</v>
      </c>
      <c r="C53" s="255">
        <f>+'[18]12M'!$E53</f>
        <v>3874</v>
      </c>
      <c r="D53" s="255">
        <f>+'[18]12M'!$F53</f>
        <v>725280</v>
      </c>
      <c r="E53" s="257">
        <f>+'[18]12M'!$G53</f>
        <v>0.51787033962749152</v>
      </c>
      <c r="F53" s="255">
        <f>+'[18]12M'!$H53</f>
        <v>12441706.699999999</v>
      </c>
      <c r="G53" s="255">
        <f>+'[18]12M'!$K53</f>
        <v>3299</v>
      </c>
      <c r="H53" s="255">
        <f>+'[18]12M'!$L53</f>
        <v>442429</v>
      </c>
      <c r="I53" s="257">
        <f>+'[18]12M'!$M53</f>
        <v>0.37221994367429523</v>
      </c>
      <c r="J53" s="255">
        <f>+'[18]12M'!$N53</f>
        <v>6012986.4299999997</v>
      </c>
      <c r="K53" s="255">
        <f>+'[18]12M'!$Q53</f>
        <v>456</v>
      </c>
      <c r="L53" s="255">
        <f>+'[18]12M'!$R53</f>
        <v>208259</v>
      </c>
      <c r="M53" s="257">
        <f>+'[18]12M'!$S53</f>
        <v>1.2283586711296577</v>
      </c>
      <c r="N53" s="255">
        <f>+'[18]12M'!$T53</f>
        <v>4348669.32</v>
      </c>
      <c r="O53" s="255">
        <f>+'[18]12M'!$W53</f>
        <v>119</v>
      </c>
      <c r="P53" s="255">
        <f>+'[18]12M'!$X53</f>
        <v>74592</v>
      </c>
      <c r="Q53" s="256">
        <f>+'[18]12M'!$Y53</f>
        <v>1.7617383089277279</v>
      </c>
      <c r="R53" s="255">
        <f>+'[18]12M'!$Z53</f>
        <v>2080050.9500000002</v>
      </c>
      <c r="S53" s="255">
        <f>+'[18]12M'!$AC53</f>
        <v>0</v>
      </c>
      <c r="T53" s="255">
        <f>+'[18]12M'!$AD53</f>
        <v>0</v>
      </c>
      <c r="U53" s="256" t="e">
        <f>+'[18]12M'!$AE53</f>
        <v>#DIV/0!</v>
      </c>
      <c r="V53" s="255">
        <f>+'[18]12M'!$AF53</f>
        <v>0</v>
      </c>
    </row>
    <row r="54" spans="1:22">
      <c r="A54" s="254">
        <v>1020</v>
      </c>
      <c r="B54" s="254" t="s">
        <v>29</v>
      </c>
      <c r="C54" s="255">
        <f>+'[18]12M'!$E54</f>
        <v>15687</v>
      </c>
      <c r="D54" s="255">
        <f>+'[18]12M'!$F54</f>
        <v>3679876</v>
      </c>
      <c r="E54" s="257">
        <f>+'[18]12M'!$G54</f>
        <v>0.65008556951313934</v>
      </c>
      <c r="F54" s="255">
        <f>+'[18]12M'!$H54</f>
        <v>67001089.450000003</v>
      </c>
      <c r="G54" s="255">
        <f>+'[18]12M'!$K54</f>
        <v>11697</v>
      </c>
      <c r="H54" s="255">
        <f>+'[18]12M'!$L54</f>
        <v>1924716</v>
      </c>
      <c r="I54" s="257">
        <f>+'[18]12M'!$M54</f>
        <v>0.45195581920273797</v>
      </c>
      <c r="J54" s="255">
        <f>+'[18]12M'!$N54</f>
        <v>26287392.34</v>
      </c>
      <c r="K54" s="255">
        <f>+'[18]12M'!$Q54</f>
        <v>2825</v>
      </c>
      <c r="L54" s="255">
        <f>+'[18]12M'!$R54</f>
        <v>1217133</v>
      </c>
      <c r="M54" s="257">
        <f>+'[18]12M'!$S54</f>
        <v>1.2394019546196282</v>
      </c>
      <c r="N54" s="255">
        <f>+'[18]12M'!$T54</f>
        <v>26493800.780000001</v>
      </c>
      <c r="O54" s="255">
        <f>+'[18]12M'!$W54</f>
        <v>1165</v>
      </c>
      <c r="P54" s="255">
        <f>+'[18]12M'!$X54</f>
        <v>538027</v>
      </c>
      <c r="Q54" s="256">
        <f>+'[18]12M'!$Y54</f>
        <v>1.2812225774380406</v>
      </c>
      <c r="R54" s="255">
        <f>+'[18]12M'!$Z54</f>
        <v>14219896.33</v>
      </c>
      <c r="S54" s="255">
        <f>+'[18]12M'!$AC54</f>
        <v>0</v>
      </c>
      <c r="T54" s="255">
        <f>+'[18]12M'!$AD54</f>
        <v>0</v>
      </c>
      <c r="U54" s="256" t="e">
        <f>+'[18]12M'!$AE54</f>
        <v>#DIV/0!</v>
      </c>
      <c r="V54" s="255">
        <f>+'[18]12M'!$AF54</f>
        <v>0</v>
      </c>
    </row>
    <row r="55" spans="1:22">
      <c r="A55" s="254">
        <v>1021</v>
      </c>
      <c r="B55" s="254" t="s">
        <v>30</v>
      </c>
      <c r="C55" s="255">
        <f>+'[18]12M'!$E55</f>
        <v>5314</v>
      </c>
      <c r="D55" s="255">
        <f>+'[18]12M'!$F55</f>
        <v>1032933</v>
      </c>
      <c r="E55" s="257">
        <f>+'[18]12M'!$G55</f>
        <v>0.54354238445357417</v>
      </c>
      <c r="F55" s="255">
        <f>+'[18]12M'!$H55</f>
        <v>18701676.989999998</v>
      </c>
      <c r="G55" s="255">
        <f>+'[18]12M'!$K55</f>
        <v>3765</v>
      </c>
      <c r="H55" s="255">
        <f>+'[18]12M'!$L55</f>
        <v>521559</v>
      </c>
      <c r="I55" s="257">
        <f>+'[18]12M'!$M55</f>
        <v>0.39052439659013055</v>
      </c>
      <c r="J55" s="255">
        <f>+'[18]12M'!$N55</f>
        <v>7107448.3799999999</v>
      </c>
      <c r="K55" s="255">
        <f>+'[18]12M'!$Q55</f>
        <v>1298</v>
      </c>
      <c r="L55" s="255">
        <f>+'[18]12M'!$R55</f>
        <v>379619</v>
      </c>
      <c r="M55" s="257">
        <f>+'[18]12M'!$S55</f>
        <v>0.80468244084682439</v>
      </c>
      <c r="N55" s="255">
        <f>+'[18]12M'!$T55</f>
        <v>8091743.6099999994</v>
      </c>
      <c r="O55" s="255">
        <f>+'[18]12M'!$W55</f>
        <v>251</v>
      </c>
      <c r="P55" s="255">
        <f>+'[18]12M'!$X55</f>
        <v>131755</v>
      </c>
      <c r="Q55" s="256">
        <f>+'[18]12M'!$Y55</f>
        <v>1.4155788342734352</v>
      </c>
      <c r="R55" s="255">
        <f>+'[18]12M'!$Z55</f>
        <v>3502484.9999999995</v>
      </c>
      <c r="S55" s="255">
        <f>+'[18]12M'!$AC55</f>
        <v>0</v>
      </c>
      <c r="T55" s="255">
        <f>+'[18]12M'!$AD55</f>
        <v>0</v>
      </c>
      <c r="U55" s="256" t="e">
        <f>+'[18]12M'!$AE55</f>
        <v>#DIV/0!</v>
      </c>
      <c r="V55" s="255">
        <f>+'[18]12M'!$AF55</f>
        <v>0</v>
      </c>
    </row>
    <row r="56" spans="1:22">
      <c r="A56" s="254">
        <v>1022</v>
      </c>
      <c r="B56" s="254" t="s">
        <v>31</v>
      </c>
      <c r="C56" s="255">
        <f>+'[18]12M'!$E56</f>
        <v>23703</v>
      </c>
      <c r="D56" s="255">
        <f>+'[18]12M'!$F56</f>
        <v>5304969</v>
      </c>
      <c r="E56" s="257">
        <f>+'[18]12M'!$G56</f>
        <v>0.62422580985829523</v>
      </c>
      <c r="F56" s="255">
        <f>+'[18]12M'!$H56</f>
        <v>93636650.929999992</v>
      </c>
      <c r="G56" s="255">
        <f>+'[18]12M'!$K56</f>
        <v>20189</v>
      </c>
      <c r="H56" s="255">
        <f>+'[18]12M'!$L56</f>
        <v>3199367</v>
      </c>
      <c r="I56" s="257">
        <f>+'[18]12M'!$M56</f>
        <v>0.44275231928758124</v>
      </c>
      <c r="J56" s="255">
        <f>+'[18]12M'!$N56</f>
        <v>43829784.670000002</v>
      </c>
      <c r="K56" s="255">
        <f>+'[18]12M'!$Q56</f>
        <v>2621</v>
      </c>
      <c r="L56" s="255">
        <f>+'[18]12M'!$R56</f>
        <v>1505903</v>
      </c>
      <c r="M56" s="257">
        <f>+'[18]12M'!$S56</f>
        <v>1.5831779139814337</v>
      </c>
      <c r="N56" s="255">
        <f>+'[18]12M'!$T56</f>
        <v>33331395.679999996</v>
      </c>
      <c r="O56" s="255">
        <f>+'[18]12M'!$W56</f>
        <v>893</v>
      </c>
      <c r="P56" s="255">
        <f>+'[18]12M'!$X56</f>
        <v>599699</v>
      </c>
      <c r="Q56" s="256">
        <f>+'[18]12M'!$Y56</f>
        <v>1.8670579078455789</v>
      </c>
      <c r="R56" s="255">
        <f>+'[18]12M'!$Z56</f>
        <v>16475470.58</v>
      </c>
      <c r="S56" s="255">
        <f>+'[18]12M'!$AC56</f>
        <v>0</v>
      </c>
      <c r="T56" s="255">
        <f>+'[18]12M'!$AD56</f>
        <v>0</v>
      </c>
      <c r="U56" s="256" t="e">
        <f>+'[18]12M'!$AE56</f>
        <v>#DIV/0!</v>
      </c>
      <c r="V56" s="255">
        <f>+'[18]12M'!$AF56</f>
        <v>0</v>
      </c>
    </row>
    <row r="57" spans="1:22">
      <c r="A57" s="254">
        <v>1023</v>
      </c>
      <c r="B57" s="254" t="s">
        <v>32</v>
      </c>
      <c r="C57" s="255">
        <f>+'[18]12M'!$E57</f>
        <v>6542</v>
      </c>
      <c r="D57" s="255">
        <f>+'[18]12M'!$F57</f>
        <v>1109767</v>
      </c>
      <c r="E57" s="257">
        <f>+'[18]12M'!$G57</f>
        <v>0.47131569279903507</v>
      </c>
      <c r="F57" s="255">
        <f>+'[18]12M'!$H57</f>
        <v>19010800.010000002</v>
      </c>
      <c r="G57" s="255">
        <f>+'[18]12M'!$K57</f>
        <v>5006</v>
      </c>
      <c r="H57" s="255">
        <f>+'[18]12M'!$L57</f>
        <v>622215</v>
      </c>
      <c r="I57" s="257">
        <f>+'[18]12M'!$M57</f>
        <v>0.34683593695564319</v>
      </c>
      <c r="J57" s="255">
        <f>+'[18]12M'!$N57</f>
        <v>7994113.5100000007</v>
      </c>
      <c r="K57" s="255">
        <f>+'[18]12M'!$Q57</f>
        <v>1278</v>
      </c>
      <c r="L57" s="255">
        <f>+'[18]12M'!$R57</f>
        <v>394346</v>
      </c>
      <c r="M57" s="257">
        <f>+'[18]12M'!$S57</f>
        <v>0.8776604386677499</v>
      </c>
      <c r="N57" s="255">
        <f>+'[18]12M'!$T57</f>
        <v>8540151.0999999996</v>
      </c>
      <c r="O57" s="255">
        <f>+'[18]12M'!$W57</f>
        <v>258</v>
      </c>
      <c r="P57" s="255">
        <f>+'[18]12M'!$X57</f>
        <v>93206</v>
      </c>
      <c r="Q57" s="256">
        <f>+'[18]12M'!$Y57</f>
        <v>0.83724230855602966</v>
      </c>
      <c r="R57" s="255">
        <f>+'[18]12M'!$Z57</f>
        <v>2476535.4000000004</v>
      </c>
      <c r="S57" s="255">
        <f>+'[18]12M'!$AC57</f>
        <v>0</v>
      </c>
      <c r="T57" s="255">
        <f>+'[18]12M'!$AD57</f>
        <v>0</v>
      </c>
      <c r="U57" s="256" t="e">
        <f>+'[18]12M'!$AE57</f>
        <v>#DIV/0!</v>
      </c>
      <c r="V57" s="255">
        <f>+'[18]12M'!$AF57</f>
        <v>0</v>
      </c>
    </row>
    <row r="58" spans="1:22">
      <c r="A58" s="254">
        <v>1024</v>
      </c>
      <c r="B58" s="254" t="s">
        <v>33</v>
      </c>
      <c r="C58" s="255">
        <f>+'[18]12M'!$E58</f>
        <v>32016</v>
      </c>
      <c r="D58" s="255">
        <f>+'[18]12M'!$F58</f>
        <v>8435694</v>
      </c>
      <c r="E58" s="257">
        <f>+'[18]12M'!$G58</f>
        <v>0.73897651194113212</v>
      </c>
      <c r="F58" s="255">
        <f>+'[18]12M'!$H58</f>
        <v>160729713.56</v>
      </c>
      <c r="G58" s="255">
        <f>+'[18]12M'!$K58</f>
        <v>24803</v>
      </c>
      <c r="H58" s="255">
        <f>+'[18]12M'!$L58</f>
        <v>4169285</v>
      </c>
      <c r="I58" s="257">
        <f>+'[18]12M'!$M58</f>
        <v>0.47279381747255733</v>
      </c>
      <c r="J58" s="255">
        <f>+'[18]12M'!$N58</f>
        <v>59922737.280000001</v>
      </c>
      <c r="K58" s="255">
        <f>+'[18]12M'!$Q58</f>
        <v>5891</v>
      </c>
      <c r="L58" s="255">
        <f>+'[18]12M'!$R58</f>
        <v>2987736</v>
      </c>
      <c r="M58" s="257">
        <f>+'[18]12M'!$S58</f>
        <v>1.4338024316328219</v>
      </c>
      <c r="N58" s="255">
        <f>+'[18]12M'!$T58</f>
        <v>64992547.640000001</v>
      </c>
      <c r="O58" s="255">
        <f>+'[18]12M'!$W58</f>
        <v>1322</v>
      </c>
      <c r="P58" s="255">
        <f>+'[18]12M'!$X58</f>
        <v>1278673</v>
      </c>
      <c r="Q58" s="256">
        <f>+'[18]12M'!$Y58</f>
        <v>2.4916171398507374</v>
      </c>
      <c r="R58" s="255">
        <f>+'[18]12M'!$Z58</f>
        <v>35814428.640000001</v>
      </c>
      <c r="S58" s="255">
        <f>+'[18]12M'!$AC58</f>
        <v>0</v>
      </c>
      <c r="T58" s="255">
        <f>+'[18]12M'!$AD58</f>
        <v>0</v>
      </c>
      <c r="U58" s="256" t="e">
        <f>+'[18]12M'!$AE58</f>
        <v>#DIV/0!</v>
      </c>
      <c r="V58" s="255">
        <f>+'[18]12M'!$AF58</f>
        <v>0</v>
      </c>
    </row>
    <row r="59" spans="1:22">
      <c r="A59" s="254">
        <v>1025</v>
      </c>
      <c r="B59" s="254" t="s">
        <v>34</v>
      </c>
      <c r="C59" s="255">
        <f>+'[18]12M'!$E59</f>
        <v>8877</v>
      </c>
      <c r="D59" s="255">
        <f>+'[18]12M'!$F59</f>
        <v>1415052</v>
      </c>
      <c r="E59" s="257">
        <f>+'[18]12M'!$G59</f>
        <v>0.45500320339423134</v>
      </c>
      <c r="F59" s="255">
        <f>+'[18]12M'!$H59</f>
        <v>22450263.73</v>
      </c>
      <c r="G59" s="255">
        <f>+'[18]12M'!$K59</f>
        <v>7754</v>
      </c>
      <c r="H59" s="255">
        <f>+'[18]12M'!$L59</f>
        <v>1022656</v>
      </c>
      <c r="I59" s="257">
        <f>+'[18]12M'!$M59</f>
        <v>0.3793389196146727</v>
      </c>
      <c r="J59" s="255">
        <f>+'[18]12M'!$N59</f>
        <v>13621273.09</v>
      </c>
      <c r="K59" s="255">
        <f>+'[18]12M'!$Q59</f>
        <v>886</v>
      </c>
      <c r="L59" s="255">
        <f>+'[18]12M'!$R59</f>
        <v>286054</v>
      </c>
      <c r="M59" s="257">
        <f>+'[18]12M'!$S59</f>
        <v>0.87370076816175679</v>
      </c>
      <c r="N59" s="255">
        <f>+'[18]12M'!$T59</f>
        <v>6018662.6900000013</v>
      </c>
      <c r="O59" s="255">
        <f>+'[18]12M'!$W59</f>
        <v>237</v>
      </c>
      <c r="P59" s="255">
        <f>+'[18]12M'!$X59</f>
        <v>106342</v>
      </c>
      <c r="Q59" s="256">
        <f>+'[18]12M'!$Y59</f>
        <v>1.2267281903388609</v>
      </c>
      <c r="R59" s="255">
        <f>+'[18]12M'!$Z59</f>
        <v>2810327.95</v>
      </c>
      <c r="S59" s="255">
        <f>+'[18]12M'!$AC59</f>
        <v>0</v>
      </c>
      <c r="T59" s="255">
        <f>+'[18]12M'!$AD59</f>
        <v>0</v>
      </c>
      <c r="U59" s="256" t="e">
        <f>+'[18]12M'!$AE59</f>
        <v>#DIV/0!</v>
      </c>
      <c r="V59" s="255">
        <f>+'[18]12M'!$AF59</f>
        <v>0</v>
      </c>
    </row>
    <row r="60" spans="1:22">
      <c r="A60" s="254">
        <v>1026</v>
      </c>
      <c r="B60" s="254" t="s">
        <v>35</v>
      </c>
      <c r="C60" s="255">
        <f>+'[18]12M'!$E60</f>
        <v>2545</v>
      </c>
      <c r="D60" s="255">
        <f>+'[18]12M'!$F60</f>
        <v>554598</v>
      </c>
      <c r="E60" s="257">
        <f>+'[18]12M'!$G60</f>
        <v>0.61230972208038115</v>
      </c>
      <c r="F60" s="255">
        <f>+'[18]12M'!$H60</f>
        <v>9954518.6999999993</v>
      </c>
      <c r="G60" s="255">
        <f>+'[18]12M'!$K60</f>
        <v>1787</v>
      </c>
      <c r="H60" s="255">
        <f>+'[18]12M'!$L60</f>
        <v>267603</v>
      </c>
      <c r="I60" s="257">
        <f>+'[18]12M'!$M60</f>
        <v>0.42366882641409365</v>
      </c>
      <c r="J60" s="255">
        <f>+'[18]12M'!$N60</f>
        <v>3684780.5</v>
      </c>
      <c r="K60" s="255">
        <f>+'[18]12M'!$Q60</f>
        <v>592</v>
      </c>
      <c r="L60" s="255">
        <f>+'[18]12M'!$R60</f>
        <v>231129</v>
      </c>
      <c r="M60" s="257">
        <f>+'[18]12M'!$S60</f>
        <v>1.0824446786090622</v>
      </c>
      <c r="N60" s="255">
        <f>+'[18]12M'!$T60</f>
        <v>4826575.9000000004</v>
      </c>
      <c r="O60" s="255">
        <f>+'[18]12M'!$W60</f>
        <v>166</v>
      </c>
      <c r="P60" s="255">
        <f>+'[18]12M'!$X60</f>
        <v>55866</v>
      </c>
      <c r="Q60" s="256">
        <f>+'[18]12M'!$Y60</f>
        <v>0.92203333883479133</v>
      </c>
      <c r="R60" s="255">
        <f>+'[18]12M'!$Z60</f>
        <v>1443162.2999999998</v>
      </c>
      <c r="S60" s="255">
        <f>+'[18]12M'!$AC60</f>
        <v>1</v>
      </c>
      <c r="T60" s="255">
        <f>+'[18]12M'!$AD60</f>
        <v>4156</v>
      </c>
      <c r="U60" s="256">
        <f>+'[18]12M'!$AE60</f>
        <v>22.772602739726029</v>
      </c>
      <c r="V60" s="255">
        <f>+'[18]12M'!$AF60</f>
        <v>65705.75</v>
      </c>
    </row>
    <row r="61" spans="1:22">
      <c r="A61" s="254">
        <v>1027</v>
      </c>
      <c r="B61" s="254" t="s">
        <v>36</v>
      </c>
      <c r="C61" s="255">
        <f>+'[18]12M'!$E61</f>
        <v>3967</v>
      </c>
      <c r="D61" s="255">
        <f>+'[18]12M'!$F61</f>
        <v>825007</v>
      </c>
      <c r="E61" s="257">
        <f>+'[18]12M'!$G61</f>
        <v>0.58165032184378063</v>
      </c>
      <c r="F61" s="255">
        <f>+'[18]12M'!$H61</f>
        <v>14315238.809999997</v>
      </c>
      <c r="G61" s="255">
        <f>+'[18]12M'!$K61</f>
        <v>3131</v>
      </c>
      <c r="H61" s="255">
        <f>+'[18]12M'!$L61</f>
        <v>505089</v>
      </c>
      <c r="I61" s="257">
        <f>+'[18]12M'!$M61</f>
        <v>0.44885030147650168</v>
      </c>
      <c r="J61" s="255">
        <f>+'[18]12M'!$N61</f>
        <v>7046987.2899999991</v>
      </c>
      <c r="K61" s="255">
        <f>+'[18]12M'!$Q61</f>
        <v>591</v>
      </c>
      <c r="L61" s="255">
        <f>+'[18]12M'!$R61</f>
        <v>202305</v>
      </c>
      <c r="M61" s="257">
        <f>+'[18]12M'!$S61</f>
        <v>0.98975048923679054</v>
      </c>
      <c r="N61" s="255">
        <f>+'[18]12M'!$T61</f>
        <v>4198692.7899999991</v>
      </c>
      <c r="O61" s="255">
        <f>+'[18]12M'!$W61</f>
        <v>245</v>
      </c>
      <c r="P61" s="255">
        <f>+'[18]12M'!$X61</f>
        <v>117613</v>
      </c>
      <c r="Q61" s="256">
        <f>+'[18]12M'!$Y61</f>
        <v>1.3260386718529793</v>
      </c>
      <c r="R61" s="255">
        <f>+'[18]12M'!$Z61</f>
        <v>3069558.73</v>
      </c>
      <c r="S61" s="255">
        <f>+'[18]12M'!$AC61</f>
        <v>0</v>
      </c>
      <c r="T61" s="255">
        <f>+'[18]12M'!$AD61</f>
        <v>0</v>
      </c>
      <c r="U61" s="256" t="e">
        <f>+'[18]12M'!$AE61</f>
        <v>#DIV/0!</v>
      </c>
      <c r="V61" s="255">
        <f>+'[18]12M'!$AF61</f>
        <v>0</v>
      </c>
    </row>
    <row r="62" spans="1:22">
      <c r="A62" s="254">
        <v>1028</v>
      </c>
      <c r="B62" s="254" t="s">
        <v>37</v>
      </c>
      <c r="C62" s="255">
        <f>+'[18]12M'!$E62</f>
        <v>19716</v>
      </c>
      <c r="D62" s="255">
        <f>+'[18]12M'!$F62</f>
        <v>4265967</v>
      </c>
      <c r="E62" s="257">
        <f>+'[18]12M'!$G62</f>
        <v>0.60011711236773424</v>
      </c>
      <c r="F62" s="255">
        <f>+'[18]12M'!$H62</f>
        <v>76472407.700000003</v>
      </c>
      <c r="G62" s="255">
        <f>+'[18]12M'!$K62</f>
        <v>15135</v>
      </c>
      <c r="H62" s="255">
        <f>+'[18]12M'!$L62</f>
        <v>2418935</v>
      </c>
      <c r="I62" s="257">
        <f>+'[18]12M'!$M62</f>
        <v>0.44630744010251144</v>
      </c>
      <c r="J62" s="255">
        <f>+'[18]12M'!$N62</f>
        <v>34214178.199999996</v>
      </c>
      <c r="K62" s="255">
        <f>+'[18]12M'!$Q62</f>
        <v>3498</v>
      </c>
      <c r="L62" s="255">
        <f>+'[18]12M'!$R62</f>
        <v>1270174</v>
      </c>
      <c r="M62" s="257">
        <f>+'[18]12M'!$S62</f>
        <v>0.99369753487244084</v>
      </c>
      <c r="N62" s="255">
        <f>+'[18]12M'!$T62</f>
        <v>26664434.899999999</v>
      </c>
      <c r="O62" s="255">
        <f>+'[18]12M'!$W62</f>
        <v>1083</v>
      </c>
      <c r="P62" s="255">
        <f>+'[18]12M'!$X62</f>
        <v>576858</v>
      </c>
      <c r="Q62" s="256">
        <f>+'[18]12M'!$Y62</f>
        <v>1.4054538699086963</v>
      </c>
      <c r="R62" s="255">
        <f>+'[18]12M'!$Z62</f>
        <v>15593794.6</v>
      </c>
      <c r="S62" s="255">
        <f>+'[18]12M'!$AC62</f>
        <v>0</v>
      </c>
      <c r="T62" s="255">
        <f>+'[18]12M'!$AD62</f>
        <v>0</v>
      </c>
      <c r="U62" s="256" t="e">
        <f>+'[18]12M'!$AE62</f>
        <v>#DIV/0!</v>
      </c>
      <c r="V62" s="255">
        <f>+'[18]12M'!$AF62</f>
        <v>0</v>
      </c>
    </row>
    <row r="63" spans="1:22">
      <c r="A63" s="254">
        <v>1029</v>
      </c>
      <c r="B63" s="254" t="s">
        <v>38</v>
      </c>
      <c r="C63" s="255">
        <f>+'[18]12M'!$E63</f>
        <v>3829</v>
      </c>
      <c r="D63" s="255">
        <f>+'[18]12M'!$F63</f>
        <v>662524</v>
      </c>
      <c r="E63" s="257">
        <f>+'[18]12M'!$G63</f>
        <v>0.48326257896042135</v>
      </c>
      <c r="F63" s="255">
        <f>+'[18]12M'!$H63</f>
        <v>11471256.600000001</v>
      </c>
      <c r="G63" s="255">
        <f>+'[18]12M'!$K63</f>
        <v>2864</v>
      </c>
      <c r="H63" s="255">
        <f>+'[18]12M'!$L63</f>
        <v>364149</v>
      </c>
      <c r="I63" s="257">
        <f>+'[18]12M'!$M63</f>
        <v>0.35122988669272487</v>
      </c>
      <c r="J63" s="255">
        <f>+'[18]12M'!$N63</f>
        <v>4789552.3199999994</v>
      </c>
      <c r="K63" s="255">
        <f>+'[18]12M'!$Q63</f>
        <v>793</v>
      </c>
      <c r="L63" s="255">
        <f>+'[18]12M'!$R63</f>
        <v>213512</v>
      </c>
      <c r="M63" s="257">
        <f>+'[18]12M'!$S63</f>
        <v>0.77223020932230213</v>
      </c>
      <c r="N63" s="255">
        <f>+'[18]12M'!$T63</f>
        <v>4335489.8299999991</v>
      </c>
      <c r="O63" s="255">
        <f>+'[18]12M'!$W63</f>
        <v>172</v>
      </c>
      <c r="P63" s="255">
        <f>+'[18]12M'!$X63</f>
        <v>84863</v>
      </c>
      <c r="Q63" s="256">
        <f>+'[18]12M'!$Y63</f>
        <v>1.4715276573608462</v>
      </c>
      <c r="R63" s="255">
        <f>+'[18]12M'!$Z63</f>
        <v>2346214.4500000002</v>
      </c>
      <c r="S63" s="255">
        <f>+'[18]12M'!$AC63</f>
        <v>0</v>
      </c>
      <c r="T63" s="255">
        <f>+'[18]12M'!$AD63</f>
        <v>0</v>
      </c>
      <c r="U63" s="256" t="e">
        <f>+'[18]12M'!$AE63</f>
        <v>#DIV/0!</v>
      </c>
      <c r="V63" s="255">
        <f>+'[18]12M'!$AF63</f>
        <v>0</v>
      </c>
    </row>
    <row r="64" spans="1:22">
      <c r="A64" s="254">
        <v>1030</v>
      </c>
      <c r="B64" s="254" t="s">
        <v>18</v>
      </c>
      <c r="C64" s="255">
        <f>+'[18]12M'!$E43</f>
        <v>4308</v>
      </c>
      <c r="D64" s="255">
        <f>+'[18]12M'!$F43</f>
        <v>957875</v>
      </c>
      <c r="E64" s="257">
        <f>+'[18]12M'!$G43</f>
        <v>0.61690528173322778</v>
      </c>
      <c r="F64" s="255">
        <f>+'[18]12M'!$H43</f>
        <v>16777800.890000001</v>
      </c>
      <c r="G64" s="255">
        <f>+'[18]12M'!$K43</f>
        <v>3283</v>
      </c>
      <c r="H64" s="255">
        <f>+'[18]12M'!$L43</f>
        <v>565860</v>
      </c>
      <c r="I64" s="257">
        <f>+'[18]12M'!$M43</f>
        <v>0.47834044117957847</v>
      </c>
      <c r="J64" s="255">
        <f>+'[18]12M'!$N43</f>
        <v>7961396.4200000009</v>
      </c>
      <c r="K64" s="255">
        <f>+'[18]12M'!$Q43</f>
        <v>841</v>
      </c>
      <c r="L64" s="255">
        <f>+'[18]12M'!$R43</f>
        <v>284867</v>
      </c>
      <c r="M64" s="257">
        <f>+'[18]12M'!$S43</f>
        <v>0.94144455277029593</v>
      </c>
      <c r="N64" s="255">
        <f>+'[18]12M'!$T43</f>
        <v>5942769.4200000009</v>
      </c>
      <c r="O64" s="255">
        <f>+'[18]12M'!$W43</f>
        <v>184</v>
      </c>
      <c r="P64" s="255">
        <f>+'[18]12M'!$X43</f>
        <v>107148</v>
      </c>
      <c r="Q64" s="256">
        <f>+'[18]12M'!$Y43</f>
        <v>1.5954139368671829</v>
      </c>
      <c r="R64" s="255">
        <f>+'[18]12M'!$Z43</f>
        <v>2873635.05</v>
      </c>
      <c r="S64" s="255">
        <f>+'[18]12M'!$AC43</f>
        <v>0</v>
      </c>
      <c r="T64" s="255">
        <f>+'[18]12M'!$AD43</f>
        <v>0</v>
      </c>
      <c r="U64" s="256" t="e">
        <f>+'[18]12M'!$AE43</f>
        <v>#DIV/0!</v>
      </c>
      <c r="V64" s="255">
        <f>+'[18]12M'!$AF43</f>
        <v>0</v>
      </c>
    </row>
    <row r="65" spans="1:22">
      <c r="A65" s="346">
        <v>10300</v>
      </c>
      <c r="B65" s="346"/>
      <c r="C65" s="347">
        <f>SUM(C38:C64)</f>
        <v>411495</v>
      </c>
      <c r="D65" s="347">
        <f>SUM(D38:D64)</f>
        <v>100997028</v>
      </c>
      <c r="E65" s="348">
        <f>+'[18]12M'!$G$65</f>
        <v>0.68377652015990753</v>
      </c>
      <c r="F65" s="347">
        <f>SUM(F38:F64)</f>
        <v>1877886467.4400003</v>
      </c>
      <c r="G65" s="347">
        <f>SUM(G38:G64)</f>
        <v>329496</v>
      </c>
      <c r="H65" s="347">
        <f>SUM(H38:H64)</f>
        <v>55512298</v>
      </c>
      <c r="I65" s="348">
        <f>+'[18]12M'!$M$65</f>
        <v>0.47064216936117442</v>
      </c>
      <c r="J65" s="347">
        <f>SUM(J38:J64)</f>
        <v>787379246.6500001</v>
      </c>
      <c r="K65" s="347">
        <f>SUM(K38:K64)</f>
        <v>63118</v>
      </c>
      <c r="L65" s="347">
        <f>SUM(L38:L64)</f>
        <v>29183058</v>
      </c>
      <c r="M65" s="348">
        <f>+'[18]12M'!$S$65</f>
        <v>1.2867824406995121</v>
      </c>
      <c r="N65" s="347">
        <f>SUM(N38:N64)</f>
        <v>638605714.23000014</v>
      </c>
      <c r="O65" s="347">
        <f>SUM(O38:O64)</f>
        <v>18881</v>
      </c>
      <c r="P65" s="347">
        <f>SUM(P38:P64)</f>
        <v>16301672</v>
      </c>
      <c r="Q65" s="349">
        <f>+'[18]12M'!$Y$65</f>
        <v>2.3039522862261101</v>
      </c>
      <c r="R65" s="347">
        <f>SUM(R38:R64)</f>
        <v>451901506.55999988</v>
      </c>
      <c r="S65" s="347">
        <f>SUM(S38:S64)</f>
        <v>3</v>
      </c>
      <c r="T65" s="347">
        <f>SUM(T38:T64)</f>
        <v>212586</v>
      </c>
      <c r="U65" s="349">
        <f>+'[18]12M'!$AE$65</f>
        <v>232.97095890410958</v>
      </c>
      <c r="V65" s="347">
        <f>SUM(V38:V64)</f>
        <v>4481285.75</v>
      </c>
    </row>
    <row r="66" spans="1:22">
      <c r="F66" s="1"/>
      <c r="G66" s="1"/>
    </row>
    <row r="67" spans="1:22">
      <c r="C67" s="1"/>
      <c r="D67" s="1"/>
      <c r="E67" s="1"/>
      <c r="F67" s="1"/>
      <c r="G67" s="1"/>
    </row>
  </sheetData>
  <mergeCells count="12">
    <mergeCell ref="S3:V3"/>
    <mergeCell ref="C2:V2"/>
    <mergeCell ref="S36:V36"/>
    <mergeCell ref="C35:V35"/>
    <mergeCell ref="C36:F36"/>
    <mergeCell ref="G36:J36"/>
    <mergeCell ref="K36:N36"/>
    <mergeCell ref="O36:R36"/>
    <mergeCell ref="C3:F3"/>
    <mergeCell ref="G3:J3"/>
    <mergeCell ref="K3:N3"/>
    <mergeCell ref="O3:R3"/>
  </mergeCells>
  <pageMargins left="0.7" right="0.7" top="0.75" bottom="0.75" header="0.3" footer="0.3"/>
  <pageSetup orientation="portrait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X243"/>
  <sheetViews>
    <sheetView zoomScale="55" zoomScaleNormal="55" workbookViewId="0"/>
  </sheetViews>
  <sheetFormatPr defaultRowHeight="15"/>
  <cols>
    <col min="1" max="1" width="6" style="41" bestFit="1" customWidth="1"/>
    <col min="2" max="2" width="16" style="41" bestFit="1" customWidth="1"/>
    <col min="3" max="14" width="9.7109375" style="41" bestFit="1" customWidth="1"/>
    <col min="15" max="15" width="10.5703125" style="41" bestFit="1" customWidth="1"/>
  </cols>
  <sheetData>
    <row r="1" spans="1:15">
      <c r="A1" s="3" t="s">
        <v>55</v>
      </c>
      <c r="B1" s="3" t="s">
        <v>47</v>
      </c>
      <c r="C1" s="3" t="s">
        <v>0</v>
      </c>
      <c r="D1" s="3" t="s">
        <v>1</v>
      </c>
      <c r="E1" s="3" t="s">
        <v>2</v>
      </c>
      <c r="F1" s="3" t="s">
        <v>3</v>
      </c>
      <c r="G1" s="3" t="s">
        <v>4</v>
      </c>
      <c r="H1" s="3" t="s">
        <v>5</v>
      </c>
      <c r="I1" s="3" t="s">
        <v>6</v>
      </c>
      <c r="J1" s="3" t="s">
        <v>7</v>
      </c>
      <c r="K1" s="3" t="s">
        <v>8</v>
      </c>
      <c r="L1" s="3" t="s">
        <v>9</v>
      </c>
      <c r="M1" s="3" t="s">
        <v>10</v>
      </c>
      <c r="N1" s="3" t="s">
        <v>11</v>
      </c>
      <c r="O1" s="3" t="s">
        <v>58</v>
      </c>
    </row>
    <row r="2" spans="1:15">
      <c r="A2" s="7">
        <v>1004</v>
      </c>
      <c r="B2" s="7" t="s">
        <v>99</v>
      </c>
      <c r="C2" s="243">
        <v>606</v>
      </c>
      <c r="D2" s="243">
        <v>545</v>
      </c>
      <c r="E2" s="243">
        <v>559</v>
      </c>
      <c r="F2" s="243">
        <v>383</v>
      </c>
      <c r="G2" s="243">
        <v>545</v>
      </c>
      <c r="H2" s="243">
        <v>610</v>
      </c>
      <c r="I2" s="243">
        <v>499</v>
      </c>
      <c r="J2" s="243">
        <v>616</v>
      </c>
      <c r="K2" s="243">
        <v>672</v>
      </c>
      <c r="L2" s="243">
        <v>562</v>
      </c>
      <c r="M2" s="47">
        <v>670</v>
      </c>
      <c r="N2" s="47">
        <v>935</v>
      </c>
      <c r="O2" s="9">
        <f>SUM(C2:N2)</f>
        <v>7202</v>
      </c>
    </row>
    <row r="3" spans="1:15">
      <c r="A3" s="10">
        <v>1005</v>
      </c>
      <c r="B3" s="10" t="s">
        <v>13</v>
      </c>
      <c r="C3" s="244">
        <v>8</v>
      </c>
      <c r="D3" s="244">
        <v>5</v>
      </c>
      <c r="E3" s="244">
        <v>12</v>
      </c>
      <c r="F3" s="244">
        <v>9</v>
      </c>
      <c r="G3" s="244">
        <v>22</v>
      </c>
      <c r="H3" s="244">
        <v>25</v>
      </c>
      <c r="I3" s="244">
        <v>13</v>
      </c>
      <c r="J3" s="244">
        <v>16</v>
      </c>
      <c r="K3" s="244">
        <v>7</v>
      </c>
      <c r="L3" s="244">
        <v>8</v>
      </c>
      <c r="M3" s="48">
        <v>8</v>
      </c>
      <c r="N3" s="48">
        <v>10</v>
      </c>
      <c r="O3" s="12">
        <f t="shared" ref="O3:O29" si="0">SUM(C3:N3)</f>
        <v>143</v>
      </c>
    </row>
    <row r="4" spans="1:15">
      <c r="A4" s="10">
        <v>1006</v>
      </c>
      <c r="B4" s="10" t="s">
        <v>14</v>
      </c>
      <c r="C4" s="244">
        <v>157</v>
      </c>
      <c r="D4" s="244">
        <v>110</v>
      </c>
      <c r="E4" s="244">
        <v>115</v>
      </c>
      <c r="F4" s="244">
        <v>86</v>
      </c>
      <c r="G4" s="244">
        <v>143</v>
      </c>
      <c r="H4" s="244">
        <v>124</v>
      </c>
      <c r="I4" s="244">
        <v>93</v>
      </c>
      <c r="J4" s="244">
        <v>149</v>
      </c>
      <c r="K4" s="244">
        <v>154</v>
      </c>
      <c r="L4" s="244">
        <v>130</v>
      </c>
      <c r="M4" s="48">
        <v>125</v>
      </c>
      <c r="N4" s="48">
        <v>107</v>
      </c>
      <c r="O4" s="12">
        <f t="shared" si="0"/>
        <v>1493</v>
      </c>
    </row>
    <row r="5" spans="1:15">
      <c r="A5" s="10">
        <v>1007</v>
      </c>
      <c r="B5" s="10" t="s">
        <v>15</v>
      </c>
      <c r="C5" s="244">
        <v>113</v>
      </c>
      <c r="D5" s="244">
        <v>156</v>
      </c>
      <c r="E5" s="244">
        <v>77</v>
      </c>
      <c r="F5" s="244">
        <v>66</v>
      </c>
      <c r="G5" s="244">
        <v>92</v>
      </c>
      <c r="H5" s="244">
        <v>158</v>
      </c>
      <c r="I5" s="244">
        <v>95</v>
      </c>
      <c r="J5" s="244">
        <v>109</v>
      </c>
      <c r="K5" s="244">
        <v>149</v>
      </c>
      <c r="L5" s="244">
        <v>91</v>
      </c>
      <c r="M5" s="48">
        <v>69</v>
      </c>
      <c r="N5" s="48">
        <v>67</v>
      </c>
      <c r="O5" s="12">
        <f t="shared" si="0"/>
        <v>1242</v>
      </c>
    </row>
    <row r="6" spans="1:15">
      <c r="A6" s="10">
        <v>1008</v>
      </c>
      <c r="B6" s="10" t="s">
        <v>16</v>
      </c>
      <c r="C6" s="244">
        <v>25</v>
      </c>
      <c r="D6" s="244">
        <v>24</v>
      </c>
      <c r="E6" s="244">
        <v>21</v>
      </c>
      <c r="F6" s="244">
        <v>16</v>
      </c>
      <c r="G6" s="244">
        <v>39</v>
      </c>
      <c r="H6" s="244">
        <v>62</v>
      </c>
      <c r="I6" s="244">
        <v>48</v>
      </c>
      <c r="J6" s="244">
        <v>25</v>
      </c>
      <c r="K6" s="244">
        <v>34</v>
      </c>
      <c r="L6" s="244">
        <v>22</v>
      </c>
      <c r="M6" s="48">
        <v>17</v>
      </c>
      <c r="N6" s="48">
        <v>13</v>
      </c>
      <c r="O6" s="12">
        <f t="shared" si="0"/>
        <v>346</v>
      </c>
    </row>
    <row r="7" spans="1:15">
      <c r="A7" s="10">
        <v>1009</v>
      </c>
      <c r="B7" s="10" t="s">
        <v>17</v>
      </c>
      <c r="C7" s="244">
        <v>32</v>
      </c>
      <c r="D7" s="244">
        <v>29</v>
      </c>
      <c r="E7" s="244">
        <v>22</v>
      </c>
      <c r="F7" s="244">
        <v>26</v>
      </c>
      <c r="G7" s="244">
        <v>32</v>
      </c>
      <c r="H7" s="244">
        <v>36</v>
      </c>
      <c r="I7" s="244">
        <v>36</v>
      </c>
      <c r="J7" s="244">
        <v>28</v>
      </c>
      <c r="K7" s="244">
        <v>40</v>
      </c>
      <c r="L7" s="244">
        <v>28</v>
      </c>
      <c r="M7" s="48">
        <v>22</v>
      </c>
      <c r="N7" s="48">
        <v>21</v>
      </c>
      <c r="O7" s="12">
        <f t="shared" si="0"/>
        <v>352</v>
      </c>
    </row>
    <row r="8" spans="1:15">
      <c r="A8" s="10">
        <v>1010</v>
      </c>
      <c r="B8" s="10" t="s">
        <v>19</v>
      </c>
      <c r="C8" s="244">
        <v>34</v>
      </c>
      <c r="D8" s="244">
        <v>16</v>
      </c>
      <c r="E8" s="244">
        <v>13</v>
      </c>
      <c r="F8" s="244">
        <v>19</v>
      </c>
      <c r="G8" s="244">
        <v>22</v>
      </c>
      <c r="H8" s="244">
        <v>15</v>
      </c>
      <c r="I8" s="244">
        <v>18</v>
      </c>
      <c r="J8" s="244">
        <v>23</v>
      </c>
      <c r="K8" s="244">
        <v>31</v>
      </c>
      <c r="L8" s="244">
        <v>17</v>
      </c>
      <c r="M8" s="48">
        <v>18</v>
      </c>
      <c r="N8" s="48">
        <v>14</v>
      </c>
      <c r="O8" s="12">
        <f t="shared" si="0"/>
        <v>240</v>
      </c>
    </row>
    <row r="9" spans="1:15">
      <c r="A9" s="10">
        <v>1011</v>
      </c>
      <c r="B9" s="10" t="s">
        <v>20</v>
      </c>
      <c r="C9" s="244">
        <v>9</v>
      </c>
      <c r="D9" s="244">
        <v>18</v>
      </c>
      <c r="E9" s="244">
        <v>12</v>
      </c>
      <c r="F9" s="244">
        <v>20</v>
      </c>
      <c r="G9" s="244">
        <v>17</v>
      </c>
      <c r="H9" s="244">
        <v>33</v>
      </c>
      <c r="I9" s="244">
        <v>35</v>
      </c>
      <c r="J9" s="244">
        <v>27</v>
      </c>
      <c r="K9" s="244">
        <v>19</v>
      </c>
      <c r="L9" s="244">
        <v>13</v>
      </c>
      <c r="M9" s="48">
        <v>15</v>
      </c>
      <c r="N9" s="48">
        <v>13</v>
      </c>
      <c r="O9" s="12">
        <f t="shared" si="0"/>
        <v>231</v>
      </c>
    </row>
    <row r="10" spans="1:15">
      <c r="A10" s="10">
        <v>1012</v>
      </c>
      <c r="B10" s="10" t="s">
        <v>21</v>
      </c>
      <c r="C10" s="244">
        <v>62</v>
      </c>
      <c r="D10" s="244">
        <v>50</v>
      </c>
      <c r="E10" s="244">
        <v>70</v>
      </c>
      <c r="F10" s="244">
        <v>70</v>
      </c>
      <c r="G10" s="244">
        <v>199</v>
      </c>
      <c r="H10" s="244">
        <v>166</v>
      </c>
      <c r="I10" s="244">
        <v>141</v>
      </c>
      <c r="J10" s="244">
        <v>167</v>
      </c>
      <c r="K10" s="244">
        <v>66</v>
      </c>
      <c r="L10" s="244">
        <v>50</v>
      </c>
      <c r="M10" s="48">
        <v>72</v>
      </c>
      <c r="N10" s="48">
        <v>52</v>
      </c>
      <c r="O10" s="12">
        <f t="shared" si="0"/>
        <v>1165</v>
      </c>
    </row>
    <row r="11" spans="1:15">
      <c r="A11" s="10">
        <v>1013</v>
      </c>
      <c r="B11" s="10" t="s">
        <v>22</v>
      </c>
      <c r="C11" s="244">
        <v>3</v>
      </c>
      <c r="D11" s="244">
        <v>3</v>
      </c>
      <c r="E11" s="244">
        <v>6</v>
      </c>
      <c r="F11" s="244">
        <v>14</v>
      </c>
      <c r="G11" s="244">
        <v>14</v>
      </c>
      <c r="H11" s="244">
        <v>11</v>
      </c>
      <c r="I11" s="244">
        <v>7</v>
      </c>
      <c r="J11" s="244">
        <v>9</v>
      </c>
      <c r="K11" s="244">
        <v>9</v>
      </c>
      <c r="L11" s="244">
        <v>4</v>
      </c>
      <c r="M11" s="48">
        <v>5</v>
      </c>
      <c r="N11" s="48">
        <v>9</v>
      </c>
      <c r="O11" s="12">
        <f t="shared" si="0"/>
        <v>94</v>
      </c>
    </row>
    <row r="12" spans="1:15">
      <c r="A12" s="10">
        <v>1014</v>
      </c>
      <c r="B12" s="10" t="s">
        <v>23</v>
      </c>
      <c r="C12" s="244">
        <v>103</v>
      </c>
      <c r="D12" s="244">
        <v>126</v>
      </c>
      <c r="E12" s="244">
        <v>83</v>
      </c>
      <c r="F12" s="244">
        <v>102</v>
      </c>
      <c r="G12" s="244">
        <v>91</v>
      </c>
      <c r="H12" s="244">
        <v>123</v>
      </c>
      <c r="I12" s="244">
        <v>131</v>
      </c>
      <c r="J12" s="244">
        <v>133</v>
      </c>
      <c r="K12" s="244">
        <v>155</v>
      </c>
      <c r="L12" s="244">
        <v>155</v>
      </c>
      <c r="M12" s="48">
        <v>180</v>
      </c>
      <c r="N12" s="48">
        <v>176</v>
      </c>
      <c r="O12" s="12">
        <f t="shared" si="0"/>
        <v>1558</v>
      </c>
    </row>
    <row r="13" spans="1:15">
      <c r="A13" s="10">
        <v>1015</v>
      </c>
      <c r="B13" s="10" t="s">
        <v>24</v>
      </c>
      <c r="C13" s="244">
        <v>16</v>
      </c>
      <c r="D13" s="244">
        <v>12</v>
      </c>
      <c r="E13" s="244">
        <v>23</v>
      </c>
      <c r="F13" s="244">
        <v>24</v>
      </c>
      <c r="G13" s="244">
        <v>25</v>
      </c>
      <c r="H13" s="244">
        <v>25</v>
      </c>
      <c r="I13" s="244">
        <v>15</v>
      </c>
      <c r="J13" s="244">
        <v>14</v>
      </c>
      <c r="K13" s="244">
        <v>10</v>
      </c>
      <c r="L13" s="244">
        <v>22</v>
      </c>
      <c r="M13" s="48">
        <v>30</v>
      </c>
      <c r="N13" s="48">
        <v>22</v>
      </c>
      <c r="O13" s="12">
        <f t="shared" si="0"/>
        <v>238</v>
      </c>
    </row>
    <row r="14" spans="1:15">
      <c r="A14" s="10">
        <v>1016</v>
      </c>
      <c r="B14" s="10" t="s">
        <v>25</v>
      </c>
      <c r="C14" s="244">
        <v>25</v>
      </c>
      <c r="D14" s="244">
        <v>15</v>
      </c>
      <c r="E14" s="244">
        <v>17</v>
      </c>
      <c r="F14" s="244">
        <v>20</v>
      </c>
      <c r="G14" s="244">
        <v>35</v>
      </c>
      <c r="H14" s="244">
        <v>40</v>
      </c>
      <c r="I14" s="244">
        <v>14</v>
      </c>
      <c r="J14" s="244">
        <v>35</v>
      </c>
      <c r="K14" s="244">
        <v>45</v>
      </c>
      <c r="L14" s="244">
        <v>19</v>
      </c>
      <c r="M14" s="48">
        <v>33</v>
      </c>
      <c r="N14" s="48">
        <v>19</v>
      </c>
      <c r="O14" s="12">
        <f t="shared" si="0"/>
        <v>317</v>
      </c>
    </row>
    <row r="15" spans="1:15">
      <c r="A15" s="10">
        <v>1017</v>
      </c>
      <c r="B15" s="10" t="s">
        <v>26</v>
      </c>
      <c r="C15" s="244">
        <v>50</v>
      </c>
      <c r="D15" s="244">
        <v>36</v>
      </c>
      <c r="E15" s="244">
        <v>34</v>
      </c>
      <c r="F15" s="244">
        <v>35</v>
      </c>
      <c r="G15" s="244">
        <v>46</v>
      </c>
      <c r="H15" s="244">
        <v>46</v>
      </c>
      <c r="I15" s="244">
        <v>41</v>
      </c>
      <c r="J15" s="244">
        <v>40</v>
      </c>
      <c r="K15" s="244">
        <v>43</v>
      </c>
      <c r="L15" s="244">
        <v>30</v>
      </c>
      <c r="M15" s="48">
        <v>46</v>
      </c>
      <c r="N15" s="48">
        <v>34</v>
      </c>
      <c r="O15" s="12">
        <f t="shared" si="0"/>
        <v>481</v>
      </c>
    </row>
    <row r="16" spans="1:15">
      <c r="A16" s="10">
        <v>1018</v>
      </c>
      <c r="B16" s="10" t="s">
        <v>27</v>
      </c>
      <c r="C16" s="244">
        <v>5</v>
      </c>
      <c r="D16" s="244">
        <v>10</v>
      </c>
      <c r="E16" s="244">
        <v>16</v>
      </c>
      <c r="F16" s="244">
        <v>10</v>
      </c>
      <c r="G16" s="244">
        <v>19</v>
      </c>
      <c r="H16" s="244">
        <v>23</v>
      </c>
      <c r="I16" s="244">
        <v>8</v>
      </c>
      <c r="J16" s="244">
        <v>12</v>
      </c>
      <c r="K16" s="244">
        <v>10</v>
      </c>
      <c r="L16" s="244">
        <v>9</v>
      </c>
      <c r="M16" s="48">
        <v>15</v>
      </c>
      <c r="N16" s="48">
        <v>11</v>
      </c>
      <c r="O16" s="12">
        <f t="shared" si="0"/>
        <v>148</v>
      </c>
    </row>
    <row r="17" spans="1:24">
      <c r="A17" s="10">
        <v>1019</v>
      </c>
      <c r="B17" s="10" t="s">
        <v>28</v>
      </c>
      <c r="C17" s="244">
        <v>13</v>
      </c>
      <c r="D17" s="244">
        <v>6</v>
      </c>
      <c r="E17" s="244">
        <v>7</v>
      </c>
      <c r="F17" s="244">
        <v>5</v>
      </c>
      <c r="G17" s="244">
        <v>9</v>
      </c>
      <c r="H17" s="244">
        <v>28</v>
      </c>
      <c r="I17" s="244">
        <v>16</v>
      </c>
      <c r="J17" s="244">
        <v>16</v>
      </c>
      <c r="K17" s="244">
        <v>11</v>
      </c>
      <c r="L17" s="244">
        <v>8</v>
      </c>
      <c r="M17" s="48">
        <v>5</v>
      </c>
      <c r="N17" s="48">
        <v>3</v>
      </c>
      <c r="O17" s="12">
        <f t="shared" si="0"/>
        <v>127</v>
      </c>
    </row>
    <row r="18" spans="1:24">
      <c r="A18" s="10">
        <v>1020</v>
      </c>
      <c r="B18" s="10" t="s">
        <v>29</v>
      </c>
      <c r="C18" s="244">
        <v>33</v>
      </c>
      <c r="D18" s="244">
        <v>63</v>
      </c>
      <c r="E18" s="244">
        <v>25</v>
      </c>
      <c r="F18" s="244">
        <v>46</v>
      </c>
      <c r="G18" s="244">
        <v>41</v>
      </c>
      <c r="H18" s="244">
        <v>63</v>
      </c>
      <c r="I18" s="244">
        <v>33</v>
      </c>
      <c r="J18" s="244">
        <v>51</v>
      </c>
      <c r="K18" s="244">
        <v>58</v>
      </c>
      <c r="L18" s="244">
        <v>30</v>
      </c>
      <c r="M18" s="48">
        <v>53</v>
      </c>
      <c r="N18" s="48">
        <v>47</v>
      </c>
      <c r="O18" s="12">
        <f t="shared" si="0"/>
        <v>543</v>
      </c>
    </row>
    <row r="19" spans="1:24">
      <c r="A19" s="10">
        <v>1021</v>
      </c>
      <c r="B19" s="10" t="s">
        <v>30</v>
      </c>
      <c r="C19" s="244">
        <v>16</v>
      </c>
      <c r="D19" s="244">
        <v>14</v>
      </c>
      <c r="E19" s="244">
        <v>10</v>
      </c>
      <c r="F19" s="244">
        <v>17</v>
      </c>
      <c r="G19" s="244">
        <v>22</v>
      </c>
      <c r="H19" s="244">
        <v>19</v>
      </c>
      <c r="I19" s="244">
        <v>13</v>
      </c>
      <c r="J19" s="244">
        <v>17</v>
      </c>
      <c r="K19" s="244">
        <v>16</v>
      </c>
      <c r="L19" s="244">
        <v>20</v>
      </c>
      <c r="M19" s="48">
        <v>18</v>
      </c>
      <c r="N19" s="48">
        <v>34</v>
      </c>
      <c r="O19" s="12">
        <f t="shared" si="0"/>
        <v>216</v>
      </c>
    </row>
    <row r="20" spans="1:24">
      <c r="A20" s="10">
        <v>1022</v>
      </c>
      <c r="B20" s="10" t="s">
        <v>31</v>
      </c>
      <c r="C20" s="244">
        <v>74</v>
      </c>
      <c r="D20" s="244">
        <v>74</v>
      </c>
      <c r="E20" s="244">
        <v>97</v>
      </c>
      <c r="F20" s="244">
        <v>129</v>
      </c>
      <c r="G20" s="244">
        <v>108</v>
      </c>
      <c r="H20" s="244">
        <v>130</v>
      </c>
      <c r="I20" s="244">
        <v>92</v>
      </c>
      <c r="J20" s="244">
        <v>86</v>
      </c>
      <c r="K20" s="244">
        <v>101</v>
      </c>
      <c r="L20" s="244">
        <v>54</v>
      </c>
      <c r="M20" s="48">
        <v>88</v>
      </c>
      <c r="N20" s="48">
        <v>90</v>
      </c>
      <c r="O20" s="12">
        <f t="shared" si="0"/>
        <v>1123</v>
      </c>
    </row>
    <row r="21" spans="1:24">
      <c r="A21" s="10">
        <v>1023</v>
      </c>
      <c r="B21" s="10" t="s">
        <v>32</v>
      </c>
      <c r="C21" s="244">
        <v>17</v>
      </c>
      <c r="D21" s="244">
        <v>17</v>
      </c>
      <c r="E21" s="244">
        <v>12</v>
      </c>
      <c r="F21" s="244">
        <v>39</v>
      </c>
      <c r="G21" s="244">
        <v>15</v>
      </c>
      <c r="H21" s="244">
        <v>31</v>
      </c>
      <c r="I21" s="244">
        <v>39</v>
      </c>
      <c r="J21" s="244">
        <v>27</v>
      </c>
      <c r="K21" s="244">
        <v>15</v>
      </c>
      <c r="L21" s="244">
        <v>17</v>
      </c>
      <c r="M21" s="48">
        <v>52</v>
      </c>
      <c r="N21" s="48">
        <v>15</v>
      </c>
      <c r="O21" s="12">
        <f t="shared" si="0"/>
        <v>296</v>
      </c>
    </row>
    <row r="22" spans="1:24">
      <c r="A22" s="10">
        <v>1024</v>
      </c>
      <c r="B22" s="10" t="s">
        <v>33</v>
      </c>
      <c r="C22" s="244">
        <v>147</v>
      </c>
      <c r="D22" s="244">
        <v>156</v>
      </c>
      <c r="E22" s="244">
        <v>184</v>
      </c>
      <c r="F22" s="244">
        <v>159</v>
      </c>
      <c r="G22" s="244">
        <v>193</v>
      </c>
      <c r="H22" s="244">
        <v>172</v>
      </c>
      <c r="I22" s="244">
        <v>186</v>
      </c>
      <c r="J22" s="244">
        <v>174</v>
      </c>
      <c r="K22" s="244">
        <v>261</v>
      </c>
      <c r="L22" s="244">
        <v>170</v>
      </c>
      <c r="M22" s="48">
        <v>192</v>
      </c>
      <c r="N22" s="48">
        <v>203</v>
      </c>
      <c r="O22" s="12">
        <f t="shared" si="0"/>
        <v>2197</v>
      </c>
    </row>
    <row r="23" spans="1:24">
      <c r="A23" s="10">
        <v>1025</v>
      </c>
      <c r="B23" s="10" t="s">
        <v>34</v>
      </c>
      <c r="C23" s="244">
        <v>50</v>
      </c>
      <c r="D23" s="244">
        <v>35</v>
      </c>
      <c r="E23" s="244">
        <v>42</v>
      </c>
      <c r="F23" s="244">
        <v>28</v>
      </c>
      <c r="G23" s="244">
        <v>62</v>
      </c>
      <c r="H23" s="244">
        <v>61</v>
      </c>
      <c r="I23" s="244">
        <v>61</v>
      </c>
      <c r="J23" s="244">
        <v>59</v>
      </c>
      <c r="K23" s="244">
        <v>67</v>
      </c>
      <c r="L23" s="244">
        <v>48</v>
      </c>
      <c r="M23" s="48">
        <v>46</v>
      </c>
      <c r="N23" s="48">
        <v>38</v>
      </c>
      <c r="O23" s="12">
        <f t="shared" si="0"/>
        <v>597</v>
      </c>
    </row>
    <row r="24" spans="1:24">
      <c r="A24" s="10">
        <v>1026</v>
      </c>
      <c r="B24" s="10" t="s">
        <v>35</v>
      </c>
      <c r="C24" s="244">
        <v>8</v>
      </c>
      <c r="D24" s="244">
        <v>15</v>
      </c>
      <c r="E24" s="244">
        <v>5</v>
      </c>
      <c r="F24" s="244">
        <v>7</v>
      </c>
      <c r="G24" s="244">
        <v>10</v>
      </c>
      <c r="H24" s="244">
        <v>11</v>
      </c>
      <c r="I24" s="244">
        <v>10</v>
      </c>
      <c r="J24" s="244">
        <v>8</v>
      </c>
      <c r="K24" s="244">
        <v>26</v>
      </c>
      <c r="L24" s="244">
        <v>6</v>
      </c>
      <c r="M24" s="48">
        <v>4</v>
      </c>
      <c r="N24" s="48">
        <v>17</v>
      </c>
      <c r="O24" s="12">
        <f t="shared" si="0"/>
        <v>127</v>
      </c>
    </row>
    <row r="25" spans="1:24">
      <c r="A25" s="10">
        <v>1027</v>
      </c>
      <c r="B25" s="10" t="s">
        <v>36</v>
      </c>
      <c r="C25" s="244">
        <v>23</v>
      </c>
      <c r="D25" s="244">
        <v>7</v>
      </c>
      <c r="E25" s="244">
        <v>20</v>
      </c>
      <c r="F25" s="244">
        <v>13</v>
      </c>
      <c r="G25" s="244">
        <v>14</v>
      </c>
      <c r="H25" s="244">
        <v>16</v>
      </c>
      <c r="I25" s="244">
        <v>38</v>
      </c>
      <c r="J25" s="244">
        <v>38</v>
      </c>
      <c r="K25" s="244">
        <v>22</v>
      </c>
      <c r="L25" s="244">
        <v>36</v>
      </c>
      <c r="M25" s="48">
        <v>25</v>
      </c>
      <c r="N25" s="48">
        <v>26</v>
      </c>
      <c r="O25" s="12">
        <f t="shared" si="0"/>
        <v>278</v>
      </c>
    </row>
    <row r="26" spans="1:24">
      <c r="A26" s="10">
        <v>1028</v>
      </c>
      <c r="B26" s="10" t="s">
        <v>37</v>
      </c>
      <c r="C26" s="244">
        <v>90</v>
      </c>
      <c r="D26" s="244">
        <v>64</v>
      </c>
      <c r="E26" s="244">
        <v>103</v>
      </c>
      <c r="F26" s="244">
        <v>61</v>
      </c>
      <c r="G26" s="244">
        <v>62</v>
      </c>
      <c r="H26" s="244">
        <v>66</v>
      </c>
      <c r="I26" s="244">
        <v>89</v>
      </c>
      <c r="J26" s="244">
        <v>71</v>
      </c>
      <c r="K26" s="244">
        <v>39</v>
      </c>
      <c r="L26" s="244">
        <v>83</v>
      </c>
      <c r="M26" s="48">
        <v>79</v>
      </c>
      <c r="N26" s="48">
        <v>80</v>
      </c>
      <c r="O26" s="12">
        <f t="shared" si="0"/>
        <v>887</v>
      </c>
    </row>
    <row r="27" spans="1:24">
      <c r="A27" s="10">
        <v>1029</v>
      </c>
      <c r="B27" s="10" t="s">
        <v>38</v>
      </c>
      <c r="C27" s="244">
        <v>17</v>
      </c>
      <c r="D27" s="244">
        <v>27</v>
      </c>
      <c r="E27" s="244">
        <v>21</v>
      </c>
      <c r="F27" s="244">
        <v>32</v>
      </c>
      <c r="G27" s="244">
        <v>59</v>
      </c>
      <c r="H27" s="244">
        <v>38</v>
      </c>
      <c r="I27" s="244">
        <v>29</v>
      </c>
      <c r="J27" s="244">
        <v>42</v>
      </c>
      <c r="K27" s="244">
        <v>42</v>
      </c>
      <c r="L27" s="244">
        <v>23</v>
      </c>
      <c r="M27" s="48">
        <v>4</v>
      </c>
      <c r="N27" s="48">
        <v>25</v>
      </c>
      <c r="O27" s="12">
        <f t="shared" si="0"/>
        <v>359</v>
      </c>
    </row>
    <row r="28" spans="1:24">
      <c r="A28" s="15">
        <v>1030</v>
      </c>
      <c r="B28" s="15" t="s">
        <v>18</v>
      </c>
      <c r="C28" s="245">
        <v>16</v>
      </c>
      <c r="D28" s="245">
        <v>16</v>
      </c>
      <c r="E28" s="245">
        <v>9</v>
      </c>
      <c r="F28" s="245">
        <v>13</v>
      </c>
      <c r="G28" s="245">
        <v>11</v>
      </c>
      <c r="H28" s="245">
        <v>29</v>
      </c>
      <c r="I28" s="245">
        <v>18</v>
      </c>
      <c r="J28" s="245">
        <v>21</v>
      </c>
      <c r="K28" s="245">
        <v>23</v>
      </c>
      <c r="L28" s="245">
        <v>11</v>
      </c>
      <c r="M28" s="49">
        <v>12</v>
      </c>
      <c r="N28" s="49">
        <v>18</v>
      </c>
      <c r="O28" s="17">
        <f t="shared" si="0"/>
        <v>197</v>
      </c>
    </row>
    <row r="29" spans="1:24">
      <c r="A29" s="4">
        <v>10300</v>
      </c>
      <c r="B29" s="4" t="s">
        <v>58</v>
      </c>
      <c r="C29" s="5">
        <f t="shared" ref="C29:N29" si="1">SUM(C2:C28)</f>
        <v>1752</v>
      </c>
      <c r="D29" s="5">
        <f t="shared" si="1"/>
        <v>1649</v>
      </c>
      <c r="E29" s="5">
        <f t="shared" si="1"/>
        <v>1615</v>
      </c>
      <c r="F29" s="5">
        <f t="shared" si="1"/>
        <v>1449</v>
      </c>
      <c r="G29" s="5">
        <f t="shared" si="1"/>
        <v>1947</v>
      </c>
      <c r="H29" s="292">
        <f t="shared" si="1"/>
        <v>2161</v>
      </c>
      <c r="I29" s="5">
        <f t="shared" si="1"/>
        <v>1818</v>
      </c>
      <c r="J29" s="5">
        <f t="shared" si="1"/>
        <v>2013</v>
      </c>
      <c r="K29" s="5">
        <f t="shared" si="1"/>
        <v>2125</v>
      </c>
      <c r="L29" s="5">
        <f t="shared" si="1"/>
        <v>1666</v>
      </c>
      <c r="M29" s="5">
        <f t="shared" si="1"/>
        <v>1903</v>
      </c>
      <c r="N29" s="5">
        <f t="shared" si="1"/>
        <v>2099</v>
      </c>
      <c r="O29" s="6">
        <f t="shared" si="0"/>
        <v>22197</v>
      </c>
    </row>
    <row r="30" spans="1:24">
      <c r="A30" s="32"/>
      <c r="B30" s="32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33"/>
    </row>
    <row r="31" spans="1:24">
      <c r="A31" s="3" t="s">
        <v>55</v>
      </c>
      <c r="B31" s="3" t="s">
        <v>39</v>
      </c>
      <c r="C31" s="3" t="s">
        <v>0</v>
      </c>
      <c r="D31" s="3" t="s">
        <v>1</v>
      </c>
      <c r="E31" s="3" t="s">
        <v>2</v>
      </c>
      <c r="F31" s="3" t="s">
        <v>3</v>
      </c>
      <c r="G31" s="3" t="s">
        <v>4</v>
      </c>
      <c r="H31" s="3" t="s">
        <v>5</v>
      </c>
      <c r="I31" s="3" t="s">
        <v>6</v>
      </c>
      <c r="J31" s="3" t="s">
        <v>7</v>
      </c>
      <c r="K31" s="3" t="s">
        <v>8</v>
      </c>
      <c r="L31" s="3" t="s">
        <v>9</v>
      </c>
      <c r="M31" s="3" t="s">
        <v>10</v>
      </c>
      <c r="N31" s="3" t="s">
        <v>11</v>
      </c>
      <c r="O31" s="3" t="s">
        <v>58</v>
      </c>
    </row>
    <row r="32" spans="1:24">
      <c r="A32" s="7">
        <v>1004</v>
      </c>
      <c r="B32" s="7" t="s">
        <v>99</v>
      </c>
      <c r="C32" s="246">
        <v>2.8587458317715622</v>
      </c>
      <c r="D32" s="246">
        <v>2.9736452664782709</v>
      </c>
      <c r="E32" s="246">
        <v>2.9574939459788516</v>
      </c>
      <c r="F32" s="246">
        <v>3.1117177079694747</v>
      </c>
      <c r="G32" s="246">
        <v>2.9670697689221592</v>
      </c>
      <c r="H32" s="246">
        <v>2.9345853574508154</v>
      </c>
      <c r="I32" s="246">
        <v>3.3391570248446119</v>
      </c>
      <c r="J32" s="246">
        <v>3.3057602604381899</v>
      </c>
      <c r="K32" s="246">
        <v>3.2045480359451597</v>
      </c>
      <c r="L32" s="246">
        <v>3.0279934741836914</v>
      </c>
      <c r="M32" s="250">
        <f>+W32/10^6</f>
        <v>2.9732035016432561</v>
      </c>
      <c r="N32" s="250">
        <f>+X32/10^6</f>
        <v>3.0581528331529246</v>
      </c>
      <c r="O32" s="20">
        <f t="shared" ref="O32:O59" si="2">SUM(C32:N32)</f>
        <v>36.712073008778965</v>
      </c>
      <c r="S32">
        <v>3339157.024844612</v>
      </c>
      <c r="T32">
        <v>3305760.2604381898</v>
      </c>
      <c r="U32">
        <v>3204548.0359451598</v>
      </c>
      <c r="V32">
        <v>3027993.4741836912</v>
      </c>
      <c r="W32">
        <v>2973203.5016432563</v>
      </c>
      <c r="X32">
        <v>3058152.8331529247</v>
      </c>
    </row>
    <row r="33" spans="1:24">
      <c r="A33" s="10">
        <v>1005</v>
      </c>
      <c r="B33" s="10" t="s">
        <v>13</v>
      </c>
      <c r="C33" s="247">
        <v>4.9616788698885056E-2</v>
      </c>
      <c r="D33" s="247">
        <v>5.0358078198671483E-2</v>
      </c>
      <c r="E33" s="247">
        <v>4.9413909571079939E-2</v>
      </c>
      <c r="F33" s="247">
        <v>5.3719983671816705E-2</v>
      </c>
      <c r="G33" s="247">
        <v>5.0222616798046675E-2</v>
      </c>
      <c r="H33" s="247">
        <v>4.9295274227503801E-2</v>
      </c>
      <c r="I33" s="247">
        <v>6.1088175768488434E-2</v>
      </c>
      <c r="J33" s="247">
        <v>6.2682183250107479E-2</v>
      </c>
      <c r="K33" s="247">
        <v>5.8018441565784631E-2</v>
      </c>
      <c r="L33" s="247">
        <v>5.3042333851764302E-2</v>
      </c>
      <c r="M33" s="251">
        <f t="shared" ref="M33:M58" si="3">+W33/10^6</f>
        <v>5.2791798915261701E-2</v>
      </c>
      <c r="N33" s="251">
        <f t="shared" ref="N33:N58" si="4">+X33/10^6</f>
        <v>5.3462898178467472E-2</v>
      </c>
      <c r="O33" s="22">
        <f t="shared" si="2"/>
        <v>0.64371248269587777</v>
      </c>
      <c r="S33">
        <v>61088.175768488436</v>
      </c>
      <c r="T33">
        <v>62682.183250107475</v>
      </c>
      <c r="U33">
        <v>58018.441565784633</v>
      </c>
      <c r="V33">
        <v>53042.333851764299</v>
      </c>
      <c r="W33">
        <v>52791.798915261701</v>
      </c>
      <c r="X33">
        <v>53462.898178467469</v>
      </c>
    </row>
    <row r="34" spans="1:24">
      <c r="A34" s="10">
        <v>1006</v>
      </c>
      <c r="B34" s="10" t="s">
        <v>14</v>
      </c>
      <c r="C34" s="247">
        <v>0.23031886491312223</v>
      </c>
      <c r="D34" s="247">
        <v>0.24760186162532788</v>
      </c>
      <c r="E34" s="247">
        <v>0.24458889187504185</v>
      </c>
      <c r="F34" s="247">
        <v>0.25952933026346836</v>
      </c>
      <c r="G34" s="247">
        <v>0.24746911608704361</v>
      </c>
      <c r="H34" s="247">
        <v>0.24868326267397189</v>
      </c>
      <c r="I34" s="247">
        <v>0.28881805375923281</v>
      </c>
      <c r="J34" s="247">
        <v>0.30117382268861242</v>
      </c>
      <c r="K34" s="247">
        <v>0.27675258557161081</v>
      </c>
      <c r="L34" s="247">
        <v>0.25298723423166786</v>
      </c>
      <c r="M34" s="251">
        <f t="shared" si="3"/>
        <v>0.24677603158990702</v>
      </c>
      <c r="N34" s="251">
        <f t="shared" si="4"/>
        <v>0.25018839729136733</v>
      </c>
      <c r="O34" s="22">
        <f t="shared" si="2"/>
        <v>3.094887452570374</v>
      </c>
      <c r="S34">
        <v>288818.0537592328</v>
      </c>
      <c r="T34">
        <v>301173.82268861245</v>
      </c>
      <c r="U34">
        <v>276752.58557161083</v>
      </c>
      <c r="V34">
        <v>252987.23423166788</v>
      </c>
      <c r="W34">
        <v>246776.03158990701</v>
      </c>
      <c r="X34">
        <v>250188.39729136735</v>
      </c>
    </row>
    <row r="35" spans="1:24">
      <c r="A35" s="10">
        <v>1007</v>
      </c>
      <c r="B35" s="10" t="s">
        <v>15</v>
      </c>
      <c r="C35" s="247">
        <v>0.43514395271150019</v>
      </c>
      <c r="D35" s="247">
        <v>0.45244595583326741</v>
      </c>
      <c r="E35" s="247">
        <v>0.44981797568557169</v>
      </c>
      <c r="F35" s="247">
        <v>0.46288468096400431</v>
      </c>
      <c r="G35" s="247">
        <v>0.44445363679727462</v>
      </c>
      <c r="H35" s="247">
        <v>0.44346991580897283</v>
      </c>
      <c r="I35" s="247">
        <v>0.49933592020379364</v>
      </c>
      <c r="J35" s="247">
        <v>0.51935780138030574</v>
      </c>
      <c r="K35" s="247">
        <v>0.48317799888203677</v>
      </c>
      <c r="L35" s="247">
        <v>0.45373120044015364</v>
      </c>
      <c r="M35" s="251">
        <f t="shared" si="3"/>
        <v>0.44738789240963045</v>
      </c>
      <c r="N35" s="251">
        <f t="shared" si="4"/>
        <v>0.45134989301139483</v>
      </c>
      <c r="O35" s="22">
        <f t="shared" si="2"/>
        <v>5.5425568241279066</v>
      </c>
      <c r="S35">
        <v>499335.92020379362</v>
      </c>
      <c r="T35">
        <v>519357.80138030573</v>
      </c>
      <c r="U35">
        <v>483177.99888203677</v>
      </c>
      <c r="V35">
        <v>453731.20044015365</v>
      </c>
      <c r="W35">
        <v>447387.89240963047</v>
      </c>
      <c r="X35">
        <v>451349.89301139483</v>
      </c>
    </row>
    <row r="36" spans="1:24">
      <c r="A36" s="10">
        <v>1008</v>
      </c>
      <c r="B36" s="10" t="s">
        <v>16</v>
      </c>
      <c r="C36" s="247">
        <v>0.10094962993451817</v>
      </c>
      <c r="D36" s="247">
        <v>0.10401882744480073</v>
      </c>
      <c r="E36" s="247">
        <v>0.10378331249788882</v>
      </c>
      <c r="F36" s="247">
        <v>0.11331506141088026</v>
      </c>
      <c r="G36" s="247">
        <v>0.10730286195042446</v>
      </c>
      <c r="H36" s="247">
        <v>0.1055257513847014</v>
      </c>
      <c r="I36" s="247">
        <v>0.11822978374545171</v>
      </c>
      <c r="J36" s="247">
        <v>0.12938443811523576</v>
      </c>
      <c r="K36" s="247">
        <v>0.11662078145951604</v>
      </c>
      <c r="L36" s="247">
        <v>0.11286683828327716</v>
      </c>
      <c r="M36" s="251">
        <f t="shared" si="3"/>
        <v>0.11405376550658278</v>
      </c>
      <c r="N36" s="251">
        <f t="shared" si="4"/>
        <v>0.11331120503342929</v>
      </c>
      <c r="O36" s="22">
        <f t="shared" si="2"/>
        <v>1.3393622567667067</v>
      </c>
      <c r="S36">
        <v>118229.7837454517</v>
      </c>
      <c r="T36">
        <v>129384.43811523575</v>
      </c>
      <c r="U36">
        <v>116620.78145951605</v>
      </c>
      <c r="V36">
        <v>112866.83828327716</v>
      </c>
      <c r="W36">
        <v>114053.76550658277</v>
      </c>
      <c r="X36">
        <v>113311.20503342929</v>
      </c>
    </row>
    <row r="37" spans="1:24">
      <c r="A37" s="10">
        <v>1009</v>
      </c>
      <c r="B37" s="10" t="s">
        <v>17</v>
      </c>
      <c r="C37" s="247">
        <v>0.10249063455865179</v>
      </c>
      <c r="D37" s="247">
        <v>0.10591939202277999</v>
      </c>
      <c r="E37" s="247">
        <v>0.10169758991303969</v>
      </c>
      <c r="F37" s="247">
        <v>0.10541622941502726</v>
      </c>
      <c r="G37" s="247">
        <v>0.10399383130112233</v>
      </c>
      <c r="H37" s="247">
        <v>0.10058906995025341</v>
      </c>
      <c r="I37" s="247">
        <v>0.11191876266126581</v>
      </c>
      <c r="J37" s="247">
        <v>0.1215275137023621</v>
      </c>
      <c r="K37" s="247">
        <v>0.11705703062173159</v>
      </c>
      <c r="L37" s="247">
        <v>0.11222586661452053</v>
      </c>
      <c r="M37" s="251">
        <f t="shared" si="3"/>
        <v>0.1098445691978578</v>
      </c>
      <c r="N37" s="251">
        <f t="shared" si="4"/>
        <v>0.10920300624671499</v>
      </c>
      <c r="O37" s="22">
        <f t="shared" si="2"/>
        <v>1.3018834962053274</v>
      </c>
      <c r="S37">
        <v>111918.76266126581</v>
      </c>
      <c r="T37">
        <v>121527.51370236211</v>
      </c>
      <c r="U37">
        <v>117057.0306217316</v>
      </c>
      <c r="V37">
        <v>112225.86661452052</v>
      </c>
      <c r="W37">
        <v>109844.5691978578</v>
      </c>
      <c r="X37">
        <v>109203.00624671498</v>
      </c>
    </row>
    <row r="38" spans="1:24">
      <c r="A38" s="10">
        <v>1010</v>
      </c>
      <c r="B38" s="10" t="s">
        <v>19</v>
      </c>
      <c r="C38" s="247">
        <v>0.13282137281142631</v>
      </c>
      <c r="D38" s="247">
        <v>0.13406924215651819</v>
      </c>
      <c r="E38" s="247">
        <v>0.13372530459223156</v>
      </c>
      <c r="F38" s="247">
        <v>0.13906887537639259</v>
      </c>
      <c r="G38" s="247">
        <v>0.13497075692680824</v>
      </c>
      <c r="H38" s="247">
        <v>0.13560600844754561</v>
      </c>
      <c r="I38" s="247">
        <v>0.1579061800825495</v>
      </c>
      <c r="J38" s="247">
        <v>0.16062221007385485</v>
      </c>
      <c r="K38" s="247">
        <v>0.15653993752242248</v>
      </c>
      <c r="L38" s="247">
        <v>0.13682649850534409</v>
      </c>
      <c r="M38" s="251">
        <f t="shared" si="3"/>
        <v>0.1353408426733109</v>
      </c>
      <c r="N38" s="251">
        <f t="shared" si="4"/>
        <v>0.14200782459389208</v>
      </c>
      <c r="O38" s="22">
        <f t="shared" si="2"/>
        <v>1.6995050537622964</v>
      </c>
      <c r="S38">
        <v>157906.18008254952</v>
      </c>
      <c r="T38">
        <v>160622.21007385486</v>
      </c>
      <c r="U38">
        <v>156539.93752242249</v>
      </c>
      <c r="V38">
        <v>136826.49850534409</v>
      </c>
      <c r="W38">
        <v>135340.84267331089</v>
      </c>
      <c r="X38">
        <v>142007.82459389209</v>
      </c>
    </row>
    <row r="39" spans="1:24">
      <c r="A39" s="10">
        <v>1011</v>
      </c>
      <c r="B39" s="10" t="s">
        <v>20</v>
      </c>
      <c r="C39" s="247">
        <v>8.8349011727687471E-2</v>
      </c>
      <c r="D39" s="247">
        <v>8.9769360696250924E-2</v>
      </c>
      <c r="E39" s="247">
        <v>8.946368154649291E-2</v>
      </c>
      <c r="F39" s="247">
        <v>9.2211905186107959E-2</v>
      </c>
      <c r="G39" s="247">
        <v>9.0927703209194854E-2</v>
      </c>
      <c r="H39" s="247">
        <v>9.0640032515350827E-2</v>
      </c>
      <c r="I39" s="247">
        <v>0.10747119332822667</v>
      </c>
      <c r="J39" s="247">
        <v>0.11540102613258314</v>
      </c>
      <c r="K39" s="247">
        <v>0.10793624315484084</v>
      </c>
      <c r="L39" s="247">
        <v>9.4654509917751373E-2</v>
      </c>
      <c r="M39" s="251">
        <f t="shared" si="3"/>
        <v>9.2530685379851596E-2</v>
      </c>
      <c r="N39" s="251">
        <f t="shared" si="4"/>
        <v>9.063870356220835E-2</v>
      </c>
      <c r="O39" s="22">
        <f t="shared" si="2"/>
        <v>1.1499940563565469</v>
      </c>
      <c r="S39">
        <v>107471.19332822667</v>
      </c>
      <c r="T39">
        <v>115401.02613258314</v>
      </c>
      <c r="U39">
        <v>107936.24315484083</v>
      </c>
      <c r="V39">
        <v>94654.509917751377</v>
      </c>
      <c r="W39">
        <v>92530.685379851595</v>
      </c>
      <c r="X39">
        <v>90638.703562208349</v>
      </c>
    </row>
    <row r="40" spans="1:24">
      <c r="A40" s="10">
        <v>1012</v>
      </c>
      <c r="B40" s="10" t="s">
        <v>21</v>
      </c>
      <c r="C40" s="247">
        <v>0.28465030996981677</v>
      </c>
      <c r="D40" s="247">
        <v>0.28794520695602932</v>
      </c>
      <c r="E40" s="247">
        <v>0.28673747458270749</v>
      </c>
      <c r="F40" s="247">
        <v>0.29366259041407694</v>
      </c>
      <c r="G40" s="247">
        <v>0.28544469854481425</v>
      </c>
      <c r="H40" s="247">
        <v>0.27752109681140635</v>
      </c>
      <c r="I40" s="247">
        <v>0.3181096730436741</v>
      </c>
      <c r="J40" s="247">
        <v>0.34205443301222233</v>
      </c>
      <c r="K40" s="247">
        <v>0.32015483206531964</v>
      </c>
      <c r="L40" s="247">
        <v>0.30607975454489716</v>
      </c>
      <c r="M40" s="251">
        <f t="shared" si="3"/>
        <v>0.30094010954339251</v>
      </c>
      <c r="N40" s="251">
        <f t="shared" si="4"/>
        <v>0.30576846088002924</v>
      </c>
      <c r="O40" s="22">
        <f t="shared" si="2"/>
        <v>3.609068640368386</v>
      </c>
      <c r="S40">
        <v>318109.67304367409</v>
      </c>
      <c r="T40">
        <v>342054.43301222235</v>
      </c>
      <c r="U40">
        <v>320154.83206531964</v>
      </c>
      <c r="V40">
        <v>306079.75454489718</v>
      </c>
      <c r="W40">
        <v>300940.10954339249</v>
      </c>
      <c r="X40">
        <v>305768.46088002925</v>
      </c>
    </row>
    <row r="41" spans="1:24">
      <c r="A41" s="10">
        <v>1013</v>
      </c>
      <c r="B41" s="10" t="s">
        <v>22</v>
      </c>
      <c r="C41" s="247">
        <v>1.4347855680265998E-2</v>
      </c>
      <c r="D41" s="247">
        <v>1.5834644111273867E-2</v>
      </c>
      <c r="E41" s="247">
        <v>1.5208662991405119E-2</v>
      </c>
      <c r="F41" s="247">
        <v>1.6154113587739691E-2</v>
      </c>
      <c r="G41" s="247">
        <v>1.4878044551889034E-2</v>
      </c>
      <c r="H41" s="247">
        <v>1.5632042579448051E-2</v>
      </c>
      <c r="I41" s="247">
        <v>2.0608483798000392E-2</v>
      </c>
      <c r="J41" s="247">
        <v>2.0208424675871361E-2</v>
      </c>
      <c r="K41" s="247">
        <v>1.9441200970014536E-2</v>
      </c>
      <c r="L41" s="247">
        <v>1.7339182081734301E-2</v>
      </c>
      <c r="M41" s="251">
        <f t="shared" si="3"/>
        <v>1.6949795452283402E-2</v>
      </c>
      <c r="N41" s="251">
        <f t="shared" si="4"/>
        <v>1.7496761733284603E-2</v>
      </c>
      <c r="O41" s="22">
        <f t="shared" si="2"/>
        <v>0.20409921221321034</v>
      </c>
      <c r="S41">
        <v>20608.48379800039</v>
      </c>
      <c r="T41">
        <v>20208.42467587136</v>
      </c>
      <c r="U41">
        <v>19441.200970014535</v>
      </c>
      <c r="V41">
        <v>17339.182081734303</v>
      </c>
      <c r="W41">
        <v>16949.795452283401</v>
      </c>
      <c r="X41">
        <v>17496.761733284602</v>
      </c>
    </row>
    <row r="42" spans="1:24">
      <c r="A42" s="10">
        <v>1014</v>
      </c>
      <c r="B42" s="10" t="s">
        <v>23</v>
      </c>
      <c r="C42" s="247">
        <v>0.73112062148111268</v>
      </c>
      <c r="D42" s="247">
        <v>0.74689493142621044</v>
      </c>
      <c r="E42" s="247">
        <v>0.74226830979135927</v>
      </c>
      <c r="F42" s="247">
        <v>0.76574306716796048</v>
      </c>
      <c r="G42" s="247">
        <v>0.73236333001239007</v>
      </c>
      <c r="H42" s="247">
        <v>0.73549702505911219</v>
      </c>
      <c r="I42" s="247">
        <v>0.83799632957323311</v>
      </c>
      <c r="J42" s="247">
        <v>0.88670444808832671</v>
      </c>
      <c r="K42" s="247">
        <v>0.83360548747569996</v>
      </c>
      <c r="L42" s="247">
        <v>0.80750042889570328</v>
      </c>
      <c r="M42" s="251">
        <f t="shared" si="3"/>
        <v>0.75653179300343276</v>
      </c>
      <c r="N42" s="251">
        <f t="shared" si="4"/>
        <v>0.78480301442231915</v>
      </c>
      <c r="O42" s="22">
        <f t="shared" si="2"/>
        <v>9.3610287863968615</v>
      </c>
      <c r="S42">
        <v>837996.32957323315</v>
      </c>
      <c r="T42">
        <v>886704.44808832672</v>
      </c>
      <c r="U42">
        <v>833605.48747569998</v>
      </c>
      <c r="V42">
        <v>807500.42889570328</v>
      </c>
      <c r="W42">
        <v>756531.7930034328</v>
      </c>
      <c r="X42">
        <v>784803.01442231913</v>
      </c>
    </row>
    <row r="43" spans="1:24">
      <c r="A43" s="10">
        <v>1015</v>
      </c>
      <c r="B43" s="10" t="s">
        <v>24</v>
      </c>
      <c r="C43" s="247">
        <v>8.2124345169880028E-2</v>
      </c>
      <c r="D43" s="247">
        <v>8.6742541426018491E-2</v>
      </c>
      <c r="E43" s="247">
        <v>8.3865183275142849E-2</v>
      </c>
      <c r="F43" s="247">
        <v>9.0168131583911695E-2</v>
      </c>
      <c r="G43" s="247">
        <v>8.1615122973266535E-2</v>
      </c>
      <c r="H43" s="247">
        <v>8.3590653061820411E-2</v>
      </c>
      <c r="I43" s="247">
        <v>9.8103316393149564E-2</v>
      </c>
      <c r="J43" s="247">
        <v>0.10969159896386395</v>
      </c>
      <c r="K43" s="247">
        <v>9.4192369814106239E-2</v>
      </c>
      <c r="L43" s="247">
        <v>9.1919134250673079E-2</v>
      </c>
      <c r="M43" s="251">
        <f t="shared" si="3"/>
        <v>8.6611910812725318E-2</v>
      </c>
      <c r="N43" s="251">
        <f t="shared" si="4"/>
        <v>8.8705096811563355E-2</v>
      </c>
      <c r="O43" s="22">
        <f t="shared" si="2"/>
        <v>1.0773294045361217</v>
      </c>
      <c r="S43">
        <v>98103.316393149566</v>
      </c>
      <c r="T43">
        <v>109691.59896386394</v>
      </c>
      <c r="U43">
        <v>94192.369814106234</v>
      </c>
      <c r="V43">
        <v>91919.134250673073</v>
      </c>
      <c r="W43">
        <v>86611.910812725313</v>
      </c>
      <c r="X43">
        <v>88705.096811563359</v>
      </c>
    </row>
    <row r="44" spans="1:24">
      <c r="A44" s="10">
        <v>1016</v>
      </c>
      <c r="B44" s="10" t="s">
        <v>25</v>
      </c>
      <c r="C44" s="247">
        <v>0.1076901730726202</v>
      </c>
      <c r="D44" s="247">
        <v>0.11292286665423376</v>
      </c>
      <c r="E44" s="247">
        <v>0.11050633359343882</v>
      </c>
      <c r="F44" s="247">
        <v>0.1209486735931556</v>
      </c>
      <c r="G44" s="247">
        <v>0.11209776407492789</v>
      </c>
      <c r="H44" s="247">
        <v>0.116221718298126</v>
      </c>
      <c r="I44" s="247">
        <v>0.13586794796189419</v>
      </c>
      <c r="J44" s="247">
        <v>0.14903337252203921</v>
      </c>
      <c r="K44" s="247">
        <v>0.12702538092955318</v>
      </c>
      <c r="L44" s="247">
        <v>0.11674123705081442</v>
      </c>
      <c r="M44" s="251">
        <f t="shared" si="3"/>
        <v>0.11766666319409282</v>
      </c>
      <c r="N44" s="251">
        <f t="shared" si="4"/>
        <v>0.11530606711570215</v>
      </c>
      <c r="O44" s="22">
        <f t="shared" si="2"/>
        <v>1.4420281980605985</v>
      </c>
      <c r="S44">
        <v>135867.94796189418</v>
      </c>
      <c r="T44">
        <v>149033.37252203922</v>
      </c>
      <c r="U44">
        <v>127025.38092955318</v>
      </c>
      <c r="V44">
        <v>116741.23705081442</v>
      </c>
      <c r="W44">
        <v>117666.66319409282</v>
      </c>
      <c r="X44">
        <v>115306.06711570216</v>
      </c>
    </row>
    <row r="45" spans="1:24">
      <c r="A45" s="10">
        <v>1017</v>
      </c>
      <c r="B45" s="10" t="s">
        <v>26</v>
      </c>
      <c r="C45" s="247">
        <v>0.20987674615833368</v>
      </c>
      <c r="D45" s="247">
        <v>0.21507896708203911</v>
      </c>
      <c r="E45" s="247">
        <v>0.21481512046040296</v>
      </c>
      <c r="F45" s="247">
        <v>0.21893633759753645</v>
      </c>
      <c r="G45" s="247">
        <v>0.21011770684820133</v>
      </c>
      <c r="H45" s="247">
        <v>0.20475970175045025</v>
      </c>
      <c r="I45" s="247">
        <v>0.24239356062443779</v>
      </c>
      <c r="J45" s="247">
        <v>0.24691073819763695</v>
      </c>
      <c r="K45" s="247">
        <v>0.23751627978112533</v>
      </c>
      <c r="L45" s="247">
        <v>0.22759724060529277</v>
      </c>
      <c r="M45" s="251">
        <f t="shared" si="3"/>
        <v>0.21625447941818335</v>
      </c>
      <c r="N45" s="251">
        <f t="shared" si="4"/>
        <v>0.21849762146770466</v>
      </c>
      <c r="O45" s="22">
        <f t="shared" si="2"/>
        <v>2.6627544999913448</v>
      </c>
      <c r="S45">
        <v>242393.56062443779</v>
      </c>
      <c r="T45">
        <v>246910.73819763697</v>
      </c>
      <c r="U45">
        <v>237516.27978112534</v>
      </c>
      <c r="V45">
        <v>227597.24060529275</v>
      </c>
      <c r="W45">
        <v>216254.47941818336</v>
      </c>
      <c r="X45">
        <v>218497.62146770465</v>
      </c>
    </row>
    <row r="46" spans="1:24">
      <c r="A46" s="10">
        <v>1018</v>
      </c>
      <c r="B46" s="10" t="s">
        <v>27</v>
      </c>
      <c r="C46" s="247">
        <v>9.0655790333233538E-2</v>
      </c>
      <c r="D46" s="247">
        <v>9.2803108704043416E-2</v>
      </c>
      <c r="E46" s="247">
        <v>8.9840229426403365E-2</v>
      </c>
      <c r="F46" s="247">
        <v>9.5467396798188386E-2</v>
      </c>
      <c r="G46" s="247">
        <v>8.7794144745066388E-2</v>
      </c>
      <c r="H46" s="247">
        <v>8.9633397506547266E-2</v>
      </c>
      <c r="I46" s="247">
        <v>0.10770404763743172</v>
      </c>
      <c r="J46" s="247">
        <v>0.11474270128367701</v>
      </c>
      <c r="K46" s="247">
        <v>0.10669336156981714</v>
      </c>
      <c r="L46" s="247">
        <v>9.9266256346620341E-2</v>
      </c>
      <c r="M46" s="251">
        <f t="shared" si="3"/>
        <v>9.3492491664808497E-2</v>
      </c>
      <c r="N46" s="251">
        <f t="shared" si="4"/>
        <v>9.0774113511938523E-2</v>
      </c>
      <c r="O46" s="22">
        <f t="shared" si="2"/>
        <v>1.1588670395277756</v>
      </c>
      <c r="S46">
        <v>107704.04763743172</v>
      </c>
      <c r="T46">
        <v>114742.70128367702</v>
      </c>
      <c r="U46">
        <v>106693.36156981713</v>
      </c>
      <c r="V46">
        <v>99266.256346620343</v>
      </c>
      <c r="W46">
        <v>93492.491664808491</v>
      </c>
      <c r="X46">
        <v>90774.113511938529</v>
      </c>
    </row>
    <row r="47" spans="1:24">
      <c r="A47" s="10">
        <v>1019</v>
      </c>
      <c r="B47" s="10" t="s">
        <v>28</v>
      </c>
      <c r="C47" s="247">
        <v>5.6672619622996689E-2</v>
      </c>
      <c r="D47" s="247">
        <v>5.7804227981468219E-2</v>
      </c>
      <c r="E47" s="247">
        <v>5.7979506285279758E-2</v>
      </c>
      <c r="F47" s="247">
        <v>5.8613738100156396E-2</v>
      </c>
      <c r="G47" s="247">
        <v>5.3410562905918571E-2</v>
      </c>
      <c r="H47" s="247">
        <v>5.7673520040035051E-2</v>
      </c>
      <c r="I47" s="247">
        <v>6.6643780361078278E-2</v>
      </c>
      <c r="J47" s="247">
        <v>7.0506364933063878E-2</v>
      </c>
      <c r="K47" s="247">
        <v>6.4033074228855541E-2</v>
      </c>
      <c r="L47" s="247">
        <v>5.9284756859053683E-2</v>
      </c>
      <c r="M47" s="251">
        <f t="shared" si="3"/>
        <v>5.5915922730360876E-2</v>
      </c>
      <c r="N47" s="251">
        <f t="shared" si="4"/>
        <v>5.9546262977755192E-2</v>
      </c>
      <c r="O47" s="22">
        <f t="shared" si="2"/>
        <v>0.71808433702602215</v>
      </c>
      <c r="S47">
        <v>66643.780361078272</v>
      </c>
      <c r="T47">
        <v>70506.364933063873</v>
      </c>
      <c r="U47">
        <v>64033.074228855541</v>
      </c>
      <c r="V47">
        <v>59284.756859053683</v>
      </c>
      <c r="W47">
        <v>55915.922730360879</v>
      </c>
      <c r="X47">
        <v>59546.262977755192</v>
      </c>
    </row>
    <row r="48" spans="1:24">
      <c r="A48" s="10">
        <v>1020</v>
      </c>
      <c r="B48" s="10" t="s">
        <v>29</v>
      </c>
      <c r="C48" s="247">
        <v>0.28007281836111203</v>
      </c>
      <c r="D48" s="247">
        <v>0.29632500066040479</v>
      </c>
      <c r="E48" s="247">
        <v>0.29138594865699358</v>
      </c>
      <c r="F48" s="247">
        <v>0.31063677956946806</v>
      </c>
      <c r="G48" s="247">
        <v>0.27782488566249486</v>
      </c>
      <c r="H48" s="247">
        <v>0.28404377052255825</v>
      </c>
      <c r="I48" s="247">
        <v>0.32455310225859685</v>
      </c>
      <c r="J48" s="247">
        <v>0.31469945971165869</v>
      </c>
      <c r="K48" s="247">
        <v>0.32068107274170243</v>
      </c>
      <c r="L48" s="247">
        <v>0.31517368621428515</v>
      </c>
      <c r="M48" s="251">
        <f t="shared" si="3"/>
        <v>0.2951913879090034</v>
      </c>
      <c r="N48" s="251">
        <f t="shared" si="4"/>
        <v>0.30338235815518</v>
      </c>
      <c r="O48" s="22">
        <f t="shared" si="2"/>
        <v>3.613970270423458</v>
      </c>
      <c r="S48">
        <v>324553.10225859686</v>
      </c>
      <c r="T48">
        <v>314699.45971165871</v>
      </c>
      <c r="U48">
        <v>320681.07274170243</v>
      </c>
      <c r="V48">
        <v>315173.68621428515</v>
      </c>
      <c r="W48">
        <v>295191.38790900342</v>
      </c>
      <c r="X48">
        <v>303382.35815518</v>
      </c>
    </row>
    <row r="49" spans="1:24">
      <c r="A49" s="10">
        <v>1021</v>
      </c>
      <c r="B49" s="10" t="s">
        <v>30</v>
      </c>
      <c r="C49" s="247">
        <v>7.5413525043828866E-2</v>
      </c>
      <c r="D49" s="247">
        <v>7.8671402129964693E-2</v>
      </c>
      <c r="E49" s="247">
        <v>7.4595319378343239E-2</v>
      </c>
      <c r="F49" s="247">
        <v>8.5635384928506586E-2</v>
      </c>
      <c r="G49" s="247">
        <v>7.217646692099354E-2</v>
      </c>
      <c r="H49" s="247">
        <v>7.4837152907871046E-2</v>
      </c>
      <c r="I49" s="247">
        <v>8.5769884817550282E-2</v>
      </c>
      <c r="J49" s="247">
        <v>8.5363138197420738E-2</v>
      </c>
      <c r="K49" s="247">
        <v>8.6499889811464059E-2</v>
      </c>
      <c r="L49" s="247">
        <v>8.5958310616508285E-2</v>
      </c>
      <c r="M49" s="251">
        <f t="shared" si="3"/>
        <v>7.8409395660248918E-2</v>
      </c>
      <c r="N49" s="251">
        <f t="shared" si="4"/>
        <v>8.1439855945879616E-2</v>
      </c>
      <c r="O49" s="22">
        <f t="shared" si="2"/>
        <v>0.96476972635857994</v>
      </c>
      <c r="S49">
        <v>85769.884817550279</v>
      </c>
      <c r="T49">
        <v>85363.138197420732</v>
      </c>
      <c r="U49">
        <v>86499.889811464061</v>
      </c>
      <c r="V49">
        <v>85958.310616508286</v>
      </c>
      <c r="W49">
        <v>78409.39566024892</v>
      </c>
      <c r="X49">
        <v>81439.855945879623</v>
      </c>
    </row>
    <row r="50" spans="1:24">
      <c r="A50" s="10">
        <v>1022</v>
      </c>
      <c r="B50" s="10" t="s">
        <v>31</v>
      </c>
      <c r="C50" s="247">
        <v>0.38789318542408174</v>
      </c>
      <c r="D50" s="247">
        <v>0.39778578103437467</v>
      </c>
      <c r="E50" s="247">
        <v>0.38232195047293849</v>
      </c>
      <c r="F50" s="247">
        <v>0.40020032144159989</v>
      </c>
      <c r="G50" s="247">
        <v>0.37892962162692806</v>
      </c>
      <c r="H50" s="247">
        <v>0.37819573384868876</v>
      </c>
      <c r="I50" s="247">
        <v>0.45365348218051432</v>
      </c>
      <c r="J50" s="247">
        <v>0.44344949812770834</v>
      </c>
      <c r="K50" s="247">
        <v>0.44064187595155385</v>
      </c>
      <c r="L50" s="247">
        <v>0.43125568970108924</v>
      </c>
      <c r="M50" s="251">
        <f t="shared" si="3"/>
        <v>0.40428687640363131</v>
      </c>
      <c r="N50" s="251">
        <f t="shared" si="4"/>
        <v>0.42106677492614653</v>
      </c>
      <c r="O50" s="22">
        <f t="shared" si="2"/>
        <v>4.919680791139255</v>
      </c>
      <c r="S50">
        <v>453653.48218051431</v>
      </c>
      <c r="T50">
        <v>443449.49812770833</v>
      </c>
      <c r="U50">
        <v>440641.87595155387</v>
      </c>
      <c r="V50">
        <v>431255.68970108923</v>
      </c>
      <c r="W50">
        <v>404286.87640363129</v>
      </c>
      <c r="X50">
        <v>421066.77492614655</v>
      </c>
    </row>
    <row r="51" spans="1:24">
      <c r="A51" s="10">
        <v>1023</v>
      </c>
      <c r="B51" s="10" t="s">
        <v>32</v>
      </c>
      <c r="C51" s="247">
        <v>8.3735293833119576E-2</v>
      </c>
      <c r="D51" s="247">
        <v>8.6938467741546718E-2</v>
      </c>
      <c r="E51" s="247">
        <v>8.3303079921426409E-2</v>
      </c>
      <c r="F51" s="247">
        <v>9.6125523021774059E-2</v>
      </c>
      <c r="G51" s="247">
        <v>8.3773611198699943E-2</v>
      </c>
      <c r="H51" s="247">
        <v>8.3338318023204461E-2</v>
      </c>
      <c r="I51" s="247">
        <v>9.9086592303144636E-2</v>
      </c>
      <c r="J51" s="247">
        <v>9.8098516563251095E-2</v>
      </c>
      <c r="K51" s="247">
        <v>9.5925680739982408E-2</v>
      </c>
      <c r="L51" s="247">
        <v>9.4305792858020362E-2</v>
      </c>
      <c r="M51" s="251">
        <f t="shared" si="3"/>
        <v>8.7978595071372109E-2</v>
      </c>
      <c r="N51" s="251">
        <f t="shared" si="4"/>
        <v>8.6698722522764116E-2</v>
      </c>
      <c r="O51" s="22">
        <f t="shared" si="2"/>
        <v>1.0793081937983058</v>
      </c>
      <c r="S51">
        <v>99086.592303144629</v>
      </c>
      <c r="T51">
        <v>98098.516563251091</v>
      </c>
      <c r="U51">
        <v>95925.680739982403</v>
      </c>
      <c r="V51">
        <v>94305.792858020359</v>
      </c>
      <c r="W51">
        <v>87978.59507137211</v>
      </c>
      <c r="X51">
        <v>86698.722522764117</v>
      </c>
    </row>
    <row r="52" spans="1:24">
      <c r="A52" s="10">
        <v>1024</v>
      </c>
      <c r="B52" s="10" t="s">
        <v>33</v>
      </c>
      <c r="C52" s="247">
        <v>0.62468167386703111</v>
      </c>
      <c r="D52" s="247">
        <v>0.65167871869458938</v>
      </c>
      <c r="E52" s="247">
        <v>0.62965291271303314</v>
      </c>
      <c r="F52" s="247">
        <v>0.66118865529355109</v>
      </c>
      <c r="G52" s="247">
        <v>0.64081025007400738</v>
      </c>
      <c r="H52" s="247">
        <v>0.62253931158113807</v>
      </c>
      <c r="I52" s="247">
        <v>0.67954753340197016</v>
      </c>
      <c r="J52" s="247">
        <v>0.67037156611977866</v>
      </c>
      <c r="K52" s="247">
        <v>0.68481161254460199</v>
      </c>
      <c r="L52" s="247">
        <v>0.67728304323206723</v>
      </c>
      <c r="M52" s="251">
        <f t="shared" si="3"/>
        <v>0.6418080482215156</v>
      </c>
      <c r="N52" s="251">
        <f t="shared" si="4"/>
        <v>0.66941987732552366</v>
      </c>
      <c r="O52" s="22">
        <f t="shared" si="2"/>
        <v>7.8537932030688076</v>
      </c>
      <c r="S52">
        <v>679547.53340197017</v>
      </c>
      <c r="T52">
        <v>670371.56611977867</v>
      </c>
      <c r="U52">
        <v>684811.61254460202</v>
      </c>
      <c r="V52">
        <v>677283.04323206726</v>
      </c>
      <c r="W52">
        <v>641808.04822151561</v>
      </c>
      <c r="X52">
        <v>669419.87732552364</v>
      </c>
    </row>
    <row r="53" spans="1:24">
      <c r="A53" s="10">
        <v>1025</v>
      </c>
      <c r="B53" s="10" t="s">
        <v>34</v>
      </c>
      <c r="C53" s="247">
        <v>0.1025010892401154</v>
      </c>
      <c r="D53" s="247">
        <v>0.10494902450484406</v>
      </c>
      <c r="E53" s="247">
        <v>0.10099407647915942</v>
      </c>
      <c r="F53" s="247">
        <v>0.1075330879275302</v>
      </c>
      <c r="G53" s="247">
        <v>0.10135952058950273</v>
      </c>
      <c r="H53" s="247">
        <v>0.10217690370833171</v>
      </c>
      <c r="I53" s="247">
        <v>0.11822217757423298</v>
      </c>
      <c r="J53" s="247">
        <v>0.12343436478504981</v>
      </c>
      <c r="K53" s="247">
        <v>0.11773034976494924</v>
      </c>
      <c r="L53" s="247">
        <v>0.11631070316536464</v>
      </c>
      <c r="M53" s="251">
        <f t="shared" si="3"/>
        <v>0.11169433351644414</v>
      </c>
      <c r="N53" s="251">
        <f t="shared" si="4"/>
        <v>0.1125766280396276</v>
      </c>
      <c r="O53" s="22">
        <f t="shared" si="2"/>
        <v>1.3194822592951518</v>
      </c>
      <c r="S53">
        <v>118222.17757423298</v>
      </c>
      <c r="T53">
        <v>123434.36478504981</v>
      </c>
      <c r="U53">
        <v>117730.34976494923</v>
      </c>
      <c r="V53">
        <v>116310.70316536464</v>
      </c>
      <c r="W53">
        <v>111694.33351644414</v>
      </c>
      <c r="X53">
        <v>112576.6280396276</v>
      </c>
    </row>
    <row r="54" spans="1:24">
      <c r="A54" s="10">
        <v>1026</v>
      </c>
      <c r="B54" s="10" t="s">
        <v>35</v>
      </c>
      <c r="C54" s="247">
        <v>4.2474600857323574E-2</v>
      </c>
      <c r="D54" s="247">
        <v>4.1508425436785387E-2</v>
      </c>
      <c r="E54" s="247">
        <v>4.3693357299863782E-2</v>
      </c>
      <c r="F54" s="247">
        <v>4.3743824718652839E-2</v>
      </c>
      <c r="G54" s="247">
        <v>4.1701687900187273E-2</v>
      </c>
      <c r="H54" s="247">
        <v>4.0577836234840819E-2</v>
      </c>
      <c r="I54" s="247">
        <v>4.8037122861016086E-2</v>
      </c>
      <c r="J54" s="247">
        <v>4.6130915096269695E-2</v>
      </c>
      <c r="K54" s="247">
        <v>4.5901835435594722E-2</v>
      </c>
      <c r="L54" s="247">
        <v>4.5644584323102776E-2</v>
      </c>
      <c r="M54" s="251">
        <f t="shared" si="3"/>
        <v>4.2760353315153356E-2</v>
      </c>
      <c r="N54" s="251">
        <f t="shared" si="4"/>
        <v>4.5365618066842299E-2</v>
      </c>
      <c r="O54" s="22">
        <f t="shared" si="2"/>
        <v>0.52754016154563255</v>
      </c>
      <c r="S54">
        <v>48037.122861016083</v>
      </c>
      <c r="T54">
        <v>46130.915096269695</v>
      </c>
      <c r="U54">
        <v>45901.835435594723</v>
      </c>
      <c r="V54">
        <v>45644.584323102776</v>
      </c>
      <c r="W54">
        <v>42760.353315153356</v>
      </c>
      <c r="X54">
        <v>45365.618066842297</v>
      </c>
    </row>
    <row r="55" spans="1:24">
      <c r="A55" s="10">
        <v>1027</v>
      </c>
      <c r="B55" s="10" t="s">
        <v>36</v>
      </c>
      <c r="C55" s="247">
        <v>6.3535775205841735E-2</v>
      </c>
      <c r="D55" s="247">
        <v>6.6181587016354015E-2</v>
      </c>
      <c r="E55" s="247">
        <v>6.1044618375405126E-2</v>
      </c>
      <c r="F55" s="247">
        <v>6.4994765790344772E-2</v>
      </c>
      <c r="G55" s="247">
        <v>6.0874129875051322E-2</v>
      </c>
      <c r="H55" s="247">
        <v>6.4118557496539358E-2</v>
      </c>
      <c r="I55" s="247">
        <v>7.2446322854550743E-2</v>
      </c>
      <c r="J55" s="247">
        <v>7.2474587697425125E-2</v>
      </c>
      <c r="K55" s="247">
        <v>7.0023572784076504E-2</v>
      </c>
      <c r="L55" s="247">
        <v>6.7322113805934322E-2</v>
      </c>
      <c r="M55" s="251">
        <f t="shared" si="3"/>
        <v>6.6120839214259819E-2</v>
      </c>
      <c r="N55" s="251">
        <f t="shared" si="4"/>
        <v>6.2170388419024281E-2</v>
      </c>
      <c r="O55" s="22">
        <f t="shared" si="2"/>
        <v>0.7913072585348071</v>
      </c>
      <c r="S55">
        <v>72446.322854550745</v>
      </c>
      <c r="T55">
        <v>72474.58769742513</v>
      </c>
      <c r="U55">
        <v>70023.572784076503</v>
      </c>
      <c r="V55">
        <v>67322.113805934321</v>
      </c>
      <c r="W55">
        <v>66120.839214259817</v>
      </c>
      <c r="X55">
        <v>62170.388419024282</v>
      </c>
    </row>
    <row r="56" spans="1:24">
      <c r="A56" s="10">
        <v>1028</v>
      </c>
      <c r="B56" s="10" t="s">
        <v>37</v>
      </c>
      <c r="C56" s="247">
        <v>0.32171701444997175</v>
      </c>
      <c r="D56" s="247">
        <v>0.32370123201085349</v>
      </c>
      <c r="E56" s="247">
        <v>0.31444492497230359</v>
      </c>
      <c r="F56" s="247">
        <v>0.33080976045802307</v>
      </c>
      <c r="G56" s="247">
        <v>0.32082359579332542</v>
      </c>
      <c r="H56" s="247">
        <v>0.30800520282505367</v>
      </c>
      <c r="I56" s="247">
        <v>0.35665785986762355</v>
      </c>
      <c r="J56" s="247">
        <v>0.3546642329971374</v>
      </c>
      <c r="K56" s="247">
        <v>0.36007961920058773</v>
      </c>
      <c r="L56" s="247">
        <v>0.34942996379173874</v>
      </c>
      <c r="M56" s="251">
        <f t="shared" si="3"/>
        <v>0.33293614270087862</v>
      </c>
      <c r="N56" s="251">
        <f t="shared" si="4"/>
        <v>0.33098931337324733</v>
      </c>
      <c r="O56" s="22">
        <f t="shared" si="2"/>
        <v>4.0042588624407438</v>
      </c>
      <c r="S56">
        <v>356657.85986762354</v>
      </c>
      <c r="T56">
        <v>354664.23299713741</v>
      </c>
      <c r="U56">
        <v>360079.61920058774</v>
      </c>
      <c r="V56">
        <v>349429.96379173873</v>
      </c>
      <c r="W56">
        <v>332936.14270087861</v>
      </c>
      <c r="X56">
        <v>330989.31337324734</v>
      </c>
    </row>
    <row r="57" spans="1:24">
      <c r="A57" s="10">
        <v>1029</v>
      </c>
      <c r="B57" s="10" t="s">
        <v>38</v>
      </c>
      <c r="C57" s="247">
        <v>5.0308989438183023E-2</v>
      </c>
      <c r="D57" s="247">
        <v>5.3012086952033972E-2</v>
      </c>
      <c r="E57" s="247">
        <v>5.2479259522723615E-2</v>
      </c>
      <c r="F57" s="247">
        <v>5.5645618614339795E-2</v>
      </c>
      <c r="G57" s="247">
        <v>5.2639823925158438E-2</v>
      </c>
      <c r="H57" s="247">
        <v>5.3446280895005346E-2</v>
      </c>
      <c r="I57" s="247">
        <v>5.9480308479215357E-2</v>
      </c>
      <c r="J57" s="247">
        <v>6.5204498871736169E-2</v>
      </c>
      <c r="K57" s="247">
        <v>5.8934475710708228E-2</v>
      </c>
      <c r="L57" s="247">
        <v>5.7075420106260349E-2</v>
      </c>
      <c r="M57" s="251">
        <f t="shared" si="3"/>
        <v>5.2822401969183135E-2</v>
      </c>
      <c r="N57" s="251">
        <f t="shared" si="4"/>
        <v>5.6077621970190977E-2</v>
      </c>
      <c r="O57" s="22">
        <f t="shared" si="2"/>
        <v>0.66712678645473833</v>
      </c>
      <c r="S57">
        <v>59480.30847921536</v>
      </c>
      <c r="T57">
        <v>65204.498871736163</v>
      </c>
      <c r="U57">
        <v>58934.475710708226</v>
      </c>
      <c r="V57">
        <v>57075.420106260346</v>
      </c>
      <c r="W57">
        <v>52822.401969183134</v>
      </c>
      <c r="X57">
        <v>56077.621970190979</v>
      </c>
    </row>
    <row r="58" spans="1:24">
      <c r="A58" s="15">
        <v>1030</v>
      </c>
      <c r="B58" s="15" t="s">
        <v>18</v>
      </c>
      <c r="C58" s="248">
        <v>6.5852227737611832E-2</v>
      </c>
      <c r="D58" s="248">
        <v>6.8717845252967938E-2</v>
      </c>
      <c r="E58" s="248">
        <v>6.7236580635636742E-2</v>
      </c>
      <c r="F58" s="248">
        <v>7.3346537674361292E-2</v>
      </c>
      <c r="G58" s="249">
        <v>6.9662113093425154E-2</v>
      </c>
      <c r="H58" s="249">
        <v>6.8799597463674422E-2</v>
      </c>
      <c r="I58" s="249">
        <v>8.1918823334390573E-2</v>
      </c>
      <c r="J58" s="249">
        <v>8.2397862975524774E-2</v>
      </c>
      <c r="K58" s="249">
        <v>7.9350099388011547E-2</v>
      </c>
      <c r="L58" s="249">
        <v>7.2307372327256064E-2</v>
      </c>
      <c r="M58" s="252">
        <f t="shared" si="3"/>
        <v>7.2588734088134613E-2</v>
      </c>
      <c r="N58" s="252">
        <f t="shared" si="4"/>
        <v>7.317445136845338E-2</v>
      </c>
      <c r="O58" s="24">
        <f t="shared" si="2"/>
        <v>0.87535224533944822</v>
      </c>
      <c r="S58">
        <v>81918.823334390574</v>
      </c>
      <c r="T58">
        <v>82397.862975524768</v>
      </c>
      <c r="U58">
        <v>79350.099388011542</v>
      </c>
      <c r="V58">
        <v>72307.37232725606</v>
      </c>
      <c r="W58">
        <v>72588.734088134617</v>
      </c>
      <c r="X58">
        <v>73174.451368453374</v>
      </c>
    </row>
    <row r="59" spans="1:24">
      <c r="A59" s="4">
        <v>10300</v>
      </c>
      <c r="B59" s="4" t="s">
        <v>58</v>
      </c>
      <c r="C59" s="18">
        <f t="shared" ref="C59:N59" si="5">SUM(C32:C58)</f>
        <v>7.6737607420738314</v>
      </c>
      <c r="D59" s="18">
        <f t="shared" si="5"/>
        <v>7.9433240502319249</v>
      </c>
      <c r="E59" s="18">
        <f t="shared" si="5"/>
        <v>7.8323574604941655</v>
      </c>
      <c r="F59" s="18">
        <f t="shared" si="5"/>
        <v>8.2274180825380494</v>
      </c>
      <c r="G59" s="18">
        <f t="shared" si="5"/>
        <v>7.8247073733083212</v>
      </c>
      <c r="H59" s="18">
        <f t="shared" si="5"/>
        <v>7.7690024930729651</v>
      </c>
      <c r="I59" s="18">
        <f t="shared" si="5"/>
        <v>8.8907254437193259</v>
      </c>
      <c r="J59" s="18">
        <f t="shared" si="5"/>
        <v>9.0120499786009152</v>
      </c>
      <c r="K59" s="341">
        <f t="shared" si="5"/>
        <v>8.6838931256308314</v>
      </c>
      <c r="L59" s="18">
        <f t="shared" si="5"/>
        <v>8.2821226268045862</v>
      </c>
      <c r="M59" s="18">
        <f t="shared" si="5"/>
        <v>8.0028893612047636</v>
      </c>
      <c r="N59" s="18">
        <f t="shared" si="5"/>
        <v>8.1915737701035756</v>
      </c>
      <c r="O59" s="18">
        <f t="shared" si="2"/>
        <v>98.333824507783248</v>
      </c>
      <c r="S59">
        <f>SUM(S32:S58)</f>
        <v>8890725.4437193256</v>
      </c>
      <c r="T59">
        <f t="shared" ref="T59:X59" si="6">SUM(T32:T58)</f>
        <v>9012049.9786009137</v>
      </c>
      <c r="U59">
        <f t="shared" si="6"/>
        <v>8683893.1256308258</v>
      </c>
      <c r="V59">
        <f t="shared" si="6"/>
        <v>8282122.6268045874</v>
      </c>
      <c r="W59">
        <f t="shared" si="6"/>
        <v>8002889.3612047648</v>
      </c>
      <c r="X59">
        <f t="shared" si="6"/>
        <v>8191573.7701035757</v>
      </c>
    </row>
    <row r="60" spans="1:24">
      <c r="A60" s="32"/>
      <c r="B60" s="32"/>
      <c r="C60"/>
      <c r="D60"/>
      <c r="E60"/>
      <c r="F60"/>
      <c r="G60"/>
      <c r="H60"/>
      <c r="I60"/>
      <c r="J60"/>
      <c r="K60"/>
      <c r="L60"/>
      <c r="M60"/>
      <c r="N60"/>
      <c r="O60" s="32"/>
    </row>
    <row r="61" spans="1:24">
      <c r="A61" s="3" t="s">
        <v>55</v>
      </c>
      <c r="B61" s="3" t="s">
        <v>40</v>
      </c>
      <c r="C61" s="3" t="s">
        <v>0</v>
      </c>
      <c r="D61" s="3" t="s">
        <v>1</v>
      </c>
      <c r="E61" s="3" t="s">
        <v>2</v>
      </c>
      <c r="F61" s="3" t="s">
        <v>3</v>
      </c>
      <c r="G61" s="3" t="s">
        <v>4</v>
      </c>
      <c r="H61" s="3" t="s">
        <v>5</v>
      </c>
      <c r="I61" s="3" t="s">
        <v>6</v>
      </c>
      <c r="J61" s="3" t="s">
        <v>7</v>
      </c>
      <c r="K61" s="3" t="s">
        <v>8</v>
      </c>
      <c r="L61" s="3" t="s">
        <v>9</v>
      </c>
      <c r="M61" s="3" t="s">
        <v>10</v>
      </c>
      <c r="N61" s="3" t="s">
        <v>11</v>
      </c>
      <c r="O61" s="3" t="s">
        <v>58</v>
      </c>
    </row>
    <row r="62" spans="1:24">
      <c r="A62" s="7">
        <v>1004</v>
      </c>
      <c r="B62" s="7" t="s">
        <v>99</v>
      </c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20">
        <f t="shared" ref="O62:O89" si="7">SUM(C62:N62)</f>
        <v>0</v>
      </c>
    </row>
    <row r="63" spans="1:24">
      <c r="A63" s="10">
        <v>1005</v>
      </c>
      <c r="B63" s="10" t="s">
        <v>13</v>
      </c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2">
        <f t="shared" si="7"/>
        <v>0</v>
      </c>
    </row>
    <row r="64" spans="1:24">
      <c r="A64" s="10">
        <v>1006</v>
      </c>
      <c r="B64" s="10" t="s">
        <v>14</v>
      </c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2">
        <f t="shared" si="7"/>
        <v>0</v>
      </c>
    </row>
    <row r="65" spans="1:15">
      <c r="A65" s="10">
        <v>1007</v>
      </c>
      <c r="B65" s="10" t="s">
        <v>15</v>
      </c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2">
        <f t="shared" si="7"/>
        <v>0</v>
      </c>
    </row>
    <row r="66" spans="1:15">
      <c r="A66" s="10">
        <v>1008</v>
      </c>
      <c r="B66" s="10" t="s">
        <v>16</v>
      </c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2">
        <f t="shared" si="7"/>
        <v>0</v>
      </c>
    </row>
    <row r="67" spans="1:15">
      <c r="A67" s="10">
        <v>1009</v>
      </c>
      <c r="B67" s="10" t="s">
        <v>17</v>
      </c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2">
        <f t="shared" si="7"/>
        <v>0</v>
      </c>
    </row>
    <row r="68" spans="1:15">
      <c r="A68" s="10">
        <v>1010</v>
      </c>
      <c r="B68" s="10" t="s">
        <v>19</v>
      </c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2">
        <f t="shared" si="7"/>
        <v>0</v>
      </c>
    </row>
    <row r="69" spans="1:15">
      <c r="A69" s="10">
        <v>1011</v>
      </c>
      <c r="B69" s="10" t="s">
        <v>20</v>
      </c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2">
        <f t="shared" si="7"/>
        <v>0</v>
      </c>
    </row>
    <row r="70" spans="1:15">
      <c r="A70" s="10">
        <v>1012</v>
      </c>
      <c r="B70" s="10" t="s">
        <v>21</v>
      </c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2">
        <f t="shared" si="7"/>
        <v>0</v>
      </c>
    </row>
    <row r="71" spans="1:15">
      <c r="A71" s="10">
        <v>1013</v>
      </c>
      <c r="B71" s="10" t="s">
        <v>22</v>
      </c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2">
        <f t="shared" si="7"/>
        <v>0</v>
      </c>
    </row>
    <row r="72" spans="1:15">
      <c r="A72" s="10">
        <v>1014</v>
      </c>
      <c r="B72" s="10" t="s">
        <v>23</v>
      </c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2">
        <f t="shared" si="7"/>
        <v>0</v>
      </c>
    </row>
    <row r="73" spans="1:15">
      <c r="A73" s="10">
        <v>1015</v>
      </c>
      <c r="B73" s="10" t="s">
        <v>24</v>
      </c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2">
        <f t="shared" si="7"/>
        <v>0</v>
      </c>
    </row>
    <row r="74" spans="1:15">
      <c r="A74" s="10">
        <v>1016</v>
      </c>
      <c r="B74" s="10" t="s">
        <v>25</v>
      </c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2">
        <f t="shared" si="7"/>
        <v>0</v>
      </c>
    </row>
    <row r="75" spans="1:15">
      <c r="A75" s="10">
        <v>1017</v>
      </c>
      <c r="B75" s="10" t="s">
        <v>26</v>
      </c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2">
        <f t="shared" si="7"/>
        <v>0</v>
      </c>
    </row>
    <row r="76" spans="1:15">
      <c r="A76" s="10">
        <v>1018</v>
      </c>
      <c r="B76" s="10" t="s">
        <v>27</v>
      </c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2">
        <f t="shared" si="7"/>
        <v>0</v>
      </c>
    </row>
    <row r="77" spans="1:15">
      <c r="A77" s="10">
        <v>1019</v>
      </c>
      <c r="B77" s="10" t="s">
        <v>28</v>
      </c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2">
        <f t="shared" si="7"/>
        <v>0</v>
      </c>
    </row>
    <row r="78" spans="1:15">
      <c r="A78" s="10">
        <v>1020</v>
      </c>
      <c r="B78" s="10" t="s">
        <v>29</v>
      </c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2">
        <f t="shared" si="7"/>
        <v>0</v>
      </c>
    </row>
    <row r="79" spans="1:15">
      <c r="A79" s="10">
        <v>1021</v>
      </c>
      <c r="B79" s="10" t="s">
        <v>30</v>
      </c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2">
        <f t="shared" si="7"/>
        <v>0</v>
      </c>
    </row>
    <row r="80" spans="1:15">
      <c r="A80" s="10">
        <v>1022</v>
      </c>
      <c r="B80" s="10" t="s">
        <v>31</v>
      </c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2">
        <f t="shared" si="7"/>
        <v>0</v>
      </c>
    </row>
    <row r="81" spans="1:15">
      <c r="A81" s="10">
        <v>1023</v>
      </c>
      <c r="B81" s="10" t="s">
        <v>32</v>
      </c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2">
        <f t="shared" si="7"/>
        <v>0</v>
      </c>
    </row>
    <row r="82" spans="1:15">
      <c r="A82" s="10">
        <v>1024</v>
      </c>
      <c r="B82" s="10" t="s">
        <v>33</v>
      </c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2">
        <f t="shared" si="7"/>
        <v>0</v>
      </c>
    </row>
    <row r="83" spans="1:15">
      <c r="A83" s="10">
        <v>1025</v>
      </c>
      <c r="B83" s="10" t="s">
        <v>34</v>
      </c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2">
        <f t="shared" si="7"/>
        <v>0</v>
      </c>
    </row>
    <row r="84" spans="1:15">
      <c r="A84" s="10">
        <v>1026</v>
      </c>
      <c r="B84" s="10" t="s">
        <v>35</v>
      </c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2">
        <f t="shared" si="7"/>
        <v>0</v>
      </c>
    </row>
    <row r="85" spans="1:15">
      <c r="A85" s="10">
        <v>1027</v>
      </c>
      <c r="B85" s="10" t="s">
        <v>36</v>
      </c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2">
        <f t="shared" si="7"/>
        <v>0</v>
      </c>
    </row>
    <row r="86" spans="1:15">
      <c r="A86" s="10">
        <v>1028</v>
      </c>
      <c r="B86" s="10" t="s">
        <v>37</v>
      </c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2">
        <f t="shared" si="7"/>
        <v>0</v>
      </c>
    </row>
    <row r="87" spans="1:15">
      <c r="A87" s="10">
        <v>1029</v>
      </c>
      <c r="B87" s="10" t="s">
        <v>38</v>
      </c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2">
        <f t="shared" si="7"/>
        <v>0</v>
      </c>
    </row>
    <row r="88" spans="1:15">
      <c r="A88" s="15">
        <v>1030</v>
      </c>
      <c r="B88" s="15" t="s">
        <v>18</v>
      </c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4">
        <f t="shared" si="7"/>
        <v>0</v>
      </c>
    </row>
    <row r="89" spans="1:15">
      <c r="A89" s="4">
        <v>10300</v>
      </c>
      <c r="B89" s="4" t="s">
        <v>58</v>
      </c>
      <c r="C89" s="18">
        <f t="shared" ref="C89:N89" si="8">SUM(C62:C88)</f>
        <v>0</v>
      </c>
      <c r="D89" s="18">
        <f t="shared" si="8"/>
        <v>0</v>
      </c>
      <c r="E89" s="18">
        <f t="shared" si="8"/>
        <v>0</v>
      </c>
      <c r="F89" s="18">
        <f t="shared" si="8"/>
        <v>0</v>
      </c>
      <c r="G89" s="18">
        <f t="shared" si="8"/>
        <v>0</v>
      </c>
      <c r="H89" s="18">
        <f t="shared" si="8"/>
        <v>0</v>
      </c>
      <c r="I89" s="18">
        <f t="shared" si="8"/>
        <v>0</v>
      </c>
      <c r="J89" s="18">
        <f t="shared" si="8"/>
        <v>0</v>
      </c>
      <c r="K89" s="18">
        <f t="shared" si="8"/>
        <v>0</v>
      </c>
      <c r="L89" s="18">
        <f t="shared" si="8"/>
        <v>0</v>
      </c>
      <c r="M89" s="18">
        <f t="shared" si="8"/>
        <v>0</v>
      </c>
      <c r="N89" s="18">
        <f t="shared" si="8"/>
        <v>0</v>
      </c>
      <c r="O89" s="18">
        <f t="shared" si="7"/>
        <v>0</v>
      </c>
    </row>
    <row r="90" spans="1:15">
      <c r="A90" s="32"/>
      <c r="B90" s="32"/>
      <c r="C90"/>
      <c r="D90"/>
      <c r="E90"/>
      <c r="F90"/>
      <c r="G90"/>
      <c r="H90"/>
      <c r="I90"/>
      <c r="J90"/>
      <c r="K90"/>
      <c r="L90"/>
      <c r="M90"/>
      <c r="N90"/>
      <c r="O90" s="32"/>
    </row>
    <row r="91" spans="1:15">
      <c r="A91" s="3" t="s">
        <v>55</v>
      </c>
      <c r="B91" s="3" t="s">
        <v>41</v>
      </c>
      <c r="C91" s="3" t="s">
        <v>0</v>
      </c>
      <c r="D91" s="3" t="s">
        <v>1</v>
      </c>
      <c r="E91" s="3" t="s">
        <v>2</v>
      </c>
      <c r="F91" s="3" t="s">
        <v>3</v>
      </c>
      <c r="G91" s="3" t="s">
        <v>4</v>
      </c>
      <c r="H91" s="3" t="s">
        <v>5</v>
      </c>
      <c r="I91" s="3" t="s">
        <v>6</v>
      </c>
      <c r="J91" s="3" t="s">
        <v>7</v>
      </c>
      <c r="K91" s="3" t="s">
        <v>8</v>
      </c>
      <c r="L91" s="3" t="s">
        <v>9</v>
      </c>
      <c r="M91" s="3" t="s">
        <v>10</v>
      </c>
      <c r="N91" s="3" t="s">
        <v>11</v>
      </c>
      <c r="O91" s="3" t="s">
        <v>58</v>
      </c>
    </row>
    <row r="92" spans="1:15">
      <c r="A92" s="7">
        <v>1004</v>
      </c>
      <c r="B92" s="7" t="s">
        <v>99</v>
      </c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7"/>
    </row>
    <row r="93" spans="1:15">
      <c r="A93" s="10">
        <v>1005</v>
      </c>
      <c r="B93" s="10" t="s">
        <v>13</v>
      </c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9"/>
    </row>
    <row r="94" spans="1:15">
      <c r="A94" s="10">
        <v>1006</v>
      </c>
      <c r="B94" s="10" t="s">
        <v>14</v>
      </c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9"/>
    </row>
    <row r="95" spans="1:15">
      <c r="A95" s="10">
        <v>1007</v>
      </c>
      <c r="B95" s="10" t="s">
        <v>15</v>
      </c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9"/>
    </row>
    <row r="96" spans="1:15">
      <c r="A96" s="10">
        <v>1008</v>
      </c>
      <c r="B96" s="10" t="s">
        <v>16</v>
      </c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9"/>
    </row>
    <row r="97" spans="1:15">
      <c r="A97" s="10">
        <v>1009</v>
      </c>
      <c r="B97" s="10" t="s">
        <v>17</v>
      </c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9"/>
    </row>
    <row r="98" spans="1:15">
      <c r="A98" s="10">
        <v>1010</v>
      </c>
      <c r="B98" s="10" t="s">
        <v>19</v>
      </c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9"/>
    </row>
    <row r="99" spans="1:15">
      <c r="A99" s="10">
        <v>1011</v>
      </c>
      <c r="B99" s="10" t="s">
        <v>20</v>
      </c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9"/>
    </row>
    <row r="100" spans="1:15">
      <c r="A100" s="10">
        <v>1012</v>
      </c>
      <c r="B100" s="10" t="s">
        <v>21</v>
      </c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9"/>
    </row>
    <row r="101" spans="1:15">
      <c r="A101" s="10">
        <v>1013</v>
      </c>
      <c r="B101" s="10" t="s">
        <v>22</v>
      </c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9"/>
    </row>
    <row r="102" spans="1:15">
      <c r="A102" s="10">
        <v>1014</v>
      </c>
      <c r="B102" s="10" t="s">
        <v>23</v>
      </c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9"/>
    </row>
    <row r="103" spans="1:15">
      <c r="A103" s="10">
        <v>1015</v>
      </c>
      <c r="B103" s="10" t="s">
        <v>24</v>
      </c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9"/>
    </row>
    <row r="104" spans="1:15">
      <c r="A104" s="10">
        <v>1016</v>
      </c>
      <c r="B104" s="10" t="s">
        <v>25</v>
      </c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9"/>
    </row>
    <row r="105" spans="1:15">
      <c r="A105" s="10">
        <v>1017</v>
      </c>
      <c r="B105" s="10" t="s">
        <v>26</v>
      </c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9"/>
    </row>
    <row r="106" spans="1:15">
      <c r="A106" s="10">
        <v>1018</v>
      </c>
      <c r="B106" s="10" t="s">
        <v>27</v>
      </c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9"/>
    </row>
    <row r="107" spans="1:15">
      <c r="A107" s="10">
        <v>1019</v>
      </c>
      <c r="B107" s="10" t="s">
        <v>28</v>
      </c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9"/>
    </row>
    <row r="108" spans="1:15">
      <c r="A108" s="10">
        <v>1020</v>
      </c>
      <c r="B108" s="10" t="s">
        <v>29</v>
      </c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9"/>
    </row>
    <row r="109" spans="1:15">
      <c r="A109" s="10">
        <v>1021</v>
      </c>
      <c r="B109" s="10" t="s">
        <v>30</v>
      </c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9"/>
    </row>
    <row r="110" spans="1:15">
      <c r="A110" s="10">
        <v>1022</v>
      </c>
      <c r="B110" s="10" t="s">
        <v>31</v>
      </c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9"/>
    </row>
    <row r="111" spans="1:15">
      <c r="A111" s="10">
        <v>1023</v>
      </c>
      <c r="B111" s="10" t="s">
        <v>32</v>
      </c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9"/>
    </row>
    <row r="112" spans="1:15">
      <c r="A112" s="10">
        <v>1024</v>
      </c>
      <c r="B112" s="10" t="s">
        <v>33</v>
      </c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9"/>
    </row>
    <row r="113" spans="1:15">
      <c r="A113" s="10">
        <v>1025</v>
      </c>
      <c r="B113" s="10" t="s">
        <v>34</v>
      </c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9"/>
    </row>
    <row r="114" spans="1:15">
      <c r="A114" s="10">
        <v>1026</v>
      </c>
      <c r="B114" s="10" t="s">
        <v>35</v>
      </c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9"/>
    </row>
    <row r="115" spans="1:15">
      <c r="A115" s="10">
        <v>1027</v>
      </c>
      <c r="B115" s="10" t="s">
        <v>36</v>
      </c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9"/>
    </row>
    <row r="116" spans="1:15">
      <c r="A116" s="10">
        <v>1028</v>
      </c>
      <c r="B116" s="10" t="s">
        <v>37</v>
      </c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9"/>
    </row>
    <row r="117" spans="1:15">
      <c r="A117" s="10">
        <v>1029</v>
      </c>
      <c r="B117" s="10" t="s">
        <v>38</v>
      </c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9"/>
    </row>
    <row r="118" spans="1:15">
      <c r="A118" s="15">
        <v>1030</v>
      </c>
      <c r="B118" s="15" t="s">
        <v>18</v>
      </c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1"/>
    </row>
    <row r="119" spans="1:15">
      <c r="A119" s="4">
        <v>10300</v>
      </c>
      <c r="B119" s="4" t="s">
        <v>58</v>
      </c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</row>
    <row r="120" spans="1:15">
      <c r="A120" s="32"/>
      <c r="B120" s="32"/>
      <c r="C120"/>
      <c r="D120"/>
      <c r="E120"/>
      <c r="F120"/>
      <c r="G120"/>
      <c r="H120"/>
      <c r="I120"/>
      <c r="J120"/>
      <c r="K120"/>
      <c r="L120"/>
      <c r="M120"/>
      <c r="N120"/>
      <c r="O120" s="32"/>
    </row>
    <row r="121" spans="1:15">
      <c r="A121" s="3" t="s">
        <v>55</v>
      </c>
      <c r="B121" s="3" t="s">
        <v>42</v>
      </c>
      <c r="C121" s="3" t="s">
        <v>0</v>
      </c>
      <c r="D121" s="3" t="s">
        <v>1</v>
      </c>
      <c r="E121" s="3" t="s">
        <v>2</v>
      </c>
      <c r="F121" s="3" t="s">
        <v>3</v>
      </c>
      <c r="G121" s="3" t="s">
        <v>4</v>
      </c>
      <c r="H121" s="293" t="s">
        <v>5</v>
      </c>
      <c r="I121" s="3" t="s">
        <v>6</v>
      </c>
      <c r="J121" s="3" t="s">
        <v>7</v>
      </c>
      <c r="K121" s="3" t="s">
        <v>8</v>
      </c>
      <c r="L121" s="3" t="s">
        <v>9</v>
      </c>
      <c r="M121" s="3" t="s">
        <v>10</v>
      </c>
      <c r="N121" s="3" t="s">
        <v>11</v>
      </c>
      <c r="O121" s="3" t="s">
        <v>58</v>
      </c>
    </row>
    <row r="122" spans="1:15">
      <c r="A122" s="7">
        <v>1004</v>
      </c>
      <c r="B122" s="7" t="s">
        <v>99</v>
      </c>
      <c r="C122" s="246">
        <v>0.81704667862618852</v>
      </c>
      <c r="D122" s="246">
        <v>0.87467358090615421</v>
      </c>
      <c r="E122" s="246">
        <v>0.83850892988430725</v>
      </c>
      <c r="F122" s="246">
        <v>0.8793246863185139</v>
      </c>
      <c r="G122" s="246">
        <v>0.92496106928913402</v>
      </c>
      <c r="H122" s="246">
        <v>0.82333026421576472</v>
      </c>
      <c r="I122" s="246">
        <v>0.9651398360422202</v>
      </c>
      <c r="J122" s="246">
        <v>0.92115430187077818</v>
      </c>
      <c r="K122" s="246">
        <v>0.91924638013836824</v>
      </c>
      <c r="L122" s="50">
        <v>0.77045559650303819</v>
      </c>
      <c r="M122" s="50">
        <v>0.82345791585607619</v>
      </c>
      <c r="N122" s="50">
        <v>0.87207360445337712</v>
      </c>
      <c r="O122" s="136">
        <v>0.84059592851543807</v>
      </c>
    </row>
    <row r="123" spans="1:15">
      <c r="A123" s="10">
        <v>1005</v>
      </c>
      <c r="B123" s="10" t="s">
        <v>13</v>
      </c>
      <c r="C123" s="247">
        <v>0.51622047119231607</v>
      </c>
      <c r="D123" s="247">
        <v>0.54035171627953726</v>
      </c>
      <c r="E123" s="247">
        <v>0.51229216870900285</v>
      </c>
      <c r="F123" s="247">
        <v>0.55613051960553961</v>
      </c>
      <c r="G123" s="247">
        <v>0.57406461374444684</v>
      </c>
      <c r="H123" s="247">
        <v>0.50465570814696614</v>
      </c>
      <c r="I123" s="247">
        <v>0.64195224641118576</v>
      </c>
      <c r="J123" s="247">
        <v>0.63515184900071919</v>
      </c>
      <c r="K123" s="247">
        <v>0.60796857975253726</v>
      </c>
      <c r="L123" s="51">
        <v>0.47631064222228975</v>
      </c>
      <c r="M123" s="51">
        <v>0.53501767368238229</v>
      </c>
      <c r="N123" s="51">
        <v>0.55935235591616939</v>
      </c>
      <c r="O123" s="137">
        <v>0.5415334164480009</v>
      </c>
    </row>
    <row r="124" spans="1:15">
      <c r="A124" s="10">
        <v>1006</v>
      </c>
      <c r="B124" s="10" t="s">
        <v>14</v>
      </c>
      <c r="C124" s="247">
        <v>0.4526129030550779</v>
      </c>
      <c r="D124" s="247">
        <v>0.50111690270254583</v>
      </c>
      <c r="E124" s="247">
        <v>0.47708091994398405</v>
      </c>
      <c r="F124" s="247">
        <v>0.50372526350581959</v>
      </c>
      <c r="G124" s="247">
        <v>0.53029626600632496</v>
      </c>
      <c r="H124" s="247">
        <v>0.47998807703096075</v>
      </c>
      <c r="I124" s="247">
        <v>0.57392282682888274</v>
      </c>
      <c r="J124" s="247">
        <v>0.5757035111764669</v>
      </c>
      <c r="K124" s="247">
        <v>0.54444559641881263</v>
      </c>
      <c r="L124" s="51">
        <v>0.43649223192112208</v>
      </c>
      <c r="M124" s="51">
        <v>0.46704316043659344</v>
      </c>
      <c r="N124" s="51">
        <v>0.48670051024485433</v>
      </c>
      <c r="O124" s="137">
        <v>0.48078064179751434</v>
      </c>
    </row>
    <row r="125" spans="1:15">
      <c r="A125" s="10">
        <v>1007</v>
      </c>
      <c r="B125" s="10" t="s">
        <v>15</v>
      </c>
      <c r="C125" s="247">
        <v>0.70360409525669032</v>
      </c>
      <c r="D125" s="247">
        <v>0.75129679491426293</v>
      </c>
      <c r="E125" s="247">
        <v>0.71832956832572925</v>
      </c>
      <c r="F125" s="247">
        <v>0.73682526040289442</v>
      </c>
      <c r="G125" s="247">
        <v>0.78063067627280602</v>
      </c>
      <c r="H125" s="247">
        <v>0.70152418375481351</v>
      </c>
      <c r="I125" s="247">
        <v>0.81297924993087589</v>
      </c>
      <c r="J125" s="247">
        <v>0.81511555033842553</v>
      </c>
      <c r="K125" s="247">
        <v>0.78008056067943199</v>
      </c>
      <c r="L125" s="51">
        <v>0.68802692619171335</v>
      </c>
      <c r="M125" s="51">
        <v>0.69648508745161208</v>
      </c>
      <c r="N125" s="51">
        <v>0.72215405158581913</v>
      </c>
      <c r="O125" s="137">
        <v>0.72673477797160735</v>
      </c>
    </row>
    <row r="126" spans="1:15">
      <c r="A126" s="10">
        <v>1008</v>
      </c>
      <c r="B126" s="10" t="s">
        <v>16</v>
      </c>
      <c r="C126" s="247">
        <v>0.62865630797433159</v>
      </c>
      <c r="D126" s="247">
        <v>0.66672324741083056</v>
      </c>
      <c r="E126" s="247">
        <v>0.64110470897251592</v>
      </c>
      <c r="F126" s="247">
        <v>0.69851415280743334</v>
      </c>
      <c r="G126" s="247">
        <v>0.72642310106303032</v>
      </c>
      <c r="H126" s="247">
        <v>0.6383004868330564</v>
      </c>
      <c r="I126" s="247">
        <v>0.73416408187687343</v>
      </c>
      <c r="J126" s="247">
        <v>0.77340712537837097</v>
      </c>
      <c r="K126" s="247">
        <v>0.7208157578312383</v>
      </c>
      <c r="L126" s="51">
        <v>0.69683764418558714</v>
      </c>
      <c r="M126" s="51">
        <v>0.6822091092191358</v>
      </c>
      <c r="N126" s="51">
        <v>0.7029667165049277</v>
      </c>
      <c r="O126" s="137">
        <v>0.74212203117255027</v>
      </c>
    </row>
    <row r="127" spans="1:15">
      <c r="A127" s="10">
        <v>1009</v>
      </c>
      <c r="B127" s="10" t="s">
        <v>17</v>
      </c>
      <c r="C127" s="247">
        <v>0.61055392463379377</v>
      </c>
      <c r="D127" s="247">
        <v>0.65003155680002445</v>
      </c>
      <c r="E127" s="247">
        <v>0.60221522102793335</v>
      </c>
      <c r="F127" s="247">
        <v>0.62280650723754738</v>
      </c>
      <c r="G127" s="247">
        <v>0.67849203573465688</v>
      </c>
      <c r="H127" s="247">
        <v>0.59168648943703339</v>
      </c>
      <c r="I127" s="247">
        <v>0.67841888016770213</v>
      </c>
      <c r="J127" s="247">
        <v>0.71006020240817824</v>
      </c>
      <c r="K127" s="247">
        <v>0.70995287858886214</v>
      </c>
      <c r="L127" s="51">
        <v>0.60806978896921826</v>
      </c>
      <c r="M127" s="51">
        <v>0.64325555050029892</v>
      </c>
      <c r="N127" s="51">
        <v>0.66057530318915392</v>
      </c>
      <c r="O127" s="137">
        <v>0.6317965452979859</v>
      </c>
    </row>
    <row r="128" spans="1:15">
      <c r="A128" s="10">
        <v>1010</v>
      </c>
      <c r="B128" s="10" t="s">
        <v>19</v>
      </c>
      <c r="C128" s="247">
        <v>0.65608458973613315</v>
      </c>
      <c r="D128" s="247">
        <v>0.68239040136671336</v>
      </c>
      <c r="E128" s="247">
        <v>0.65617881091804242</v>
      </c>
      <c r="F128" s="247">
        <v>0.6798140254700985</v>
      </c>
      <c r="G128" s="247">
        <v>0.72942183187674015</v>
      </c>
      <c r="H128" s="247">
        <v>0.66128304902126456</v>
      </c>
      <c r="I128" s="247">
        <v>0.79216484853412361</v>
      </c>
      <c r="J128" s="247">
        <v>0.77798222451736343</v>
      </c>
      <c r="K128" s="247">
        <v>0.77834097813455894</v>
      </c>
      <c r="L128" s="51">
        <v>0.66495295698924728</v>
      </c>
      <c r="M128" s="51">
        <v>0.64958096036645319</v>
      </c>
      <c r="N128" s="51">
        <v>0.70320049812519292</v>
      </c>
      <c r="O128" s="137">
        <v>0.70007378065752157</v>
      </c>
    </row>
    <row r="129" spans="1:15">
      <c r="A129" s="10">
        <v>1011</v>
      </c>
      <c r="B129" s="10" t="s">
        <v>20</v>
      </c>
      <c r="C129" s="247">
        <v>0.51360031001044926</v>
      </c>
      <c r="D129" s="247">
        <v>0.53794373450936883</v>
      </c>
      <c r="E129" s="247">
        <v>0.5173763376079582</v>
      </c>
      <c r="F129" s="247">
        <v>0.531744295074838</v>
      </c>
      <c r="G129" s="247">
        <v>0.57870764889191106</v>
      </c>
      <c r="H129" s="247">
        <v>0.51727059117633256</v>
      </c>
      <c r="I129" s="247">
        <v>0.63042201688357047</v>
      </c>
      <c r="J129" s="247">
        <v>0.65177514597082364</v>
      </c>
      <c r="K129" s="247">
        <v>0.62938419869291129</v>
      </c>
      <c r="L129" s="51">
        <v>0.50582452968758829</v>
      </c>
      <c r="M129" s="51">
        <v>0.52219398507783243</v>
      </c>
      <c r="N129" s="51">
        <v>0.52667830885387934</v>
      </c>
      <c r="O129" s="137">
        <v>0.5505438599064254</v>
      </c>
    </row>
    <row r="130" spans="1:15">
      <c r="A130" s="10">
        <v>1012</v>
      </c>
      <c r="B130" s="10" t="s">
        <v>21</v>
      </c>
      <c r="C130" s="247">
        <v>0.56871995686367571</v>
      </c>
      <c r="D130" s="247">
        <v>0.59357907020414213</v>
      </c>
      <c r="E130" s="247">
        <v>0.57008295557971567</v>
      </c>
      <c r="F130" s="247">
        <v>0.58145020792725677</v>
      </c>
      <c r="G130" s="247">
        <v>0.62227703460751727</v>
      </c>
      <c r="H130" s="247">
        <v>0.54527308110179307</v>
      </c>
      <c r="I130" s="247">
        <v>0.64512857166200044</v>
      </c>
      <c r="J130" s="247">
        <v>0.66604376109233721</v>
      </c>
      <c r="K130" s="247">
        <v>0.64795553949670037</v>
      </c>
      <c r="L130" s="51">
        <v>0.56044554755130449</v>
      </c>
      <c r="M130" s="51">
        <v>0.58724490164791565</v>
      </c>
      <c r="N130" s="51">
        <v>0.61542022336952018</v>
      </c>
      <c r="O130" s="137">
        <v>0.59773526050056536</v>
      </c>
    </row>
    <row r="131" spans="1:15">
      <c r="A131" s="10">
        <v>1013</v>
      </c>
      <c r="B131" s="10" t="s">
        <v>22</v>
      </c>
      <c r="C131" s="247">
        <v>0.39289817843983782</v>
      </c>
      <c r="D131" s="247">
        <v>0.4465494673230081</v>
      </c>
      <c r="E131" s="247">
        <v>0.41453488126811178</v>
      </c>
      <c r="F131" s="247">
        <v>0.43845219883397868</v>
      </c>
      <c r="G131" s="247">
        <v>0.44409421980446045</v>
      </c>
      <c r="H131" s="247">
        <v>0.41777915331127702</v>
      </c>
      <c r="I131" s="247">
        <v>0.56399791455939763</v>
      </c>
      <c r="J131" s="247">
        <v>0.53215074854170796</v>
      </c>
      <c r="K131" s="247">
        <v>0.52472877112050031</v>
      </c>
      <c r="L131" s="51">
        <v>0.46141348497156781</v>
      </c>
      <c r="M131" s="51">
        <v>0.44380486626213345</v>
      </c>
      <c r="N131" s="51">
        <v>0.47053278830938822</v>
      </c>
      <c r="O131" s="137">
        <v>0.47093136031780963</v>
      </c>
    </row>
    <row r="132" spans="1:15">
      <c r="A132" s="10">
        <v>1014</v>
      </c>
      <c r="B132" s="10" t="s">
        <v>23</v>
      </c>
      <c r="C132" s="247">
        <v>0.58664352159219169</v>
      </c>
      <c r="D132" s="247">
        <v>0.61539691799008844</v>
      </c>
      <c r="E132" s="247">
        <v>0.58940869991944955</v>
      </c>
      <c r="F132" s="247">
        <v>0.60681682933886716</v>
      </c>
      <c r="G132" s="247">
        <v>0.64043077335834619</v>
      </c>
      <c r="H132" s="247">
        <v>0.57868997989652959</v>
      </c>
      <c r="I132" s="247">
        <v>0.67912793235696767</v>
      </c>
      <c r="J132" s="247">
        <v>0.69385235040684623</v>
      </c>
      <c r="K132" s="247">
        <v>0.67058063041540972</v>
      </c>
      <c r="L132" s="51">
        <v>0.57801483213385452</v>
      </c>
      <c r="M132" s="51">
        <v>0.58768606143638946</v>
      </c>
      <c r="N132" s="51">
        <v>0.62903758294545165</v>
      </c>
      <c r="O132" s="137">
        <v>0.6045828287880961</v>
      </c>
    </row>
    <row r="133" spans="1:15">
      <c r="A133" s="10">
        <v>1015</v>
      </c>
      <c r="B133" s="10" t="s">
        <v>24</v>
      </c>
      <c r="C133" s="247">
        <v>0.47117339703598748</v>
      </c>
      <c r="D133" s="247">
        <v>0.51329984866571099</v>
      </c>
      <c r="E133" s="247">
        <v>0.47924331138114146</v>
      </c>
      <c r="F133" s="247">
        <v>0.51357807114551701</v>
      </c>
      <c r="G133" s="247">
        <v>0.51308322838827758</v>
      </c>
      <c r="H133" s="247">
        <v>0.47398008075471287</v>
      </c>
      <c r="I133" s="247">
        <v>0.57310034112133179</v>
      </c>
      <c r="J133" s="247">
        <v>0.61887864910427204</v>
      </c>
      <c r="K133" s="247">
        <v>0.54751864338132494</v>
      </c>
      <c r="L133" s="51">
        <v>0.51009729693270156</v>
      </c>
      <c r="M133" s="51">
        <v>0.48666305641214197</v>
      </c>
      <c r="N133" s="51">
        <v>0.51391962464333807</v>
      </c>
      <c r="O133" s="137">
        <v>0.51139019631249172</v>
      </c>
    </row>
    <row r="134" spans="1:15">
      <c r="A134" s="10">
        <v>1016</v>
      </c>
      <c r="B134" s="10" t="s">
        <v>25</v>
      </c>
      <c r="C134" s="247">
        <v>0.42048980823454385</v>
      </c>
      <c r="D134" s="247">
        <v>0.45526071058794454</v>
      </c>
      <c r="E134" s="247">
        <v>0.4303398851328577</v>
      </c>
      <c r="F134" s="247">
        <v>0.4701253302697006</v>
      </c>
      <c r="G134" s="247">
        <v>0.4813913995195776</v>
      </c>
      <c r="H134" s="247">
        <v>0.44958480477711027</v>
      </c>
      <c r="I134" s="247">
        <v>0.54277703723990967</v>
      </c>
      <c r="J134" s="247">
        <v>0.57489125810131336</v>
      </c>
      <c r="K134" s="247">
        <v>0.50159087417146708</v>
      </c>
      <c r="L134" s="51">
        <v>0.41140427354349257</v>
      </c>
      <c r="M134" s="51">
        <v>0.44954092647748817</v>
      </c>
      <c r="N134" s="51">
        <v>0.45517948490329285</v>
      </c>
      <c r="O134" s="137">
        <v>0.45301568597270858</v>
      </c>
    </row>
    <row r="135" spans="1:15">
      <c r="A135" s="10">
        <v>1017</v>
      </c>
      <c r="B135" s="10" t="s">
        <v>26</v>
      </c>
      <c r="C135" s="247">
        <v>0.54215956900987095</v>
      </c>
      <c r="D135" s="247">
        <v>0.5734521598731912</v>
      </c>
      <c r="E135" s="247">
        <v>0.55374141080803174</v>
      </c>
      <c r="F135" s="247">
        <v>0.56368924121209485</v>
      </c>
      <c r="G135" s="247">
        <v>0.59796835061215114</v>
      </c>
      <c r="H135" s="247">
        <v>0.52498920393986115</v>
      </c>
      <c r="I135" s="247">
        <v>0.6415583098418236</v>
      </c>
      <c r="J135" s="247">
        <v>0.63125520289315773</v>
      </c>
      <c r="K135" s="247">
        <v>0.626807800335485</v>
      </c>
      <c r="L135" s="51">
        <v>0.53684250774270026</v>
      </c>
      <c r="M135" s="51">
        <v>0.55047945937846965</v>
      </c>
      <c r="N135" s="51">
        <v>0.57502400512580831</v>
      </c>
      <c r="O135" s="137">
        <v>0.56349067819765197</v>
      </c>
    </row>
    <row r="136" spans="1:15">
      <c r="A136" s="10">
        <v>1018</v>
      </c>
      <c r="B136" s="10" t="s">
        <v>27</v>
      </c>
      <c r="C136" s="247">
        <v>0.46951598833268271</v>
      </c>
      <c r="D136" s="247">
        <v>0.49641931425843655</v>
      </c>
      <c r="E136" s="247">
        <v>0.46476977258932789</v>
      </c>
      <c r="F136" s="247">
        <v>0.49360369371739887</v>
      </c>
      <c r="G136" s="247">
        <v>0.50164069585899629</v>
      </c>
      <c r="H136" s="247">
        <v>0.46147951792610975</v>
      </c>
      <c r="I136" s="247">
        <v>0.57332081144166791</v>
      </c>
      <c r="J136" s="247">
        <v>0.59070818077940868</v>
      </c>
      <c r="K136" s="247">
        <v>0.5662227966343848</v>
      </c>
      <c r="L136" s="51">
        <v>0.47625939897862296</v>
      </c>
      <c r="M136" s="51">
        <v>0.47970205629028917</v>
      </c>
      <c r="N136" s="51">
        <v>0.48219980617231628</v>
      </c>
      <c r="O136" s="137">
        <v>0.49803989429529827</v>
      </c>
    </row>
    <row r="137" spans="1:15">
      <c r="A137" s="10">
        <v>1019</v>
      </c>
      <c r="B137" s="10" t="s">
        <v>28</v>
      </c>
      <c r="C137" s="247">
        <v>0.47521419810155113</v>
      </c>
      <c r="D137" s="247">
        <v>0.50027459415351783</v>
      </c>
      <c r="E137" s="247">
        <v>0.48541569020603764</v>
      </c>
      <c r="F137" s="247">
        <v>0.49072560217138211</v>
      </c>
      <c r="G137" s="247">
        <v>0.49430425078590473</v>
      </c>
      <c r="H137" s="247">
        <v>0.4786919156885916</v>
      </c>
      <c r="I137" s="247">
        <v>0.57173062549717568</v>
      </c>
      <c r="J137" s="247">
        <v>0.58370303318581085</v>
      </c>
      <c r="K137" s="247">
        <v>0.54533362484121572</v>
      </c>
      <c r="L137" s="51">
        <v>0.4764306019033494</v>
      </c>
      <c r="M137" s="51">
        <v>0.46054881728963798</v>
      </c>
      <c r="N137" s="51">
        <v>0.5093995720754112</v>
      </c>
      <c r="O137" s="137">
        <v>0.49462316078868024</v>
      </c>
    </row>
    <row r="138" spans="1:15">
      <c r="A138" s="10">
        <v>1020</v>
      </c>
      <c r="B138" s="10" t="s">
        <v>29</v>
      </c>
      <c r="C138" s="247">
        <v>0.59917147222249156</v>
      </c>
      <c r="D138" s="247">
        <v>0.6541174147884834</v>
      </c>
      <c r="E138" s="247">
        <v>0.62114962701937948</v>
      </c>
      <c r="F138" s="247">
        <v>0.66057162572493833</v>
      </c>
      <c r="G138" s="247">
        <v>0.65218334067892092</v>
      </c>
      <c r="H138" s="247">
        <v>0.60000669732965972</v>
      </c>
      <c r="I138" s="247">
        <v>0.70833737588903489</v>
      </c>
      <c r="J138" s="247">
        <v>0.66341625111551672</v>
      </c>
      <c r="K138" s="247">
        <v>0.69580921668934625</v>
      </c>
      <c r="L138" s="51">
        <v>0.61698294070884263</v>
      </c>
      <c r="M138" s="51">
        <v>0.61857235518866471</v>
      </c>
      <c r="N138" s="51">
        <v>0.65582005653951569</v>
      </c>
      <c r="O138" s="137">
        <v>0.6336575148080299</v>
      </c>
    </row>
    <row r="139" spans="1:15">
      <c r="A139" s="10">
        <v>1021</v>
      </c>
      <c r="B139" s="10" t="s">
        <v>30</v>
      </c>
      <c r="C139" s="247">
        <v>0.48673356467637929</v>
      </c>
      <c r="D139" s="247">
        <v>0.52452846704646927</v>
      </c>
      <c r="E139" s="247">
        <v>0.47991635921576514</v>
      </c>
      <c r="F139" s="247">
        <v>0.54897292764056216</v>
      </c>
      <c r="G139" s="247">
        <v>0.51018920563365755</v>
      </c>
      <c r="H139" s="247">
        <v>0.47596642482364304</v>
      </c>
      <c r="I139" s="247">
        <v>0.56279451980019879</v>
      </c>
      <c r="J139" s="247">
        <v>0.54099206665454547</v>
      </c>
      <c r="K139" s="247">
        <v>0.56430759572994138</v>
      </c>
      <c r="L139" s="51">
        <v>0.48767379880823675</v>
      </c>
      <c r="M139" s="51">
        <v>0.49232804747036446</v>
      </c>
      <c r="N139" s="51">
        <v>0.5257406535998167</v>
      </c>
      <c r="O139" s="137">
        <v>0.52027082383824919</v>
      </c>
    </row>
    <row r="140" spans="1:15">
      <c r="A140" s="10">
        <v>1022</v>
      </c>
      <c r="B140" s="10" t="s">
        <v>31</v>
      </c>
      <c r="C140" s="247">
        <v>0.56230461299974521</v>
      </c>
      <c r="D140" s="247">
        <v>0.59451760007528831</v>
      </c>
      <c r="E140" s="247">
        <v>0.55145279994135066</v>
      </c>
      <c r="F140" s="247">
        <v>0.57509300554342058</v>
      </c>
      <c r="G140" s="247">
        <v>0.598986468337809</v>
      </c>
      <c r="H140" s="247">
        <v>0.53813821407625617</v>
      </c>
      <c r="I140" s="247">
        <v>0.6653517870135508</v>
      </c>
      <c r="J140" s="247">
        <v>0.62752835078189362</v>
      </c>
      <c r="K140" s="247">
        <v>0.64314136665725818</v>
      </c>
      <c r="L140" s="51">
        <v>0.56217088284486971</v>
      </c>
      <c r="M140" s="51">
        <v>0.56932431754715251</v>
      </c>
      <c r="N140" s="51">
        <v>0.61081267986182253</v>
      </c>
      <c r="O140" s="137">
        <v>0.58468213619121678</v>
      </c>
    </row>
    <row r="141" spans="1:15">
      <c r="A141" s="10">
        <v>1023</v>
      </c>
      <c r="B141" s="10" t="s">
        <v>32</v>
      </c>
      <c r="C141" s="247">
        <v>0.43500096799191446</v>
      </c>
      <c r="D141" s="247">
        <v>0.46617050184480391</v>
      </c>
      <c r="E141" s="247">
        <v>0.4303989951946226</v>
      </c>
      <c r="F141" s="247">
        <v>0.49360447680404879</v>
      </c>
      <c r="G141" s="247">
        <v>0.47528430272722083</v>
      </c>
      <c r="H141" s="247">
        <v>0.42550377326024191</v>
      </c>
      <c r="I141" s="247">
        <v>0.52087784420514438</v>
      </c>
      <c r="J141" s="247">
        <v>0.49716705046879911</v>
      </c>
      <c r="K141" s="247">
        <v>0.50378488913388164</v>
      </c>
      <c r="L141" s="51">
        <v>0.429509125204173</v>
      </c>
      <c r="M141" s="51">
        <v>0.44472603554818041</v>
      </c>
      <c r="N141" s="51">
        <v>0.45446727746901572</v>
      </c>
      <c r="O141" s="137">
        <v>0.45202443023855726</v>
      </c>
    </row>
    <row r="142" spans="1:15">
      <c r="A142" s="10">
        <v>1024</v>
      </c>
      <c r="B142" s="10" t="s">
        <v>33</v>
      </c>
      <c r="C142" s="247">
        <v>0.68138778763576058</v>
      </c>
      <c r="D142" s="247">
        <v>0.73267193809084141</v>
      </c>
      <c r="E142" s="247">
        <v>0.68309150249930495</v>
      </c>
      <c r="F142" s="247">
        <v>0.71470775906147177</v>
      </c>
      <c r="G142" s="247">
        <v>0.7654847515606984</v>
      </c>
      <c r="H142" s="247">
        <v>0.66988836069153734</v>
      </c>
      <c r="I142" s="247">
        <v>0.75417294645354882</v>
      </c>
      <c r="J142" s="247">
        <v>0.71650671712899772</v>
      </c>
      <c r="K142" s="247">
        <v>0.75208980615411869</v>
      </c>
      <c r="L142" s="51">
        <v>0.67351752057325964</v>
      </c>
      <c r="M142" s="51">
        <v>0.68008492819251054</v>
      </c>
      <c r="N142" s="51">
        <v>0.73044489617659747</v>
      </c>
      <c r="O142" s="137">
        <v>0.69350111116639779</v>
      </c>
    </row>
    <row r="143" spans="1:15">
      <c r="A143" s="10">
        <v>1025</v>
      </c>
      <c r="B143" s="10" t="s">
        <v>34</v>
      </c>
      <c r="C143" s="247">
        <v>0.43838074241712194</v>
      </c>
      <c r="D143" s="247">
        <v>0.46154770325590544</v>
      </c>
      <c r="E143" s="247">
        <v>0.42698210154804644</v>
      </c>
      <c r="F143" s="247">
        <v>0.45287672667730855</v>
      </c>
      <c r="G143" s="247">
        <v>0.46973112024868957</v>
      </c>
      <c r="H143" s="247">
        <v>0.42683620200487804</v>
      </c>
      <c r="I143" s="247">
        <v>0.50697790460239711</v>
      </c>
      <c r="J143" s="247">
        <v>0.50878529296493002</v>
      </c>
      <c r="K143" s="247">
        <v>0.50170608439848818</v>
      </c>
      <c r="L143" s="51">
        <v>0.41616267612967311</v>
      </c>
      <c r="M143" s="51">
        <v>0.44391585248068605</v>
      </c>
      <c r="N143" s="51">
        <v>0.45852324877658684</v>
      </c>
      <c r="O143" s="137">
        <v>0.43533365159723242</v>
      </c>
    </row>
    <row r="144" spans="1:15">
      <c r="A144" s="10">
        <v>1026</v>
      </c>
      <c r="B144" s="10" t="s">
        <v>35</v>
      </c>
      <c r="C144" s="247">
        <v>0.58242228044734257</v>
      </c>
      <c r="D144" s="247">
        <v>0.58665006623963523</v>
      </c>
      <c r="E144" s="247">
        <v>0.59370814604266353</v>
      </c>
      <c r="F144" s="247">
        <v>0.59066183338490719</v>
      </c>
      <c r="G144" s="247">
        <v>0.62120792343493625</v>
      </c>
      <c r="H144" s="247">
        <v>0.54449353543611212</v>
      </c>
      <c r="I144" s="247">
        <v>0.66593363639032477</v>
      </c>
      <c r="J144" s="247">
        <v>0.61733832622424334</v>
      </c>
      <c r="K144" s="247">
        <v>0.62694578208829777</v>
      </c>
      <c r="L144" s="51">
        <v>0.58829781580485729</v>
      </c>
      <c r="M144" s="51">
        <v>0.56764042632620948</v>
      </c>
      <c r="N144" s="51">
        <v>0.61822864631837404</v>
      </c>
      <c r="O144" s="137">
        <v>0.59232731321914223</v>
      </c>
    </row>
    <row r="145" spans="1:15">
      <c r="A145" s="10">
        <v>1027</v>
      </c>
      <c r="B145" s="10" t="s">
        <v>36</v>
      </c>
      <c r="C145" s="247">
        <v>0.54306866340018911</v>
      </c>
      <c r="D145" s="247">
        <v>0.58423011137318159</v>
      </c>
      <c r="E145" s="247">
        <v>0.52060310321646908</v>
      </c>
      <c r="F145" s="247">
        <v>0.55231963858683819</v>
      </c>
      <c r="G145" s="247">
        <v>0.57220057032928506</v>
      </c>
      <c r="H145" s="247">
        <v>0.54251555787658889</v>
      </c>
      <c r="I145" s="247">
        <v>0.63026945804124368</v>
      </c>
      <c r="J145" s="247">
        <v>0.6046527675477541</v>
      </c>
      <c r="K145" s="247">
        <v>0.60871537170492895</v>
      </c>
      <c r="L145" s="51">
        <v>0.50325779513771973</v>
      </c>
      <c r="M145" s="51">
        <v>0.55624730661994726</v>
      </c>
      <c r="N145" s="51">
        <v>0.53806212660889075</v>
      </c>
      <c r="O145" s="137">
        <v>0.53162192515943574</v>
      </c>
    </row>
    <row r="146" spans="1:15">
      <c r="A146" s="10">
        <v>1028</v>
      </c>
      <c r="B146" s="10" t="s">
        <v>37</v>
      </c>
      <c r="C146" s="247">
        <v>0.54739006319234162</v>
      </c>
      <c r="D146" s="247">
        <v>0.56852526829803729</v>
      </c>
      <c r="E146" s="247">
        <v>0.53374998297863196</v>
      </c>
      <c r="F146" s="247">
        <v>0.56054012320000512</v>
      </c>
      <c r="G146" s="247">
        <v>0.60049188009262278</v>
      </c>
      <c r="H146" s="247">
        <v>0.51983737268006014</v>
      </c>
      <c r="I146" s="247">
        <v>0.61950419889636987</v>
      </c>
      <c r="J146" s="247">
        <v>0.59461977129414922</v>
      </c>
      <c r="K146" s="247">
        <v>0.62395206889782051</v>
      </c>
      <c r="L146" s="51">
        <v>0.5427446964448861</v>
      </c>
      <c r="M146" s="51">
        <v>0.55654232781428081</v>
      </c>
      <c r="N146" s="51">
        <v>0.57230921840655558</v>
      </c>
      <c r="O146" s="137">
        <v>0.56105741958342881</v>
      </c>
    </row>
    <row r="147" spans="1:15">
      <c r="A147" s="10">
        <v>1029</v>
      </c>
      <c r="B147" s="10" t="s">
        <v>38</v>
      </c>
      <c r="C147" s="247">
        <v>0.45325251418465634</v>
      </c>
      <c r="D147" s="247">
        <v>0.4889511801515769</v>
      </c>
      <c r="E147" s="247">
        <v>0.46348510320128605</v>
      </c>
      <c r="F147" s="247">
        <v>0.48685108633069807</v>
      </c>
      <c r="G147" s="247">
        <v>0.50694181248828407</v>
      </c>
      <c r="H147" s="247">
        <v>0.46395952025248571</v>
      </c>
      <c r="I147" s="247">
        <v>0.53290604738803349</v>
      </c>
      <c r="J147" s="247">
        <v>0.56030126034798289</v>
      </c>
      <c r="K147" s="247">
        <v>0.52316445371245657</v>
      </c>
      <c r="L147" s="51">
        <v>0.43762894162127636</v>
      </c>
      <c r="M147" s="51">
        <v>0.45547940406811299</v>
      </c>
      <c r="N147" s="51">
        <v>0.49846775084614203</v>
      </c>
      <c r="O147" s="137">
        <v>0.46476547963121595</v>
      </c>
    </row>
    <row r="148" spans="1:15">
      <c r="A148" s="15">
        <v>1030</v>
      </c>
      <c r="B148" s="15" t="s">
        <v>18</v>
      </c>
      <c r="C148" s="249">
        <v>0.51823991483061826</v>
      </c>
      <c r="D148" s="249">
        <v>0.55725455340362429</v>
      </c>
      <c r="E148" s="249">
        <v>0.52611812152535642</v>
      </c>
      <c r="F148" s="249">
        <v>0.57267756125722746</v>
      </c>
      <c r="G148" s="249">
        <v>0.59842035128790616</v>
      </c>
      <c r="H148" s="249">
        <v>0.53075256574600416</v>
      </c>
      <c r="I148" s="249">
        <v>0.65216800680193121</v>
      </c>
      <c r="J148" s="249">
        <v>0.63217875606032536</v>
      </c>
      <c r="K148" s="249">
        <v>0.62789396152729215</v>
      </c>
      <c r="L148" s="138">
        <v>0.54229229037617821</v>
      </c>
      <c r="M148" s="138">
        <v>0.55520380968800975</v>
      </c>
      <c r="N148" s="138">
        <v>0.57676717402422462</v>
      </c>
      <c r="O148" s="139">
        <v>0.58206609489589922</v>
      </c>
    </row>
    <row r="149" spans="1:15">
      <c r="A149" s="4">
        <v>10300</v>
      </c>
      <c r="B149" s="4" t="s">
        <v>58</v>
      </c>
      <c r="C149" s="140">
        <v>0.63765778267354667</v>
      </c>
      <c r="D149" s="140">
        <v>0.67967598082560887</v>
      </c>
      <c r="E149" s="140">
        <v>0.6463022531494661</v>
      </c>
      <c r="F149" s="140">
        <v>0.67683993621905858</v>
      </c>
      <c r="G149" s="140">
        <v>0.71007050993586107</v>
      </c>
      <c r="H149" s="294">
        <v>0.63613572302754218</v>
      </c>
      <c r="I149" s="140">
        <v>0.75012026625150396</v>
      </c>
      <c r="J149" s="140">
        <v>0.73305038644977971</v>
      </c>
      <c r="K149" s="140">
        <v>0.72777606326724908</v>
      </c>
      <c r="L149" s="140">
        <v>0.62301514269686842</v>
      </c>
      <c r="M149" s="140">
        <v>0.6469988604969974</v>
      </c>
      <c r="N149" s="140">
        <v>0.68261498031190937</v>
      </c>
      <c r="O149" s="140">
        <v>0.6632039687794562</v>
      </c>
    </row>
    <row r="150" spans="1:15">
      <c r="A150" s="32"/>
      <c r="B150" s="32"/>
      <c r="C150"/>
      <c r="D150"/>
      <c r="E150"/>
      <c r="F150"/>
      <c r="G150"/>
      <c r="H150"/>
      <c r="I150"/>
      <c r="J150"/>
      <c r="K150"/>
      <c r="L150"/>
      <c r="M150"/>
      <c r="N150"/>
      <c r="O150" s="32"/>
    </row>
    <row r="151" spans="1:15">
      <c r="A151" s="3" t="s">
        <v>55</v>
      </c>
      <c r="B151" s="3" t="s">
        <v>43</v>
      </c>
      <c r="C151" s="3" t="s">
        <v>0</v>
      </c>
      <c r="D151" s="3" t="s">
        <v>1</v>
      </c>
      <c r="E151" s="3" t="s">
        <v>2</v>
      </c>
      <c r="F151" s="3" t="s">
        <v>3</v>
      </c>
      <c r="G151" s="3" t="s">
        <v>4</v>
      </c>
      <c r="H151" s="3" t="s">
        <v>5</v>
      </c>
      <c r="I151" s="3" t="s">
        <v>6</v>
      </c>
      <c r="J151" s="3" t="s">
        <v>7</v>
      </c>
      <c r="K151" s="3" t="s">
        <v>8</v>
      </c>
      <c r="L151" s="3" t="s">
        <v>9</v>
      </c>
      <c r="M151" s="3" t="s">
        <v>10</v>
      </c>
      <c r="N151" s="3" t="s">
        <v>11</v>
      </c>
      <c r="O151" s="3" t="s">
        <v>58</v>
      </c>
    </row>
    <row r="152" spans="1:15">
      <c r="A152" s="34"/>
      <c r="B152" s="34" t="s">
        <v>46</v>
      </c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6">
        <f t="shared" ref="O152:O179" si="9">SUM(C152:N152)</f>
        <v>0</v>
      </c>
    </row>
    <row r="153" spans="1:15">
      <c r="A153" s="7">
        <v>1004</v>
      </c>
      <c r="B153" s="10" t="s">
        <v>99</v>
      </c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9">
        <f t="shared" si="9"/>
        <v>0</v>
      </c>
    </row>
    <row r="154" spans="1:15">
      <c r="A154" s="10">
        <v>1005</v>
      </c>
      <c r="B154" s="10" t="s">
        <v>13</v>
      </c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9">
        <f t="shared" si="9"/>
        <v>0</v>
      </c>
    </row>
    <row r="155" spans="1:15">
      <c r="A155" s="10">
        <v>1006</v>
      </c>
      <c r="B155" s="10" t="s">
        <v>14</v>
      </c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9">
        <f t="shared" si="9"/>
        <v>0</v>
      </c>
    </row>
    <row r="156" spans="1:15">
      <c r="A156" s="10">
        <v>1007</v>
      </c>
      <c r="B156" s="10" t="s">
        <v>15</v>
      </c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9">
        <f t="shared" si="9"/>
        <v>0</v>
      </c>
    </row>
    <row r="157" spans="1:15">
      <c r="A157" s="10">
        <v>1008</v>
      </c>
      <c r="B157" s="10" t="s">
        <v>16</v>
      </c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9">
        <f t="shared" si="9"/>
        <v>0</v>
      </c>
    </row>
    <row r="158" spans="1:15">
      <c r="A158" s="10">
        <v>1009</v>
      </c>
      <c r="B158" s="10" t="s">
        <v>17</v>
      </c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9">
        <f t="shared" si="9"/>
        <v>0</v>
      </c>
    </row>
    <row r="159" spans="1:15">
      <c r="A159" s="10">
        <v>1010</v>
      </c>
      <c r="B159" s="10" t="s">
        <v>19</v>
      </c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9">
        <f t="shared" si="9"/>
        <v>0</v>
      </c>
    </row>
    <row r="160" spans="1:15">
      <c r="A160" s="10">
        <v>1011</v>
      </c>
      <c r="B160" s="10" t="s">
        <v>20</v>
      </c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9">
        <f t="shared" si="9"/>
        <v>0</v>
      </c>
    </row>
    <row r="161" spans="1:15">
      <c r="A161" s="10">
        <v>1012</v>
      </c>
      <c r="B161" s="10" t="s">
        <v>21</v>
      </c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9">
        <f t="shared" si="9"/>
        <v>0</v>
      </c>
    </row>
    <row r="162" spans="1:15">
      <c r="A162" s="10">
        <v>1013</v>
      </c>
      <c r="B162" s="10" t="s">
        <v>22</v>
      </c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9">
        <f t="shared" si="9"/>
        <v>0</v>
      </c>
    </row>
    <row r="163" spans="1:15">
      <c r="A163" s="10">
        <v>1014</v>
      </c>
      <c r="B163" s="10" t="s">
        <v>23</v>
      </c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9">
        <f t="shared" si="9"/>
        <v>0</v>
      </c>
    </row>
    <row r="164" spans="1:15">
      <c r="A164" s="10">
        <v>1015</v>
      </c>
      <c r="B164" s="10" t="s">
        <v>24</v>
      </c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9">
        <f t="shared" si="9"/>
        <v>0</v>
      </c>
    </row>
    <row r="165" spans="1:15">
      <c r="A165" s="10">
        <v>1016</v>
      </c>
      <c r="B165" s="10" t="s">
        <v>25</v>
      </c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9">
        <f t="shared" si="9"/>
        <v>0</v>
      </c>
    </row>
    <row r="166" spans="1:15">
      <c r="A166" s="10">
        <v>1017</v>
      </c>
      <c r="B166" s="10" t="s">
        <v>26</v>
      </c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9">
        <f t="shared" si="9"/>
        <v>0</v>
      </c>
    </row>
    <row r="167" spans="1:15">
      <c r="A167" s="10">
        <v>1018</v>
      </c>
      <c r="B167" s="10" t="s">
        <v>27</v>
      </c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9">
        <f t="shared" si="9"/>
        <v>0</v>
      </c>
    </row>
    <row r="168" spans="1:15">
      <c r="A168" s="10">
        <v>1019</v>
      </c>
      <c r="B168" s="10" t="s">
        <v>28</v>
      </c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9">
        <f t="shared" si="9"/>
        <v>0</v>
      </c>
    </row>
    <row r="169" spans="1:15">
      <c r="A169" s="10">
        <v>1020</v>
      </c>
      <c r="B169" s="10" t="s">
        <v>29</v>
      </c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9">
        <f t="shared" si="9"/>
        <v>0</v>
      </c>
    </row>
    <row r="170" spans="1:15">
      <c r="A170" s="10">
        <v>1021</v>
      </c>
      <c r="B170" s="10" t="s">
        <v>30</v>
      </c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9">
        <f t="shared" si="9"/>
        <v>0</v>
      </c>
    </row>
    <row r="171" spans="1:15">
      <c r="A171" s="10">
        <v>1022</v>
      </c>
      <c r="B171" s="10" t="s">
        <v>31</v>
      </c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9">
        <f t="shared" si="9"/>
        <v>0</v>
      </c>
    </row>
    <row r="172" spans="1:15">
      <c r="A172" s="10">
        <v>1023</v>
      </c>
      <c r="B172" s="10" t="s">
        <v>32</v>
      </c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9">
        <f t="shared" si="9"/>
        <v>0</v>
      </c>
    </row>
    <row r="173" spans="1:15">
      <c r="A173" s="10">
        <v>1024</v>
      </c>
      <c r="B173" s="10" t="s">
        <v>33</v>
      </c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9">
        <f t="shared" si="9"/>
        <v>0</v>
      </c>
    </row>
    <row r="174" spans="1:15">
      <c r="A174" s="10">
        <v>1025</v>
      </c>
      <c r="B174" s="10" t="s">
        <v>34</v>
      </c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9">
        <f t="shared" si="9"/>
        <v>0</v>
      </c>
    </row>
    <row r="175" spans="1:15">
      <c r="A175" s="10">
        <v>1026</v>
      </c>
      <c r="B175" s="10" t="s">
        <v>35</v>
      </c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9">
        <f t="shared" si="9"/>
        <v>0</v>
      </c>
    </row>
    <row r="176" spans="1:15">
      <c r="A176" s="10">
        <v>1027</v>
      </c>
      <c r="B176" s="10" t="s">
        <v>36</v>
      </c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9">
        <f t="shared" si="9"/>
        <v>0</v>
      </c>
    </row>
    <row r="177" spans="1:15">
      <c r="A177" s="10">
        <v>1028</v>
      </c>
      <c r="B177" s="10" t="s">
        <v>37</v>
      </c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9">
        <f t="shared" si="9"/>
        <v>0</v>
      </c>
    </row>
    <row r="178" spans="1:15">
      <c r="A178" s="10">
        <v>1029</v>
      </c>
      <c r="B178" s="10" t="s">
        <v>38</v>
      </c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9">
        <f t="shared" si="9"/>
        <v>0</v>
      </c>
    </row>
    <row r="179" spans="1:15">
      <c r="A179" s="15">
        <v>1030</v>
      </c>
      <c r="B179" s="15" t="s">
        <v>18</v>
      </c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1">
        <f t="shared" si="9"/>
        <v>0</v>
      </c>
    </row>
    <row r="180" spans="1:15">
      <c r="A180" s="4">
        <v>10300</v>
      </c>
      <c r="B180" s="4" t="s">
        <v>58</v>
      </c>
      <c r="C180" s="25">
        <f t="shared" ref="C180:O180" si="10">SUM(C152:C179)</f>
        <v>0</v>
      </c>
      <c r="D180" s="25">
        <f t="shared" si="10"/>
        <v>0</v>
      </c>
      <c r="E180" s="25">
        <f t="shared" si="10"/>
        <v>0</v>
      </c>
      <c r="F180" s="25">
        <f t="shared" si="10"/>
        <v>0</v>
      </c>
      <c r="G180" s="25">
        <f t="shared" si="10"/>
        <v>0</v>
      </c>
      <c r="H180" s="25">
        <f t="shared" si="10"/>
        <v>0</v>
      </c>
      <c r="I180" s="25">
        <f t="shared" si="10"/>
        <v>0</v>
      </c>
      <c r="J180" s="25">
        <f t="shared" si="10"/>
        <v>0</v>
      </c>
      <c r="K180" s="25">
        <f t="shared" si="10"/>
        <v>0</v>
      </c>
      <c r="L180" s="25">
        <f t="shared" si="10"/>
        <v>0</v>
      </c>
      <c r="M180" s="25">
        <f t="shared" si="10"/>
        <v>0</v>
      </c>
      <c r="N180" s="25">
        <f t="shared" si="10"/>
        <v>0</v>
      </c>
      <c r="O180" s="25">
        <f t="shared" si="10"/>
        <v>0</v>
      </c>
    </row>
    <row r="181" spans="1:15">
      <c r="A181" s="32"/>
      <c r="B181" s="32"/>
      <c r="C181"/>
      <c r="D181"/>
      <c r="E181"/>
      <c r="F181"/>
      <c r="G181"/>
      <c r="H181"/>
      <c r="I181"/>
      <c r="J181"/>
      <c r="K181"/>
      <c r="L181"/>
      <c r="M181"/>
      <c r="N181"/>
      <c r="O181" s="32"/>
    </row>
    <row r="182" spans="1:15">
      <c r="A182" s="3" t="s">
        <v>55</v>
      </c>
      <c r="B182" s="3" t="s">
        <v>44</v>
      </c>
      <c r="C182" s="3" t="s">
        <v>0</v>
      </c>
      <c r="D182" s="3" t="s">
        <v>1</v>
      </c>
      <c r="E182" s="3" t="s">
        <v>2</v>
      </c>
      <c r="F182" s="3" t="s">
        <v>3</v>
      </c>
      <c r="G182" s="3" t="s">
        <v>4</v>
      </c>
      <c r="H182" s="3" t="s">
        <v>5</v>
      </c>
      <c r="I182" s="3" t="s">
        <v>6</v>
      </c>
      <c r="J182" s="3" t="s">
        <v>7</v>
      </c>
      <c r="K182" s="3" t="s">
        <v>8</v>
      </c>
      <c r="L182" s="3" t="s">
        <v>9</v>
      </c>
      <c r="M182" s="3" t="s">
        <v>10</v>
      </c>
      <c r="N182" s="3" t="s">
        <v>11</v>
      </c>
      <c r="O182" s="3" t="s">
        <v>58</v>
      </c>
    </row>
    <row r="183" spans="1:15">
      <c r="A183" s="34"/>
      <c r="B183" s="34" t="s">
        <v>46</v>
      </c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6">
        <f t="shared" ref="O183:O210" si="11">SUM(C183:N183)</f>
        <v>0</v>
      </c>
    </row>
    <row r="184" spans="1:15">
      <c r="A184" s="7">
        <v>1004</v>
      </c>
      <c r="B184" s="10" t="s">
        <v>99</v>
      </c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9">
        <f t="shared" si="11"/>
        <v>0</v>
      </c>
    </row>
    <row r="185" spans="1:15">
      <c r="A185" s="10">
        <v>1005</v>
      </c>
      <c r="B185" s="10" t="s">
        <v>13</v>
      </c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9">
        <f t="shared" si="11"/>
        <v>0</v>
      </c>
    </row>
    <row r="186" spans="1:15">
      <c r="A186" s="10">
        <v>1006</v>
      </c>
      <c r="B186" s="10" t="s">
        <v>14</v>
      </c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9">
        <f t="shared" si="11"/>
        <v>0</v>
      </c>
    </row>
    <row r="187" spans="1:15">
      <c r="A187" s="10">
        <v>1007</v>
      </c>
      <c r="B187" s="10" t="s">
        <v>15</v>
      </c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9">
        <f t="shared" si="11"/>
        <v>0</v>
      </c>
    </row>
    <row r="188" spans="1:15">
      <c r="A188" s="10">
        <v>1008</v>
      </c>
      <c r="B188" s="10" t="s">
        <v>16</v>
      </c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9">
        <f t="shared" si="11"/>
        <v>0</v>
      </c>
    </row>
    <row r="189" spans="1:15">
      <c r="A189" s="10">
        <v>1009</v>
      </c>
      <c r="B189" s="10" t="s">
        <v>17</v>
      </c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9">
        <f t="shared" si="11"/>
        <v>0</v>
      </c>
    </row>
    <row r="190" spans="1:15">
      <c r="A190" s="10">
        <v>1010</v>
      </c>
      <c r="B190" s="10" t="s">
        <v>19</v>
      </c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9">
        <f t="shared" si="11"/>
        <v>0</v>
      </c>
    </row>
    <row r="191" spans="1:15">
      <c r="A191" s="10">
        <v>1011</v>
      </c>
      <c r="B191" s="10" t="s">
        <v>20</v>
      </c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9">
        <f t="shared" si="11"/>
        <v>0</v>
      </c>
    </row>
    <row r="192" spans="1:15">
      <c r="A192" s="10">
        <v>1012</v>
      </c>
      <c r="B192" s="10" t="s">
        <v>21</v>
      </c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9">
        <f t="shared" si="11"/>
        <v>0</v>
      </c>
    </row>
    <row r="193" spans="1:15">
      <c r="A193" s="10">
        <v>1013</v>
      </c>
      <c r="B193" s="10" t="s">
        <v>22</v>
      </c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9">
        <f t="shared" si="11"/>
        <v>0</v>
      </c>
    </row>
    <row r="194" spans="1:15">
      <c r="A194" s="10">
        <v>1014</v>
      </c>
      <c r="B194" s="10" t="s">
        <v>23</v>
      </c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9">
        <f t="shared" si="11"/>
        <v>0</v>
      </c>
    </row>
    <row r="195" spans="1:15">
      <c r="A195" s="10">
        <v>1015</v>
      </c>
      <c r="B195" s="10" t="s">
        <v>24</v>
      </c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9">
        <f t="shared" si="11"/>
        <v>0</v>
      </c>
    </row>
    <row r="196" spans="1:15">
      <c r="A196" s="10">
        <v>1016</v>
      </c>
      <c r="B196" s="10" t="s">
        <v>25</v>
      </c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9">
        <f t="shared" si="11"/>
        <v>0</v>
      </c>
    </row>
    <row r="197" spans="1:15">
      <c r="A197" s="10">
        <v>1017</v>
      </c>
      <c r="B197" s="10" t="s">
        <v>26</v>
      </c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9">
        <f t="shared" si="11"/>
        <v>0</v>
      </c>
    </row>
    <row r="198" spans="1:15">
      <c r="A198" s="10">
        <v>1018</v>
      </c>
      <c r="B198" s="10" t="s">
        <v>27</v>
      </c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9">
        <f t="shared" si="11"/>
        <v>0</v>
      </c>
    </row>
    <row r="199" spans="1:15">
      <c r="A199" s="10">
        <v>1019</v>
      </c>
      <c r="B199" s="10" t="s">
        <v>28</v>
      </c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9">
        <f t="shared" si="11"/>
        <v>0</v>
      </c>
    </row>
    <row r="200" spans="1:15">
      <c r="A200" s="10">
        <v>1020</v>
      </c>
      <c r="B200" s="10" t="s">
        <v>29</v>
      </c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9">
        <f t="shared" si="11"/>
        <v>0</v>
      </c>
    </row>
    <row r="201" spans="1:15">
      <c r="A201" s="10">
        <v>1021</v>
      </c>
      <c r="B201" s="10" t="s">
        <v>30</v>
      </c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9">
        <f t="shared" si="11"/>
        <v>0</v>
      </c>
    </row>
    <row r="202" spans="1:15">
      <c r="A202" s="10">
        <v>1022</v>
      </c>
      <c r="B202" s="10" t="s">
        <v>31</v>
      </c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9">
        <f t="shared" si="11"/>
        <v>0</v>
      </c>
    </row>
    <row r="203" spans="1:15">
      <c r="A203" s="10">
        <v>1023</v>
      </c>
      <c r="B203" s="10" t="s">
        <v>32</v>
      </c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9">
        <f t="shared" si="11"/>
        <v>0</v>
      </c>
    </row>
    <row r="204" spans="1:15">
      <c r="A204" s="10">
        <v>1024</v>
      </c>
      <c r="B204" s="10" t="s">
        <v>33</v>
      </c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9">
        <f t="shared" si="11"/>
        <v>0</v>
      </c>
    </row>
    <row r="205" spans="1:15">
      <c r="A205" s="10">
        <v>1025</v>
      </c>
      <c r="B205" s="10" t="s">
        <v>34</v>
      </c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9">
        <f t="shared" si="11"/>
        <v>0</v>
      </c>
    </row>
    <row r="206" spans="1:15">
      <c r="A206" s="10">
        <v>1026</v>
      </c>
      <c r="B206" s="10" t="s">
        <v>35</v>
      </c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9">
        <f t="shared" si="11"/>
        <v>0</v>
      </c>
    </row>
    <row r="207" spans="1:15">
      <c r="A207" s="10">
        <v>1027</v>
      </c>
      <c r="B207" s="10" t="s">
        <v>36</v>
      </c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9">
        <f t="shared" si="11"/>
        <v>0</v>
      </c>
    </row>
    <row r="208" spans="1:15">
      <c r="A208" s="10">
        <v>1028</v>
      </c>
      <c r="B208" s="10" t="s">
        <v>37</v>
      </c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9">
        <f t="shared" si="11"/>
        <v>0</v>
      </c>
    </row>
    <row r="209" spans="1:15">
      <c r="A209" s="10">
        <v>1029</v>
      </c>
      <c r="B209" s="10" t="s">
        <v>38</v>
      </c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9">
        <f t="shared" si="11"/>
        <v>0</v>
      </c>
    </row>
    <row r="210" spans="1:15">
      <c r="A210" s="15">
        <v>1030</v>
      </c>
      <c r="B210" s="15" t="s">
        <v>18</v>
      </c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1">
        <f t="shared" si="11"/>
        <v>0</v>
      </c>
    </row>
    <row r="211" spans="1:15">
      <c r="A211" s="4">
        <v>10300</v>
      </c>
      <c r="B211" s="4" t="s">
        <v>58</v>
      </c>
      <c r="C211" s="25">
        <f t="shared" ref="C211:O211" si="12">SUM(C183:C210)</f>
        <v>0</v>
      </c>
      <c r="D211" s="25">
        <f t="shared" si="12"/>
        <v>0</v>
      </c>
      <c r="E211" s="25">
        <f t="shared" si="12"/>
        <v>0</v>
      </c>
      <c r="F211" s="25">
        <f t="shared" si="12"/>
        <v>0</v>
      </c>
      <c r="G211" s="25">
        <f t="shared" si="12"/>
        <v>0</v>
      </c>
      <c r="H211" s="25">
        <f t="shared" si="12"/>
        <v>0</v>
      </c>
      <c r="I211" s="25">
        <f t="shared" si="12"/>
        <v>0</v>
      </c>
      <c r="J211" s="25">
        <f t="shared" si="12"/>
        <v>0</v>
      </c>
      <c r="K211" s="25">
        <f t="shared" si="12"/>
        <v>0</v>
      </c>
      <c r="L211" s="25">
        <f t="shared" si="12"/>
        <v>0</v>
      </c>
      <c r="M211" s="25">
        <f t="shared" si="12"/>
        <v>0</v>
      </c>
      <c r="N211" s="25">
        <f t="shared" si="12"/>
        <v>0</v>
      </c>
      <c r="O211" s="25">
        <f t="shared" si="12"/>
        <v>0</v>
      </c>
    </row>
    <row r="212" spans="1:15">
      <c r="A212" s="32"/>
      <c r="B212" s="32"/>
      <c r="C212"/>
      <c r="D212"/>
      <c r="E212"/>
      <c r="F212"/>
      <c r="G212"/>
      <c r="H212"/>
      <c r="I212"/>
      <c r="J212"/>
      <c r="K212"/>
      <c r="L212"/>
      <c r="M212"/>
      <c r="N212"/>
      <c r="O212" s="32"/>
    </row>
    <row r="213" spans="1:15">
      <c r="A213" s="3" t="s">
        <v>55</v>
      </c>
      <c r="B213" s="3" t="s">
        <v>45</v>
      </c>
      <c r="C213" s="3" t="s">
        <v>0</v>
      </c>
      <c r="D213" s="3" t="s">
        <v>1</v>
      </c>
      <c r="E213" s="3" t="s">
        <v>2</v>
      </c>
      <c r="F213" s="3" t="s">
        <v>3</v>
      </c>
      <c r="G213" s="3" t="s">
        <v>4</v>
      </c>
      <c r="H213" s="3" t="s">
        <v>5</v>
      </c>
      <c r="I213" s="3" t="s">
        <v>6</v>
      </c>
      <c r="J213" s="3" t="s">
        <v>7</v>
      </c>
      <c r="K213" s="3" t="s">
        <v>8</v>
      </c>
      <c r="L213" s="3" t="s">
        <v>9</v>
      </c>
      <c r="M213" s="3" t="s">
        <v>10</v>
      </c>
      <c r="N213" s="3" t="s">
        <v>11</v>
      </c>
      <c r="O213" s="3" t="s">
        <v>58</v>
      </c>
    </row>
    <row r="214" spans="1:15">
      <c r="A214" s="34"/>
      <c r="B214" s="34" t="s">
        <v>46</v>
      </c>
      <c r="C214" s="37">
        <f t="shared" ref="C214:N214" si="13">+C152-C183</f>
        <v>0</v>
      </c>
      <c r="D214" s="37">
        <f t="shared" si="13"/>
        <v>0</v>
      </c>
      <c r="E214" s="37">
        <f t="shared" si="13"/>
        <v>0</v>
      </c>
      <c r="F214" s="37">
        <f t="shared" si="13"/>
        <v>0</v>
      </c>
      <c r="G214" s="37">
        <f t="shared" si="13"/>
        <v>0</v>
      </c>
      <c r="H214" s="37">
        <f t="shared" si="13"/>
        <v>0</v>
      </c>
      <c r="I214" s="37">
        <f t="shared" si="13"/>
        <v>0</v>
      </c>
      <c r="J214" s="37">
        <f t="shared" si="13"/>
        <v>0</v>
      </c>
      <c r="K214" s="37">
        <f t="shared" si="13"/>
        <v>0</v>
      </c>
      <c r="L214" s="37">
        <f t="shared" si="13"/>
        <v>0</v>
      </c>
      <c r="M214" s="37">
        <f t="shared" si="13"/>
        <v>0</v>
      </c>
      <c r="N214" s="37">
        <f t="shared" si="13"/>
        <v>0</v>
      </c>
      <c r="O214" s="38">
        <f t="shared" ref="O214:O241" si="14">SUM(C214:N214)</f>
        <v>0</v>
      </c>
    </row>
    <row r="215" spans="1:15">
      <c r="A215" s="7">
        <v>1004</v>
      </c>
      <c r="B215" s="10" t="s">
        <v>99</v>
      </c>
      <c r="C215" s="28">
        <f t="shared" ref="C215:N215" si="15">+C153-C184</f>
        <v>0</v>
      </c>
      <c r="D215" s="28">
        <f t="shared" si="15"/>
        <v>0</v>
      </c>
      <c r="E215" s="28">
        <f t="shared" si="15"/>
        <v>0</v>
      </c>
      <c r="F215" s="28">
        <f t="shared" si="15"/>
        <v>0</v>
      </c>
      <c r="G215" s="28">
        <f t="shared" si="15"/>
        <v>0</v>
      </c>
      <c r="H215" s="28">
        <f t="shared" si="15"/>
        <v>0</v>
      </c>
      <c r="I215" s="28">
        <f t="shared" si="15"/>
        <v>0</v>
      </c>
      <c r="J215" s="28">
        <f t="shared" si="15"/>
        <v>0</v>
      </c>
      <c r="K215" s="28">
        <f t="shared" si="15"/>
        <v>0</v>
      </c>
      <c r="L215" s="28">
        <f t="shared" si="15"/>
        <v>0</v>
      </c>
      <c r="M215" s="28">
        <f t="shared" si="15"/>
        <v>0</v>
      </c>
      <c r="N215" s="28">
        <f t="shared" si="15"/>
        <v>0</v>
      </c>
      <c r="O215" s="39">
        <f t="shared" si="14"/>
        <v>0</v>
      </c>
    </row>
    <row r="216" spans="1:15">
      <c r="A216" s="10">
        <v>1005</v>
      </c>
      <c r="B216" s="10" t="s">
        <v>13</v>
      </c>
      <c r="C216" s="28">
        <f t="shared" ref="C216:N216" si="16">+C154-C185</f>
        <v>0</v>
      </c>
      <c r="D216" s="28">
        <f t="shared" si="16"/>
        <v>0</v>
      </c>
      <c r="E216" s="28">
        <f t="shared" si="16"/>
        <v>0</v>
      </c>
      <c r="F216" s="28">
        <f t="shared" si="16"/>
        <v>0</v>
      </c>
      <c r="G216" s="28">
        <f t="shared" si="16"/>
        <v>0</v>
      </c>
      <c r="H216" s="28">
        <f t="shared" si="16"/>
        <v>0</v>
      </c>
      <c r="I216" s="28">
        <f t="shared" si="16"/>
        <v>0</v>
      </c>
      <c r="J216" s="28">
        <f t="shared" si="16"/>
        <v>0</v>
      </c>
      <c r="K216" s="28">
        <f t="shared" si="16"/>
        <v>0</v>
      </c>
      <c r="L216" s="28">
        <f t="shared" si="16"/>
        <v>0</v>
      </c>
      <c r="M216" s="28">
        <f t="shared" si="16"/>
        <v>0</v>
      </c>
      <c r="N216" s="28">
        <f t="shared" si="16"/>
        <v>0</v>
      </c>
      <c r="O216" s="39">
        <f t="shared" si="14"/>
        <v>0</v>
      </c>
    </row>
    <row r="217" spans="1:15">
      <c r="A217" s="10">
        <v>1006</v>
      </c>
      <c r="B217" s="10" t="s">
        <v>14</v>
      </c>
      <c r="C217" s="28">
        <f t="shared" ref="C217:N217" si="17">+C155-C186</f>
        <v>0</v>
      </c>
      <c r="D217" s="28">
        <f t="shared" si="17"/>
        <v>0</v>
      </c>
      <c r="E217" s="28">
        <f t="shared" si="17"/>
        <v>0</v>
      </c>
      <c r="F217" s="28">
        <f t="shared" si="17"/>
        <v>0</v>
      </c>
      <c r="G217" s="28">
        <f t="shared" si="17"/>
        <v>0</v>
      </c>
      <c r="H217" s="28">
        <f t="shared" si="17"/>
        <v>0</v>
      </c>
      <c r="I217" s="28">
        <f t="shared" si="17"/>
        <v>0</v>
      </c>
      <c r="J217" s="28">
        <f t="shared" si="17"/>
        <v>0</v>
      </c>
      <c r="K217" s="28">
        <f t="shared" si="17"/>
        <v>0</v>
      </c>
      <c r="L217" s="28">
        <f t="shared" si="17"/>
        <v>0</v>
      </c>
      <c r="M217" s="28">
        <f t="shared" si="17"/>
        <v>0</v>
      </c>
      <c r="N217" s="28">
        <f t="shared" si="17"/>
        <v>0</v>
      </c>
      <c r="O217" s="39">
        <f t="shared" si="14"/>
        <v>0</v>
      </c>
    </row>
    <row r="218" spans="1:15">
      <c r="A218" s="10">
        <v>1007</v>
      </c>
      <c r="B218" s="10" t="s">
        <v>15</v>
      </c>
      <c r="C218" s="28">
        <f t="shared" ref="C218:N218" si="18">+C156-C187</f>
        <v>0</v>
      </c>
      <c r="D218" s="28">
        <f t="shared" si="18"/>
        <v>0</v>
      </c>
      <c r="E218" s="28">
        <f t="shared" si="18"/>
        <v>0</v>
      </c>
      <c r="F218" s="28">
        <f t="shared" si="18"/>
        <v>0</v>
      </c>
      <c r="G218" s="28">
        <f t="shared" si="18"/>
        <v>0</v>
      </c>
      <c r="H218" s="28">
        <f t="shared" si="18"/>
        <v>0</v>
      </c>
      <c r="I218" s="28">
        <f t="shared" si="18"/>
        <v>0</v>
      </c>
      <c r="J218" s="28">
        <f t="shared" si="18"/>
        <v>0</v>
      </c>
      <c r="K218" s="28">
        <f t="shared" si="18"/>
        <v>0</v>
      </c>
      <c r="L218" s="28">
        <f t="shared" si="18"/>
        <v>0</v>
      </c>
      <c r="M218" s="28">
        <f t="shared" si="18"/>
        <v>0</v>
      </c>
      <c r="N218" s="28">
        <f t="shared" si="18"/>
        <v>0</v>
      </c>
      <c r="O218" s="39">
        <f t="shared" si="14"/>
        <v>0</v>
      </c>
    </row>
    <row r="219" spans="1:15">
      <c r="A219" s="10">
        <v>1008</v>
      </c>
      <c r="B219" s="10" t="s">
        <v>16</v>
      </c>
      <c r="C219" s="28">
        <f t="shared" ref="C219:N219" si="19">+C157-C188</f>
        <v>0</v>
      </c>
      <c r="D219" s="28">
        <f t="shared" si="19"/>
        <v>0</v>
      </c>
      <c r="E219" s="28">
        <f t="shared" si="19"/>
        <v>0</v>
      </c>
      <c r="F219" s="28">
        <f t="shared" si="19"/>
        <v>0</v>
      </c>
      <c r="G219" s="28">
        <f t="shared" si="19"/>
        <v>0</v>
      </c>
      <c r="H219" s="28">
        <f t="shared" si="19"/>
        <v>0</v>
      </c>
      <c r="I219" s="28">
        <f t="shared" si="19"/>
        <v>0</v>
      </c>
      <c r="J219" s="28">
        <f t="shared" si="19"/>
        <v>0</v>
      </c>
      <c r="K219" s="28">
        <f t="shared" si="19"/>
        <v>0</v>
      </c>
      <c r="L219" s="28">
        <f t="shared" si="19"/>
        <v>0</v>
      </c>
      <c r="M219" s="28">
        <f t="shared" si="19"/>
        <v>0</v>
      </c>
      <c r="N219" s="28">
        <f t="shared" si="19"/>
        <v>0</v>
      </c>
      <c r="O219" s="39">
        <f t="shared" si="14"/>
        <v>0</v>
      </c>
    </row>
    <row r="220" spans="1:15">
      <c r="A220" s="10">
        <v>1009</v>
      </c>
      <c r="B220" s="10" t="s">
        <v>17</v>
      </c>
      <c r="C220" s="28">
        <f t="shared" ref="C220:N220" si="20">+C158-C189</f>
        <v>0</v>
      </c>
      <c r="D220" s="28">
        <f t="shared" si="20"/>
        <v>0</v>
      </c>
      <c r="E220" s="28">
        <f t="shared" si="20"/>
        <v>0</v>
      </c>
      <c r="F220" s="28">
        <f t="shared" si="20"/>
        <v>0</v>
      </c>
      <c r="G220" s="28">
        <f t="shared" si="20"/>
        <v>0</v>
      </c>
      <c r="H220" s="28">
        <f t="shared" si="20"/>
        <v>0</v>
      </c>
      <c r="I220" s="28">
        <f t="shared" si="20"/>
        <v>0</v>
      </c>
      <c r="J220" s="28">
        <f t="shared" si="20"/>
        <v>0</v>
      </c>
      <c r="K220" s="28">
        <f t="shared" si="20"/>
        <v>0</v>
      </c>
      <c r="L220" s="28">
        <f t="shared" si="20"/>
        <v>0</v>
      </c>
      <c r="M220" s="28">
        <f t="shared" si="20"/>
        <v>0</v>
      </c>
      <c r="N220" s="28">
        <f t="shared" si="20"/>
        <v>0</v>
      </c>
      <c r="O220" s="39">
        <f t="shared" si="14"/>
        <v>0</v>
      </c>
    </row>
    <row r="221" spans="1:15">
      <c r="A221" s="10">
        <v>1010</v>
      </c>
      <c r="B221" s="10" t="s">
        <v>19</v>
      </c>
      <c r="C221" s="28">
        <f t="shared" ref="C221:N221" si="21">+C159-C190</f>
        <v>0</v>
      </c>
      <c r="D221" s="28">
        <f t="shared" si="21"/>
        <v>0</v>
      </c>
      <c r="E221" s="28">
        <f t="shared" si="21"/>
        <v>0</v>
      </c>
      <c r="F221" s="28">
        <f t="shared" si="21"/>
        <v>0</v>
      </c>
      <c r="G221" s="28">
        <f t="shared" si="21"/>
        <v>0</v>
      </c>
      <c r="H221" s="28">
        <f t="shared" si="21"/>
        <v>0</v>
      </c>
      <c r="I221" s="28">
        <f t="shared" si="21"/>
        <v>0</v>
      </c>
      <c r="J221" s="28">
        <f t="shared" si="21"/>
        <v>0</v>
      </c>
      <c r="K221" s="28">
        <f t="shared" si="21"/>
        <v>0</v>
      </c>
      <c r="L221" s="28">
        <f t="shared" si="21"/>
        <v>0</v>
      </c>
      <c r="M221" s="28">
        <f t="shared" si="21"/>
        <v>0</v>
      </c>
      <c r="N221" s="28">
        <f t="shared" si="21"/>
        <v>0</v>
      </c>
      <c r="O221" s="39">
        <f t="shared" si="14"/>
        <v>0</v>
      </c>
    </row>
    <row r="222" spans="1:15">
      <c r="A222" s="10">
        <v>1011</v>
      </c>
      <c r="B222" s="10" t="s">
        <v>20</v>
      </c>
      <c r="C222" s="28">
        <f t="shared" ref="C222:N222" si="22">+C160-C191</f>
        <v>0</v>
      </c>
      <c r="D222" s="28">
        <f t="shared" si="22"/>
        <v>0</v>
      </c>
      <c r="E222" s="28">
        <f t="shared" si="22"/>
        <v>0</v>
      </c>
      <c r="F222" s="28">
        <f t="shared" si="22"/>
        <v>0</v>
      </c>
      <c r="G222" s="28">
        <f t="shared" si="22"/>
        <v>0</v>
      </c>
      <c r="H222" s="28">
        <f t="shared" si="22"/>
        <v>0</v>
      </c>
      <c r="I222" s="28">
        <f t="shared" si="22"/>
        <v>0</v>
      </c>
      <c r="J222" s="28">
        <f t="shared" si="22"/>
        <v>0</v>
      </c>
      <c r="K222" s="28">
        <f t="shared" si="22"/>
        <v>0</v>
      </c>
      <c r="L222" s="28">
        <f t="shared" si="22"/>
        <v>0</v>
      </c>
      <c r="M222" s="28">
        <f t="shared" si="22"/>
        <v>0</v>
      </c>
      <c r="N222" s="28">
        <f t="shared" si="22"/>
        <v>0</v>
      </c>
      <c r="O222" s="39">
        <f t="shared" si="14"/>
        <v>0</v>
      </c>
    </row>
    <row r="223" spans="1:15">
      <c r="A223" s="10">
        <v>1012</v>
      </c>
      <c r="B223" s="10" t="s">
        <v>21</v>
      </c>
      <c r="C223" s="28">
        <f t="shared" ref="C223:N223" si="23">+C161-C192</f>
        <v>0</v>
      </c>
      <c r="D223" s="28">
        <f t="shared" si="23"/>
        <v>0</v>
      </c>
      <c r="E223" s="28">
        <f t="shared" si="23"/>
        <v>0</v>
      </c>
      <c r="F223" s="28">
        <f t="shared" si="23"/>
        <v>0</v>
      </c>
      <c r="G223" s="28">
        <f t="shared" si="23"/>
        <v>0</v>
      </c>
      <c r="H223" s="28">
        <f t="shared" si="23"/>
        <v>0</v>
      </c>
      <c r="I223" s="28">
        <f t="shared" si="23"/>
        <v>0</v>
      </c>
      <c r="J223" s="28">
        <f t="shared" si="23"/>
        <v>0</v>
      </c>
      <c r="K223" s="28">
        <f t="shared" si="23"/>
        <v>0</v>
      </c>
      <c r="L223" s="28">
        <f t="shared" si="23"/>
        <v>0</v>
      </c>
      <c r="M223" s="28">
        <f t="shared" si="23"/>
        <v>0</v>
      </c>
      <c r="N223" s="28">
        <f t="shared" si="23"/>
        <v>0</v>
      </c>
      <c r="O223" s="39">
        <f t="shared" si="14"/>
        <v>0</v>
      </c>
    </row>
    <row r="224" spans="1:15">
      <c r="A224" s="10">
        <v>1013</v>
      </c>
      <c r="B224" s="10" t="s">
        <v>22</v>
      </c>
      <c r="C224" s="28">
        <f t="shared" ref="C224:N224" si="24">+C162-C193</f>
        <v>0</v>
      </c>
      <c r="D224" s="28">
        <f t="shared" si="24"/>
        <v>0</v>
      </c>
      <c r="E224" s="28">
        <f t="shared" si="24"/>
        <v>0</v>
      </c>
      <c r="F224" s="28">
        <f t="shared" si="24"/>
        <v>0</v>
      </c>
      <c r="G224" s="28">
        <f t="shared" si="24"/>
        <v>0</v>
      </c>
      <c r="H224" s="28">
        <f t="shared" si="24"/>
        <v>0</v>
      </c>
      <c r="I224" s="28">
        <f t="shared" si="24"/>
        <v>0</v>
      </c>
      <c r="J224" s="28">
        <f t="shared" si="24"/>
        <v>0</v>
      </c>
      <c r="K224" s="28">
        <f t="shared" si="24"/>
        <v>0</v>
      </c>
      <c r="L224" s="28">
        <f t="shared" si="24"/>
        <v>0</v>
      </c>
      <c r="M224" s="28">
        <f t="shared" si="24"/>
        <v>0</v>
      </c>
      <c r="N224" s="28">
        <f t="shared" si="24"/>
        <v>0</v>
      </c>
      <c r="O224" s="39">
        <f t="shared" si="14"/>
        <v>0</v>
      </c>
    </row>
    <row r="225" spans="1:15">
      <c r="A225" s="10">
        <v>1014</v>
      </c>
      <c r="B225" s="10" t="s">
        <v>23</v>
      </c>
      <c r="C225" s="28">
        <f t="shared" ref="C225:N225" si="25">+C163-C194</f>
        <v>0</v>
      </c>
      <c r="D225" s="28">
        <f t="shared" si="25"/>
        <v>0</v>
      </c>
      <c r="E225" s="28">
        <f t="shared" si="25"/>
        <v>0</v>
      </c>
      <c r="F225" s="28">
        <f t="shared" si="25"/>
        <v>0</v>
      </c>
      <c r="G225" s="28">
        <f t="shared" si="25"/>
        <v>0</v>
      </c>
      <c r="H225" s="28">
        <f t="shared" si="25"/>
        <v>0</v>
      </c>
      <c r="I225" s="28">
        <f t="shared" si="25"/>
        <v>0</v>
      </c>
      <c r="J225" s="28">
        <f t="shared" si="25"/>
        <v>0</v>
      </c>
      <c r="K225" s="28">
        <f t="shared" si="25"/>
        <v>0</v>
      </c>
      <c r="L225" s="28">
        <f t="shared" si="25"/>
        <v>0</v>
      </c>
      <c r="M225" s="28">
        <f t="shared" si="25"/>
        <v>0</v>
      </c>
      <c r="N225" s="28">
        <f t="shared" si="25"/>
        <v>0</v>
      </c>
      <c r="O225" s="39">
        <f t="shared" si="14"/>
        <v>0</v>
      </c>
    </row>
    <row r="226" spans="1:15">
      <c r="A226" s="10">
        <v>1015</v>
      </c>
      <c r="B226" s="10" t="s">
        <v>24</v>
      </c>
      <c r="C226" s="28">
        <f t="shared" ref="C226:N226" si="26">+C164-C195</f>
        <v>0</v>
      </c>
      <c r="D226" s="28">
        <f t="shared" si="26"/>
        <v>0</v>
      </c>
      <c r="E226" s="28">
        <f t="shared" si="26"/>
        <v>0</v>
      </c>
      <c r="F226" s="28">
        <f t="shared" si="26"/>
        <v>0</v>
      </c>
      <c r="G226" s="28">
        <f t="shared" si="26"/>
        <v>0</v>
      </c>
      <c r="H226" s="28">
        <f t="shared" si="26"/>
        <v>0</v>
      </c>
      <c r="I226" s="28">
        <f t="shared" si="26"/>
        <v>0</v>
      </c>
      <c r="J226" s="28">
        <f t="shared" si="26"/>
        <v>0</v>
      </c>
      <c r="K226" s="28">
        <f t="shared" si="26"/>
        <v>0</v>
      </c>
      <c r="L226" s="28">
        <f t="shared" si="26"/>
        <v>0</v>
      </c>
      <c r="M226" s="28">
        <f t="shared" si="26"/>
        <v>0</v>
      </c>
      <c r="N226" s="28">
        <f t="shared" si="26"/>
        <v>0</v>
      </c>
      <c r="O226" s="39">
        <f t="shared" si="14"/>
        <v>0</v>
      </c>
    </row>
    <row r="227" spans="1:15">
      <c r="A227" s="10">
        <v>1016</v>
      </c>
      <c r="B227" s="10" t="s">
        <v>25</v>
      </c>
      <c r="C227" s="28">
        <f t="shared" ref="C227:N227" si="27">+C165-C196</f>
        <v>0</v>
      </c>
      <c r="D227" s="28">
        <f t="shared" si="27"/>
        <v>0</v>
      </c>
      <c r="E227" s="28">
        <f t="shared" si="27"/>
        <v>0</v>
      </c>
      <c r="F227" s="28">
        <f t="shared" si="27"/>
        <v>0</v>
      </c>
      <c r="G227" s="28">
        <f t="shared" si="27"/>
        <v>0</v>
      </c>
      <c r="H227" s="28">
        <f t="shared" si="27"/>
        <v>0</v>
      </c>
      <c r="I227" s="28">
        <f t="shared" si="27"/>
        <v>0</v>
      </c>
      <c r="J227" s="28">
        <f t="shared" si="27"/>
        <v>0</v>
      </c>
      <c r="K227" s="28">
        <f t="shared" si="27"/>
        <v>0</v>
      </c>
      <c r="L227" s="28">
        <f t="shared" si="27"/>
        <v>0</v>
      </c>
      <c r="M227" s="28">
        <f t="shared" si="27"/>
        <v>0</v>
      </c>
      <c r="N227" s="28">
        <f t="shared" si="27"/>
        <v>0</v>
      </c>
      <c r="O227" s="39">
        <f t="shared" si="14"/>
        <v>0</v>
      </c>
    </row>
    <row r="228" spans="1:15">
      <c r="A228" s="10">
        <v>1017</v>
      </c>
      <c r="B228" s="10" t="s">
        <v>26</v>
      </c>
      <c r="C228" s="28">
        <f t="shared" ref="C228:N228" si="28">+C166-C197</f>
        <v>0</v>
      </c>
      <c r="D228" s="28">
        <f t="shared" si="28"/>
        <v>0</v>
      </c>
      <c r="E228" s="28">
        <f t="shared" si="28"/>
        <v>0</v>
      </c>
      <c r="F228" s="28">
        <f t="shared" si="28"/>
        <v>0</v>
      </c>
      <c r="G228" s="28">
        <f t="shared" si="28"/>
        <v>0</v>
      </c>
      <c r="H228" s="28">
        <f t="shared" si="28"/>
        <v>0</v>
      </c>
      <c r="I228" s="28">
        <f t="shared" si="28"/>
        <v>0</v>
      </c>
      <c r="J228" s="28">
        <f t="shared" si="28"/>
        <v>0</v>
      </c>
      <c r="K228" s="28">
        <f t="shared" si="28"/>
        <v>0</v>
      </c>
      <c r="L228" s="28">
        <f t="shared" si="28"/>
        <v>0</v>
      </c>
      <c r="M228" s="28">
        <f t="shared" si="28"/>
        <v>0</v>
      </c>
      <c r="N228" s="28">
        <f t="shared" si="28"/>
        <v>0</v>
      </c>
      <c r="O228" s="39">
        <f t="shared" si="14"/>
        <v>0</v>
      </c>
    </row>
    <row r="229" spans="1:15">
      <c r="A229" s="10">
        <v>1018</v>
      </c>
      <c r="B229" s="10" t="s">
        <v>27</v>
      </c>
      <c r="C229" s="28">
        <f t="shared" ref="C229:N229" si="29">+C167-C198</f>
        <v>0</v>
      </c>
      <c r="D229" s="28">
        <f t="shared" si="29"/>
        <v>0</v>
      </c>
      <c r="E229" s="28">
        <f t="shared" si="29"/>
        <v>0</v>
      </c>
      <c r="F229" s="28">
        <f t="shared" si="29"/>
        <v>0</v>
      </c>
      <c r="G229" s="28">
        <f t="shared" si="29"/>
        <v>0</v>
      </c>
      <c r="H229" s="28">
        <f t="shared" si="29"/>
        <v>0</v>
      </c>
      <c r="I229" s="28">
        <f t="shared" si="29"/>
        <v>0</v>
      </c>
      <c r="J229" s="28">
        <f t="shared" si="29"/>
        <v>0</v>
      </c>
      <c r="K229" s="28">
        <f t="shared" si="29"/>
        <v>0</v>
      </c>
      <c r="L229" s="28">
        <f t="shared" si="29"/>
        <v>0</v>
      </c>
      <c r="M229" s="28">
        <f t="shared" si="29"/>
        <v>0</v>
      </c>
      <c r="N229" s="28">
        <f t="shared" si="29"/>
        <v>0</v>
      </c>
      <c r="O229" s="39">
        <f t="shared" si="14"/>
        <v>0</v>
      </c>
    </row>
    <row r="230" spans="1:15">
      <c r="A230" s="10">
        <v>1019</v>
      </c>
      <c r="B230" s="10" t="s">
        <v>28</v>
      </c>
      <c r="C230" s="28">
        <f t="shared" ref="C230:N230" si="30">+C168-C199</f>
        <v>0</v>
      </c>
      <c r="D230" s="28">
        <f t="shared" si="30"/>
        <v>0</v>
      </c>
      <c r="E230" s="28">
        <f t="shared" si="30"/>
        <v>0</v>
      </c>
      <c r="F230" s="28">
        <f t="shared" si="30"/>
        <v>0</v>
      </c>
      <c r="G230" s="28">
        <f t="shared" si="30"/>
        <v>0</v>
      </c>
      <c r="H230" s="28">
        <f t="shared" si="30"/>
        <v>0</v>
      </c>
      <c r="I230" s="28">
        <f t="shared" si="30"/>
        <v>0</v>
      </c>
      <c r="J230" s="28">
        <f t="shared" si="30"/>
        <v>0</v>
      </c>
      <c r="K230" s="28">
        <f t="shared" si="30"/>
        <v>0</v>
      </c>
      <c r="L230" s="28">
        <f t="shared" si="30"/>
        <v>0</v>
      </c>
      <c r="M230" s="28">
        <f t="shared" si="30"/>
        <v>0</v>
      </c>
      <c r="N230" s="28">
        <f t="shared" si="30"/>
        <v>0</v>
      </c>
      <c r="O230" s="39">
        <f t="shared" si="14"/>
        <v>0</v>
      </c>
    </row>
    <row r="231" spans="1:15">
      <c r="A231" s="10">
        <v>1020</v>
      </c>
      <c r="B231" s="10" t="s">
        <v>29</v>
      </c>
      <c r="C231" s="28">
        <f t="shared" ref="C231:N231" si="31">+C169-C200</f>
        <v>0</v>
      </c>
      <c r="D231" s="28">
        <f t="shared" si="31"/>
        <v>0</v>
      </c>
      <c r="E231" s="28">
        <f t="shared" si="31"/>
        <v>0</v>
      </c>
      <c r="F231" s="28">
        <f t="shared" si="31"/>
        <v>0</v>
      </c>
      <c r="G231" s="28">
        <f t="shared" si="31"/>
        <v>0</v>
      </c>
      <c r="H231" s="28">
        <f t="shared" si="31"/>
        <v>0</v>
      </c>
      <c r="I231" s="28">
        <f t="shared" si="31"/>
        <v>0</v>
      </c>
      <c r="J231" s="28">
        <f t="shared" si="31"/>
        <v>0</v>
      </c>
      <c r="K231" s="28">
        <f t="shared" si="31"/>
        <v>0</v>
      </c>
      <c r="L231" s="28">
        <f t="shared" si="31"/>
        <v>0</v>
      </c>
      <c r="M231" s="28">
        <f t="shared" si="31"/>
        <v>0</v>
      </c>
      <c r="N231" s="28">
        <f t="shared" si="31"/>
        <v>0</v>
      </c>
      <c r="O231" s="39">
        <f t="shared" si="14"/>
        <v>0</v>
      </c>
    </row>
    <row r="232" spans="1:15">
      <c r="A232" s="10">
        <v>1021</v>
      </c>
      <c r="B232" s="10" t="s">
        <v>30</v>
      </c>
      <c r="C232" s="28">
        <f t="shared" ref="C232:N232" si="32">+C170-C201</f>
        <v>0</v>
      </c>
      <c r="D232" s="28">
        <f t="shared" si="32"/>
        <v>0</v>
      </c>
      <c r="E232" s="28">
        <f t="shared" si="32"/>
        <v>0</v>
      </c>
      <c r="F232" s="28">
        <f t="shared" si="32"/>
        <v>0</v>
      </c>
      <c r="G232" s="28">
        <f t="shared" si="32"/>
        <v>0</v>
      </c>
      <c r="H232" s="28">
        <f t="shared" si="32"/>
        <v>0</v>
      </c>
      <c r="I232" s="28">
        <f t="shared" si="32"/>
        <v>0</v>
      </c>
      <c r="J232" s="28">
        <f t="shared" si="32"/>
        <v>0</v>
      </c>
      <c r="K232" s="28">
        <f t="shared" si="32"/>
        <v>0</v>
      </c>
      <c r="L232" s="28">
        <f t="shared" si="32"/>
        <v>0</v>
      </c>
      <c r="M232" s="28">
        <f t="shared" si="32"/>
        <v>0</v>
      </c>
      <c r="N232" s="28">
        <f t="shared" si="32"/>
        <v>0</v>
      </c>
      <c r="O232" s="39">
        <f t="shared" si="14"/>
        <v>0</v>
      </c>
    </row>
    <row r="233" spans="1:15">
      <c r="A233" s="10">
        <v>1022</v>
      </c>
      <c r="B233" s="10" t="s">
        <v>31</v>
      </c>
      <c r="C233" s="28">
        <f t="shared" ref="C233:N233" si="33">+C171-C202</f>
        <v>0</v>
      </c>
      <c r="D233" s="28">
        <f t="shared" si="33"/>
        <v>0</v>
      </c>
      <c r="E233" s="28">
        <f t="shared" si="33"/>
        <v>0</v>
      </c>
      <c r="F233" s="28">
        <f t="shared" si="33"/>
        <v>0</v>
      </c>
      <c r="G233" s="28">
        <f t="shared" si="33"/>
        <v>0</v>
      </c>
      <c r="H233" s="28">
        <f t="shared" si="33"/>
        <v>0</v>
      </c>
      <c r="I233" s="28">
        <f t="shared" si="33"/>
        <v>0</v>
      </c>
      <c r="J233" s="28">
        <f t="shared" si="33"/>
        <v>0</v>
      </c>
      <c r="K233" s="28">
        <f t="shared" si="33"/>
        <v>0</v>
      </c>
      <c r="L233" s="28">
        <f t="shared" si="33"/>
        <v>0</v>
      </c>
      <c r="M233" s="28">
        <f t="shared" si="33"/>
        <v>0</v>
      </c>
      <c r="N233" s="28">
        <f t="shared" si="33"/>
        <v>0</v>
      </c>
      <c r="O233" s="39">
        <f t="shared" si="14"/>
        <v>0</v>
      </c>
    </row>
    <row r="234" spans="1:15">
      <c r="A234" s="10">
        <v>1023</v>
      </c>
      <c r="B234" s="10" t="s">
        <v>32</v>
      </c>
      <c r="C234" s="28">
        <f t="shared" ref="C234:N234" si="34">+C172-C203</f>
        <v>0</v>
      </c>
      <c r="D234" s="28">
        <f t="shared" si="34"/>
        <v>0</v>
      </c>
      <c r="E234" s="28">
        <f t="shared" si="34"/>
        <v>0</v>
      </c>
      <c r="F234" s="28">
        <f t="shared" si="34"/>
        <v>0</v>
      </c>
      <c r="G234" s="28">
        <f t="shared" si="34"/>
        <v>0</v>
      </c>
      <c r="H234" s="28">
        <f t="shared" si="34"/>
        <v>0</v>
      </c>
      <c r="I234" s="28">
        <f t="shared" si="34"/>
        <v>0</v>
      </c>
      <c r="J234" s="28">
        <f t="shared" si="34"/>
        <v>0</v>
      </c>
      <c r="K234" s="28">
        <f t="shared" si="34"/>
        <v>0</v>
      </c>
      <c r="L234" s="28">
        <f t="shared" si="34"/>
        <v>0</v>
      </c>
      <c r="M234" s="28">
        <f t="shared" si="34"/>
        <v>0</v>
      </c>
      <c r="N234" s="28">
        <f t="shared" si="34"/>
        <v>0</v>
      </c>
      <c r="O234" s="39">
        <f t="shared" si="14"/>
        <v>0</v>
      </c>
    </row>
    <row r="235" spans="1:15">
      <c r="A235" s="10">
        <v>1024</v>
      </c>
      <c r="B235" s="10" t="s">
        <v>33</v>
      </c>
      <c r="C235" s="28">
        <f t="shared" ref="C235:N235" si="35">+C173-C204</f>
        <v>0</v>
      </c>
      <c r="D235" s="28">
        <f t="shared" si="35"/>
        <v>0</v>
      </c>
      <c r="E235" s="28">
        <f t="shared" si="35"/>
        <v>0</v>
      </c>
      <c r="F235" s="28">
        <f t="shared" si="35"/>
        <v>0</v>
      </c>
      <c r="G235" s="28">
        <f t="shared" si="35"/>
        <v>0</v>
      </c>
      <c r="H235" s="28">
        <f t="shared" si="35"/>
        <v>0</v>
      </c>
      <c r="I235" s="28">
        <f t="shared" si="35"/>
        <v>0</v>
      </c>
      <c r="J235" s="28">
        <f t="shared" si="35"/>
        <v>0</v>
      </c>
      <c r="K235" s="28">
        <f t="shared" si="35"/>
        <v>0</v>
      </c>
      <c r="L235" s="28">
        <f t="shared" si="35"/>
        <v>0</v>
      </c>
      <c r="M235" s="28">
        <f t="shared" si="35"/>
        <v>0</v>
      </c>
      <c r="N235" s="28">
        <f t="shared" si="35"/>
        <v>0</v>
      </c>
      <c r="O235" s="39">
        <f t="shared" si="14"/>
        <v>0</v>
      </c>
    </row>
    <row r="236" spans="1:15">
      <c r="A236" s="10">
        <v>1025</v>
      </c>
      <c r="B236" s="10" t="s">
        <v>34</v>
      </c>
      <c r="C236" s="28">
        <f t="shared" ref="C236:N236" si="36">+C174-C205</f>
        <v>0</v>
      </c>
      <c r="D236" s="28">
        <f t="shared" si="36"/>
        <v>0</v>
      </c>
      <c r="E236" s="28">
        <f t="shared" si="36"/>
        <v>0</v>
      </c>
      <c r="F236" s="28">
        <f t="shared" si="36"/>
        <v>0</v>
      </c>
      <c r="G236" s="28">
        <f t="shared" si="36"/>
        <v>0</v>
      </c>
      <c r="H236" s="28">
        <f t="shared" si="36"/>
        <v>0</v>
      </c>
      <c r="I236" s="28">
        <f t="shared" si="36"/>
        <v>0</v>
      </c>
      <c r="J236" s="28">
        <f t="shared" si="36"/>
        <v>0</v>
      </c>
      <c r="K236" s="28">
        <f t="shared" si="36"/>
        <v>0</v>
      </c>
      <c r="L236" s="28">
        <f t="shared" si="36"/>
        <v>0</v>
      </c>
      <c r="M236" s="28">
        <f t="shared" si="36"/>
        <v>0</v>
      </c>
      <c r="N236" s="28">
        <f t="shared" si="36"/>
        <v>0</v>
      </c>
      <c r="O236" s="39">
        <f t="shared" si="14"/>
        <v>0</v>
      </c>
    </row>
    <row r="237" spans="1:15">
      <c r="A237" s="10">
        <v>1026</v>
      </c>
      <c r="B237" s="10" t="s">
        <v>35</v>
      </c>
      <c r="C237" s="28">
        <f t="shared" ref="C237:N237" si="37">+C175-C206</f>
        <v>0</v>
      </c>
      <c r="D237" s="28">
        <f t="shared" si="37"/>
        <v>0</v>
      </c>
      <c r="E237" s="28">
        <f t="shared" si="37"/>
        <v>0</v>
      </c>
      <c r="F237" s="28">
        <f t="shared" si="37"/>
        <v>0</v>
      </c>
      <c r="G237" s="28">
        <f t="shared" si="37"/>
        <v>0</v>
      </c>
      <c r="H237" s="28">
        <f t="shared" si="37"/>
        <v>0</v>
      </c>
      <c r="I237" s="28">
        <f t="shared" si="37"/>
        <v>0</v>
      </c>
      <c r="J237" s="28">
        <f t="shared" si="37"/>
        <v>0</v>
      </c>
      <c r="K237" s="28">
        <f t="shared" si="37"/>
        <v>0</v>
      </c>
      <c r="L237" s="28">
        <f t="shared" si="37"/>
        <v>0</v>
      </c>
      <c r="M237" s="28">
        <f t="shared" si="37"/>
        <v>0</v>
      </c>
      <c r="N237" s="28">
        <f t="shared" si="37"/>
        <v>0</v>
      </c>
      <c r="O237" s="39">
        <f t="shared" si="14"/>
        <v>0</v>
      </c>
    </row>
    <row r="238" spans="1:15">
      <c r="A238" s="10">
        <v>1027</v>
      </c>
      <c r="B238" s="10" t="s">
        <v>36</v>
      </c>
      <c r="C238" s="28">
        <f t="shared" ref="C238:N238" si="38">+C176-C207</f>
        <v>0</v>
      </c>
      <c r="D238" s="28">
        <f t="shared" si="38"/>
        <v>0</v>
      </c>
      <c r="E238" s="28">
        <f t="shared" si="38"/>
        <v>0</v>
      </c>
      <c r="F238" s="28">
        <f t="shared" si="38"/>
        <v>0</v>
      </c>
      <c r="G238" s="28">
        <f t="shared" si="38"/>
        <v>0</v>
      </c>
      <c r="H238" s="28">
        <f t="shared" si="38"/>
        <v>0</v>
      </c>
      <c r="I238" s="28">
        <f t="shared" si="38"/>
        <v>0</v>
      </c>
      <c r="J238" s="28">
        <f t="shared" si="38"/>
        <v>0</v>
      </c>
      <c r="K238" s="28">
        <f t="shared" si="38"/>
        <v>0</v>
      </c>
      <c r="L238" s="28">
        <f t="shared" si="38"/>
        <v>0</v>
      </c>
      <c r="M238" s="28">
        <f t="shared" si="38"/>
        <v>0</v>
      </c>
      <c r="N238" s="28">
        <f t="shared" si="38"/>
        <v>0</v>
      </c>
      <c r="O238" s="39">
        <f t="shared" si="14"/>
        <v>0</v>
      </c>
    </row>
    <row r="239" spans="1:15">
      <c r="A239" s="10">
        <v>1028</v>
      </c>
      <c r="B239" s="10" t="s">
        <v>37</v>
      </c>
      <c r="C239" s="28">
        <f t="shared" ref="C239:N239" si="39">+C177-C208</f>
        <v>0</v>
      </c>
      <c r="D239" s="28">
        <f t="shared" si="39"/>
        <v>0</v>
      </c>
      <c r="E239" s="28">
        <f t="shared" si="39"/>
        <v>0</v>
      </c>
      <c r="F239" s="28">
        <f t="shared" si="39"/>
        <v>0</v>
      </c>
      <c r="G239" s="28">
        <f t="shared" si="39"/>
        <v>0</v>
      </c>
      <c r="H239" s="28">
        <f t="shared" si="39"/>
        <v>0</v>
      </c>
      <c r="I239" s="28">
        <f t="shared" si="39"/>
        <v>0</v>
      </c>
      <c r="J239" s="28">
        <f t="shared" si="39"/>
        <v>0</v>
      </c>
      <c r="K239" s="28">
        <f t="shared" si="39"/>
        <v>0</v>
      </c>
      <c r="L239" s="28">
        <f t="shared" si="39"/>
        <v>0</v>
      </c>
      <c r="M239" s="28">
        <f t="shared" si="39"/>
        <v>0</v>
      </c>
      <c r="N239" s="28">
        <f t="shared" si="39"/>
        <v>0</v>
      </c>
      <c r="O239" s="39">
        <f t="shared" si="14"/>
        <v>0</v>
      </c>
    </row>
    <row r="240" spans="1:15">
      <c r="A240" s="10">
        <v>1029</v>
      </c>
      <c r="B240" s="10" t="s">
        <v>38</v>
      </c>
      <c r="C240" s="28">
        <f t="shared" ref="C240:N240" si="40">+C178-C209</f>
        <v>0</v>
      </c>
      <c r="D240" s="28">
        <f t="shared" si="40"/>
        <v>0</v>
      </c>
      <c r="E240" s="28">
        <f t="shared" si="40"/>
        <v>0</v>
      </c>
      <c r="F240" s="28">
        <f t="shared" si="40"/>
        <v>0</v>
      </c>
      <c r="G240" s="28">
        <f t="shared" si="40"/>
        <v>0</v>
      </c>
      <c r="H240" s="28">
        <f t="shared" si="40"/>
        <v>0</v>
      </c>
      <c r="I240" s="28">
        <f t="shared" si="40"/>
        <v>0</v>
      </c>
      <c r="J240" s="28">
        <f t="shared" si="40"/>
        <v>0</v>
      </c>
      <c r="K240" s="28">
        <f t="shared" si="40"/>
        <v>0</v>
      </c>
      <c r="L240" s="28">
        <f t="shared" si="40"/>
        <v>0</v>
      </c>
      <c r="M240" s="28">
        <f t="shared" si="40"/>
        <v>0</v>
      </c>
      <c r="N240" s="28">
        <f t="shared" si="40"/>
        <v>0</v>
      </c>
      <c r="O240" s="39">
        <f t="shared" si="14"/>
        <v>0</v>
      </c>
    </row>
    <row r="241" spans="1:15">
      <c r="A241" s="15">
        <v>1030</v>
      </c>
      <c r="B241" s="15" t="s">
        <v>18</v>
      </c>
      <c r="C241" s="30">
        <f t="shared" ref="C241:N241" si="41">+C179-C210</f>
        <v>0</v>
      </c>
      <c r="D241" s="30">
        <f t="shared" si="41"/>
        <v>0</v>
      </c>
      <c r="E241" s="30">
        <f t="shared" si="41"/>
        <v>0</v>
      </c>
      <c r="F241" s="30">
        <f t="shared" si="41"/>
        <v>0</v>
      </c>
      <c r="G241" s="30">
        <f t="shared" si="41"/>
        <v>0</v>
      </c>
      <c r="H241" s="30">
        <f t="shared" si="41"/>
        <v>0</v>
      </c>
      <c r="I241" s="30">
        <f t="shared" si="41"/>
        <v>0</v>
      </c>
      <c r="J241" s="30">
        <f t="shared" si="41"/>
        <v>0</v>
      </c>
      <c r="K241" s="30">
        <f t="shared" si="41"/>
        <v>0</v>
      </c>
      <c r="L241" s="30">
        <f t="shared" si="41"/>
        <v>0</v>
      </c>
      <c r="M241" s="30">
        <f t="shared" si="41"/>
        <v>0</v>
      </c>
      <c r="N241" s="30">
        <f t="shared" si="41"/>
        <v>0</v>
      </c>
      <c r="O241" s="40">
        <f t="shared" si="14"/>
        <v>0</v>
      </c>
    </row>
    <row r="242" spans="1:15">
      <c r="A242" s="4">
        <v>10300</v>
      </c>
      <c r="B242" s="4" t="s">
        <v>58</v>
      </c>
      <c r="C242" s="25">
        <f t="shared" ref="C242:O242" si="42">SUM(C214:C241)</f>
        <v>0</v>
      </c>
      <c r="D242" s="25">
        <f t="shared" si="42"/>
        <v>0</v>
      </c>
      <c r="E242" s="25">
        <f t="shared" si="42"/>
        <v>0</v>
      </c>
      <c r="F242" s="25">
        <f t="shared" si="42"/>
        <v>0</v>
      </c>
      <c r="G242" s="25">
        <f t="shared" si="42"/>
        <v>0</v>
      </c>
      <c r="H242" s="25">
        <f t="shared" si="42"/>
        <v>0</v>
      </c>
      <c r="I242" s="25">
        <f t="shared" si="42"/>
        <v>0</v>
      </c>
      <c r="J242" s="25">
        <f t="shared" si="42"/>
        <v>0</v>
      </c>
      <c r="K242" s="25">
        <f t="shared" si="42"/>
        <v>0</v>
      </c>
      <c r="L242" s="25">
        <f t="shared" si="42"/>
        <v>0</v>
      </c>
      <c r="M242" s="25">
        <f t="shared" si="42"/>
        <v>0</v>
      </c>
      <c r="N242" s="25">
        <f t="shared" si="42"/>
        <v>0</v>
      </c>
      <c r="O242" s="25">
        <f t="shared" si="42"/>
        <v>0</v>
      </c>
    </row>
    <row r="243" spans="1:15">
      <c r="A243" s="32"/>
      <c r="B243" s="32"/>
      <c r="C243"/>
      <c r="D243"/>
      <c r="E243"/>
      <c r="F243"/>
      <c r="G243"/>
      <c r="H243"/>
      <c r="I243"/>
      <c r="J243"/>
      <c r="K243"/>
      <c r="L243"/>
      <c r="M243"/>
      <c r="N243"/>
      <c r="O243" s="32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D243"/>
  <sheetViews>
    <sheetView zoomScale="70" zoomScaleNormal="70" workbookViewId="0">
      <selection activeCell="B1" sqref="B1"/>
    </sheetView>
  </sheetViews>
  <sheetFormatPr defaultRowHeight="15"/>
  <cols>
    <col min="1" max="1" width="6" style="41" bestFit="1" customWidth="1"/>
    <col min="2" max="2" width="16" style="41" bestFit="1" customWidth="1"/>
    <col min="3" max="14" width="9.7109375" style="41" bestFit="1" customWidth="1"/>
    <col min="15" max="15" width="10.5703125" style="41" bestFit="1" customWidth="1"/>
  </cols>
  <sheetData>
    <row r="1" spans="1:15">
      <c r="A1" s="3" t="s">
        <v>55</v>
      </c>
      <c r="B1" s="3" t="s">
        <v>47</v>
      </c>
      <c r="C1" s="3" t="s">
        <v>0</v>
      </c>
      <c r="D1" s="3" t="s">
        <v>1</v>
      </c>
      <c r="E1" s="3" t="s">
        <v>2</v>
      </c>
      <c r="F1" s="3" t="s">
        <v>3</v>
      </c>
      <c r="G1" s="3" t="s">
        <v>4</v>
      </c>
      <c r="H1" s="3" t="s">
        <v>5</v>
      </c>
      <c r="I1" s="3" t="s">
        <v>6</v>
      </c>
      <c r="J1" s="3" t="s">
        <v>7</v>
      </c>
      <c r="K1" s="3" t="s">
        <v>8</v>
      </c>
      <c r="L1" s="3" t="s">
        <v>9</v>
      </c>
      <c r="M1" s="3" t="s">
        <v>10</v>
      </c>
      <c r="N1" s="3" t="s">
        <v>11</v>
      </c>
      <c r="O1" s="3" t="s">
        <v>58</v>
      </c>
    </row>
    <row r="2" spans="1:15">
      <c r="A2" s="7">
        <v>1004</v>
      </c>
      <c r="B2" s="7" t="s">
        <v>99</v>
      </c>
      <c r="C2" s="243"/>
      <c r="D2" s="243"/>
      <c r="E2" s="243"/>
      <c r="F2" s="243"/>
      <c r="G2" s="243"/>
      <c r="H2" s="243"/>
      <c r="I2" s="243"/>
      <c r="J2" s="243"/>
      <c r="K2" s="243"/>
      <c r="L2" s="243"/>
      <c r="M2" s="47"/>
      <c r="N2" s="47"/>
      <c r="O2" s="9">
        <f>SUM(C2:N2)</f>
        <v>0</v>
      </c>
    </row>
    <row r="3" spans="1:15">
      <c r="A3" s="10">
        <v>1005</v>
      </c>
      <c r="B3" s="10" t="s">
        <v>13</v>
      </c>
      <c r="C3" s="244"/>
      <c r="D3" s="244"/>
      <c r="E3" s="244"/>
      <c r="F3" s="244"/>
      <c r="G3" s="244"/>
      <c r="H3" s="244"/>
      <c r="I3" s="244"/>
      <c r="J3" s="244"/>
      <c r="K3" s="244"/>
      <c r="L3" s="244"/>
      <c r="M3" s="48"/>
      <c r="N3" s="48"/>
      <c r="O3" s="12">
        <f t="shared" ref="O3:O29" si="0">SUM(C3:N3)</f>
        <v>0</v>
      </c>
    </row>
    <row r="4" spans="1:15">
      <c r="A4" s="10">
        <v>1006</v>
      </c>
      <c r="B4" s="10" t="s">
        <v>14</v>
      </c>
      <c r="C4" s="244"/>
      <c r="D4" s="244"/>
      <c r="E4" s="244"/>
      <c r="F4" s="244"/>
      <c r="G4" s="244"/>
      <c r="H4" s="244"/>
      <c r="I4" s="244"/>
      <c r="J4" s="244"/>
      <c r="K4" s="244"/>
      <c r="L4" s="244"/>
      <c r="M4" s="48"/>
      <c r="N4" s="48"/>
      <c r="O4" s="12">
        <f t="shared" si="0"/>
        <v>0</v>
      </c>
    </row>
    <row r="5" spans="1:15">
      <c r="A5" s="10">
        <v>1007</v>
      </c>
      <c r="B5" s="10" t="s">
        <v>15</v>
      </c>
      <c r="C5" s="244"/>
      <c r="D5" s="244"/>
      <c r="E5" s="244"/>
      <c r="F5" s="244"/>
      <c r="G5" s="244"/>
      <c r="H5" s="244"/>
      <c r="I5" s="244"/>
      <c r="J5" s="244"/>
      <c r="K5" s="244"/>
      <c r="L5" s="244"/>
      <c r="M5" s="48"/>
      <c r="N5" s="48"/>
      <c r="O5" s="12">
        <f t="shared" si="0"/>
        <v>0</v>
      </c>
    </row>
    <row r="6" spans="1:15">
      <c r="A6" s="10">
        <v>1008</v>
      </c>
      <c r="B6" s="10" t="s">
        <v>16</v>
      </c>
      <c r="C6" s="244"/>
      <c r="D6" s="244"/>
      <c r="E6" s="244"/>
      <c r="F6" s="244"/>
      <c r="G6" s="244"/>
      <c r="H6" s="244"/>
      <c r="I6" s="244"/>
      <c r="J6" s="244"/>
      <c r="K6" s="244"/>
      <c r="L6" s="244"/>
      <c r="M6" s="48"/>
      <c r="N6" s="48"/>
      <c r="O6" s="12">
        <f t="shared" si="0"/>
        <v>0</v>
      </c>
    </row>
    <row r="7" spans="1:15">
      <c r="A7" s="10">
        <v>1009</v>
      </c>
      <c r="B7" s="10" t="s">
        <v>17</v>
      </c>
      <c r="C7" s="244"/>
      <c r="D7" s="244"/>
      <c r="E7" s="244"/>
      <c r="F7" s="244"/>
      <c r="G7" s="244"/>
      <c r="H7" s="244"/>
      <c r="I7" s="244"/>
      <c r="J7" s="244"/>
      <c r="K7" s="244"/>
      <c r="L7" s="244"/>
      <c r="M7" s="48"/>
      <c r="N7" s="48"/>
      <c r="O7" s="12">
        <f t="shared" si="0"/>
        <v>0</v>
      </c>
    </row>
    <row r="8" spans="1:15">
      <c r="A8" s="10">
        <v>1010</v>
      </c>
      <c r="B8" s="10" t="s">
        <v>19</v>
      </c>
      <c r="C8" s="244"/>
      <c r="D8" s="244"/>
      <c r="E8" s="244"/>
      <c r="F8" s="244"/>
      <c r="G8" s="244"/>
      <c r="H8" s="244"/>
      <c r="I8" s="244"/>
      <c r="J8" s="244"/>
      <c r="K8" s="244"/>
      <c r="L8" s="244"/>
      <c r="M8" s="48"/>
      <c r="N8" s="48"/>
      <c r="O8" s="12">
        <f t="shared" si="0"/>
        <v>0</v>
      </c>
    </row>
    <row r="9" spans="1:15">
      <c r="A9" s="10">
        <v>1011</v>
      </c>
      <c r="B9" s="10" t="s">
        <v>20</v>
      </c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48"/>
      <c r="N9" s="48"/>
      <c r="O9" s="12">
        <f t="shared" si="0"/>
        <v>0</v>
      </c>
    </row>
    <row r="10" spans="1:15">
      <c r="A10" s="10">
        <v>1012</v>
      </c>
      <c r="B10" s="10" t="s">
        <v>21</v>
      </c>
      <c r="C10" s="244"/>
      <c r="D10" s="244"/>
      <c r="E10" s="244"/>
      <c r="F10" s="244"/>
      <c r="G10" s="244"/>
      <c r="H10" s="244"/>
      <c r="I10" s="244"/>
      <c r="J10" s="244"/>
      <c r="K10" s="244"/>
      <c r="L10" s="244"/>
      <c r="M10" s="48"/>
      <c r="N10" s="48"/>
      <c r="O10" s="12">
        <f t="shared" si="0"/>
        <v>0</v>
      </c>
    </row>
    <row r="11" spans="1:15">
      <c r="A11" s="10">
        <v>1013</v>
      </c>
      <c r="B11" s="10" t="s">
        <v>22</v>
      </c>
      <c r="C11" s="244"/>
      <c r="D11" s="244"/>
      <c r="E11" s="244"/>
      <c r="F11" s="244"/>
      <c r="G11" s="244"/>
      <c r="H11" s="244"/>
      <c r="I11" s="244"/>
      <c r="J11" s="244"/>
      <c r="K11" s="244"/>
      <c r="L11" s="244"/>
      <c r="M11" s="48"/>
      <c r="N11" s="48"/>
      <c r="O11" s="12">
        <f t="shared" si="0"/>
        <v>0</v>
      </c>
    </row>
    <row r="12" spans="1:15">
      <c r="A12" s="10">
        <v>1014</v>
      </c>
      <c r="B12" s="10" t="s">
        <v>23</v>
      </c>
      <c r="C12" s="244"/>
      <c r="D12" s="244"/>
      <c r="E12" s="244"/>
      <c r="F12" s="244"/>
      <c r="G12" s="244"/>
      <c r="H12" s="244"/>
      <c r="I12" s="244"/>
      <c r="J12" s="244"/>
      <c r="K12" s="244"/>
      <c r="L12" s="244"/>
      <c r="M12" s="48"/>
      <c r="N12" s="48"/>
      <c r="O12" s="12">
        <f t="shared" si="0"/>
        <v>0</v>
      </c>
    </row>
    <row r="13" spans="1:15">
      <c r="A13" s="10">
        <v>1015</v>
      </c>
      <c r="B13" s="10" t="s">
        <v>24</v>
      </c>
      <c r="C13" s="244"/>
      <c r="D13" s="244"/>
      <c r="E13" s="244"/>
      <c r="F13" s="244"/>
      <c r="G13" s="244"/>
      <c r="H13" s="244"/>
      <c r="I13" s="244"/>
      <c r="J13" s="244"/>
      <c r="K13" s="244"/>
      <c r="L13" s="244"/>
      <c r="M13" s="48"/>
      <c r="N13" s="48"/>
      <c r="O13" s="12">
        <f t="shared" si="0"/>
        <v>0</v>
      </c>
    </row>
    <row r="14" spans="1:15">
      <c r="A14" s="10">
        <v>1016</v>
      </c>
      <c r="B14" s="10" t="s">
        <v>25</v>
      </c>
      <c r="C14" s="244"/>
      <c r="D14" s="244"/>
      <c r="E14" s="244"/>
      <c r="F14" s="244"/>
      <c r="G14" s="244"/>
      <c r="H14" s="244"/>
      <c r="I14" s="244"/>
      <c r="J14" s="244"/>
      <c r="K14" s="244"/>
      <c r="L14" s="244"/>
      <c r="M14" s="48"/>
      <c r="N14" s="48"/>
      <c r="O14" s="12">
        <f t="shared" si="0"/>
        <v>0</v>
      </c>
    </row>
    <row r="15" spans="1:15">
      <c r="A15" s="10">
        <v>1017</v>
      </c>
      <c r="B15" s="10" t="s">
        <v>26</v>
      </c>
      <c r="C15" s="244"/>
      <c r="D15" s="244"/>
      <c r="E15" s="244"/>
      <c r="F15" s="244"/>
      <c r="G15" s="244"/>
      <c r="H15" s="244"/>
      <c r="I15" s="244"/>
      <c r="J15" s="244"/>
      <c r="K15" s="244"/>
      <c r="L15" s="244"/>
      <c r="M15" s="48"/>
      <c r="N15" s="48"/>
      <c r="O15" s="12">
        <f t="shared" si="0"/>
        <v>0</v>
      </c>
    </row>
    <row r="16" spans="1:15">
      <c r="A16" s="10">
        <v>1018</v>
      </c>
      <c r="B16" s="10" t="s">
        <v>27</v>
      </c>
      <c r="C16" s="244"/>
      <c r="D16" s="244"/>
      <c r="E16" s="244"/>
      <c r="F16" s="244"/>
      <c r="G16" s="244"/>
      <c r="H16" s="244"/>
      <c r="I16" s="244"/>
      <c r="J16" s="244"/>
      <c r="K16" s="244"/>
      <c r="L16" s="244"/>
      <c r="M16" s="48"/>
      <c r="N16" s="48"/>
      <c r="O16" s="12">
        <f t="shared" si="0"/>
        <v>0</v>
      </c>
    </row>
    <row r="17" spans="1:15">
      <c r="A17" s="10">
        <v>1019</v>
      </c>
      <c r="B17" s="10" t="s">
        <v>28</v>
      </c>
      <c r="C17" s="244"/>
      <c r="D17" s="244"/>
      <c r="E17" s="244"/>
      <c r="F17" s="244"/>
      <c r="G17" s="244"/>
      <c r="H17" s="244"/>
      <c r="I17" s="244"/>
      <c r="J17" s="244"/>
      <c r="K17" s="244"/>
      <c r="L17" s="244"/>
      <c r="M17" s="48"/>
      <c r="N17" s="48"/>
      <c r="O17" s="12">
        <f t="shared" si="0"/>
        <v>0</v>
      </c>
    </row>
    <row r="18" spans="1:15">
      <c r="A18" s="10">
        <v>1020</v>
      </c>
      <c r="B18" s="10" t="s">
        <v>29</v>
      </c>
      <c r="C18" s="244"/>
      <c r="D18" s="244"/>
      <c r="E18" s="244"/>
      <c r="F18" s="244"/>
      <c r="G18" s="244"/>
      <c r="H18" s="244"/>
      <c r="I18" s="244"/>
      <c r="J18" s="244"/>
      <c r="K18" s="244"/>
      <c r="L18" s="244"/>
      <c r="M18" s="48"/>
      <c r="N18" s="48"/>
      <c r="O18" s="12">
        <f t="shared" si="0"/>
        <v>0</v>
      </c>
    </row>
    <row r="19" spans="1:15">
      <c r="A19" s="10">
        <v>1021</v>
      </c>
      <c r="B19" s="10" t="s">
        <v>30</v>
      </c>
      <c r="C19" s="244"/>
      <c r="D19" s="244"/>
      <c r="E19" s="244"/>
      <c r="F19" s="244"/>
      <c r="G19" s="244"/>
      <c r="H19" s="244"/>
      <c r="I19" s="244"/>
      <c r="J19" s="244"/>
      <c r="K19" s="244"/>
      <c r="L19" s="244"/>
      <c r="M19" s="48"/>
      <c r="N19" s="48"/>
      <c r="O19" s="12">
        <f t="shared" si="0"/>
        <v>0</v>
      </c>
    </row>
    <row r="20" spans="1:15">
      <c r="A20" s="10">
        <v>1022</v>
      </c>
      <c r="B20" s="10" t="s">
        <v>31</v>
      </c>
      <c r="C20" s="244"/>
      <c r="D20" s="244"/>
      <c r="E20" s="244"/>
      <c r="F20" s="244"/>
      <c r="G20" s="244"/>
      <c r="H20" s="244"/>
      <c r="I20" s="244"/>
      <c r="J20" s="244"/>
      <c r="K20" s="244"/>
      <c r="L20" s="244"/>
      <c r="M20" s="48"/>
      <c r="N20" s="48"/>
      <c r="O20" s="12">
        <f t="shared" si="0"/>
        <v>0</v>
      </c>
    </row>
    <row r="21" spans="1:15">
      <c r="A21" s="10">
        <v>1023</v>
      </c>
      <c r="B21" s="10" t="s">
        <v>32</v>
      </c>
      <c r="C21" s="244"/>
      <c r="D21" s="244"/>
      <c r="E21" s="244"/>
      <c r="F21" s="244"/>
      <c r="G21" s="244"/>
      <c r="H21" s="244"/>
      <c r="I21" s="244"/>
      <c r="J21" s="244"/>
      <c r="K21" s="244"/>
      <c r="L21" s="244"/>
      <c r="M21" s="48"/>
      <c r="N21" s="48"/>
      <c r="O21" s="12">
        <f t="shared" si="0"/>
        <v>0</v>
      </c>
    </row>
    <row r="22" spans="1:15">
      <c r="A22" s="10">
        <v>1024</v>
      </c>
      <c r="B22" s="10" t="s">
        <v>33</v>
      </c>
      <c r="C22" s="244"/>
      <c r="D22" s="244"/>
      <c r="E22" s="244"/>
      <c r="F22" s="244"/>
      <c r="G22" s="244"/>
      <c r="H22" s="244"/>
      <c r="I22" s="244"/>
      <c r="J22" s="244"/>
      <c r="K22" s="244"/>
      <c r="L22" s="244"/>
      <c r="M22" s="48"/>
      <c r="N22" s="48"/>
      <c r="O22" s="12">
        <f t="shared" si="0"/>
        <v>0</v>
      </c>
    </row>
    <row r="23" spans="1:15">
      <c r="A23" s="10">
        <v>1025</v>
      </c>
      <c r="B23" s="10" t="s">
        <v>34</v>
      </c>
      <c r="C23" s="244"/>
      <c r="D23" s="244"/>
      <c r="E23" s="244"/>
      <c r="F23" s="244"/>
      <c r="G23" s="244"/>
      <c r="H23" s="244"/>
      <c r="I23" s="244"/>
      <c r="J23" s="244"/>
      <c r="K23" s="244"/>
      <c r="L23" s="244"/>
      <c r="M23" s="48"/>
      <c r="N23" s="48"/>
      <c r="O23" s="12">
        <f t="shared" si="0"/>
        <v>0</v>
      </c>
    </row>
    <row r="24" spans="1:15">
      <c r="A24" s="10">
        <v>1026</v>
      </c>
      <c r="B24" s="10" t="s">
        <v>35</v>
      </c>
      <c r="C24" s="244"/>
      <c r="D24" s="244"/>
      <c r="E24" s="244"/>
      <c r="F24" s="244"/>
      <c r="G24" s="244"/>
      <c r="H24" s="244"/>
      <c r="I24" s="244"/>
      <c r="J24" s="244"/>
      <c r="K24" s="244"/>
      <c r="L24" s="244"/>
      <c r="M24" s="48"/>
      <c r="N24" s="48"/>
      <c r="O24" s="12">
        <f t="shared" si="0"/>
        <v>0</v>
      </c>
    </row>
    <row r="25" spans="1:15">
      <c r="A25" s="10">
        <v>1027</v>
      </c>
      <c r="B25" s="10" t="s">
        <v>36</v>
      </c>
      <c r="C25" s="244"/>
      <c r="D25" s="244"/>
      <c r="E25" s="244"/>
      <c r="F25" s="244"/>
      <c r="G25" s="244"/>
      <c r="H25" s="244"/>
      <c r="I25" s="244"/>
      <c r="J25" s="244"/>
      <c r="K25" s="244"/>
      <c r="L25" s="244"/>
      <c r="M25" s="48"/>
      <c r="N25" s="48"/>
      <c r="O25" s="12">
        <f t="shared" si="0"/>
        <v>0</v>
      </c>
    </row>
    <row r="26" spans="1:15">
      <c r="A26" s="10">
        <v>1028</v>
      </c>
      <c r="B26" s="10" t="s">
        <v>37</v>
      </c>
      <c r="C26" s="244"/>
      <c r="D26" s="244"/>
      <c r="E26" s="244"/>
      <c r="F26" s="244"/>
      <c r="G26" s="244"/>
      <c r="H26" s="244"/>
      <c r="I26" s="244"/>
      <c r="J26" s="244"/>
      <c r="K26" s="244"/>
      <c r="L26" s="244"/>
      <c r="M26" s="48"/>
      <c r="N26" s="48"/>
      <c r="O26" s="12">
        <f t="shared" si="0"/>
        <v>0</v>
      </c>
    </row>
    <row r="27" spans="1:15">
      <c r="A27" s="10">
        <v>1029</v>
      </c>
      <c r="B27" s="10" t="s">
        <v>38</v>
      </c>
      <c r="C27" s="244"/>
      <c r="D27" s="244"/>
      <c r="E27" s="244"/>
      <c r="F27" s="244"/>
      <c r="G27" s="244"/>
      <c r="H27" s="244"/>
      <c r="I27" s="244"/>
      <c r="J27" s="244"/>
      <c r="K27" s="244"/>
      <c r="L27" s="244"/>
      <c r="M27" s="48"/>
      <c r="N27" s="48"/>
      <c r="O27" s="12">
        <f t="shared" si="0"/>
        <v>0</v>
      </c>
    </row>
    <row r="28" spans="1:15">
      <c r="A28" s="15">
        <v>1030</v>
      </c>
      <c r="B28" s="15" t="s">
        <v>18</v>
      </c>
      <c r="C28" s="245"/>
      <c r="D28" s="245"/>
      <c r="E28" s="245"/>
      <c r="F28" s="245"/>
      <c r="G28" s="245"/>
      <c r="H28" s="245"/>
      <c r="I28" s="245"/>
      <c r="J28" s="245"/>
      <c r="K28" s="245"/>
      <c r="L28" s="245"/>
      <c r="M28" s="49"/>
      <c r="N28" s="49"/>
      <c r="O28" s="17">
        <f t="shared" si="0"/>
        <v>0</v>
      </c>
    </row>
    <row r="29" spans="1:15">
      <c r="A29" s="4">
        <v>10300</v>
      </c>
      <c r="B29" s="4" t="s">
        <v>58</v>
      </c>
      <c r="C29" s="5">
        <f t="shared" ref="C29:N29" si="1">SUM(C2:C28)</f>
        <v>0</v>
      </c>
      <c r="D29" s="5">
        <f t="shared" si="1"/>
        <v>0</v>
      </c>
      <c r="E29" s="5">
        <f t="shared" si="1"/>
        <v>0</v>
      </c>
      <c r="F29" s="5">
        <f t="shared" si="1"/>
        <v>0</v>
      </c>
      <c r="G29" s="5">
        <f t="shared" si="1"/>
        <v>0</v>
      </c>
      <c r="H29" s="292">
        <f t="shared" si="1"/>
        <v>0</v>
      </c>
      <c r="I29" s="5">
        <f t="shared" si="1"/>
        <v>0</v>
      </c>
      <c r="J29" s="5">
        <f t="shared" si="1"/>
        <v>0</v>
      </c>
      <c r="K29" s="5">
        <f t="shared" si="1"/>
        <v>0</v>
      </c>
      <c r="L29" s="5">
        <f t="shared" si="1"/>
        <v>0</v>
      </c>
      <c r="M29" s="5">
        <f t="shared" si="1"/>
        <v>0</v>
      </c>
      <c r="N29" s="5">
        <f t="shared" si="1"/>
        <v>0</v>
      </c>
      <c r="O29" s="6">
        <f t="shared" si="0"/>
        <v>0</v>
      </c>
    </row>
    <row r="30" spans="1:15">
      <c r="A30" s="32"/>
      <c r="B30" s="32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33"/>
    </row>
    <row r="31" spans="1:15">
      <c r="A31" s="3" t="s">
        <v>55</v>
      </c>
      <c r="B31" s="3" t="s">
        <v>39</v>
      </c>
      <c r="C31" s="3" t="s">
        <v>0</v>
      </c>
      <c r="D31" s="3" t="s">
        <v>1</v>
      </c>
      <c r="E31" s="3" t="s">
        <v>2</v>
      </c>
      <c r="F31" s="3" t="s">
        <v>3</v>
      </c>
      <c r="G31" s="3" t="s">
        <v>4</v>
      </c>
      <c r="H31" s="3" t="s">
        <v>5</v>
      </c>
      <c r="I31" s="3" t="s">
        <v>6</v>
      </c>
      <c r="J31" s="3" t="s">
        <v>7</v>
      </c>
      <c r="K31" s="3" t="s">
        <v>8</v>
      </c>
      <c r="L31" s="3" t="s">
        <v>9</v>
      </c>
      <c r="M31" s="3" t="s">
        <v>10</v>
      </c>
      <c r="N31" s="3" t="s">
        <v>11</v>
      </c>
      <c r="O31" s="3" t="s">
        <v>58</v>
      </c>
    </row>
    <row r="32" spans="1:15">
      <c r="A32" s="7">
        <v>1004</v>
      </c>
      <c r="B32" s="7" t="s">
        <v>99</v>
      </c>
      <c r="C32" s="246"/>
      <c r="D32" s="246"/>
      <c r="E32" s="246"/>
      <c r="F32" s="246"/>
      <c r="G32" s="246"/>
      <c r="H32" s="246"/>
      <c r="I32" s="246"/>
      <c r="J32" s="246"/>
      <c r="K32" s="246"/>
      <c r="L32" s="246"/>
      <c r="M32" s="250"/>
      <c r="N32" s="250"/>
      <c r="O32" s="20">
        <f t="shared" ref="O32:O59" si="2">SUM(C32:N32)</f>
        <v>0</v>
      </c>
    </row>
    <row r="33" spans="1:15">
      <c r="A33" s="10">
        <v>1005</v>
      </c>
      <c r="B33" s="10" t="s">
        <v>13</v>
      </c>
      <c r="C33" s="247"/>
      <c r="D33" s="247"/>
      <c r="E33" s="247"/>
      <c r="F33" s="247"/>
      <c r="G33" s="247"/>
      <c r="H33" s="247"/>
      <c r="I33" s="247"/>
      <c r="J33" s="247"/>
      <c r="K33" s="247"/>
      <c r="L33" s="247"/>
      <c r="M33" s="251"/>
      <c r="N33" s="251"/>
      <c r="O33" s="22">
        <f t="shared" si="2"/>
        <v>0</v>
      </c>
    </row>
    <row r="34" spans="1:15">
      <c r="A34" s="10">
        <v>1006</v>
      </c>
      <c r="B34" s="10" t="s">
        <v>14</v>
      </c>
      <c r="C34" s="247"/>
      <c r="D34" s="247"/>
      <c r="E34" s="247"/>
      <c r="F34" s="247"/>
      <c r="G34" s="247"/>
      <c r="H34" s="247"/>
      <c r="I34" s="247"/>
      <c r="J34" s="247"/>
      <c r="K34" s="247"/>
      <c r="L34" s="247"/>
      <c r="M34" s="251"/>
      <c r="N34" s="251"/>
      <c r="O34" s="22">
        <f t="shared" si="2"/>
        <v>0</v>
      </c>
    </row>
    <row r="35" spans="1:15">
      <c r="A35" s="10">
        <v>1007</v>
      </c>
      <c r="B35" s="10" t="s">
        <v>15</v>
      </c>
      <c r="C35" s="247"/>
      <c r="D35" s="247"/>
      <c r="E35" s="247"/>
      <c r="F35" s="247"/>
      <c r="G35" s="247"/>
      <c r="H35" s="247"/>
      <c r="I35" s="247"/>
      <c r="J35" s="247"/>
      <c r="K35" s="247"/>
      <c r="L35" s="247"/>
      <c r="M35" s="251"/>
      <c r="N35" s="251"/>
      <c r="O35" s="22">
        <f t="shared" si="2"/>
        <v>0</v>
      </c>
    </row>
    <row r="36" spans="1:15">
      <c r="A36" s="10">
        <v>1008</v>
      </c>
      <c r="B36" s="10" t="s">
        <v>16</v>
      </c>
      <c r="C36" s="247"/>
      <c r="D36" s="247"/>
      <c r="E36" s="247"/>
      <c r="F36" s="247"/>
      <c r="G36" s="247"/>
      <c r="H36" s="247"/>
      <c r="I36" s="247"/>
      <c r="J36" s="247"/>
      <c r="K36" s="247"/>
      <c r="L36" s="247"/>
      <c r="M36" s="251"/>
      <c r="N36" s="251"/>
      <c r="O36" s="22">
        <f t="shared" si="2"/>
        <v>0</v>
      </c>
    </row>
    <row r="37" spans="1:15">
      <c r="A37" s="10">
        <v>1009</v>
      </c>
      <c r="B37" s="10" t="s">
        <v>17</v>
      </c>
      <c r="C37" s="247"/>
      <c r="D37" s="247"/>
      <c r="E37" s="247"/>
      <c r="F37" s="247"/>
      <c r="G37" s="247"/>
      <c r="H37" s="247"/>
      <c r="I37" s="247"/>
      <c r="J37" s="247"/>
      <c r="K37" s="247"/>
      <c r="L37" s="247"/>
      <c r="M37" s="251"/>
      <c r="N37" s="251"/>
      <c r="O37" s="22">
        <f t="shared" si="2"/>
        <v>0</v>
      </c>
    </row>
    <row r="38" spans="1:15">
      <c r="A38" s="10">
        <v>1010</v>
      </c>
      <c r="B38" s="10" t="s">
        <v>19</v>
      </c>
      <c r="C38" s="247"/>
      <c r="D38" s="247"/>
      <c r="E38" s="247"/>
      <c r="F38" s="247"/>
      <c r="G38" s="247"/>
      <c r="H38" s="247"/>
      <c r="I38" s="247"/>
      <c r="J38" s="247"/>
      <c r="K38" s="247"/>
      <c r="L38" s="247"/>
      <c r="M38" s="251"/>
      <c r="N38" s="251"/>
      <c r="O38" s="22">
        <f t="shared" si="2"/>
        <v>0</v>
      </c>
    </row>
    <row r="39" spans="1:15">
      <c r="A39" s="10">
        <v>1011</v>
      </c>
      <c r="B39" s="10" t="s">
        <v>20</v>
      </c>
      <c r="C39" s="247"/>
      <c r="D39" s="247"/>
      <c r="E39" s="247"/>
      <c r="F39" s="247"/>
      <c r="G39" s="247"/>
      <c r="H39" s="247"/>
      <c r="I39" s="247"/>
      <c r="J39" s="247"/>
      <c r="K39" s="247"/>
      <c r="L39" s="247"/>
      <c r="M39" s="251"/>
      <c r="N39" s="251"/>
      <c r="O39" s="22">
        <f t="shared" si="2"/>
        <v>0</v>
      </c>
    </row>
    <row r="40" spans="1:15">
      <c r="A40" s="10">
        <v>1012</v>
      </c>
      <c r="B40" s="10" t="s">
        <v>21</v>
      </c>
      <c r="C40" s="247"/>
      <c r="D40" s="247"/>
      <c r="E40" s="247"/>
      <c r="F40" s="247"/>
      <c r="G40" s="247"/>
      <c r="H40" s="247"/>
      <c r="I40" s="247"/>
      <c r="J40" s="247"/>
      <c r="K40" s="247"/>
      <c r="L40" s="247"/>
      <c r="M40" s="251"/>
      <c r="N40" s="251"/>
      <c r="O40" s="22">
        <f t="shared" si="2"/>
        <v>0</v>
      </c>
    </row>
    <row r="41" spans="1:15">
      <c r="A41" s="10">
        <v>1013</v>
      </c>
      <c r="B41" s="10" t="s">
        <v>22</v>
      </c>
      <c r="C41" s="247"/>
      <c r="D41" s="247"/>
      <c r="E41" s="247"/>
      <c r="F41" s="247"/>
      <c r="G41" s="247"/>
      <c r="H41" s="247"/>
      <c r="I41" s="247"/>
      <c r="J41" s="247"/>
      <c r="K41" s="247"/>
      <c r="L41" s="247"/>
      <c r="M41" s="251"/>
      <c r="N41" s="251"/>
      <c r="O41" s="22">
        <f t="shared" si="2"/>
        <v>0</v>
      </c>
    </row>
    <row r="42" spans="1:15">
      <c r="A42" s="10">
        <v>1014</v>
      </c>
      <c r="B42" s="10" t="s">
        <v>23</v>
      </c>
      <c r="C42" s="247"/>
      <c r="D42" s="247"/>
      <c r="E42" s="247"/>
      <c r="F42" s="247"/>
      <c r="G42" s="247"/>
      <c r="H42" s="247"/>
      <c r="I42" s="247"/>
      <c r="J42" s="247"/>
      <c r="K42" s="247"/>
      <c r="L42" s="247"/>
      <c r="M42" s="251"/>
      <c r="N42" s="251"/>
      <c r="O42" s="22">
        <f t="shared" si="2"/>
        <v>0</v>
      </c>
    </row>
    <row r="43" spans="1:15">
      <c r="A43" s="10">
        <v>1015</v>
      </c>
      <c r="B43" s="10" t="s">
        <v>24</v>
      </c>
      <c r="C43" s="247"/>
      <c r="D43" s="247"/>
      <c r="E43" s="247"/>
      <c r="F43" s="247"/>
      <c r="G43" s="247"/>
      <c r="H43" s="247"/>
      <c r="I43" s="247"/>
      <c r="J43" s="247"/>
      <c r="K43" s="247"/>
      <c r="L43" s="247"/>
      <c r="M43" s="251"/>
      <c r="N43" s="251"/>
      <c r="O43" s="22">
        <f t="shared" si="2"/>
        <v>0</v>
      </c>
    </row>
    <row r="44" spans="1:15">
      <c r="A44" s="10">
        <v>1016</v>
      </c>
      <c r="B44" s="10" t="s">
        <v>25</v>
      </c>
      <c r="C44" s="247"/>
      <c r="D44" s="247"/>
      <c r="E44" s="247"/>
      <c r="F44" s="247"/>
      <c r="G44" s="247"/>
      <c r="H44" s="247"/>
      <c r="I44" s="247"/>
      <c r="J44" s="247"/>
      <c r="K44" s="247"/>
      <c r="L44" s="247"/>
      <c r="M44" s="251"/>
      <c r="N44" s="251"/>
      <c r="O44" s="22">
        <f t="shared" si="2"/>
        <v>0</v>
      </c>
    </row>
    <row r="45" spans="1:15">
      <c r="A45" s="10">
        <v>1017</v>
      </c>
      <c r="B45" s="10" t="s">
        <v>26</v>
      </c>
      <c r="C45" s="247"/>
      <c r="D45" s="247"/>
      <c r="E45" s="247"/>
      <c r="F45" s="247"/>
      <c r="G45" s="247"/>
      <c r="H45" s="247"/>
      <c r="I45" s="247"/>
      <c r="J45" s="247"/>
      <c r="K45" s="247"/>
      <c r="L45" s="247"/>
      <c r="M45" s="251"/>
      <c r="N45" s="251"/>
      <c r="O45" s="22">
        <f t="shared" si="2"/>
        <v>0</v>
      </c>
    </row>
    <row r="46" spans="1:15">
      <c r="A46" s="10">
        <v>1018</v>
      </c>
      <c r="B46" s="10" t="s">
        <v>27</v>
      </c>
      <c r="C46" s="247"/>
      <c r="D46" s="247"/>
      <c r="E46" s="247"/>
      <c r="F46" s="247"/>
      <c r="G46" s="247"/>
      <c r="H46" s="247"/>
      <c r="I46" s="247"/>
      <c r="J46" s="247"/>
      <c r="K46" s="247"/>
      <c r="L46" s="247"/>
      <c r="M46" s="251"/>
      <c r="N46" s="251"/>
      <c r="O46" s="22">
        <f t="shared" si="2"/>
        <v>0</v>
      </c>
    </row>
    <row r="47" spans="1:15">
      <c r="A47" s="10">
        <v>1019</v>
      </c>
      <c r="B47" s="10" t="s">
        <v>28</v>
      </c>
      <c r="C47" s="247"/>
      <c r="D47" s="247"/>
      <c r="E47" s="247"/>
      <c r="F47" s="247"/>
      <c r="G47" s="247"/>
      <c r="H47" s="247"/>
      <c r="I47" s="247"/>
      <c r="J47" s="247"/>
      <c r="K47" s="247"/>
      <c r="L47" s="247"/>
      <c r="M47" s="251"/>
      <c r="N47" s="251"/>
      <c r="O47" s="22">
        <f t="shared" si="2"/>
        <v>0</v>
      </c>
    </row>
    <row r="48" spans="1:15">
      <c r="A48" s="10">
        <v>1020</v>
      </c>
      <c r="B48" s="10" t="s">
        <v>29</v>
      </c>
      <c r="C48" s="247"/>
      <c r="D48" s="247"/>
      <c r="E48" s="247"/>
      <c r="F48" s="247"/>
      <c r="G48" s="247"/>
      <c r="H48" s="247"/>
      <c r="I48" s="247"/>
      <c r="J48" s="247"/>
      <c r="K48" s="247"/>
      <c r="L48" s="247"/>
      <c r="M48" s="251"/>
      <c r="N48" s="251"/>
      <c r="O48" s="22">
        <f t="shared" si="2"/>
        <v>0</v>
      </c>
    </row>
    <row r="49" spans="1:15">
      <c r="A49" s="10">
        <v>1021</v>
      </c>
      <c r="B49" s="10" t="s">
        <v>30</v>
      </c>
      <c r="C49" s="247"/>
      <c r="D49" s="247"/>
      <c r="E49" s="247"/>
      <c r="F49" s="247"/>
      <c r="G49" s="247"/>
      <c r="H49" s="247"/>
      <c r="I49" s="247"/>
      <c r="J49" s="247"/>
      <c r="K49" s="247"/>
      <c r="L49" s="247"/>
      <c r="M49" s="251"/>
      <c r="N49" s="251"/>
      <c r="O49" s="22">
        <f t="shared" si="2"/>
        <v>0</v>
      </c>
    </row>
    <row r="50" spans="1:15">
      <c r="A50" s="10">
        <v>1022</v>
      </c>
      <c r="B50" s="10" t="s">
        <v>31</v>
      </c>
      <c r="C50" s="247"/>
      <c r="D50" s="247"/>
      <c r="E50" s="247"/>
      <c r="F50" s="247"/>
      <c r="G50" s="247"/>
      <c r="H50" s="247"/>
      <c r="I50" s="247"/>
      <c r="J50" s="247"/>
      <c r="K50" s="247"/>
      <c r="L50" s="247"/>
      <c r="M50" s="251"/>
      <c r="N50" s="251"/>
      <c r="O50" s="22">
        <f t="shared" si="2"/>
        <v>0</v>
      </c>
    </row>
    <row r="51" spans="1:15">
      <c r="A51" s="10">
        <v>1023</v>
      </c>
      <c r="B51" s="10" t="s">
        <v>32</v>
      </c>
      <c r="C51" s="247"/>
      <c r="D51" s="247"/>
      <c r="E51" s="247"/>
      <c r="F51" s="247"/>
      <c r="G51" s="247"/>
      <c r="H51" s="247"/>
      <c r="I51" s="247"/>
      <c r="J51" s="247"/>
      <c r="K51" s="247"/>
      <c r="L51" s="247"/>
      <c r="M51" s="251"/>
      <c r="N51" s="251"/>
      <c r="O51" s="22">
        <f t="shared" si="2"/>
        <v>0</v>
      </c>
    </row>
    <row r="52" spans="1:15">
      <c r="A52" s="10">
        <v>1024</v>
      </c>
      <c r="B52" s="10" t="s">
        <v>33</v>
      </c>
      <c r="C52" s="247"/>
      <c r="D52" s="247"/>
      <c r="E52" s="247"/>
      <c r="F52" s="247"/>
      <c r="G52" s="247"/>
      <c r="H52" s="247"/>
      <c r="I52" s="247"/>
      <c r="J52" s="247"/>
      <c r="K52" s="247"/>
      <c r="L52" s="247"/>
      <c r="M52" s="251"/>
      <c r="N52" s="251"/>
      <c r="O52" s="22">
        <f t="shared" si="2"/>
        <v>0</v>
      </c>
    </row>
    <row r="53" spans="1:15">
      <c r="A53" s="10">
        <v>1025</v>
      </c>
      <c r="B53" s="10" t="s">
        <v>34</v>
      </c>
      <c r="C53" s="247"/>
      <c r="D53" s="247"/>
      <c r="E53" s="247"/>
      <c r="F53" s="247"/>
      <c r="G53" s="247"/>
      <c r="H53" s="247"/>
      <c r="I53" s="247"/>
      <c r="J53" s="247"/>
      <c r="K53" s="247"/>
      <c r="L53" s="247"/>
      <c r="M53" s="251"/>
      <c r="N53" s="251"/>
      <c r="O53" s="22">
        <f t="shared" si="2"/>
        <v>0</v>
      </c>
    </row>
    <row r="54" spans="1:15">
      <c r="A54" s="10">
        <v>1026</v>
      </c>
      <c r="B54" s="10" t="s">
        <v>35</v>
      </c>
      <c r="C54" s="247"/>
      <c r="D54" s="247"/>
      <c r="E54" s="247"/>
      <c r="F54" s="247"/>
      <c r="G54" s="247"/>
      <c r="H54" s="247"/>
      <c r="I54" s="247"/>
      <c r="J54" s="247"/>
      <c r="K54" s="247"/>
      <c r="L54" s="247"/>
      <c r="M54" s="251"/>
      <c r="N54" s="251"/>
      <c r="O54" s="22">
        <f t="shared" si="2"/>
        <v>0</v>
      </c>
    </row>
    <row r="55" spans="1:15">
      <c r="A55" s="10">
        <v>1027</v>
      </c>
      <c r="B55" s="10" t="s">
        <v>36</v>
      </c>
      <c r="C55" s="247"/>
      <c r="D55" s="247"/>
      <c r="E55" s="247"/>
      <c r="F55" s="247"/>
      <c r="G55" s="247"/>
      <c r="H55" s="247"/>
      <c r="I55" s="247"/>
      <c r="J55" s="247"/>
      <c r="K55" s="247"/>
      <c r="L55" s="247"/>
      <c r="M55" s="251"/>
      <c r="N55" s="251"/>
      <c r="O55" s="22">
        <f t="shared" si="2"/>
        <v>0</v>
      </c>
    </row>
    <row r="56" spans="1:15">
      <c r="A56" s="10">
        <v>1028</v>
      </c>
      <c r="B56" s="10" t="s">
        <v>37</v>
      </c>
      <c r="C56" s="247"/>
      <c r="D56" s="247"/>
      <c r="E56" s="247"/>
      <c r="F56" s="247"/>
      <c r="G56" s="247"/>
      <c r="H56" s="247"/>
      <c r="I56" s="247"/>
      <c r="J56" s="247"/>
      <c r="K56" s="247"/>
      <c r="L56" s="247"/>
      <c r="M56" s="251"/>
      <c r="N56" s="251"/>
      <c r="O56" s="22">
        <f t="shared" si="2"/>
        <v>0</v>
      </c>
    </row>
    <row r="57" spans="1:15">
      <c r="A57" s="10">
        <v>1029</v>
      </c>
      <c r="B57" s="10" t="s">
        <v>38</v>
      </c>
      <c r="C57" s="247"/>
      <c r="D57" s="247"/>
      <c r="E57" s="247"/>
      <c r="F57" s="247"/>
      <c r="G57" s="247"/>
      <c r="H57" s="247"/>
      <c r="I57" s="247"/>
      <c r="J57" s="247"/>
      <c r="K57" s="247"/>
      <c r="L57" s="247"/>
      <c r="M57" s="251"/>
      <c r="N57" s="251"/>
      <c r="O57" s="22">
        <f t="shared" si="2"/>
        <v>0</v>
      </c>
    </row>
    <row r="58" spans="1:15">
      <c r="A58" s="15">
        <v>1030</v>
      </c>
      <c r="B58" s="15" t="s">
        <v>18</v>
      </c>
      <c r="C58" s="248"/>
      <c r="D58" s="248"/>
      <c r="E58" s="248"/>
      <c r="F58" s="248"/>
      <c r="G58" s="249"/>
      <c r="H58" s="249"/>
      <c r="I58" s="249"/>
      <c r="J58" s="249"/>
      <c r="K58" s="249"/>
      <c r="L58" s="249"/>
      <c r="M58" s="252"/>
      <c r="N58" s="252"/>
      <c r="O58" s="24">
        <f t="shared" si="2"/>
        <v>0</v>
      </c>
    </row>
    <row r="59" spans="1:15">
      <c r="A59" s="4">
        <v>10300</v>
      </c>
      <c r="B59" s="4" t="s">
        <v>58</v>
      </c>
      <c r="C59" s="18">
        <f t="shared" ref="C59:N59" si="3">SUM(C32:C58)</f>
        <v>0</v>
      </c>
      <c r="D59" s="18">
        <f t="shared" si="3"/>
        <v>0</v>
      </c>
      <c r="E59" s="18">
        <f t="shared" si="3"/>
        <v>0</v>
      </c>
      <c r="F59" s="18">
        <f t="shared" si="3"/>
        <v>0</v>
      </c>
      <c r="G59" s="18">
        <f t="shared" si="3"/>
        <v>0</v>
      </c>
      <c r="H59" s="18">
        <f t="shared" si="3"/>
        <v>0</v>
      </c>
      <c r="I59" s="18">
        <f t="shared" si="3"/>
        <v>0</v>
      </c>
      <c r="J59" s="18">
        <f t="shared" si="3"/>
        <v>0</v>
      </c>
      <c r="K59" s="341">
        <f t="shared" si="3"/>
        <v>0</v>
      </c>
      <c r="L59" s="18">
        <f t="shared" si="3"/>
        <v>0</v>
      </c>
      <c r="M59" s="18">
        <f t="shared" si="3"/>
        <v>0</v>
      </c>
      <c r="N59" s="18">
        <f t="shared" si="3"/>
        <v>0</v>
      </c>
      <c r="O59" s="18">
        <f t="shared" si="2"/>
        <v>0</v>
      </c>
    </row>
    <row r="60" spans="1:15">
      <c r="A60" s="32"/>
      <c r="B60" s="32"/>
      <c r="C60"/>
      <c r="D60"/>
      <c r="E60"/>
      <c r="F60"/>
      <c r="G60"/>
      <c r="H60"/>
      <c r="I60"/>
      <c r="J60"/>
      <c r="K60"/>
      <c r="L60"/>
      <c r="M60"/>
      <c r="N60"/>
      <c r="O60" s="32"/>
    </row>
    <row r="61" spans="1:15">
      <c r="A61" s="3" t="s">
        <v>55</v>
      </c>
      <c r="B61" s="3" t="s">
        <v>40</v>
      </c>
      <c r="C61" s="3" t="s">
        <v>0</v>
      </c>
      <c r="D61" s="3" t="s">
        <v>1</v>
      </c>
      <c r="E61" s="3" t="s">
        <v>2</v>
      </c>
      <c r="F61" s="3" t="s">
        <v>3</v>
      </c>
      <c r="G61" s="3" t="s">
        <v>4</v>
      </c>
      <c r="H61" s="3" t="s">
        <v>5</v>
      </c>
      <c r="I61" s="3" t="s">
        <v>6</v>
      </c>
      <c r="J61" s="3" t="s">
        <v>7</v>
      </c>
      <c r="K61" s="3" t="s">
        <v>8</v>
      </c>
      <c r="L61" s="3" t="s">
        <v>9</v>
      </c>
      <c r="M61" s="3" t="s">
        <v>10</v>
      </c>
      <c r="N61" s="3" t="s">
        <v>11</v>
      </c>
      <c r="O61" s="3" t="s">
        <v>58</v>
      </c>
    </row>
    <row r="62" spans="1:15">
      <c r="A62" s="7">
        <v>1004</v>
      </c>
      <c r="B62" s="7" t="s">
        <v>99</v>
      </c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20">
        <f t="shared" ref="O62:O89" si="4">SUM(C62:N62)</f>
        <v>0</v>
      </c>
    </row>
    <row r="63" spans="1:15">
      <c r="A63" s="10">
        <v>1005</v>
      </c>
      <c r="B63" s="10" t="s">
        <v>13</v>
      </c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2">
        <f t="shared" si="4"/>
        <v>0</v>
      </c>
    </row>
    <row r="64" spans="1:15">
      <c r="A64" s="10">
        <v>1006</v>
      </c>
      <c r="B64" s="10" t="s">
        <v>14</v>
      </c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2">
        <f t="shared" si="4"/>
        <v>0</v>
      </c>
    </row>
    <row r="65" spans="1:15">
      <c r="A65" s="10">
        <v>1007</v>
      </c>
      <c r="B65" s="10" t="s">
        <v>15</v>
      </c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2">
        <f t="shared" si="4"/>
        <v>0</v>
      </c>
    </row>
    <row r="66" spans="1:15">
      <c r="A66" s="10">
        <v>1008</v>
      </c>
      <c r="B66" s="10" t="s">
        <v>16</v>
      </c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2">
        <f t="shared" si="4"/>
        <v>0</v>
      </c>
    </row>
    <row r="67" spans="1:15">
      <c r="A67" s="10">
        <v>1009</v>
      </c>
      <c r="B67" s="10" t="s">
        <v>17</v>
      </c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2">
        <f t="shared" si="4"/>
        <v>0</v>
      </c>
    </row>
    <row r="68" spans="1:15">
      <c r="A68" s="10">
        <v>1010</v>
      </c>
      <c r="B68" s="10" t="s">
        <v>19</v>
      </c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2">
        <f t="shared" si="4"/>
        <v>0</v>
      </c>
    </row>
    <row r="69" spans="1:15">
      <c r="A69" s="10">
        <v>1011</v>
      </c>
      <c r="B69" s="10" t="s">
        <v>20</v>
      </c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2">
        <f t="shared" si="4"/>
        <v>0</v>
      </c>
    </row>
    <row r="70" spans="1:15">
      <c r="A70" s="10">
        <v>1012</v>
      </c>
      <c r="B70" s="10" t="s">
        <v>21</v>
      </c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2">
        <f t="shared" si="4"/>
        <v>0</v>
      </c>
    </row>
    <row r="71" spans="1:15">
      <c r="A71" s="10">
        <v>1013</v>
      </c>
      <c r="B71" s="10" t="s">
        <v>22</v>
      </c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2">
        <f t="shared" si="4"/>
        <v>0</v>
      </c>
    </row>
    <row r="72" spans="1:15">
      <c r="A72" s="10">
        <v>1014</v>
      </c>
      <c r="B72" s="10" t="s">
        <v>23</v>
      </c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2">
        <f t="shared" si="4"/>
        <v>0</v>
      </c>
    </row>
    <row r="73" spans="1:15">
      <c r="A73" s="10">
        <v>1015</v>
      </c>
      <c r="B73" s="10" t="s">
        <v>24</v>
      </c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2">
        <f t="shared" si="4"/>
        <v>0</v>
      </c>
    </row>
    <row r="74" spans="1:15">
      <c r="A74" s="10">
        <v>1016</v>
      </c>
      <c r="B74" s="10" t="s">
        <v>25</v>
      </c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2">
        <f t="shared" si="4"/>
        <v>0</v>
      </c>
    </row>
    <row r="75" spans="1:15">
      <c r="A75" s="10">
        <v>1017</v>
      </c>
      <c r="B75" s="10" t="s">
        <v>26</v>
      </c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2">
        <f t="shared" si="4"/>
        <v>0</v>
      </c>
    </row>
    <row r="76" spans="1:15">
      <c r="A76" s="10">
        <v>1018</v>
      </c>
      <c r="B76" s="10" t="s">
        <v>27</v>
      </c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2">
        <f t="shared" si="4"/>
        <v>0</v>
      </c>
    </row>
    <row r="77" spans="1:15">
      <c r="A77" s="10">
        <v>1019</v>
      </c>
      <c r="B77" s="10" t="s">
        <v>28</v>
      </c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2">
        <f t="shared" si="4"/>
        <v>0</v>
      </c>
    </row>
    <row r="78" spans="1:15">
      <c r="A78" s="10">
        <v>1020</v>
      </c>
      <c r="B78" s="10" t="s">
        <v>29</v>
      </c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2">
        <f t="shared" si="4"/>
        <v>0</v>
      </c>
    </row>
    <row r="79" spans="1:15">
      <c r="A79" s="10">
        <v>1021</v>
      </c>
      <c r="B79" s="10" t="s">
        <v>30</v>
      </c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2">
        <f t="shared" si="4"/>
        <v>0</v>
      </c>
    </row>
    <row r="80" spans="1:15">
      <c r="A80" s="10">
        <v>1022</v>
      </c>
      <c r="B80" s="10" t="s">
        <v>31</v>
      </c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2">
        <f t="shared" si="4"/>
        <v>0</v>
      </c>
    </row>
    <row r="81" spans="1:15">
      <c r="A81" s="10">
        <v>1023</v>
      </c>
      <c r="B81" s="10" t="s">
        <v>32</v>
      </c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2">
        <f t="shared" si="4"/>
        <v>0</v>
      </c>
    </row>
    <row r="82" spans="1:15">
      <c r="A82" s="10">
        <v>1024</v>
      </c>
      <c r="B82" s="10" t="s">
        <v>33</v>
      </c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2">
        <f t="shared" si="4"/>
        <v>0</v>
      </c>
    </row>
    <row r="83" spans="1:15">
      <c r="A83" s="10">
        <v>1025</v>
      </c>
      <c r="B83" s="10" t="s">
        <v>34</v>
      </c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2">
        <f t="shared" si="4"/>
        <v>0</v>
      </c>
    </row>
    <row r="84" spans="1:15">
      <c r="A84" s="10">
        <v>1026</v>
      </c>
      <c r="B84" s="10" t="s">
        <v>35</v>
      </c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2">
        <f t="shared" si="4"/>
        <v>0</v>
      </c>
    </row>
    <row r="85" spans="1:15">
      <c r="A85" s="10">
        <v>1027</v>
      </c>
      <c r="B85" s="10" t="s">
        <v>36</v>
      </c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2">
        <f t="shared" si="4"/>
        <v>0</v>
      </c>
    </row>
    <row r="86" spans="1:15">
      <c r="A86" s="10">
        <v>1028</v>
      </c>
      <c r="B86" s="10" t="s">
        <v>37</v>
      </c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2">
        <f t="shared" si="4"/>
        <v>0</v>
      </c>
    </row>
    <row r="87" spans="1:15">
      <c r="A87" s="10">
        <v>1029</v>
      </c>
      <c r="B87" s="10" t="s">
        <v>38</v>
      </c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2">
        <f t="shared" si="4"/>
        <v>0</v>
      </c>
    </row>
    <row r="88" spans="1:15">
      <c r="A88" s="15">
        <v>1030</v>
      </c>
      <c r="B88" s="15" t="s">
        <v>18</v>
      </c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4">
        <f t="shared" si="4"/>
        <v>0</v>
      </c>
    </row>
    <row r="89" spans="1:15">
      <c r="A89" s="4">
        <v>10300</v>
      </c>
      <c r="B89" s="4" t="s">
        <v>58</v>
      </c>
      <c r="C89" s="18">
        <f t="shared" ref="C89:N89" si="5">SUM(C62:C88)</f>
        <v>0</v>
      </c>
      <c r="D89" s="18">
        <f t="shared" si="5"/>
        <v>0</v>
      </c>
      <c r="E89" s="18">
        <f t="shared" si="5"/>
        <v>0</v>
      </c>
      <c r="F89" s="18">
        <f t="shared" si="5"/>
        <v>0</v>
      </c>
      <c r="G89" s="18">
        <f t="shared" si="5"/>
        <v>0</v>
      </c>
      <c r="H89" s="18">
        <f t="shared" si="5"/>
        <v>0</v>
      </c>
      <c r="I89" s="18">
        <f t="shared" si="5"/>
        <v>0</v>
      </c>
      <c r="J89" s="18">
        <f t="shared" si="5"/>
        <v>0</v>
      </c>
      <c r="K89" s="18">
        <f t="shared" si="5"/>
        <v>0</v>
      </c>
      <c r="L89" s="18">
        <f t="shared" si="5"/>
        <v>0</v>
      </c>
      <c r="M89" s="18">
        <f t="shared" si="5"/>
        <v>0</v>
      </c>
      <c r="N89" s="18">
        <f t="shared" si="5"/>
        <v>0</v>
      </c>
      <c r="O89" s="18">
        <f t="shared" si="4"/>
        <v>0</v>
      </c>
    </row>
    <row r="90" spans="1:15">
      <c r="A90" s="32"/>
      <c r="B90" s="32"/>
      <c r="C90"/>
      <c r="D90"/>
      <c r="E90"/>
      <c r="F90"/>
      <c r="G90"/>
      <c r="H90"/>
      <c r="I90"/>
      <c r="J90"/>
      <c r="K90"/>
      <c r="L90"/>
      <c r="M90"/>
      <c r="N90"/>
      <c r="O90" s="32"/>
    </row>
    <row r="91" spans="1:15">
      <c r="A91" s="3" t="s">
        <v>55</v>
      </c>
      <c r="B91" s="3" t="s">
        <v>41</v>
      </c>
      <c r="C91" s="3" t="s">
        <v>0</v>
      </c>
      <c r="D91" s="3" t="s">
        <v>1</v>
      </c>
      <c r="E91" s="3" t="s">
        <v>2</v>
      </c>
      <c r="F91" s="3" t="s">
        <v>3</v>
      </c>
      <c r="G91" s="3" t="s">
        <v>4</v>
      </c>
      <c r="H91" s="3" t="s">
        <v>5</v>
      </c>
      <c r="I91" s="3" t="s">
        <v>6</v>
      </c>
      <c r="J91" s="3" t="s">
        <v>7</v>
      </c>
      <c r="K91" s="3" t="s">
        <v>8</v>
      </c>
      <c r="L91" s="3" t="s">
        <v>9</v>
      </c>
      <c r="M91" s="3" t="s">
        <v>10</v>
      </c>
      <c r="N91" s="3" t="s">
        <v>11</v>
      </c>
      <c r="O91" s="3" t="s">
        <v>58</v>
      </c>
    </row>
    <row r="92" spans="1:15">
      <c r="A92" s="7">
        <v>1004</v>
      </c>
      <c r="B92" s="7" t="s">
        <v>99</v>
      </c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7">
        <v>24.798894866049821</v>
      </c>
    </row>
    <row r="93" spans="1:15">
      <c r="A93" s="10">
        <v>1005</v>
      </c>
      <c r="B93" s="10" t="s">
        <v>13</v>
      </c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9">
        <v>15.498521862982217</v>
      </c>
    </row>
    <row r="94" spans="1:15">
      <c r="A94" s="10">
        <v>1006</v>
      </c>
      <c r="B94" s="10" t="s">
        <v>14</v>
      </c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9">
        <v>39.050575050690597</v>
      </c>
    </row>
    <row r="95" spans="1:15">
      <c r="A95" s="10">
        <v>1007</v>
      </c>
      <c r="B95" s="10" t="s">
        <v>15</v>
      </c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9">
        <v>22.551179780674097</v>
      </c>
    </row>
    <row r="96" spans="1:15">
      <c r="A96" s="10">
        <v>1008</v>
      </c>
      <c r="B96" s="10" t="s">
        <v>16</v>
      </c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9">
        <v>16.832856921875631</v>
      </c>
    </row>
    <row r="97" spans="1:15">
      <c r="A97" s="10">
        <v>1009</v>
      </c>
      <c r="B97" s="10" t="s">
        <v>17</v>
      </c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9">
        <v>21.781417739966901</v>
      </c>
    </row>
    <row r="98" spans="1:15">
      <c r="A98" s="10">
        <v>1010</v>
      </c>
      <c r="B98" s="10" t="s">
        <v>19</v>
      </c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9">
        <v>24.598340978715658</v>
      </c>
    </row>
    <row r="99" spans="1:15">
      <c r="A99" s="10">
        <v>1011</v>
      </c>
      <c r="B99" s="10" t="s">
        <v>20</v>
      </c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9">
        <v>9.6969657604336899</v>
      </c>
    </row>
    <row r="100" spans="1:15">
      <c r="A100" s="10">
        <v>1012</v>
      </c>
      <c r="B100" s="10" t="s">
        <v>21</v>
      </c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9">
        <v>22.342485461056501</v>
      </c>
    </row>
    <row r="101" spans="1:15">
      <c r="A101" s="10">
        <v>1013</v>
      </c>
      <c r="B101" s="10" t="s">
        <v>22</v>
      </c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9">
        <v>19.543842494509502</v>
      </c>
    </row>
    <row r="102" spans="1:15">
      <c r="A102" s="10">
        <v>1014</v>
      </c>
      <c r="B102" s="10" t="s">
        <v>23</v>
      </c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9">
        <v>25.260181537392906</v>
      </c>
    </row>
    <row r="103" spans="1:15">
      <c r="A103" s="10">
        <v>1015</v>
      </c>
      <c r="B103" s="10" t="s">
        <v>24</v>
      </c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9">
        <v>15.682254613845034</v>
      </c>
    </row>
    <row r="104" spans="1:15">
      <c r="A104" s="10">
        <v>1016</v>
      </c>
      <c r="B104" s="10" t="s">
        <v>25</v>
      </c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9">
        <v>28.531809984900175</v>
      </c>
    </row>
    <row r="105" spans="1:15">
      <c r="A105" s="10">
        <v>1017</v>
      </c>
      <c r="B105" s="10" t="s">
        <v>26</v>
      </c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9">
        <v>31.172979800806385</v>
      </c>
    </row>
    <row r="106" spans="1:15">
      <c r="A106" s="10">
        <v>1018</v>
      </c>
      <c r="B106" s="10" t="s">
        <v>27</v>
      </c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9">
        <v>20.975108258824264</v>
      </c>
    </row>
    <row r="107" spans="1:15">
      <c r="A107" s="10">
        <v>1019</v>
      </c>
      <c r="B107" s="10" t="s">
        <v>28</v>
      </c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9">
        <v>21.032647630744037</v>
      </c>
    </row>
    <row r="108" spans="1:15">
      <c r="A108" s="10">
        <v>1020</v>
      </c>
      <c r="B108" s="10" t="s">
        <v>29</v>
      </c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9">
        <v>26.86650986863587</v>
      </c>
    </row>
    <row r="109" spans="1:15">
      <c r="A109" s="10">
        <v>1021</v>
      </c>
      <c r="B109" s="10" t="s">
        <v>30</v>
      </c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9">
        <v>28.541479083065909</v>
      </c>
    </row>
    <row r="110" spans="1:15">
      <c r="A110" s="10">
        <v>1022</v>
      </c>
      <c r="B110" s="10" t="s">
        <v>31</v>
      </c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9">
        <v>25.358740482344022</v>
      </c>
    </row>
    <row r="111" spans="1:15">
      <c r="A111" s="10">
        <v>1023</v>
      </c>
      <c r="B111" s="10" t="s">
        <v>32</v>
      </c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9">
        <v>23.425832176637567</v>
      </c>
    </row>
    <row r="112" spans="1:15">
      <c r="A112" s="10">
        <v>1024</v>
      </c>
      <c r="B112" s="10" t="s">
        <v>33</v>
      </c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9">
        <v>22.51742675058447</v>
      </c>
    </row>
    <row r="113" spans="1:30">
      <c r="A113" s="10">
        <v>1025</v>
      </c>
      <c r="B113" s="10" t="s">
        <v>34</v>
      </c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9">
        <v>21.936506252982994</v>
      </c>
    </row>
    <row r="114" spans="1:30">
      <c r="A114" s="10">
        <v>1026</v>
      </c>
      <c r="B114" s="10" t="s">
        <v>35</v>
      </c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9">
        <v>13.59823021490976</v>
      </c>
    </row>
    <row r="115" spans="1:30">
      <c r="A115" s="10">
        <v>1027</v>
      </c>
      <c r="B115" s="10" t="s">
        <v>36</v>
      </c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9">
        <v>21.129485455748341</v>
      </c>
    </row>
    <row r="116" spans="1:30">
      <c r="A116" s="10">
        <v>1028</v>
      </c>
      <c r="B116" s="10" t="s">
        <v>37</v>
      </c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9">
        <v>24.621646886862464</v>
      </c>
    </row>
    <row r="117" spans="1:30">
      <c r="A117" s="10">
        <v>1029</v>
      </c>
      <c r="B117" s="10" t="s">
        <v>38</v>
      </c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9">
        <v>18.026735266429338</v>
      </c>
    </row>
    <row r="118" spans="1:30">
      <c r="A118" s="15">
        <v>1030</v>
      </c>
      <c r="B118" s="15" t="s">
        <v>18</v>
      </c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1">
        <v>15.554242455383141</v>
      </c>
    </row>
    <row r="119" spans="1:30">
      <c r="A119" s="4">
        <v>10300</v>
      </c>
      <c r="B119" s="4" t="s">
        <v>58</v>
      </c>
      <c r="C119" s="25">
        <v>26.866946191316849</v>
      </c>
      <c r="D119" s="25">
        <v>23.716684359591685</v>
      </c>
      <c r="E119" s="25">
        <v>28.072397232107786</v>
      </c>
      <c r="F119" s="25">
        <v>26.680520702655876</v>
      </c>
      <c r="G119" s="25">
        <v>21.105540215203561</v>
      </c>
      <c r="H119" s="25">
        <v>28.52947608103046</v>
      </c>
      <c r="I119" s="25">
        <v>20.676913414690095</v>
      </c>
      <c r="J119" s="25">
        <v>23.973533897288537</v>
      </c>
      <c r="K119" s="25">
        <v>21.625583207582817</v>
      </c>
      <c r="L119" s="25">
        <v>25.489260066589349</v>
      </c>
      <c r="M119" s="25">
        <v>24.916996508214424</v>
      </c>
      <c r="N119" s="25">
        <v>23.32510457356755</v>
      </c>
      <c r="O119" s="25">
        <v>24.601196756155861</v>
      </c>
    </row>
    <row r="120" spans="1:30">
      <c r="A120" s="32"/>
      <c r="B120" s="32"/>
      <c r="C120"/>
      <c r="D120"/>
      <c r="E120"/>
      <c r="F120"/>
      <c r="G120"/>
      <c r="H120"/>
      <c r="I120"/>
      <c r="J120"/>
      <c r="K120"/>
      <c r="L120"/>
      <c r="M120"/>
      <c r="N120"/>
      <c r="O120" s="32"/>
      <c r="R120" t="s">
        <v>76</v>
      </c>
    </row>
    <row r="121" spans="1:30">
      <c r="A121" s="3" t="s">
        <v>55</v>
      </c>
      <c r="B121" s="3" t="s">
        <v>42</v>
      </c>
      <c r="C121" s="3" t="s">
        <v>0</v>
      </c>
      <c r="D121" s="3" t="s">
        <v>1</v>
      </c>
      <c r="E121" s="3" t="s">
        <v>2</v>
      </c>
      <c r="F121" s="3" t="s">
        <v>3</v>
      </c>
      <c r="G121" s="3" t="s">
        <v>4</v>
      </c>
      <c r="H121" s="293" t="s">
        <v>5</v>
      </c>
      <c r="I121" s="3" t="s">
        <v>6</v>
      </c>
      <c r="J121" s="3" t="s">
        <v>7</v>
      </c>
      <c r="K121" s="3" t="s">
        <v>8</v>
      </c>
      <c r="L121" s="3" t="s">
        <v>9</v>
      </c>
      <c r="M121" s="3" t="s">
        <v>10</v>
      </c>
      <c r="N121" s="3" t="s">
        <v>11</v>
      </c>
      <c r="O121" s="3" t="s">
        <v>58</v>
      </c>
      <c r="Q121" s="3" t="s">
        <v>55</v>
      </c>
      <c r="R121" s="3" t="s">
        <v>42</v>
      </c>
      <c r="S121" s="3" t="s">
        <v>77</v>
      </c>
      <c r="T121" s="3" t="s">
        <v>78</v>
      </c>
      <c r="U121" s="3" t="s">
        <v>79</v>
      </c>
      <c r="V121" s="3" t="s">
        <v>80</v>
      </c>
      <c r="W121" s="3" t="s">
        <v>81</v>
      </c>
      <c r="X121" s="3" t="s">
        <v>82</v>
      </c>
      <c r="Y121" s="3" t="s">
        <v>83</v>
      </c>
      <c r="Z121" s="3" t="s">
        <v>84</v>
      </c>
      <c r="AA121" s="3" t="s">
        <v>85</v>
      </c>
      <c r="AB121" s="3" t="s">
        <v>86</v>
      </c>
      <c r="AC121" s="3" t="s">
        <v>87</v>
      </c>
      <c r="AD121" s="3" t="s">
        <v>88</v>
      </c>
    </row>
    <row r="122" spans="1:30">
      <c r="A122" s="7">
        <v>1004</v>
      </c>
      <c r="B122" s="7" t="s">
        <v>99</v>
      </c>
      <c r="C122" s="246"/>
      <c r="D122" s="246"/>
      <c r="E122" s="246"/>
      <c r="F122" s="246"/>
      <c r="G122" s="246"/>
      <c r="H122" s="246"/>
      <c r="I122" s="246"/>
      <c r="J122" s="246"/>
      <c r="K122" s="246"/>
      <c r="L122" s="50"/>
      <c r="M122" s="50"/>
      <c r="N122" s="50"/>
      <c r="O122" s="136">
        <v>0.84059592851543807</v>
      </c>
      <c r="Q122" s="7">
        <v>1004</v>
      </c>
      <c r="R122" s="7" t="s">
        <v>99</v>
      </c>
      <c r="S122" s="383"/>
      <c r="T122" s="383"/>
      <c r="U122" s="383"/>
      <c r="V122" s="383"/>
      <c r="W122" s="383"/>
      <c r="X122" s="383"/>
      <c r="Y122" s="383"/>
      <c r="Z122" s="383"/>
      <c r="AA122" s="383"/>
      <c r="AB122" s="383"/>
      <c r="AC122" s="383"/>
      <c r="AD122" s="383"/>
    </row>
    <row r="123" spans="1:30">
      <c r="A123" s="10">
        <v>1005</v>
      </c>
      <c r="B123" s="10" t="s">
        <v>13</v>
      </c>
      <c r="C123" s="247"/>
      <c r="D123" s="247"/>
      <c r="E123" s="247"/>
      <c r="F123" s="247"/>
      <c r="G123" s="247"/>
      <c r="H123" s="247"/>
      <c r="I123" s="247"/>
      <c r="J123" s="247"/>
      <c r="K123" s="247"/>
      <c r="L123" s="51"/>
      <c r="M123" s="51"/>
      <c r="N123" s="51"/>
      <c r="O123" s="137">
        <v>0.5415334164480009</v>
      </c>
      <c r="Q123" s="10">
        <v>1005</v>
      </c>
      <c r="R123" s="10" t="s">
        <v>13</v>
      </c>
      <c r="S123" s="384"/>
      <c r="T123" s="384"/>
      <c r="U123" s="384"/>
      <c r="V123" s="384"/>
      <c r="W123" s="384"/>
      <c r="X123" s="384"/>
      <c r="Y123" s="384"/>
      <c r="Z123" s="384"/>
      <c r="AA123" s="384"/>
      <c r="AB123" s="384"/>
      <c r="AC123" s="384"/>
      <c r="AD123" s="384"/>
    </row>
    <row r="124" spans="1:30">
      <c r="A124" s="10">
        <v>1006</v>
      </c>
      <c r="B124" s="10" t="s">
        <v>14</v>
      </c>
      <c r="C124" s="247"/>
      <c r="D124" s="247"/>
      <c r="E124" s="247"/>
      <c r="F124" s="247"/>
      <c r="G124" s="247"/>
      <c r="H124" s="247"/>
      <c r="I124" s="247"/>
      <c r="J124" s="247"/>
      <c r="K124" s="247"/>
      <c r="L124" s="51"/>
      <c r="M124" s="51"/>
      <c r="N124" s="51"/>
      <c r="O124" s="137">
        <v>0.48078064179751434</v>
      </c>
      <c r="Q124" s="10">
        <v>1006</v>
      </c>
      <c r="R124" s="10" t="s">
        <v>14</v>
      </c>
      <c r="S124" s="384"/>
      <c r="T124" s="384"/>
      <c r="U124" s="384"/>
      <c r="V124" s="384"/>
      <c r="W124" s="384"/>
      <c r="X124" s="384"/>
      <c r="Y124" s="384"/>
      <c r="Z124" s="384"/>
      <c r="AA124" s="384"/>
      <c r="AB124" s="384"/>
      <c r="AC124" s="384"/>
      <c r="AD124" s="384"/>
    </row>
    <row r="125" spans="1:30">
      <c r="A125" s="10">
        <v>1007</v>
      </c>
      <c r="B125" s="10" t="s">
        <v>15</v>
      </c>
      <c r="C125" s="247"/>
      <c r="D125" s="247"/>
      <c r="E125" s="247"/>
      <c r="F125" s="247"/>
      <c r="G125" s="247"/>
      <c r="H125" s="247"/>
      <c r="I125" s="247"/>
      <c r="J125" s="247"/>
      <c r="K125" s="247"/>
      <c r="L125" s="51"/>
      <c r="M125" s="51"/>
      <c r="N125" s="51"/>
      <c r="O125" s="137">
        <v>0.72673477797160735</v>
      </c>
      <c r="Q125" s="10">
        <v>1007</v>
      </c>
      <c r="R125" s="10" t="s">
        <v>15</v>
      </c>
      <c r="S125" s="384"/>
      <c r="T125" s="384"/>
      <c r="U125" s="384"/>
      <c r="V125" s="384"/>
      <c r="W125" s="384"/>
      <c r="X125" s="384"/>
      <c r="Y125" s="384"/>
      <c r="Z125" s="384"/>
      <c r="AA125" s="384"/>
      <c r="AB125" s="384"/>
      <c r="AC125" s="384"/>
      <c r="AD125" s="384"/>
    </row>
    <row r="126" spans="1:30">
      <c r="A126" s="10">
        <v>1008</v>
      </c>
      <c r="B126" s="10" t="s">
        <v>16</v>
      </c>
      <c r="C126" s="247"/>
      <c r="D126" s="247"/>
      <c r="E126" s="247"/>
      <c r="F126" s="247"/>
      <c r="G126" s="247"/>
      <c r="H126" s="247"/>
      <c r="I126" s="247"/>
      <c r="J126" s="247"/>
      <c r="K126" s="247"/>
      <c r="L126" s="51"/>
      <c r="M126" s="51"/>
      <c r="N126" s="51"/>
      <c r="O126" s="137">
        <v>0.74212203117255027</v>
      </c>
      <c r="Q126" s="10">
        <v>1008</v>
      </c>
      <c r="R126" s="10" t="s">
        <v>16</v>
      </c>
      <c r="S126" s="384"/>
      <c r="T126" s="384"/>
      <c r="U126" s="384"/>
      <c r="V126" s="384"/>
      <c r="W126" s="384"/>
      <c r="X126" s="384"/>
      <c r="Y126" s="384"/>
      <c r="Z126" s="384"/>
      <c r="AA126" s="384"/>
      <c r="AB126" s="384"/>
      <c r="AC126" s="384"/>
      <c r="AD126" s="384"/>
    </row>
    <row r="127" spans="1:30">
      <c r="A127" s="10">
        <v>1009</v>
      </c>
      <c r="B127" s="10" t="s">
        <v>17</v>
      </c>
      <c r="C127" s="247"/>
      <c r="D127" s="247"/>
      <c r="E127" s="247"/>
      <c r="F127" s="247"/>
      <c r="G127" s="247"/>
      <c r="H127" s="247"/>
      <c r="I127" s="247"/>
      <c r="J127" s="247"/>
      <c r="K127" s="247"/>
      <c r="L127" s="51"/>
      <c r="M127" s="51"/>
      <c r="N127" s="51"/>
      <c r="O127" s="137">
        <v>0.6317965452979859</v>
      </c>
      <c r="Q127" s="10">
        <v>1009</v>
      </c>
      <c r="R127" s="10" t="s">
        <v>17</v>
      </c>
      <c r="S127" s="384"/>
      <c r="T127" s="384"/>
      <c r="U127" s="384"/>
      <c r="V127" s="384"/>
      <c r="W127" s="384"/>
      <c r="X127" s="384"/>
      <c r="Y127" s="384"/>
      <c r="Z127" s="384"/>
      <c r="AA127" s="384"/>
      <c r="AB127" s="384"/>
      <c r="AC127" s="384"/>
      <c r="AD127" s="384"/>
    </row>
    <row r="128" spans="1:30">
      <c r="A128" s="10">
        <v>1010</v>
      </c>
      <c r="B128" s="10" t="s">
        <v>19</v>
      </c>
      <c r="C128" s="247"/>
      <c r="D128" s="247"/>
      <c r="E128" s="247"/>
      <c r="F128" s="247"/>
      <c r="G128" s="247"/>
      <c r="H128" s="247"/>
      <c r="I128" s="247"/>
      <c r="J128" s="247"/>
      <c r="K128" s="247"/>
      <c r="L128" s="51"/>
      <c r="M128" s="51"/>
      <c r="N128" s="51"/>
      <c r="O128" s="137">
        <v>0.70007378065752157</v>
      </c>
      <c r="Q128" s="10">
        <v>1010</v>
      </c>
      <c r="R128" s="10" t="s">
        <v>19</v>
      </c>
      <c r="S128" s="384"/>
      <c r="T128" s="384"/>
      <c r="U128" s="384"/>
      <c r="V128" s="384"/>
      <c r="W128" s="384"/>
      <c r="X128" s="384"/>
      <c r="Y128" s="384"/>
      <c r="Z128" s="384"/>
      <c r="AA128" s="384"/>
      <c r="AB128" s="384"/>
      <c r="AC128" s="384"/>
      <c r="AD128" s="384"/>
    </row>
    <row r="129" spans="1:30">
      <c r="A129" s="10">
        <v>1011</v>
      </c>
      <c r="B129" s="10" t="s">
        <v>20</v>
      </c>
      <c r="C129" s="247"/>
      <c r="D129" s="247"/>
      <c r="E129" s="247"/>
      <c r="F129" s="247"/>
      <c r="G129" s="247"/>
      <c r="H129" s="247"/>
      <c r="I129" s="247"/>
      <c r="J129" s="247"/>
      <c r="K129" s="247"/>
      <c r="L129" s="51"/>
      <c r="M129" s="51"/>
      <c r="N129" s="51"/>
      <c r="O129" s="137">
        <v>0.5505438599064254</v>
      </c>
      <c r="Q129" s="10">
        <v>1011</v>
      </c>
      <c r="R129" s="10" t="s">
        <v>20</v>
      </c>
      <c r="S129" s="384"/>
      <c r="T129" s="384"/>
      <c r="U129" s="384"/>
      <c r="V129" s="384"/>
      <c r="W129" s="384"/>
      <c r="X129" s="384"/>
      <c r="Y129" s="384"/>
      <c r="Z129" s="384"/>
      <c r="AA129" s="384"/>
      <c r="AB129" s="384"/>
      <c r="AC129" s="384"/>
      <c r="AD129" s="384"/>
    </row>
    <row r="130" spans="1:30">
      <c r="A130" s="10">
        <v>1012</v>
      </c>
      <c r="B130" s="10" t="s">
        <v>21</v>
      </c>
      <c r="C130" s="247"/>
      <c r="D130" s="247"/>
      <c r="E130" s="247"/>
      <c r="F130" s="247"/>
      <c r="G130" s="247"/>
      <c r="H130" s="247"/>
      <c r="I130" s="247"/>
      <c r="J130" s="247"/>
      <c r="K130" s="247"/>
      <c r="L130" s="51"/>
      <c r="M130" s="51"/>
      <c r="N130" s="51"/>
      <c r="O130" s="137">
        <v>0.59773526050056536</v>
      </c>
      <c r="Q130" s="10">
        <v>1012</v>
      </c>
      <c r="R130" s="10" t="s">
        <v>21</v>
      </c>
      <c r="S130" s="384"/>
      <c r="T130" s="384"/>
      <c r="U130" s="384"/>
      <c r="V130" s="384"/>
      <c r="W130" s="384"/>
      <c r="X130" s="384"/>
      <c r="Y130" s="384"/>
      <c r="Z130" s="384"/>
      <c r="AA130" s="384"/>
      <c r="AB130" s="384"/>
      <c r="AC130" s="384"/>
      <c r="AD130" s="384"/>
    </row>
    <row r="131" spans="1:30">
      <c r="A131" s="10">
        <v>1013</v>
      </c>
      <c r="B131" s="10" t="s">
        <v>22</v>
      </c>
      <c r="C131" s="247"/>
      <c r="D131" s="247"/>
      <c r="E131" s="247"/>
      <c r="F131" s="247"/>
      <c r="G131" s="247"/>
      <c r="H131" s="247"/>
      <c r="I131" s="247"/>
      <c r="J131" s="247"/>
      <c r="K131" s="247"/>
      <c r="L131" s="51"/>
      <c r="M131" s="51"/>
      <c r="N131" s="51"/>
      <c r="O131" s="137">
        <v>0.47093136031780963</v>
      </c>
      <c r="Q131" s="10">
        <v>1013</v>
      </c>
      <c r="R131" s="10" t="s">
        <v>22</v>
      </c>
      <c r="S131" s="384"/>
      <c r="T131" s="384"/>
      <c r="U131" s="384"/>
      <c r="V131" s="384"/>
      <c r="W131" s="384"/>
      <c r="X131" s="384"/>
      <c r="Y131" s="384"/>
      <c r="Z131" s="384"/>
      <c r="AA131" s="384"/>
      <c r="AB131" s="384"/>
      <c r="AC131" s="384"/>
      <c r="AD131" s="384"/>
    </row>
    <row r="132" spans="1:30">
      <c r="A132" s="10">
        <v>1014</v>
      </c>
      <c r="B132" s="10" t="s">
        <v>23</v>
      </c>
      <c r="C132" s="247"/>
      <c r="D132" s="247"/>
      <c r="E132" s="247"/>
      <c r="F132" s="247"/>
      <c r="G132" s="247"/>
      <c r="H132" s="247"/>
      <c r="I132" s="247"/>
      <c r="J132" s="247"/>
      <c r="K132" s="247"/>
      <c r="L132" s="51"/>
      <c r="M132" s="51"/>
      <c r="N132" s="51"/>
      <c r="O132" s="137">
        <v>0.6045828287880961</v>
      </c>
      <c r="Q132" s="10">
        <v>1014</v>
      </c>
      <c r="R132" s="10" t="s">
        <v>23</v>
      </c>
      <c r="S132" s="384"/>
      <c r="T132" s="384"/>
      <c r="U132" s="384"/>
      <c r="V132" s="384"/>
      <c r="W132" s="384"/>
      <c r="X132" s="384"/>
      <c r="Y132" s="384"/>
      <c r="Z132" s="384"/>
      <c r="AA132" s="384"/>
      <c r="AB132" s="384"/>
      <c r="AC132" s="384"/>
      <c r="AD132" s="384"/>
    </row>
    <row r="133" spans="1:30">
      <c r="A133" s="10">
        <v>1015</v>
      </c>
      <c r="B133" s="10" t="s">
        <v>24</v>
      </c>
      <c r="C133" s="247"/>
      <c r="D133" s="247"/>
      <c r="E133" s="247"/>
      <c r="F133" s="247"/>
      <c r="G133" s="247"/>
      <c r="H133" s="247"/>
      <c r="I133" s="247"/>
      <c r="J133" s="247"/>
      <c r="K133" s="247"/>
      <c r="L133" s="51"/>
      <c r="M133" s="51"/>
      <c r="N133" s="51"/>
      <c r="O133" s="137">
        <v>0.51139019631249172</v>
      </c>
      <c r="Q133" s="10">
        <v>1015</v>
      </c>
      <c r="R133" s="10" t="s">
        <v>24</v>
      </c>
      <c r="S133" s="384"/>
      <c r="T133" s="384"/>
      <c r="U133" s="384"/>
      <c r="V133" s="384"/>
      <c r="W133" s="384"/>
      <c r="X133" s="384"/>
      <c r="Y133" s="384"/>
      <c r="Z133" s="384"/>
      <c r="AA133" s="384"/>
      <c r="AB133" s="384"/>
      <c r="AC133" s="384"/>
      <c r="AD133" s="384"/>
    </row>
    <row r="134" spans="1:30">
      <c r="A134" s="10">
        <v>1016</v>
      </c>
      <c r="B134" s="10" t="s">
        <v>25</v>
      </c>
      <c r="C134" s="247"/>
      <c r="D134" s="247"/>
      <c r="E134" s="247"/>
      <c r="F134" s="247"/>
      <c r="G134" s="247"/>
      <c r="H134" s="247"/>
      <c r="I134" s="247"/>
      <c r="J134" s="247"/>
      <c r="K134" s="247"/>
      <c r="L134" s="51"/>
      <c r="M134" s="51"/>
      <c r="N134" s="51"/>
      <c r="O134" s="137">
        <v>0.45301568597270858</v>
      </c>
      <c r="Q134" s="10">
        <v>1016</v>
      </c>
      <c r="R134" s="10" t="s">
        <v>25</v>
      </c>
      <c r="S134" s="384"/>
      <c r="T134" s="384"/>
      <c r="U134" s="384"/>
      <c r="V134" s="384"/>
      <c r="W134" s="384"/>
      <c r="X134" s="384"/>
      <c r="Y134" s="384"/>
      <c r="Z134" s="384"/>
      <c r="AA134" s="384"/>
      <c r="AB134" s="384"/>
      <c r="AC134" s="384"/>
      <c r="AD134" s="384"/>
    </row>
    <row r="135" spans="1:30">
      <c r="A135" s="10">
        <v>1017</v>
      </c>
      <c r="B135" s="10" t="s">
        <v>26</v>
      </c>
      <c r="C135" s="247"/>
      <c r="D135" s="247"/>
      <c r="E135" s="247"/>
      <c r="F135" s="247"/>
      <c r="G135" s="247"/>
      <c r="H135" s="247"/>
      <c r="I135" s="247"/>
      <c r="J135" s="247"/>
      <c r="K135" s="247"/>
      <c r="L135" s="51"/>
      <c r="M135" s="51"/>
      <c r="N135" s="51"/>
      <c r="O135" s="137">
        <v>0.56349067819765197</v>
      </c>
      <c r="Q135" s="10">
        <v>1017</v>
      </c>
      <c r="R135" s="10" t="s">
        <v>26</v>
      </c>
      <c r="S135" s="384"/>
      <c r="T135" s="384"/>
      <c r="U135" s="384"/>
      <c r="V135" s="384"/>
      <c r="W135" s="384"/>
      <c r="X135" s="384"/>
      <c r="Y135" s="384"/>
      <c r="Z135" s="384"/>
      <c r="AA135" s="384"/>
      <c r="AB135" s="384"/>
      <c r="AC135" s="384"/>
      <c r="AD135" s="384"/>
    </row>
    <row r="136" spans="1:30">
      <c r="A136" s="10">
        <v>1018</v>
      </c>
      <c r="B136" s="10" t="s">
        <v>27</v>
      </c>
      <c r="C136" s="247"/>
      <c r="D136" s="247"/>
      <c r="E136" s="247"/>
      <c r="F136" s="247"/>
      <c r="G136" s="247"/>
      <c r="H136" s="247"/>
      <c r="I136" s="247"/>
      <c r="J136" s="247"/>
      <c r="K136" s="247"/>
      <c r="L136" s="51"/>
      <c r="M136" s="51"/>
      <c r="N136" s="51"/>
      <c r="O136" s="137">
        <v>0.49803989429529827</v>
      </c>
      <c r="Q136" s="10">
        <v>1018</v>
      </c>
      <c r="R136" s="10" t="s">
        <v>27</v>
      </c>
      <c r="S136" s="384"/>
      <c r="T136" s="384"/>
      <c r="U136" s="384"/>
      <c r="V136" s="384"/>
      <c r="W136" s="384"/>
      <c r="X136" s="384"/>
      <c r="Y136" s="384"/>
      <c r="Z136" s="384"/>
      <c r="AA136" s="384"/>
      <c r="AB136" s="384"/>
      <c r="AC136" s="384"/>
      <c r="AD136" s="384"/>
    </row>
    <row r="137" spans="1:30">
      <c r="A137" s="10">
        <v>1019</v>
      </c>
      <c r="B137" s="10" t="s">
        <v>28</v>
      </c>
      <c r="C137" s="247"/>
      <c r="D137" s="247"/>
      <c r="E137" s="247"/>
      <c r="F137" s="247"/>
      <c r="G137" s="247"/>
      <c r="H137" s="247"/>
      <c r="I137" s="247"/>
      <c r="J137" s="247"/>
      <c r="K137" s="247"/>
      <c r="L137" s="51"/>
      <c r="M137" s="51"/>
      <c r="N137" s="51"/>
      <c r="O137" s="137">
        <v>0.49462316078868024</v>
      </c>
      <c r="Q137" s="10">
        <v>1019</v>
      </c>
      <c r="R137" s="10" t="s">
        <v>28</v>
      </c>
      <c r="S137" s="384"/>
      <c r="T137" s="384"/>
      <c r="U137" s="384"/>
      <c r="V137" s="384"/>
      <c r="W137" s="384"/>
      <c r="X137" s="384"/>
      <c r="Y137" s="384"/>
      <c r="Z137" s="384"/>
      <c r="AA137" s="384"/>
      <c r="AB137" s="384"/>
      <c r="AC137" s="384"/>
      <c r="AD137" s="384"/>
    </row>
    <row r="138" spans="1:30">
      <c r="A138" s="10">
        <v>1020</v>
      </c>
      <c r="B138" s="10" t="s">
        <v>29</v>
      </c>
      <c r="C138" s="247"/>
      <c r="D138" s="247"/>
      <c r="E138" s="247"/>
      <c r="F138" s="247"/>
      <c r="G138" s="247"/>
      <c r="H138" s="247"/>
      <c r="I138" s="247"/>
      <c r="J138" s="247"/>
      <c r="K138" s="247"/>
      <c r="L138" s="51"/>
      <c r="M138" s="51"/>
      <c r="N138" s="51"/>
      <c r="O138" s="137">
        <v>0.6336575148080299</v>
      </c>
      <c r="Q138" s="10">
        <v>1020</v>
      </c>
      <c r="R138" s="10" t="s">
        <v>29</v>
      </c>
      <c r="S138" s="384"/>
      <c r="T138" s="384"/>
      <c r="U138" s="384"/>
      <c r="V138" s="384"/>
      <c r="W138" s="384"/>
      <c r="X138" s="384"/>
      <c r="Y138" s="384"/>
      <c r="Z138" s="384"/>
      <c r="AA138" s="384"/>
      <c r="AB138" s="384"/>
      <c r="AC138" s="384"/>
      <c r="AD138" s="384"/>
    </row>
    <row r="139" spans="1:30">
      <c r="A139" s="10">
        <v>1021</v>
      </c>
      <c r="B139" s="10" t="s">
        <v>30</v>
      </c>
      <c r="C139" s="247"/>
      <c r="D139" s="247"/>
      <c r="E139" s="247"/>
      <c r="F139" s="247"/>
      <c r="G139" s="247"/>
      <c r="H139" s="247"/>
      <c r="I139" s="247"/>
      <c r="J139" s="247"/>
      <c r="K139" s="247"/>
      <c r="L139" s="51"/>
      <c r="M139" s="51"/>
      <c r="N139" s="51"/>
      <c r="O139" s="137">
        <v>0.52027082383824919</v>
      </c>
      <c r="Q139" s="10">
        <v>1021</v>
      </c>
      <c r="R139" s="10" t="s">
        <v>30</v>
      </c>
      <c r="S139" s="384"/>
      <c r="T139" s="384"/>
      <c r="U139" s="384"/>
      <c r="V139" s="384"/>
      <c r="W139" s="384"/>
      <c r="X139" s="384"/>
      <c r="Y139" s="384"/>
      <c r="Z139" s="384"/>
      <c r="AA139" s="384"/>
      <c r="AB139" s="384"/>
      <c r="AC139" s="384"/>
      <c r="AD139" s="384"/>
    </row>
    <row r="140" spans="1:30">
      <c r="A140" s="10">
        <v>1022</v>
      </c>
      <c r="B140" s="10" t="s">
        <v>31</v>
      </c>
      <c r="C140" s="247"/>
      <c r="D140" s="247"/>
      <c r="E140" s="247"/>
      <c r="F140" s="247"/>
      <c r="G140" s="247"/>
      <c r="H140" s="247"/>
      <c r="I140" s="247"/>
      <c r="J140" s="247"/>
      <c r="K140" s="247"/>
      <c r="L140" s="51"/>
      <c r="M140" s="51"/>
      <c r="N140" s="51"/>
      <c r="O140" s="137">
        <v>0.58468213619121678</v>
      </c>
      <c r="Q140" s="10">
        <v>1022</v>
      </c>
      <c r="R140" s="10" t="s">
        <v>31</v>
      </c>
      <c r="S140" s="384"/>
      <c r="T140" s="384"/>
      <c r="U140" s="384"/>
      <c r="V140" s="384"/>
      <c r="W140" s="384"/>
      <c r="X140" s="384"/>
      <c r="Y140" s="384"/>
      <c r="Z140" s="384"/>
      <c r="AA140" s="384"/>
      <c r="AB140" s="384"/>
      <c r="AC140" s="384"/>
      <c r="AD140" s="384"/>
    </row>
    <row r="141" spans="1:30">
      <c r="A141" s="10">
        <v>1023</v>
      </c>
      <c r="B141" s="10" t="s">
        <v>32</v>
      </c>
      <c r="C141" s="247"/>
      <c r="D141" s="247"/>
      <c r="E141" s="247"/>
      <c r="F141" s="247"/>
      <c r="G141" s="247"/>
      <c r="H141" s="247"/>
      <c r="I141" s="247"/>
      <c r="J141" s="247"/>
      <c r="K141" s="247"/>
      <c r="L141" s="51"/>
      <c r="M141" s="51"/>
      <c r="N141" s="51"/>
      <c r="O141" s="137">
        <v>0.45202443023855726</v>
      </c>
      <c r="Q141" s="10">
        <v>1023</v>
      </c>
      <c r="R141" s="10" t="s">
        <v>32</v>
      </c>
      <c r="S141" s="384"/>
      <c r="T141" s="384"/>
      <c r="U141" s="384"/>
      <c r="V141" s="384"/>
      <c r="W141" s="384"/>
      <c r="X141" s="384"/>
      <c r="Y141" s="384"/>
      <c r="Z141" s="384"/>
      <c r="AA141" s="384"/>
      <c r="AB141" s="384"/>
      <c r="AC141" s="384"/>
      <c r="AD141" s="384"/>
    </row>
    <row r="142" spans="1:30">
      <c r="A142" s="10">
        <v>1024</v>
      </c>
      <c r="B142" s="10" t="s">
        <v>33</v>
      </c>
      <c r="C142" s="247"/>
      <c r="D142" s="247"/>
      <c r="E142" s="247"/>
      <c r="F142" s="247"/>
      <c r="G142" s="247"/>
      <c r="H142" s="247"/>
      <c r="I142" s="247"/>
      <c r="J142" s="247"/>
      <c r="K142" s="247"/>
      <c r="L142" s="51"/>
      <c r="M142" s="51"/>
      <c r="N142" s="51"/>
      <c r="O142" s="137">
        <v>0.69350111116639779</v>
      </c>
      <c r="Q142" s="10">
        <v>1024</v>
      </c>
      <c r="R142" s="10" t="s">
        <v>33</v>
      </c>
      <c r="S142" s="384"/>
      <c r="T142" s="384"/>
      <c r="U142" s="384"/>
      <c r="V142" s="384"/>
      <c r="W142" s="384"/>
      <c r="X142" s="384"/>
      <c r="Y142" s="384"/>
      <c r="Z142" s="384"/>
      <c r="AA142" s="384"/>
      <c r="AB142" s="384"/>
      <c r="AC142" s="384"/>
      <c r="AD142" s="384"/>
    </row>
    <row r="143" spans="1:30">
      <c r="A143" s="10">
        <v>1025</v>
      </c>
      <c r="B143" s="10" t="s">
        <v>34</v>
      </c>
      <c r="C143" s="247"/>
      <c r="D143" s="247"/>
      <c r="E143" s="247"/>
      <c r="F143" s="247"/>
      <c r="G143" s="247"/>
      <c r="H143" s="247"/>
      <c r="I143" s="247"/>
      <c r="J143" s="247"/>
      <c r="K143" s="247"/>
      <c r="L143" s="51"/>
      <c r="M143" s="51"/>
      <c r="N143" s="51"/>
      <c r="O143" s="137">
        <v>0.43533365159723242</v>
      </c>
      <c r="Q143" s="10">
        <v>1025</v>
      </c>
      <c r="R143" s="10" t="s">
        <v>34</v>
      </c>
      <c r="S143" s="384"/>
      <c r="T143" s="384"/>
      <c r="U143" s="384"/>
      <c r="V143" s="384"/>
      <c r="W143" s="384"/>
      <c r="X143" s="384"/>
      <c r="Y143" s="384"/>
      <c r="Z143" s="384"/>
      <c r="AA143" s="384"/>
      <c r="AB143" s="384"/>
      <c r="AC143" s="384"/>
      <c r="AD143" s="384"/>
    </row>
    <row r="144" spans="1:30">
      <c r="A144" s="10">
        <v>1026</v>
      </c>
      <c r="B144" s="10" t="s">
        <v>35</v>
      </c>
      <c r="C144" s="247"/>
      <c r="D144" s="247"/>
      <c r="E144" s="247"/>
      <c r="F144" s="247"/>
      <c r="G144" s="247"/>
      <c r="H144" s="247"/>
      <c r="I144" s="247"/>
      <c r="J144" s="247"/>
      <c r="K144" s="247"/>
      <c r="L144" s="51"/>
      <c r="M144" s="51"/>
      <c r="N144" s="51"/>
      <c r="O144" s="137">
        <v>0.59232731321914223</v>
      </c>
      <c r="Q144" s="10">
        <v>1026</v>
      </c>
      <c r="R144" s="10" t="s">
        <v>35</v>
      </c>
      <c r="S144" s="384"/>
      <c r="T144" s="384"/>
      <c r="U144" s="384"/>
      <c r="V144" s="384"/>
      <c r="W144" s="384"/>
      <c r="X144" s="384"/>
      <c r="Y144" s="384"/>
      <c r="Z144" s="384"/>
      <c r="AA144" s="384"/>
      <c r="AB144" s="384"/>
      <c r="AC144" s="384"/>
      <c r="AD144" s="384"/>
    </row>
    <row r="145" spans="1:30">
      <c r="A145" s="10">
        <v>1027</v>
      </c>
      <c r="B145" s="10" t="s">
        <v>36</v>
      </c>
      <c r="C145" s="247"/>
      <c r="D145" s="247"/>
      <c r="E145" s="247"/>
      <c r="F145" s="247"/>
      <c r="G145" s="247"/>
      <c r="H145" s="247"/>
      <c r="I145" s="247"/>
      <c r="J145" s="247"/>
      <c r="K145" s="247"/>
      <c r="L145" s="51"/>
      <c r="M145" s="51"/>
      <c r="N145" s="51"/>
      <c r="O145" s="137">
        <v>0.53162192515943574</v>
      </c>
      <c r="Q145" s="10">
        <v>1027</v>
      </c>
      <c r="R145" s="10" t="s">
        <v>36</v>
      </c>
      <c r="S145" s="384"/>
      <c r="T145" s="384"/>
      <c r="U145" s="384"/>
      <c r="V145" s="384"/>
      <c r="W145" s="384"/>
      <c r="X145" s="384"/>
      <c r="Y145" s="384"/>
      <c r="Z145" s="384"/>
      <c r="AA145" s="384"/>
      <c r="AB145" s="384"/>
      <c r="AC145" s="384"/>
      <c r="AD145" s="384"/>
    </row>
    <row r="146" spans="1:30">
      <c r="A146" s="10">
        <v>1028</v>
      </c>
      <c r="B146" s="10" t="s">
        <v>37</v>
      </c>
      <c r="C146" s="247"/>
      <c r="D146" s="247"/>
      <c r="E146" s="247"/>
      <c r="F146" s="247"/>
      <c r="G146" s="247"/>
      <c r="H146" s="247"/>
      <c r="I146" s="247"/>
      <c r="J146" s="247"/>
      <c r="K146" s="247"/>
      <c r="L146" s="51"/>
      <c r="M146" s="51"/>
      <c r="N146" s="51"/>
      <c r="O146" s="137">
        <v>0.56105741958342881</v>
      </c>
      <c r="Q146" s="10">
        <v>1028</v>
      </c>
      <c r="R146" s="10" t="s">
        <v>37</v>
      </c>
      <c r="S146" s="384"/>
      <c r="T146" s="384"/>
      <c r="U146" s="384"/>
      <c r="V146" s="384"/>
      <c r="W146" s="384"/>
      <c r="X146" s="384"/>
      <c r="Y146" s="384"/>
      <c r="Z146" s="384"/>
      <c r="AA146" s="384"/>
      <c r="AB146" s="384"/>
      <c r="AC146" s="384"/>
      <c r="AD146" s="384"/>
    </row>
    <row r="147" spans="1:30">
      <c r="A147" s="10">
        <v>1029</v>
      </c>
      <c r="B147" s="10" t="s">
        <v>38</v>
      </c>
      <c r="C147" s="247"/>
      <c r="D147" s="247"/>
      <c r="E147" s="247"/>
      <c r="F147" s="247"/>
      <c r="G147" s="247"/>
      <c r="H147" s="247"/>
      <c r="I147" s="247"/>
      <c r="J147" s="247"/>
      <c r="K147" s="247"/>
      <c r="L147" s="51"/>
      <c r="M147" s="51"/>
      <c r="N147" s="51"/>
      <c r="O147" s="137">
        <v>0.46476547963121595</v>
      </c>
      <c r="Q147" s="10">
        <v>1029</v>
      </c>
      <c r="R147" s="10" t="s">
        <v>38</v>
      </c>
      <c r="S147" s="384"/>
      <c r="T147" s="384"/>
      <c r="U147" s="384"/>
      <c r="V147" s="384"/>
      <c r="W147" s="384"/>
      <c r="X147" s="384"/>
      <c r="Y147" s="384"/>
      <c r="Z147" s="384"/>
      <c r="AA147" s="384"/>
      <c r="AB147" s="384"/>
      <c r="AC147" s="384"/>
      <c r="AD147" s="384"/>
    </row>
    <row r="148" spans="1:30">
      <c r="A148" s="15">
        <v>1030</v>
      </c>
      <c r="B148" s="15" t="s">
        <v>18</v>
      </c>
      <c r="C148" s="249"/>
      <c r="D148" s="249"/>
      <c r="E148" s="249"/>
      <c r="F148" s="249"/>
      <c r="G148" s="249"/>
      <c r="H148" s="249"/>
      <c r="I148" s="249"/>
      <c r="J148" s="249"/>
      <c r="K148" s="249"/>
      <c r="L148" s="138"/>
      <c r="M148" s="138"/>
      <c r="N148" s="138"/>
      <c r="O148" s="139">
        <v>0.58206609489589922</v>
      </c>
      <c r="Q148" s="15">
        <v>1030</v>
      </c>
      <c r="R148" s="15" t="s">
        <v>18</v>
      </c>
      <c r="S148" s="385"/>
      <c r="T148" s="385"/>
      <c r="U148" s="385"/>
      <c r="V148" s="385"/>
      <c r="W148" s="385"/>
      <c r="X148" s="385"/>
      <c r="Y148" s="385"/>
      <c r="Z148" s="385"/>
      <c r="AA148" s="385"/>
      <c r="AB148" s="385"/>
      <c r="AC148" s="385"/>
      <c r="AD148" s="385"/>
    </row>
    <row r="149" spans="1:30">
      <c r="A149" s="4">
        <v>10300</v>
      </c>
      <c r="B149" s="4" t="s">
        <v>58</v>
      </c>
      <c r="C149" s="140">
        <v>0.63765778267354667</v>
      </c>
      <c r="D149" s="140">
        <v>0.67967598082560887</v>
      </c>
      <c r="E149" s="140">
        <v>0.6463022531494661</v>
      </c>
      <c r="F149" s="140">
        <v>0.67683993621905858</v>
      </c>
      <c r="G149" s="140">
        <v>0.71007050993586107</v>
      </c>
      <c r="H149" s="294">
        <v>0.63613572302754218</v>
      </c>
      <c r="I149" s="140">
        <v>0.75012026625150396</v>
      </c>
      <c r="J149" s="140">
        <v>0.73305038644977971</v>
      </c>
      <c r="K149" s="140">
        <v>0.72777606326724908</v>
      </c>
      <c r="L149" s="140">
        <v>0.62301514269686842</v>
      </c>
      <c r="M149" s="140">
        <v>0.6469988604969974</v>
      </c>
      <c r="N149" s="140">
        <v>0.68261498031190937</v>
      </c>
      <c r="O149" s="140">
        <v>0.6632039687794562</v>
      </c>
      <c r="Q149" s="4">
        <v>10300</v>
      </c>
      <c r="R149" s="4" t="s">
        <v>59</v>
      </c>
      <c r="S149" s="386">
        <v>0.62185182950827211</v>
      </c>
      <c r="T149" s="386">
        <v>0.6506647627267107</v>
      </c>
      <c r="U149" s="386">
        <v>0.64608580960070772</v>
      </c>
      <c r="V149" s="386">
        <v>0.64833361535446243</v>
      </c>
      <c r="W149" s="386">
        <v>0.66165345596647129</v>
      </c>
      <c r="X149" s="386">
        <v>0.65523591557211391</v>
      </c>
      <c r="Y149" s="386">
        <v>0.66387296852443667</v>
      </c>
      <c r="Z149" s="386">
        <v>0.66477092333482402</v>
      </c>
      <c r="AA149" s="386">
        <v>0.66668066160616546</v>
      </c>
      <c r="AB149" s="386">
        <v>0.66233797976567355</v>
      </c>
      <c r="AC149" s="386">
        <v>0.66031727724293232</v>
      </c>
      <c r="AD149" s="386">
        <v>0.66043965081316103</v>
      </c>
    </row>
    <row r="150" spans="1:30">
      <c r="A150" s="32"/>
      <c r="B150" s="32"/>
      <c r="C150"/>
      <c r="D150"/>
      <c r="E150"/>
      <c r="F150"/>
      <c r="G150"/>
      <c r="H150"/>
      <c r="I150"/>
      <c r="J150"/>
      <c r="K150"/>
      <c r="L150"/>
      <c r="M150"/>
      <c r="N150"/>
      <c r="O150" s="32"/>
    </row>
    <row r="151" spans="1:30">
      <c r="A151" s="3" t="s">
        <v>55</v>
      </c>
      <c r="B151" s="3" t="s">
        <v>43</v>
      </c>
      <c r="C151" s="3" t="s">
        <v>0</v>
      </c>
      <c r="D151" s="3" t="s">
        <v>1</v>
      </c>
      <c r="E151" s="3" t="s">
        <v>2</v>
      </c>
      <c r="F151" s="3" t="s">
        <v>3</v>
      </c>
      <c r="G151" s="3" t="s">
        <v>4</v>
      </c>
      <c r="H151" s="3" t="s">
        <v>5</v>
      </c>
      <c r="I151" s="3" t="s">
        <v>6</v>
      </c>
      <c r="J151" s="3" t="s">
        <v>7</v>
      </c>
      <c r="K151" s="3" t="s">
        <v>8</v>
      </c>
      <c r="L151" s="3" t="s">
        <v>9</v>
      </c>
      <c r="M151" s="3" t="s">
        <v>10</v>
      </c>
      <c r="N151" s="3" t="s">
        <v>11</v>
      </c>
      <c r="O151" s="3" t="s">
        <v>58</v>
      </c>
    </row>
    <row r="152" spans="1:30">
      <c r="A152" s="34"/>
      <c r="B152" s="34" t="s">
        <v>46</v>
      </c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6">
        <f t="shared" ref="O152:O179" si="6">SUM(C152:N152)</f>
        <v>0</v>
      </c>
    </row>
    <row r="153" spans="1:30">
      <c r="A153" s="7">
        <v>1004</v>
      </c>
      <c r="B153" s="10" t="s">
        <v>99</v>
      </c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9">
        <f t="shared" si="6"/>
        <v>0</v>
      </c>
    </row>
    <row r="154" spans="1:30">
      <c r="A154" s="10">
        <v>1005</v>
      </c>
      <c r="B154" s="10" t="s">
        <v>13</v>
      </c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9">
        <f t="shared" si="6"/>
        <v>0</v>
      </c>
    </row>
    <row r="155" spans="1:30">
      <c r="A155" s="10">
        <v>1006</v>
      </c>
      <c r="B155" s="10" t="s">
        <v>14</v>
      </c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9">
        <f t="shared" si="6"/>
        <v>0</v>
      </c>
    </row>
    <row r="156" spans="1:30">
      <c r="A156" s="10">
        <v>1007</v>
      </c>
      <c r="B156" s="10" t="s">
        <v>15</v>
      </c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9">
        <f t="shared" si="6"/>
        <v>0</v>
      </c>
    </row>
    <row r="157" spans="1:30">
      <c r="A157" s="10">
        <v>1008</v>
      </c>
      <c r="B157" s="10" t="s">
        <v>16</v>
      </c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9">
        <f t="shared" si="6"/>
        <v>0</v>
      </c>
    </row>
    <row r="158" spans="1:30">
      <c r="A158" s="10">
        <v>1009</v>
      </c>
      <c r="B158" s="10" t="s">
        <v>17</v>
      </c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9">
        <f t="shared" si="6"/>
        <v>0</v>
      </c>
    </row>
    <row r="159" spans="1:30">
      <c r="A159" s="10">
        <v>1010</v>
      </c>
      <c r="B159" s="10" t="s">
        <v>19</v>
      </c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9">
        <f t="shared" si="6"/>
        <v>0</v>
      </c>
    </row>
    <row r="160" spans="1:30">
      <c r="A160" s="10">
        <v>1011</v>
      </c>
      <c r="B160" s="10" t="s">
        <v>20</v>
      </c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9">
        <f t="shared" si="6"/>
        <v>0</v>
      </c>
    </row>
    <row r="161" spans="1:15">
      <c r="A161" s="10">
        <v>1012</v>
      </c>
      <c r="B161" s="10" t="s">
        <v>21</v>
      </c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9">
        <f t="shared" si="6"/>
        <v>0</v>
      </c>
    </row>
    <row r="162" spans="1:15">
      <c r="A162" s="10">
        <v>1013</v>
      </c>
      <c r="B162" s="10" t="s">
        <v>22</v>
      </c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9">
        <f t="shared" si="6"/>
        <v>0</v>
      </c>
    </row>
    <row r="163" spans="1:15">
      <c r="A163" s="10">
        <v>1014</v>
      </c>
      <c r="B163" s="10" t="s">
        <v>23</v>
      </c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9">
        <f t="shared" si="6"/>
        <v>0</v>
      </c>
    </row>
    <row r="164" spans="1:15">
      <c r="A164" s="10">
        <v>1015</v>
      </c>
      <c r="B164" s="10" t="s">
        <v>24</v>
      </c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9">
        <f t="shared" si="6"/>
        <v>0</v>
      </c>
    </row>
    <row r="165" spans="1:15">
      <c r="A165" s="10">
        <v>1016</v>
      </c>
      <c r="B165" s="10" t="s">
        <v>25</v>
      </c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9">
        <f t="shared" si="6"/>
        <v>0</v>
      </c>
    </row>
    <row r="166" spans="1:15">
      <c r="A166" s="10">
        <v>1017</v>
      </c>
      <c r="B166" s="10" t="s">
        <v>26</v>
      </c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9">
        <f t="shared" si="6"/>
        <v>0</v>
      </c>
    </row>
    <row r="167" spans="1:15">
      <c r="A167" s="10">
        <v>1018</v>
      </c>
      <c r="B167" s="10" t="s">
        <v>27</v>
      </c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9">
        <f t="shared" si="6"/>
        <v>0</v>
      </c>
    </row>
    <row r="168" spans="1:15">
      <c r="A168" s="10">
        <v>1019</v>
      </c>
      <c r="B168" s="10" t="s">
        <v>28</v>
      </c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9">
        <f t="shared" si="6"/>
        <v>0</v>
      </c>
    </row>
    <row r="169" spans="1:15">
      <c r="A169" s="10">
        <v>1020</v>
      </c>
      <c r="B169" s="10" t="s">
        <v>29</v>
      </c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9">
        <f t="shared" si="6"/>
        <v>0</v>
      </c>
    </row>
    <row r="170" spans="1:15">
      <c r="A170" s="10">
        <v>1021</v>
      </c>
      <c r="B170" s="10" t="s">
        <v>30</v>
      </c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9">
        <f t="shared" si="6"/>
        <v>0</v>
      </c>
    </row>
    <row r="171" spans="1:15">
      <c r="A171" s="10">
        <v>1022</v>
      </c>
      <c r="B171" s="10" t="s">
        <v>31</v>
      </c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9">
        <f t="shared" si="6"/>
        <v>0</v>
      </c>
    </row>
    <row r="172" spans="1:15">
      <c r="A172" s="10">
        <v>1023</v>
      </c>
      <c r="B172" s="10" t="s">
        <v>32</v>
      </c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9">
        <f t="shared" si="6"/>
        <v>0</v>
      </c>
    </row>
    <row r="173" spans="1:15">
      <c r="A173" s="10">
        <v>1024</v>
      </c>
      <c r="B173" s="10" t="s">
        <v>33</v>
      </c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9">
        <f t="shared" si="6"/>
        <v>0</v>
      </c>
    </row>
    <row r="174" spans="1:15">
      <c r="A174" s="10">
        <v>1025</v>
      </c>
      <c r="B174" s="10" t="s">
        <v>34</v>
      </c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9">
        <f t="shared" si="6"/>
        <v>0</v>
      </c>
    </row>
    <row r="175" spans="1:15">
      <c r="A175" s="10">
        <v>1026</v>
      </c>
      <c r="B175" s="10" t="s">
        <v>35</v>
      </c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9">
        <f t="shared" si="6"/>
        <v>0</v>
      </c>
    </row>
    <row r="176" spans="1:15">
      <c r="A176" s="10">
        <v>1027</v>
      </c>
      <c r="B176" s="10" t="s">
        <v>36</v>
      </c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9">
        <f t="shared" si="6"/>
        <v>0</v>
      </c>
    </row>
    <row r="177" spans="1:15">
      <c r="A177" s="10">
        <v>1028</v>
      </c>
      <c r="B177" s="10" t="s">
        <v>37</v>
      </c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9">
        <f t="shared" si="6"/>
        <v>0</v>
      </c>
    </row>
    <row r="178" spans="1:15">
      <c r="A178" s="10">
        <v>1029</v>
      </c>
      <c r="B178" s="10" t="s">
        <v>38</v>
      </c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9">
        <f t="shared" si="6"/>
        <v>0</v>
      </c>
    </row>
    <row r="179" spans="1:15">
      <c r="A179" s="15">
        <v>1030</v>
      </c>
      <c r="B179" s="15" t="s">
        <v>18</v>
      </c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1">
        <f t="shared" si="6"/>
        <v>0</v>
      </c>
    </row>
    <row r="180" spans="1:15">
      <c r="A180" s="4">
        <v>10300</v>
      </c>
      <c r="B180" s="4" t="s">
        <v>58</v>
      </c>
      <c r="C180" s="25">
        <f t="shared" ref="C180:O180" si="7">SUM(C152:C179)</f>
        <v>0</v>
      </c>
      <c r="D180" s="25">
        <f t="shared" si="7"/>
        <v>0</v>
      </c>
      <c r="E180" s="25">
        <f t="shared" si="7"/>
        <v>0</v>
      </c>
      <c r="F180" s="25">
        <f t="shared" si="7"/>
        <v>0</v>
      </c>
      <c r="G180" s="25">
        <f t="shared" si="7"/>
        <v>0</v>
      </c>
      <c r="H180" s="25">
        <f t="shared" si="7"/>
        <v>0</v>
      </c>
      <c r="I180" s="25">
        <f t="shared" si="7"/>
        <v>0</v>
      </c>
      <c r="J180" s="25">
        <f t="shared" si="7"/>
        <v>0</v>
      </c>
      <c r="K180" s="25">
        <f t="shared" si="7"/>
        <v>0</v>
      </c>
      <c r="L180" s="25">
        <f t="shared" si="7"/>
        <v>0</v>
      </c>
      <c r="M180" s="25">
        <f t="shared" si="7"/>
        <v>0</v>
      </c>
      <c r="N180" s="25">
        <f t="shared" si="7"/>
        <v>0</v>
      </c>
      <c r="O180" s="25">
        <f t="shared" si="7"/>
        <v>0</v>
      </c>
    </row>
    <row r="181" spans="1:15">
      <c r="A181" s="32"/>
      <c r="B181" s="32"/>
      <c r="C181"/>
      <c r="D181"/>
      <c r="E181"/>
      <c r="F181"/>
      <c r="G181"/>
      <c r="H181"/>
      <c r="I181"/>
      <c r="J181"/>
      <c r="K181"/>
      <c r="L181"/>
      <c r="M181"/>
      <c r="N181"/>
      <c r="O181" s="32"/>
    </row>
    <row r="182" spans="1:15">
      <c r="A182" s="3" t="s">
        <v>55</v>
      </c>
      <c r="B182" s="3" t="s">
        <v>44</v>
      </c>
      <c r="C182" s="3" t="s">
        <v>0</v>
      </c>
      <c r="D182" s="3" t="s">
        <v>1</v>
      </c>
      <c r="E182" s="3" t="s">
        <v>2</v>
      </c>
      <c r="F182" s="3" t="s">
        <v>3</v>
      </c>
      <c r="G182" s="3" t="s">
        <v>4</v>
      </c>
      <c r="H182" s="3" t="s">
        <v>5</v>
      </c>
      <c r="I182" s="3" t="s">
        <v>6</v>
      </c>
      <c r="J182" s="3" t="s">
        <v>7</v>
      </c>
      <c r="K182" s="3" t="s">
        <v>8</v>
      </c>
      <c r="L182" s="3" t="s">
        <v>9</v>
      </c>
      <c r="M182" s="3" t="s">
        <v>10</v>
      </c>
      <c r="N182" s="3" t="s">
        <v>11</v>
      </c>
      <c r="O182" s="3" t="s">
        <v>58</v>
      </c>
    </row>
    <row r="183" spans="1:15">
      <c r="A183" s="34"/>
      <c r="B183" s="34" t="s">
        <v>46</v>
      </c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6">
        <f t="shared" ref="O183:O210" si="8">SUM(C183:N183)</f>
        <v>0</v>
      </c>
    </row>
    <row r="184" spans="1:15">
      <c r="A184" s="7">
        <v>1004</v>
      </c>
      <c r="B184" s="10" t="s">
        <v>99</v>
      </c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9">
        <f t="shared" si="8"/>
        <v>0</v>
      </c>
    </row>
    <row r="185" spans="1:15">
      <c r="A185" s="10">
        <v>1005</v>
      </c>
      <c r="B185" s="10" t="s">
        <v>13</v>
      </c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9">
        <f t="shared" si="8"/>
        <v>0</v>
      </c>
    </row>
    <row r="186" spans="1:15">
      <c r="A186" s="10">
        <v>1006</v>
      </c>
      <c r="B186" s="10" t="s">
        <v>14</v>
      </c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9">
        <f t="shared" si="8"/>
        <v>0</v>
      </c>
    </row>
    <row r="187" spans="1:15">
      <c r="A187" s="10">
        <v>1007</v>
      </c>
      <c r="B187" s="10" t="s">
        <v>15</v>
      </c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9">
        <f t="shared" si="8"/>
        <v>0</v>
      </c>
    </row>
    <row r="188" spans="1:15">
      <c r="A188" s="10">
        <v>1008</v>
      </c>
      <c r="B188" s="10" t="s">
        <v>16</v>
      </c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9">
        <f t="shared" si="8"/>
        <v>0</v>
      </c>
    </row>
    <row r="189" spans="1:15">
      <c r="A189" s="10">
        <v>1009</v>
      </c>
      <c r="B189" s="10" t="s">
        <v>17</v>
      </c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9">
        <f t="shared" si="8"/>
        <v>0</v>
      </c>
    </row>
    <row r="190" spans="1:15">
      <c r="A190" s="10">
        <v>1010</v>
      </c>
      <c r="B190" s="10" t="s">
        <v>19</v>
      </c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9">
        <f t="shared" si="8"/>
        <v>0</v>
      </c>
    </row>
    <row r="191" spans="1:15">
      <c r="A191" s="10">
        <v>1011</v>
      </c>
      <c r="B191" s="10" t="s">
        <v>20</v>
      </c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9">
        <f t="shared" si="8"/>
        <v>0</v>
      </c>
    </row>
    <row r="192" spans="1:15">
      <c r="A192" s="10">
        <v>1012</v>
      </c>
      <c r="B192" s="10" t="s">
        <v>21</v>
      </c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9">
        <f t="shared" si="8"/>
        <v>0</v>
      </c>
    </row>
    <row r="193" spans="1:15">
      <c r="A193" s="10">
        <v>1013</v>
      </c>
      <c r="B193" s="10" t="s">
        <v>22</v>
      </c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9">
        <f t="shared" si="8"/>
        <v>0</v>
      </c>
    </row>
    <row r="194" spans="1:15">
      <c r="A194" s="10">
        <v>1014</v>
      </c>
      <c r="B194" s="10" t="s">
        <v>23</v>
      </c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9">
        <f t="shared" si="8"/>
        <v>0</v>
      </c>
    </row>
    <row r="195" spans="1:15">
      <c r="A195" s="10">
        <v>1015</v>
      </c>
      <c r="B195" s="10" t="s">
        <v>24</v>
      </c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9">
        <f t="shared" si="8"/>
        <v>0</v>
      </c>
    </row>
    <row r="196" spans="1:15">
      <c r="A196" s="10">
        <v>1016</v>
      </c>
      <c r="B196" s="10" t="s">
        <v>25</v>
      </c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9">
        <f t="shared" si="8"/>
        <v>0</v>
      </c>
    </row>
    <row r="197" spans="1:15">
      <c r="A197" s="10">
        <v>1017</v>
      </c>
      <c r="B197" s="10" t="s">
        <v>26</v>
      </c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9">
        <f t="shared" si="8"/>
        <v>0</v>
      </c>
    </row>
    <row r="198" spans="1:15">
      <c r="A198" s="10">
        <v>1018</v>
      </c>
      <c r="B198" s="10" t="s">
        <v>27</v>
      </c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9">
        <f t="shared" si="8"/>
        <v>0</v>
      </c>
    </row>
    <row r="199" spans="1:15">
      <c r="A199" s="10">
        <v>1019</v>
      </c>
      <c r="B199" s="10" t="s">
        <v>28</v>
      </c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9">
        <f t="shared" si="8"/>
        <v>0</v>
      </c>
    </row>
    <row r="200" spans="1:15">
      <c r="A200" s="10">
        <v>1020</v>
      </c>
      <c r="B200" s="10" t="s">
        <v>29</v>
      </c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9">
        <f t="shared" si="8"/>
        <v>0</v>
      </c>
    </row>
    <row r="201" spans="1:15">
      <c r="A201" s="10">
        <v>1021</v>
      </c>
      <c r="B201" s="10" t="s">
        <v>30</v>
      </c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9">
        <f t="shared" si="8"/>
        <v>0</v>
      </c>
    </row>
    <row r="202" spans="1:15">
      <c r="A202" s="10">
        <v>1022</v>
      </c>
      <c r="B202" s="10" t="s">
        <v>31</v>
      </c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9">
        <f t="shared" si="8"/>
        <v>0</v>
      </c>
    </row>
    <row r="203" spans="1:15">
      <c r="A203" s="10">
        <v>1023</v>
      </c>
      <c r="B203" s="10" t="s">
        <v>32</v>
      </c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9">
        <f t="shared" si="8"/>
        <v>0</v>
      </c>
    </row>
    <row r="204" spans="1:15">
      <c r="A204" s="10">
        <v>1024</v>
      </c>
      <c r="B204" s="10" t="s">
        <v>33</v>
      </c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9">
        <f t="shared" si="8"/>
        <v>0</v>
      </c>
    </row>
    <row r="205" spans="1:15">
      <c r="A205" s="10">
        <v>1025</v>
      </c>
      <c r="B205" s="10" t="s">
        <v>34</v>
      </c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9">
        <f t="shared" si="8"/>
        <v>0</v>
      </c>
    </row>
    <row r="206" spans="1:15">
      <c r="A206" s="10">
        <v>1026</v>
      </c>
      <c r="B206" s="10" t="s">
        <v>35</v>
      </c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9">
        <f t="shared" si="8"/>
        <v>0</v>
      </c>
    </row>
    <row r="207" spans="1:15">
      <c r="A207" s="10">
        <v>1027</v>
      </c>
      <c r="B207" s="10" t="s">
        <v>36</v>
      </c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9">
        <f t="shared" si="8"/>
        <v>0</v>
      </c>
    </row>
    <row r="208" spans="1:15">
      <c r="A208" s="10">
        <v>1028</v>
      </c>
      <c r="B208" s="10" t="s">
        <v>37</v>
      </c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9">
        <f t="shared" si="8"/>
        <v>0</v>
      </c>
    </row>
    <row r="209" spans="1:15">
      <c r="A209" s="10">
        <v>1029</v>
      </c>
      <c r="B209" s="10" t="s">
        <v>38</v>
      </c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9">
        <f t="shared" si="8"/>
        <v>0</v>
      </c>
    </row>
    <row r="210" spans="1:15">
      <c r="A210" s="15">
        <v>1030</v>
      </c>
      <c r="B210" s="15" t="s">
        <v>18</v>
      </c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1">
        <f t="shared" si="8"/>
        <v>0</v>
      </c>
    </row>
    <row r="211" spans="1:15">
      <c r="A211" s="4">
        <v>10300</v>
      </c>
      <c r="B211" s="4" t="s">
        <v>58</v>
      </c>
      <c r="C211" s="25">
        <f t="shared" ref="C211:O211" si="9">SUM(C183:C210)</f>
        <v>0</v>
      </c>
      <c r="D211" s="25">
        <f t="shared" si="9"/>
        <v>0</v>
      </c>
      <c r="E211" s="25">
        <f t="shared" si="9"/>
        <v>0</v>
      </c>
      <c r="F211" s="25">
        <f t="shared" si="9"/>
        <v>0</v>
      </c>
      <c r="G211" s="25">
        <f t="shared" si="9"/>
        <v>0</v>
      </c>
      <c r="H211" s="25">
        <f t="shared" si="9"/>
        <v>0</v>
      </c>
      <c r="I211" s="25">
        <f t="shared" si="9"/>
        <v>0</v>
      </c>
      <c r="J211" s="25">
        <f t="shared" si="9"/>
        <v>0</v>
      </c>
      <c r="K211" s="25">
        <f t="shared" si="9"/>
        <v>0</v>
      </c>
      <c r="L211" s="25">
        <f t="shared" si="9"/>
        <v>0</v>
      </c>
      <c r="M211" s="25">
        <f t="shared" si="9"/>
        <v>0</v>
      </c>
      <c r="N211" s="25">
        <f t="shared" si="9"/>
        <v>0</v>
      </c>
      <c r="O211" s="25">
        <f t="shared" si="9"/>
        <v>0</v>
      </c>
    </row>
    <row r="212" spans="1:15">
      <c r="A212" s="32"/>
      <c r="B212" s="32"/>
      <c r="C212"/>
      <c r="D212"/>
      <c r="E212"/>
      <c r="F212"/>
      <c r="G212"/>
      <c r="H212"/>
      <c r="I212"/>
      <c r="J212"/>
      <c r="K212"/>
      <c r="L212"/>
      <c r="M212"/>
      <c r="N212"/>
      <c r="O212" s="32"/>
    </row>
    <row r="213" spans="1:15">
      <c r="A213" s="3" t="s">
        <v>55</v>
      </c>
      <c r="B213" s="3" t="s">
        <v>45</v>
      </c>
      <c r="C213" s="3" t="s">
        <v>0</v>
      </c>
      <c r="D213" s="3" t="s">
        <v>1</v>
      </c>
      <c r="E213" s="3" t="s">
        <v>2</v>
      </c>
      <c r="F213" s="3" t="s">
        <v>3</v>
      </c>
      <c r="G213" s="3" t="s">
        <v>4</v>
      </c>
      <c r="H213" s="3" t="s">
        <v>5</v>
      </c>
      <c r="I213" s="3" t="s">
        <v>6</v>
      </c>
      <c r="J213" s="3" t="s">
        <v>7</v>
      </c>
      <c r="K213" s="3" t="s">
        <v>8</v>
      </c>
      <c r="L213" s="3" t="s">
        <v>9</v>
      </c>
      <c r="M213" s="3" t="s">
        <v>10</v>
      </c>
      <c r="N213" s="3" t="s">
        <v>11</v>
      </c>
      <c r="O213" s="3" t="s">
        <v>58</v>
      </c>
    </row>
    <row r="214" spans="1:15">
      <c r="A214" s="34"/>
      <c r="B214" s="34" t="s">
        <v>46</v>
      </c>
      <c r="C214" s="37">
        <f t="shared" ref="C214:N229" si="10">+C152-C183</f>
        <v>0</v>
      </c>
      <c r="D214" s="37">
        <f t="shared" si="10"/>
        <v>0</v>
      </c>
      <c r="E214" s="37">
        <f t="shared" si="10"/>
        <v>0</v>
      </c>
      <c r="F214" s="37">
        <f t="shared" si="10"/>
        <v>0</v>
      </c>
      <c r="G214" s="37">
        <f t="shared" si="10"/>
        <v>0</v>
      </c>
      <c r="H214" s="37">
        <f t="shared" si="10"/>
        <v>0</v>
      </c>
      <c r="I214" s="37">
        <f t="shared" si="10"/>
        <v>0</v>
      </c>
      <c r="J214" s="37">
        <f t="shared" si="10"/>
        <v>0</v>
      </c>
      <c r="K214" s="37">
        <f t="shared" si="10"/>
        <v>0</v>
      </c>
      <c r="L214" s="37">
        <f t="shared" si="10"/>
        <v>0</v>
      </c>
      <c r="M214" s="37">
        <f t="shared" si="10"/>
        <v>0</v>
      </c>
      <c r="N214" s="37">
        <f t="shared" si="10"/>
        <v>0</v>
      </c>
      <c r="O214" s="38">
        <f t="shared" ref="O214:O241" si="11">SUM(C214:N214)</f>
        <v>0</v>
      </c>
    </row>
    <row r="215" spans="1:15">
      <c r="A215" s="7">
        <v>1004</v>
      </c>
      <c r="B215" s="10" t="s">
        <v>99</v>
      </c>
      <c r="C215" s="28">
        <f t="shared" si="10"/>
        <v>0</v>
      </c>
      <c r="D215" s="28">
        <f t="shared" si="10"/>
        <v>0</v>
      </c>
      <c r="E215" s="28">
        <f t="shared" si="10"/>
        <v>0</v>
      </c>
      <c r="F215" s="28">
        <f t="shared" si="10"/>
        <v>0</v>
      </c>
      <c r="G215" s="28">
        <f t="shared" si="10"/>
        <v>0</v>
      </c>
      <c r="H215" s="28">
        <f t="shared" si="10"/>
        <v>0</v>
      </c>
      <c r="I215" s="28">
        <f t="shared" si="10"/>
        <v>0</v>
      </c>
      <c r="J215" s="28">
        <f t="shared" si="10"/>
        <v>0</v>
      </c>
      <c r="K215" s="28">
        <f t="shared" si="10"/>
        <v>0</v>
      </c>
      <c r="L215" s="28">
        <f t="shared" si="10"/>
        <v>0</v>
      </c>
      <c r="M215" s="28">
        <f t="shared" si="10"/>
        <v>0</v>
      </c>
      <c r="N215" s="28">
        <f t="shared" si="10"/>
        <v>0</v>
      </c>
      <c r="O215" s="39">
        <f t="shared" si="11"/>
        <v>0</v>
      </c>
    </row>
    <row r="216" spans="1:15">
      <c r="A216" s="10">
        <v>1005</v>
      </c>
      <c r="B216" s="10" t="s">
        <v>13</v>
      </c>
      <c r="C216" s="28">
        <f t="shared" si="10"/>
        <v>0</v>
      </c>
      <c r="D216" s="28">
        <f t="shared" si="10"/>
        <v>0</v>
      </c>
      <c r="E216" s="28">
        <f t="shared" si="10"/>
        <v>0</v>
      </c>
      <c r="F216" s="28">
        <f t="shared" si="10"/>
        <v>0</v>
      </c>
      <c r="G216" s="28">
        <f t="shared" si="10"/>
        <v>0</v>
      </c>
      <c r="H216" s="28">
        <f t="shared" si="10"/>
        <v>0</v>
      </c>
      <c r="I216" s="28">
        <f t="shared" si="10"/>
        <v>0</v>
      </c>
      <c r="J216" s="28">
        <f t="shared" si="10"/>
        <v>0</v>
      </c>
      <c r="K216" s="28">
        <f t="shared" si="10"/>
        <v>0</v>
      </c>
      <c r="L216" s="28">
        <f t="shared" si="10"/>
        <v>0</v>
      </c>
      <c r="M216" s="28">
        <f t="shared" si="10"/>
        <v>0</v>
      </c>
      <c r="N216" s="28">
        <f t="shared" si="10"/>
        <v>0</v>
      </c>
      <c r="O216" s="39">
        <f t="shared" si="11"/>
        <v>0</v>
      </c>
    </row>
    <row r="217" spans="1:15">
      <c r="A217" s="10">
        <v>1006</v>
      </c>
      <c r="B217" s="10" t="s">
        <v>14</v>
      </c>
      <c r="C217" s="28">
        <f t="shared" si="10"/>
        <v>0</v>
      </c>
      <c r="D217" s="28">
        <f t="shared" si="10"/>
        <v>0</v>
      </c>
      <c r="E217" s="28">
        <f t="shared" si="10"/>
        <v>0</v>
      </c>
      <c r="F217" s="28">
        <f t="shared" si="10"/>
        <v>0</v>
      </c>
      <c r="G217" s="28">
        <f t="shared" si="10"/>
        <v>0</v>
      </c>
      <c r="H217" s="28">
        <f t="shared" si="10"/>
        <v>0</v>
      </c>
      <c r="I217" s="28">
        <f t="shared" si="10"/>
        <v>0</v>
      </c>
      <c r="J217" s="28">
        <f t="shared" si="10"/>
        <v>0</v>
      </c>
      <c r="K217" s="28">
        <f t="shared" si="10"/>
        <v>0</v>
      </c>
      <c r="L217" s="28">
        <f t="shared" si="10"/>
        <v>0</v>
      </c>
      <c r="M217" s="28">
        <f t="shared" si="10"/>
        <v>0</v>
      </c>
      <c r="N217" s="28">
        <f t="shared" si="10"/>
        <v>0</v>
      </c>
      <c r="O217" s="39">
        <f t="shared" si="11"/>
        <v>0</v>
      </c>
    </row>
    <row r="218" spans="1:15">
      <c r="A218" s="10">
        <v>1007</v>
      </c>
      <c r="B218" s="10" t="s">
        <v>15</v>
      </c>
      <c r="C218" s="28">
        <f t="shared" si="10"/>
        <v>0</v>
      </c>
      <c r="D218" s="28">
        <f t="shared" si="10"/>
        <v>0</v>
      </c>
      <c r="E218" s="28">
        <f t="shared" si="10"/>
        <v>0</v>
      </c>
      <c r="F218" s="28">
        <f t="shared" si="10"/>
        <v>0</v>
      </c>
      <c r="G218" s="28">
        <f t="shared" si="10"/>
        <v>0</v>
      </c>
      <c r="H218" s="28">
        <f t="shared" si="10"/>
        <v>0</v>
      </c>
      <c r="I218" s="28">
        <f t="shared" si="10"/>
        <v>0</v>
      </c>
      <c r="J218" s="28">
        <f t="shared" si="10"/>
        <v>0</v>
      </c>
      <c r="K218" s="28">
        <f t="shared" si="10"/>
        <v>0</v>
      </c>
      <c r="L218" s="28">
        <f t="shared" si="10"/>
        <v>0</v>
      </c>
      <c r="M218" s="28">
        <f t="shared" si="10"/>
        <v>0</v>
      </c>
      <c r="N218" s="28">
        <f t="shared" si="10"/>
        <v>0</v>
      </c>
      <c r="O218" s="39">
        <f t="shared" si="11"/>
        <v>0</v>
      </c>
    </row>
    <row r="219" spans="1:15">
      <c r="A219" s="10">
        <v>1008</v>
      </c>
      <c r="B219" s="10" t="s">
        <v>16</v>
      </c>
      <c r="C219" s="28">
        <f t="shared" si="10"/>
        <v>0</v>
      </c>
      <c r="D219" s="28">
        <f t="shared" si="10"/>
        <v>0</v>
      </c>
      <c r="E219" s="28">
        <f t="shared" si="10"/>
        <v>0</v>
      </c>
      <c r="F219" s="28">
        <f t="shared" si="10"/>
        <v>0</v>
      </c>
      <c r="G219" s="28">
        <f t="shared" si="10"/>
        <v>0</v>
      </c>
      <c r="H219" s="28">
        <f t="shared" si="10"/>
        <v>0</v>
      </c>
      <c r="I219" s="28">
        <f t="shared" si="10"/>
        <v>0</v>
      </c>
      <c r="J219" s="28">
        <f t="shared" si="10"/>
        <v>0</v>
      </c>
      <c r="K219" s="28">
        <f t="shared" si="10"/>
        <v>0</v>
      </c>
      <c r="L219" s="28">
        <f t="shared" si="10"/>
        <v>0</v>
      </c>
      <c r="M219" s="28">
        <f t="shared" si="10"/>
        <v>0</v>
      </c>
      <c r="N219" s="28">
        <f t="shared" si="10"/>
        <v>0</v>
      </c>
      <c r="O219" s="39">
        <f t="shared" si="11"/>
        <v>0</v>
      </c>
    </row>
    <row r="220" spans="1:15">
      <c r="A220" s="10">
        <v>1009</v>
      </c>
      <c r="B220" s="10" t="s">
        <v>17</v>
      </c>
      <c r="C220" s="28">
        <f t="shared" si="10"/>
        <v>0</v>
      </c>
      <c r="D220" s="28">
        <f t="shared" si="10"/>
        <v>0</v>
      </c>
      <c r="E220" s="28">
        <f t="shared" si="10"/>
        <v>0</v>
      </c>
      <c r="F220" s="28">
        <f t="shared" si="10"/>
        <v>0</v>
      </c>
      <c r="G220" s="28">
        <f t="shared" si="10"/>
        <v>0</v>
      </c>
      <c r="H220" s="28">
        <f t="shared" si="10"/>
        <v>0</v>
      </c>
      <c r="I220" s="28">
        <f t="shared" si="10"/>
        <v>0</v>
      </c>
      <c r="J220" s="28">
        <f t="shared" si="10"/>
        <v>0</v>
      </c>
      <c r="K220" s="28">
        <f t="shared" si="10"/>
        <v>0</v>
      </c>
      <c r="L220" s="28">
        <f t="shared" si="10"/>
        <v>0</v>
      </c>
      <c r="M220" s="28">
        <f t="shared" si="10"/>
        <v>0</v>
      </c>
      <c r="N220" s="28">
        <f t="shared" si="10"/>
        <v>0</v>
      </c>
      <c r="O220" s="39">
        <f t="shared" si="11"/>
        <v>0</v>
      </c>
    </row>
    <row r="221" spans="1:15">
      <c r="A221" s="10">
        <v>1010</v>
      </c>
      <c r="B221" s="10" t="s">
        <v>19</v>
      </c>
      <c r="C221" s="28">
        <f t="shared" si="10"/>
        <v>0</v>
      </c>
      <c r="D221" s="28">
        <f t="shared" si="10"/>
        <v>0</v>
      </c>
      <c r="E221" s="28">
        <f t="shared" si="10"/>
        <v>0</v>
      </c>
      <c r="F221" s="28">
        <f t="shared" si="10"/>
        <v>0</v>
      </c>
      <c r="G221" s="28">
        <f t="shared" si="10"/>
        <v>0</v>
      </c>
      <c r="H221" s="28">
        <f t="shared" si="10"/>
        <v>0</v>
      </c>
      <c r="I221" s="28">
        <f t="shared" si="10"/>
        <v>0</v>
      </c>
      <c r="J221" s="28">
        <f t="shared" si="10"/>
        <v>0</v>
      </c>
      <c r="K221" s="28">
        <f t="shared" si="10"/>
        <v>0</v>
      </c>
      <c r="L221" s="28">
        <f t="shared" si="10"/>
        <v>0</v>
      </c>
      <c r="M221" s="28">
        <f t="shared" si="10"/>
        <v>0</v>
      </c>
      <c r="N221" s="28">
        <f t="shared" si="10"/>
        <v>0</v>
      </c>
      <c r="O221" s="39">
        <f t="shared" si="11"/>
        <v>0</v>
      </c>
    </row>
    <row r="222" spans="1:15">
      <c r="A222" s="10">
        <v>1011</v>
      </c>
      <c r="B222" s="10" t="s">
        <v>20</v>
      </c>
      <c r="C222" s="28">
        <f t="shared" si="10"/>
        <v>0</v>
      </c>
      <c r="D222" s="28">
        <f t="shared" si="10"/>
        <v>0</v>
      </c>
      <c r="E222" s="28">
        <f t="shared" si="10"/>
        <v>0</v>
      </c>
      <c r="F222" s="28">
        <f t="shared" si="10"/>
        <v>0</v>
      </c>
      <c r="G222" s="28">
        <f t="shared" si="10"/>
        <v>0</v>
      </c>
      <c r="H222" s="28">
        <f t="shared" si="10"/>
        <v>0</v>
      </c>
      <c r="I222" s="28">
        <f t="shared" si="10"/>
        <v>0</v>
      </c>
      <c r="J222" s="28">
        <f t="shared" si="10"/>
        <v>0</v>
      </c>
      <c r="K222" s="28">
        <f t="shared" si="10"/>
        <v>0</v>
      </c>
      <c r="L222" s="28">
        <f t="shared" si="10"/>
        <v>0</v>
      </c>
      <c r="M222" s="28">
        <f t="shared" si="10"/>
        <v>0</v>
      </c>
      <c r="N222" s="28">
        <f t="shared" si="10"/>
        <v>0</v>
      </c>
      <c r="O222" s="39">
        <f t="shared" si="11"/>
        <v>0</v>
      </c>
    </row>
    <row r="223" spans="1:15">
      <c r="A223" s="10">
        <v>1012</v>
      </c>
      <c r="B223" s="10" t="s">
        <v>21</v>
      </c>
      <c r="C223" s="28">
        <f t="shared" si="10"/>
        <v>0</v>
      </c>
      <c r="D223" s="28">
        <f t="shared" si="10"/>
        <v>0</v>
      </c>
      <c r="E223" s="28">
        <f t="shared" si="10"/>
        <v>0</v>
      </c>
      <c r="F223" s="28">
        <f t="shared" si="10"/>
        <v>0</v>
      </c>
      <c r="G223" s="28">
        <f t="shared" si="10"/>
        <v>0</v>
      </c>
      <c r="H223" s="28">
        <f t="shared" si="10"/>
        <v>0</v>
      </c>
      <c r="I223" s="28">
        <f t="shared" si="10"/>
        <v>0</v>
      </c>
      <c r="J223" s="28">
        <f t="shared" si="10"/>
        <v>0</v>
      </c>
      <c r="K223" s="28">
        <f t="shared" si="10"/>
        <v>0</v>
      </c>
      <c r="L223" s="28">
        <f t="shared" si="10"/>
        <v>0</v>
      </c>
      <c r="M223" s="28">
        <f t="shared" si="10"/>
        <v>0</v>
      </c>
      <c r="N223" s="28">
        <f t="shared" si="10"/>
        <v>0</v>
      </c>
      <c r="O223" s="39">
        <f t="shared" si="11"/>
        <v>0</v>
      </c>
    </row>
    <row r="224" spans="1:15">
      <c r="A224" s="10">
        <v>1013</v>
      </c>
      <c r="B224" s="10" t="s">
        <v>22</v>
      </c>
      <c r="C224" s="28">
        <f t="shared" si="10"/>
        <v>0</v>
      </c>
      <c r="D224" s="28">
        <f t="shared" si="10"/>
        <v>0</v>
      </c>
      <c r="E224" s="28">
        <f t="shared" si="10"/>
        <v>0</v>
      </c>
      <c r="F224" s="28">
        <f t="shared" si="10"/>
        <v>0</v>
      </c>
      <c r="G224" s="28">
        <f t="shared" si="10"/>
        <v>0</v>
      </c>
      <c r="H224" s="28">
        <f t="shared" si="10"/>
        <v>0</v>
      </c>
      <c r="I224" s="28">
        <f t="shared" si="10"/>
        <v>0</v>
      </c>
      <c r="J224" s="28">
        <f t="shared" si="10"/>
        <v>0</v>
      </c>
      <c r="K224" s="28">
        <f t="shared" si="10"/>
        <v>0</v>
      </c>
      <c r="L224" s="28">
        <f t="shared" si="10"/>
        <v>0</v>
      </c>
      <c r="M224" s="28">
        <f t="shared" si="10"/>
        <v>0</v>
      </c>
      <c r="N224" s="28">
        <f t="shared" si="10"/>
        <v>0</v>
      </c>
      <c r="O224" s="39">
        <f t="shared" si="11"/>
        <v>0</v>
      </c>
    </row>
    <row r="225" spans="1:15">
      <c r="A225" s="10">
        <v>1014</v>
      </c>
      <c r="B225" s="10" t="s">
        <v>23</v>
      </c>
      <c r="C225" s="28">
        <f t="shared" si="10"/>
        <v>0</v>
      </c>
      <c r="D225" s="28">
        <f t="shared" si="10"/>
        <v>0</v>
      </c>
      <c r="E225" s="28">
        <f t="shared" si="10"/>
        <v>0</v>
      </c>
      <c r="F225" s="28">
        <f t="shared" si="10"/>
        <v>0</v>
      </c>
      <c r="G225" s="28">
        <f t="shared" si="10"/>
        <v>0</v>
      </c>
      <c r="H225" s="28">
        <f t="shared" si="10"/>
        <v>0</v>
      </c>
      <c r="I225" s="28">
        <f t="shared" si="10"/>
        <v>0</v>
      </c>
      <c r="J225" s="28">
        <f t="shared" si="10"/>
        <v>0</v>
      </c>
      <c r="K225" s="28">
        <f t="shared" si="10"/>
        <v>0</v>
      </c>
      <c r="L225" s="28">
        <f t="shared" si="10"/>
        <v>0</v>
      </c>
      <c r="M225" s="28">
        <f t="shared" si="10"/>
        <v>0</v>
      </c>
      <c r="N225" s="28">
        <f t="shared" si="10"/>
        <v>0</v>
      </c>
      <c r="O225" s="39">
        <f t="shared" si="11"/>
        <v>0</v>
      </c>
    </row>
    <row r="226" spans="1:15">
      <c r="A226" s="10">
        <v>1015</v>
      </c>
      <c r="B226" s="10" t="s">
        <v>24</v>
      </c>
      <c r="C226" s="28">
        <f t="shared" si="10"/>
        <v>0</v>
      </c>
      <c r="D226" s="28">
        <f t="shared" si="10"/>
        <v>0</v>
      </c>
      <c r="E226" s="28">
        <f t="shared" si="10"/>
        <v>0</v>
      </c>
      <c r="F226" s="28">
        <f t="shared" si="10"/>
        <v>0</v>
      </c>
      <c r="G226" s="28">
        <f t="shared" si="10"/>
        <v>0</v>
      </c>
      <c r="H226" s="28">
        <f t="shared" si="10"/>
        <v>0</v>
      </c>
      <c r="I226" s="28">
        <f t="shared" si="10"/>
        <v>0</v>
      </c>
      <c r="J226" s="28">
        <f t="shared" si="10"/>
        <v>0</v>
      </c>
      <c r="K226" s="28">
        <f t="shared" si="10"/>
        <v>0</v>
      </c>
      <c r="L226" s="28">
        <f t="shared" si="10"/>
        <v>0</v>
      </c>
      <c r="M226" s="28">
        <f t="shared" si="10"/>
        <v>0</v>
      </c>
      <c r="N226" s="28">
        <f t="shared" si="10"/>
        <v>0</v>
      </c>
      <c r="O226" s="39">
        <f t="shared" si="11"/>
        <v>0</v>
      </c>
    </row>
    <row r="227" spans="1:15">
      <c r="A227" s="10">
        <v>1016</v>
      </c>
      <c r="B227" s="10" t="s">
        <v>25</v>
      </c>
      <c r="C227" s="28">
        <f t="shared" si="10"/>
        <v>0</v>
      </c>
      <c r="D227" s="28">
        <f t="shared" si="10"/>
        <v>0</v>
      </c>
      <c r="E227" s="28">
        <f t="shared" si="10"/>
        <v>0</v>
      </c>
      <c r="F227" s="28">
        <f t="shared" si="10"/>
        <v>0</v>
      </c>
      <c r="G227" s="28">
        <f t="shared" si="10"/>
        <v>0</v>
      </c>
      <c r="H227" s="28">
        <f t="shared" si="10"/>
        <v>0</v>
      </c>
      <c r="I227" s="28">
        <f t="shared" si="10"/>
        <v>0</v>
      </c>
      <c r="J227" s="28">
        <f t="shared" si="10"/>
        <v>0</v>
      </c>
      <c r="K227" s="28">
        <f t="shared" si="10"/>
        <v>0</v>
      </c>
      <c r="L227" s="28">
        <f t="shared" si="10"/>
        <v>0</v>
      </c>
      <c r="M227" s="28">
        <f t="shared" si="10"/>
        <v>0</v>
      </c>
      <c r="N227" s="28">
        <f t="shared" si="10"/>
        <v>0</v>
      </c>
      <c r="O227" s="39">
        <f t="shared" si="11"/>
        <v>0</v>
      </c>
    </row>
    <row r="228" spans="1:15">
      <c r="A228" s="10">
        <v>1017</v>
      </c>
      <c r="B228" s="10" t="s">
        <v>26</v>
      </c>
      <c r="C228" s="28">
        <f t="shared" si="10"/>
        <v>0</v>
      </c>
      <c r="D228" s="28">
        <f t="shared" si="10"/>
        <v>0</v>
      </c>
      <c r="E228" s="28">
        <f t="shared" si="10"/>
        <v>0</v>
      </c>
      <c r="F228" s="28">
        <f t="shared" si="10"/>
        <v>0</v>
      </c>
      <c r="G228" s="28">
        <f t="shared" si="10"/>
        <v>0</v>
      </c>
      <c r="H228" s="28">
        <f t="shared" si="10"/>
        <v>0</v>
      </c>
      <c r="I228" s="28">
        <f t="shared" si="10"/>
        <v>0</v>
      </c>
      <c r="J228" s="28">
        <f t="shared" si="10"/>
        <v>0</v>
      </c>
      <c r="K228" s="28">
        <f t="shared" si="10"/>
        <v>0</v>
      </c>
      <c r="L228" s="28">
        <f t="shared" si="10"/>
        <v>0</v>
      </c>
      <c r="M228" s="28">
        <f t="shared" si="10"/>
        <v>0</v>
      </c>
      <c r="N228" s="28">
        <f t="shared" si="10"/>
        <v>0</v>
      </c>
      <c r="O228" s="39">
        <f t="shared" si="11"/>
        <v>0</v>
      </c>
    </row>
    <row r="229" spans="1:15">
      <c r="A229" s="10">
        <v>1018</v>
      </c>
      <c r="B229" s="10" t="s">
        <v>27</v>
      </c>
      <c r="C229" s="28">
        <f t="shared" si="10"/>
        <v>0</v>
      </c>
      <c r="D229" s="28">
        <f t="shared" si="10"/>
        <v>0</v>
      </c>
      <c r="E229" s="28">
        <f t="shared" si="10"/>
        <v>0</v>
      </c>
      <c r="F229" s="28">
        <f t="shared" si="10"/>
        <v>0</v>
      </c>
      <c r="G229" s="28">
        <f t="shared" si="10"/>
        <v>0</v>
      </c>
      <c r="H229" s="28">
        <f t="shared" si="10"/>
        <v>0</v>
      </c>
      <c r="I229" s="28">
        <f t="shared" si="10"/>
        <v>0</v>
      </c>
      <c r="J229" s="28">
        <f t="shared" si="10"/>
        <v>0</v>
      </c>
      <c r="K229" s="28">
        <f t="shared" si="10"/>
        <v>0</v>
      </c>
      <c r="L229" s="28">
        <f t="shared" si="10"/>
        <v>0</v>
      </c>
      <c r="M229" s="28">
        <f t="shared" si="10"/>
        <v>0</v>
      </c>
      <c r="N229" s="28">
        <f t="shared" si="10"/>
        <v>0</v>
      </c>
      <c r="O229" s="39">
        <f t="shared" si="11"/>
        <v>0</v>
      </c>
    </row>
    <row r="230" spans="1:15">
      <c r="A230" s="10">
        <v>1019</v>
      </c>
      <c r="B230" s="10" t="s">
        <v>28</v>
      </c>
      <c r="C230" s="28">
        <f t="shared" ref="C230:N241" si="12">+C168-C199</f>
        <v>0</v>
      </c>
      <c r="D230" s="28">
        <f t="shared" si="12"/>
        <v>0</v>
      </c>
      <c r="E230" s="28">
        <f t="shared" si="12"/>
        <v>0</v>
      </c>
      <c r="F230" s="28">
        <f t="shared" si="12"/>
        <v>0</v>
      </c>
      <c r="G230" s="28">
        <f t="shared" si="12"/>
        <v>0</v>
      </c>
      <c r="H230" s="28">
        <f t="shared" si="12"/>
        <v>0</v>
      </c>
      <c r="I230" s="28">
        <f t="shared" si="12"/>
        <v>0</v>
      </c>
      <c r="J230" s="28">
        <f t="shared" si="12"/>
        <v>0</v>
      </c>
      <c r="K230" s="28">
        <f t="shared" si="12"/>
        <v>0</v>
      </c>
      <c r="L230" s="28">
        <f t="shared" si="12"/>
        <v>0</v>
      </c>
      <c r="M230" s="28">
        <f t="shared" si="12"/>
        <v>0</v>
      </c>
      <c r="N230" s="28">
        <f t="shared" si="12"/>
        <v>0</v>
      </c>
      <c r="O230" s="39">
        <f t="shared" si="11"/>
        <v>0</v>
      </c>
    </row>
    <row r="231" spans="1:15">
      <c r="A231" s="10">
        <v>1020</v>
      </c>
      <c r="B231" s="10" t="s">
        <v>29</v>
      </c>
      <c r="C231" s="28">
        <f t="shared" si="12"/>
        <v>0</v>
      </c>
      <c r="D231" s="28">
        <f t="shared" si="12"/>
        <v>0</v>
      </c>
      <c r="E231" s="28">
        <f t="shared" si="12"/>
        <v>0</v>
      </c>
      <c r="F231" s="28">
        <f t="shared" si="12"/>
        <v>0</v>
      </c>
      <c r="G231" s="28">
        <f t="shared" si="12"/>
        <v>0</v>
      </c>
      <c r="H231" s="28">
        <f t="shared" si="12"/>
        <v>0</v>
      </c>
      <c r="I231" s="28">
        <f t="shared" si="12"/>
        <v>0</v>
      </c>
      <c r="J231" s="28">
        <f t="shared" si="12"/>
        <v>0</v>
      </c>
      <c r="K231" s="28">
        <f t="shared" si="12"/>
        <v>0</v>
      </c>
      <c r="L231" s="28">
        <f t="shared" si="12"/>
        <v>0</v>
      </c>
      <c r="M231" s="28">
        <f t="shared" si="12"/>
        <v>0</v>
      </c>
      <c r="N231" s="28">
        <f t="shared" si="12"/>
        <v>0</v>
      </c>
      <c r="O231" s="39">
        <f t="shared" si="11"/>
        <v>0</v>
      </c>
    </row>
    <row r="232" spans="1:15">
      <c r="A232" s="10">
        <v>1021</v>
      </c>
      <c r="B232" s="10" t="s">
        <v>30</v>
      </c>
      <c r="C232" s="28">
        <f t="shared" si="12"/>
        <v>0</v>
      </c>
      <c r="D232" s="28">
        <f t="shared" si="12"/>
        <v>0</v>
      </c>
      <c r="E232" s="28">
        <f t="shared" si="12"/>
        <v>0</v>
      </c>
      <c r="F232" s="28">
        <f t="shared" si="12"/>
        <v>0</v>
      </c>
      <c r="G232" s="28">
        <f t="shared" si="12"/>
        <v>0</v>
      </c>
      <c r="H232" s="28">
        <f t="shared" si="12"/>
        <v>0</v>
      </c>
      <c r="I232" s="28">
        <f t="shared" si="12"/>
        <v>0</v>
      </c>
      <c r="J232" s="28">
        <f t="shared" si="12"/>
        <v>0</v>
      </c>
      <c r="K232" s="28">
        <f t="shared" si="12"/>
        <v>0</v>
      </c>
      <c r="L232" s="28">
        <f t="shared" si="12"/>
        <v>0</v>
      </c>
      <c r="M232" s="28">
        <f t="shared" si="12"/>
        <v>0</v>
      </c>
      <c r="N232" s="28">
        <f t="shared" si="12"/>
        <v>0</v>
      </c>
      <c r="O232" s="39">
        <f t="shared" si="11"/>
        <v>0</v>
      </c>
    </row>
    <row r="233" spans="1:15">
      <c r="A233" s="10">
        <v>1022</v>
      </c>
      <c r="B233" s="10" t="s">
        <v>31</v>
      </c>
      <c r="C233" s="28">
        <f t="shared" si="12"/>
        <v>0</v>
      </c>
      <c r="D233" s="28">
        <f t="shared" si="12"/>
        <v>0</v>
      </c>
      <c r="E233" s="28">
        <f t="shared" si="12"/>
        <v>0</v>
      </c>
      <c r="F233" s="28">
        <f t="shared" si="12"/>
        <v>0</v>
      </c>
      <c r="G233" s="28">
        <f t="shared" si="12"/>
        <v>0</v>
      </c>
      <c r="H233" s="28">
        <f t="shared" si="12"/>
        <v>0</v>
      </c>
      <c r="I233" s="28">
        <f t="shared" si="12"/>
        <v>0</v>
      </c>
      <c r="J233" s="28">
        <f t="shared" si="12"/>
        <v>0</v>
      </c>
      <c r="K233" s="28">
        <f t="shared" si="12"/>
        <v>0</v>
      </c>
      <c r="L233" s="28">
        <f t="shared" si="12"/>
        <v>0</v>
      </c>
      <c r="M233" s="28">
        <f t="shared" si="12"/>
        <v>0</v>
      </c>
      <c r="N233" s="28">
        <f t="shared" si="12"/>
        <v>0</v>
      </c>
      <c r="O233" s="39">
        <f t="shared" si="11"/>
        <v>0</v>
      </c>
    </row>
    <row r="234" spans="1:15">
      <c r="A234" s="10">
        <v>1023</v>
      </c>
      <c r="B234" s="10" t="s">
        <v>32</v>
      </c>
      <c r="C234" s="28">
        <f t="shared" si="12"/>
        <v>0</v>
      </c>
      <c r="D234" s="28">
        <f t="shared" si="12"/>
        <v>0</v>
      </c>
      <c r="E234" s="28">
        <f t="shared" si="12"/>
        <v>0</v>
      </c>
      <c r="F234" s="28">
        <f t="shared" si="12"/>
        <v>0</v>
      </c>
      <c r="G234" s="28">
        <f t="shared" si="12"/>
        <v>0</v>
      </c>
      <c r="H234" s="28">
        <f t="shared" si="12"/>
        <v>0</v>
      </c>
      <c r="I234" s="28">
        <f t="shared" si="12"/>
        <v>0</v>
      </c>
      <c r="J234" s="28">
        <f t="shared" si="12"/>
        <v>0</v>
      </c>
      <c r="K234" s="28">
        <f t="shared" si="12"/>
        <v>0</v>
      </c>
      <c r="L234" s="28">
        <f t="shared" si="12"/>
        <v>0</v>
      </c>
      <c r="M234" s="28">
        <f t="shared" si="12"/>
        <v>0</v>
      </c>
      <c r="N234" s="28">
        <f t="shared" si="12"/>
        <v>0</v>
      </c>
      <c r="O234" s="39">
        <f t="shared" si="11"/>
        <v>0</v>
      </c>
    </row>
    <row r="235" spans="1:15">
      <c r="A235" s="10">
        <v>1024</v>
      </c>
      <c r="B235" s="10" t="s">
        <v>33</v>
      </c>
      <c r="C235" s="28">
        <f t="shared" si="12"/>
        <v>0</v>
      </c>
      <c r="D235" s="28">
        <f t="shared" si="12"/>
        <v>0</v>
      </c>
      <c r="E235" s="28">
        <f t="shared" si="12"/>
        <v>0</v>
      </c>
      <c r="F235" s="28">
        <f t="shared" si="12"/>
        <v>0</v>
      </c>
      <c r="G235" s="28">
        <f t="shared" si="12"/>
        <v>0</v>
      </c>
      <c r="H235" s="28">
        <f t="shared" si="12"/>
        <v>0</v>
      </c>
      <c r="I235" s="28">
        <f t="shared" si="12"/>
        <v>0</v>
      </c>
      <c r="J235" s="28">
        <f t="shared" si="12"/>
        <v>0</v>
      </c>
      <c r="K235" s="28">
        <f t="shared" si="12"/>
        <v>0</v>
      </c>
      <c r="L235" s="28">
        <f t="shared" si="12"/>
        <v>0</v>
      </c>
      <c r="M235" s="28">
        <f t="shared" si="12"/>
        <v>0</v>
      </c>
      <c r="N235" s="28">
        <f t="shared" si="12"/>
        <v>0</v>
      </c>
      <c r="O235" s="39">
        <f t="shared" si="11"/>
        <v>0</v>
      </c>
    </row>
    <row r="236" spans="1:15">
      <c r="A236" s="10">
        <v>1025</v>
      </c>
      <c r="B236" s="10" t="s">
        <v>34</v>
      </c>
      <c r="C236" s="28">
        <f t="shared" si="12"/>
        <v>0</v>
      </c>
      <c r="D236" s="28">
        <f t="shared" si="12"/>
        <v>0</v>
      </c>
      <c r="E236" s="28">
        <f t="shared" si="12"/>
        <v>0</v>
      </c>
      <c r="F236" s="28">
        <f t="shared" si="12"/>
        <v>0</v>
      </c>
      <c r="G236" s="28">
        <f t="shared" si="12"/>
        <v>0</v>
      </c>
      <c r="H236" s="28">
        <f t="shared" si="12"/>
        <v>0</v>
      </c>
      <c r="I236" s="28">
        <f t="shared" si="12"/>
        <v>0</v>
      </c>
      <c r="J236" s="28">
        <f t="shared" si="12"/>
        <v>0</v>
      </c>
      <c r="K236" s="28">
        <f t="shared" si="12"/>
        <v>0</v>
      </c>
      <c r="L236" s="28">
        <f t="shared" si="12"/>
        <v>0</v>
      </c>
      <c r="M236" s="28">
        <f t="shared" si="12"/>
        <v>0</v>
      </c>
      <c r="N236" s="28">
        <f t="shared" si="12"/>
        <v>0</v>
      </c>
      <c r="O236" s="39">
        <f t="shared" si="11"/>
        <v>0</v>
      </c>
    </row>
    <row r="237" spans="1:15">
      <c r="A237" s="10">
        <v>1026</v>
      </c>
      <c r="B237" s="10" t="s">
        <v>35</v>
      </c>
      <c r="C237" s="28">
        <f t="shared" si="12"/>
        <v>0</v>
      </c>
      <c r="D237" s="28">
        <f t="shared" si="12"/>
        <v>0</v>
      </c>
      <c r="E237" s="28">
        <f t="shared" si="12"/>
        <v>0</v>
      </c>
      <c r="F237" s="28">
        <f t="shared" si="12"/>
        <v>0</v>
      </c>
      <c r="G237" s="28">
        <f t="shared" si="12"/>
        <v>0</v>
      </c>
      <c r="H237" s="28">
        <f t="shared" si="12"/>
        <v>0</v>
      </c>
      <c r="I237" s="28">
        <f t="shared" si="12"/>
        <v>0</v>
      </c>
      <c r="J237" s="28">
        <f t="shared" si="12"/>
        <v>0</v>
      </c>
      <c r="K237" s="28">
        <f t="shared" si="12"/>
        <v>0</v>
      </c>
      <c r="L237" s="28">
        <f t="shared" si="12"/>
        <v>0</v>
      </c>
      <c r="M237" s="28">
        <f t="shared" si="12"/>
        <v>0</v>
      </c>
      <c r="N237" s="28">
        <f t="shared" si="12"/>
        <v>0</v>
      </c>
      <c r="O237" s="39">
        <f t="shared" si="11"/>
        <v>0</v>
      </c>
    </row>
    <row r="238" spans="1:15">
      <c r="A238" s="10">
        <v>1027</v>
      </c>
      <c r="B238" s="10" t="s">
        <v>36</v>
      </c>
      <c r="C238" s="28">
        <f t="shared" si="12"/>
        <v>0</v>
      </c>
      <c r="D238" s="28">
        <f t="shared" si="12"/>
        <v>0</v>
      </c>
      <c r="E238" s="28">
        <f t="shared" si="12"/>
        <v>0</v>
      </c>
      <c r="F238" s="28">
        <f t="shared" si="12"/>
        <v>0</v>
      </c>
      <c r="G238" s="28">
        <f t="shared" si="12"/>
        <v>0</v>
      </c>
      <c r="H238" s="28">
        <f t="shared" si="12"/>
        <v>0</v>
      </c>
      <c r="I238" s="28">
        <f t="shared" si="12"/>
        <v>0</v>
      </c>
      <c r="J238" s="28">
        <f t="shared" si="12"/>
        <v>0</v>
      </c>
      <c r="K238" s="28">
        <f t="shared" si="12"/>
        <v>0</v>
      </c>
      <c r="L238" s="28">
        <f t="shared" si="12"/>
        <v>0</v>
      </c>
      <c r="M238" s="28">
        <f t="shared" si="12"/>
        <v>0</v>
      </c>
      <c r="N238" s="28">
        <f t="shared" si="12"/>
        <v>0</v>
      </c>
      <c r="O238" s="39">
        <f t="shared" si="11"/>
        <v>0</v>
      </c>
    </row>
    <row r="239" spans="1:15">
      <c r="A239" s="10">
        <v>1028</v>
      </c>
      <c r="B239" s="10" t="s">
        <v>37</v>
      </c>
      <c r="C239" s="28">
        <f t="shared" si="12"/>
        <v>0</v>
      </c>
      <c r="D239" s="28">
        <f t="shared" si="12"/>
        <v>0</v>
      </c>
      <c r="E239" s="28">
        <f t="shared" si="12"/>
        <v>0</v>
      </c>
      <c r="F239" s="28">
        <f t="shared" si="12"/>
        <v>0</v>
      </c>
      <c r="G239" s="28">
        <f t="shared" si="12"/>
        <v>0</v>
      </c>
      <c r="H239" s="28">
        <f t="shared" si="12"/>
        <v>0</v>
      </c>
      <c r="I239" s="28">
        <f t="shared" si="12"/>
        <v>0</v>
      </c>
      <c r="J239" s="28">
        <f t="shared" si="12"/>
        <v>0</v>
      </c>
      <c r="K239" s="28">
        <f t="shared" si="12"/>
        <v>0</v>
      </c>
      <c r="L239" s="28">
        <f t="shared" si="12"/>
        <v>0</v>
      </c>
      <c r="M239" s="28">
        <f t="shared" si="12"/>
        <v>0</v>
      </c>
      <c r="N239" s="28">
        <f t="shared" si="12"/>
        <v>0</v>
      </c>
      <c r="O239" s="39">
        <f t="shared" si="11"/>
        <v>0</v>
      </c>
    </row>
    <row r="240" spans="1:15">
      <c r="A240" s="10">
        <v>1029</v>
      </c>
      <c r="B240" s="10" t="s">
        <v>38</v>
      </c>
      <c r="C240" s="28">
        <f t="shared" si="12"/>
        <v>0</v>
      </c>
      <c r="D240" s="28">
        <f t="shared" si="12"/>
        <v>0</v>
      </c>
      <c r="E240" s="28">
        <f t="shared" si="12"/>
        <v>0</v>
      </c>
      <c r="F240" s="28">
        <f t="shared" si="12"/>
        <v>0</v>
      </c>
      <c r="G240" s="28">
        <f t="shared" si="12"/>
        <v>0</v>
      </c>
      <c r="H240" s="28">
        <f t="shared" si="12"/>
        <v>0</v>
      </c>
      <c r="I240" s="28">
        <f t="shared" si="12"/>
        <v>0</v>
      </c>
      <c r="J240" s="28">
        <f t="shared" si="12"/>
        <v>0</v>
      </c>
      <c r="K240" s="28">
        <f t="shared" si="12"/>
        <v>0</v>
      </c>
      <c r="L240" s="28">
        <f t="shared" si="12"/>
        <v>0</v>
      </c>
      <c r="M240" s="28">
        <f t="shared" si="12"/>
        <v>0</v>
      </c>
      <c r="N240" s="28">
        <f t="shared" si="12"/>
        <v>0</v>
      </c>
      <c r="O240" s="39">
        <f t="shared" si="11"/>
        <v>0</v>
      </c>
    </row>
    <row r="241" spans="1:15">
      <c r="A241" s="15">
        <v>1030</v>
      </c>
      <c r="B241" s="15" t="s">
        <v>18</v>
      </c>
      <c r="C241" s="30">
        <f t="shared" si="12"/>
        <v>0</v>
      </c>
      <c r="D241" s="30">
        <f t="shared" si="12"/>
        <v>0</v>
      </c>
      <c r="E241" s="30">
        <f t="shared" si="12"/>
        <v>0</v>
      </c>
      <c r="F241" s="30">
        <f t="shared" si="12"/>
        <v>0</v>
      </c>
      <c r="G241" s="30">
        <f t="shared" si="12"/>
        <v>0</v>
      </c>
      <c r="H241" s="30">
        <f t="shared" si="12"/>
        <v>0</v>
      </c>
      <c r="I241" s="30">
        <f t="shared" si="12"/>
        <v>0</v>
      </c>
      <c r="J241" s="30">
        <f t="shared" si="12"/>
        <v>0</v>
      </c>
      <c r="K241" s="30">
        <f t="shared" si="12"/>
        <v>0</v>
      </c>
      <c r="L241" s="30">
        <f t="shared" si="12"/>
        <v>0</v>
      </c>
      <c r="M241" s="30">
        <f t="shared" si="12"/>
        <v>0</v>
      </c>
      <c r="N241" s="30">
        <f t="shared" si="12"/>
        <v>0</v>
      </c>
      <c r="O241" s="40">
        <f t="shared" si="11"/>
        <v>0</v>
      </c>
    </row>
    <row r="242" spans="1:15">
      <c r="A242" s="4">
        <v>10300</v>
      </c>
      <c r="B242" s="4" t="s">
        <v>58</v>
      </c>
      <c r="C242" s="25">
        <f t="shared" ref="C242:O242" si="13">SUM(C214:C241)</f>
        <v>0</v>
      </c>
      <c r="D242" s="25">
        <f t="shared" si="13"/>
        <v>0</v>
      </c>
      <c r="E242" s="25">
        <f t="shared" si="13"/>
        <v>0</v>
      </c>
      <c r="F242" s="25">
        <f t="shared" si="13"/>
        <v>0</v>
      </c>
      <c r="G242" s="25">
        <f t="shared" si="13"/>
        <v>0</v>
      </c>
      <c r="H242" s="25">
        <f t="shared" si="13"/>
        <v>0</v>
      </c>
      <c r="I242" s="25">
        <f t="shared" si="13"/>
        <v>0</v>
      </c>
      <c r="J242" s="25">
        <f t="shared" si="13"/>
        <v>0</v>
      </c>
      <c r="K242" s="25">
        <f t="shared" si="13"/>
        <v>0</v>
      </c>
      <c r="L242" s="25">
        <f t="shared" si="13"/>
        <v>0</v>
      </c>
      <c r="M242" s="25">
        <f t="shared" si="13"/>
        <v>0</v>
      </c>
      <c r="N242" s="25">
        <f t="shared" si="13"/>
        <v>0</v>
      </c>
      <c r="O242" s="25">
        <f t="shared" si="13"/>
        <v>0</v>
      </c>
    </row>
    <row r="243" spans="1:15">
      <c r="A243" s="32"/>
      <c r="B243" s="32"/>
      <c r="C243"/>
      <c r="D243"/>
      <c r="E243"/>
      <c r="F243"/>
      <c r="G243"/>
      <c r="H243"/>
      <c r="I243"/>
      <c r="J243"/>
      <c r="K243"/>
      <c r="L243"/>
      <c r="M243"/>
      <c r="N243"/>
      <c r="O243" s="32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00B0F0"/>
  </sheetPr>
  <dimension ref="A1:DB142"/>
  <sheetViews>
    <sheetView showGridLines="0" tabSelected="1" view="pageBreakPreview" zoomScale="70" zoomScaleNormal="78" zoomScaleSheetLayoutView="70" workbookViewId="0"/>
  </sheetViews>
  <sheetFormatPr defaultRowHeight="15"/>
  <cols>
    <col min="1" max="1" width="14.28515625" bestFit="1" customWidth="1"/>
    <col min="2" max="4" width="12.28515625" customWidth="1"/>
    <col min="5" max="5" width="13.42578125" bestFit="1" customWidth="1"/>
    <col min="6" max="8" width="12.28515625" customWidth="1"/>
    <col min="9" max="9" width="14.7109375" bestFit="1" customWidth="1"/>
    <col min="10" max="10" width="12.28515625" customWidth="1"/>
    <col min="11" max="11" width="15.140625" bestFit="1" customWidth="1"/>
    <col min="12" max="12" width="9" bestFit="1" customWidth="1"/>
    <col min="13" max="13" width="9.7109375" customWidth="1"/>
    <col min="14" max="27" width="8.7109375" customWidth="1"/>
    <col min="28" max="28" width="8.28515625" customWidth="1"/>
    <col min="29" max="29" width="10" bestFit="1" customWidth="1"/>
    <col min="30" max="40" width="8.7109375" customWidth="1"/>
    <col min="41" max="41" width="9.5703125" bestFit="1" customWidth="1"/>
    <col min="42" max="42" width="10.28515625" bestFit="1" customWidth="1"/>
    <col min="43" max="43" width="8.7109375" customWidth="1"/>
    <col min="44" max="44" width="9" bestFit="1" customWidth="1"/>
    <col min="45" max="45" width="8.140625" bestFit="1" customWidth="1"/>
    <col min="46" max="59" width="8.7109375" customWidth="1"/>
    <col min="60" max="60" width="9.42578125" customWidth="1"/>
    <col min="61" max="64" width="8.7109375" customWidth="1"/>
    <col min="65" max="68" width="9.5703125" bestFit="1" customWidth="1"/>
    <col min="69" max="71" width="9.42578125" bestFit="1" customWidth="1"/>
    <col min="72" max="72" width="7.85546875" customWidth="1"/>
    <col min="73" max="73" width="8.5703125" customWidth="1"/>
    <col min="74" max="74" width="8.7109375" customWidth="1"/>
    <col min="75" max="75" width="8" customWidth="1"/>
    <col min="76" max="76" width="8.5703125" bestFit="1" customWidth="1"/>
    <col min="77" max="77" width="8" customWidth="1"/>
    <col min="78" max="78" width="8.28515625" bestFit="1" customWidth="1"/>
    <col min="79" max="85" width="8.7109375" customWidth="1"/>
    <col min="86" max="86" width="9.85546875" bestFit="1" customWidth="1"/>
    <col min="87" max="87" width="9.42578125" bestFit="1" customWidth="1"/>
    <col min="88" max="88" width="9.42578125" customWidth="1"/>
    <col min="89" max="89" width="11.28515625" customWidth="1"/>
    <col min="90" max="90" width="11.28515625" bestFit="1" customWidth="1"/>
    <col min="91" max="91" width="9.140625" bestFit="1" customWidth="1"/>
    <col min="93" max="93" width="8.42578125" bestFit="1" customWidth="1"/>
    <col min="105" max="105" width="7.42578125" bestFit="1" customWidth="1"/>
    <col min="106" max="106" width="9.7109375" bestFit="1" customWidth="1"/>
  </cols>
  <sheetData>
    <row r="1" spans="1:106" s="68" customFormat="1" ht="29.25" customHeight="1">
      <c r="A1" s="242">
        <v>10300</v>
      </c>
      <c r="B1" s="419" t="s">
        <v>56</v>
      </c>
      <c r="C1" s="419"/>
      <c r="D1" s="419"/>
      <c r="E1" s="419"/>
      <c r="F1" s="419" t="str">
        <f>+VLOOKUP($A$1,'เป้า2562-ข้อตกลง'!$A$1:$B$29,2)</f>
        <v>กปภ.ข.9_62</v>
      </c>
      <c r="G1" s="419"/>
      <c r="H1" s="419"/>
      <c r="I1" s="419"/>
      <c r="J1" s="419"/>
      <c r="K1" s="457"/>
      <c r="L1" s="166">
        <f>+$A$1</f>
        <v>10300</v>
      </c>
      <c r="M1" s="419" t="s">
        <v>56</v>
      </c>
      <c r="N1" s="419"/>
      <c r="O1" s="419"/>
      <c r="P1" s="419"/>
      <c r="Q1" s="419" t="str">
        <f>+VLOOKUP($A$1,'เป้า2562-ข้อตกลง'!$A$1:$B$29,2)</f>
        <v>กปภ.ข.9_62</v>
      </c>
      <c r="R1" s="419"/>
      <c r="S1" s="419"/>
      <c r="T1" s="419"/>
      <c r="U1" s="419"/>
      <c r="V1" s="419"/>
      <c r="W1" s="167"/>
      <c r="X1" s="167"/>
      <c r="Y1" s="167"/>
      <c r="Z1" s="167"/>
      <c r="AA1" s="168"/>
      <c r="AB1" s="166">
        <f>+$A$1</f>
        <v>10300</v>
      </c>
      <c r="AC1" s="419" t="s">
        <v>56</v>
      </c>
      <c r="AD1" s="419"/>
      <c r="AE1" s="419"/>
      <c r="AF1" s="419"/>
      <c r="AG1" s="419" t="str">
        <f>+VLOOKUP($A$1,'เป้า2562-ข้อตกลง'!$A$1:$B$29,2)</f>
        <v>กปภ.ข.9_62</v>
      </c>
      <c r="AH1" s="419"/>
      <c r="AI1" s="419"/>
      <c r="AJ1" s="419"/>
      <c r="AK1" s="419"/>
      <c r="AL1" s="419"/>
      <c r="AM1" s="167"/>
      <c r="AN1" s="167"/>
      <c r="AO1" s="167"/>
      <c r="AP1" s="167"/>
      <c r="AQ1" s="168"/>
      <c r="AR1" s="166">
        <f>+$A$1</f>
        <v>10300</v>
      </c>
      <c r="AS1" s="419" t="s">
        <v>56</v>
      </c>
      <c r="AT1" s="419"/>
      <c r="AU1" s="419"/>
      <c r="AV1" s="419"/>
      <c r="AW1" s="419" t="str">
        <f>+VLOOKUP($A$1,'เป้า2562-ข้อตกลง'!$A$1:$B$29,2)</f>
        <v>กปภ.ข.9_62</v>
      </c>
      <c r="AX1" s="419"/>
      <c r="AY1" s="419"/>
      <c r="AZ1" s="419"/>
      <c r="BA1" s="419"/>
      <c r="BB1" s="419"/>
      <c r="BC1" s="167"/>
      <c r="BD1" s="167"/>
      <c r="BE1" s="167"/>
      <c r="BF1" s="167"/>
      <c r="BG1" s="168"/>
      <c r="BH1" s="166">
        <f>+$A$1</f>
        <v>10300</v>
      </c>
      <c r="BI1" s="419" t="s">
        <v>56</v>
      </c>
      <c r="BJ1" s="419"/>
      <c r="BK1" s="419"/>
      <c r="BL1" s="419"/>
      <c r="BM1" s="419" t="str">
        <f>+VLOOKUP($A$1,'เป้า2562-ข้อตกลง'!$A$1:$B$29,2)</f>
        <v>กปภ.ข.9_62</v>
      </c>
      <c r="BN1" s="419"/>
      <c r="BO1" s="419"/>
      <c r="BP1" s="419"/>
      <c r="BQ1" s="419"/>
      <c r="BR1" s="419"/>
      <c r="BS1" s="167"/>
      <c r="BT1" s="167"/>
      <c r="BU1" s="167"/>
      <c r="BV1" s="167"/>
      <c r="BW1" s="168"/>
      <c r="BX1" s="166">
        <f>+$A$1</f>
        <v>10300</v>
      </c>
      <c r="BY1" s="419" t="s">
        <v>56</v>
      </c>
      <c r="BZ1" s="419"/>
      <c r="CA1" s="419"/>
      <c r="CB1" s="419"/>
      <c r="CC1" s="419" t="str">
        <f>+VLOOKUP($A$1,'เป้า2562-ข้อตกลง'!$A$1:$B$29,2)</f>
        <v>กปภ.ข.9_62</v>
      </c>
      <c r="CD1" s="419"/>
      <c r="CE1" s="419"/>
      <c r="CF1" s="419"/>
      <c r="CG1" s="419"/>
      <c r="CH1" s="419"/>
      <c r="CI1" s="167"/>
      <c r="CJ1" s="167"/>
      <c r="CK1" s="167"/>
      <c r="CL1" s="167"/>
      <c r="CM1" s="168"/>
      <c r="CN1" s="166">
        <f>+$A$1</f>
        <v>10300</v>
      </c>
      <c r="CO1" s="419" t="s">
        <v>56</v>
      </c>
      <c r="CP1" s="419"/>
      <c r="CQ1" s="419"/>
      <c r="CR1" s="419"/>
      <c r="CS1" s="419" t="str">
        <f>+VLOOKUP($A$1,'เป้า2562-ข้อตกลง'!$A$1:$B$29,2)</f>
        <v>กปภ.ข.9_62</v>
      </c>
      <c r="CT1" s="419"/>
      <c r="CU1" s="419"/>
      <c r="CV1" s="419"/>
      <c r="CW1" s="419"/>
      <c r="CX1" s="419"/>
      <c r="CY1" s="167"/>
      <c r="CZ1" s="167"/>
      <c r="DA1" s="167"/>
      <c r="DB1" s="168"/>
    </row>
    <row r="2" spans="1:106" ht="19.5" thickBot="1">
      <c r="A2" s="287" t="s">
        <v>130</v>
      </c>
      <c r="B2" s="170"/>
      <c r="C2" s="170"/>
      <c r="D2" s="170"/>
      <c r="E2" s="170"/>
      <c r="F2" s="170"/>
      <c r="G2" s="170"/>
      <c r="H2" s="170"/>
      <c r="I2" s="170"/>
      <c r="J2" s="170"/>
      <c r="K2" s="171"/>
      <c r="L2" s="169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1"/>
      <c r="AB2" s="169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1"/>
      <c r="AR2" s="169"/>
      <c r="AS2" s="170"/>
      <c r="AT2" s="170"/>
      <c r="AU2" s="170"/>
      <c r="AV2" s="170"/>
      <c r="AW2" s="170"/>
      <c r="AX2" s="170"/>
      <c r="AY2" s="170"/>
      <c r="AZ2" s="170"/>
      <c r="BA2" s="170"/>
      <c r="BB2" s="170"/>
      <c r="BC2" s="170"/>
      <c r="BD2" s="170"/>
      <c r="BE2" s="170"/>
      <c r="BF2" s="170"/>
      <c r="BG2" s="171"/>
      <c r="BH2" s="169"/>
      <c r="BI2" s="170"/>
      <c r="BJ2" s="170"/>
      <c r="BK2" s="170"/>
      <c r="BL2" s="170"/>
      <c r="BM2" s="170"/>
      <c r="BN2" s="170"/>
      <c r="BO2" s="170"/>
      <c r="BP2" s="170"/>
      <c r="BQ2" s="170"/>
      <c r="BR2" s="170"/>
      <c r="BS2" s="170"/>
      <c r="BT2" s="170"/>
      <c r="BU2" s="170"/>
      <c r="BV2" s="170"/>
      <c r="BW2" s="171"/>
      <c r="BX2" s="169"/>
      <c r="BY2" s="170"/>
      <c r="BZ2" s="170"/>
      <c r="CA2" s="170"/>
      <c r="CB2" s="170"/>
      <c r="CC2" s="170"/>
      <c r="CD2" s="170"/>
      <c r="CE2" s="170"/>
      <c r="CF2" s="170"/>
      <c r="CG2" s="170"/>
      <c r="CH2" s="170"/>
      <c r="CI2" s="170"/>
      <c r="CJ2" s="170"/>
      <c r="CK2" s="170"/>
      <c r="CL2" s="170"/>
      <c r="CM2" s="171"/>
      <c r="CN2" s="169"/>
      <c r="CO2" s="150" t="s">
        <v>43</v>
      </c>
      <c r="CP2" s="150" t="s">
        <v>0</v>
      </c>
      <c r="CQ2" s="150" t="s">
        <v>1</v>
      </c>
      <c r="CR2" s="150" t="s">
        <v>2</v>
      </c>
      <c r="CS2" s="150" t="s">
        <v>3</v>
      </c>
      <c r="CT2" s="150" t="s">
        <v>4</v>
      </c>
      <c r="CU2" s="150" t="s">
        <v>5</v>
      </c>
      <c r="CV2" s="150" t="s">
        <v>6</v>
      </c>
      <c r="CW2" s="150" t="s">
        <v>7</v>
      </c>
      <c r="CX2" s="150" t="s">
        <v>8</v>
      </c>
      <c r="CY2" s="150" t="s">
        <v>9</v>
      </c>
      <c r="CZ2" s="150" t="s">
        <v>10</v>
      </c>
      <c r="DA2" s="150" t="s">
        <v>11</v>
      </c>
      <c r="DB2" s="175" t="s">
        <v>49</v>
      </c>
    </row>
    <row r="3" spans="1:106" ht="24" thickBot="1">
      <c r="A3" s="454" t="s">
        <v>112</v>
      </c>
      <c r="B3" s="463" t="s">
        <v>160</v>
      </c>
      <c r="C3" s="464"/>
      <c r="D3" s="464"/>
      <c r="E3" s="464"/>
      <c r="F3" s="464"/>
      <c r="G3" s="464"/>
      <c r="H3" s="464"/>
      <c r="I3" s="464"/>
      <c r="J3" s="464"/>
      <c r="K3" s="465"/>
      <c r="L3" s="169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1"/>
      <c r="AB3" s="169"/>
      <c r="AC3" s="170"/>
      <c r="AD3" s="170"/>
      <c r="AE3" s="170"/>
      <c r="AF3" s="170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1"/>
      <c r="AR3" s="169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1"/>
      <c r="BH3" s="169"/>
      <c r="BI3" s="170"/>
      <c r="BJ3" s="170"/>
      <c r="BK3" s="170"/>
      <c r="BL3" s="170"/>
      <c r="BM3" s="170"/>
      <c r="BN3" s="170"/>
      <c r="BO3" s="170"/>
      <c r="BP3" s="170"/>
      <c r="BQ3" s="170"/>
      <c r="BR3" s="170"/>
      <c r="BS3" s="170"/>
      <c r="BT3" s="170"/>
      <c r="BU3" s="170"/>
      <c r="BV3" s="170"/>
      <c r="BW3" s="171"/>
      <c r="BX3" s="169"/>
      <c r="BY3" s="170"/>
      <c r="BZ3" s="170"/>
      <c r="CA3" s="170"/>
      <c r="CB3" s="170"/>
      <c r="CC3" s="170"/>
      <c r="CD3" s="170"/>
      <c r="CE3" s="170"/>
      <c r="CF3" s="170"/>
      <c r="CG3" s="170"/>
      <c r="CH3" s="170"/>
      <c r="CI3" s="170"/>
      <c r="CJ3" s="170"/>
      <c r="CK3" s="170"/>
      <c r="CL3" s="170"/>
      <c r="CM3" s="171"/>
      <c r="CN3" s="169"/>
      <c r="CO3" s="153" t="s">
        <v>54</v>
      </c>
      <c r="CP3" s="156">
        <f>+VLOOKUP($A$1,'2557'!$A$151:$O$180,3)</f>
        <v>135.96748330000003</v>
      </c>
      <c r="CQ3" s="156">
        <f>+VLOOKUP($A$1,'2557'!$A$151:$O$180,4)</f>
        <v>138.23282607000002</v>
      </c>
      <c r="CR3" s="156">
        <f>+VLOOKUP($A$1,'2557'!$A$151:$O$180,5)</f>
        <v>136.08268840000005</v>
      </c>
      <c r="CS3" s="156">
        <f>+VLOOKUP($A$1,'2557'!$A$151:$O$180,6)</f>
        <v>142.90199387999999</v>
      </c>
      <c r="CT3" s="156">
        <f>+VLOOKUP($A$1,'2557'!$A$151:$O$180,7)</f>
        <v>136.92614658000005</v>
      </c>
      <c r="CU3" s="156">
        <f>+VLOOKUP($A$1,'2557'!$A$151:$O$180,8)</f>
        <v>135.91327835000001</v>
      </c>
      <c r="CV3" s="156">
        <f>+VLOOKUP($A$1,'2557'!$A$151:$O$180,9)</f>
        <v>150.07116238</v>
      </c>
      <c r="CW3" s="156">
        <f>+VLOOKUP($A$1,'2557'!$A$151:$O$180,10)</f>
        <v>154.5813532</v>
      </c>
      <c r="CX3" s="156">
        <f>+VLOOKUP($A$1,'2557'!$A$151:$O$180,11)</f>
        <v>150.29126740000001</v>
      </c>
      <c r="CY3" s="156">
        <f>+VLOOKUP($A$1,'2557'!$A$151:$O$180,12)</f>
        <v>142.34610578000002</v>
      </c>
      <c r="CZ3" s="156">
        <f>+VLOOKUP($A$1,'2557'!$A$151:$O$180,13)</f>
        <v>142.52285188999997</v>
      </c>
      <c r="DA3" s="156">
        <f>+VLOOKUP($A$1,'2557'!$A$151:$O$180,14)</f>
        <v>150.20247430999999</v>
      </c>
      <c r="DB3" s="177">
        <f t="shared" ref="DB3:DB6" si="0">SUM(CP3:DA3)</f>
        <v>1716.0396315400003</v>
      </c>
    </row>
    <row r="4" spans="1:106" s="259" customFormat="1" ht="24.75" thickTop="1" thickBot="1">
      <c r="A4" s="455"/>
      <c r="B4" s="458" t="s">
        <v>119</v>
      </c>
      <c r="C4" s="459"/>
      <c r="D4" s="459"/>
      <c r="E4" s="459"/>
      <c r="F4" s="459"/>
      <c r="G4" s="460" t="s">
        <v>150</v>
      </c>
      <c r="H4" s="461"/>
      <c r="I4" s="461"/>
      <c r="J4" s="461"/>
      <c r="K4" s="462"/>
      <c r="L4" s="260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X4" s="261"/>
      <c r="Y4" s="261"/>
      <c r="Z4" s="261"/>
      <c r="AA4" s="262"/>
      <c r="AB4" s="260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2"/>
      <c r="AR4" s="260"/>
      <c r="AS4" s="261"/>
      <c r="AT4" s="261"/>
      <c r="AU4" s="261"/>
      <c r="AV4" s="261"/>
      <c r="AW4" s="261"/>
      <c r="AX4" s="261"/>
      <c r="AY4" s="261"/>
      <c r="AZ4" s="261"/>
      <c r="BA4" s="261"/>
      <c r="BB4" s="261"/>
      <c r="BC4" s="261"/>
      <c r="BD4" s="261"/>
      <c r="BE4" s="261"/>
      <c r="BF4" s="261"/>
      <c r="BG4" s="262"/>
      <c r="BH4" s="260"/>
      <c r="BI4" s="261"/>
      <c r="BJ4" s="261"/>
      <c r="BK4" s="261"/>
      <c r="BL4" s="261"/>
      <c r="BM4" s="261"/>
      <c r="BN4" s="261"/>
      <c r="BO4" s="261"/>
      <c r="BP4" s="261"/>
      <c r="BQ4" s="261"/>
      <c r="BR4" s="261"/>
      <c r="BS4" s="261"/>
      <c r="BT4" s="261"/>
      <c r="BU4" s="261"/>
      <c r="BV4" s="261"/>
      <c r="BW4" s="262"/>
      <c r="BX4" s="260"/>
      <c r="BY4" s="261"/>
      <c r="BZ4" s="261"/>
      <c r="CA4" s="261"/>
      <c r="CB4" s="261"/>
      <c r="CC4" s="261"/>
      <c r="CD4" s="261"/>
      <c r="CE4" s="261"/>
      <c r="CF4" s="261"/>
      <c r="CG4" s="261"/>
      <c r="CH4" s="261"/>
      <c r="CI4" s="261"/>
      <c r="CJ4" s="261"/>
      <c r="CK4" s="261"/>
      <c r="CL4" s="261"/>
      <c r="CM4" s="262"/>
      <c r="CN4" s="260"/>
      <c r="CO4" s="152" t="s">
        <v>53</v>
      </c>
      <c r="CP4" s="154">
        <f>+VLOOKUP($A$1,'2558'!$A$151:$O$180,3)</f>
        <v>140.54325179999998</v>
      </c>
      <c r="CQ4" s="154">
        <f>+VLOOKUP($A$1,'2558'!$A$151:$O$180,4)</f>
        <v>145.73659069000001</v>
      </c>
      <c r="CR4" s="154">
        <f>+VLOOKUP($A$1,'2558'!$A$151:$O$180,5)</f>
        <v>143.36113584999998</v>
      </c>
      <c r="CS4" s="154">
        <f>+VLOOKUP($A$1,'2558'!$A$151:$O$180,6)</f>
        <v>149.27131494000002</v>
      </c>
      <c r="CT4" s="154">
        <f>+VLOOKUP($A$1,'2558'!$A$151:$O$180,7)</f>
        <v>146.10776616999999</v>
      </c>
      <c r="CU4" s="154">
        <f>+VLOOKUP($A$1,'2558'!$A$151:$O$180,8)</f>
        <v>143.02401969000002</v>
      </c>
      <c r="CV4" s="154">
        <f>+VLOOKUP($A$1,'2558'!$A$151:$O$180,9)</f>
        <v>158.32534823000003</v>
      </c>
      <c r="CW4" s="154">
        <f>+VLOOKUP($A$1,'2558'!$A$151:$O$180,10)</f>
        <v>162.89448418000003</v>
      </c>
      <c r="CX4" s="154">
        <f>+VLOOKUP($A$1,'2558'!$A$151:$O$180,11)</f>
        <v>163.98355601000003</v>
      </c>
      <c r="CY4" s="154">
        <f>+VLOOKUP($A$1,'2558'!$A$151:$O$180,12)</f>
        <v>156.60576565</v>
      </c>
      <c r="CZ4" s="154">
        <f>+VLOOKUP($A$1,'2558'!$A$151:$O$180,13)</f>
        <v>155.21024988000002</v>
      </c>
      <c r="DA4" s="154">
        <f>+VLOOKUP($A$1,'2558'!$A$151:$O$180,14)</f>
        <v>154.25209091999997</v>
      </c>
      <c r="DB4" s="176">
        <f t="shared" si="0"/>
        <v>1819.3155740100001</v>
      </c>
    </row>
    <row r="5" spans="1:106" s="259" customFormat="1" ht="24.75" thickBot="1">
      <c r="A5" s="455"/>
      <c r="B5" s="275" t="s">
        <v>12</v>
      </c>
      <c r="C5" s="276" t="s">
        <v>117</v>
      </c>
      <c r="D5" s="276" t="s">
        <v>42</v>
      </c>
      <c r="E5" s="276" t="s">
        <v>125</v>
      </c>
      <c r="F5" s="288" t="s">
        <v>124</v>
      </c>
      <c r="G5" s="360" t="s">
        <v>12</v>
      </c>
      <c r="H5" s="361" t="s">
        <v>117</v>
      </c>
      <c r="I5" s="361" t="s">
        <v>42</v>
      </c>
      <c r="J5" s="361" t="s">
        <v>125</v>
      </c>
      <c r="K5" s="362" t="s">
        <v>118</v>
      </c>
      <c r="L5" s="260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  <c r="Z5" s="261"/>
      <c r="AA5" s="262"/>
      <c r="AB5" s="260"/>
      <c r="AC5" s="261"/>
      <c r="AD5" s="261"/>
      <c r="AE5" s="261"/>
      <c r="AF5" s="261"/>
      <c r="AG5" s="261"/>
      <c r="AH5" s="261"/>
      <c r="AI5" s="261"/>
      <c r="AJ5" s="261"/>
      <c r="AK5" s="261"/>
      <c r="AL5" s="261"/>
      <c r="AM5" s="261"/>
      <c r="AN5" s="261"/>
      <c r="AO5" s="261"/>
      <c r="AP5" s="261"/>
      <c r="AQ5" s="262"/>
      <c r="AR5" s="260"/>
      <c r="AS5" s="261"/>
      <c r="AT5" s="261"/>
      <c r="AU5" s="261"/>
      <c r="AV5" s="261"/>
      <c r="AW5" s="261"/>
      <c r="AX5" s="261"/>
      <c r="AY5" s="261"/>
      <c r="AZ5" s="261"/>
      <c r="BA5" s="261"/>
      <c r="BB5" s="261"/>
      <c r="BC5" s="261"/>
      <c r="BD5" s="261"/>
      <c r="BE5" s="261"/>
      <c r="BF5" s="261"/>
      <c r="BG5" s="262"/>
      <c r="BH5" s="260"/>
      <c r="BI5" s="261"/>
      <c r="BJ5" s="261"/>
      <c r="BK5" s="261"/>
      <c r="BL5" s="261"/>
      <c r="BM5" s="261"/>
      <c r="BN5" s="261"/>
      <c r="BO5" s="261"/>
      <c r="BP5" s="261"/>
      <c r="BQ5" s="261"/>
      <c r="BR5" s="261"/>
      <c r="BS5" s="261"/>
      <c r="BT5" s="261"/>
      <c r="BU5" s="261"/>
      <c r="BV5" s="261"/>
      <c r="BW5" s="262"/>
      <c r="BX5" s="260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2"/>
      <c r="CN5" s="260"/>
      <c r="CO5" s="153" t="s">
        <v>52</v>
      </c>
      <c r="CP5" s="156">
        <f>+VLOOKUP($A$1,'2559'!$A$151:$O$180,3)</f>
        <v>147.98201654000005</v>
      </c>
      <c r="CQ5" s="156">
        <f>+VLOOKUP($A$1,'2559'!$A$151:$O$180,4)</f>
        <v>154.00803915000003</v>
      </c>
      <c r="CR5" s="156">
        <f>+VLOOKUP($A$1,'2559'!$A$151:$O$180,5)</f>
        <v>149.70329415000003</v>
      </c>
      <c r="CS5" s="156">
        <f>+VLOOKUP($A$1,'2559'!$A$151:$O$180,6)</f>
        <v>155.56282659999997</v>
      </c>
      <c r="CT5" s="156">
        <f>+VLOOKUP($A$1,'2559'!$A$151:$O$180,7)</f>
        <v>149.74693840000006</v>
      </c>
      <c r="CU5" s="156">
        <f>+VLOOKUP($A$1,'2559'!$A$151:$O$180,8)</f>
        <v>146.66292210000003</v>
      </c>
      <c r="CV5" s="156">
        <f>+VLOOKUP($A$1,'2559'!$A$151:$O$180,9)</f>
        <v>169.04101690000007</v>
      </c>
      <c r="CW5" s="156">
        <f>+VLOOKUP($A$1,'2559'!$A$151:$O$180,10)</f>
        <v>175.67278311000004</v>
      </c>
      <c r="CX5" s="156">
        <f>+VLOOKUP($A$1,'2559'!$A$151:$O$180,11)</f>
        <v>167.52632904999996</v>
      </c>
      <c r="CY5" s="156">
        <f>+VLOOKUP($A$1,'2559'!$A$151:$O$180,12)</f>
        <v>156.39004424000004</v>
      </c>
      <c r="CZ5" s="156">
        <f>+VLOOKUP($A$1,'2559'!$A$151:$O$180,13)</f>
        <v>145.13883623999996</v>
      </c>
      <c r="DA5" s="156">
        <f>+VLOOKUP($A$1,'2559'!$A$151:$O$180,14)</f>
        <v>158.40492899</v>
      </c>
      <c r="DB5" s="177">
        <f t="shared" si="0"/>
        <v>1875.8399754700001</v>
      </c>
    </row>
    <row r="6" spans="1:106" s="259" customFormat="1" ht="24.75" thickBot="1">
      <c r="A6" s="456"/>
      <c r="B6" s="277" t="s">
        <v>113</v>
      </c>
      <c r="C6" s="278" t="s">
        <v>122</v>
      </c>
      <c r="D6" s="278" t="s">
        <v>121</v>
      </c>
      <c r="E6" s="278" t="s">
        <v>114</v>
      </c>
      <c r="F6" s="289" t="s">
        <v>123</v>
      </c>
      <c r="G6" s="363" t="s">
        <v>113</v>
      </c>
      <c r="H6" s="364" t="s">
        <v>122</v>
      </c>
      <c r="I6" s="364" t="s">
        <v>121</v>
      </c>
      <c r="J6" s="364" t="s">
        <v>114</v>
      </c>
      <c r="K6" s="365" t="s">
        <v>123</v>
      </c>
      <c r="L6" s="260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61"/>
      <c r="Y6" s="261"/>
      <c r="Z6" s="261"/>
      <c r="AA6" s="262"/>
      <c r="AB6" s="260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261"/>
      <c r="AP6" s="261"/>
      <c r="AQ6" s="262"/>
      <c r="AR6" s="260"/>
      <c r="AS6" s="261"/>
      <c r="AT6" s="261"/>
      <c r="AU6" s="261"/>
      <c r="AV6" s="261"/>
      <c r="AW6" s="261"/>
      <c r="AX6" s="261"/>
      <c r="AY6" s="261"/>
      <c r="AZ6" s="261"/>
      <c r="BA6" s="261"/>
      <c r="BB6" s="261"/>
      <c r="BC6" s="261"/>
      <c r="BD6" s="261"/>
      <c r="BE6" s="261"/>
      <c r="BF6" s="261"/>
      <c r="BG6" s="262"/>
      <c r="BH6" s="260"/>
      <c r="BI6" s="261"/>
      <c r="BJ6" s="261"/>
      <c r="BK6" s="261"/>
      <c r="BL6" s="261"/>
      <c r="BM6" s="261"/>
      <c r="BN6" s="261"/>
      <c r="BO6" s="261"/>
      <c r="BP6" s="261"/>
      <c r="BQ6" s="261"/>
      <c r="BR6" s="261"/>
      <c r="BS6" s="261"/>
      <c r="BT6" s="261"/>
      <c r="BU6" s="261"/>
      <c r="BV6" s="261"/>
      <c r="BW6" s="262"/>
      <c r="BX6" s="260"/>
      <c r="BY6" s="261"/>
      <c r="BZ6" s="261"/>
      <c r="CA6" s="261"/>
      <c r="CB6" s="261"/>
      <c r="CC6" s="261"/>
      <c r="CD6" s="261"/>
      <c r="CE6" s="261"/>
      <c r="CF6" s="261"/>
      <c r="CG6" s="261"/>
      <c r="CH6" s="261"/>
      <c r="CI6" s="261"/>
      <c r="CJ6" s="261"/>
      <c r="CK6" s="261"/>
      <c r="CL6" s="261"/>
      <c r="CM6" s="262"/>
      <c r="CN6" s="260"/>
      <c r="CO6" s="149" t="s">
        <v>50</v>
      </c>
      <c r="CP6" s="158">
        <f>+VLOOKUP($A$1,'2560'!$A$151:$O$180,3)</f>
        <v>148.37512775000002</v>
      </c>
      <c r="CQ6" s="158">
        <f>+VLOOKUP($A$1,'2560'!$A$151:$O$180,4)</f>
        <v>153.60377585999996</v>
      </c>
      <c r="CR6" s="158">
        <f>+VLOOKUP($A$1,'2560'!$A$151:$O$180,5)</f>
        <v>153.09260657999997</v>
      </c>
      <c r="CS6" s="158">
        <f>+VLOOKUP($A$1,'2560'!$A$151:$O$180,6)</f>
        <v>162.19327786999995</v>
      </c>
      <c r="CT6" s="158">
        <f>+VLOOKUP($A$1,'2560'!$A$151:$O$180,7)</f>
        <v>157.04749324000002</v>
      </c>
      <c r="CU6" s="158">
        <f>+VLOOKUP($A$1,'2560'!$A$151:$O$180,8)</f>
        <v>155.04481799000001</v>
      </c>
      <c r="CV6" s="158">
        <f>+VLOOKUP($A$1,'2560'!$A$151:$O$180,9)</f>
        <v>177.55092483000001</v>
      </c>
      <c r="CW6" s="158">
        <f>+VLOOKUP($A$1,'2560'!$A$151:$O$180,10)</f>
        <v>170.46774110000001</v>
      </c>
      <c r="CX6" s="158">
        <f>+VLOOKUP($A$1,'2560'!$A$151:$O$180,11)</f>
        <v>163.10173941000002</v>
      </c>
      <c r="CY6" s="158">
        <f>+VLOOKUP($A$1,'2560'!$A$151:$O$180,12)</f>
        <v>155.34410677999998</v>
      </c>
      <c r="CZ6" s="158">
        <f>+VLOOKUP($A$1,'2560'!$A$151:$O$180,13)</f>
        <v>159.03156028000001</v>
      </c>
      <c r="DA6" s="158">
        <f>+VLOOKUP($A$1,'2560'!$A$151:$O$180,14)</f>
        <v>161.13615428999992</v>
      </c>
      <c r="DB6" s="178">
        <f t="shared" si="0"/>
        <v>1915.9893259799996</v>
      </c>
    </row>
    <row r="7" spans="1:106" ht="21.75" thickBot="1">
      <c r="A7" s="353" t="s">
        <v>104</v>
      </c>
      <c r="B7" s="354">
        <f>+VLOOKUP($A$1,ผู้ใช้น้ำ!$A$2:$V$32,7)</f>
        <v>316806</v>
      </c>
      <c r="C7" s="355">
        <f>+VLOOKUP($A$1,ผู้ใช้น้ำ!$A$2:$V$32,8)/10^6</f>
        <v>51.125075000000002</v>
      </c>
      <c r="D7" s="355">
        <f>+VLOOKUP($A$1,ผู้ใช้น้ำ!$A$2:$V$32,9)</f>
        <v>0.45382034168915586</v>
      </c>
      <c r="E7" s="355">
        <f>+VLOOKUP($A$1,ผู้ใช้น้ำ!$A$2:$V$32,10)/10^6</f>
        <v>716.60051536999993</v>
      </c>
      <c r="F7" s="356">
        <f>+E7/C7</f>
        <v>14.016615435185178</v>
      </c>
      <c r="G7" s="354">
        <f>+VLOOKUP($A$1,ผู้ใช้น้ำ!$A$35:$V$65,7)</f>
        <v>329496</v>
      </c>
      <c r="H7" s="355">
        <f>+VLOOKUP($A$1,ผู้ใช้น้ำ!$A$35:$V$65,8)/10^6</f>
        <v>55.512298000000001</v>
      </c>
      <c r="I7" s="355">
        <f>+VLOOKUP($A$1,ผู้ใช้น้ำ!$A$35:$V$65,9)</f>
        <v>0.47064216936117442</v>
      </c>
      <c r="J7" s="355">
        <f>+VLOOKUP($A$1,ผู้ใช้น้ำ!$A$35:$V$65,10)/10^6</f>
        <v>787.37924665000014</v>
      </c>
      <c r="K7" s="356">
        <f>+J7/H7</f>
        <v>14.183870511899906</v>
      </c>
      <c r="L7" s="169"/>
      <c r="M7" s="170"/>
      <c r="N7" s="170"/>
      <c r="O7" s="170"/>
      <c r="P7" s="170"/>
      <c r="Q7" s="170"/>
      <c r="R7" s="170"/>
      <c r="S7" s="170"/>
      <c r="T7" s="170"/>
      <c r="U7" s="170"/>
      <c r="V7" s="170"/>
      <c r="W7" s="170"/>
      <c r="X7" s="170"/>
      <c r="Y7" s="170"/>
      <c r="Z7" s="170"/>
      <c r="AA7" s="171"/>
      <c r="AB7" s="169"/>
      <c r="AC7" s="170"/>
      <c r="AD7" s="170"/>
      <c r="AE7" s="170"/>
      <c r="AF7" s="170"/>
      <c r="AG7" s="170"/>
      <c r="AH7" s="170"/>
      <c r="AI7" s="170"/>
      <c r="AJ7" s="170"/>
      <c r="AK7" s="170"/>
      <c r="AL7" s="170"/>
      <c r="AM7" s="170"/>
      <c r="AN7" s="170"/>
      <c r="AO7" s="170"/>
      <c r="AP7" s="170"/>
      <c r="AQ7" s="171"/>
      <c r="AR7" s="169"/>
      <c r="AS7" s="170"/>
      <c r="AT7" s="170"/>
      <c r="AU7" s="170"/>
      <c r="AV7" s="170"/>
      <c r="AW7" s="170"/>
      <c r="AX7" s="170"/>
      <c r="AY7" s="170"/>
      <c r="AZ7" s="170"/>
      <c r="BA7" s="170"/>
      <c r="BB7" s="170"/>
      <c r="BC7" s="170"/>
      <c r="BD7" s="170"/>
      <c r="BE7" s="170"/>
      <c r="BF7" s="170"/>
      <c r="BG7" s="171"/>
      <c r="BH7" s="169"/>
      <c r="BI7" s="170"/>
      <c r="BJ7" s="170"/>
      <c r="BK7" s="170"/>
      <c r="BL7" s="170"/>
      <c r="BM7" s="170"/>
      <c r="BN7" s="170"/>
      <c r="BO7" s="170"/>
      <c r="BP7" s="170"/>
      <c r="BQ7" s="170"/>
      <c r="BR7" s="170"/>
      <c r="BS7" s="170"/>
      <c r="BT7" s="170"/>
      <c r="BU7" s="170"/>
      <c r="BV7" s="170"/>
      <c r="BW7" s="171"/>
      <c r="BX7" s="169"/>
      <c r="BY7" s="170"/>
      <c r="BZ7" s="170"/>
      <c r="CA7" s="170"/>
      <c r="CB7" s="170"/>
      <c r="CC7" s="170"/>
      <c r="CD7" s="170"/>
      <c r="CE7" s="170"/>
      <c r="CF7" s="170"/>
      <c r="CG7" s="170"/>
      <c r="CH7" s="170"/>
      <c r="CI7" s="170"/>
      <c r="CJ7" s="170"/>
      <c r="CK7" s="170"/>
      <c r="CL7" s="170"/>
      <c r="CM7" s="171"/>
      <c r="CN7" s="169"/>
      <c r="CO7" s="149" t="s">
        <v>51</v>
      </c>
      <c r="CP7" s="158">
        <f>+VLOOKUP($A$1,'2561'!$A$151:$O$180,3)</f>
        <v>157.84108592000004</v>
      </c>
      <c r="CQ7" s="158">
        <f>+VLOOKUP($A$1,'2561'!$A$151:$O$180,4)</f>
        <v>167.54811090000001</v>
      </c>
      <c r="CR7" s="158">
        <f>+VLOOKUP($A$1,'2561'!$A$151:$O$180,5)</f>
        <v>162.68152243999998</v>
      </c>
      <c r="CS7" s="158">
        <f>+VLOOKUP($A$1,'2561'!$A$151:$O$180,6)</f>
        <v>167.41315009000002</v>
      </c>
      <c r="CT7" s="158">
        <f>+VLOOKUP($A$1,'2561'!$A$151:$O$180,7)</f>
        <v>166.18505736999992</v>
      </c>
      <c r="CU7" s="158">
        <f>+VLOOKUP($A$1,'2561'!$A$151:$O$180,8)</f>
        <v>160.10052539999998</v>
      </c>
      <c r="CV7" s="158">
        <f>+VLOOKUP($A$1,'2561'!$A$151:$O$180,9)</f>
        <v>177.35804237999994</v>
      </c>
      <c r="CW7" s="158">
        <f>+VLOOKUP($A$1,'2561'!$A$151:$O$180,10)</f>
        <v>170.71131895000002</v>
      </c>
      <c r="CX7" s="158">
        <f>+VLOOKUP($A$1,'2561'!$A$151:$O$180,11)</f>
        <v>170.90799927999996</v>
      </c>
      <c r="CY7" s="158">
        <f>+VLOOKUP($A$1,'2561'!$A$151:$O$180,12)</f>
        <v>162.70494479000001</v>
      </c>
      <c r="CZ7" s="158">
        <f>+VLOOKUP($A$1,'2561'!$A$151:$O$180,13)</f>
        <v>165.96495057999999</v>
      </c>
      <c r="DA7" s="158">
        <f>+VLOOKUP($A$1,'2561'!$A$151:$O$180,14)</f>
        <v>167.35783465000003</v>
      </c>
      <c r="DB7" s="178">
        <f>SUM(CP7:DA7)</f>
        <v>1996.7745427499999</v>
      </c>
    </row>
    <row r="8" spans="1:106" ht="21.75" thickBot="1">
      <c r="A8" s="280" t="s">
        <v>115</v>
      </c>
      <c r="B8" s="389">
        <f>+B7/$B$19</f>
        <v>0.79629908909935454</v>
      </c>
      <c r="C8" s="390">
        <f>+C7/$C$19</f>
        <v>0.53749740963425463</v>
      </c>
      <c r="D8" s="391"/>
      <c r="E8" s="390">
        <f>+E7/$E$19</f>
        <v>0.40397143349773623</v>
      </c>
      <c r="F8" s="392"/>
      <c r="G8" s="389">
        <f>+G7/$G$19</f>
        <v>0.80072321129142787</v>
      </c>
      <c r="H8" s="390">
        <f>+H7/$H$19</f>
        <v>0.54848838767431718</v>
      </c>
      <c r="I8" s="391"/>
      <c r="J8" s="390">
        <f>+J7/$J$19</f>
        <v>0.41829193329286946</v>
      </c>
      <c r="K8" s="392"/>
      <c r="L8" s="169"/>
      <c r="M8" s="170"/>
      <c r="N8" s="170"/>
      <c r="O8" s="170"/>
      <c r="P8" s="170"/>
      <c r="Q8" s="170"/>
      <c r="R8" s="170"/>
      <c r="S8" s="170"/>
      <c r="T8" s="170"/>
      <c r="U8" s="170"/>
      <c r="V8" s="170"/>
      <c r="W8" s="170"/>
      <c r="X8" s="170"/>
      <c r="Y8" s="170"/>
      <c r="Z8" s="170"/>
      <c r="AA8" s="171"/>
      <c r="AB8" s="169"/>
      <c r="AC8" s="170"/>
      <c r="AD8" s="170"/>
      <c r="AE8" s="170"/>
      <c r="AF8" s="170"/>
      <c r="AG8" s="170"/>
      <c r="AH8" s="170"/>
      <c r="AI8" s="170"/>
      <c r="AJ8" s="170"/>
      <c r="AK8" s="170"/>
      <c r="AL8" s="170"/>
      <c r="AM8" s="170"/>
      <c r="AN8" s="170"/>
      <c r="AO8" s="170"/>
      <c r="AP8" s="170"/>
      <c r="AQ8" s="171"/>
      <c r="AR8" s="169"/>
      <c r="AS8" s="170"/>
      <c r="AT8" s="170"/>
      <c r="AU8" s="170"/>
      <c r="AV8" s="170"/>
      <c r="AW8" s="170"/>
      <c r="AX8" s="170"/>
      <c r="AY8" s="170"/>
      <c r="AZ8" s="170"/>
      <c r="BA8" s="170"/>
      <c r="BB8" s="170"/>
      <c r="BC8" s="170"/>
      <c r="BD8" s="170"/>
      <c r="BE8" s="170"/>
      <c r="BF8" s="170"/>
      <c r="BG8" s="171"/>
      <c r="BH8" s="169"/>
      <c r="BI8" s="170"/>
      <c r="BJ8" s="170"/>
      <c r="BK8" s="170"/>
      <c r="BL8" s="170"/>
      <c r="BM8" s="170"/>
      <c r="BN8" s="170"/>
      <c r="BO8" s="170"/>
      <c r="BP8" s="170"/>
      <c r="BQ8" s="170"/>
      <c r="BR8" s="170"/>
      <c r="BS8" s="170"/>
      <c r="BT8" s="170"/>
      <c r="BU8" s="170"/>
      <c r="BV8" s="170"/>
      <c r="BW8" s="171"/>
      <c r="BX8" s="169"/>
      <c r="BY8" s="170"/>
      <c r="BZ8" s="170"/>
      <c r="CA8" s="170"/>
      <c r="CB8" s="170"/>
      <c r="CC8" s="170"/>
      <c r="CD8" s="170"/>
      <c r="CE8" s="170"/>
      <c r="CF8" s="170"/>
      <c r="CG8" s="170"/>
      <c r="CH8" s="170"/>
      <c r="CI8" s="170"/>
      <c r="CJ8" s="170"/>
      <c r="CK8" s="170"/>
      <c r="CL8" s="170"/>
      <c r="CM8" s="171"/>
      <c r="CN8" s="169"/>
      <c r="CO8" s="151" t="s">
        <v>151</v>
      </c>
      <c r="CP8" s="160">
        <f>+VLOOKUP($A$1,'2562'!$A$151:$O$180,3)</f>
        <v>163.73249621000002</v>
      </c>
      <c r="CQ8" s="160">
        <f>+VLOOKUP($A$1,'2562'!$A$151:$O$180,4)</f>
        <v>169.60665689000004</v>
      </c>
      <c r="CR8" s="160">
        <f>+VLOOKUP($A$1,'2562'!$A$151:$O$180,5)</f>
        <v>168.93876281000004</v>
      </c>
      <c r="CS8" s="160">
        <f>+VLOOKUP($A$1,'2562'!$A$151:$O$180,6)</f>
        <v>175.30857276999998</v>
      </c>
      <c r="CT8" s="160">
        <f>+VLOOKUP($A$1,'2562'!$A$151:$O$180,7)</f>
        <v>171.41298749000001</v>
      </c>
      <c r="CU8" s="160">
        <f>+VLOOKUP($A$1,'2562'!$A$151:$O$180,8)</f>
        <v>167.5407984</v>
      </c>
      <c r="CV8" s="160">
        <f>+VLOOKUP($A$1,'2562'!$A$151:$O$180,9)</f>
        <v>187.89147411999997</v>
      </c>
      <c r="CW8" s="160">
        <f>+VLOOKUP($A$1,'2562'!$A$151:$O$180,10)</f>
        <v>199.53170947999999</v>
      </c>
      <c r="CX8" s="160">
        <f>+VLOOKUP($A$1,'2562'!$A$151:$O$180,11)</f>
        <v>187.49010115999999</v>
      </c>
      <c r="CY8" s="160">
        <f>+VLOOKUP($A$1,'2562'!$A$151:$O$180,12)</f>
        <v>175.95017934999996</v>
      </c>
      <c r="CZ8" s="160">
        <f>+VLOOKUP($A$1,'2562'!$A$151:$O$180,13)</f>
        <v>182.44770460000001</v>
      </c>
      <c r="DA8" s="160">
        <f>+VLOOKUP($A$1,'2562'!$A$151:$O$180,14)</f>
        <v>178.09768305999995</v>
      </c>
      <c r="DB8" s="227">
        <f>SUM(CP8:DA8)</f>
        <v>2127.9491263399996</v>
      </c>
    </row>
    <row r="9" spans="1:106" ht="12.75" customHeight="1">
      <c r="A9" s="281"/>
      <c r="B9" s="267"/>
      <c r="C9" s="268"/>
      <c r="D9" s="268"/>
      <c r="E9" s="268"/>
      <c r="F9" s="269"/>
      <c r="G9" s="267"/>
      <c r="H9" s="268"/>
      <c r="I9" s="268"/>
      <c r="J9" s="268"/>
      <c r="K9" s="269"/>
      <c r="L9" s="169"/>
      <c r="M9" s="170"/>
      <c r="N9" s="170"/>
      <c r="O9" s="170"/>
      <c r="P9" s="170"/>
      <c r="Q9" s="170"/>
      <c r="R9" s="170"/>
      <c r="S9" s="170"/>
      <c r="T9" s="170"/>
      <c r="U9" s="170"/>
      <c r="V9" s="170"/>
      <c r="W9" s="170"/>
      <c r="X9" s="170"/>
      <c r="Y9" s="170"/>
      <c r="Z9" s="170"/>
      <c r="AA9" s="171"/>
      <c r="AB9" s="169"/>
      <c r="AC9" s="170"/>
      <c r="AD9" s="170"/>
      <c r="AE9" s="170"/>
      <c r="AF9" s="170"/>
      <c r="AG9" s="170"/>
      <c r="AH9" s="170"/>
      <c r="AI9" s="170"/>
      <c r="AJ9" s="170"/>
      <c r="AK9" s="170"/>
      <c r="AL9" s="170"/>
      <c r="AM9" s="170"/>
      <c r="AN9" s="170"/>
      <c r="AO9" s="170"/>
      <c r="AP9" s="170"/>
      <c r="AQ9" s="171"/>
      <c r="AR9" s="169"/>
      <c r="AS9" s="170"/>
      <c r="AT9" s="170"/>
      <c r="AU9" s="170"/>
      <c r="AV9" s="170"/>
      <c r="AW9" s="170"/>
      <c r="AX9" s="170"/>
      <c r="AY9" s="170"/>
      <c r="AZ9" s="170"/>
      <c r="BA9" s="170"/>
      <c r="BB9" s="170"/>
      <c r="BC9" s="170"/>
      <c r="BD9" s="170"/>
      <c r="BE9" s="170"/>
      <c r="BF9" s="170"/>
      <c r="BG9" s="171"/>
      <c r="BH9" s="169"/>
      <c r="BI9" s="170"/>
      <c r="BJ9" s="170"/>
      <c r="BK9" s="170"/>
      <c r="BL9" s="170"/>
      <c r="BM9" s="170"/>
      <c r="BN9" s="170"/>
      <c r="BO9" s="170"/>
      <c r="BP9" s="170"/>
      <c r="BQ9" s="170"/>
      <c r="BR9" s="170"/>
      <c r="BS9" s="170"/>
      <c r="BT9" s="170"/>
      <c r="BU9" s="170"/>
      <c r="BV9" s="170"/>
      <c r="BW9" s="171"/>
      <c r="BX9" s="169"/>
      <c r="BY9" s="170"/>
      <c r="BZ9" s="170"/>
      <c r="CA9" s="170"/>
      <c r="CB9" s="170"/>
      <c r="CC9" s="170"/>
      <c r="CD9" s="170"/>
      <c r="CE9" s="170"/>
      <c r="CF9" s="170"/>
      <c r="CG9" s="170"/>
      <c r="CH9" s="170"/>
      <c r="CI9" s="170"/>
      <c r="CJ9" s="170"/>
      <c r="CK9" s="170"/>
      <c r="CL9" s="170"/>
      <c r="CM9" s="171"/>
      <c r="CN9" s="169"/>
      <c r="CO9" s="170"/>
      <c r="CP9" s="170"/>
      <c r="CQ9" s="170"/>
      <c r="CR9" s="170"/>
      <c r="CS9" s="170"/>
      <c r="CT9" s="170"/>
      <c r="CU9" s="170"/>
      <c r="CV9" s="170"/>
      <c r="CW9" s="170"/>
      <c r="CX9" s="170"/>
      <c r="CY9" s="170"/>
      <c r="CZ9" s="170"/>
      <c r="DA9" s="170"/>
      <c r="DB9" s="171"/>
    </row>
    <row r="10" spans="1:106" ht="21">
      <c r="A10" s="353" t="s">
        <v>105</v>
      </c>
      <c r="B10" s="354">
        <f>+VLOOKUP($A$1,ผู้ใช้น้ำ!$A$2:$V$32,11)</f>
        <v>61151</v>
      </c>
      <c r="C10" s="355">
        <f>+VLOOKUP($A$1,ผู้ใช้น้ำ!$A$2:$V$32,12)/10^6</f>
        <v>27.203675</v>
      </c>
      <c r="D10" s="355">
        <f>+VLOOKUP($A$1,ผู้ใช้น้ำ!$A$2:$V$32,13)</f>
        <v>1.2448013969177709</v>
      </c>
      <c r="E10" s="355">
        <f>+VLOOKUP($A$1,ผู้ใช้น้ำ!$A$2:$V$32,14)/10^6</f>
        <v>593.1977877700001</v>
      </c>
      <c r="F10" s="356">
        <f>+E10/C10</f>
        <v>21.805796009914104</v>
      </c>
      <c r="G10" s="354">
        <f>+VLOOKUP($A$1,ผู้ใช้น้ำ!$A$35:$V$65,11)</f>
        <v>63118</v>
      </c>
      <c r="H10" s="355">
        <f>+VLOOKUP($A$1,ผู้ใช้น้ำ!$A$35:$V$65,12)/10^6</f>
        <v>29.183057999999999</v>
      </c>
      <c r="I10" s="355">
        <f>+VLOOKUP($A$1,ผู้ใช้น้ำ!$A$35:$V$65,13)</f>
        <v>1.2867824406995121</v>
      </c>
      <c r="J10" s="355">
        <f>+VLOOKUP($A$1,ผู้ใช้น้ำ!$A$35:$V$65,14)/10^6</f>
        <v>638.6057142300001</v>
      </c>
      <c r="K10" s="356">
        <f>+J10/H10</f>
        <v>21.882755200979972</v>
      </c>
      <c r="L10" s="169"/>
      <c r="M10" s="170"/>
      <c r="N10" s="170"/>
      <c r="O10" s="170"/>
      <c r="P10" s="170"/>
      <c r="Q10" s="170"/>
      <c r="R10" s="170"/>
      <c r="S10" s="170"/>
      <c r="T10" s="170"/>
      <c r="U10" s="170"/>
      <c r="V10" s="170"/>
      <c r="W10" s="170"/>
      <c r="X10" s="170"/>
      <c r="Y10" s="170"/>
      <c r="Z10" s="170"/>
      <c r="AA10" s="171"/>
      <c r="AB10" s="169"/>
      <c r="AC10" s="170"/>
      <c r="AD10" s="170"/>
      <c r="AE10" s="170"/>
      <c r="AF10" s="170"/>
      <c r="AG10" s="170"/>
      <c r="AH10" s="170"/>
      <c r="AI10" s="170"/>
      <c r="AJ10" s="170"/>
      <c r="AK10" s="170"/>
      <c r="AL10" s="170"/>
      <c r="AM10" s="170"/>
      <c r="AN10" s="170"/>
      <c r="AO10" s="170"/>
      <c r="AP10" s="170"/>
      <c r="AQ10" s="171"/>
      <c r="AR10" s="169"/>
      <c r="AS10" s="170"/>
      <c r="AT10" s="170"/>
      <c r="AU10" s="170"/>
      <c r="AV10" s="170"/>
      <c r="AW10" s="170"/>
      <c r="AX10" s="170"/>
      <c r="AY10" s="170"/>
      <c r="AZ10" s="170"/>
      <c r="BA10" s="170"/>
      <c r="BB10" s="170"/>
      <c r="BC10" s="170"/>
      <c r="BD10" s="170"/>
      <c r="BE10" s="170"/>
      <c r="BF10" s="170"/>
      <c r="BG10" s="171"/>
      <c r="BH10" s="169"/>
      <c r="BI10" s="170"/>
      <c r="BJ10" s="170"/>
      <c r="BK10" s="170"/>
      <c r="BL10" s="170"/>
      <c r="BM10" s="170"/>
      <c r="BN10" s="170"/>
      <c r="BO10" s="170"/>
      <c r="BP10" s="170"/>
      <c r="BQ10" s="170"/>
      <c r="BR10" s="170"/>
      <c r="BS10" s="170"/>
      <c r="BT10" s="170"/>
      <c r="BU10" s="170"/>
      <c r="BV10" s="170"/>
      <c r="BW10" s="171"/>
      <c r="BX10" s="169"/>
      <c r="BY10" s="170"/>
      <c r="BZ10" s="170"/>
      <c r="CA10" s="170"/>
      <c r="CB10" s="170"/>
      <c r="CC10" s="170"/>
      <c r="CD10" s="170"/>
      <c r="CE10" s="170"/>
      <c r="CF10" s="170"/>
      <c r="CG10" s="170"/>
      <c r="CH10" s="170"/>
      <c r="CI10" s="170"/>
      <c r="CJ10" s="170"/>
      <c r="CK10" s="170"/>
      <c r="CL10" s="170"/>
      <c r="CM10" s="171"/>
      <c r="CN10" s="169"/>
      <c r="CO10" s="150" t="s">
        <v>44</v>
      </c>
      <c r="CP10" s="150" t="s">
        <v>0</v>
      </c>
      <c r="CQ10" s="150" t="s">
        <v>1</v>
      </c>
      <c r="CR10" s="150" t="s">
        <v>2</v>
      </c>
      <c r="CS10" s="150" t="s">
        <v>3</v>
      </c>
      <c r="CT10" s="150" t="s">
        <v>4</v>
      </c>
      <c r="CU10" s="150" t="s">
        <v>5</v>
      </c>
      <c r="CV10" s="150" t="s">
        <v>6</v>
      </c>
      <c r="CW10" s="150" t="s">
        <v>7</v>
      </c>
      <c r="CX10" s="150" t="s">
        <v>8</v>
      </c>
      <c r="CY10" s="150" t="s">
        <v>9</v>
      </c>
      <c r="CZ10" s="150" t="s">
        <v>10</v>
      </c>
      <c r="DA10" s="150" t="s">
        <v>11</v>
      </c>
      <c r="DB10" s="175" t="s">
        <v>49</v>
      </c>
    </row>
    <row r="11" spans="1:106" ht="21.75" thickBot="1">
      <c r="A11" s="280" t="s">
        <v>120</v>
      </c>
      <c r="B11" s="389">
        <f>+B10/$B$19</f>
        <v>0.15370442983249885</v>
      </c>
      <c r="C11" s="393">
        <f>+C10/$C$19</f>
        <v>0.28600260918995485</v>
      </c>
      <c r="D11" s="394"/>
      <c r="E11" s="393">
        <f>+E10/$E$19</f>
        <v>0.33440523071547462</v>
      </c>
      <c r="F11" s="395"/>
      <c r="G11" s="396">
        <f>+G10/$G$19</f>
        <v>0.15338592168127185</v>
      </c>
      <c r="H11" s="393">
        <f>+H10/$H$19</f>
        <v>0.28834274577907193</v>
      </c>
      <c r="I11" s="394"/>
      <c r="J11" s="393">
        <f>+J10/$J$19</f>
        <v>0.33925661611434399</v>
      </c>
      <c r="K11" s="395"/>
      <c r="L11" s="169"/>
      <c r="M11" s="170"/>
      <c r="N11" s="170"/>
      <c r="O11" s="170"/>
      <c r="P11" s="170"/>
      <c r="Q11" s="170"/>
      <c r="R11" s="170"/>
      <c r="S11" s="170"/>
      <c r="T11" s="170"/>
      <c r="U11" s="170"/>
      <c r="V11" s="170"/>
      <c r="W11" s="170"/>
      <c r="X11" s="170"/>
      <c r="Y11" s="170"/>
      <c r="Z11" s="170"/>
      <c r="AA11" s="171"/>
      <c r="AB11" s="169"/>
      <c r="AC11" s="170"/>
      <c r="AD11" s="170"/>
      <c r="AE11" s="170"/>
      <c r="AF11" s="170"/>
      <c r="AG11" s="170"/>
      <c r="AH11" s="170"/>
      <c r="AI11" s="170"/>
      <c r="AJ11" s="170"/>
      <c r="AK11" s="170"/>
      <c r="AL11" s="170"/>
      <c r="AM11" s="170"/>
      <c r="AN11" s="170"/>
      <c r="AO11" s="170"/>
      <c r="AP11" s="170"/>
      <c r="AQ11" s="171"/>
      <c r="AR11" s="169"/>
      <c r="AS11" s="170"/>
      <c r="AT11" s="170"/>
      <c r="AU11" s="170"/>
      <c r="AV11" s="170"/>
      <c r="AW11" s="170"/>
      <c r="AX11" s="170"/>
      <c r="AY11" s="170"/>
      <c r="AZ11" s="170"/>
      <c r="BA11" s="170"/>
      <c r="BB11" s="170"/>
      <c r="BC11" s="170"/>
      <c r="BD11" s="170"/>
      <c r="BE11" s="170"/>
      <c r="BF11" s="170"/>
      <c r="BG11" s="171"/>
      <c r="BH11" s="169"/>
      <c r="BI11" s="170"/>
      <c r="BJ11" s="170"/>
      <c r="BK11" s="170"/>
      <c r="BL11" s="170"/>
      <c r="BM11" s="170"/>
      <c r="BN11" s="170"/>
      <c r="BO11" s="170"/>
      <c r="BP11" s="170"/>
      <c r="BQ11" s="170"/>
      <c r="BR11" s="170"/>
      <c r="BS11" s="170"/>
      <c r="BT11" s="170"/>
      <c r="BU11" s="170"/>
      <c r="BV11" s="170"/>
      <c r="BW11" s="171"/>
      <c r="BX11" s="169"/>
      <c r="BY11" s="170"/>
      <c r="BZ11" s="170"/>
      <c r="CA11" s="170"/>
      <c r="CB11" s="170"/>
      <c r="CC11" s="170"/>
      <c r="CD11" s="170"/>
      <c r="CE11" s="170"/>
      <c r="CF11" s="170"/>
      <c r="CG11" s="170"/>
      <c r="CH11" s="170"/>
      <c r="CI11" s="170"/>
      <c r="CJ11" s="170"/>
      <c r="CK11" s="170"/>
      <c r="CL11" s="170"/>
      <c r="CM11" s="171"/>
      <c r="CN11" s="169"/>
      <c r="CO11" s="153" t="s">
        <v>54</v>
      </c>
      <c r="CP11" s="156">
        <f>+VLOOKUP($A$1,'2557'!$A$182:$O$211,3)</f>
        <v>56.274008349999988</v>
      </c>
      <c r="CQ11" s="156">
        <f>+VLOOKUP($A$1,'2557'!$A$182:$O$211,4)</f>
        <v>48.415547120000006</v>
      </c>
      <c r="CR11" s="156">
        <f>+VLOOKUP($A$1,'2557'!$A$182:$O$211,5)</f>
        <v>42.452098990000003</v>
      </c>
      <c r="CS11" s="156">
        <f>+VLOOKUP($A$1,'2557'!$A$182:$O$211,6)</f>
        <v>49.580246089999996</v>
      </c>
      <c r="CT11" s="156">
        <f>+VLOOKUP($A$1,'2557'!$A$182:$O$211,7)</f>
        <v>46.556109269999993</v>
      </c>
      <c r="CU11" s="156">
        <f>+VLOOKUP($A$1,'2557'!$A$182:$O$211,8)</f>
        <v>53.069711019999993</v>
      </c>
      <c r="CV11" s="156">
        <f>+VLOOKUP($A$1,'2557'!$A$182:$O$211,9)</f>
        <v>48.059949650000007</v>
      </c>
      <c r="CW11" s="156">
        <f>+VLOOKUP($A$1,'2557'!$A$182:$O$211,10)</f>
        <v>50.733483349999986</v>
      </c>
      <c r="CX11" s="156">
        <f>+VLOOKUP($A$1,'2557'!$A$182:$O$211,11)</f>
        <v>55.601258900000005</v>
      </c>
      <c r="CY11" s="156">
        <f>+VLOOKUP($A$1,'2557'!$A$182:$O$211,12)</f>
        <v>49.907790939999991</v>
      </c>
      <c r="CZ11" s="156">
        <f>+VLOOKUP($A$1,'2557'!$A$182:$O$211,13)</f>
        <v>54.397928730000011</v>
      </c>
      <c r="DA11" s="156">
        <f>+VLOOKUP($A$1,'2557'!$A$182:$O$211,14)</f>
        <v>66.564344869999999</v>
      </c>
      <c r="DB11" s="177">
        <f t="shared" ref="DB11:DB14" si="1">SUM(CP11:DA11)</f>
        <v>621.61247728000001</v>
      </c>
    </row>
    <row r="12" spans="1:106" ht="22.5" thickTop="1" thickBot="1">
      <c r="A12" s="281"/>
      <c r="B12" s="267"/>
      <c r="C12" s="268"/>
      <c r="D12" s="268"/>
      <c r="E12" s="268"/>
      <c r="F12" s="269"/>
      <c r="G12" s="267"/>
      <c r="H12" s="268"/>
      <c r="I12" s="268"/>
      <c r="J12" s="268"/>
      <c r="K12" s="269"/>
      <c r="L12" s="169"/>
      <c r="M12" s="170"/>
      <c r="N12" s="170"/>
      <c r="O12" s="170"/>
      <c r="P12" s="170"/>
      <c r="Q12" s="170"/>
      <c r="R12" s="170"/>
      <c r="S12" s="170"/>
      <c r="T12" s="170"/>
      <c r="U12" s="170"/>
      <c r="V12" s="170"/>
      <c r="W12" s="170"/>
      <c r="X12" s="170"/>
      <c r="Y12" s="170"/>
      <c r="Z12" s="170"/>
      <c r="AA12" s="171"/>
      <c r="AB12" s="169"/>
      <c r="AC12" s="170"/>
      <c r="AD12" s="170"/>
      <c r="AE12" s="170"/>
      <c r="AF12" s="170"/>
      <c r="AG12" s="170"/>
      <c r="AH12" s="170"/>
      <c r="AI12" s="170"/>
      <c r="AJ12" s="170"/>
      <c r="AK12" s="170"/>
      <c r="AL12" s="170"/>
      <c r="AM12" s="170"/>
      <c r="AN12" s="170"/>
      <c r="AO12" s="170"/>
      <c r="AP12" s="170"/>
      <c r="AQ12" s="171"/>
      <c r="AR12" s="169"/>
      <c r="AS12" s="170"/>
      <c r="AT12" s="170"/>
      <c r="AU12" s="170"/>
      <c r="AV12" s="170"/>
      <c r="AW12" s="170"/>
      <c r="AX12" s="170"/>
      <c r="AY12" s="170"/>
      <c r="AZ12" s="170"/>
      <c r="BA12" s="170"/>
      <c r="BB12" s="170"/>
      <c r="BC12" s="170"/>
      <c r="BD12" s="170"/>
      <c r="BE12" s="170"/>
      <c r="BF12" s="170"/>
      <c r="BG12" s="171"/>
      <c r="BH12" s="169"/>
      <c r="BI12" s="170"/>
      <c r="BJ12" s="170"/>
      <c r="BK12" s="170"/>
      <c r="BL12" s="170"/>
      <c r="BM12" s="170"/>
      <c r="BN12" s="170"/>
      <c r="BO12" s="170"/>
      <c r="BP12" s="170"/>
      <c r="BQ12" s="170"/>
      <c r="BR12" s="170"/>
      <c r="BS12" s="170"/>
      <c r="BT12" s="170"/>
      <c r="BU12" s="170"/>
      <c r="BV12" s="170"/>
      <c r="BW12" s="171"/>
      <c r="BX12" s="169"/>
      <c r="BY12" s="170"/>
      <c r="BZ12" s="170"/>
      <c r="CA12" s="170"/>
      <c r="CB12" s="170"/>
      <c r="CC12" s="170"/>
      <c r="CD12" s="170"/>
      <c r="CE12" s="170"/>
      <c r="CF12" s="170"/>
      <c r="CG12" s="170"/>
      <c r="CH12" s="170"/>
      <c r="CI12" s="170"/>
      <c r="CJ12" s="170"/>
      <c r="CK12" s="170"/>
      <c r="CL12" s="170"/>
      <c r="CM12" s="171"/>
      <c r="CN12" s="169"/>
      <c r="CO12" s="152" t="s">
        <v>53</v>
      </c>
      <c r="CP12" s="154">
        <f>+VLOOKUP($A$1,'2558'!$A$182:$O$211,3)</f>
        <v>51.647307839999989</v>
      </c>
      <c r="CQ12" s="154">
        <f>+VLOOKUP($A$1,'2558'!$A$182:$O$211,4)</f>
        <v>49.592754920000004</v>
      </c>
      <c r="CR12" s="154">
        <f>+VLOOKUP($A$1,'2558'!$A$182:$O$211,5)</f>
        <v>51.411105219999996</v>
      </c>
      <c r="CS12" s="154">
        <f>+VLOOKUP($A$1,'2558'!$A$182:$O$211,6)</f>
        <v>51.745795580000006</v>
      </c>
      <c r="CT12" s="154">
        <f>+VLOOKUP($A$1,'2558'!$A$182:$O$211,7)</f>
        <v>53.534548520000001</v>
      </c>
      <c r="CU12" s="154">
        <f>+VLOOKUP($A$1,'2558'!$A$182:$O$211,8)</f>
        <v>55.172089669999991</v>
      </c>
      <c r="CV12" s="154">
        <f>+VLOOKUP($A$1,'2558'!$A$182:$O$211,9)</f>
        <v>51.01148598000001</v>
      </c>
      <c r="CW12" s="154">
        <f>+VLOOKUP($A$1,'2558'!$A$182:$O$211,10)</f>
        <v>53.548586499999992</v>
      </c>
      <c r="CX12" s="154">
        <f>+VLOOKUP($A$1,'2558'!$A$182:$O$211,11)</f>
        <v>55.858501589999989</v>
      </c>
      <c r="CY12" s="154">
        <f>+VLOOKUP($A$1,'2558'!$A$182:$O$211,12)</f>
        <v>53.850692940000002</v>
      </c>
      <c r="CZ12" s="154">
        <f>+VLOOKUP($A$1,'2558'!$A$182:$O$211,13)</f>
        <v>52.650223269999998</v>
      </c>
      <c r="DA12" s="154">
        <f>+VLOOKUP($A$1,'2558'!$A$182:$O$211,14)</f>
        <v>61.900676739999994</v>
      </c>
      <c r="DB12" s="176">
        <f t="shared" si="1"/>
        <v>641.92376877000004</v>
      </c>
    </row>
    <row r="13" spans="1:106" ht="21.75" thickBot="1">
      <c r="A13" s="353" t="s">
        <v>106</v>
      </c>
      <c r="B13" s="354">
        <f>+VLOOKUP($A$1,ผู้ใช้น้ำ!$A$2:$V$32,15)</f>
        <v>19889</v>
      </c>
      <c r="C13" s="355">
        <f>+VLOOKUP($A$1,ผู้ใช้น้ำ!$A$2:$V$32,16)/10^6</f>
        <v>16.600314999999998</v>
      </c>
      <c r="D13" s="355">
        <f>+VLOOKUP($A$1,ผู้ใช้น้ำ!$A$2:$V$32,17)</f>
        <v>2.1367809940798774</v>
      </c>
      <c r="E13" s="355">
        <f>+VLOOKUP($A$1,ผู้ใช้น้ำ!$A$2:$V$32,18)/10^6</f>
        <v>460.13257948</v>
      </c>
      <c r="F13" s="356">
        <f>+E13/C13</f>
        <v>27.718304109289495</v>
      </c>
      <c r="G13" s="354">
        <f>+VLOOKUP($A$1,ผู้ใช้น้ำ!$A$35:$V$65,15)</f>
        <v>18881</v>
      </c>
      <c r="H13" s="355">
        <f>+VLOOKUP($A$1,ผู้ใช้น้ำ!$A$35:$V$65,16)/10^6</f>
        <v>16.301672</v>
      </c>
      <c r="I13" s="355">
        <f>+VLOOKUP($A$1,ผู้ใช้น้ำ!$A$35:$V$65,17)</f>
        <v>2.3039522862261101</v>
      </c>
      <c r="J13" s="355">
        <f>+VLOOKUP($A$1,ผู้ใช้น้ำ!$A$35:$V$65,18)/10^6</f>
        <v>451.90150655999986</v>
      </c>
      <c r="K13" s="356">
        <f>+J13/H13</f>
        <v>27.721175261040699</v>
      </c>
      <c r="L13" s="169"/>
      <c r="M13" s="170"/>
      <c r="N13" s="170"/>
      <c r="O13" s="170"/>
      <c r="P13" s="170"/>
      <c r="Q13" s="170"/>
      <c r="R13" s="170"/>
      <c r="S13" s="170"/>
      <c r="T13" s="170"/>
      <c r="U13" s="170"/>
      <c r="V13" s="170"/>
      <c r="W13" s="170"/>
      <c r="X13" s="170"/>
      <c r="Y13" s="170"/>
      <c r="Z13" s="170"/>
      <c r="AA13" s="171"/>
      <c r="AB13" s="169"/>
      <c r="AC13" s="170"/>
      <c r="AD13" s="170"/>
      <c r="AE13" s="170"/>
      <c r="AF13" s="170"/>
      <c r="AG13" s="170"/>
      <c r="AH13" s="170"/>
      <c r="AI13" s="170"/>
      <c r="AJ13" s="170"/>
      <c r="AK13" s="170"/>
      <c r="AL13" s="170"/>
      <c r="AM13" s="170"/>
      <c r="AN13" s="170"/>
      <c r="AO13" s="170"/>
      <c r="AP13" s="170"/>
      <c r="AQ13" s="171"/>
      <c r="AR13" s="169"/>
      <c r="AS13" s="170"/>
      <c r="AT13" s="170"/>
      <c r="AU13" s="170"/>
      <c r="AV13" s="170"/>
      <c r="AW13" s="170"/>
      <c r="AX13" s="170"/>
      <c r="AY13" s="170"/>
      <c r="AZ13" s="170"/>
      <c r="BA13" s="170"/>
      <c r="BB13" s="170"/>
      <c r="BC13" s="170"/>
      <c r="BD13" s="170"/>
      <c r="BE13" s="170"/>
      <c r="BF13" s="170"/>
      <c r="BG13" s="171"/>
      <c r="BH13" s="169"/>
      <c r="BI13" s="170"/>
      <c r="BJ13" s="170"/>
      <c r="BK13" s="170"/>
      <c r="BL13" s="170"/>
      <c r="BM13" s="170"/>
      <c r="BN13" s="170"/>
      <c r="BO13" s="170"/>
      <c r="BP13" s="170"/>
      <c r="BQ13" s="170"/>
      <c r="BR13" s="170"/>
      <c r="BS13" s="170"/>
      <c r="BT13" s="170"/>
      <c r="BU13" s="170"/>
      <c r="BV13" s="170"/>
      <c r="BW13" s="171"/>
      <c r="BX13" s="169"/>
      <c r="BY13" s="170"/>
      <c r="BZ13" s="170"/>
      <c r="CA13" s="170"/>
      <c r="CB13" s="170"/>
      <c r="CC13" s="170"/>
      <c r="CD13" s="170"/>
      <c r="CE13" s="170"/>
      <c r="CF13" s="170"/>
      <c r="CG13" s="170"/>
      <c r="CH13" s="170"/>
      <c r="CI13" s="170"/>
      <c r="CJ13" s="170"/>
      <c r="CK13" s="170"/>
      <c r="CL13" s="170"/>
      <c r="CM13" s="171"/>
      <c r="CN13" s="169"/>
      <c r="CO13" s="153" t="s">
        <v>52</v>
      </c>
      <c r="CP13" s="156">
        <f>+VLOOKUP($A$1,'2559'!$A$182:$O$211,3)</f>
        <v>58.509355139999982</v>
      </c>
      <c r="CQ13" s="156">
        <f>+VLOOKUP($A$1,'2559'!$A$182:$O$211,4)</f>
        <v>58.644003099999985</v>
      </c>
      <c r="CR13" s="156">
        <f>+VLOOKUP($A$1,'2559'!$A$182:$O$211,5)</f>
        <v>62.901739150000004</v>
      </c>
      <c r="CS13" s="156">
        <f>+VLOOKUP($A$1,'2559'!$A$182:$O$211,6)</f>
        <v>59.457163599999987</v>
      </c>
      <c r="CT13" s="156">
        <f>+VLOOKUP($A$1,'2559'!$A$182:$O$211,7)</f>
        <v>56.898830139999987</v>
      </c>
      <c r="CU13" s="156">
        <f>+VLOOKUP($A$1,'2559'!$A$182:$O$211,8)</f>
        <v>65.71188736000002</v>
      </c>
      <c r="CV13" s="156">
        <f>+VLOOKUP($A$1,'2559'!$A$182:$O$211,9)</f>
        <v>59.806820120000012</v>
      </c>
      <c r="CW13" s="156">
        <f>+VLOOKUP($A$1,'2559'!$A$182:$O$211,10)</f>
        <v>64.191757060000015</v>
      </c>
      <c r="CX13" s="156">
        <f>+VLOOKUP($A$1,'2559'!$A$182:$O$211,11)</f>
        <v>66.581578800000017</v>
      </c>
      <c r="CY13" s="156">
        <f>+VLOOKUP($A$1,'2559'!$A$182:$O$211,12)</f>
        <v>60.029565190000007</v>
      </c>
      <c r="CZ13" s="156">
        <f>+VLOOKUP($A$1,'2559'!$A$182:$O$211,13)</f>
        <v>65.162919520000003</v>
      </c>
      <c r="DA13" s="156">
        <f>+VLOOKUP($A$1,'2559'!$A$182:$O$211,14)</f>
        <v>86.255215060000012</v>
      </c>
      <c r="DB13" s="177">
        <f t="shared" si="1"/>
        <v>764.15083423999977</v>
      </c>
    </row>
    <row r="14" spans="1:106" ht="21.75" thickBot="1">
      <c r="A14" s="280" t="s">
        <v>126</v>
      </c>
      <c r="B14" s="389">
        <f>+B13/$B$19</f>
        <v>4.999145402264181E-2</v>
      </c>
      <c r="C14" s="390">
        <f>+C13/$C$19</f>
        <v>0.17452544199911021</v>
      </c>
      <c r="D14" s="391"/>
      <c r="E14" s="390">
        <f>+E13/$E$19</f>
        <v>0.25939196769286671</v>
      </c>
      <c r="F14" s="392"/>
      <c r="G14" s="389">
        <f>+G13/$G$19</f>
        <v>4.5883576590894731E-2</v>
      </c>
      <c r="H14" s="390">
        <f>+H13/$H$19</f>
        <v>0.16106841391569776</v>
      </c>
      <c r="I14" s="391"/>
      <c r="J14" s="390">
        <f>+J13/$J$19</f>
        <v>0.24007078627126607</v>
      </c>
      <c r="K14" s="392"/>
      <c r="L14" s="169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  <c r="Z14" s="170"/>
      <c r="AA14" s="171"/>
      <c r="AB14" s="169"/>
      <c r="AC14" s="170"/>
      <c r="AD14" s="170"/>
      <c r="AE14" s="170"/>
      <c r="AF14" s="170"/>
      <c r="AG14" s="170"/>
      <c r="AH14" s="170"/>
      <c r="AI14" s="170"/>
      <c r="AJ14" s="170"/>
      <c r="AK14" s="170"/>
      <c r="AL14" s="170"/>
      <c r="AM14" s="170"/>
      <c r="AN14" s="170"/>
      <c r="AO14" s="170"/>
      <c r="AP14" s="170"/>
      <c r="AQ14" s="171"/>
      <c r="AR14" s="169"/>
      <c r="AS14" s="170"/>
      <c r="AT14" s="170"/>
      <c r="AU14" s="170"/>
      <c r="AV14" s="170"/>
      <c r="AW14" s="170"/>
      <c r="AX14" s="170"/>
      <c r="AY14" s="170"/>
      <c r="AZ14" s="170"/>
      <c r="BA14" s="170"/>
      <c r="BB14" s="170"/>
      <c r="BC14" s="170"/>
      <c r="BD14" s="170"/>
      <c r="BE14" s="170"/>
      <c r="BF14" s="170"/>
      <c r="BG14" s="171"/>
      <c r="BH14" s="169"/>
      <c r="BI14" s="170"/>
      <c r="BJ14" s="170"/>
      <c r="BK14" s="170"/>
      <c r="BL14" s="170"/>
      <c r="BM14" s="170"/>
      <c r="BN14" s="170"/>
      <c r="BO14" s="170"/>
      <c r="BP14" s="170"/>
      <c r="BQ14" s="170"/>
      <c r="BR14" s="170"/>
      <c r="BS14" s="170"/>
      <c r="BT14" s="170"/>
      <c r="BU14" s="170"/>
      <c r="BV14" s="170"/>
      <c r="BW14" s="171"/>
      <c r="BX14" s="169"/>
      <c r="BY14" s="170"/>
      <c r="BZ14" s="170"/>
      <c r="CA14" s="170"/>
      <c r="CB14" s="170"/>
      <c r="CC14" s="170"/>
      <c r="CD14" s="170"/>
      <c r="CE14" s="170"/>
      <c r="CF14" s="170"/>
      <c r="CG14" s="170"/>
      <c r="CH14" s="170"/>
      <c r="CI14" s="170"/>
      <c r="CJ14" s="170"/>
      <c r="CK14" s="170"/>
      <c r="CL14" s="170"/>
      <c r="CM14" s="171"/>
      <c r="CN14" s="169"/>
      <c r="CO14" s="149" t="s">
        <v>50</v>
      </c>
      <c r="CP14" s="158">
        <f>+VLOOKUP($A$1,'2560'!$A$182:$O$211,3)</f>
        <v>55.789895929999993</v>
      </c>
      <c r="CQ14" s="158">
        <f>+VLOOKUP($A$1,'2560'!$A$182:$O$211,4)</f>
        <v>60.170351309999994</v>
      </c>
      <c r="CR14" s="158">
        <f>+VLOOKUP($A$1,'2560'!$A$182:$O$211,5)</f>
        <v>65.774878909999998</v>
      </c>
      <c r="CS14" s="158">
        <f>+VLOOKUP($A$1,'2560'!$A$182:$O$211,6)</f>
        <v>55.806857470000004</v>
      </c>
      <c r="CT14" s="158">
        <f>+VLOOKUP($A$1,'2560'!$A$182:$O$211,7)</f>
        <v>58.361660470000011</v>
      </c>
      <c r="CU14" s="158">
        <f>+VLOOKUP($A$1,'2560'!$A$182:$O$211,8)</f>
        <v>66.335286520000011</v>
      </c>
      <c r="CV14" s="158">
        <f>+VLOOKUP($A$1,'2560'!$A$182:$O$211,9)</f>
        <v>63.16986029000001</v>
      </c>
      <c r="CW14" s="158">
        <f>+VLOOKUP($A$1,'2560'!$A$182:$O$211,10)</f>
        <v>65.233114610000001</v>
      </c>
      <c r="CX14" s="158">
        <f>+VLOOKUP($A$1,'2560'!$A$182:$O$211,11)</f>
        <v>66.158665340000027</v>
      </c>
      <c r="CY14" s="158">
        <f>+VLOOKUP($A$1,'2560'!$A$182:$O$211,12)</f>
        <v>64.543226390000001</v>
      </c>
      <c r="CZ14" s="158">
        <f>+VLOOKUP($A$1,'2560'!$A$182:$O$211,13)</f>
        <v>66.50029558</v>
      </c>
      <c r="DA14" s="158">
        <f>+VLOOKUP($A$1,'2560'!$A$182:$O$211,14)</f>
        <v>75.326421380000014</v>
      </c>
      <c r="DB14" s="178">
        <f t="shared" si="1"/>
        <v>763.17051420000007</v>
      </c>
    </row>
    <row r="15" spans="1:106" ht="21.75" thickBot="1">
      <c r="A15" s="281" t="s">
        <v>127</v>
      </c>
      <c r="B15" s="267"/>
      <c r="C15" s="268"/>
      <c r="D15" s="268"/>
      <c r="E15" s="268"/>
      <c r="F15" s="269"/>
      <c r="G15" s="267"/>
      <c r="H15" s="268"/>
      <c r="I15" s="268"/>
      <c r="J15" s="268"/>
      <c r="K15" s="269"/>
      <c r="L15" s="169"/>
      <c r="M15" s="170"/>
      <c r="N15" s="170"/>
      <c r="O15" s="170"/>
      <c r="P15" s="170"/>
      <c r="Q15" s="170"/>
      <c r="R15" s="170"/>
      <c r="S15" s="170"/>
      <c r="T15" s="170"/>
      <c r="U15" s="170"/>
      <c r="V15" s="170"/>
      <c r="W15" s="170"/>
      <c r="X15" s="170"/>
      <c r="Y15" s="170"/>
      <c r="Z15" s="170"/>
      <c r="AA15" s="171"/>
      <c r="AB15" s="169"/>
      <c r="AC15" s="170"/>
      <c r="AD15" s="170"/>
      <c r="AE15" s="170"/>
      <c r="AF15" s="170"/>
      <c r="AG15" s="170"/>
      <c r="AH15" s="170"/>
      <c r="AI15" s="170"/>
      <c r="AJ15" s="170"/>
      <c r="AK15" s="170"/>
      <c r="AL15" s="170"/>
      <c r="AM15" s="170"/>
      <c r="AN15" s="170"/>
      <c r="AO15" s="170"/>
      <c r="AP15" s="170"/>
      <c r="AQ15" s="171"/>
      <c r="AR15" s="169"/>
      <c r="AS15" s="170"/>
      <c r="AT15" s="170"/>
      <c r="AU15" s="170"/>
      <c r="AV15" s="170"/>
      <c r="AW15" s="170"/>
      <c r="AX15" s="170"/>
      <c r="AY15" s="170"/>
      <c r="AZ15" s="170"/>
      <c r="BA15" s="170"/>
      <c r="BB15" s="170"/>
      <c r="BC15" s="170"/>
      <c r="BD15" s="170"/>
      <c r="BE15" s="170"/>
      <c r="BF15" s="170"/>
      <c r="BG15" s="171"/>
      <c r="BH15" s="169"/>
      <c r="BI15" s="170"/>
      <c r="BJ15" s="170"/>
      <c r="BK15" s="170"/>
      <c r="BL15" s="170"/>
      <c r="BM15" s="170"/>
      <c r="BN15" s="170"/>
      <c r="BO15" s="170"/>
      <c r="BP15" s="170"/>
      <c r="BQ15" s="170"/>
      <c r="BR15" s="170"/>
      <c r="BS15" s="170"/>
      <c r="BT15" s="170"/>
      <c r="BU15" s="170"/>
      <c r="BV15" s="170"/>
      <c r="BW15" s="171"/>
      <c r="BX15" s="169"/>
      <c r="BY15" s="170"/>
      <c r="BZ15" s="170"/>
      <c r="CA15" s="170"/>
      <c r="CB15" s="170"/>
      <c r="CC15" s="170"/>
      <c r="CD15" s="170"/>
      <c r="CE15" s="170"/>
      <c r="CF15" s="170"/>
      <c r="CG15" s="170"/>
      <c r="CH15" s="170"/>
      <c r="CI15" s="170"/>
      <c r="CJ15" s="170"/>
      <c r="CK15" s="170"/>
      <c r="CL15" s="170"/>
      <c r="CM15" s="171"/>
      <c r="CN15" s="169"/>
      <c r="CO15" s="149" t="s">
        <v>51</v>
      </c>
      <c r="CP15" s="158">
        <f>+VLOOKUP($A$1,'2561'!$A$182:$O$211,3)</f>
        <v>62.990235929999997</v>
      </c>
      <c r="CQ15" s="158">
        <f>+VLOOKUP($A$1,'2561'!$A$182:$O$211,4)</f>
        <v>64.477767839999984</v>
      </c>
      <c r="CR15" s="158">
        <f>+VLOOKUP($A$1,'2561'!$A$182:$O$211,5)</f>
        <v>63.255215310000018</v>
      </c>
      <c r="CS15" s="158">
        <f>+VLOOKUP($A$1,'2561'!$A$182:$O$211,6)</f>
        <v>61.000638600000002</v>
      </c>
      <c r="CT15" s="158">
        <f>+VLOOKUP($A$1,'2561'!$A$182:$O$211,7)</f>
        <v>61.47609829999999</v>
      </c>
      <c r="CU15" s="158">
        <f>+VLOOKUP($A$1,'2561'!$A$182:$O$211,8)</f>
        <v>65.051612959999986</v>
      </c>
      <c r="CV15" s="158">
        <f>+VLOOKUP($A$1,'2561'!$A$182:$O$211,9)</f>
        <v>60.866620820000001</v>
      </c>
      <c r="CW15" s="158">
        <f>+VLOOKUP($A$1,'2561'!$A$182:$O$211,10)</f>
        <v>63.578839610000003</v>
      </c>
      <c r="CX15" s="158">
        <f>+VLOOKUP($A$1,'2561'!$A$182:$O$211,11)</f>
        <v>68.161913419999991</v>
      </c>
      <c r="CY15" s="158">
        <f>+VLOOKUP($A$1,'2561'!$A$182:$O$211,12)</f>
        <v>67.822673109999997</v>
      </c>
      <c r="CZ15" s="158">
        <f>+VLOOKUP($A$1,'2561'!$A$182:$O$211,13)</f>
        <v>74.383538729999998</v>
      </c>
      <c r="DA15" s="158">
        <f>+VLOOKUP($A$1,'2561'!$A$182:$O$211,14)</f>
        <v>90.059651809999991</v>
      </c>
      <c r="DB15" s="178">
        <f>SUM(CP15:DA15)</f>
        <v>803.12480644000004</v>
      </c>
    </row>
    <row r="16" spans="1:106" ht="21.75" thickBot="1">
      <c r="A16" s="353" t="s">
        <v>128</v>
      </c>
      <c r="B16" s="357">
        <f>+VLOOKUP($A$1,ผู้ใช้น้ำ!$A$2:$V$32,19)</f>
        <v>2</v>
      </c>
      <c r="C16" s="358">
        <f>+VLOOKUP($A$1,ผู้ใช้น้ำ!$A$2:$V$32,20)/10^6</f>
        <v>0.18781200000000001</v>
      </c>
      <c r="D16" s="358">
        <f>+VLOOKUP($A$1,ผู้ใช้น้ำ!$A$2:$V$32,21)</f>
        <v>257.27671232876713</v>
      </c>
      <c r="E16" s="358">
        <f>+VLOOKUP($A$1,ผู้ใช้น้ำ!$A$2:$V$32,22)/10^6</f>
        <v>3.9581995000000001</v>
      </c>
      <c r="F16" s="359">
        <f>+E16/C16</f>
        <v>21.07532798756203</v>
      </c>
      <c r="G16" s="357">
        <f>+VLOOKUP($A$1,ผู้ใช้น้ำ!$A$35:$V$65,19)</f>
        <v>3</v>
      </c>
      <c r="H16" s="358">
        <f>+VLOOKUP($A$1,ผู้ใช้น้ำ!$A$35:$V$65,20)/10^6</f>
        <v>0.212586</v>
      </c>
      <c r="I16" s="358">
        <f>+VLOOKUP($A$1,ผู้ใช้น้ำ!$A$35:$V$65,21)</f>
        <v>232.97095890410958</v>
      </c>
      <c r="J16" s="358">
        <f>+VLOOKUP($A$1,ผู้ใช้น้ำ!$A$35:$V$65,22)/10^6</f>
        <v>4.4812857499999996</v>
      </c>
      <c r="K16" s="359">
        <f>+J16/H16</f>
        <v>21.0798723810599</v>
      </c>
      <c r="L16" s="169"/>
      <c r="M16" s="170"/>
      <c r="N16" s="170"/>
      <c r="O16" s="170"/>
      <c r="P16" s="170"/>
      <c r="Q16" s="170"/>
      <c r="R16" s="170"/>
      <c r="S16" s="170"/>
      <c r="T16" s="170"/>
      <c r="U16" s="170"/>
      <c r="V16" s="170"/>
      <c r="W16" s="170"/>
      <c r="X16" s="170"/>
      <c r="Y16" s="170"/>
      <c r="Z16" s="170"/>
      <c r="AA16" s="171"/>
      <c r="AB16" s="169"/>
      <c r="AC16" s="170"/>
      <c r="AD16" s="170"/>
      <c r="AE16" s="170"/>
      <c r="AF16" s="170"/>
      <c r="AG16" s="170"/>
      <c r="AH16" s="170"/>
      <c r="AI16" s="170"/>
      <c r="AJ16" s="170"/>
      <c r="AK16" s="170"/>
      <c r="AL16" s="170"/>
      <c r="AM16" s="170"/>
      <c r="AN16" s="170"/>
      <c r="AO16" s="170"/>
      <c r="AP16" s="170"/>
      <c r="AQ16" s="171"/>
      <c r="AR16" s="169"/>
      <c r="AS16" s="170"/>
      <c r="AT16" s="170"/>
      <c r="AU16" s="170"/>
      <c r="AV16" s="170"/>
      <c r="AW16" s="170"/>
      <c r="AX16" s="170"/>
      <c r="AY16" s="170"/>
      <c r="AZ16" s="170"/>
      <c r="BA16" s="170"/>
      <c r="BB16" s="170"/>
      <c r="BC16" s="170"/>
      <c r="BD16" s="170"/>
      <c r="BE16" s="170"/>
      <c r="BF16" s="170"/>
      <c r="BG16" s="171"/>
      <c r="BH16" s="169"/>
      <c r="BI16" s="170"/>
      <c r="BJ16" s="170"/>
      <c r="BK16" s="170"/>
      <c r="BL16" s="170"/>
      <c r="BM16" s="170"/>
      <c r="BN16" s="170"/>
      <c r="BO16" s="170"/>
      <c r="BP16" s="170"/>
      <c r="BQ16" s="170"/>
      <c r="BR16" s="170"/>
      <c r="BS16" s="170"/>
      <c r="BT16" s="170"/>
      <c r="BU16" s="170"/>
      <c r="BV16" s="170"/>
      <c r="BW16" s="171"/>
      <c r="BX16" s="169"/>
      <c r="BY16" s="170"/>
      <c r="BZ16" s="170"/>
      <c r="CA16" s="170"/>
      <c r="CB16" s="170"/>
      <c r="CC16" s="170"/>
      <c r="CD16" s="170"/>
      <c r="CE16" s="170"/>
      <c r="CF16" s="170"/>
      <c r="CG16" s="170"/>
      <c r="CH16" s="170"/>
      <c r="CI16" s="170"/>
      <c r="CJ16" s="170"/>
      <c r="CK16" s="170"/>
      <c r="CL16" s="170"/>
      <c r="CM16" s="171"/>
      <c r="CN16" s="169"/>
      <c r="CO16" s="151" t="s">
        <v>151</v>
      </c>
      <c r="CP16" s="160">
        <f>+VLOOKUP($A$1,'2562'!$A$182:$O$211,3)</f>
        <v>69.206356459999995</v>
      </c>
      <c r="CQ16" s="160">
        <f>+VLOOKUP($A$1,'2562'!$A$182:$O$211,4)</f>
        <v>61.516842749999988</v>
      </c>
      <c r="CR16" s="160">
        <f>+VLOOKUP($A$1,'2562'!$A$182:$O$211,5)</f>
        <v>60.182841919999987</v>
      </c>
      <c r="CS16" s="160">
        <f>+VLOOKUP($A$1,'2562'!$A$182:$O$211,6)</f>
        <v>64.74655774</v>
      </c>
      <c r="CT16" s="160">
        <f>+VLOOKUP($A$1,'2562'!$A$182:$O$211,7)</f>
        <v>63.762327339999985</v>
      </c>
      <c r="CU16" s="160">
        <f>+VLOOKUP($A$1,'2562'!$A$182:$O$211,8)</f>
        <v>68.008875649999993</v>
      </c>
      <c r="CV16" s="160">
        <f>+VLOOKUP($A$1,'2562'!$A$182:$O$211,9)</f>
        <v>65.152766279999994</v>
      </c>
      <c r="CW16" s="160">
        <f>+VLOOKUP($A$1,'2562'!$A$182:$O$211,10)</f>
        <v>69.917539099999985</v>
      </c>
      <c r="CX16" s="160">
        <f>+VLOOKUP($A$1,'2562'!$A$182:$O$211,11)</f>
        <v>72.873754199999993</v>
      </c>
      <c r="CY16" s="160">
        <f>+VLOOKUP($A$1,'2562'!$A$182:$O$211,12)</f>
        <v>69.688256539999969</v>
      </c>
      <c r="CZ16" s="160">
        <f>+VLOOKUP($A$1,'2562'!$A$182:$O$211,13)</f>
        <v>71.915289240000021</v>
      </c>
      <c r="DA16" s="160">
        <f>+VLOOKUP($A$1,'2562'!$A$182:$O$211,14)</f>
        <v>79.410975109999981</v>
      </c>
      <c r="DB16" s="227">
        <f>SUM(CP16:DA16)</f>
        <v>816.38238232999993</v>
      </c>
    </row>
    <row r="17" spans="1:106" ht="11.25" customHeight="1">
      <c r="A17" s="263"/>
      <c r="B17" s="272"/>
      <c r="C17" s="273"/>
      <c r="D17" s="273"/>
      <c r="E17" s="273"/>
      <c r="F17" s="274"/>
      <c r="G17" s="272"/>
      <c r="H17" s="273"/>
      <c r="I17" s="273"/>
      <c r="J17" s="273"/>
      <c r="K17" s="274"/>
      <c r="L17" s="169"/>
      <c r="M17" s="170"/>
      <c r="N17" s="170"/>
      <c r="O17" s="170"/>
      <c r="P17" s="170"/>
      <c r="Q17" s="170"/>
      <c r="R17" s="170"/>
      <c r="S17" s="170"/>
      <c r="T17" s="170"/>
      <c r="U17" s="170"/>
      <c r="V17" s="170"/>
      <c r="W17" s="170"/>
      <c r="X17" s="170"/>
      <c r="Y17" s="170"/>
      <c r="Z17" s="170"/>
      <c r="AA17" s="171"/>
      <c r="AB17" s="169"/>
      <c r="AC17" s="170"/>
      <c r="AD17" s="170"/>
      <c r="AE17" s="170"/>
      <c r="AF17" s="170"/>
      <c r="AG17" s="170"/>
      <c r="AH17" s="170"/>
      <c r="AI17" s="170"/>
      <c r="AJ17" s="170"/>
      <c r="AK17" s="170"/>
      <c r="AL17" s="170"/>
      <c r="AM17" s="170"/>
      <c r="AN17" s="170"/>
      <c r="AO17" s="170"/>
      <c r="AP17" s="170"/>
      <c r="AQ17" s="171"/>
      <c r="AR17" s="169"/>
      <c r="AS17" s="170"/>
      <c r="AT17" s="170"/>
      <c r="AU17" s="170"/>
      <c r="AV17" s="170"/>
      <c r="AW17" s="170"/>
      <c r="AX17" s="170"/>
      <c r="AY17" s="170"/>
      <c r="AZ17" s="170"/>
      <c r="BA17" s="170"/>
      <c r="BB17" s="170"/>
      <c r="BC17" s="170"/>
      <c r="BD17" s="170"/>
      <c r="BE17" s="170"/>
      <c r="BF17" s="170"/>
      <c r="BG17" s="171"/>
      <c r="BH17" s="169"/>
      <c r="BI17" s="170"/>
      <c r="BJ17" s="170"/>
      <c r="BK17" s="170"/>
      <c r="BL17" s="170"/>
      <c r="BM17" s="170"/>
      <c r="BN17" s="170"/>
      <c r="BO17" s="170"/>
      <c r="BP17" s="170"/>
      <c r="BQ17" s="170"/>
      <c r="BR17" s="170"/>
      <c r="BS17" s="170"/>
      <c r="BT17" s="170"/>
      <c r="BU17" s="170"/>
      <c r="BV17" s="170"/>
      <c r="BW17" s="171"/>
      <c r="BX17" s="169"/>
      <c r="BY17" s="170"/>
      <c r="BZ17" s="170"/>
      <c r="CA17" s="170"/>
      <c r="CB17" s="170"/>
      <c r="CC17" s="170"/>
      <c r="CD17" s="170"/>
      <c r="CE17" s="170"/>
      <c r="CF17" s="170"/>
      <c r="CG17" s="170"/>
      <c r="CH17" s="170"/>
      <c r="CI17" s="170"/>
      <c r="CJ17" s="170"/>
      <c r="CK17" s="170"/>
      <c r="CL17" s="170"/>
      <c r="CM17" s="171"/>
      <c r="CN17" s="169"/>
      <c r="CO17" s="170"/>
      <c r="CP17" s="170"/>
      <c r="CQ17" s="170"/>
      <c r="CR17" s="170"/>
      <c r="CS17" s="170"/>
      <c r="CT17" s="170"/>
      <c r="CU17" s="170"/>
      <c r="CV17" s="170"/>
      <c r="CW17" s="170"/>
      <c r="CX17" s="170"/>
      <c r="CY17" s="170"/>
      <c r="CZ17" s="170"/>
      <c r="DA17" s="170"/>
      <c r="DB17" s="171"/>
    </row>
    <row r="18" spans="1:106" ht="19.5" thickBot="1">
      <c r="A18" s="282"/>
      <c r="B18" s="408">
        <f>+B16/B19</f>
        <v>5.0270455048159098E-6</v>
      </c>
      <c r="C18" s="397">
        <f>+C16/C19</f>
        <v>1.9745391766804962E-3</v>
      </c>
      <c r="D18" s="398"/>
      <c r="E18" s="397">
        <f>+E16/E19</f>
        <v>2.2313680939224788E-3</v>
      </c>
      <c r="F18" s="399"/>
      <c r="G18" s="409">
        <f>+G16/G19</f>
        <v>7.2904364055232346E-6</v>
      </c>
      <c r="H18" s="397">
        <f>+H16/H19</f>
        <v>2.1004526309131065E-3</v>
      </c>
      <c r="I18" s="398"/>
      <c r="J18" s="397">
        <f>+J16/J19</f>
        <v>2.3806643215204255E-3</v>
      </c>
      <c r="K18" s="399"/>
      <c r="L18" s="169"/>
      <c r="M18" s="170"/>
      <c r="N18" s="170"/>
      <c r="O18" s="170"/>
      <c r="P18" s="170"/>
      <c r="Q18" s="170"/>
      <c r="R18" s="170"/>
      <c r="S18" s="170"/>
      <c r="T18" s="170"/>
      <c r="U18" s="170"/>
      <c r="V18" s="170"/>
      <c r="W18" s="170"/>
      <c r="X18" s="170"/>
      <c r="Y18" s="170"/>
      <c r="Z18" s="170"/>
      <c r="AA18" s="171"/>
      <c r="AB18" s="169"/>
      <c r="AC18" s="170"/>
      <c r="AD18" s="170"/>
      <c r="AE18" s="170"/>
      <c r="AF18" s="170"/>
      <c r="AG18" s="170"/>
      <c r="AH18" s="170"/>
      <c r="AI18" s="170"/>
      <c r="AJ18" s="170"/>
      <c r="AK18" s="170"/>
      <c r="AL18" s="170"/>
      <c r="AM18" s="170"/>
      <c r="AN18" s="170"/>
      <c r="AO18" s="170"/>
      <c r="AP18" s="170"/>
      <c r="AQ18" s="171"/>
      <c r="AR18" s="169"/>
      <c r="AS18" s="170"/>
      <c r="AT18" s="170"/>
      <c r="AU18" s="170"/>
      <c r="AV18" s="170"/>
      <c r="AW18" s="170"/>
      <c r="AX18" s="170"/>
      <c r="AY18" s="170"/>
      <c r="AZ18" s="170"/>
      <c r="BA18" s="170"/>
      <c r="BB18" s="170"/>
      <c r="BC18" s="170"/>
      <c r="BD18" s="170"/>
      <c r="BE18" s="170"/>
      <c r="BF18" s="170"/>
      <c r="BG18" s="171"/>
      <c r="BH18" s="169"/>
      <c r="BI18" s="170"/>
      <c r="BJ18" s="170"/>
      <c r="BK18" s="170"/>
      <c r="BL18" s="170"/>
      <c r="BM18" s="170"/>
      <c r="BN18" s="170"/>
      <c r="BO18" s="170"/>
      <c r="BP18" s="170"/>
      <c r="BQ18" s="170"/>
      <c r="BR18" s="170"/>
      <c r="BS18" s="170"/>
      <c r="BT18" s="170"/>
      <c r="BU18" s="170"/>
      <c r="BV18" s="170"/>
      <c r="BW18" s="171"/>
      <c r="BX18" s="169"/>
      <c r="BY18" s="170"/>
      <c r="BZ18" s="170"/>
      <c r="CA18" s="170"/>
      <c r="CB18" s="170"/>
      <c r="CC18" s="170"/>
      <c r="CD18" s="170"/>
      <c r="CE18" s="170"/>
      <c r="CF18" s="170"/>
      <c r="CG18" s="170"/>
      <c r="CH18" s="170"/>
      <c r="CI18" s="170"/>
      <c r="CJ18" s="170"/>
      <c r="CK18" s="170"/>
      <c r="CL18" s="170"/>
      <c r="CM18" s="171"/>
      <c r="CN18" s="169"/>
      <c r="CO18" s="150" t="s">
        <v>45</v>
      </c>
      <c r="CP18" s="150" t="s">
        <v>0</v>
      </c>
      <c r="CQ18" s="150" t="s">
        <v>1</v>
      </c>
      <c r="CR18" s="150" t="s">
        <v>2</v>
      </c>
      <c r="CS18" s="150" t="s">
        <v>3</v>
      </c>
      <c r="CT18" s="150" t="s">
        <v>4</v>
      </c>
      <c r="CU18" s="150" t="s">
        <v>5</v>
      </c>
      <c r="CV18" s="150" t="s">
        <v>6</v>
      </c>
      <c r="CW18" s="150" t="s">
        <v>7</v>
      </c>
      <c r="CX18" s="150" t="s">
        <v>8</v>
      </c>
      <c r="CY18" s="150" t="s">
        <v>9</v>
      </c>
      <c r="CZ18" s="150" t="s">
        <v>10</v>
      </c>
      <c r="DA18" s="150" t="s">
        <v>11</v>
      </c>
      <c r="DB18" s="175" t="s">
        <v>49</v>
      </c>
    </row>
    <row r="19" spans="1:106" ht="21.75" thickBot="1">
      <c r="A19" s="280" t="s">
        <v>103</v>
      </c>
      <c r="B19" s="270">
        <f>+B7+B10+B13+B16</f>
        <v>397848</v>
      </c>
      <c r="C19" s="271">
        <f>+C7+C10+C13+C16</f>
        <v>95.116876999999988</v>
      </c>
      <c r="D19" s="271">
        <f>+VLOOKUP($A$1,ผู้ใช้น้ำ!$A$2:$V$32,5)</f>
        <v>0.66721043951084413</v>
      </c>
      <c r="E19" s="271">
        <f>++E7+E10+E13+E16</f>
        <v>1773.88908212</v>
      </c>
      <c r="F19" s="279">
        <f>+E19/C19</f>
        <v>18.649572379463219</v>
      </c>
      <c r="G19" s="270">
        <f>+G7+G10+G13+G16</f>
        <v>411498</v>
      </c>
      <c r="H19" s="271">
        <f>+H7+H10+H13+H16</f>
        <v>101.209614</v>
      </c>
      <c r="I19" s="271">
        <f>+VLOOKUP($A$1,ผู้ใช้น้ำ!$A$35:$V$65,5)</f>
        <v>0.68377652015990753</v>
      </c>
      <c r="J19" s="298">
        <f>+J7+J10+J13+J16</f>
        <v>1882.3677531900003</v>
      </c>
      <c r="K19" s="279">
        <f>+J19/H19</f>
        <v>18.59870499249212</v>
      </c>
      <c r="L19" s="169"/>
      <c r="M19" s="170"/>
      <c r="N19" s="170"/>
      <c r="O19" s="170"/>
      <c r="P19" s="170"/>
      <c r="Q19" s="170"/>
      <c r="R19" s="170"/>
      <c r="S19" s="170"/>
      <c r="T19" s="170"/>
      <c r="U19" s="170"/>
      <c r="V19" s="170"/>
      <c r="W19" s="170"/>
      <c r="X19" s="170"/>
      <c r="Y19" s="170"/>
      <c r="Z19" s="170"/>
      <c r="AA19" s="171"/>
      <c r="AB19" s="169"/>
      <c r="AC19" s="170"/>
      <c r="AD19" s="170"/>
      <c r="AE19" s="170"/>
      <c r="AF19" s="170"/>
      <c r="AG19" s="170"/>
      <c r="AH19" s="170"/>
      <c r="AI19" s="170"/>
      <c r="AJ19" s="170"/>
      <c r="AK19" s="170"/>
      <c r="AL19" s="170"/>
      <c r="AM19" s="170"/>
      <c r="AN19" s="170"/>
      <c r="AO19" s="170"/>
      <c r="AP19" s="170"/>
      <c r="AQ19" s="171"/>
      <c r="AR19" s="169"/>
      <c r="AS19" s="170"/>
      <c r="AT19" s="170"/>
      <c r="AU19" s="170"/>
      <c r="AV19" s="170"/>
      <c r="AW19" s="170"/>
      <c r="AX19" s="170"/>
      <c r="AY19" s="170"/>
      <c r="AZ19" s="170"/>
      <c r="BA19" s="170"/>
      <c r="BB19" s="170"/>
      <c r="BC19" s="170"/>
      <c r="BD19" s="170"/>
      <c r="BE19" s="170"/>
      <c r="BF19" s="170"/>
      <c r="BG19" s="171"/>
      <c r="BH19" s="169"/>
      <c r="BI19" s="170"/>
      <c r="BJ19" s="170"/>
      <c r="BK19" s="170"/>
      <c r="BL19" s="170"/>
      <c r="BM19" s="170"/>
      <c r="BN19" s="170"/>
      <c r="BO19" s="170"/>
      <c r="BP19" s="170"/>
      <c r="BQ19" s="170"/>
      <c r="BR19" s="170"/>
      <c r="BS19" s="170"/>
      <c r="BT19" s="170"/>
      <c r="BU19" s="170"/>
      <c r="BV19" s="170"/>
      <c r="BW19" s="171"/>
      <c r="BX19" s="169"/>
      <c r="BY19" s="170"/>
      <c r="BZ19" s="170"/>
      <c r="CA19" s="170"/>
      <c r="CB19" s="170"/>
      <c r="CC19" s="170"/>
      <c r="CD19" s="170"/>
      <c r="CE19" s="170"/>
      <c r="CF19" s="170"/>
      <c r="CG19" s="170"/>
      <c r="CH19" s="170"/>
      <c r="CI19" s="170"/>
      <c r="CJ19" s="170"/>
      <c r="CK19" s="170"/>
      <c r="CL19" s="170"/>
      <c r="CM19" s="171"/>
      <c r="CN19" s="169"/>
      <c r="CO19" s="153" t="s">
        <v>54</v>
      </c>
      <c r="CP19" s="156">
        <f t="shared" ref="CP19:CP24" si="2">+CP3-CP11</f>
        <v>79.693474950000038</v>
      </c>
      <c r="CQ19" s="156">
        <f t="shared" ref="CQ19:DA19" si="3">+CQ3-CQ11</f>
        <v>89.817278950000002</v>
      </c>
      <c r="CR19" s="156">
        <f t="shared" si="3"/>
        <v>93.630589410000056</v>
      </c>
      <c r="CS19" s="156">
        <f t="shared" si="3"/>
        <v>93.321747789999989</v>
      </c>
      <c r="CT19" s="156">
        <f t="shared" si="3"/>
        <v>90.370037310000058</v>
      </c>
      <c r="CU19" s="156">
        <f t="shared" si="3"/>
        <v>82.843567330000013</v>
      </c>
      <c r="CV19" s="156">
        <f t="shared" si="3"/>
        <v>102.01121273</v>
      </c>
      <c r="CW19" s="156">
        <f t="shared" ref="CW19:CW23" si="4">+CW3-CW11</f>
        <v>103.84786985000001</v>
      </c>
      <c r="CX19" s="156">
        <f t="shared" si="3"/>
        <v>94.690008500000005</v>
      </c>
      <c r="CY19" s="156">
        <f t="shared" si="3"/>
        <v>92.438314840000032</v>
      </c>
      <c r="CZ19" s="156">
        <f t="shared" si="3"/>
        <v>88.124923159999952</v>
      </c>
      <c r="DA19" s="156">
        <f t="shared" si="3"/>
        <v>83.638129439999986</v>
      </c>
      <c r="DB19" s="177">
        <f t="shared" ref="DB19:DB23" si="5">+DB3-DB11</f>
        <v>1094.4271542600004</v>
      </c>
    </row>
    <row r="20" spans="1:106" ht="22.5" thickTop="1" thickBot="1">
      <c r="A20" s="263"/>
      <c r="B20" s="272"/>
      <c r="C20" s="273"/>
      <c r="D20" s="273"/>
      <c r="E20" s="273"/>
      <c r="F20" s="274"/>
      <c r="G20" s="272"/>
      <c r="H20" s="273"/>
      <c r="I20" s="273"/>
      <c r="J20" s="273"/>
      <c r="K20" s="274"/>
      <c r="L20" s="169"/>
      <c r="M20" s="170"/>
      <c r="N20" s="170"/>
      <c r="O20" s="170"/>
      <c r="P20" s="170"/>
      <c r="Q20" s="170"/>
      <c r="R20" s="170"/>
      <c r="S20" s="170"/>
      <c r="T20" s="170"/>
      <c r="U20" s="170"/>
      <c r="V20" s="170"/>
      <c r="W20" s="170"/>
      <c r="X20" s="170"/>
      <c r="Y20" s="170"/>
      <c r="Z20" s="170"/>
      <c r="AA20" s="171"/>
      <c r="AB20" s="169"/>
      <c r="AC20" s="170"/>
      <c r="AD20" s="170"/>
      <c r="AE20" s="170"/>
      <c r="AF20" s="170"/>
      <c r="AG20" s="170"/>
      <c r="AH20" s="170"/>
      <c r="AI20" s="170"/>
      <c r="AJ20" s="170"/>
      <c r="AK20" s="170"/>
      <c r="AL20" s="170"/>
      <c r="AM20" s="170"/>
      <c r="AN20" s="170"/>
      <c r="AO20" s="170"/>
      <c r="AP20" s="170"/>
      <c r="AQ20" s="171"/>
      <c r="AR20" s="169"/>
      <c r="AS20" s="170"/>
      <c r="AT20" s="170"/>
      <c r="AU20" s="170"/>
      <c r="AV20" s="170"/>
      <c r="AW20" s="170"/>
      <c r="AX20" s="170"/>
      <c r="AY20" s="170"/>
      <c r="AZ20" s="170"/>
      <c r="BA20" s="170"/>
      <c r="BB20" s="170"/>
      <c r="BC20" s="170"/>
      <c r="BD20" s="170"/>
      <c r="BE20" s="170"/>
      <c r="BF20" s="170"/>
      <c r="BG20" s="171"/>
      <c r="BH20" s="169"/>
      <c r="BI20" s="170"/>
      <c r="BJ20" s="170"/>
      <c r="BK20" s="170"/>
      <c r="BL20" s="170"/>
      <c r="BM20" s="170"/>
      <c r="BN20" s="170"/>
      <c r="BO20" s="170"/>
      <c r="BP20" s="170"/>
      <c r="BQ20" s="170"/>
      <c r="BR20" s="170"/>
      <c r="BS20" s="170"/>
      <c r="BT20" s="170"/>
      <c r="BU20" s="170"/>
      <c r="BV20" s="170"/>
      <c r="BW20" s="171"/>
      <c r="BX20" s="169"/>
      <c r="BY20" s="170"/>
      <c r="BZ20" s="170"/>
      <c r="CA20" s="170"/>
      <c r="CB20" s="170"/>
      <c r="CC20" s="170"/>
      <c r="CD20" s="170"/>
      <c r="CE20" s="170"/>
      <c r="CF20" s="170"/>
      <c r="CG20" s="170"/>
      <c r="CH20" s="170"/>
      <c r="CI20" s="170"/>
      <c r="CJ20" s="170"/>
      <c r="CK20" s="170" t="s">
        <v>97</v>
      </c>
      <c r="CL20" s="170"/>
      <c r="CM20" s="171"/>
      <c r="CN20" s="169"/>
      <c r="CO20" s="152" t="s">
        <v>53</v>
      </c>
      <c r="CP20" s="154">
        <f t="shared" si="2"/>
        <v>88.895943959999983</v>
      </c>
      <c r="CQ20" s="154">
        <f t="shared" ref="CQ20:DA20" si="6">+CQ4-CQ12</f>
        <v>96.14383577000001</v>
      </c>
      <c r="CR20" s="154">
        <f t="shared" si="6"/>
        <v>91.950030629999986</v>
      </c>
      <c r="CS20" s="154">
        <f t="shared" si="6"/>
        <v>97.525519360000018</v>
      </c>
      <c r="CT20" s="154">
        <f t="shared" si="6"/>
        <v>92.573217649999989</v>
      </c>
      <c r="CU20" s="154">
        <f t="shared" si="6"/>
        <v>87.851930020000026</v>
      </c>
      <c r="CV20" s="154">
        <f t="shared" si="6"/>
        <v>107.31386225000003</v>
      </c>
      <c r="CW20" s="154">
        <f t="shared" si="4"/>
        <v>109.34589768000004</v>
      </c>
      <c r="CX20" s="154">
        <f t="shared" si="6"/>
        <v>108.12505442000004</v>
      </c>
      <c r="CY20" s="154">
        <f t="shared" si="6"/>
        <v>102.75507270999999</v>
      </c>
      <c r="CZ20" s="154">
        <f t="shared" si="6"/>
        <v>102.56002661000002</v>
      </c>
      <c r="DA20" s="154">
        <f t="shared" si="6"/>
        <v>92.351414179999978</v>
      </c>
      <c r="DB20" s="176">
        <f t="shared" si="5"/>
        <v>1177.3918052399999</v>
      </c>
    </row>
    <row r="21" spans="1:106" ht="24" thickBot="1">
      <c r="A21" s="282"/>
      <c r="B21" s="264"/>
      <c r="C21" s="265"/>
      <c r="D21" s="265"/>
      <c r="E21" s="265"/>
      <c r="F21" s="266"/>
      <c r="G21" s="264"/>
      <c r="H21" s="265"/>
      <c r="I21" s="265"/>
      <c r="J21" s="265"/>
      <c r="K21" s="266"/>
      <c r="L21" s="169"/>
      <c r="M21" s="440" t="s">
        <v>48</v>
      </c>
      <c r="N21" s="441"/>
      <c r="O21" s="436" t="s">
        <v>54</v>
      </c>
      <c r="P21" s="437"/>
      <c r="Q21" s="436" t="s">
        <v>53</v>
      </c>
      <c r="R21" s="437"/>
      <c r="S21" s="436" t="s">
        <v>52</v>
      </c>
      <c r="T21" s="437"/>
      <c r="U21" s="436" t="s">
        <v>50</v>
      </c>
      <c r="V21" s="437"/>
      <c r="W21" s="436" t="s">
        <v>51</v>
      </c>
      <c r="X21" s="437"/>
      <c r="Y21" s="71" t="s">
        <v>152</v>
      </c>
      <c r="Z21" s="71" t="s">
        <v>153</v>
      </c>
      <c r="AA21" s="171"/>
      <c r="AB21" s="169"/>
      <c r="AC21" s="434" t="s">
        <v>70</v>
      </c>
      <c r="AD21" s="435"/>
      <c r="AE21" s="426" t="s">
        <v>54</v>
      </c>
      <c r="AF21" s="427"/>
      <c r="AG21" s="426" t="s">
        <v>53</v>
      </c>
      <c r="AH21" s="427"/>
      <c r="AI21" s="426" t="s">
        <v>52</v>
      </c>
      <c r="AJ21" s="427"/>
      <c r="AK21" s="426" t="s">
        <v>50</v>
      </c>
      <c r="AL21" s="427"/>
      <c r="AM21" s="426" t="s">
        <v>51</v>
      </c>
      <c r="AN21" s="427"/>
      <c r="AO21" s="72" t="s">
        <v>152</v>
      </c>
      <c r="AP21" s="72" t="s">
        <v>153</v>
      </c>
      <c r="AQ21" s="171"/>
      <c r="AR21" s="169"/>
      <c r="AS21" s="420" t="s">
        <v>90</v>
      </c>
      <c r="AT21" s="421"/>
      <c r="AU21" s="422" t="s">
        <v>54</v>
      </c>
      <c r="AV21" s="423"/>
      <c r="AW21" s="422" t="s">
        <v>53</v>
      </c>
      <c r="AX21" s="423"/>
      <c r="AY21" s="422" t="s">
        <v>52</v>
      </c>
      <c r="AZ21" s="423"/>
      <c r="BA21" s="422" t="s">
        <v>50</v>
      </c>
      <c r="BB21" s="423"/>
      <c r="BC21" s="422" t="s">
        <v>51</v>
      </c>
      <c r="BD21" s="423"/>
      <c r="BE21" s="141" t="s">
        <v>152</v>
      </c>
      <c r="BF21" s="141" t="s">
        <v>151</v>
      </c>
      <c r="BG21" s="171"/>
      <c r="BH21" s="169"/>
      <c r="BI21" s="170"/>
      <c r="BJ21" s="92"/>
      <c r="BK21" s="93"/>
      <c r="BL21" s="94"/>
      <c r="BM21" s="123" t="s">
        <v>54</v>
      </c>
      <c r="BN21" s="123" t="s">
        <v>53</v>
      </c>
      <c r="BO21" s="123" t="s">
        <v>52</v>
      </c>
      <c r="BP21" s="123" t="s">
        <v>50</v>
      </c>
      <c r="BQ21" s="123" t="s">
        <v>51</v>
      </c>
      <c r="BR21" s="95" t="s">
        <v>152</v>
      </c>
      <c r="BS21" s="95" t="s">
        <v>151</v>
      </c>
      <c r="BT21" s="170"/>
      <c r="BU21" s="170"/>
      <c r="BV21" s="170"/>
      <c r="BW21" s="171"/>
      <c r="BX21" s="169"/>
      <c r="BY21" s="452" t="s">
        <v>93</v>
      </c>
      <c r="BZ21" s="453"/>
      <c r="CA21" s="446" t="s">
        <v>54</v>
      </c>
      <c r="CB21" s="447"/>
      <c r="CC21" s="446" t="s">
        <v>53</v>
      </c>
      <c r="CD21" s="447"/>
      <c r="CE21" s="446" t="s">
        <v>52</v>
      </c>
      <c r="CF21" s="447"/>
      <c r="CG21" s="446" t="s">
        <v>95</v>
      </c>
      <c r="CH21" s="447"/>
      <c r="CI21" s="446" t="s">
        <v>96</v>
      </c>
      <c r="CJ21" s="447"/>
      <c r="CK21" s="148" t="s">
        <v>152</v>
      </c>
      <c r="CL21" s="148" t="s">
        <v>155</v>
      </c>
      <c r="CM21" s="171"/>
      <c r="CN21" s="169"/>
      <c r="CO21" s="153" t="s">
        <v>52</v>
      </c>
      <c r="CP21" s="156">
        <f t="shared" si="2"/>
        <v>89.472661400000064</v>
      </c>
      <c r="CQ21" s="156">
        <f t="shared" ref="CQ21:DA21" si="7">+CQ5-CQ13</f>
        <v>95.364036050000038</v>
      </c>
      <c r="CR21" s="156">
        <f t="shared" si="7"/>
        <v>86.801555000000036</v>
      </c>
      <c r="CS21" s="156">
        <f t="shared" si="7"/>
        <v>96.105662999999979</v>
      </c>
      <c r="CT21" s="156">
        <f t="shared" si="7"/>
        <v>92.848108260000075</v>
      </c>
      <c r="CU21" s="156">
        <f t="shared" si="7"/>
        <v>80.951034740000011</v>
      </c>
      <c r="CV21" s="156">
        <f t="shared" si="7"/>
        <v>109.23419678000006</v>
      </c>
      <c r="CW21" s="156">
        <f t="shared" si="4"/>
        <v>111.48102605000003</v>
      </c>
      <c r="CX21" s="156">
        <f t="shared" si="7"/>
        <v>100.94475024999994</v>
      </c>
      <c r="CY21" s="156">
        <f t="shared" si="7"/>
        <v>96.360479050000038</v>
      </c>
      <c r="CZ21" s="156">
        <f t="shared" si="7"/>
        <v>79.975916719999958</v>
      </c>
      <c r="DA21" s="156">
        <f t="shared" si="7"/>
        <v>72.14971392999999</v>
      </c>
      <c r="DB21" s="177">
        <f t="shared" si="5"/>
        <v>1111.6891412300004</v>
      </c>
    </row>
    <row r="22" spans="1:106" ht="24" thickBot="1">
      <c r="A22" s="169"/>
      <c r="B22" s="170"/>
      <c r="C22" s="170"/>
      <c r="D22" s="170"/>
      <c r="E22" s="170"/>
      <c r="F22" s="170"/>
      <c r="G22" s="170"/>
      <c r="H22" s="170"/>
      <c r="I22" s="170"/>
      <c r="J22" s="170"/>
      <c r="K22" s="171"/>
      <c r="L22" s="169"/>
      <c r="M22" s="442" t="s">
        <v>67</v>
      </c>
      <c r="N22" s="443"/>
      <c r="O22" s="444">
        <f>+Z46</f>
        <v>20278</v>
      </c>
      <c r="P22" s="445"/>
      <c r="Q22" s="438">
        <f>+Z47</f>
        <v>19878</v>
      </c>
      <c r="R22" s="439"/>
      <c r="S22" s="444">
        <f>+Z48</f>
        <v>21525</v>
      </c>
      <c r="T22" s="445"/>
      <c r="U22" s="438">
        <f>+Z49</f>
        <v>19033</v>
      </c>
      <c r="V22" s="439"/>
      <c r="W22" s="438">
        <f>+Z50</f>
        <v>18011</v>
      </c>
      <c r="X22" s="439"/>
      <c r="Y22" s="73">
        <f>+Y78</f>
        <v>18450</v>
      </c>
      <c r="Z22" s="382">
        <f>+Z51</f>
        <v>17065</v>
      </c>
      <c r="AA22" s="171"/>
      <c r="AB22" s="169"/>
      <c r="AC22" s="428" t="s">
        <v>71</v>
      </c>
      <c r="AD22" s="429"/>
      <c r="AE22" s="430">
        <f>+AP46</f>
        <v>81.505976039999993</v>
      </c>
      <c r="AF22" s="431"/>
      <c r="AG22" s="430">
        <f>+AP47</f>
        <v>86.817606280000021</v>
      </c>
      <c r="AH22" s="431"/>
      <c r="AI22" s="430">
        <f>+AP48</f>
        <v>90.673965670000001</v>
      </c>
      <c r="AJ22" s="431"/>
      <c r="AK22" s="430">
        <f>+AP49</f>
        <v>92.378249860000011</v>
      </c>
      <c r="AL22" s="431"/>
      <c r="AM22" s="430">
        <f>+AP50</f>
        <v>95.032185319999982</v>
      </c>
      <c r="AN22" s="431"/>
      <c r="AO22" s="87">
        <f>+AO78</f>
        <v>98.039799999999985</v>
      </c>
      <c r="AP22" s="381">
        <f>+AP51</f>
        <v>101.12229186</v>
      </c>
      <c r="AQ22" s="171"/>
      <c r="AR22" s="169"/>
      <c r="AS22" s="424" t="s">
        <v>91</v>
      </c>
      <c r="AT22" s="425"/>
      <c r="AU22" s="432">
        <f>+BF46</f>
        <v>0.6841758295296505</v>
      </c>
      <c r="AV22" s="433"/>
      <c r="AW22" s="432">
        <f>+BF47</f>
        <v>0.69160201197845972</v>
      </c>
      <c r="AX22" s="433"/>
      <c r="AY22" s="432">
        <f>+BF48</f>
        <v>0.68449226136342223</v>
      </c>
      <c r="AZ22" s="433"/>
      <c r="BA22" s="432">
        <f>+BF49</f>
        <v>0.66785525557207548</v>
      </c>
      <c r="BB22" s="433"/>
      <c r="BC22" s="432">
        <f>+BF50</f>
        <v>0.66043965081316103</v>
      </c>
      <c r="BD22" s="433"/>
      <c r="BE22" s="142">
        <f>+BE78</f>
        <v>0.65661107791343587</v>
      </c>
      <c r="BF22" s="380">
        <f>+BF51</f>
        <v>0.67808620247056306</v>
      </c>
      <c r="BG22" s="171"/>
      <c r="BH22" s="169"/>
      <c r="BI22" s="170"/>
      <c r="BJ22" s="96" t="s">
        <v>40</v>
      </c>
      <c r="BK22" s="96"/>
      <c r="BL22" s="147" t="s">
        <v>71</v>
      </c>
      <c r="BM22" s="295">
        <f>+BV46</f>
        <v>30.140967060000001</v>
      </c>
      <c r="BN22" s="295">
        <f>+BV47</f>
        <v>31.130517190000003</v>
      </c>
      <c r="BO22" s="295">
        <f>+BV48</f>
        <v>31.795482130000003</v>
      </c>
      <c r="BP22" s="295">
        <f>+BV49</f>
        <v>32.191892320000001</v>
      </c>
      <c r="BQ22" s="295">
        <f>+BV50</f>
        <v>31.011380379999999</v>
      </c>
      <c r="BR22" s="296">
        <f>+BU78</f>
        <v>30.959938000000001</v>
      </c>
      <c r="BS22" s="378">
        <f>+BV51</f>
        <v>34.082137279999998</v>
      </c>
      <c r="BT22" s="170"/>
      <c r="BU22" s="170"/>
      <c r="BV22" s="170"/>
      <c r="BW22" s="171"/>
      <c r="BX22" s="169"/>
      <c r="BY22" s="448" t="s">
        <v>43</v>
      </c>
      <c r="BZ22" s="449"/>
      <c r="CA22" s="450">
        <f>+DB3</f>
        <v>1716.0396315400003</v>
      </c>
      <c r="CB22" s="451"/>
      <c r="CC22" s="450">
        <f>+DB4</f>
        <v>1819.3155740100001</v>
      </c>
      <c r="CD22" s="451"/>
      <c r="CE22" s="450">
        <f>+DB5</f>
        <v>1875.8399754700001</v>
      </c>
      <c r="CF22" s="451"/>
      <c r="CG22" s="450">
        <f>+DB6</f>
        <v>1915.9893259799996</v>
      </c>
      <c r="CH22" s="451"/>
      <c r="CI22" s="450">
        <f>+DB7</f>
        <v>1996.7745427499999</v>
      </c>
      <c r="CJ22" s="451"/>
      <c r="CK22" s="297">
        <f>+VLOOKUP($A$1,'เป้า2562-ข้อตกลง'!A$151:O$180,15)</f>
        <v>2081.3412100000005</v>
      </c>
      <c r="CL22" s="377">
        <f>+DB8</f>
        <v>2127.9491263399996</v>
      </c>
      <c r="CM22" s="171"/>
      <c r="CN22" s="169"/>
      <c r="CO22" s="149" t="s">
        <v>50</v>
      </c>
      <c r="CP22" s="158">
        <f t="shared" si="2"/>
        <v>92.585231820000018</v>
      </c>
      <c r="CQ22" s="158">
        <f t="shared" ref="CQ22:DA22" si="8">+CQ6-CQ14</f>
        <v>93.433424549999955</v>
      </c>
      <c r="CR22" s="158">
        <f t="shared" si="8"/>
        <v>87.317727669999968</v>
      </c>
      <c r="CS22" s="158">
        <f t="shared" si="8"/>
        <v>106.38642039999993</v>
      </c>
      <c r="CT22" s="158">
        <f t="shared" si="8"/>
        <v>98.685832770000019</v>
      </c>
      <c r="CU22" s="158">
        <f t="shared" si="8"/>
        <v>88.709531470000002</v>
      </c>
      <c r="CV22" s="158">
        <f t="shared" si="8"/>
        <v>114.38106454000001</v>
      </c>
      <c r="CW22" s="158">
        <f t="shared" si="4"/>
        <v>105.23462649000001</v>
      </c>
      <c r="CX22" s="158">
        <f t="shared" si="8"/>
        <v>96.943074069999994</v>
      </c>
      <c r="CY22" s="158">
        <f t="shared" si="8"/>
        <v>90.800880389999975</v>
      </c>
      <c r="CZ22" s="158">
        <f t="shared" si="8"/>
        <v>92.531264700000008</v>
      </c>
      <c r="DA22" s="158">
        <f t="shared" si="8"/>
        <v>85.809732909999909</v>
      </c>
      <c r="DB22" s="178">
        <f t="shared" si="5"/>
        <v>1152.8188117799996</v>
      </c>
    </row>
    <row r="23" spans="1:106" ht="24" thickBot="1">
      <c r="A23" s="280" t="s">
        <v>116</v>
      </c>
      <c r="B23" s="170"/>
      <c r="C23" s="170"/>
      <c r="D23" s="170"/>
      <c r="E23" s="170"/>
      <c r="F23" s="170"/>
      <c r="G23" s="170"/>
      <c r="H23" s="170"/>
      <c r="I23" s="170"/>
      <c r="J23" s="170"/>
      <c r="K23" s="171"/>
      <c r="L23" s="169"/>
      <c r="M23" s="170"/>
      <c r="N23" s="170"/>
      <c r="O23" s="170"/>
      <c r="P23" s="170"/>
      <c r="Q23" s="170"/>
      <c r="R23" s="170"/>
      <c r="S23" s="170"/>
      <c r="T23" s="170"/>
      <c r="U23" s="170"/>
      <c r="V23" s="170"/>
      <c r="W23" s="170"/>
      <c r="X23" s="170"/>
      <c r="Y23" s="170"/>
      <c r="Z23" s="170"/>
      <c r="AA23" s="171"/>
      <c r="AB23" s="169"/>
      <c r="AC23" s="170"/>
      <c r="AD23" s="170"/>
      <c r="AE23" s="170"/>
      <c r="AF23" s="170"/>
      <c r="AG23" s="170"/>
      <c r="AH23" s="170"/>
      <c r="AI23" s="170"/>
      <c r="AJ23" s="170"/>
      <c r="AK23" s="170"/>
      <c r="AL23" s="170"/>
      <c r="AM23" s="170"/>
      <c r="AN23" s="170"/>
      <c r="AO23" s="170"/>
      <c r="AP23" s="170"/>
      <c r="AQ23" s="171"/>
      <c r="AR23" s="169"/>
      <c r="AS23" s="170"/>
      <c r="AT23" s="170"/>
      <c r="AU23" s="170"/>
      <c r="AV23" s="170"/>
      <c r="AW23" s="170"/>
      <c r="AX23" s="170"/>
      <c r="AY23" s="170"/>
      <c r="AZ23" s="170"/>
      <c r="BA23" s="170"/>
      <c r="BB23" s="170"/>
      <c r="BC23" s="170"/>
      <c r="BD23" s="170"/>
      <c r="BE23" s="170"/>
      <c r="BF23" s="170"/>
      <c r="BG23" s="171"/>
      <c r="BH23" s="169"/>
      <c r="BI23" s="170"/>
      <c r="BJ23" s="96" t="s">
        <v>41</v>
      </c>
      <c r="BK23" s="96"/>
      <c r="BL23" s="147" t="s">
        <v>73</v>
      </c>
      <c r="BM23" s="122">
        <f>+BU134</f>
        <v>26.981869332215087</v>
      </c>
      <c r="BN23" s="122">
        <f>+BU135</f>
        <v>26.380681350828166</v>
      </c>
      <c r="BO23" s="122">
        <f>+BU136</f>
        <v>25.943891580751071</v>
      </c>
      <c r="BP23" s="122">
        <f>+BU137</f>
        <v>25.837137678513511</v>
      </c>
      <c r="BQ23" s="122">
        <f>+BU138</f>
        <v>24.601196756155861</v>
      </c>
      <c r="BR23" s="121">
        <f>+BU139</f>
        <v>24.00000068217193</v>
      </c>
      <c r="BS23" s="379">
        <f>+BV140</f>
        <v>24.65391399089005</v>
      </c>
      <c r="BT23" s="170"/>
      <c r="BU23" s="170"/>
      <c r="BV23" s="170"/>
      <c r="BW23" s="171"/>
      <c r="BX23" s="169"/>
      <c r="BY23" s="448" t="s">
        <v>44</v>
      </c>
      <c r="BZ23" s="449"/>
      <c r="CA23" s="450">
        <f>+DB11</f>
        <v>621.61247728000001</v>
      </c>
      <c r="CB23" s="451"/>
      <c r="CC23" s="450">
        <f>+DB12</f>
        <v>641.92376877000004</v>
      </c>
      <c r="CD23" s="451"/>
      <c r="CE23" s="450">
        <f>+DB13</f>
        <v>764.15083423999977</v>
      </c>
      <c r="CF23" s="451"/>
      <c r="CG23" s="450">
        <f>+DB14</f>
        <v>763.17051420000007</v>
      </c>
      <c r="CH23" s="451"/>
      <c r="CI23" s="450">
        <f>+DB15</f>
        <v>803.12480644000004</v>
      </c>
      <c r="CJ23" s="451"/>
      <c r="CK23" s="297">
        <f>+VLOOKUP($A$1,'เป้า2562-ข้อตกลง'!$A$182:$O$211,15)</f>
        <v>834.34120999999993</v>
      </c>
      <c r="CL23" s="377">
        <f>+DB16</f>
        <v>816.38238232999993</v>
      </c>
      <c r="CM23" s="171"/>
      <c r="CN23" s="169"/>
      <c r="CO23" s="149" t="s">
        <v>51</v>
      </c>
      <c r="CP23" s="158">
        <f t="shared" si="2"/>
        <v>94.850849990000043</v>
      </c>
      <c r="CQ23" s="158">
        <f t="shared" ref="CQ23:CV23" si="9">+CQ7-CQ15</f>
        <v>103.07034306000003</v>
      </c>
      <c r="CR23" s="158">
        <f t="shared" si="9"/>
        <v>99.426307129999969</v>
      </c>
      <c r="CS23" s="158">
        <f t="shared" si="9"/>
        <v>106.41251149000001</v>
      </c>
      <c r="CT23" s="158">
        <f t="shared" si="9"/>
        <v>104.70895906999993</v>
      </c>
      <c r="CU23" s="158">
        <f t="shared" si="9"/>
        <v>95.048912439999995</v>
      </c>
      <c r="CV23" s="158">
        <f t="shared" si="9"/>
        <v>116.49142155999994</v>
      </c>
      <c r="CW23" s="158">
        <f t="shared" si="4"/>
        <v>107.13247934000002</v>
      </c>
      <c r="CX23" s="158">
        <f t="shared" ref="CX23:DA23" si="10">+CX7-CX15</f>
        <v>102.74608585999997</v>
      </c>
      <c r="CY23" s="158">
        <f t="shared" si="10"/>
        <v>94.882271680000017</v>
      </c>
      <c r="CZ23" s="158">
        <f t="shared" si="10"/>
        <v>91.581411849999995</v>
      </c>
      <c r="DA23" s="158">
        <f t="shared" si="10"/>
        <v>77.298182840000038</v>
      </c>
      <c r="DB23" s="178">
        <f t="shared" si="5"/>
        <v>1193.6497363099998</v>
      </c>
    </row>
    <row r="24" spans="1:106" ht="23.25">
      <c r="A24" s="172"/>
      <c r="B24" s="173"/>
      <c r="C24" s="173"/>
      <c r="D24" s="173"/>
      <c r="E24" s="173"/>
      <c r="F24" s="173"/>
      <c r="G24" s="173"/>
      <c r="H24" s="173"/>
      <c r="I24" s="173"/>
      <c r="J24" s="173"/>
      <c r="K24" s="174"/>
      <c r="L24" s="172"/>
      <c r="M24" s="173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4"/>
      <c r="AB24" s="172"/>
      <c r="AC24" s="173"/>
      <c r="AD24" s="173"/>
      <c r="AE24" s="173"/>
      <c r="AF24" s="173"/>
      <c r="AG24" s="173"/>
      <c r="AH24" s="173"/>
      <c r="AI24" s="173"/>
      <c r="AJ24" s="173"/>
      <c r="AK24" s="173"/>
      <c r="AL24" s="173"/>
      <c r="AM24" s="173"/>
      <c r="AN24" s="173"/>
      <c r="AO24" s="173"/>
      <c r="AP24" s="173"/>
      <c r="AQ24" s="174"/>
      <c r="AR24" s="172"/>
      <c r="AS24" s="173"/>
      <c r="AT24" s="173"/>
      <c r="AU24" s="173"/>
      <c r="AV24" s="173"/>
      <c r="AW24" s="173"/>
      <c r="AX24" s="173"/>
      <c r="AY24" s="173"/>
      <c r="AZ24" s="173"/>
      <c r="BA24" s="173"/>
      <c r="BB24" s="173"/>
      <c r="BC24" s="173"/>
      <c r="BD24" s="173"/>
      <c r="BE24" s="173"/>
      <c r="BF24" s="173"/>
      <c r="BG24" s="174"/>
      <c r="BH24" s="172"/>
      <c r="BI24" s="173"/>
      <c r="BJ24" s="173"/>
      <c r="BK24" s="173"/>
      <c r="BL24" s="173"/>
      <c r="BM24" s="173"/>
      <c r="BN24" s="173"/>
      <c r="BO24" s="173"/>
      <c r="BP24" s="173"/>
      <c r="BQ24" s="173"/>
      <c r="BR24" s="173"/>
      <c r="BS24" s="173"/>
      <c r="BT24" s="173"/>
      <c r="BU24" s="173"/>
      <c r="BV24" s="173"/>
      <c r="BW24" s="174"/>
      <c r="BX24" s="172"/>
      <c r="BY24" s="448" t="s">
        <v>45</v>
      </c>
      <c r="BZ24" s="449"/>
      <c r="CA24" s="450">
        <f>+CA22-CA23</f>
        <v>1094.4271542600004</v>
      </c>
      <c r="CB24" s="451"/>
      <c r="CC24" s="450">
        <f>+CC22-CC23</f>
        <v>1177.3918052399999</v>
      </c>
      <c r="CD24" s="451"/>
      <c r="CE24" s="450">
        <f>+CE22-CE23</f>
        <v>1111.6891412300004</v>
      </c>
      <c r="CF24" s="451"/>
      <c r="CG24" s="450">
        <f>+CG22-CG23</f>
        <v>1152.8188117799996</v>
      </c>
      <c r="CH24" s="451"/>
      <c r="CI24" s="450">
        <f>+CI22-CI23</f>
        <v>1193.6497363099998</v>
      </c>
      <c r="CJ24" s="451"/>
      <c r="CK24" s="297">
        <f>+CK22-CK23</f>
        <v>1247.0000000000005</v>
      </c>
      <c r="CL24" s="377">
        <f>+CL22-CL23</f>
        <v>1311.5667440099996</v>
      </c>
      <c r="CM24" s="174"/>
      <c r="CN24" s="169"/>
      <c r="CO24" s="290" t="s">
        <v>151</v>
      </c>
      <c r="CP24" s="291">
        <f t="shared" si="2"/>
        <v>94.526139750000027</v>
      </c>
      <c r="CQ24" s="291">
        <f t="shared" ref="CQ24:CU24" si="11">+CQ8-CQ16</f>
        <v>108.08981414000004</v>
      </c>
      <c r="CR24" s="291">
        <f t="shared" si="11"/>
        <v>108.75592089000006</v>
      </c>
      <c r="CS24" s="291">
        <f t="shared" si="11"/>
        <v>110.56201502999998</v>
      </c>
      <c r="CT24" s="291">
        <f t="shared" si="11"/>
        <v>107.65066015000002</v>
      </c>
      <c r="CU24" s="291">
        <f t="shared" si="11"/>
        <v>99.531922750000007</v>
      </c>
      <c r="CV24" s="291">
        <f t="shared" ref="CV24:DB24" si="12">+CV8-CV16</f>
        <v>122.73870783999998</v>
      </c>
      <c r="CW24" s="291">
        <f t="shared" si="12"/>
        <v>129.61417038000002</v>
      </c>
      <c r="CX24" s="291">
        <f t="shared" si="12"/>
        <v>114.61634696</v>
      </c>
      <c r="CY24" s="291">
        <f t="shared" si="12"/>
        <v>106.26192280999999</v>
      </c>
      <c r="CZ24" s="291">
        <f t="shared" si="12"/>
        <v>110.53241535999999</v>
      </c>
      <c r="DA24" s="291">
        <f t="shared" si="12"/>
        <v>98.68670794999997</v>
      </c>
      <c r="DB24" s="411">
        <f t="shared" si="12"/>
        <v>1311.5667440099996</v>
      </c>
    </row>
    <row r="25" spans="1:106" ht="28.5">
      <c r="A25" s="283">
        <v>10300</v>
      </c>
      <c r="B25" s="419" t="s">
        <v>56</v>
      </c>
      <c r="C25" s="419"/>
      <c r="D25" s="419"/>
      <c r="E25" s="419"/>
      <c r="F25" s="419" t="str">
        <f>+VLOOKUP($A$1,'เป้า2562-ข้อตกลง'!$A$1:$B$29,2)</f>
        <v>กปภ.ข.9_62</v>
      </c>
      <c r="G25" s="419"/>
      <c r="H25" s="419"/>
      <c r="I25" s="419"/>
      <c r="J25" s="419"/>
      <c r="K25" s="457"/>
      <c r="L25" s="166">
        <f>+$A$1</f>
        <v>10300</v>
      </c>
      <c r="M25" s="419" t="s">
        <v>56</v>
      </c>
      <c r="N25" s="419"/>
      <c r="O25" s="419"/>
      <c r="P25" s="419"/>
      <c r="Q25" s="419" t="str">
        <f>+VLOOKUP($A$1,'เป้า2562-ข้อตกลง'!$A$1:$B$29,2)</f>
        <v>กปภ.ข.9_62</v>
      </c>
      <c r="R25" s="419"/>
      <c r="S25" s="419"/>
      <c r="T25" s="419"/>
      <c r="U25" s="419"/>
      <c r="V25" s="419"/>
      <c r="W25" s="167"/>
      <c r="X25" s="167"/>
      <c r="Y25" s="167"/>
      <c r="Z25" s="167"/>
      <c r="AA25" s="168"/>
      <c r="AB25" s="166">
        <f>+$A$1</f>
        <v>10300</v>
      </c>
      <c r="AC25" s="419" t="s">
        <v>56</v>
      </c>
      <c r="AD25" s="419"/>
      <c r="AE25" s="419"/>
      <c r="AF25" s="419"/>
      <c r="AG25" s="419" t="str">
        <f>+VLOOKUP($A$1,'เป้า2562-ข้อตกลง'!$A$1:$B$29,2)</f>
        <v>กปภ.ข.9_62</v>
      </c>
      <c r="AH25" s="419"/>
      <c r="AI25" s="419"/>
      <c r="AJ25" s="419"/>
      <c r="AK25" s="419"/>
      <c r="AL25" s="419"/>
      <c r="AM25" s="167"/>
      <c r="AN25" s="167"/>
      <c r="AO25" s="167"/>
      <c r="AP25" s="167"/>
      <c r="AQ25" s="168"/>
      <c r="AR25" s="166">
        <f>+$A$1</f>
        <v>10300</v>
      </c>
      <c r="AS25" s="419" t="s">
        <v>56</v>
      </c>
      <c r="AT25" s="419"/>
      <c r="AU25" s="419"/>
      <c r="AV25" s="419"/>
      <c r="AW25" s="419" t="str">
        <f>+VLOOKUP($A$1,'เป้า2562-ข้อตกลง'!$A$1:$B$29,2)</f>
        <v>กปภ.ข.9_62</v>
      </c>
      <c r="AX25" s="419"/>
      <c r="AY25" s="419"/>
      <c r="AZ25" s="419"/>
      <c r="BA25" s="419"/>
      <c r="BB25" s="419"/>
      <c r="BC25" s="167"/>
      <c r="BD25" s="167"/>
      <c r="BE25" s="167"/>
      <c r="BF25" s="167"/>
      <c r="BG25" s="168"/>
      <c r="BH25" s="166">
        <f>+$A$1</f>
        <v>10300</v>
      </c>
      <c r="BI25" s="419" t="s">
        <v>56</v>
      </c>
      <c r="BJ25" s="419"/>
      <c r="BK25" s="419"/>
      <c r="BL25" s="419"/>
      <c r="BM25" s="419" t="str">
        <f>+VLOOKUP($A$1,'เป้า2562-ข้อตกลง'!$A$1:$B$29,2)</f>
        <v>กปภ.ข.9_62</v>
      </c>
      <c r="BN25" s="419"/>
      <c r="BO25" s="419"/>
      <c r="BP25" s="419"/>
      <c r="BQ25" s="419"/>
      <c r="BR25" s="419"/>
      <c r="BS25" s="167"/>
      <c r="BT25" s="167"/>
      <c r="BU25" s="167"/>
      <c r="BV25" s="167"/>
      <c r="BW25" s="168"/>
      <c r="BX25" s="166">
        <f>+$A$1</f>
        <v>10300</v>
      </c>
      <c r="BY25" s="419" t="s">
        <v>56</v>
      </c>
      <c r="BZ25" s="419"/>
      <c r="CA25" s="419"/>
      <c r="CB25" s="419"/>
      <c r="CC25" s="419" t="str">
        <f>+VLOOKUP($A$1,'เป้า2562-ข้อตกลง'!$A$1:$B$29,2)</f>
        <v>กปภ.ข.9_62</v>
      </c>
      <c r="CD25" s="419"/>
      <c r="CE25" s="419"/>
      <c r="CF25" s="419"/>
      <c r="CG25" s="419"/>
      <c r="CH25" s="419"/>
      <c r="CI25" s="167"/>
      <c r="CJ25" s="167"/>
      <c r="CK25" s="167"/>
      <c r="CL25" s="167"/>
      <c r="CM25" s="167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</row>
    <row r="26" spans="1:106">
      <c r="A26" s="169"/>
      <c r="B26" s="170"/>
      <c r="C26" s="170"/>
      <c r="D26" s="170"/>
      <c r="E26" s="170"/>
      <c r="F26" s="170"/>
      <c r="G26" s="170"/>
      <c r="H26" s="170"/>
      <c r="I26" s="170"/>
      <c r="J26" s="170"/>
      <c r="K26" s="171"/>
      <c r="L26" s="169"/>
      <c r="M26" s="170"/>
      <c r="N26" s="170"/>
      <c r="O26" s="170"/>
      <c r="P26" s="170"/>
      <c r="Q26" s="170"/>
      <c r="R26" s="170"/>
      <c r="S26" s="170"/>
      <c r="T26" s="170"/>
      <c r="U26" s="170"/>
      <c r="V26" s="170"/>
      <c r="W26" s="170"/>
      <c r="X26" s="170"/>
      <c r="Y26" s="170"/>
      <c r="Z26" s="170"/>
      <c r="AA26" s="171"/>
      <c r="AB26" s="169"/>
      <c r="AC26" s="170"/>
      <c r="AD26" s="170"/>
      <c r="AE26" s="170"/>
      <c r="AF26" s="170"/>
      <c r="AG26" s="170"/>
      <c r="AH26" s="170"/>
      <c r="AI26" s="170"/>
      <c r="AJ26" s="170"/>
      <c r="AK26" s="170"/>
      <c r="AL26" s="170"/>
      <c r="AM26" s="170"/>
      <c r="AN26" s="170"/>
      <c r="AO26" s="170"/>
      <c r="AP26" s="170"/>
      <c r="AQ26" s="171"/>
      <c r="AR26" s="169"/>
      <c r="AS26" s="170"/>
      <c r="AT26" s="170"/>
      <c r="AU26" s="170"/>
      <c r="AV26" s="170"/>
      <c r="AW26" s="170"/>
      <c r="AX26" s="170"/>
      <c r="AY26" s="170"/>
      <c r="AZ26" s="170"/>
      <c r="BA26" s="170"/>
      <c r="BB26" s="170"/>
      <c r="BC26" s="170"/>
      <c r="BD26" s="170"/>
      <c r="BE26" s="170"/>
      <c r="BF26" s="170"/>
      <c r="BG26" s="171"/>
      <c r="BH26" s="169"/>
      <c r="BI26" s="170"/>
      <c r="BJ26" s="170"/>
      <c r="BK26" s="170"/>
      <c r="BL26" s="170"/>
      <c r="BM26" s="170"/>
      <c r="BN26" s="170"/>
      <c r="BO26" s="170"/>
      <c r="BP26" s="170"/>
      <c r="BQ26" s="170"/>
      <c r="BR26" s="170"/>
      <c r="BS26" s="170"/>
      <c r="BT26" s="170"/>
      <c r="BU26" s="170"/>
      <c r="BV26" s="170"/>
      <c r="BW26" s="171"/>
      <c r="BX26" s="169"/>
      <c r="BY26" s="170"/>
      <c r="BZ26" s="170"/>
      <c r="CA26" s="170"/>
      <c r="CB26" s="170"/>
      <c r="CC26" s="170"/>
      <c r="CD26" s="170"/>
      <c r="CE26" s="170"/>
      <c r="CF26" s="170"/>
      <c r="CG26" s="170"/>
      <c r="CH26" s="170"/>
      <c r="CI26" s="170"/>
      <c r="CJ26" s="170"/>
      <c r="CK26" s="170"/>
      <c r="CL26" s="170"/>
      <c r="CM26" s="170"/>
      <c r="CN26" s="170"/>
      <c r="CO26" s="170"/>
      <c r="CP26" s="170"/>
      <c r="CQ26" s="170"/>
      <c r="CR26" s="170"/>
      <c r="CS26" s="170"/>
      <c r="CT26" s="170"/>
      <c r="CU26" s="170"/>
      <c r="CV26" s="170"/>
      <c r="CW26" s="170"/>
      <c r="CX26" s="170"/>
      <c r="CY26" s="170"/>
      <c r="CZ26" s="170"/>
      <c r="DA26" s="170"/>
      <c r="DB26" s="170"/>
    </row>
    <row r="27" spans="1:106">
      <c r="A27" s="169"/>
      <c r="B27" s="170"/>
      <c r="C27" s="170"/>
      <c r="D27" s="170"/>
      <c r="E27" s="170"/>
      <c r="F27" s="170"/>
      <c r="G27" s="170"/>
      <c r="H27" s="170"/>
      <c r="I27" s="170"/>
      <c r="J27" s="170"/>
      <c r="K27" s="171"/>
      <c r="L27" s="169"/>
      <c r="M27" s="170"/>
      <c r="N27" s="170"/>
      <c r="O27" s="170"/>
      <c r="P27" s="170"/>
      <c r="Q27" s="170"/>
      <c r="R27" s="170"/>
      <c r="S27" s="170"/>
      <c r="T27" s="170"/>
      <c r="U27" s="170"/>
      <c r="V27" s="170"/>
      <c r="W27" s="170"/>
      <c r="X27" s="170"/>
      <c r="Y27" s="170"/>
      <c r="Z27" s="170"/>
      <c r="AA27" s="171"/>
      <c r="AB27" s="169"/>
      <c r="AC27" s="170"/>
      <c r="AD27" s="170"/>
      <c r="AE27" s="170"/>
      <c r="AF27" s="170"/>
      <c r="AG27" s="170"/>
      <c r="AH27" s="170"/>
      <c r="AI27" s="170"/>
      <c r="AJ27" s="170"/>
      <c r="AK27" s="170"/>
      <c r="AL27" s="170"/>
      <c r="AM27" s="170"/>
      <c r="AN27" s="170"/>
      <c r="AO27" s="170"/>
      <c r="AP27" s="170"/>
      <c r="AQ27" s="171"/>
      <c r="AR27" s="169"/>
      <c r="AS27" s="170"/>
      <c r="AT27" s="170"/>
      <c r="AU27" s="170"/>
      <c r="AV27" s="170"/>
      <c r="AW27" s="170"/>
      <c r="AX27" s="170"/>
      <c r="AY27" s="170"/>
      <c r="AZ27" s="170"/>
      <c r="BA27" s="170"/>
      <c r="BB27" s="170"/>
      <c r="BC27" s="170"/>
      <c r="BD27" s="170"/>
      <c r="BE27" s="170"/>
      <c r="BF27" s="170"/>
      <c r="BG27" s="171"/>
      <c r="BH27" s="169"/>
      <c r="BI27" s="170"/>
      <c r="BJ27" s="170"/>
      <c r="BK27" s="170"/>
      <c r="BL27" s="170"/>
      <c r="BM27" s="170"/>
      <c r="BN27" s="170"/>
      <c r="BO27" s="170"/>
      <c r="BP27" s="170"/>
      <c r="BQ27" s="170"/>
      <c r="BR27" s="170"/>
      <c r="BS27" s="170"/>
      <c r="BT27" s="170"/>
      <c r="BU27" s="170"/>
      <c r="BV27" s="170"/>
      <c r="BW27" s="171"/>
      <c r="BX27" s="169"/>
      <c r="BY27" s="170"/>
      <c r="BZ27" s="170"/>
      <c r="CA27" s="170"/>
      <c r="CB27" s="170"/>
      <c r="CC27" s="170"/>
      <c r="CD27" s="170"/>
      <c r="CE27" s="170"/>
      <c r="CF27" s="170"/>
      <c r="CG27" s="170"/>
      <c r="CH27" s="170"/>
      <c r="CI27" s="170"/>
      <c r="CJ27" s="170"/>
      <c r="CK27" s="170"/>
      <c r="CL27" s="170"/>
      <c r="CM27" s="171"/>
    </row>
    <row r="28" spans="1:106" ht="46.5" customHeight="1">
      <c r="A28" s="284"/>
      <c r="B28" s="285"/>
      <c r="C28" s="285"/>
      <c r="D28" s="285"/>
      <c r="E28" s="285"/>
      <c r="F28" s="285"/>
      <c r="G28" s="285"/>
      <c r="H28" s="285"/>
      <c r="I28" s="285"/>
      <c r="J28" s="285"/>
      <c r="K28" s="286"/>
      <c r="L28" s="169"/>
      <c r="M28" s="170"/>
      <c r="N28" s="170"/>
      <c r="O28" s="170"/>
      <c r="P28" s="170"/>
      <c r="Q28" s="170"/>
      <c r="R28" s="170"/>
      <c r="S28" s="170"/>
      <c r="T28" s="170"/>
      <c r="U28" s="170"/>
      <c r="V28" s="170"/>
      <c r="W28" s="170"/>
      <c r="X28" s="170"/>
      <c r="Y28" s="170"/>
      <c r="Z28" s="170"/>
      <c r="AA28" s="171"/>
      <c r="AB28" s="169"/>
      <c r="AC28" s="170"/>
      <c r="AD28" s="170"/>
      <c r="AE28" s="170"/>
      <c r="AF28" s="170"/>
      <c r="AG28" s="170"/>
      <c r="AH28" s="170"/>
      <c r="AI28" s="170"/>
      <c r="AJ28" s="170"/>
      <c r="AK28" s="170"/>
      <c r="AL28" s="170"/>
      <c r="AM28" s="170"/>
      <c r="AN28" s="170"/>
      <c r="AO28" s="170"/>
      <c r="AP28" s="170"/>
      <c r="AQ28" s="171"/>
      <c r="AR28" s="169"/>
      <c r="AS28" s="170"/>
      <c r="AT28" s="170"/>
      <c r="AU28" s="170"/>
      <c r="AV28" s="170"/>
      <c r="AW28" s="170"/>
      <c r="AX28" s="170"/>
      <c r="AY28" s="170"/>
      <c r="AZ28" s="170"/>
      <c r="BA28" s="170"/>
      <c r="BB28" s="170"/>
      <c r="BC28" s="170"/>
      <c r="BD28" s="170"/>
      <c r="BE28" s="170"/>
      <c r="BF28" s="170"/>
      <c r="BG28" s="171"/>
      <c r="BH28" s="169"/>
      <c r="BI28" s="170"/>
      <c r="BJ28" s="170"/>
      <c r="BK28" s="170"/>
      <c r="BL28" s="170"/>
      <c r="BM28" s="170"/>
      <c r="BN28" s="170"/>
      <c r="BO28" s="170"/>
      <c r="BP28" s="170"/>
      <c r="BQ28" s="170"/>
      <c r="BR28" s="170"/>
      <c r="BS28" s="170"/>
      <c r="BT28" s="170"/>
      <c r="BU28" s="170"/>
      <c r="BV28" s="170"/>
      <c r="BW28" s="171"/>
      <c r="BX28" s="169"/>
      <c r="BY28" s="170"/>
      <c r="BZ28" s="170"/>
      <c r="CA28" s="170"/>
      <c r="CB28" s="170"/>
      <c r="CC28" s="170"/>
      <c r="CD28" s="170"/>
      <c r="CE28" s="170"/>
      <c r="CF28" s="170"/>
      <c r="CG28" s="170"/>
      <c r="CH28" s="170"/>
      <c r="CI28" s="170"/>
      <c r="CJ28" s="170"/>
      <c r="CK28" s="170"/>
      <c r="CL28" s="170"/>
      <c r="CM28" s="171"/>
    </row>
    <row r="29" spans="1:106">
      <c r="A29" s="169"/>
      <c r="B29" s="170"/>
      <c r="C29" s="170"/>
      <c r="D29" s="170"/>
      <c r="E29" s="170"/>
      <c r="F29" s="170"/>
      <c r="G29" s="170"/>
      <c r="H29" s="170"/>
      <c r="I29" s="170"/>
      <c r="J29" s="170"/>
      <c r="K29" s="171"/>
      <c r="L29" s="169"/>
      <c r="M29" s="170"/>
      <c r="N29" s="170"/>
      <c r="O29" s="170"/>
      <c r="P29" s="170"/>
      <c r="Q29" s="170"/>
      <c r="R29" s="170"/>
      <c r="S29" s="170"/>
      <c r="T29" s="170"/>
      <c r="U29" s="170"/>
      <c r="V29" s="170"/>
      <c r="W29" s="170"/>
      <c r="X29" s="170"/>
      <c r="Y29" s="170"/>
      <c r="Z29" s="170"/>
      <c r="AA29" s="171"/>
      <c r="AB29" s="169"/>
      <c r="AC29" s="170"/>
      <c r="AD29" s="170"/>
      <c r="AE29" s="170"/>
      <c r="AF29" s="170"/>
      <c r="AG29" s="170"/>
      <c r="AH29" s="170"/>
      <c r="AI29" s="170"/>
      <c r="AJ29" s="170"/>
      <c r="AK29" s="170"/>
      <c r="AL29" s="170"/>
      <c r="AM29" s="170"/>
      <c r="AN29" s="170"/>
      <c r="AO29" s="170"/>
      <c r="AP29" s="170"/>
      <c r="AQ29" s="171"/>
      <c r="AR29" s="169"/>
      <c r="AS29" s="170"/>
      <c r="AT29" s="170"/>
      <c r="AU29" s="170"/>
      <c r="AV29" s="170"/>
      <c r="AW29" s="170"/>
      <c r="AX29" s="170"/>
      <c r="AY29" s="170"/>
      <c r="AZ29" s="170"/>
      <c r="BA29" s="170"/>
      <c r="BB29" s="170"/>
      <c r="BC29" s="170"/>
      <c r="BD29" s="170"/>
      <c r="BE29" s="170"/>
      <c r="BF29" s="170"/>
      <c r="BG29" s="171"/>
      <c r="BH29" s="169"/>
      <c r="BI29" s="170"/>
      <c r="BJ29" s="170"/>
      <c r="BK29" s="170"/>
      <c r="BL29" s="170"/>
      <c r="BM29" s="170"/>
      <c r="BN29" s="170"/>
      <c r="BO29" s="170"/>
      <c r="BP29" s="170"/>
      <c r="BQ29" s="170"/>
      <c r="BR29" s="170"/>
      <c r="BS29" s="170"/>
      <c r="BT29" s="170"/>
      <c r="BU29" s="170"/>
      <c r="BV29" s="170"/>
      <c r="BW29" s="171"/>
      <c r="BX29" s="169"/>
      <c r="BY29" s="170"/>
      <c r="BZ29" s="170"/>
      <c r="CA29" s="170"/>
      <c r="CB29" s="170"/>
      <c r="CC29" s="170"/>
      <c r="CD29" s="170"/>
      <c r="CE29" s="170"/>
      <c r="CF29" s="170"/>
      <c r="CG29" s="170"/>
      <c r="CH29" s="170"/>
      <c r="CI29" s="170"/>
      <c r="CJ29" s="170"/>
      <c r="CK29" s="170"/>
      <c r="CL29" s="170"/>
      <c r="CM29" s="171"/>
    </row>
    <row r="30" spans="1:106">
      <c r="A30" s="169"/>
      <c r="B30" s="170"/>
      <c r="C30" s="170"/>
      <c r="D30" s="170"/>
      <c r="E30" s="170"/>
      <c r="F30" s="170"/>
      <c r="G30" s="170"/>
      <c r="H30" s="170"/>
      <c r="I30" s="170"/>
      <c r="J30" s="170"/>
      <c r="K30" s="171"/>
      <c r="L30" s="169"/>
      <c r="M30" s="170"/>
      <c r="N30" s="170"/>
      <c r="O30" s="170"/>
      <c r="P30" s="170"/>
      <c r="Q30" s="170"/>
      <c r="R30" s="170"/>
      <c r="S30" s="170"/>
      <c r="T30" s="170"/>
      <c r="U30" s="170"/>
      <c r="V30" s="170"/>
      <c r="W30" s="170"/>
      <c r="X30" s="170"/>
      <c r="Y30" s="170"/>
      <c r="Z30" s="170"/>
      <c r="AA30" s="171"/>
      <c r="AB30" s="169"/>
      <c r="AC30" s="170"/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1"/>
      <c r="AR30" s="169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1"/>
      <c r="BH30" s="169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1"/>
      <c r="BX30" s="169"/>
      <c r="BY30" s="170"/>
      <c r="BZ30" s="170"/>
      <c r="CA30" s="170"/>
      <c r="CB30" s="170"/>
      <c r="CC30" s="170"/>
      <c r="CD30" s="170"/>
      <c r="CE30" s="170"/>
      <c r="CF30" s="170"/>
      <c r="CG30" s="170"/>
      <c r="CH30" s="170"/>
      <c r="CI30" s="170"/>
      <c r="CJ30" s="170"/>
      <c r="CK30" s="170"/>
      <c r="CL30" s="170"/>
      <c r="CM30" s="171"/>
    </row>
    <row r="31" spans="1:106" ht="23.25">
      <c r="A31" s="169"/>
      <c r="B31" s="170"/>
      <c r="C31" s="170"/>
      <c r="D31" s="170"/>
      <c r="E31" s="170"/>
      <c r="F31" s="170"/>
      <c r="G31" s="170"/>
      <c r="H31" s="170"/>
      <c r="I31" s="170"/>
      <c r="J31" s="170"/>
      <c r="K31" s="171"/>
      <c r="L31" s="169"/>
      <c r="M31" s="170"/>
      <c r="N31" s="170"/>
      <c r="O31" s="170"/>
      <c r="P31" s="170"/>
      <c r="Q31" s="170"/>
      <c r="R31" s="170"/>
      <c r="S31" s="170"/>
      <c r="T31" s="170"/>
      <c r="U31" s="170"/>
      <c r="V31" s="170"/>
      <c r="W31" s="170"/>
      <c r="X31" s="170"/>
      <c r="Y31" s="170"/>
      <c r="Z31" s="170"/>
      <c r="AA31" s="171"/>
      <c r="AB31" s="169"/>
      <c r="AC31" s="170"/>
      <c r="AD31" s="170"/>
      <c r="AE31" s="170"/>
      <c r="AF31" s="170"/>
      <c r="AG31" s="170"/>
      <c r="AH31" s="170"/>
      <c r="AI31" s="170"/>
      <c r="AJ31" s="170"/>
      <c r="AK31" s="170"/>
      <c r="AL31" s="170"/>
      <c r="AM31" s="170"/>
      <c r="AN31" s="170"/>
      <c r="AO31" s="170"/>
      <c r="AP31" s="170"/>
      <c r="AQ31" s="171"/>
      <c r="AR31" s="169"/>
      <c r="AS31" s="170"/>
      <c r="AT31" s="170"/>
      <c r="AU31" s="170"/>
      <c r="AV31" s="170"/>
      <c r="AW31" s="170"/>
      <c r="AX31" s="170"/>
      <c r="AY31" s="170"/>
      <c r="AZ31" s="170"/>
      <c r="BA31" s="170"/>
      <c r="BB31" s="170"/>
      <c r="BC31" s="170"/>
      <c r="BD31" s="170"/>
      <c r="BE31" s="170"/>
      <c r="BF31" s="170"/>
      <c r="BG31" s="171"/>
      <c r="BH31" s="169"/>
      <c r="BI31" s="170"/>
      <c r="BJ31" s="170"/>
      <c r="BK31" s="170"/>
      <c r="BL31" s="170"/>
      <c r="BM31" s="170"/>
      <c r="BN31" s="170"/>
      <c r="BO31" s="170"/>
      <c r="BP31" s="170"/>
      <c r="BQ31" s="170"/>
      <c r="BR31" s="170"/>
      <c r="BS31" s="170"/>
      <c r="BT31" s="170"/>
      <c r="BU31" s="170"/>
      <c r="BV31" s="170"/>
      <c r="BW31" s="171"/>
      <c r="BX31" s="169"/>
      <c r="BY31" s="170"/>
      <c r="BZ31" s="170"/>
      <c r="CA31" s="170"/>
      <c r="CB31" s="170"/>
      <c r="CC31" s="170"/>
      <c r="CD31" s="170"/>
      <c r="CE31" s="170"/>
      <c r="CF31" s="170"/>
      <c r="CG31" s="170"/>
      <c r="CH31" s="170"/>
      <c r="CI31" s="170"/>
      <c r="CJ31" s="170"/>
      <c r="CK31" s="170"/>
      <c r="CL31" s="170"/>
      <c r="CM31" s="171"/>
      <c r="CO31" s="68"/>
      <c r="CP31" s="68"/>
      <c r="CQ31" s="68"/>
      <c r="CR31" s="68"/>
      <c r="CS31" s="68"/>
      <c r="CT31" s="68"/>
      <c r="CU31" s="68"/>
      <c r="CV31" s="68"/>
      <c r="CW31" s="68"/>
      <c r="CX31" s="68"/>
      <c r="CY31" s="68"/>
      <c r="CZ31" s="68"/>
      <c r="DA31" s="68"/>
      <c r="DB31" s="68"/>
    </row>
    <row r="32" spans="1:106" s="68" customFormat="1" ht="29.25" customHeight="1">
      <c r="A32" s="169"/>
      <c r="B32" s="170"/>
      <c r="C32" s="170"/>
      <c r="D32" s="170"/>
      <c r="E32" s="170"/>
      <c r="F32" s="170"/>
      <c r="G32" s="170"/>
      <c r="H32" s="170"/>
      <c r="I32" s="170"/>
      <c r="J32" s="170"/>
      <c r="K32" s="171"/>
      <c r="L32" s="169"/>
      <c r="M32" s="170"/>
      <c r="N32" s="170"/>
      <c r="O32" s="170"/>
      <c r="P32" s="170"/>
      <c r="Q32" s="170"/>
      <c r="R32" s="170"/>
      <c r="S32" s="170"/>
      <c r="T32" s="170"/>
      <c r="U32" s="170"/>
      <c r="V32" s="170"/>
      <c r="W32" s="170"/>
      <c r="X32" s="170"/>
      <c r="Y32" s="170"/>
      <c r="Z32" s="170"/>
      <c r="AA32" s="171"/>
      <c r="AB32" s="169"/>
      <c r="AC32" s="170"/>
      <c r="AD32" s="170"/>
      <c r="AE32" s="170"/>
      <c r="AF32" s="170"/>
      <c r="AG32" s="170"/>
      <c r="AH32" s="170"/>
      <c r="AI32" s="170"/>
      <c r="AJ32" s="170"/>
      <c r="AK32" s="170"/>
      <c r="AL32" s="170"/>
      <c r="AM32" s="170"/>
      <c r="AN32" s="170"/>
      <c r="AO32" s="170"/>
      <c r="AP32" s="170"/>
      <c r="AQ32" s="171"/>
      <c r="AR32" s="169"/>
      <c r="AS32" s="170"/>
      <c r="AT32" s="170"/>
      <c r="AU32" s="170"/>
      <c r="AV32" s="170"/>
      <c r="AW32" s="170"/>
      <c r="AX32" s="170"/>
      <c r="AY32" s="170"/>
      <c r="AZ32" s="170"/>
      <c r="BA32" s="170"/>
      <c r="BB32" s="170"/>
      <c r="BC32" s="170"/>
      <c r="BD32" s="170"/>
      <c r="BE32" s="170"/>
      <c r="BF32" s="170"/>
      <c r="BG32" s="171"/>
      <c r="BH32" s="169"/>
      <c r="BI32" s="170"/>
      <c r="BJ32" s="170"/>
      <c r="BK32" s="170"/>
      <c r="BL32" s="170"/>
      <c r="BM32" s="170"/>
      <c r="BN32" s="170"/>
      <c r="BO32" s="170"/>
      <c r="BP32" s="170"/>
      <c r="BQ32" s="170"/>
      <c r="BR32" s="170"/>
      <c r="BS32" s="170"/>
      <c r="BT32" s="170"/>
      <c r="BU32" s="170"/>
      <c r="BV32" s="170"/>
      <c r="BW32" s="171"/>
      <c r="BX32" s="169"/>
      <c r="BY32" s="170"/>
      <c r="BZ32" s="170"/>
      <c r="CA32" s="170"/>
      <c r="CB32" s="170"/>
      <c r="CC32" s="170"/>
      <c r="CD32" s="170"/>
      <c r="CE32" s="170"/>
      <c r="CF32" s="170"/>
      <c r="CG32" s="170"/>
      <c r="CH32" s="170"/>
      <c r="CI32" s="170"/>
      <c r="CJ32" s="170"/>
      <c r="CK32" s="170"/>
      <c r="CL32" s="170"/>
      <c r="CM32" s="171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</row>
    <row r="33" spans="1:91">
      <c r="A33" s="169"/>
      <c r="B33" s="170"/>
      <c r="C33" s="170"/>
      <c r="D33" s="170"/>
      <c r="E33" s="170"/>
      <c r="F33" s="170"/>
      <c r="G33" s="170"/>
      <c r="H33" s="170"/>
      <c r="I33" s="170"/>
      <c r="J33" s="170"/>
      <c r="K33" s="171"/>
      <c r="L33" s="169"/>
      <c r="M33" s="170"/>
      <c r="N33" s="170"/>
      <c r="O33" s="170"/>
      <c r="P33" s="170"/>
      <c r="Q33" s="170"/>
      <c r="R33" s="170"/>
      <c r="S33" s="170"/>
      <c r="T33" s="170"/>
      <c r="U33" s="170"/>
      <c r="V33" s="170"/>
      <c r="W33" s="170"/>
      <c r="X33" s="170"/>
      <c r="Y33" s="170"/>
      <c r="Z33" s="170"/>
      <c r="AA33" s="171"/>
      <c r="AB33" s="169"/>
      <c r="AC33" s="170"/>
      <c r="AD33" s="170"/>
      <c r="AE33" s="170"/>
      <c r="AF33" s="170"/>
      <c r="AG33" s="170"/>
      <c r="AH33" s="170"/>
      <c r="AI33" s="170"/>
      <c r="AJ33" s="170"/>
      <c r="AK33" s="170"/>
      <c r="AL33" s="170"/>
      <c r="AM33" s="170"/>
      <c r="AN33" s="170"/>
      <c r="AO33" s="170"/>
      <c r="AP33" s="170"/>
      <c r="AQ33" s="171"/>
      <c r="AR33" s="169"/>
      <c r="AS33" s="170"/>
      <c r="AT33" s="170"/>
      <c r="AU33" s="170"/>
      <c r="AV33" s="170"/>
      <c r="AW33" s="170"/>
      <c r="AX33" s="170"/>
      <c r="AY33" s="170"/>
      <c r="AZ33" s="170"/>
      <c r="BA33" s="170"/>
      <c r="BB33" s="170"/>
      <c r="BC33" s="170"/>
      <c r="BD33" s="170"/>
      <c r="BE33" s="170"/>
      <c r="BF33" s="170"/>
      <c r="BG33" s="171"/>
      <c r="BH33" s="169"/>
      <c r="BI33" s="170"/>
      <c r="BJ33" s="170"/>
      <c r="BK33" s="170"/>
      <c r="BL33" s="170"/>
      <c r="BM33" s="170"/>
      <c r="BN33" s="170"/>
      <c r="BO33" s="170"/>
      <c r="BP33" s="170"/>
      <c r="BQ33" s="170"/>
      <c r="BR33" s="170"/>
      <c r="BS33" s="170"/>
      <c r="BT33" s="170"/>
      <c r="BU33" s="170"/>
      <c r="BV33" s="170"/>
      <c r="BW33" s="171"/>
      <c r="BX33" s="169"/>
      <c r="BY33" s="170"/>
      <c r="BZ33" s="170"/>
      <c r="CA33" s="170"/>
      <c r="CB33" s="170"/>
      <c r="CC33" s="170"/>
      <c r="CD33" s="170"/>
      <c r="CE33" s="170"/>
      <c r="CF33" s="170"/>
      <c r="CG33" s="170"/>
      <c r="CH33" s="170"/>
      <c r="CI33" s="170"/>
      <c r="CJ33" s="170"/>
      <c r="CK33" s="170"/>
      <c r="CL33" s="170"/>
      <c r="CM33" s="171"/>
    </row>
    <row r="34" spans="1:91">
      <c r="A34" s="169"/>
      <c r="B34" s="170"/>
      <c r="C34" s="170"/>
      <c r="D34" s="170"/>
      <c r="E34" s="170"/>
      <c r="F34" s="170"/>
      <c r="G34" s="170"/>
      <c r="H34" s="170"/>
      <c r="I34" s="170"/>
      <c r="J34" s="170"/>
      <c r="K34" s="171"/>
      <c r="L34" s="169"/>
      <c r="M34" s="170"/>
      <c r="N34" s="170"/>
      <c r="O34" s="170"/>
      <c r="P34" s="170"/>
      <c r="Q34" s="170"/>
      <c r="R34" s="170"/>
      <c r="S34" s="170"/>
      <c r="T34" s="170"/>
      <c r="U34" s="170"/>
      <c r="V34" s="170"/>
      <c r="W34" s="170"/>
      <c r="X34" s="170"/>
      <c r="Y34" s="170"/>
      <c r="Z34" s="170"/>
      <c r="AA34" s="171"/>
      <c r="AB34" s="169"/>
      <c r="AC34" s="170"/>
      <c r="AD34" s="170"/>
      <c r="AE34" s="170"/>
      <c r="AF34" s="170"/>
      <c r="AG34" s="170"/>
      <c r="AH34" s="170"/>
      <c r="AI34" s="170"/>
      <c r="AJ34" s="170"/>
      <c r="AK34" s="170"/>
      <c r="AL34" s="170"/>
      <c r="AM34" s="170"/>
      <c r="AN34" s="170"/>
      <c r="AO34" s="170"/>
      <c r="AP34" s="170"/>
      <c r="AQ34" s="171"/>
      <c r="AR34" s="169"/>
      <c r="AS34" s="170"/>
      <c r="AT34" s="170"/>
      <c r="AU34" s="170"/>
      <c r="AV34" s="170"/>
      <c r="AW34" s="170"/>
      <c r="AX34" s="170"/>
      <c r="AY34" s="170"/>
      <c r="AZ34" s="170"/>
      <c r="BA34" s="170"/>
      <c r="BB34" s="170"/>
      <c r="BC34" s="170"/>
      <c r="BD34" s="170"/>
      <c r="BE34" s="170"/>
      <c r="BF34" s="170"/>
      <c r="BG34" s="171"/>
      <c r="BH34" s="169"/>
      <c r="BI34" s="170"/>
      <c r="BJ34" s="170"/>
      <c r="BK34" s="170"/>
      <c r="BL34" s="170"/>
      <c r="BM34" s="170"/>
      <c r="BN34" s="170"/>
      <c r="BO34" s="170"/>
      <c r="BP34" s="170"/>
      <c r="BQ34" s="170"/>
      <c r="BR34" s="170"/>
      <c r="BS34" s="170"/>
      <c r="BT34" s="170"/>
      <c r="BU34" s="170"/>
      <c r="BV34" s="170"/>
      <c r="BW34" s="171"/>
      <c r="BX34" s="169"/>
      <c r="BY34" s="170"/>
      <c r="BZ34" s="170"/>
      <c r="CA34" s="170"/>
      <c r="CB34" s="170"/>
      <c r="CC34" s="170"/>
      <c r="CD34" s="170"/>
      <c r="CE34" s="170"/>
      <c r="CF34" s="170"/>
      <c r="CG34" s="170"/>
      <c r="CH34" s="170"/>
      <c r="CI34" s="170"/>
      <c r="CJ34" s="170"/>
      <c r="CK34" s="170"/>
      <c r="CL34" s="170"/>
      <c r="CM34" s="171"/>
    </row>
    <row r="35" spans="1:91">
      <c r="A35" s="169"/>
      <c r="B35" s="170"/>
      <c r="C35" s="170"/>
      <c r="D35" s="170"/>
      <c r="E35" s="170"/>
      <c r="F35" s="170"/>
      <c r="G35" s="170"/>
      <c r="H35" s="170"/>
      <c r="I35" s="170"/>
      <c r="J35" s="170"/>
      <c r="K35" s="171"/>
      <c r="L35" s="169"/>
      <c r="M35" s="170"/>
      <c r="N35" s="170"/>
      <c r="O35" s="170"/>
      <c r="P35" s="170"/>
      <c r="Q35" s="170"/>
      <c r="R35" s="170"/>
      <c r="S35" s="170"/>
      <c r="T35" s="170"/>
      <c r="U35" s="170"/>
      <c r="V35" s="170"/>
      <c r="W35" s="170"/>
      <c r="X35" s="170"/>
      <c r="Y35" s="170"/>
      <c r="Z35" s="170"/>
      <c r="AA35" s="171"/>
      <c r="AB35" s="169"/>
      <c r="AC35" s="170"/>
      <c r="AD35" s="170"/>
      <c r="AE35" s="170"/>
      <c r="AF35" s="170"/>
      <c r="AG35" s="170"/>
      <c r="AH35" s="170"/>
      <c r="AI35" s="170"/>
      <c r="AJ35" s="170"/>
      <c r="AK35" s="170"/>
      <c r="AL35" s="170"/>
      <c r="AM35" s="170"/>
      <c r="AN35" s="170"/>
      <c r="AO35" s="170"/>
      <c r="AP35" s="170"/>
      <c r="AQ35" s="171"/>
      <c r="AR35" s="169"/>
      <c r="AS35" s="170"/>
      <c r="AT35" s="170"/>
      <c r="AU35" s="170"/>
      <c r="AV35" s="170"/>
      <c r="AW35" s="170"/>
      <c r="AX35" s="170"/>
      <c r="AY35" s="170"/>
      <c r="AZ35" s="170"/>
      <c r="BA35" s="170"/>
      <c r="BB35" s="170"/>
      <c r="BC35" s="170"/>
      <c r="BD35" s="170"/>
      <c r="BE35" s="170"/>
      <c r="BF35" s="170"/>
      <c r="BG35" s="171"/>
      <c r="BH35" s="169"/>
      <c r="BI35" s="170"/>
      <c r="BJ35" s="170"/>
      <c r="BK35" s="170"/>
      <c r="BL35" s="170"/>
      <c r="BM35" s="170"/>
      <c r="BN35" s="170"/>
      <c r="BO35" s="170"/>
      <c r="BP35" s="170"/>
      <c r="BQ35" s="170"/>
      <c r="BR35" s="170"/>
      <c r="BS35" s="170"/>
      <c r="BT35" s="170"/>
      <c r="BU35" s="170"/>
      <c r="BV35" s="170"/>
      <c r="BW35" s="171"/>
      <c r="BX35" s="169"/>
      <c r="BY35" s="170"/>
      <c r="BZ35" s="170"/>
      <c r="CA35" s="170"/>
      <c r="CB35" s="170"/>
      <c r="CC35" s="170"/>
      <c r="CD35" s="170"/>
      <c r="CE35" s="170"/>
      <c r="CF35" s="170"/>
      <c r="CG35" s="170"/>
      <c r="CH35" s="170"/>
      <c r="CI35" s="170"/>
      <c r="CJ35" s="170"/>
      <c r="CK35" s="170"/>
      <c r="CL35" s="170"/>
      <c r="CM35" s="171"/>
    </row>
    <row r="36" spans="1:91">
      <c r="A36" s="169"/>
      <c r="B36" s="170"/>
      <c r="C36" s="170"/>
      <c r="D36" s="170"/>
      <c r="E36" s="170"/>
      <c r="F36" s="170"/>
      <c r="G36" s="170"/>
      <c r="H36" s="170"/>
      <c r="I36" s="170"/>
      <c r="J36" s="170"/>
      <c r="K36" s="171"/>
      <c r="L36" s="169"/>
      <c r="M36" s="170"/>
      <c r="N36" s="170"/>
      <c r="O36" s="170"/>
      <c r="P36" s="170"/>
      <c r="Q36" s="170"/>
      <c r="R36" s="170"/>
      <c r="S36" s="170"/>
      <c r="T36" s="170"/>
      <c r="U36" s="170"/>
      <c r="V36" s="170"/>
      <c r="W36" s="170"/>
      <c r="X36" s="170"/>
      <c r="Y36" s="170"/>
      <c r="Z36" s="170"/>
      <c r="AA36" s="171"/>
      <c r="AB36" s="169"/>
      <c r="AC36" s="170"/>
      <c r="AD36" s="170"/>
      <c r="AE36" s="170"/>
      <c r="AF36" s="170"/>
      <c r="AG36" s="170"/>
      <c r="AH36" s="170"/>
      <c r="AI36" s="170"/>
      <c r="AJ36" s="170"/>
      <c r="AK36" s="170"/>
      <c r="AL36" s="170"/>
      <c r="AM36" s="170"/>
      <c r="AN36" s="170"/>
      <c r="AO36" s="170"/>
      <c r="AP36" s="170"/>
      <c r="AQ36" s="171"/>
      <c r="AR36" s="169"/>
      <c r="AS36" s="170"/>
      <c r="AT36" s="170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1"/>
      <c r="BH36" s="169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1"/>
      <c r="BX36" s="169"/>
      <c r="BY36" s="170"/>
      <c r="BZ36" s="170"/>
      <c r="CA36" s="170"/>
      <c r="CB36" s="170"/>
      <c r="CC36" s="170"/>
      <c r="CD36" s="170"/>
      <c r="CE36" s="170"/>
      <c r="CF36" s="170"/>
      <c r="CG36" s="170"/>
      <c r="CH36" s="170"/>
      <c r="CI36" s="170"/>
      <c r="CJ36" s="170"/>
      <c r="CK36" s="170"/>
      <c r="CL36" s="170"/>
      <c r="CM36" s="171"/>
    </row>
    <row r="37" spans="1:91">
      <c r="A37" s="169"/>
      <c r="B37" s="170"/>
      <c r="C37" s="170"/>
      <c r="D37" s="170"/>
      <c r="E37" s="170"/>
      <c r="F37" s="170"/>
      <c r="G37" s="170"/>
      <c r="H37" s="170"/>
      <c r="I37" s="170"/>
      <c r="J37" s="170"/>
      <c r="K37" s="171"/>
      <c r="L37" s="169"/>
      <c r="M37" s="170"/>
      <c r="N37" s="170"/>
      <c r="O37" s="170"/>
      <c r="P37" s="170"/>
      <c r="Q37" s="170"/>
      <c r="R37" s="170"/>
      <c r="S37" s="170"/>
      <c r="T37" s="170"/>
      <c r="U37" s="170"/>
      <c r="V37" s="170"/>
      <c r="W37" s="170"/>
      <c r="X37" s="170"/>
      <c r="Y37" s="170"/>
      <c r="Z37" s="170"/>
      <c r="AA37" s="171"/>
      <c r="AB37" s="169"/>
      <c r="AC37" s="170"/>
      <c r="AD37" s="170"/>
      <c r="AE37" s="170"/>
      <c r="AF37" s="170"/>
      <c r="AG37" s="170"/>
      <c r="AH37" s="170"/>
      <c r="AI37" s="170"/>
      <c r="AJ37" s="170"/>
      <c r="AK37" s="170"/>
      <c r="AL37" s="170"/>
      <c r="AM37" s="170"/>
      <c r="AN37" s="170"/>
      <c r="AO37" s="170"/>
      <c r="AP37" s="170"/>
      <c r="AQ37" s="171"/>
      <c r="AR37" s="169"/>
      <c r="AS37" s="170"/>
      <c r="AT37" s="170"/>
      <c r="AU37" s="170"/>
      <c r="AV37" s="170"/>
      <c r="AW37" s="170"/>
      <c r="AX37" s="170"/>
      <c r="AY37" s="170"/>
      <c r="AZ37" s="170"/>
      <c r="BA37" s="170"/>
      <c r="BB37" s="170"/>
      <c r="BC37" s="170"/>
      <c r="BD37" s="170"/>
      <c r="BE37" s="170"/>
      <c r="BF37" s="170"/>
      <c r="BG37" s="171"/>
      <c r="BH37" s="169"/>
      <c r="BI37" s="170"/>
      <c r="BJ37" s="170"/>
      <c r="BK37" s="170"/>
      <c r="BL37" s="170"/>
      <c r="BM37" s="170"/>
      <c r="BN37" s="170"/>
      <c r="BO37" s="170"/>
      <c r="BP37" s="170"/>
      <c r="BQ37" s="170"/>
      <c r="BR37" s="170"/>
      <c r="BS37" s="170"/>
      <c r="BT37" s="170"/>
      <c r="BU37" s="170"/>
      <c r="BV37" s="170"/>
      <c r="BW37" s="171"/>
      <c r="BX37" s="169"/>
      <c r="BY37" s="170"/>
      <c r="BZ37" s="170"/>
      <c r="CA37" s="170"/>
      <c r="CB37" s="170"/>
      <c r="CC37" s="170"/>
      <c r="CD37" s="170"/>
      <c r="CE37" s="170"/>
      <c r="CF37" s="170"/>
      <c r="CG37" s="170"/>
      <c r="CH37" s="170"/>
      <c r="CI37" s="170"/>
      <c r="CJ37" s="170"/>
      <c r="CK37" s="170"/>
      <c r="CL37" s="170"/>
      <c r="CM37" s="171"/>
    </row>
    <row r="38" spans="1:91">
      <c r="A38" s="169"/>
      <c r="B38" s="170"/>
      <c r="C38" s="170"/>
      <c r="D38" s="170"/>
      <c r="E38" s="170"/>
      <c r="F38" s="170"/>
      <c r="G38" s="170"/>
      <c r="H38" s="170"/>
      <c r="I38" s="170"/>
      <c r="J38" s="170"/>
      <c r="K38" s="171"/>
      <c r="L38" s="169"/>
      <c r="M38" s="170"/>
      <c r="N38" s="170"/>
      <c r="O38" s="170"/>
      <c r="P38" s="170"/>
      <c r="Q38" s="170"/>
      <c r="R38" s="170"/>
      <c r="S38" s="170"/>
      <c r="T38" s="170"/>
      <c r="U38" s="170"/>
      <c r="V38" s="170"/>
      <c r="W38" s="170"/>
      <c r="X38" s="170"/>
      <c r="Y38" s="170"/>
      <c r="Z38" s="170"/>
      <c r="AA38" s="171"/>
      <c r="AB38" s="169"/>
      <c r="AC38" s="170"/>
      <c r="AD38" s="170"/>
      <c r="AE38" s="170"/>
      <c r="AF38" s="170"/>
      <c r="AG38" s="170"/>
      <c r="AH38" s="170"/>
      <c r="AI38" s="170"/>
      <c r="AJ38" s="170"/>
      <c r="AK38" s="170"/>
      <c r="AL38" s="170"/>
      <c r="AM38" s="170"/>
      <c r="AN38" s="170"/>
      <c r="AO38" s="170"/>
      <c r="AP38" s="170"/>
      <c r="AQ38" s="171"/>
      <c r="AR38" s="169"/>
      <c r="AS38" s="170"/>
      <c r="AT38" s="170"/>
      <c r="AU38" s="170"/>
      <c r="AV38" s="170"/>
      <c r="AW38" s="170"/>
      <c r="AX38" s="170"/>
      <c r="AY38" s="170"/>
      <c r="AZ38" s="170"/>
      <c r="BA38" s="170"/>
      <c r="BB38" s="170"/>
      <c r="BC38" s="170"/>
      <c r="BD38" s="170"/>
      <c r="BE38" s="170"/>
      <c r="BF38" s="170"/>
      <c r="BG38" s="171"/>
      <c r="BH38" s="169"/>
      <c r="BI38" s="170"/>
      <c r="BJ38" s="170"/>
      <c r="BK38" s="170"/>
      <c r="BL38" s="170"/>
      <c r="BM38" s="170"/>
      <c r="BN38" s="170"/>
      <c r="BO38" s="170"/>
      <c r="BP38" s="170"/>
      <c r="BQ38" s="170"/>
      <c r="BR38" s="170"/>
      <c r="BS38" s="170"/>
      <c r="BT38" s="170"/>
      <c r="BU38" s="170"/>
      <c r="BV38" s="170"/>
      <c r="BW38" s="171"/>
      <c r="BX38" s="169"/>
      <c r="BY38" s="170"/>
      <c r="BZ38" s="170"/>
      <c r="CA38" s="170"/>
      <c r="CB38" s="170"/>
      <c r="CC38" s="170"/>
      <c r="CD38" s="170"/>
      <c r="CE38" s="170"/>
      <c r="CF38" s="170"/>
      <c r="CG38" s="170"/>
      <c r="CH38" s="170"/>
      <c r="CI38" s="170"/>
      <c r="CJ38" s="170"/>
      <c r="CK38" s="170"/>
      <c r="CL38" s="170"/>
      <c r="CM38" s="171"/>
    </row>
    <row r="39" spans="1:91">
      <c r="A39" s="169"/>
      <c r="B39" s="170"/>
      <c r="C39" s="170"/>
      <c r="D39" s="170"/>
      <c r="E39" s="170"/>
      <c r="F39" s="170"/>
      <c r="G39" s="170"/>
      <c r="H39" s="170"/>
      <c r="I39" s="170"/>
      <c r="J39" s="170"/>
      <c r="K39" s="171"/>
      <c r="L39" s="169"/>
      <c r="M39" s="170"/>
      <c r="N39" s="170"/>
      <c r="O39" s="170"/>
      <c r="P39" s="170"/>
      <c r="Q39" s="170"/>
      <c r="R39" s="170"/>
      <c r="S39" s="170"/>
      <c r="T39" s="170"/>
      <c r="U39" s="170"/>
      <c r="V39" s="170"/>
      <c r="W39" s="170"/>
      <c r="X39" s="170"/>
      <c r="Y39" s="170"/>
      <c r="Z39" s="170"/>
      <c r="AA39" s="171"/>
      <c r="AB39" s="169"/>
      <c r="AC39" s="170"/>
      <c r="AD39" s="170"/>
      <c r="AE39" s="170"/>
      <c r="AF39" s="170"/>
      <c r="AG39" s="170"/>
      <c r="AH39" s="170"/>
      <c r="AI39" s="170"/>
      <c r="AJ39" s="170"/>
      <c r="AK39" s="170"/>
      <c r="AL39" s="170"/>
      <c r="AM39" s="170"/>
      <c r="AN39" s="170"/>
      <c r="AO39" s="170"/>
      <c r="AP39" s="170"/>
      <c r="AQ39" s="171"/>
      <c r="AR39" s="169"/>
      <c r="AS39" s="170"/>
      <c r="AT39" s="170"/>
      <c r="AU39" s="170"/>
      <c r="AV39" s="170"/>
      <c r="AW39" s="170"/>
      <c r="AX39" s="170"/>
      <c r="AY39" s="170"/>
      <c r="AZ39" s="170"/>
      <c r="BA39" s="170"/>
      <c r="BB39" s="170"/>
      <c r="BC39" s="170"/>
      <c r="BD39" s="170"/>
      <c r="BE39" s="170"/>
      <c r="BF39" s="170"/>
      <c r="BG39" s="171"/>
      <c r="BH39" s="169"/>
      <c r="BI39" s="170"/>
      <c r="BJ39" s="170"/>
      <c r="BK39" s="170"/>
      <c r="BL39" s="170"/>
      <c r="BM39" s="170"/>
      <c r="BN39" s="170"/>
      <c r="BO39" s="170"/>
      <c r="BP39" s="170"/>
      <c r="BQ39" s="170"/>
      <c r="BR39" s="170"/>
      <c r="BS39" s="170"/>
      <c r="BT39" s="170"/>
      <c r="BU39" s="170"/>
      <c r="BV39" s="170"/>
      <c r="BW39" s="171"/>
      <c r="BX39" s="169"/>
      <c r="BY39" s="170"/>
      <c r="BZ39" s="170"/>
      <c r="CA39" s="170"/>
      <c r="CB39" s="170"/>
      <c r="CC39" s="170"/>
      <c r="CD39" s="170"/>
      <c r="CE39" s="170"/>
      <c r="CF39" s="170"/>
      <c r="CG39" s="170"/>
      <c r="CH39" s="170"/>
      <c r="CI39" s="170"/>
      <c r="CJ39" s="170"/>
      <c r="CK39" s="170"/>
      <c r="CL39" s="170"/>
      <c r="CM39" s="171"/>
    </row>
    <row r="40" spans="1:91">
      <c r="A40" s="169"/>
      <c r="B40" s="170"/>
      <c r="C40" s="170"/>
      <c r="D40" s="170"/>
      <c r="E40" s="170"/>
      <c r="F40" s="170"/>
      <c r="G40" s="170"/>
      <c r="H40" s="170"/>
      <c r="I40" s="170"/>
      <c r="J40" s="170"/>
      <c r="K40" s="171"/>
      <c r="L40" s="169"/>
      <c r="M40" s="170"/>
      <c r="N40" s="170"/>
      <c r="O40" s="170"/>
      <c r="P40" s="170"/>
      <c r="Q40" s="170"/>
      <c r="R40" s="170"/>
      <c r="S40" s="170"/>
      <c r="T40" s="170"/>
      <c r="U40" s="170"/>
      <c r="V40" s="170"/>
      <c r="W40" s="170"/>
      <c r="X40" s="170"/>
      <c r="Y40" s="170"/>
      <c r="Z40" s="170"/>
      <c r="AA40" s="171"/>
      <c r="AB40" s="169"/>
      <c r="AC40" s="170"/>
      <c r="AD40" s="170"/>
      <c r="AE40" s="170"/>
      <c r="AF40" s="170"/>
      <c r="AG40" s="170"/>
      <c r="AH40" s="170"/>
      <c r="AI40" s="170"/>
      <c r="AJ40" s="170"/>
      <c r="AK40" s="170"/>
      <c r="AL40" s="170"/>
      <c r="AM40" s="170"/>
      <c r="AN40" s="170"/>
      <c r="AO40" s="170"/>
      <c r="AP40" s="170"/>
      <c r="AQ40" s="171"/>
      <c r="AR40" s="169"/>
      <c r="AS40" s="170"/>
      <c r="AT40" s="170"/>
      <c r="AU40" s="170"/>
      <c r="AV40" s="170"/>
      <c r="AW40" s="170"/>
      <c r="AX40" s="170"/>
      <c r="AY40" s="170"/>
      <c r="AZ40" s="170"/>
      <c r="BA40" s="170"/>
      <c r="BB40" s="170"/>
      <c r="BC40" s="170"/>
      <c r="BD40" s="170"/>
      <c r="BE40" s="170"/>
      <c r="BF40" s="170"/>
      <c r="BG40" s="171"/>
      <c r="BH40" s="169"/>
      <c r="BI40" s="170"/>
      <c r="BJ40" s="170"/>
      <c r="BK40" s="170"/>
      <c r="BL40" s="170"/>
      <c r="BM40" s="170"/>
      <c r="BN40" s="170"/>
      <c r="BO40" s="170"/>
      <c r="BP40" s="170"/>
      <c r="BQ40" s="170"/>
      <c r="BR40" s="170"/>
      <c r="BS40" s="170"/>
      <c r="BT40" s="170"/>
      <c r="BU40" s="170"/>
      <c r="BV40" s="170"/>
      <c r="BW40" s="171"/>
      <c r="BX40" s="169"/>
      <c r="BY40" s="170"/>
      <c r="BZ40" s="170"/>
      <c r="CA40" s="170"/>
      <c r="CB40" s="170"/>
      <c r="CC40" s="170"/>
      <c r="CD40" s="170"/>
      <c r="CE40" s="170"/>
      <c r="CF40" s="170"/>
      <c r="CG40" s="170"/>
      <c r="CH40" s="170"/>
      <c r="CI40" s="170"/>
      <c r="CJ40" s="170"/>
      <c r="CK40" s="170"/>
      <c r="CL40" s="170"/>
      <c r="CM40" s="171"/>
    </row>
    <row r="41" spans="1:91">
      <c r="A41" s="169"/>
      <c r="B41" s="170"/>
      <c r="C41" s="170"/>
      <c r="D41" s="170"/>
      <c r="E41" s="170"/>
      <c r="F41" s="170"/>
      <c r="G41" s="170"/>
      <c r="H41" s="170"/>
      <c r="I41" s="170"/>
      <c r="J41" s="170"/>
      <c r="K41" s="171"/>
      <c r="L41" s="169"/>
      <c r="M41" s="170"/>
      <c r="N41" s="170"/>
      <c r="O41" s="170"/>
      <c r="P41" s="170"/>
      <c r="Q41" s="170"/>
      <c r="R41" s="170"/>
      <c r="S41" s="170"/>
      <c r="T41" s="170"/>
      <c r="U41" s="170"/>
      <c r="V41" s="170"/>
      <c r="W41" s="170"/>
      <c r="X41" s="170"/>
      <c r="Y41" s="170"/>
      <c r="Z41" s="170"/>
      <c r="AA41" s="171"/>
      <c r="AB41" s="169"/>
      <c r="AC41" s="170"/>
      <c r="AD41" s="170"/>
      <c r="AE41" s="170"/>
      <c r="AF41" s="170"/>
      <c r="AG41" s="170"/>
      <c r="AH41" s="170"/>
      <c r="AI41" s="170"/>
      <c r="AJ41" s="170"/>
      <c r="AK41" s="170"/>
      <c r="AL41" s="170"/>
      <c r="AM41" s="170"/>
      <c r="AN41" s="170"/>
      <c r="AO41" s="170"/>
      <c r="AP41" s="170"/>
      <c r="AQ41" s="171"/>
      <c r="AR41" s="169"/>
      <c r="AS41" s="170"/>
      <c r="AT41" s="170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1"/>
      <c r="BH41" s="169"/>
      <c r="BI41" s="170"/>
      <c r="BJ41" s="170"/>
      <c r="BK41" s="170"/>
      <c r="BL41" s="170"/>
      <c r="BM41" s="170"/>
      <c r="BN41" s="170"/>
      <c r="BO41" s="170"/>
      <c r="BP41" s="170"/>
      <c r="BQ41" s="170"/>
      <c r="BR41" s="170"/>
      <c r="BS41" s="170"/>
      <c r="BT41" s="170"/>
      <c r="BU41" s="170"/>
      <c r="BV41" s="170"/>
      <c r="BW41" s="171"/>
      <c r="BX41" s="169"/>
      <c r="BY41" s="170"/>
      <c r="BZ41" s="170"/>
      <c r="CA41" s="170"/>
      <c r="CB41" s="170"/>
      <c r="CC41" s="170"/>
      <c r="CD41" s="170"/>
      <c r="CE41" s="170"/>
      <c r="CF41" s="170"/>
      <c r="CG41" s="170"/>
      <c r="CH41" s="170"/>
      <c r="CI41" s="170"/>
      <c r="CJ41" s="170"/>
      <c r="CK41" s="170"/>
      <c r="CL41" s="170"/>
      <c r="CM41" s="171"/>
    </row>
    <row r="42" spans="1:91">
      <c r="A42" s="169"/>
      <c r="B42" s="170"/>
      <c r="C42" s="170"/>
      <c r="D42" s="170"/>
      <c r="E42" s="170"/>
      <c r="F42" s="170"/>
      <c r="G42" s="170"/>
      <c r="H42" s="170"/>
      <c r="I42" s="170"/>
      <c r="J42" s="170"/>
      <c r="K42" s="171"/>
      <c r="L42" s="169"/>
      <c r="M42" s="170"/>
      <c r="N42" s="170"/>
      <c r="O42" s="170"/>
      <c r="P42" s="170"/>
      <c r="Q42" s="170"/>
      <c r="R42" s="170"/>
      <c r="S42" s="170"/>
      <c r="T42" s="170"/>
      <c r="U42" s="170"/>
      <c r="V42" s="170"/>
      <c r="W42" s="170"/>
      <c r="X42" s="170"/>
      <c r="Y42" s="170"/>
      <c r="Z42" s="170"/>
      <c r="AA42" s="171"/>
      <c r="AB42" s="169"/>
      <c r="AC42" s="170"/>
      <c r="AD42" s="170"/>
      <c r="AE42" s="170"/>
      <c r="AF42" s="170"/>
      <c r="AG42" s="170"/>
      <c r="AH42" s="170"/>
      <c r="AI42" s="170"/>
      <c r="AJ42" s="170"/>
      <c r="AK42" s="170"/>
      <c r="AL42" s="170"/>
      <c r="AM42" s="170"/>
      <c r="AN42" s="170"/>
      <c r="AO42" s="170"/>
      <c r="AP42" s="170"/>
      <c r="AQ42" s="171"/>
      <c r="AR42" s="169"/>
      <c r="AS42" s="170"/>
      <c r="AT42" s="170"/>
      <c r="AU42" s="170"/>
      <c r="AV42" s="170"/>
      <c r="AW42" s="170"/>
      <c r="AX42" s="170"/>
      <c r="AY42" s="170"/>
      <c r="AZ42" s="170"/>
      <c r="BA42" s="170"/>
      <c r="BB42" s="170"/>
      <c r="BC42" s="170"/>
      <c r="BD42" s="170"/>
      <c r="BE42" s="170"/>
      <c r="BF42" s="170"/>
      <c r="BG42" s="171"/>
      <c r="BH42" s="169"/>
      <c r="BI42" s="170"/>
      <c r="BJ42" s="170"/>
      <c r="BK42" s="170"/>
      <c r="BL42" s="170"/>
      <c r="BM42" s="170"/>
      <c r="BN42" s="170"/>
      <c r="BO42" s="170"/>
      <c r="BP42" s="170"/>
      <c r="BQ42" s="170"/>
      <c r="BR42" s="170"/>
      <c r="BS42" s="170"/>
      <c r="BT42" s="170"/>
      <c r="BU42" s="170"/>
      <c r="BV42" s="170"/>
      <c r="BW42" s="171"/>
      <c r="BX42" s="169"/>
      <c r="BY42" s="170"/>
      <c r="BZ42" s="170"/>
      <c r="CA42" s="170"/>
      <c r="CB42" s="170"/>
      <c r="CC42" s="170"/>
      <c r="CD42" s="170"/>
      <c r="CE42" s="170"/>
      <c r="CF42" s="170"/>
      <c r="CG42" s="170"/>
      <c r="CH42" s="170"/>
      <c r="CI42" s="170"/>
      <c r="CJ42" s="170"/>
      <c r="CK42" s="170"/>
      <c r="CL42" s="170"/>
      <c r="CM42" s="171"/>
    </row>
    <row r="43" spans="1:91">
      <c r="A43" s="169"/>
      <c r="B43" s="170"/>
      <c r="C43" s="170"/>
      <c r="D43" s="170"/>
      <c r="E43" s="170"/>
      <c r="F43" s="170"/>
      <c r="G43" s="170"/>
      <c r="H43" s="170"/>
      <c r="I43" s="170"/>
      <c r="J43" s="170"/>
      <c r="K43" s="171"/>
      <c r="L43" s="169"/>
      <c r="M43" s="170"/>
      <c r="N43" s="170"/>
      <c r="O43" s="170"/>
      <c r="P43" s="170"/>
      <c r="Q43" s="170"/>
      <c r="R43" s="170"/>
      <c r="S43" s="170"/>
      <c r="T43" s="170"/>
      <c r="U43" s="170"/>
      <c r="V43" s="170"/>
      <c r="W43" s="170"/>
      <c r="X43" s="170"/>
      <c r="Y43" s="170"/>
      <c r="Z43" s="170"/>
      <c r="AA43" s="171"/>
      <c r="AB43" s="169"/>
      <c r="AC43" s="170"/>
      <c r="AD43" s="170"/>
      <c r="AE43" s="170"/>
      <c r="AF43" s="170"/>
      <c r="AG43" s="170"/>
      <c r="AH43" s="170"/>
      <c r="AI43" s="170"/>
      <c r="AJ43" s="170"/>
      <c r="AK43" s="170"/>
      <c r="AL43" s="170"/>
      <c r="AM43" s="170"/>
      <c r="AN43" s="170"/>
      <c r="AO43" s="170"/>
      <c r="AP43" s="170"/>
      <c r="AQ43" s="171"/>
      <c r="AR43" s="169"/>
      <c r="AS43" s="170"/>
      <c r="AT43" s="170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1"/>
      <c r="BH43" s="169"/>
      <c r="BI43" s="170"/>
      <c r="BJ43" s="170"/>
      <c r="BK43" s="170"/>
      <c r="BL43" s="170"/>
      <c r="BM43" s="170"/>
      <c r="BN43" s="170"/>
      <c r="BO43" s="170"/>
      <c r="BP43" s="170"/>
      <c r="BQ43" s="170"/>
      <c r="BR43" s="170"/>
      <c r="BS43" s="170"/>
      <c r="BT43" s="170"/>
      <c r="BU43" s="170"/>
      <c r="BV43" s="170"/>
      <c r="BW43" s="171"/>
      <c r="BX43" s="169"/>
      <c r="BY43" s="170"/>
      <c r="BZ43" s="170"/>
      <c r="CA43" s="170"/>
      <c r="CB43" s="170"/>
      <c r="CC43" s="170"/>
      <c r="CD43" s="170"/>
      <c r="CE43" s="170"/>
      <c r="CF43" s="170"/>
      <c r="CG43" s="170"/>
      <c r="CH43" s="170"/>
      <c r="CI43" s="170"/>
      <c r="CJ43" s="170"/>
      <c r="CK43" s="170"/>
      <c r="CL43" s="170"/>
      <c r="CM43" s="171"/>
    </row>
    <row r="44" spans="1:91" ht="9.75" customHeight="1">
      <c r="A44" s="169"/>
      <c r="B44" s="170"/>
      <c r="C44" s="170"/>
      <c r="D44" s="170"/>
      <c r="E44" s="170"/>
      <c r="F44" s="170"/>
      <c r="G44" s="170"/>
      <c r="H44" s="170"/>
      <c r="I44" s="170"/>
      <c r="J44" s="170"/>
      <c r="K44" s="171"/>
      <c r="L44" s="169"/>
      <c r="M44" s="170"/>
      <c r="N44" s="170"/>
      <c r="O44" s="170"/>
      <c r="P44" s="170"/>
      <c r="Q44" s="170"/>
      <c r="R44" s="170"/>
      <c r="S44" s="170"/>
      <c r="T44" s="170"/>
      <c r="U44" s="170"/>
      <c r="V44" s="170"/>
      <c r="W44" s="170"/>
      <c r="X44" s="170"/>
      <c r="Y44" s="170"/>
      <c r="Z44" s="170"/>
      <c r="AA44" s="171"/>
      <c r="AB44" s="169"/>
      <c r="AC44" s="170"/>
      <c r="AD44" s="170"/>
      <c r="AE44" s="170"/>
      <c r="AF44" s="170"/>
      <c r="AG44" s="170"/>
      <c r="AH44" s="170"/>
      <c r="AI44" s="170"/>
      <c r="AJ44" s="170"/>
      <c r="AK44" s="170"/>
      <c r="AL44" s="170"/>
      <c r="AM44" s="170"/>
      <c r="AN44" s="170"/>
      <c r="AO44" s="170"/>
      <c r="AP44" s="170"/>
      <c r="AQ44" s="171"/>
      <c r="AR44" s="169"/>
      <c r="AS44" s="170"/>
      <c r="AT44" s="170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  <c r="BG44" s="171"/>
      <c r="BH44" s="169"/>
      <c r="BI44" s="170"/>
      <c r="BJ44" s="170"/>
      <c r="BK44" s="170"/>
      <c r="BL44" s="170"/>
      <c r="BM44" s="170"/>
      <c r="BN44" s="170"/>
      <c r="BO44" s="170"/>
      <c r="BP44" s="170"/>
      <c r="BQ44" s="170"/>
      <c r="BR44" s="170"/>
      <c r="BS44" s="170"/>
      <c r="BT44" s="170"/>
      <c r="BU44" s="170"/>
      <c r="BV44" s="170"/>
      <c r="BW44" s="171"/>
      <c r="BX44" s="169"/>
      <c r="BY44" s="170"/>
      <c r="BZ44" s="170"/>
      <c r="CA44" s="170"/>
      <c r="CB44" s="170"/>
      <c r="CC44" s="170"/>
      <c r="CD44" s="170"/>
      <c r="CE44" s="170"/>
      <c r="CF44" s="170"/>
      <c r="CG44" s="170"/>
      <c r="CH44" s="170"/>
      <c r="CI44" s="170"/>
      <c r="CJ44" s="170"/>
      <c r="CK44" s="170"/>
      <c r="CL44" s="170"/>
      <c r="CM44" s="171"/>
    </row>
    <row r="45" spans="1:91" ht="38.25" thickBot="1">
      <c r="A45" s="169"/>
      <c r="B45" s="170"/>
      <c r="C45" s="170"/>
      <c r="D45" s="170"/>
      <c r="E45" s="170"/>
      <c r="F45" s="170"/>
      <c r="G45" s="170"/>
      <c r="H45" s="170"/>
      <c r="I45" s="170"/>
      <c r="J45" s="170"/>
      <c r="K45" s="171"/>
      <c r="L45" s="169"/>
      <c r="M45" s="66" t="s">
        <v>48</v>
      </c>
      <c r="N45" s="67" t="s">
        <v>0</v>
      </c>
      <c r="O45" s="67" t="s">
        <v>1</v>
      </c>
      <c r="P45" s="67" t="s">
        <v>2</v>
      </c>
      <c r="Q45" s="67" t="s">
        <v>3</v>
      </c>
      <c r="R45" s="67" t="s">
        <v>4</v>
      </c>
      <c r="S45" s="67" t="s">
        <v>5</v>
      </c>
      <c r="T45" s="67" t="s">
        <v>6</v>
      </c>
      <c r="U45" s="67" t="s">
        <v>7</v>
      </c>
      <c r="V45" s="67" t="s">
        <v>8</v>
      </c>
      <c r="W45" s="67" t="s">
        <v>9</v>
      </c>
      <c r="X45" s="67" t="s">
        <v>10</v>
      </c>
      <c r="Y45" s="67" t="s">
        <v>11</v>
      </c>
      <c r="Z45" s="67" t="s">
        <v>49</v>
      </c>
      <c r="AA45" s="171"/>
      <c r="AB45" s="169"/>
      <c r="AC45" s="74" t="s">
        <v>39</v>
      </c>
      <c r="AD45" s="75" t="s">
        <v>0</v>
      </c>
      <c r="AE45" s="75" t="s">
        <v>1</v>
      </c>
      <c r="AF45" s="75" t="s">
        <v>2</v>
      </c>
      <c r="AG45" s="75" t="s">
        <v>3</v>
      </c>
      <c r="AH45" s="75" t="s">
        <v>4</v>
      </c>
      <c r="AI45" s="75" t="s">
        <v>5</v>
      </c>
      <c r="AJ45" s="75" t="s">
        <v>6</v>
      </c>
      <c r="AK45" s="75" t="s">
        <v>7</v>
      </c>
      <c r="AL45" s="75" t="s">
        <v>8</v>
      </c>
      <c r="AM45" s="75" t="s">
        <v>9</v>
      </c>
      <c r="AN45" s="75" t="s">
        <v>10</v>
      </c>
      <c r="AO45" s="75" t="s">
        <v>11</v>
      </c>
      <c r="AP45" s="75" t="s">
        <v>49</v>
      </c>
      <c r="AQ45" s="171"/>
      <c r="AR45" s="169"/>
      <c r="AS45" s="124" t="s">
        <v>92</v>
      </c>
      <c r="AT45" s="124" t="s">
        <v>0</v>
      </c>
      <c r="AU45" s="124" t="s">
        <v>1</v>
      </c>
      <c r="AV45" s="124" t="s">
        <v>2</v>
      </c>
      <c r="AW45" s="124" t="s">
        <v>3</v>
      </c>
      <c r="AX45" s="124" t="s">
        <v>4</v>
      </c>
      <c r="AY45" s="124" t="s">
        <v>5</v>
      </c>
      <c r="AZ45" s="124" t="s">
        <v>6</v>
      </c>
      <c r="BA45" s="124" t="s">
        <v>7</v>
      </c>
      <c r="BB45" s="124" t="s">
        <v>8</v>
      </c>
      <c r="BC45" s="124" t="s">
        <v>9</v>
      </c>
      <c r="BD45" s="124" t="s">
        <v>10</v>
      </c>
      <c r="BE45" s="124" t="s">
        <v>11</v>
      </c>
      <c r="BF45" s="124" t="s">
        <v>49</v>
      </c>
      <c r="BG45" s="171"/>
      <c r="BH45" s="169"/>
      <c r="BI45" s="98" t="s">
        <v>40</v>
      </c>
      <c r="BJ45" s="98" t="s">
        <v>0</v>
      </c>
      <c r="BK45" s="98" t="s">
        <v>1</v>
      </c>
      <c r="BL45" s="98" t="s">
        <v>2</v>
      </c>
      <c r="BM45" s="98" t="s">
        <v>3</v>
      </c>
      <c r="BN45" s="98" t="s">
        <v>4</v>
      </c>
      <c r="BO45" s="98" t="s">
        <v>5</v>
      </c>
      <c r="BP45" s="98" t="s">
        <v>6</v>
      </c>
      <c r="BQ45" s="98" t="s">
        <v>7</v>
      </c>
      <c r="BR45" s="98" t="s">
        <v>8</v>
      </c>
      <c r="BS45" s="98" t="s">
        <v>9</v>
      </c>
      <c r="BT45" s="98" t="s">
        <v>10</v>
      </c>
      <c r="BU45" s="98" t="s">
        <v>11</v>
      </c>
      <c r="BV45" s="98" t="s">
        <v>49</v>
      </c>
      <c r="BW45" s="171"/>
      <c r="BX45" s="169"/>
      <c r="BY45" s="170"/>
      <c r="BZ45" s="170"/>
      <c r="CA45" s="170"/>
      <c r="CB45" s="170"/>
      <c r="CC45" s="170"/>
      <c r="CD45" s="170"/>
      <c r="CE45" s="170"/>
      <c r="CF45" s="170"/>
      <c r="CG45" s="170"/>
      <c r="CH45" s="170"/>
      <c r="CI45" s="170"/>
      <c r="CJ45" s="170"/>
      <c r="CK45" s="170"/>
      <c r="CL45" s="170"/>
      <c r="CM45" s="171"/>
    </row>
    <row r="46" spans="1:91" ht="20.25" thickTop="1" thickBot="1">
      <c r="A46" s="169"/>
      <c r="B46" s="170"/>
      <c r="C46" s="170"/>
      <c r="D46" s="170"/>
      <c r="E46" s="170"/>
      <c r="F46" s="170"/>
      <c r="G46" s="170"/>
      <c r="H46" s="170"/>
      <c r="I46" s="170"/>
      <c r="J46" s="170"/>
      <c r="K46" s="171"/>
      <c r="L46" s="169"/>
      <c r="M46" s="59" t="s">
        <v>54</v>
      </c>
      <c r="N46" s="64">
        <f>+VLOOKUP($A$1,'2557'!$A$1:$O$29,3)</f>
        <v>1506</v>
      </c>
      <c r="O46" s="64">
        <f>+VLOOKUP($A$1,'2557'!$A$1:$O$29,4)</f>
        <v>1604</v>
      </c>
      <c r="P46" s="64">
        <f>+VLOOKUP($A$1,'2557'!$A$1:$O$29,5)</f>
        <v>1378</v>
      </c>
      <c r="Q46" s="64">
        <f>+VLOOKUP($A$1,'2557'!$A$1:$O$29,6)</f>
        <v>1460</v>
      </c>
      <c r="R46" s="64">
        <f>+VLOOKUP($A$1,'2557'!$A$1:$O$29,7)</f>
        <v>1593</v>
      </c>
      <c r="S46" s="64">
        <f>+VLOOKUP($A$1,'2557'!$A$1:$O$29,8)</f>
        <v>2208</v>
      </c>
      <c r="T46" s="64">
        <f>+VLOOKUP($A$1,'2557'!$A$1:$O$29,9)</f>
        <v>1752</v>
      </c>
      <c r="U46" s="64">
        <f>+VLOOKUP($A$1,'2557'!$A$1:$O$29,10)</f>
        <v>1918</v>
      </c>
      <c r="V46" s="64">
        <f>+VLOOKUP($A$1,'2557'!$A$1:$O$29,11)</f>
        <v>1618</v>
      </c>
      <c r="W46" s="64">
        <f>+VLOOKUP($A$1,'2557'!$A$1:$O$29,12)</f>
        <v>1647</v>
      </c>
      <c r="X46" s="64">
        <f>+VLOOKUP($A$1,'2557'!$A$1:$O$29,13)</f>
        <v>1653</v>
      </c>
      <c r="Y46" s="64">
        <f>+VLOOKUP($A$1,'2557'!$A$1:$O$29,14)</f>
        <v>1941</v>
      </c>
      <c r="Z46" s="60">
        <f t="shared" ref="Z46:Z49" si="13">SUM(N46:Y46)</f>
        <v>20278</v>
      </c>
      <c r="AA46" s="171"/>
      <c r="AB46" s="169"/>
      <c r="AC46" s="78" t="s">
        <v>54</v>
      </c>
      <c r="AD46" s="81">
        <f>+VLOOKUP($A$1,'2557'!$A$31:$O$59,3)</f>
        <v>6.3477947999999991</v>
      </c>
      <c r="AE46" s="81">
        <f>+VLOOKUP($A$1,'2557'!$A$31:$O$59,4)</f>
        <v>6.5493511</v>
      </c>
      <c r="AF46" s="81">
        <f>+VLOOKUP($A$1,'2557'!$A$31:$O$59,5)</f>
        <v>6.4957338</v>
      </c>
      <c r="AG46" s="81">
        <f>+VLOOKUP($A$1,'2557'!$A$31:$O$59,6)</f>
        <v>6.7670728999999996</v>
      </c>
      <c r="AH46" s="81">
        <f>+VLOOKUP($A$1,'2557'!$A$31:$O$59,7)</f>
        <v>6.5287675999999992</v>
      </c>
      <c r="AI46" s="81">
        <f>+VLOOKUP($A$1,'2557'!$A$31:$O$59,8)</f>
        <v>6.4386652400000015</v>
      </c>
      <c r="AJ46" s="81">
        <f>+VLOOKUP($A$1,'2557'!$A$31:$O$59,9)</f>
        <v>7.2577796000000019</v>
      </c>
      <c r="AK46" s="81">
        <f>+VLOOKUP($A$1,'2557'!$A$31:$O$59,10)</f>
        <v>7.5005653000000017</v>
      </c>
      <c r="AL46" s="81">
        <f>+VLOOKUP($A$1,'2557'!$A$31:$O$59,11)</f>
        <v>7.2010504000000006</v>
      </c>
      <c r="AM46" s="81">
        <f>+VLOOKUP($A$1,'2557'!$A$31:$O$59,12)</f>
        <v>6.7898078999999996</v>
      </c>
      <c r="AN46" s="81">
        <f>+VLOOKUP($A$1,'2557'!$A$31:$O$59,13)</f>
        <v>6.8082455999999993</v>
      </c>
      <c r="AO46" s="81">
        <f>+VLOOKUP($A$1,'2557'!$A$31:$O$59,14)</f>
        <v>6.8211418000000004</v>
      </c>
      <c r="AP46" s="85">
        <f t="shared" ref="AP46:AP49" si="14">SUM(AD46:AO46)</f>
        <v>81.505976039999993</v>
      </c>
      <c r="AQ46" s="171"/>
      <c r="AR46" s="169"/>
      <c r="AS46" s="130" t="s">
        <v>54</v>
      </c>
      <c r="AT46" s="131">
        <f>+VLOOKUP($A$1,'2557'!$A$121:$O$149,3)</f>
        <v>0.64336782932201098</v>
      </c>
      <c r="AU46" s="131">
        <f>+VLOOKUP($A$1,'2557'!$A$121:$O$149,4)</f>
        <v>0.68312280635878242</v>
      </c>
      <c r="AV46" s="131">
        <f>+VLOOKUP($A$1,'2557'!$A$121:$O$149,5)</f>
        <v>0.65300692305175223</v>
      </c>
      <c r="AW46" s="131">
        <f>+VLOOKUP($A$1,'2557'!$A$121:$O$149,6)</f>
        <v>0.67765817995811728</v>
      </c>
      <c r="AX46" s="131">
        <f>+VLOOKUP($A$1,'2557'!$A$121:$O$149,7)</f>
        <v>0.72089062808824134</v>
      </c>
      <c r="AY46" s="131">
        <f>+VLOOKUP($A$1,'2557'!$A$121:$O$149,8)</f>
        <v>0.63889261719660106</v>
      </c>
      <c r="AZ46" s="131">
        <f>+VLOOKUP($A$1,'2557'!$A$121:$O$149,9)</f>
        <v>0.74026607753650575</v>
      </c>
      <c r="BA46" s="131">
        <f>+VLOOKUP($A$1,'2557'!$A$121:$O$149,10)</f>
        <v>0.73675406694428736</v>
      </c>
      <c r="BB46" s="131">
        <f>+VLOOKUP($A$1,'2557'!$A$121:$O$149,11)</f>
        <v>0.72753535861756113</v>
      </c>
      <c r="BC46" s="131">
        <f>+VLOOKUP($A$1,'2557'!$A$121:$O$149,12)</f>
        <v>0.66101020306389335</v>
      </c>
      <c r="BD46" s="131">
        <f>+VLOOKUP($A$1,'2557'!$A$121:$O$149,13)</f>
        <v>0.65988563008880752</v>
      </c>
      <c r="BE46" s="131">
        <f>+VLOOKUP($A$1,'2557'!$A$121:$O$149,14)</f>
        <v>0.68004615962856951</v>
      </c>
      <c r="BF46" s="132">
        <f>+VLOOKUP($A$1,'2557'!$A$121:$O$149,15)</f>
        <v>0.6841758295296505</v>
      </c>
      <c r="BG46" s="171"/>
      <c r="BH46" s="169"/>
      <c r="BI46" s="101" t="s">
        <v>54</v>
      </c>
      <c r="BJ46" s="102">
        <f>+VLOOKUP($A$1,'2557'!$A$61:$O$89,3)</f>
        <v>2.9116482000000001</v>
      </c>
      <c r="BK46" s="102">
        <f>+VLOOKUP($A$1,'2557'!$A$61:$O$89,4)</f>
        <v>2.8342128999999994</v>
      </c>
      <c r="BL46" s="102">
        <f>+VLOOKUP($A$1,'2557'!$A$61:$O$89,5)</f>
        <v>2.53369768</v>
      </c>
      <c r="BM46" s="102">
        <f>+VLOOKUP($A$1,'2557'!$A$61:$O$89,6)</f>
        <v>2.2893951000000001</v>
      </c>
      <c r="BN46" s="102">
        <f>+VLOOKUP($A$1,'2557'!$A$61:$O$89,7)</f>
        <v>2.3481464000000001</v>
      </c>
      <c r="BO46" s="102">
        <f>+VLOOKUP($A$1,'2557'!$A$61:$O$89,8)</f>
        <v>2.8450907600000002</v>
      </c>
      <c r="BP46" s="102">
        <f>+VLOOKUP($A$1,'2557'!$A$61:$O$89,9)</f>
        <v>2.3433506</v>
      </c>
      <c r="BQ46" s="102">
        <f>+VLOOKUP($A$1,'2557'!$A$61:$O$89,10)</f>
        <v>2.3983597000000003</v>
      </c>
      <c r="BR46" s="102">
        <f>+VLOOKUP($A$1,'2557'!$A$61:$O$89,11)</f>
        <v>2.1959076000000008</v>
      </c>
      <c r="BS46" s="102">
        <f>+VLOOKUP($A$1,'2557'!$A$61:$O$89,12)</f>
        <v>2.5185791999999996</v>
      </c>
      <c r="BT46" s="102">
        <f>+VLOOKUP($A$1,'2557'!$A$61:$O$89,13)</f>
        <v>2.5002274</v>
      </c>
      <c r="BU46" s="102">
        <f>+VLOOKUP($A$1,'2557'!$A$61:$O$89,14)</f>
        <v>2.422351519999999</v>
      </c>
      <c r="BV46" s="103">
        <f t="shared" ref="BV46:BV50" si="15">SUM(BJ46:BU46)</f>
        <v>30.140967060000001</v>
      </c>
      <c r="BW46" s="171"/>
      <c r="BX46" s="169"/>
      <c r="BY46" s="170"/>
      <c r="BZ46" s="170"/>
      <c r="CA46" s="170"/>
      <c r="CB46" s="170"/>
      <c r="CC46" s="170"/>
      <c r="CD46" s="170"/>
      <c r="CE46" s="170"/>
      <c r="CF46" s="170"/>
      <c r="CG46" s="170"/>
      <c r="CH46" s="170"/>
      <c r="CI46" s="170"/>
      <c r="CJ46" s="170"/>
      <c r="CK46" s="170"/>
      <c r="CL46" s="170"/>
      <c r="CM46" s="171"/>
    </row>
    <row r="47" spans="1:91" ht="20.25" thickTop="1" thickBot="1">
      <c r="A47" s="169"/>
      <c r="B47" s="170"/>
      <c r="C47" s="170"/>
      <c r="D47" s="170"/>
      <c r="E47" s="170"/>
      <c r="F47" s="170"/>
      <c r="G47" s="170"/>
      <c r="H47" s="170"/>
      <c r="I47" s="170"/>
      <c r="J47" s="170"/>
      <c r="K47" s="171"/>
      <c r="L47" s="169"/>
      <c r="M47" s="52" t="s">
        <v>53</v>
      </c>
      <c r="N47" s="63">
        <f>+VLOOKUP($A$1,'2558'!$A$1:$O$29,3)</f>
        <v>1722</v>
      </c>
      <c r="O47" s="63">
        <f>+VLOOKUP($A$1,'2558'!$A$1:$O$29,4)</f>
        <v>1457</v>
      </c>
      <c r="P47" s="63">
        <f>+VLOOKUP($A$1,'2558'!$A$1:$O$29,5)</f>
        <v>1450</v>
      </c>
      <c r="Q47" s="63">
        <f>+VLOOKUP($A$1,'2558'!$A$1:$O$29,6)</f>
        <v>1473</v>
      </c>
      <c r="R47" s="63">
        <f>+VLOOKUP($A$1,'2558'!$A$1:$O$29,7)</f>
        <v>2143</v>
      </c>
      <c r="S47" s="63">
        <f>+VLOOKUP($A$1,'2558'!$A$1:$O$29,8)</f>
        <v>1982</v>
      </c>
      <c r="T47" s="63">
        <f>+VLOOKUP($A$1,'2558'!$A$1:$O$29,9)</f>
        <v>1938</v>
      </c>
      <c r="U47" s="63">
        <f>+VLOOKUP($A$1,'2558'!$A$1:$O$29,10)</f>
        <v>1771</v>
      </c>
      <c r="V47" s="63">
        <f>+VLOOKUP($A$1,'2558'!$A$1:$O$29,11)</f>
        <v>1839</v>
      </c>
      <c r="W47" s="63">
        <f>+VLOOKUP($A$1,'2558'!$A$1:$O$29,12)</f>
        <v>1562</v>
      </c>
      <c r="X47" s="63">
        <f>+VLOOKUP($A$1,'2558'!$A$1:$O$29,13)</f>
        <v>1406</v>
      </c>
      <c r="Y47" s="63">
        <f>+VLOOKUP($A$1,'2558'!$A$1:$O$29,14)</f>
        <v>1135</v>
      </c>
      <c r="Z47" s="57">
        <f t="shared" si="13"/>
        <v>19878</v>
      </c>
      <c r="AA47" s="171"/>
      <c r="AB47" s="169"/>
      <c r="AC47" s="77" t="s">
        <v>53</v>
      </c>
      <c r="AD47" s="80">
        <f>+VLOOKUP($A$1,'2558'!$A$31:$O$59,3)</f>
        <v>6.7455779999999992</v>
      </c>
      <c r="AE47" s="80">
        <f>+VLOOKUP($A$1,'2558'!$A$31:$O$59,4)</f>
        <v>7.0103655600000012</v>
      </c>
      <c r="AF47" s="80">
        <f>+VLOOKUP($A$1,'2558'!$A$31:$O$59,5)</f>
        <v>6.8402624700000008</v>
      </c>
      <c r="AG47" s="80">
        <f>+VLOOKUP($A$1,'2558'!$A$31:$O$59,6)</f>
        <v>7.2148638999999992</v>
      </c>
      <c r="AH47" s="80">
        <f>+VLOOKUP($A$1,'2558'!$A$31:$O$59,7)</f>
        <v>6.8741572099999999</v>
      </c>
      <c r="AI47" s="80">
        <f>+VLOOKUP($A$1,'2558'!$A$31:$O$59,8)</f>
        <v>6.7444674100000022</v>
      </c>
      <c r="AJ47" s="80">
        <f>+VLOOKUP($A$1,'2558'!$A$31:$O$59,9)</f>
        <v>7.5146116999999997</v>
      </c>
      <c r="AK47" s="80">
        <f>+VLOOKUP($A$1,'2558'!$A$31:$O$59,10)</f>
        <v>7.8347248200000026</v>
      </c>
      <c r="AL47" s="80">
        <f>+VLOOKUP($A$1,'2558'!$A$31:$O$59,11)</f>
        <v>7.8220617800000012</v>
      </c>
      <c r="AM47" s="80">
        <f>+VLOOKUP($A$1,'2558'!$A$31:$O$59,12)</f>
        <v>7.5557394400000009</v>
      </c>
      <c r="AN47" s="80">
        <f>+VLOOKUP($A$1,'2558'!$A$31:$O$59,13)</f>
        <v>7.3410134900000026</v>
      </c>
      <c r="AO47" s="80">
        <f>+VLOOKUP($A$1,'2558'!$A$31:$O$59,14)</f>
        <v>7.3197605000000001</v>
      </c>
      <c r="AP47" s="84">
        <f t="shared" si="14"/>
        <v>86.817606280000021</v>
      </c>
      <c r="AQ47" s="171"/>
      <c r="AR47" s="169"/>
      <c r="AS47" s="127" t="s">
        <v>53</v>
      </c>
      <c r="AT47" s="128">
        <f>+VLOOKUP($A$1,'2558'!$A$121:$O$149,3)</f>
        <v>0.64790232103003897</v>
      </c>
      <c r="AU47" s="128">
        <f>+VLOOKUP($A$1,'2558'!$A$121:$O$149,4)</f>
        <v>0.69306458066094756</v>
      </c>
      <c r="AV47" s="128">
        <f>+VLOOKUP($A$1,'2558'!$A$121:$O$149,5)</f>
        <v>0.65208345013266389</v>
      </c>
      <c r="AW47" s="128">
        <f>+VLOOKUP($A$1,'2558'!$A$121:$O$149,6)</f>
        <v>0.68534157797864304</v>
      </c>
      <c r="AX47" s="128">
        <f>+VLOOKUP($A$1,'2558'!$A$121:$O$149,7)</f>
        <v>0.71873533181936045</v>
      </c>
      <c r="AY47" s="128">
        <f>+VLOOKUP($A$1,'2558'!$A$121:$O$149,8)</f>
        <v>0.63280512622949336</v>
      </c>
      <c r="AZ47" s="128">
        <f>+VLOOKUP($A$1,'2558'!$A$121:$O$149,9)</f>
        <v>0.72506272381980663</v>
      </c>
      <c r="BA47" s="128">
        <f>+VLOOKUP($A$1,'2558'!$A$121:$O$149,10)</f>
        <v>0.72828172692770565</v>
      </c>
      <c r="BB47" s="128">
        <f>+VLOOKUP($A$1,'2558'!$A$121:$O$149,11)</f>
        <v>0.74810779859398535</v>
      </c>
      <c r="BC47" s="128">
        <f>+VLOOKUP($A$1,'2558'!$A$121:$O$149,12)</f>
        <v>0.69643822517713772</v>
      </c>
      <c r="BD47" s="128">
        <f>+VLOOKUP($A$1,'2558'!$A$121:$O$149,13)</f>
        <v>0.67426297135232649</v>
      </c>
      <c r="BE47" s="128">
        <f>+VLOOKUP($A$1,'2558'!$A$121:$O$149,14)</f>
        <v>0.69266915354384728</v>
      </c>
      <c r="BF47" s="129">
        <f>+VLOOKUP($A$1,'2558'!$A$121:$O$149,15)</f>
        <v>0.69160201197845972</v>
      </c>
      <c r="BG47" s="171"/>
      <c r="BH47" s="169"/>
      <c r="BI47" s="104" t="s">
        <v>53</v>
      </c>
      <c r="BJ47" s="105">
        <f>+VLOOKUP($A$1,'2558'!$A$61:$O$89,3)</f>
        <v>2.92690049</v>
      </c>
      <c r="BK47" s="105">
        <f>+VLOOKUP($A$1,'2558'!$A$61:$O$89,4)</f>
        <v>2.5158040200000005</v>
      </c>
      <c r="BL47" s="105">
        <f>+VLOOKUP($A$1,'2558'!$A$61:$O$89,5)</f>
        <v>2.9125976100000002</v>
      </c>
      <c r="BM47" s="105">
        <f>+VLOOKUP($A$1,'2558'!$A$61:$O$89,6)</f>
        <v>2.5445494999999991</v>
      </c>
      <c r="BN47" s="105">
        <f>+VLOOKUP($A$1,'2558'!$A$61:$O$89,7)</f>
        <v>2.1639147200000002</v>
      </c>
      <c r="BO47" s="105">
        <f>+VLOOKUP($A$1,'2558'!$A$61:$O$89,8)</f>
        <v>3.16818826</v>
      </c>
      <c r="BP47" s="105">
        <f>+VLOOKUP($A$1,'2558'!$A$61:$O$89,9)</f>
        <v>2.5577048600000003</v>
      </c>
      <c r="BQ47" s="105">
        <f>+VLOOKUP($A$1,'2558'!$A$61:$O$89,10)</f>
        <v>2.5663786799999997</v>
      </c>
      <c r="BR47" s="105">
        <f>+VLOOKUP($A$1,'2558'!$A$61:$O$89,11)</f>
        <v>2.3304902899999997</v>
      </c>
      <c r="BS47" s="105">
        <f>+VLOOKUP($A$1,'2558'!$A$61:$O$89,12)</f>
        <v>2.4793198200000011</v>
      </c>
      <c r="BT47" s="105">
        <f>+VLOOKUP($A$1,'2558'!$A$61:$O$89,13)</f>
        <v>2.5911085300000001</v>
      </c>
      <c r="BU47" s="105">
        <f>+VLOOKUP($A$1,'2558'!$A$61:$O$89,14)</f>
        <v>2.3735604099999992</v>
      </c>
      <c r="BV47" s="106">
        <f t="shared" si="15"/>
        <v>31.130517190000003</v>
      </c>
      <c r="BW47" s="171"/>
      <c r="BX47" s="169"/>
      <c r="BY47" s="170"/>
      <c r="BZ47" s="170"/>
      <c r="CA47" s="170"/>
      <c r="CB47" s="170"/>
      <c r="CC47" s="170"/>
      <c r="CD47" s="170"/>
      <c r="CE47" s="170"/>
      <c r="CF47" s="170"/>
      <c r="CG47" s="170"/>
      <c r="CH47" s="170"/>
      <c r="CI47" s="170"/>
      <c r="CJ47" s="170"/>
      <c r="CK47" s="170"/>
      <c r="CL47" s="170"/>
      <c r="CM47" s="171"/>
    </row>
    <row r="48" spans="1:91" ht="20.25" thickTop="1" thickBot="1">
      <c r="A48" s="169"/>
      <c r="B48" s="170"/>
      <c r="C48" s="170"/>
      <c r="D48" s="170"/>
      <c r="E48" s="170"/>
      <c r="F48" s="170"/>
      <c r="G48" s="170"/>
      <c r="H48" s="170"/>
      <c r="I48" s="170"/>
      <c r="J48" s="170"/>
      <c r="K48" s="171"/>
      <c r="L48" s="169"/>
      <c r="M48" s="59" t="s">
        <v>52</v>
      </c>
      <c r="N48" s="64">
        <f>+VLOOKUP($A$1,'2559'!$A$1:$O$29,3)</f>
        <v>1185</v>
      </c>
      <c r="O48" s="64">
        <f>+VLOOKUP($A$1,'2559'!$A$1:$O$29,4)</f>
        <v>1513</v>
      </c>
      <c r="P48" s="64">
        <f>+VLOOKUP($A$1,'2559'!$A$1:$O$29,5)</f>
        <v>1477</v>
      </c>
      <c r="Q48" s="64">
        <f>+VLOOKUP($A$1,'2559'!$A$1:$O$29,6)</f>
        <v>1184</v>
      </c>
      <c r="R48" s="64">
        <f>+VLOOKUP($A$1,'2559'!$A$1:$O$29,7)</f>
        <v>1682</v>
      </c>
      <c r="S48" s="64">
        <f>+VLOOKUP($A$1,'2559'!$A$1:$O$29,8)</f>
        <v>2017</v>
      </c>
      <c r="T48" s="64">
        <f>+VLOOKUP($A$1,'2559'!$A$1:$O$29,9)</f>
        <v>1778</v>
      </c>
      <c r="U48" s="64">
        <f>+VLOOKUP($A$1,'2559'!$A$1:$O$29,10)</f>
        <v>2307</v>
      </c>
      <c r="V48" s="64">
        <f>+VLOOKUP($A$1,'2559'!$A$1:$O$29,11)</f>
        <v>2464</v>
      </c>
      <c r="W48" s="64">
        <f>+VLOOKUP($A$1,'2559'!$A$1:$O$29,12)</f>
        <v>1659</v>
      </c>
      <c r="X48" s="64">
        <f>+VLOOKUP($A$1,'2559'!$A$1:$O$29,13)</f>
        <v>1975</v>
      </c>
      <c r="Y48" s="64">
        <f>+VLOOKUP($A$1,'2559'!$A$1:$O$29,14)</f>
        <v>2284</v>
      </c>
      <c r="Z48" s="60">
        <f t="shared" si="13"/>
        <v>21525</v>
      </c>
      <c r="AA48" s="171"/>
      <c r="AB48" s="169"/>
      <c r="AC48" s="78" t="s">
        <v>52</v>
      </c>
      <c r="AD48" s="81">
        <f>+VLOOKUP($A$1,'2559'!$A$31:$O$59,3)</f>
        <v>7.0824943599999983</v>
      </c>
      <c r="AE48" s="81">
        <f>+VLOOKUP($A$1,'2559'!$A$31:$O$59,4)</f>
        <v>7.3622788699999999</v>
      </c>
      <c r="AF48" s="81">
        <f>+VLOOKUP($A$1,'2559'!$A$31:$O$59,5)</f>
        <v>7.1881295800000018</v>
      </c>
      <c r="AG48" s="81">
        <f>+VLOOKUP($A$1,'2559'!$A$31:$O$59,6)</f>
        <v>7.5210051199999999</v>
      </c>
      <c r="AH48" s="81">
        <f>+VLOOKUP($A$1,'2559'!$A$31:$O$59,7)</f>
        <v>7.2293043900000002</v>
      </c>
      <c r="AI48" s="81">
        <f>+VLOOKUP($A$1,'2559'!$A$31:$O$59,8)</f>
        <v>7.1041087400000018</v>
      </c>
      <c r="AJ48" s="81">
        <f>+VLOOKUP($A$1,'2559'!$A$31:$O$59,9)</f>
        <v>8.2387351800000008</v>
      </c>
      <c r="AK48" s="81">
        <f>+VLOOKUP($A$1,'2559'!$A$31:$O$59,10)</f>
        <v>8.5919689999999989</v>
      </c>
      <c r="AL48" s="81">
        <f>+VLOOKUP($A$1,'2559'!$A$31:$O$59,11)</f>
        <v>8.0822814399999992</v>
      </c>
      <c r="AM48" s="81">
        <f>+VLOOKUP($A$1,'2559'!$A$31:$O$59,12)</f>
        <v>7.6276452000000008</v>
      </c>
      <c r="AN48" s="81">
        <f>+VLOOKUP($A$1,'2559'!$A$31:$O$59,13)</f>
        <v>7.0697757300000008</v>
      </c>
      <c r="AO48" s="81">
        <f>+VLOOKUP($A$1,'2559'!$A$31:$O$59,14)</f>
        <v>7.5762380600000006</v>
      </c>
      <c r="AP48" s="85">
        <f t="shared" si="14"/>
        <v>90.673965670000001</v>
      </c>
      <c r="AQ48" s="171"/>
      <c r="AR48" s="169"/>
      <c r="AS48" s="130" t="s">
        <v>52</v>
      </c>
      <c r="AT48" s="131">
        <f>+VLOOKUP($A$1,'2559'!$A$121:$O$149,3)</f>
        <v>0.64680003680347653</v>
      </c>
      <c r="AU48" s="131">
        <f>+VLOOKUP($A$1,'2559'!$A$121:$O$149,4)</f>
        <v>0.69245536009465647</v>
      </c>
      <c r="AV48" s="131">
        <f>+VLOOKUP($A$1,'2559'!$A$121:$O$149,5)</f>
        <v>0.65191701503572141</v>
      </c>
      <c r="AW48" s="131">
        <f>+VLOOKUP($A$1,'2559'!$A$121:$O$149,6)</f>
        <v>0.68012852892169773</v>
      </c>
      <c r="AX48" s="131">
        <f>+VLOOKUP($A$1,'2559'!$A$121:$O$149,7)</f>
        <v>0.69665753279712839</v>
      </c>
      <c r="AY48" s="131">
        <f>+VLOOKUP($A$1,'2559'!$A$121:$O$149,8)</f>
        <v>0.63766531359341794</v>
      </c>
      <c r="AZ48" s="131">
        <f>+VLOOKUP($A$1,'2559'!$A$121:$O$149,9)</f>
        <v>0.76068529246792094</v>
      </c>
      <c r="BA48" s="131">
        <f>+VLOOKUP($A$1,'2559'!$A$121:$O$149,10)</f>
        <v>0.76395630139963133</v>
      </c>
      <c r="BB48" s="131">
        <f>+VLOOKUP($A$1,'2559'!$A$121:$O$149,11)</f>
        <v>0.73838706506386886</v>
      </c>
      <c r="BC48" s="131">
        <f>+VLOOKUP($A$1,'2559'!$A$121:$O$149,12)</f>
        <v>0.67104589936957637</v>
      </c>
      <c r="BD48" s="131">
        <f>+VLOOKUP($A$1,'2559'!$A$121:$O$149,13)</f>
        <v>0.61927240629517821</v>
      </c>
      <c r="BE48" s="131">
        <f>+VLOOKUP($A$1,'2559'!$A$121:$O$149,14)</f>
        <v>0.68228119890762784</v>
      </c>
      <c r="BF48" s="132">
        <f>+VLOOKUP($A$1,'2559'!$A$121:$O$149,15)</f>
        <v>0.68449226136342223</v>
      </c>
      <c r="BG48" s="171"/>
      <c r="BH48" s="169"/>
      <c r="BI48" s="101" t="s">
        <v>52</v>
      </c>
      <c r="BJ48" s="102">
        <f>+VLOOKUP($A$1,'2559'!$A$61:$O$89,3)</f>
        <v>2.5384900300000002</v>
      </c>
      <c r="BK48" s="102">
        <f>+VLOOKUP($A$1,'2559'!$A$61:$O$89,4)</f>
        <v>2.6864176400000002</v>
      </c>
      <c r="BL48" s="102">
        <f>+VLOOKUP($A$1,'2559'!$A$61:$O$89,5)</f>
        <v>3.1146800100000003</v>
      </c>
      <c r="BM48" s="102">
        <f>+VLOOKUP($A$1,'2559'!$A$61:$O$89,6)</f>
        <v>2.8815286500000004</v>
      </c>
      <c r="BN48" s="102">
        <f>+VLOOKUP($A$1,'2559'!$A$61:$O$89,7)</f>
        <v>2.7582014000000004</v>
      </c>
      <c r="BO48" s="102">
        <f>+VLOOKUP($A$1,'2559'!$A$61:$O$89,8)</f>
        <v>3.3347606899999995</v>
      </c>
      <c r="BP48" s="102">
        <f>+VLOOKUP($A$1,'2559'!$A$61:$O$89,9)</f>
        <v>2.35960284</v>
      </c>
      <c r="BQ48" s="102">
        <f>+VLOOKUP($A$1,'2559'!$A$61:$O$89,10)</f>
        <v>2.2448120099999995</v>
      </c>
      <c r="BR48" s="102">
        <f>+VLOOKUP($A$1,'2559'!$A$61:$O$89,11)</f>
        <v>1.8430651400000007</v>
      </c>
      <c r="BS48" s="102">
        <f>+VLOOKUP($A$1,'2559'!$A$61:$O$89,12)</f>
        <v>2.4753562299999987</v>
      </c>
      <c r="BT48" s="102">
        <f>+VLOOKUP($A$1,'2559'!$A$61:$O$89,13)</f>
        <v>3.1764354199999998</v>
      </c>
      <c r="BU48" s="102">
        <f>+VLOOKUP($A$1,'2559'!$A$61:$O$89,14)</f>
        <v>2.3821320699999999</v>
      </c>
      <c r="BV48" s="103">
        <f t="shared" si="15"/>
        <v>31.795482130000003</v>
      </c>
      <c r="BW48" s="171"/>
      <c r="BX48" s="169"/>
      <c r="BY48" s="170"/>
      <c r="BZ48" s="170"/>
      <c r="CA48" s="170"/>
      <c r="CB48" s="170"/>
      <c r="CC48" s="170"/>
      <c r="CD48" s="170"/>
      <c r="CE48" s="170"/>
      <c r="CF48" s="170"/>
      <c r="CG48" s="170"/>
      <c r="CH48" s="170"/>
      <c r="CI48" s="170"/>
      <c r="CJ48" s="170"/>
      <c r="CK48" s="170"/>
      <c r="CL48" s="170"/>
      <c r="CM48" s="171"/>
    </row>
    <row r="49" spans="1:106" ht="19.5" thickBot="1">
      <c r="A49" s="169"/>
      <c r="B49" s="170"/>
      <c r="C49" s="170"/>
      <c r="D49" s="170"/>
      <c r="E49" s="170"/>
      <c r="F49" s="170"/>
      <c r="G49" s="170"/>
      <c r="H49" s="170"/>
      <c r="I49" s="170"/>
      <c r="J49" s="170"/>
      <c r="K49" s="171"/>
      <c r="L49" s="169"/>
      <c r="M49" s="56" t="s">
        <v>50</v>
      </c>
      <c r="N49" s="65">
        <f>+VLOOKUP($A$1,'2560'!$A$1:$O$29,3)</f>
        <v>1846</v>
      </c>
      <c r="O49" s="65">
        <f>+VLOOKUP($A$1,'2560'!$A$1:$O$29,4)</f>
        <v>1511</v>
      </c>
      <c r="P49" s="65">
        <f>+VLOOKUP($A$1,'2560'!$A$1:$O$29,5)</f>
        <v>1450</v>
      </c>
      <c r="Q49" s="65">
        <f>+VLOOKUP($A$1,'2560'!$A$1:$O$29,6)</f>
        <v>1282</v>
      </c>
      <c r="R49" s="65">
        <f>+VLOOKUP($A$1,'2560'!$A$1:$O$29,7)</f>
        <v>1405</v>
      </c>
      <c r="S49" s="65">
        <f>+VLOOKUP($A$1,'2560'!$A$1:$O$29,8)</f>
        <v>1879</v>
      </c>
      <c r="T49" s="65">
        <f>+VLOOKUP($A$1,'2560'!$A$1:$O$29,9)</f>
        <v>1201</v>
      </c>
      <c r="U49" s="65">
        <f>+VLOOKUP($A$1,'2560'!$A$1:$O$29,10)</f>
        <v>1390</v>
      </c>
      <c r="V49" s="65">
        <f>+VLOOKUP($A$1,'2560'!$A$1:$O$29,11)</f>
        <v>1480</v>
      </c>
      <c r="W49" s="65">
        <f>+VLOOKUP($A$1,'2560'!$A$1:$O$29,12)</f>
        <v>1319</v>
      </c>
      <c r="X49" s="65">
        <f>+VLOOKUP($A$1,'2560'!$A$1:$O$29,13)</f>
        <v>1868</v>
      </c>
      <c r="Y49" s="65">
        <f>+VLOOKUP($A$1,'2560'!$A$1:$O$29,14)</f>
        <v>2402</v>
      </c>
      <c r="Z49" s="58">
        <f t="shared" si="13"/>
        <v>19033</v>
      </c>
      <c r="AA49" s="171"/>
      <c r="AB49" s="169"/>
      <c r="AC49" s="79" t="s">
        <v>50</v>
      </c>
      <c r="AD49" s="82">
        <f>+VLOOKUP($A$1,'2560'!$A$31:$O$59,3)</f>
        <v>7.1288564900000004</v>
      </c>
      <c r="AE49" s="82">
        <f>+VLOOKUP($A$1,'2560'!$A$31:$O$59,4)</f>
        <v>7.3201653199999992</v>
      </c>
      <c r="AF49" s="82">
        <f>+VLOOKUP($A$1,'2560'!$A$31:$O$59,5)</f>
        <v>7.3735426599999991</v>
      </c>
      <c r="AG49" s="82">
        <f>+VLOOKUP($A$1,'2560'!$A$31:$O$59,6)</f>
        <v>7.7464177900000006</v>
      </c>
      <c r="AH49" s="82">
        <f>+VLOOKUP($A$1,'2560'!$A$31:$O$59,7)</f>
        <v>7.5416828900000006</v>
      </c>
      <c r="AI49" s="82">
        <f>+VLOOKUP($A$1,'2560'!$A$31:$O$59,8)</f>
        <v>7.4267125800000002</v>
      </c>
      <c r="AJ49" s="82">
        <f>+VLOOKUP($A$1,'2560'!$A$31:$O$59,9)</f>
        <v>8.6516066600000006</v>
      </c>
      <c r="AK49" s="82">
        <f>+VLOOKUP($A$1,'2560'!$A$31:$O$59,10)</f>
        <v>8.2894316000000003</v>
      </c>
      <c r="AL49" s="82">
        <f>+VLOOKUP($A$1,'2560'!$A$31:$O$59,11)</f>
        <v>7.9268964300000011</v>
      </c>
      <c r="AM49" s="82">
        <f>+VLOOKUP($A$1,'2560'!$A$31:$O$59,12)</f>
        <v>7.5577739600000013</v>
      </c>
      <c r="AN49" s="82">
        <f>+VLOOKUP($A$1,'2560'!$A$31:$O$59,13)</f>
        <v>7.6685574599999988</v>
      </c>
      <c r="AO49" s="82">
        <f>+VLOOKUP($A$1,'2560'!$A$31:$O$59,14)</f>
        <v>7.7466060199999998</v>
      </c>
      <c r="AP49" s="86">
        <f t="shared" si="14"/>
        <v>92.378249860000011</v>
      </c>
      <c r="AQ49" s="171"/>
      <c r="AR49" s="169"/>
      <c r="AS49" s="133" t="s">
        <v>50</v>
      </c>
      <c r="AT49" s="134">
        <f>+VLOOKUP($A$1,'2560'!$A$121:$O$149,3)</f>
        <v>0.61827099018712461</v>
      </c>
      <c r="AU49" s="134">
        <f>+VLOOKUP($A$1,'2560'!$A$121:$O$149,4)</f>
        <v>0.6535080017212227</v>
      </c>
      <c r="AV49" s="134">
        <f>+VLOOKUP($A$1,'2560'!$A$121:$O$149,5)</f>
        <v>0.63490629428001266</v>
      </c>
      <c r="AW49" s="134">
        <f>+VLOOKUP($A$1,'2560'!$A$121:$O$149,6)</f>
        <v>0.66504970175683509</v>
      </c>
      <c r="AX49" s="134">
        <f>+VLOOKUP($A$1,'2560'!$A$121:$O$149,7)</f>
        <v>0.71481866519109449</v>
      </c>
      <c r="AY49" s="134">
        <f>+VLOOKUP($A$1,'2560'!$A$121:$O$149,8)</f>
        <v>0.63355875544351004</v>
      </c>
      <c r="AZ49" s="134">
        <f>+VLOOKUP($A$1,'2560'!$A$121:$O$149,9)</f>
        <v>0.76018517483648074</v>
      </c>
      <c r="BA49" s="134">
        <f>+VLOOKUP($A$1,'2560'!$A$121:$O$149,10)</f>
        <v>0.70297189662314186</v>
      </c>
      <c r="BB49" s="134">
        <f>+VLOOKUP($A$1,'2560'!$A$121:$O$149,11)</f>
        <v>0.69257332138111083</v>
      </c>
      <c r="BC49" s="134">
        <f>+VLOOKUP($A$1,'2560'!$A$121:$O$149,12)</f>
        <v>0.63712690838198471</v>
      </c>
      <c r="BD49" s="134">
        <f>+VLOOKUP($A$1,'2560'!$A$121:$O$149,13)</f>
        <v>0.64418495735861037</v>
      </c>
      <c r="BE49" s="134">
        <f>+VLOOKUP($A$1,'2560'!$A$121:$O$149,14)</f>
        <v>0.66933706771042589</v>
      </c>
      <c r="BF49" s="135">
        <f>+VLOOKUP($A$1,'2560'!$A$121:$O$149,15)</f>
        <v>0.66785525557207548</v>
      </c>
      <c r="BG49" s="171"/>
      <c r="BH49" s="169"/>
      <c r="BI49" s="104" t="s">
        <v>50</v>
      </c>
      <c r="BJ49" s="105">
        <f>+VLOOKUP($A$1,'2560'!$A$61:$O$89,3)</f>
        <v>2.9626893300000003</v>
      </c>
      <c r="BK49" s="105">
        <f>+VLOOKUP($A$1,'2560'!$A$61:$O$89,4)</f>
        <v>2.7333662299999988</v>
      </c>
      <c r="BL49" s="105">
        <f>+VLOOKUP($A$1,'2560'!$A$61:$O$89,5)</f>
        <v>2.921050290000001</v>
      </c>
      <c r="BM49" s="105">
        <f>+VLOOKUP($A$1,'2560'!$A$61:$O$89,6)</f>
        <v>2.7150285199999988</v>
      </c>
      <c r="BN49" s="105">
        <f>+VLOOKUP($A$1,'2560'!$A$61:$O$89,7)</f>
        <v>2.3706107299999992</v>
      </c>
      <c r="BO49" s="105">
        <f>+VLOOKUP($A$1,'2560'!$A$61:$O$89,8)</f>
        <v>3.4793998099999999</v>
      </c>
      <c r="BP49" s="105">
        <f>+VLOOKUP($A$1,'2560'!$A$61:$O$89,9)</f>
        <v>2.1944513800000007</v>
      </c>
      <c r="BQ49" s="105">
        <f>+VLOOKUP($A$1,'2560'!$A$61:$O$89,10)</f>
        <v>2.6315442900000003</v>
      </c>
      <c r="BR49" s="105">
        <f>+VLOOKUP($A$1,'2560'!$A$61:$O$89,11)</f>
        <v>2.5356069099999998</v>
      </c>
      <c r="BS49" s="105">
        <f>+VLOOKUP($A$1,'2560'!$A$61:$O$89,12)</f>
        <v>2.953277410000001</v>
      </c>
      <c r="BT49" s="105">
        <f>+VLOOKUP($A$1,'2560'!$A$61:$O$89,13)</f>
        <v>2.5242125500000001</v>
      </c>
      <c r="BU49" s="105">
        <f>+VLOOKUP($A$1,'2560'!$A$61:$O$89,14)</f>
        <v>2.1706548699999999</v>
      </c>
      <c r="BV49" s="106">
        <f t="shared" si="15"/>
        <v>32.191892320000001</v>
      </c>
      <c r="BW49" s="171"/>
      <c r="BX49" s="169"/>
      <c r="BY49" s="170"/>
      <c r="BZ49" s="170"/>
      <c r="CA49" s="170"/>
      <c r="CB49" s="170"/>
      <c r="CC49" s="170"/>
      <c r="CD49" s="170"/>
      <c r="CE49" s="170"/>
      <c r="CF49" s="170"/>
      <c r="CG49" s="170"/>
      <c r="CH49" s="170"/>
      <c r="CI49" s="170"/>
      <c r="CJ49" s="170"/>
      <c r="CK49" s="170"/>
      <c r="CL49" s="170"/>
      <c r="CM49" s="171"/>
    </row>
    <row r="50" spans="1:106" ht="19.5" thickBot="1">
      <c r="A50" s="169"/>
      <c r="B50" s="170"/>
      <c r="C50" s="170"/>
      <c r="D50" s="170"/>
      <c r="E50" s="170"/>
      <c r="F50" s="170"/>
      <c r="G50" s="170"/>
      <c r="H50" s="170"/>
      <c r="I50" s="170"/>
      <c r="J50" s="170"/>
      <c r="K50" s="171"/>
      <c r="L50" s="169"/>
      <c r="M50" s="56" t="s">
        <v>51</v>
      </c>
      <c r="N50" s="65">
        <f>+VLOOKUP($A$1,'2561'!$A$1:$O$29,3)</f>
        <v>1477</v>
      </c>
      <c r="O50" s="65">
        <f>+VLOOKUP($A$1,'2561'!$A$1:$O$29,4)</f>
        <v>1597</v>
      </c>
      <c r="P50" s="65">
        <f>+VLOOKUP($A$1,'2561'!$A$1:$O$29,5)</f>
        <v>1622</v>
      </c>
      <c r="Q50" s="65">
        <f>+VLOOKUP($A$1,'2561'!$A$1:$O$29,6)</f>
        <v>1409</v>
      </c>
      <c r="R50" s="65">
        <f>+VLOOKUP($A$1,'2561'!$A$1:$O$29,7)</f>
        <v>1469</v>
      </c>
      <c r="S50" s="65">
        <f>+VLOOKUP($A$1,'2561'!$A$1:$O$29,8)</f>
        <v>1551</v>
      </c>
      <c r="T50" s="65">
        <f>+VLOOKUP($A$1,'2561'!$A$1:$O$29,9)</f>
        <v>1367</v>
      </c>
      <c r="U50" s="65">
        <f>+VLOOKUP($A$1,'2561'!$A$1:$O$29,10)</f>
        <v>1647</v>
      </c>
      <c r="V50" s="65">
        <f>+VLOOKUP($A$1,'2561'!$A$1:$O$29,11)</f>
        <v>1831</v>
      </c>
      <c r="W50" s="65">
        <f>+VLOOKUP($A$1,'2561'!$A$1:$O$29,12)</f>
        <v>1356</v>
      </c>
      <c r="X50" s="65">
        <f>+VLOOKUP($A$1,'2561'!$A$1:$O$29,13)</f>
        <v>1360</v>
      </c>
      <c r="Y50" s="65">
        <f>+VLOOKUP($A$1,'2561'!$A$1:$O$29,14)</f>
        <v>1325</v>
      </c>
      <c r="Z50" s="58">
        <f>SUM(N50:Y50)</f>
        <v>18011</v>
      </c>
      <c r="AA50" s="171"/>
      <c r="AB50" s="169"/>
      <c r="AC50" s="79" t="s">
        <v>51</v>
      </c>
      <c r="AD50" s="82">
        <f>+VLOOKUP($A$1,'2561'!$A$31:$O$59,3)</f>
        <v>7.4680769999999992</v>
      </c>
      <c r="AE50" s="82">
        <f>+VLOOKUP($A$1,'2561'!$A$31:$O$59,4)</f>
        <v>7.9344364900000004</v>
      </c>
      <c r="AF50" s="82">
        <f>+VLOOKUP($A$1,'2561'!$A$31:$O$59,5)</f>
        <v>7.7049535299999983</v>
      </c>
      <c r="AG50" s="82">
        <f>+VLOOKUP($A$1,'2561'!$A$31:$O$59,6)</f>
        <v>7.9389496300000015</v>
      </c>
      <c r="AH50" s="82">
        <f>+VLOOKUP($A$1,'2561'!$A$31:$O$59,7)</f>
        <v>7.9113117400000013</v>
      </c>
      <c r="AI50" s="82">
        <f>+VLOOKUP($A$1,'2561'!$A$31:$O$59,8)</f>
        <v>7.619248830000001</v>
      </c>
      <c r="AJ50" s="82">
        <f>+VLOOKUP($A$1,'2561'!$A$31:$O$59,9)</f>
        <v>8.4742439000000012</v>
      </c>
      <c r="AK50" s="82">
        <f>+VLOOKUP($A$1,'2561'!$A$31:$O$59,10)</f>
        <v>8.2438477999999993</v>
      </c>
      <c r="AL50" s="82">
        <f>+VLOOKUP($A$1,'2561'!$A$31:$O$59,11)</f>
        <v>8.1665472000000019</v>
      </c>
      <c r="AM50" s="82">
        <f>+VLOOKUP($A$1,'2561'!$A$31:$O$59,12)</f>
        <v>7.6966106999999999</v>
      </c>
      <c r="AN50" s="82">
        <f>+VLOOKUP($A$1,'2561'!$A$31:$O$59,13)</f>
        <v>7.9230571000000003</v>
      </c>
      <c r="AO50" s="82">
        <f>+VLOOKUP($A$1,'2561'!$A$31:$O$59,14)</f>
        <v>7.9509013999999985</v>
      </c>
      <c r="AP50" s="86">
        <f>SUM(AD50:AO50)</f>
        <v>95.032185319999982</v>
      </c>
      <c r="AQ50" s="171"/>
      <c r="AR50" s="169"/>
      <c r="AS50" s="133" t="s">
        <v>51</v>
      </c>
      <c r="AT50" s="134">
        <f>+VLOOKUP($A$1,'2561'!$A$121:$O$149,3)</f>
        <v>0.62185182950827211</v>
      </c>
      <c r="AU50" s="134">
        <f>+VLOOKUP($A$1,'2561'!$A$121:$O$149,4)</f>
        <v>0.68042592371056143</v>
      </c>
      <c r="AV50" s="134">
        <f>+VLOOKUP($A$1,'2561'!$A$121:$O$149,5)</f>
        <v>0.63721393418710592</v>
      </c>
      <c r="AW50" s="134">
        <f>+VLOOKUP($A$1,'2561'!$A$121:$O$149,6)</f>
        <v>0.65445843715339358</v>
      </c>
      <c r="AX50" s="134">
        <f>+VLOOKUP($A$1,'2561'!$A$121:$O$149,7)</f>
        <v>0.71989300942366607</v>
      </c>
      <c r="AY50" s="134">
        <f>+VLOOKUP($A$1,'2561'!$A$121:$O$149,8)</f>
        <v>0.62423021569648895</v>
      </c>
      <c r="AZ50" s="134">
        <f>+VLOOKUP($A$1,'2561'!$A$121:$O$149,9)</f>
        <v>0.71519939808174426</v>
      </c>
      <c r="BA50" s="134">
        <f>+VLOOKUP($A$1,'2561'!$A$121:$O$149,10)</f>
        <v>0.67118422808440037</v>
      </c>
      <c r="BB50" s="134">
        <f>+VLOOKUP($A$1,'2561'!$A$121:$O$149,11)</f>
        <v>0.68448739176734008</v>
      </c>
      <c r="BC50" s="134">
        <f>+VLOOKUP($A$1,'2561'!$A$121:$O$149,12)</f>
        <v>0.62223756044021439</v>
      </c>
      <c r="BD50" s="134">
        <f>+VLOOKUP($A$1,'2561'!$A$121:$O$149,13)</f>
        <v>0.63889951540994283</v>
      </c>
      <c r="BE50" s="134">
        <f>+VLOOKUP($A$1,'2561'!$A$121:$O$149,14)</f>
        <v>0.66071685052456641</v>
      </c>
      <c r="BF50" s="135">
        <f>+VLOOKUP($A$1,'2561'!$A$121:$O$149,15)</f>
        <v>0.66043965081316103</v>
      </c>
      <c r="BG50" s="171"/>
      <c r="BH50" s="169"/>
      <c r="BI50" s="97" t="s">
        <v>51</v>
      </c>
      <c r="BJ50" s="107">
        <f>+VLOOKUP($A$1,'2561'!$A$61:$O$89,3)</f>
        <v>2.7440430400000002</v>
      </c>
      <c r="BK50" s="107">
        <f>+VLOOKUP($A$1,'2561'!$A$61:$O$89,4)</f>
        <v>2.4672109399999997</v>
      </c>
      <c r="BL50" s="107">
        <f>+VLOOKUP($A$1,'2561'!$A$61:$O$89,5)</f>
        <v>3.0074663800000003</v>
      </c>
      <c r="BM50" s="107">
        <f>+VLOOKUP($A$1,'2561'!$A$61:$O$89,6)</f>
        <v>2.8892742400000007</v>
      </c>
      <c r="BN50" s="107">
        <f>+VLOOKUP($A$1,'2561'!$A$61:$O$89,7)</f>
        <v>2.1166883700000003</v>
      </c>
      <c r="BO50" s="107">
        <f>+VLOOKUP($A$1,'2561'!$A$61:$O$89,8)</f>
        <v>3.0420107599999997</v>
      </c>
      <c r="BP50" s="107">
        <f>+VLOOKUP($A$1,'2561'!$A$61:$O$89,9)</f>
        <v>2.20928133</v>
      </c>
      <c r="BQ50" s="107">
        <f>+VLOOKUP($A$1,'2561'!$A$61:$O$89,10)</f>
        <v>2.5998681199999996</v>
      </c>
      <c r="BR50" s="107">
        <f>+VLOOKUP($A$1,'2561'!$A$61:$O$89,11)</f>
        <v>2.2536367999999998</v>
      </c>
      <c r="BS50" s="107">
        <f>+VLOOKUP($A$1,'2561'!$A$61:$O$89,12)</f>
        <v>2.6331734199999999</v>
      </c>
      <c r="BT50" s="107">
        <f>+VLOOKUP($A$1,'2561'!$A$61:$O$89,13)</f>
        <v>2.6298108000000004</v>
      </c>
      <c r="BU50" s="107">
        <f>+VLOOKUP($A$1,'2561'!$A$61:$O$89,14)</f>
        <v>2.4189161800000005</v>
      </c>
      <c r="BV50" s="108">
        <f t="shared" si="15"/>
        <v>31.011380379999999</v>
      </c>
      <c r="BW50" s="171"/>
      <c r="BX50" s="169"/>
      <c r="BY50" s="170"/>
      <c r="BZ50" s="170"/>
      <c r="CA50" s="170"/>
      <c r="CB50" s="170"/>
      <c r="CC50" s="170"/>
      <c r="CD50" s="170"/>
      <c r="CE50" s="170"/>
      <c r="CF50" s="170"/>
      <c r="CG50" s="170"/>
      <c r="CH50" s="170"/>
      <c r="CI50" s="170"/>
      <c r="CJ50" s="170"/>
      <c r="CK50" s="170"/>
      <c r="CL50" s="170"/>
      <c r="CM50" s="171"/>
    </row>
    <row r="51" spans="1:106" ht="18.75">
      <c r="A51" s="172"/>
      <c r="B51" s="173"/>
      <c r="C51" s="173"/>
      <c r="D51" s="173"/>
      <c r="E51" s="173"/>
      <c r="F51" s="173"/>
      <c r="G51" s="173"/>
      <c r="H51" s="173"/>
      <c r="I51" s="173"/>
      <c r="J51" s="173"/>
      <c r="K51" s="174"/>
      <c r="L51" s="172"/>
      <c r="M51" s="185" t="s">
        <v>151</v>
      </c>
      <c r="N51" s="186">
        <f>+VLOOKUP($A$1,'2562'!$A$1:$O$29,3)</f>
        <v>1273</v>
      </c>
      <c r="O51" s="186">
        <f>+VLOOKUP($A$1,'2562'!$A$1:$O$29,4)</f>
        <v>1433</v>
      </c>
      <c r="P51" s="186">
        <f>+VLOOKUP($A$1,'2562'!$A$1:$O$29,5)</f>
        <v>1060</v>
      </c>
      <c r="Q51" s="186">
        <f>+VLOOKUP($A$1,'2562'!$A$1:$O$29,6)</f>
        <v>1351</v>
      </c>
      <c r="R51" s="186">
        <f>+VLOOKUP($A$1,'2562'!$A$1:$O$29,7)</f>
        <v>1304</v>
      </c>
      <c r="S51" s="186">
        <f>+VLOOKUP($A$1,'2562'!$A$1:$O$29,8)</f>
        <v>1495</v>
      </c>
      <c r="T51" s="186">
        <f>+VLOOKUP($A$1,'2562'!$A$1:$O$29,9)</f>
        <v>1291</v>
      </c>
      <c r="U51" s="186">
        <f>+VLOOKUP($A$1,'2562'!$A$1:$O$29,10)</f>
        <v>1757</v>
      </c>
      <c r="V51" s="186">
        <f>+VLOOKUP($A$1,'2562'!$A$1:$O$29,11)</f>
        <v>1678</v>
      </c>
      <c r="W51" s="186">
        <f>+VLOOKUP($A$1,'2562'!$A$1:$O$29,12)</f>
        <v>1646</v>
      </c>
      <c r="X51" s="186">
        <f>+VLOOKUP($A$1,'2562'!$A$1:$O$29,13)</f>
        <v>1351</v>
      </c>
      <c r="Y51" s="186">
        <f>+VLOOKUP($A$1,'2562'!$A$1:$O$29,14)</f>
        <v>1426</v>
      </c>
      <c r="Z51" s="412">
        <f>SUM(N51:Y51)</f>
        <v>17065</v>
      </c>
      <c r="AA51" s="174"/>
      <c r="AB51" s="172"/>
      <c r="AC51" s="183" t="s">
        <v>151</v>
      </c>
      <c r="AD51" s="184">
        <f>+VLOOKUP($A$1,'2562'!$A$31:$O$59,3)</f>
        <v>7.7537816000000008</v>
      </c>
      <c r="AE51" s="184">
        <f>+VLOOKUP($A$1,'2562'!$A$31:$O$59,4)</f>
        <v>8.062171300000001</v>
      </c>
      <c r="AF51" s="184">
        <f>+VLOOKUP($A$1,'2562'!$A$31:$O$59,5)</f>
        <v>7.9987743000000009</v>
      </c>
      <c r="AG51" s="184">
        <f>+VLOOKUP($A$1,'2562'!$A$31:$O$59,6)</f>
        <v>8.2731440000000003</v>
      </c>
      <c r="AH51" s="184">
        <f>+VLOOKUP($A$1,'2562'!$A$31:$O$59,7)</f>
        <v>8.1346291599999994</v>
      </c>
      <c r="AI51" s="184">
        <f>+VLOOKUP($A$1,'2562'!$A$31:$O$59,8)</f>
        <v>7.9400430000000028</v>
      </c>
      <c r="AJ51" s="184">
        <f>+VLOOKUP($A$1,'2562'!$A$31:$O$59,9)</f>
        <v>9.0687200000000008</v>
      </c>
      <c r="AK51" s="184">
        <f>+VLOOKUP($A$1,'2562'!$A$31:$O$59,10)</f>
        <v>9.6330479999999987</v>
      </c>
      <c r="AL51" s="184">
        <f>+VLOOKUP($A$1,'2562'!$A$31:$O$59,11)</f>
        <v>9.0603320000000007</v>
      </c>
      <c r="AM51" s="184">
        <f>+VLOOKUP($A$1,'2562'!$A$31:$O$59,12)</f>
        <v>8.3982340000000004</v>
      </c>
      <c r="AN51" s="184">
        <f>+VLOOKUP($A$1,'2562'!$A$31:$O$59,13)</f>
        <v>8.6896094999999995</v>
      </c>
      <c r="AO51" s="184">
        <f>+VLOOKUP($A$1,'2562'!$A$31:$O$59,14)</f>
        <v>8.1098049999999979</v>
      </c>
      <c r="AP51" s="406">
        <f>SUM(AD51:AO51)</f>
        <v>101.12229186</v>
      </c>
      <c r="AQ51" s="174"/>
      <c r="AR51" s="172"/>
      <c r="AS51" s="181" t="s">
        <v>151</v>
      </c>
      <c r="AT51" s="182">
        <f>+VLOOKUP($A$1,'2562'!$A$121:$O$149,3)</f>
        <v>0.62187687148785875</v>
      </c>
      <c r="AU51" s="182">
        <f>+VLOOKUP($A$1,'2562'!$A$121:$O$149,4)</f>
        <v>0.66641053141019035</v>
      </c>
      <c r="AV51" s="182">
        <f>+VLOOKUP($A$1,'2562'!$A$121:$O$149,5)</f>
        <v>0.63844575139239412</v>
      </c>
      <c r="AW51" s="182">
        <f>+VLOOKUP($A$1,'2562'!$A$121:$O$149,6)</f>
        <v>0.658946436026419</v>
      </c>
      <c r="AX51" s="182">
        <f>+VLOOKUP($A$1,'2562'!$A$121:$O$149,7)</f>
        <v>0.71546861416690688</v>
      </c>
      <c r="AY51" s="182">
        <f>+VLOOKUP($A$1,'2562'!$A$121:$O$149,8)</f>
        <v>0.62900783859144194</v>
      </c>
      <c r="AZ51" s="182">
        <f>+VLOOKUP($A$1,'2562'!$A$121:$O$149,9)</f>
        <v>0.74030609079539855</v>
      </c>
      <c r="BA51" s="182">
        <f>+VLOOKUP($A$1,'2562'!$A$121:$O$149,10)</f>
        <v>0.7586399707791579</v>
      </c>
      <c r="BB51" s="182">
        <f>+VLOOKUP($A$1,'2562'!$A$121:$O$149,11)</f>
        <v>0.73476201192525326</v>
      </c>
      <c r="BC51" s="182">
        <f>+VLOOKUP($A$1,'2562'!$A$121:$O$149,12)</f>
        <v>0.65687123070210984</v>
      </c>
      <c r="BD51" s="182">
        <f>+VLOOKUP($A$1,'2562'!$A$121:$O$149,13)</f>
        <v>0.67756579048170662</v>
      </c>
      <c r="BE51" s="182">
        <f>+VLOOKUP($A$1,'2562'!$A$121:$O$149,14)</f>
        <v>0.65159957078562225</v>
      </c>
      <c r="BF51" s="182">
        <f>+VLOOKUP($A$1,'2562'!$Q$121:$AD$149,14)</f>
        <v>0.67808620247056306</v>
      </c>
      <c r="BG51" s="174"/>
      <c r="BH51" s="172"/>
      <c r="BI51" s="179" t="s">
        <v>151</v>
      </c>
      <c r="BJ51" s="180">
        <f>+VLOOKUP($A$1,'2562'!$A$61:$O$89,3)</f>
        <v>2.7790232600000007</v>
      </c>
      <c r="BK51" s="180">
        <f>+VLOOKUP($A$1,'2562'!$A$61:$O$89,4)</f>
        <v>2.71596927</v>
      </c>
      <c r="BL51" s="180">
        <f>+VLOOKUP($A$1,'2562'!$A$61:$O$89,5)</f>
        <v>3.0215095600000001</v>
      </c>
      <c r="BM51" s="180">
        <f>+VLOOKUP($A$1,'2562'!$A$61:$O$89,6)</f>
        <v>2.8686083100000004</v>
      </c>
      <c r="BN51" s="180">
        <f>+VLOOKUP($A$1,'2562'!$A$61:$O$89,7)</f>
        <v>2.4526509600000002</v>
      </c>
      <c r="BO51" s="180">
        <f>+VLOOKUP($A$1,'2562'!$A$61:$O$89,8)</f>
        <v>3.6877840600000003</v>
      </c>
      <c r="BP51" s="180">
        <f>+VLOOKUP($A$1,'2562'!$A$61:$O$89,9)</f>
        <v>2.9347601299999995</v>
      </c>
      <c r="BQ51" s="180">
        <f>+VLOOKUP($A$1,'2562'!$A$61:$O$89,10)</f>
        <v>2.7332098100000004</v>
      </c>
      <c r="BR51" s="180">
        <f>+VLOOKUP($A$1,'2562'!$A$61:$O$89,11)</f>
        <v>2.4801339900000001</v>
      </c>
      <c r="BS51" s="180">
        <f>+VLOOKUP($A$1,'2562'!$A$61:$O$89,12)</f>
        <v>3.0924807600000004</v>
      </c>
      <c r="BT51" s="180">
        <f>+VLOOKUP($A$1,'2562'!$A$61:$O$89,13)</f>
        <v>2.5902274299999997</v>
      </c>
      <c r="BU51" s="180">
        <f>+VLOOKUP($A$1,'2562'!$A$61:$O$89,14)</f>
        <v>2.7257797400000001</v>
      </c>
      <c r="BV51" s="180">
        <f>SUM(BJ51:BU51)</f>
        <v>34.082137279999998</v>
      </c>
      <c r="BW51" s="174"/>
      <c r="BX51" s="172"/>
      <c r="BY51" s="173"/>
      <c r="BZ51" s="173"/>
      <c r="CA51" s="173"/>
      <c r="CB51" s="173"/>
      <c r="CC51" s="173"/>
      <c r="CD51" s="173"/>
      <c r="CE51" s="173"/>
      <c r="CF51" s="173"/>
      <c r="CG51" s="173"/>
      <c r="CH51" s="173"/>
      <c r="CI51" s="173"/>
      <c r="CJ51" s="173"/>
      <c r="CK51" s="173"/>
      <c r="CL51" s="173"/>
      <c r="CM51" s="174"/>
    </row>
    <row r="52" spans="1:106" ht="28.5">
      <c r="A52" s="283">
        <v>10300</v>
      </c>
      <c r="B52" s="419" t="s">
        <v>56</v>
      </c>
      <c r="C52" s="419"/>
      <c r="D52" s="419"/>
      <c r="E52" s="419"/>
      <c r="F52" s="419" t="str">
        <f>+VLOOKUP($A$1,'เป้า2562-ข้อตกลง'!$A$1:$B$29,2)</f>
        <v>กปภ.ข.9_62</v>
      </c>
      <c r="G52" s="419"/>
      <c r="H52" s="419"/>
      <c r="I52" s="419"/>
      <c r="J52" s="419"/>
      <c r="K52" s="457"/>
      <c r="L52" s="166">
        <f>+$A$1</f>
        <v>10300</v>
      </c>
      <c r="M52" s="419" t="s">
        <v>56</v>
      </c>
      <c r="N52" s="419"/>
      <c r="O52" s="419"/>
      <c r="P52" s="419"/>
      <c r="Q52" s="419" t="str">
        <f>+VLOOKUP($A$1,'เป้า2562-ข้อตกลง'!$A$1:$B$29,2)</f>
        <v>กปภ.ข.9_62</v>
      </c>
      <c r="R52" s="419"/>
      <c r="S52" s="419"/>
      <c r="T52" s="419"/>
      <c r="U52" s="419"/>
      <c r="V52" s="419"/>
      <c r="W52" s="167"/>
      <c r="X52" s="167"/>
      <c r="Y52" s="167"/>
      <c r="Z52" s="167"/>
      <c r="AA52" s="168"/>
      <c r="AB52" s="166">
        <f>+$A$1</f>
        <v>10300</v>
      </c>
      <c r="AC52" s="419" t="s">
        <v>56</v>
      </c>
      <c r="AD52" s="419"/>
      <c r="AE52" s="419"/>
      <c r="AF52" s="419"/>
      <c r="AG52" s="419" t="str">
        <f>+VLOOKUP($A$1,'เป้า2562-ข้อตกลง'!$A$1:$B$29,2)</f>
        <v>กปภ.ข.9_62</v>
      </c>
      <c r="AH52" s="419"/>
      <c r="AI52" s="419"/>
      <c r="AJ52" s="419"/>
      <c r="AK52" s="419"/>
      <c r="AL52" s="419"/>
      <c r="AM52" s="167"/>
      <c r="AN52" s="167"/>
      <c r="AO52" s="167"/>
      <c r="AP52" s="167"/>
      <c r="AQ52" s="168"/>
      <c r="AR52" s="166">
        <f>+$A$1</f>
        <v>10300</v>
      </c>
      <c r="AS52" s="419" t="s">
        <v>56</v>
      </c>
      <c r="AT52" s="419"/>
      <c r="AU52" s="419"/>
      <c r="AV52" s="419"/>
      <c r="AW52" s="419" t="str">
        <f>+VLOOKUP($A$1,'เป้า2562-ข้อตกลง'!$A$1:$B$29,2)</f>
        <v>กปภ.ข.9_62</v>
      </c>
      <c r="AX52" s="419"/>
      <c r="AY52" s="419"/>
      <c r="AZ52" s="419"/>
      <c r="BA52" s="419"/>
      <c r="BB52" s="419"/>
      <c r="BC52" s="167"/>
      <c r="BD52" s="167"/>
      <c r="BE52" s="167"/>
      <c r="BF52" s="167"/>
      <c r="BG52" s="168"/>
      <c r="BH52" s="166">
        <f>+$A$1</f>
        <v>10300</v>
      </c>
      <c r="BI52" s="419" t="s">
        <v>56</v>
      </c>
      <c r="BJ52" s="419"/>
      <c r="BK52" s="419"/>
      <c r="BL52" s="419"/>
      <c r="BM52" s="419" t="str">
        <f>+VLOOKUP($A$1,'เป้า2562-ข้อตกลง'!$A$1:$B$29,2)</f>
        <v>กปภ.ข.9_62</v>
      </c>
      <c r="BN52" s="419"/>
      <c r="BO52" s="419"/>
      <c r="BP52" s="419"/>
      <c r="BQ52" s="419"/>
      <c r="BR52" s="419"/>
      <c r="BS52" s="167"/>
      <c r="BT52" s="167"/>
      <c r="BU52" s="167"/>
      <c r="BV52" s="167"/>
      <c r="BW52" s="168"/>
      <c r="BX52" s="166">
        <f>+$A$1</f>
        <v>10300</v>
      </c>
      <c r="BY52" s="419" t="s">
        <v>56</v>
      </c>
      <c r="BZ52" s="419"/>
      <c r="CA52" s="419"/>
      <c r="CB52" s="419"/>
      <c r="CC52" s="419" t="str">
        <f>+VLOOKUP($A$1,'เป้า2562-ข้อตกลง'!$A$1:$B$29,2)</f>
        <v>กปภ.ข.9_62</v>
      </c>
      <c r="CD52" s="419"/>
      <c r="CE52" s="419"/>
      <c r="CF52" s="419"/>
      <c r="CG52" s="419"/>
      <c r="CH52" s="419"/>
      <c r="CI52" s="167"/>
      <c r="CJ52" s="167"/>
      <c r="CK52" s="167"/>
      <c r="CL52" s="167"/>
      <c r="CM52" s="168"/>
    </row>
    <row r="53" spans="1:106">
      <c r="A53" s="169"/>
      <c r="B53" s="170"/>
      <c r="C53" s="170"/>
      <c r="D53" s="170"/>
      <c r="E53" s="170"/>
      <c r="F53" s="170"/>
      <c r="G53" s="170"/>
      <c r="H53" s="170"/>
      <c r="I53" s="170"/>
      <c r="J53" s="170"/>
      <c r="K53" s="171"/>
      <c r="L53" s="169"/>
      <c r="M53" s="170"/>
      <c r="N53" s="170"/>
      <c r="O53" s="170"/>
      <c r="P53" s="170"/>
      <c r="Q53" s="170"/>
      <c r="R53" s="170"/>
      <c r="S53" s="170"/>
      <c r="T53" s="170"/>
      <c r="U53" s="170"/>
      <c r="V53" s="170"/>
      <c r="W53" s="170"/>
      <c r="X53" s="170"/>
      <c r="Y53" s="170"/>
      <c r="Z53" s="170"/>
      <c r="AA53" s="171"/>
      <c r="AB53" s="169"/>
      <c r="AC53" s="170"/>
      <c r="AD53" s="170"/>
      <c r="AE53" s="170"/>
      <c r="AF53" s="170"/>
      <c r="AG53" s="170"/>
      <c r="AH53" s="170"/>
      <c r="AI53" s="170"/>
      <c r="AJ53" s="170"/>
      <c r="AK53" s="170"/>
      <c r="AL53" s="170"/>
      <c r="AM53" s="170"/>
      <c r="AN53" s="170"/>
      <c r="AO53" s="170"/>
      <c r="AP53" s="170"/>
      <c r="AQ53" s="171"/>
      <c r="AR53" s="169"/>
      <c r="AS53" s="170"/>
      <c r="AT53" s="170"/>
      <c r="AU53" s="170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1"/>
      <c r="BH53" s="169"/>
      <c r="BI53" s="170"/>
      <c r="BJ53" s="170"/>
      <c r="BK53" s="170"/>
      <c r="BL53" s="170"/>
      <c r="BM53" s="170"/>
      <c r="BN53" s="170"/>
      <c r="BO53" s="170"/>
      <c r="BP53" s="170"/>
      <c r="BQ53" s="170"/>
      <c r="BR53" s="170"/>
      <c r="BS53" s="170"/>
      <c r="BT53" s="170"/>
      <c r="BU53" s="170"/>
      <c r="BV53" s="170"/>
      <c r="BW53" s="171"/>
      <c r="BX53" s="169"/>
      <c r="BY53" s="170"/>
      <c r="BZ53" s="170"/>
      <c r="CA53" s="170"/>
      <c r="CB53" s="170"/>
      <c r="CC53" s="170"/>
      <c r="CD53" s="170"/>
      <c r="CE53" s="170"/>
      <c r="CF53" s="170"/>
      <c r="CG53" s="170"/>
      <c r="CH53" s="170"/>
      <c r="CI53" s="170"/>
      <c r="CJ53" s="170"/>
      <c r="CK53" s="170"/>
      <c r="CL53" s="170"/>
      <c r="CM53" s="171"/>
    </row>
    <row r="54" spans="1:106">
      <c r="A54" s="169"/>
      <c r="B54" s="170"/>
      <c r="C54" s="170"/>
      <c r="D54" s="170"/>
      <c r="E54" s="170"/>
      <c r="F54" s="170"/>
      <c r="G54" s="170"/>
      <c r="H54" s="170"/>
      <c r="I54" s="170"/>
      <c r="J54" s="170"/>
      <c r="K54" s="171"/>
      <c r="L54" s="169"/>
      <c r="M54" s="170"/>
      <c r="N54" s="170"/>
      <c r="O54" s="170"/>
      <c r="P54" s="170"/>
      <c r="Q54" s="170"/>
      <c r="R54" s="170"/>
      <c r="S54" s="170"/>
      <c r="T54" s="170"/>
      <c r="U54" s="170"/>
      <c r="V54" s="170"/>
      <c r="W54" s="170"/>
      <c r="X54" s="170"/>
      <c r="Y54" s="170"/>
      <c r="Z54" s="170"/>
      <c r="AA54" s="171"/>
      <c r="AB54" s="169"/>
      <c r="AC54" s="170"/>
      <c r="AD54" s="170"/>
      <c r="AE54" s="170"/>
      <c r="AF54" s="170"/>
      <c r="AG54" s="170"/>
      <c r="AH54" s="170"/>
      <c r="AI54" s="170"/>
      <c r="AJ54" s="170"/>
      <c r="AK54" s="170"/>
      <c r="AL54" s="170"/>
      <c r="AM54" s="170"/>
      <c r="AN54" s="170"/>
      <c r="AO54" s="170"/>
      <c r="AP54" s="170"/>
      <c r="AQ54" s="171"/>
      <c r="AR54" s="169"/>
      <c r="AS54" s="170"/>
      <c r="AT54" s="170"/>
      <c r="AU54" s="170"/>
      <c r="AV54" s="170"/>
      <c r="AW54" s="170"/>
      <c r="AX54" s="170"/>
      <c r="AY54" s="170"/>
      <c r="AZ54" s="170"/>
      <c r="BA54" s="170"/>
      <c r="BB54" s="170"/>
      <c r="BC54" s="170"/>
      <c r="BD54" s="170"/>
      <c r="BE54" s="170"/>
      <c r="BF54" s="170"/>
      <c r="BG54" s="171"/>
      <c r="BH54" s="169"/>
      <c r="BI54" s="170"/>
      <c r="BJ54" s="170"/>
      <c r="BK54" s="170"/>
      <c r="BL54" s="170"/>
      <c r="BM54" s="170"/>
      <c r="BN54" s="170"/>
      <c r="BO54" s="170"/>
      <c r="BP54" s="170"/>
      <c r="BQ54" s="170"/>
      <c r="BR54" s="170"/>
      <c r="BS54" s="170"/>
      <c r="BT54" s="170"/>
      <c r="BU54" s="170"/>
      <c r="BV54" s="170"/>
      <c r="BW54" s="171"/>
      <c r="BX54" s="169"/>
      <c r="BY54" s="170"/>
      <c r="BZ54" s="170"/>
      <c r="CA54" s="170"/>
      <c r="CB54" s="170"/>
      <c r="CC54" s="170"/>
      <c r="CD54" s="170"/>
      <c r="CE54" s="170"/>
      <c r="CF54" s="170"/>
      <c r="CG54" s="170"/>
      <c r="CH54" s="170"/>
      <c r="CI54" s="170"/>
      <c r="CJ54" s="170"/>
      <c r="CK54" s="170"/>
      <c r="CL54" s="170"/>
      <c r="CM54" s="171"/>
    </row>
    <row r="55" spans="1:106" ht="23.25">
      <c r="A55" s="284"/>
      <c r="B55" s="285"/>
      <c r="C55" s="285"/>
      <c r="D55" s="285"/>
      <c r="E55" s="285"/>
      <c r="F55" s="285"/>
      <c r="G55" s="285"/>
      <c r="H55" s="285"/>
      <c r="I55" s="285"/>
      <c r="J55" s="285"/>
      <c r="K55" s="286"/>
      <c r="L55" s="169"/>
      <c r="M55" s="170"/>
      <c r="N55" s="170"/>
      <c r="O55" s="170"/>
      <c r="P55" s="170"/>
      <c r="Q55" s="170"/>
      <c r="R55" s="170"/>
      <c r="S55" s="170"/>
      <c r="T55" s="170"/>
      <c r="U55" s="170"/>
      <c r="V55" s="170"/>
      <c r="W55" s="170"/>
      <c r="X55" s="170"/>
      <c r="Y55" s="170"/>
      <c r="Z55" s="170"/>
      <c r="AA55" s="171"/>
      <c r="AB55" s="169"/>
      <c r="AC55" s="170"/>
      <c r="AD55" s="170"/>
      <c r="AE55" s="170"/>
      <c r="AF55" s="170"/>
      <c r="AG55" s="170"/>
      <c r="AH55" s="170"/>
      <c r="AI55" s="170"/>
      <c r="AJ55" s="170"/>
      <c r="AK55" s="170"/>
      <c r="AL55" s="170"/>
      <c r="AM55" s="170"/>
      <c r="AN55" s="170"/>
      <c r="AO55" s="170"/>
      <c r="AP55" s="170"/>
      <c r="AQ55" s="171"/>
      <c r="AR55" s="169"/>
      <c r="AS55" s="170"/>
      <c r="AT55" s="170"/>
      <c r="AU55" s="170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1"/>
      <c r="BH55" s="169"/>
      <c r="BI55" s="170"/>
      <c r="BJ55" s="170"/>
      <c r="BK55" s="170"/>
      <c r="BL55" s="170"/>
      <c r="BM55" s="170"/>
      <c r="BN55" s="170"/>
      <c r="BO55" s="170"/>
      <c r="BP55" s="170"/>
      <c r="BQ55" s="170"/>
      <c r="BR55" s="170"/>
      <c r="BS55" s="170"/>
      <c r="BT55" s="170"/>
      <c r="BU55" s="170"/>
      <c r="BV55" s="170"/>
      <c r="BW55" s="171"/>
      <c r="BX55" s="169"/>
      <c r="BY55" s="170"/>
      <c r="BZ55" s="170"/>
      <c r="CA55" s="170"/>
      <c r="CB55" s="170"/>
      <c r="CC55" s="170"/>
      <c r="CD55" s="170"/>
      <c r="CE55" s="170"/>
      <c r="CF55" s="170"/>
      <c r="CG55" s="170"/>
      <c r="CH55" s="170"/>
      <c r="CI55" s="170"/>
      <c r="CJ55" s="170"/>
      <c r="CK55" s="170"/>
      <c r="CL55" s="170"/>
      <c r="CM55" s="171"/>
    </row>
    <row r="56" spans="1:106">
      <c r="A56" s="169"/>
      <c r="B56" s="170"/>
      <c r="C56" s="170"/>
      <c r="D56" s="170"/>
      <c r="E56" s="170"/>
      <c r="F56" s="170"/>
      <c r="G56" s="170"/>
      <c r="H56" s="170"/>
      <c r="I56" s="170"/>
      <c r="J56" s="170"/>
      <c r="K56" s="171"/>
      <c r="L56" s="169"/>
      <c r="M56" s="170"/>
      <c r="N56" s="170"/>
      <c r="O56" s="170"/>
      <c r="P56" s="170"/>
      <c r="Q56" s="170"/>
      <c r="R56" s="170"/>
      <c r="S56" s="170"/>
      <c r="T56" s="170"/>
      <c r="U56" s="170"/>
      <c r="V56" s="170"/>
      <c r="W56" s="170"/>
      <c r="X56" s="170"/>
      <c r="Y56" s="170"/>
      <c r="Z56" s="170"/>
      <c r="AA56" s="171"/>
      <c r="AB56" s="169"/>
      <c r="AC56" s="170"/>
      <c r="AD56" s="170"/>
      <c r="AE56" s="170"/>
      <c r="AF56" s="170"/>
      <c r="AG56" s="170"/>
      <c r="AH56" s="170"/>
      <c r="AI56" s="170"/>
      <c r="AJ56" s="170"/>
      <c r="AK56" s="170"/>
      <c r="AL56" s="170"/>
      <c r="AM56" s="170"/>
      <c r="AN56" s="170"/>
      <c r="AO56" s="170"/>
      <c r="AP56" s="170"/>
      <c r="AQ56" s="171"/>
      <c r="AR56" s="169"/>
      <c r="AS56" s="170"/>
      <c r="AT56" s="170"/>
      <c r="AU56" s="170"/>
      <c r="AV56" s="170"/>
      <c r="AW56" s="170"/>
      <c r="AX56" s="170"/>
      <c r="AY56" s="170"/>
      <c r="AZ56" s="170"/>
      <c r="BA56" s="170"/>
      <c r="BB56" s="170"/>
      <c r="BC56" s="170"/>
      <c r="BD56" s="170"/>
      <c r="BE56" s="170"/>
      <c r="BF56" s="170"/>
      <c r="BG56" s="171"/>
      <c r="BH56" s="169"/>
      <c r="BI56" s="170"/>
      <c r="BJ56" s="170"/>
      <c r="BK56" s="170"/>
      <c r="BL56" s="170"/>
      <c r="BM56" s="170"/>
      <c r="BN56" s="170"/>
      <c r="BO56" s="170"/>
      <c r="BP56" s="170"/>
      <c r="BQ56" s="170"/>
      <c r="BR56" s="170"/>
      <c r="BS56" s="170"/>
      <c r="BT56" s="170"/>
      <c r="BU56" s="170"/>
      <c r="BV56" s="170"/>
      <c r="BW56" s="171"/>
      <c r="BX56" s="169"/>
      <c r="BY56" s="170"/>
      <c r="BZ56" s="170"/>
      <c r="CA56" s="170"/>
      <c r="CB56" s="170"/>
      <c r="CC56" s="170"/>
      <c r="CD56" s="170"/>
      <c r="CE56" s="170"/>
      <c r="CF56" s="170"/>
      <c r="CG56" s="170"/>
      <c r="CH56" s="170"/>
      <c r="CI56" s="170"/>
      <c r="CJ56" s="170"/>
      <c r="CK56" s="170"/>
      <c r="CL56" s="170"/>
      <c r="CM56" s="171"/>
    </row>
    <row r="57" spans="1:106">
      <c r="A57" s="169"/>
      <c r="B57" s="170"/>
      <c r="C57" s="170"/>
      <c r="D57" s="170"/>
      <c r="E57" s="170"/>
      <c r="F57" s="170"/>
      <c r="G57" s="170"/>
      <c r="H57" s="170"/>
      <c r="I57" s="170"/>
      <c r="J57" s="170"/>
      <c r="K57" s="171"/>
      <c r="L57" s="169"/>
      <c r="M57" s="170"/>
      <c r="N57" s="170"/>
      <c r="O57" s="170"/>
      <c r="P57" s="170"/>
      <c r="Q57" s="170"/>
      <c r="R57" s="170"/>
      <c r="S57" s="170"/>
      <c r="T57" s="170"/>
      <c r="U57" s="170"/>
      <c r="V57" s="170"/>
      <c r="W57" s="170"/>
      <c r="X57" s="170"/>
      <c r="Y57" s="170"/>
      <c r="Z57" s="170"/>
      <c r="AA57" s="171"/>
      <c r="AB57" s="169"/>
      <c r="AC57" s="170"/>
      <c r="AD57" s="170"/>
      <c r="AE57" s="170"/>
      <c r="AF57" s="170"/>
      <c r="AG57" s="170"/>
      <c r="AH57" s="170"/>
      <c r="AI57" s="170"/>
      <c r="AJ57" s="170"/>
      <c r="AK57" s="170"/>
      <c r="AL57" s="170"/>
      <c r="AM57" s="170"/>
      <c r="AN57" s="170"/>
      <c r="AO57" s="170"/>
      <c r="AP57" s="170"/>
      <c r="AQ57" s="171"/>
      <c r="AR57" s="169"/>
      <c r="AS57" s="170"/>
      <c r="AT57" s="170"/>
      <c r="AU57" s="170"/>
      <c r="AV57" s="170"/>
      <c r="AW57" s="170"/>
      <c r="AX57" s="170"/>
      <c r="AY57" s="170"/>
      <c r="AZ57" s="170"/>
      <c r="BA57" s="170"/>
      <c r="BB57" s="170"/>
      <c r="BC57" s="170"/>
      <c r="BD57" s="170"/>
      <c r="BE57" s="170"/>
      <c r="BF57" s="170"/>
      <c r="BG57" s="171"/>
      <c r="BH57" s="169"/>
      <c r="BI57" s="170"/>
      <c r="BJ57" s="170"/>
      <c r="BK57" s="170"/>
      <c r="BL57" s="170"/>
      <c r="BM57" s="170"/>
      <c r="BN57" s="170"/>
      <c r="BO57" s="170"/>
      <c r="BP57" s="170"/>
      <c r="BQ57" s="170"/>
      <c r="BR57" s="170"/>
      <c r="BS57" s="170"/>
      <c r="BT57" s="170"/>
      <c r="BU57" s="170"/>
      <c r="BV57" s="170"/>
      <c r="BW57" s="171"/>
      <c r="BX57" s="169"/>
      <c r="BY57" s="170"/>
      <c r="BZ57" s="170"/>
      <c r="CA57" s="170"/>
      <c r="CB57" s="170"/>
      <c r="CC57" s="170"/>
      <c r="CD57" s="170"/>
      <c r="CE57" s="170"/>
      <c r="CF57" s="170"/>
      <c r="CG57" s="170"/>
      <c r="CH57" s="170"/>
      <c r="CI57" s="170"/>
      <c r="CJ57" s="170"/>
      <c r="CK57" s="170"/>
      <c r="CL57" s="170"/>
      <c r="CM57" s="171"/>
    </row>
    <row r="58" spans="1:106" ht="23.25">
      <c r="A58" s="169"/>
      <c r="B58" s="170"/>
      <c r="C58" s="170"/>
      <c r="D58" s="170"/>
      <c r="E58" s="170"/>
      <c r="F58" s="170"/>
      <c r="G58" s="170"/>
      <c r="H58" s="170"/>
      <c r="I58" s="170"/>
      <c r="J58" s="170"/>
      <c r="K58" s="171"/>
      <c r="L58" s="169"/>
      <c r="M58" s="170"/>
      <c r="N58" s="170"/>
      <c r="O58" s="170"/>
      <c r="P58" s="170"/>
      <c r="Q58" s="170"/>
      <c r="R58" s="170"/>
      <c r="S58" s="170"/>
      <c r="T58" s="170"/>
      <c r="U58" s="170"/>
      <c r="V58" s="170"/>
      <c r="W58" s="170"/>
      <c r="X58" s="170"/>
      <c r="Y58" s="170"/>
      <c r="Z58" s="170"/>
      <c r="AA58" s="171"/>
      <c r="AB58" s="169"/>
      <c r="AC58" s="170"/>
      <c r="AD58" s="170"/>
      <c r="AE58" s="170"/>
      <c r="AF58" s="170"/>
      <c r="AG58" s="170"/>
      <c r="AH58" s="170"/>
      <c r="AI58" s="170"/>
      <c r="AJ58" s="170"/>
      <c r="AK58" s="170"/>
      <c r="AL58" s="170"/>
      <c r="AM58" s="170"/>
      <c r="AN58" s="170"/>
      <c r="AO58" s="170"/>
      <c r="AP58" s="170"/>
      <c r="AQ58" s="171"/>
      <c r="AR58" s="169"/>
      <c r="AS58" s="170"/>
      <c r="AT58" s="170"/>
      <c r="AU58" s="170"/>
      <c r="AV58" s="170"/>
      <c r="AW58" s="170"/>
      <c r="AX58" s="170"/>
      <c r="AY58" s="170"/>
      <c r="AZ58" s="170"/>
      <c r="BA58" s="170"/>
      <c r="BB58" s="170"/>
      <c r="BC58" s="170"/>
      <c r="BD58" s="170"/>
      <c r="BE58" s="170"/>
      <c r="BF58" s="170"/>
      <c r="BG58" s="171"/>
      <c r="BH58" s="169"/>
      <c r="BI58" s="170"/>
      <c r="BJ58" s="170"/>
      <c r="BK58" s="170"/>
      <c r="BL58" s="170"/>
      <c r="BM58" s="170"/>
      <c r="BN58" s="170"/>
      <c r="BO58" s="170"/>
      <c r="BP58" s="170"/>
      <c r="BQ58" s="170"/>
      <c r="BR58" s="170"/>
      <c r="BS58" s="170"/>
      <c r="BT58" s="170"/>
      <c r="BU58" s="170"/>
      <c r="BV58" s="170"/>
      <c r="BW58" s="171"/>
      <c r="BX58" s="169"/>
      <c r="BY58" s="170"/>
      <c r="BZ58" s="170"/>
      <c r="CA58" s="170"/>
      <c r="CB58" s="170"/>
      <c r="CC58" s="170"/>
      <c r="CD58" s="170"/>
      <c r="CE58" s="170"/>
      <c r="CF58" s="170"/>
      <c r="CG58" s="170"/>
      <c r="CH58" s="170"/>
      <c r="CI58" s="170"/>
      <c r="CJ58" s="170"/>
      <c r="CK58" s="170"/>
      <c r="CL58" s="170"/>
      <c r="CM58" s="171"/>
      <c r="CO58" s="68"/>
      <c r="CP58" s="68"/>
      <c r="CQ58" s="68"/>
      <c r="CR58" s="68"/>
      <c r="CS58" s="68"/>
      <c r="CT58" s="68"/>
      <c r="CU58" s="68"/>
      <c r="CV58" s="68"/>
      <c r="CW58" s="68"/>
      <c r="CX58" s="68"/>
      <c r="CY58" s="68"/>
      <c r="CZ58" s="68"/>
      <c r="DA58" s="68"/>
      <c r="DB58" s="68"/>
    </row>
    <row r="59" spans="1:106" s="68" customFormat="1" ht="29.25" customHeight="1">
      <c r="A59" s="169"/>
      <c r="B59" s="170"/>
      <c r="C59" s="170"/>
      <c r="D59" s="170"/>
      <c r="E59" s="170"/>
      <c r="F59" s="170"/>
      <c r="G59" s="170"/>
      <c r="H59" s="170"/>
      <c r="I59" s="170"/>
      <c r="J59" s="170"/>
      <c r="K59" s="171"/>
      <c r="L59" s="169"/>
      <c r="M59" s="170"/>
      <c r="N59" s="170"/>
      <c r="O59" s="170"/>
      <c r="P59" s="170"/>
      <c r="Q59" s="170"/>
      <c r="R59" s="170"/>
      <c r="S59" s="170"/>
      <c r="T59" s="170"/>
      <c r="U59" s="170"/>
      <c r="V59" s="170"/>
      <c r="W59" s="170"/>
      <c r="X59" s="170"/>
      <c r="Y59" s="170"/>
      <c r="Z59" s="170"/>
      <c r="AA59" s="171"/>
      <c r="AB59" s="169"/>
      <c r="AC59" s="170"/>
      <c r="AD59" s="170"/>
      <c r="AE59" s="170"/>
      <c r="AF59" s="170"/>
      <c r="AG59" s="170"/>
      <c r="AH59" s="170"/>
      <c r="AI59" s="170"/>
      <c r="AJ59" s="170"/>
      <c r="AK59" s="170"/>
      <c r="AL59" s="170"/>
      <c r="AM59" s="170"/>
      <c r="AN59" s="170"/>
      <c r="AO59" s="170"/>
      <c r="AP59" s="170"/>
      <c r="AQ59" s="171"/>
      <c r="AR59" s="169"/>
      <c r="AS59" s="170"/>
      <c r="AT59" s="170"/>
      <c r="AU59" s="170"/>
      <c r="AV59" s="170"/>
      <c r="AW59" s="170"/>
      <c r="AX59" s="170"/>
      <c r="AY59" s="170"/>
      <c r="AZ59" s="170"/>
      <c r="BA59" s="170"/>
      <c r="BB59" s="170"/>
      <c r="BC59" s="170"/>
      <c r="BD59" s="170"/>
      <c r="BE59" s="170"/>
      <c r="BF59" s="170"/>
      <c r="BG59" s="171"/>
      <c r="BH59" s="169"/>
      <c r="BI59" s="170"/>
      <c r="BJ59" s="170"/>
      <c r="BK59" s="170"/>
      <c r="BL59" s="170"/>
      <c r="BM59" s="170"/>
      <c r="BN59" s="170"/>
      <c r="BO59" s="170"/>
      <c r="BP59" s="170"/>
      <c r="BQ59" s="170"/>
      <c r="BR59" s="170"/>
      <c r="BS59" s="170"/>
      <c r="BT59" s="170"/>
      <c r="BU59" s="170"/>
      <c r="BV59" s="170"/>
      <c r="BW59" s="171"/>
      <c r="BX59" s="169"/>
      <c r="BY59" s="170"/>
      <c r="BZ59" s="170"/>
      <c r="CA59" s="170"/>
      <c r="CB59" s="170"/>
      <c r="CC59" s="170"/>
      <c r="CD59" s="170"/>
      <c r="CE59" s="170"/>
      <c r="CF59" s="170"/>
      <c r="CG59" s="170"/>
      <c r="CH59" s="170"/>
      <c r="CI59" s="170"/>
      <c r="CJ59" s="170"/>
      <c r="CK59" s="170"/>
      <c r="CL59" s="170"/>
      <c r="CM59" s="171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</row>
    <row r="60" spans="1:106">
      <c r="A60" s="169"/>
      <c r="B60" s="170"/>
      <c r="C60" s="170"/>
      <c r="D60" s="170"/>
      <c r="E60" s="170"/>
      <c r="F60" s="170"/>
      <c r="G60" s="170"/>
      <c r="H60" s="170"/>
      <c r="I60" s="170"/>
      <c r="J60" s="170"/>
      <c r="K60" s="171"/>
      <c r="L60" s="169"/>
      <c r="M60" s="170"/>
      <c r="N60" s="170"/>
      <c r="O60" s="170"/>
      <c r="P60" s="170"/>
      <c r="Q60" s="170"/>
      <c r="R60" s="170"/>
      <c r="S60" s="170"/>
      <c r="T60" s="170"/>
      <c r="U60" s="170"/>
      <c r="V60" s="170"/>
      <c r="W60" s="170"/>
      <c r="X60" s="170"/>
      <c r="Y60" s="170"/>
      <c r="Z60" s="170"/>
      <c r="AA60" s="171"/>
      <c r="AB60" s="169"/>
      <c r="AC60" s="170"/>
      <c r="AD60" s="170"/>
      <c r="AE60" s="170"/>
      <c r="AF60" s="170"/>
      <c r="AG60" s="170"/>
      <c r="AH60" s="170"/>
      <c r="AI60" s="170"/>
      <c r="AJ60" s="170"/>
      <c r="AK60" s="170"/>
      <c r="AL60" s="170"/>
      <c r="AM60" s="170"/>
      <c r="AN60" s="170"/>
      <c r="AO60" s="170"/>
      <c r="AP60" s="170"/>
      <c r="AQ60" s="171"/>
      <c r="AR60" s="169"/>
      <c r="AS60" s="170"/>
      <c r="AT60" s="170"/>
      <c r="AU60" s="170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1"/>
      <c r="BH60" s="169"/>
      <c r="BI60" s="170"/>
      <c r="BJ60" s="170"/>
      <c r="BK60" s="170"/>
      <c r="BL60" s="170"/>
      <c r="BM60" s="170"/>
      <c r="BN60" s="170"/>
      <c r="BO60" s="170"/>
      <c r="BP60" s="170"/>
      <c r="BQ60" s="170"/>
      <c r="BR60" s="170"/>
      <c r="BS60" s="170"/>
      <c r="BT60" s="170"/>
      <c r="BU60" s="170"/>
      <c r="BV60" s="170"/>
      <c r="BW60" s="171"/>
      <c r="BX60" s="169"/>
      <c r="BY60" s="170"/>
      <c r="BZ60" s="170"/>
      <c r="CA60" s="170"/>
      <c r="CB60" s="170"/>
      <c r="CC60" s="170"/>
      <c r="CD60" s="170"/>
      <c r="CE60" s="170"/>
      <c r="CF60" s="170"/>
      <c r="CG60" s="170"/>
      <c r="CH60" s="170"/>
      <c r="CI60" s="170"/>
      <c r="CJ60" s="170"/>
      <c r="CK60" s="170"/>
      <c r="CL60" s="170"/>
      <c r="CM60" s="171"/>
    </row>
    <row r="61" spans="1:106">
      <c r="A61" s="169"/>
      <c r="B61" s="170"/>
      <c r="C61" s="170"/>
      <c r="D61" s="170"/>
      <c r="E61" s="170"/>
      <c r="F61" s="170"/>
      <c r="G61" s="170"/>
      <c r="H61" s="170"/>
      <c r="I61" s="170"/>
      <c r="J61" s="170"/>
      <c r="K61" s="171"/>
      <c r="L61" s="169"/>
      <c r="M61" s="170"/>
      <c r="N61" s="170"/>
      <c r="O61" s="170"/>
      <c r="P61" s="170"/>
      <c r="Q61" s="170"/>
      <c r="R61" s="170"/>
      <c r="S61" s="170"/>
      <c r="T61" s="170"/>
      <c r="U61" s="170"/>
      <c r="V61" s="170"/>
      <c r="W61" s="170"/>
      <c r="X61" s="170"/>
      <c r="Y61" s="170"/>
      <c r="Z61" s="170"/>
      <c r="AA61" s="171"/>
      <c r="AB61" s="169"/>
      <c r="AC61" s="170"/>
      <c r="AD61" s="170"/>
      <c r="AE61" s="170"/>
      <c r="AF61" s="170"/>
      <c r="AG61" s="170"/>
      <c r="AH61" s="170"/>
      <c r="AI61" s="170"/>
      <c r="AJ61" s="170"/>
      <c r="AK61" s="170"/>
      <c r="AL61" s="170"/>
      <c r="AM61" s="170"/>
      <c r="AN61" s="170"/>
      <c r="AO61" s="170"/>
      <c r="AP61" s="170"/>
      <c r="AQ61" s="171"/>
      <c r="AR61" s="169"/>
      <c r="AS61" s="170"/>
      <c r="AT61" s="170"/>
      <c r="AU61" s="170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1"/>
      <c r="BH61" s="169"/>
      <c r="BI61" s="170"/>
      <c r="BJ61" s="170"/>
      <c r="BK61" s="170"/>
      <c r="BL61" s="170"/>
      <c r="BM61" s="170"/>
      <c r="BN61" s="170"/>
      <c r="BO61" s="170"/>
      <c r="BP61" s="170"/>
      <c r="BQ61" s="170"/>
      <c r="BR61" s="170"/>
      <c r="BS61" s="170"/>
      <c r="BT61" s="170"/>
      <c r="BU61" s="170"/>
      <c r="BV61" s="170"/>
      <c r="BW61" s="171"/>
      <c r="BX61" s="169"/>
      <c r="BY61" s="170"/>
      <c r="BZ61" s="170"/>
      <c r="CA61" s="170"/>
      <c r="CB61" s="170"/>
      <c r="CC61" s="170"/>
      <c r="CD61" s="170"/>
      <c r="CE61" s="170"/>
      <c r="CF61" s="170"/>
      <c r="CG61" s="170"/>
      <c r="CH61" s="170"/>
      <c r="CI61" s="170"/>
      <c r="CJ61" s="170"/>
      <c r="CK61" s="170"/>
      <c r="CL61" s="170"/>
      <c r="CM61" s="171"/>
    </row>
    <row r="62" spans="1:106">
      <c r="A62" s="169"/>
      <c r="B62" s="170"/>
      <c r="C62" s="170"/>
      <c r="D62" s="170"/>
      <c r="E62" s="170"/>
      <c r="F62" s="170"/>
      <c r="G62" s="170"/>
      <c r="H62" s="170"/>
      <c r="I62" s="170"/>
      <c r="J62" s="170"/>
      <c r="K62" s="171"/>
      <c r="L62" s="169"/>
      <c r="M62" s="170"/>
      <c r="N62" s="170"/>
      <c r="O62" s="170"/>
      <c r="P62" s="170"/>
      <c r="Q62" s="170"/>
      <c r="R62" s="170"/>
      <c r="S62" s="170"/>
      <c r="T62" s="170"/>
      <c r="U62" s="170"/>
      <c r="V62" s="170"/>
      <c r="W62" s="170"/>
      <c r="X62" s="170"/>
      <c r="Y62" s="170"/>
      <c r="Z62" s="170"/>
      <c r="AA62" s="171"/>
      <c r="AB62" s="169"/>
      <c r="AC62" s="170"/>
      <c r="AD62" s="170"/>
      <c r="AE62" s="170"/>
      <c r="AF62" s="170"/>
      <c r="AG62" s="170"/>
      <c r="AH62" s="170"/>
      <c r="AI62" s="170"/>
      <c r="AJ62" s="170"/>
      <c r="AK62" s="170"/>
      <c r="AL62" s="170"/>
      <c r="AM62" s="170"/>
      <c r="AN62" s="170"/>
      <c r="AO62" s="170"/>
      <c r="AP62" s="170"/>
      <c r="AQ62" s="171"/>
      <c r="AR62" s="169"/>
      <c r="AS62" s="170"/>
      <c r="AT62" s="170"/>
      <c r="AU62" s="170"/>
      <c r="AV62" s="170"/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1"/>
      <c r="BH62" s="169"/>
      <c r="BI62" s="170"/>
      <c r="BJ62" s="170"/>
      <c r="BK62" s="170"/>
      <c r="BL62" s="170"/>
      <c r="BM62" s="170"/>
      <c r="BN62" s="170"/>
      <c r="BO62" s="170"/>
      <c r="BP62" s="170"/>
      <c r="BQ62" s="170"/>
      <c r="BR62" s="170"/>
      <c r="BS62" s="170"/>
      <c r="BT62" s="170"/>
      <c r="BU62" s="170"/>
      <c r="BV62" s="170"/>
      <c r="BW62" s="171"/>
      <c r="BX62" s="169"/>
      <c r="BY62" s="170"/>
      <c r="BZ62" s="170"/>
      <c r="CA62" s="170"/>
      <c r="CB62" s="170"/>
      <c r="CC62" s="170"/>
      <c r="CD62" s="170"/>
      <c r="CE62" s="170"/>
      <c r="CF62" s="170"/>
      <c r="CG62" s="170"/>
      <c r="CH62" s="170"/>
      <c r="CI62" s="170"/>
      <c r="CJ62" s="170"/>
      <c r="CK62" s="170"/>
      <c r="CL62" s="170"/>
      <c r="CM62" s="171"/>
    </row>
    <row r="63" spans="1:106">
      <c r="A63" s="169"/>
      <c r="B63" s="170"/>
      <c r="C63" s="170"/>
      <c r="D63" s="170"/>
      <c r="E63" s="170"/>
      <c r="F63" s="170"/>
      <c r="G63" s="170"/>
      <c r="H63" s="170"/>
      <c r="I63" s="170"/>
      <c r="J63" s="170"/>
      <c r="K63" s="171"/>
      <c r="L63" s="169"/>
      <c r="M63" s="170"/>
      <c r="N63" s="170"/>
      <c r="O63" s="170"/>
      <c r="P63" s="170"/>
      <c r="Q63" s="170"/>
      <c r="R63" s="170"/>
      <c r="S63" s="170"/>
      <c r="T63" s="170"/>
      <c r="U63" s="170"/>
      <c r="V63" s="170"/>
      <c r="W63" s="170"/>
      <c r="X63" s="170"/>
      <c r="Y63" s="170"/>
      <c r="Z63" s="170"/>
      <c r="AA63" s="171"/>
      <c r="AB63" s="169"/>
      <c r="AC63" s="170"/>
      <c r="AD63" s="170"/>
      <c r="AE63" s="170"/>
      <c r="AF63" s="170"/>
      <c r="AG63" s="170"/>
      <c r="AH63" s="170"/>
      <c r="AI63" s="170"/>
      <c r="AJ63" s="170"/>
      <c r="AK63" s="170"/>
      <c r="AL63" s="170"/>
      <c r="AM63" s="170"/>
      <c r="AN63" s="170"/>
      <c r="AO63" s="170"/>
      <c r="AP63" s="170"/>
      <c r="AQ63" s="171"/>
      <c r="AR63" s="169"/>
      <c r="AS63" s="170"/>
      <c r="AT63" s="170"/>
      <c r="AU63" s="170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1"/>
      <c r="BH63" s="169"/>
      <c r="BI63" s="170"/>
      <c r="BJ63" s="170"/>
      <c r="BK63" s="170"/>
      <c r="BL63" s="170"/>
      <c r="BM63" s="170"/>
      <c r="BN63" s="170"/>
      <c r="BO63" s="170"/>
      <c r="BP63" s="170"/>
      <c r="BQ63" s="170"/>
      <c r="BR63" s="170"/>
      <c r="BS63" s="170"/>
      <c r="BT63" s="170"/>
      <c r="BU63" s="170"/>
      <c r="BV63" s="170"/>
      <c r="BW63" s="171"/>
      <c r="BX63" s="169"/>
      <c r="BY63" s="170"/>
      <c r="BZ63" s="170"/>
      <c r="CA63" s="170"/>
      <c r="CB63" s="170"/>
      <c r="CC63" s="170"/>
      <c r="CD63" s="170"/>
      <c r="CE63" s="170"/>
      <c r="CF63" s="170"/>
      <c r="CG63" s="170"/>
      <c r="CH63" s="170"/>
      <c r="CI63" s="170"/>
      <c r="CJ63" s="170"/>
      <c r="CK63" s="170"/>
      <c r="CL63" s="170"/>
      <c r="CM63" s="171"/>
    </row>
    <row r="64" spans="1:106">
      <c r="A64" s="169"/>
      <c r="B64" s="170"/>
      <c r="C64" s="170"/>
      <c r="D64" s="170"/>
      <c r="E64" s="170"/>
      <c r="F64" s="170"/>
      <c r="G64" s="170"/>
      <c r="H64" s="170"/>
      <c r="I64" s="170"/>
      <c r="J64" s="170"/>
      <c r="K64" s="171"/>
      <c r="L64" s="169"/>
      <c r="M64" s="170"/>
      <c r="N64" s="170"/>
      <c r="O64" s="170"/>
      <c r="P64" s="170"/>
      <c r="Q64" s="170"/>
      <c r="R64" s="170"/>
      <c r="S64" s="170"/>
      <c r="T64" s="170"/>
      <c r="U64" s="170"/>
      <c r="V64" s="170"/>
      <c r="W64" s="170"/>
      <c r="X64" s="170"/>
      <c r="Y64" s="170"/>
      <c r="Z64" s="170"/>
      <c r="AA64" s="171"/>
      <c r="AB64" s="169"/>
      <c r="AC64" s="170"/>
      <c r="AD64" s="170"/>
      <c r="AE64" s="170"/>
      <c r="AF64" s="170"/>
      <c r="AG64" s="170"/>
      <c r="AH64" s="170"/>
      <c r="AI64" s="170"/>
      <c r="AJ64" s="170"/>
      <c r="AK64" s="170"/>
      <c r="AL64" s="170"/>
      <c r="AM64" s="170"/>
      <c r="AN64" s="170"/>
      <c r="AO64" s="170"/>
      <c r="AP64" s="170"/>
      <c r="AQ64" s="171"/>
      <c r="AR64" s="169"/>
      <c r="AS64" s="170"/>
      <c r="AT64" s="170"/>
      <c r="AU64" s="170"/>
      <c r="AV64" s="170"/>
      <c r="AW64" s="170"/>
      <c r="AX64" s="170"/>
      <c r="AY64" s="170"/>
      <c r="AZ64" s="170"/>
      <c r="BA64" s="170"/>
      <c r="BB64" s="170"/>
      <c r="BC64" s="170"/>
      <c r="BD64" s="170"/>
      <c r="BE64" s="170"/>
      <c r="BF64" s="170"/>
      <c r="BG64" s="171"/>
      <c r="BH64" s="169"/>
      <c r="BI64" s="170"/>
      <c r="BJ64" s="170"/>
      <c r="BK64" s="170"/>
      <c r="BL64" s="170"/>
      <c r="BM64" s="170"/>
      <c r="BN64" s="170"/>
      <c r="BO64" s="170"/>
      <c r="BP64" s="170"/>
      <c r="BQ64" s="170"/>
      <c r="BR64" s="170"/>
      <c r="BS64" s="170"/>
      <c r="BT64" s="170"/>
      <c r="BU64" s="170"/>
      <c r="BV64" s="170"/>
      <c r="BW64" s="171"/>
      <c r="BX64" s="169"/>
      <c r="BY64" s="170"/>
      <c r="BZ64" s="170"/>
      <c r="CA64" s="170"/>
      <c r="CB64" s="170"/>
      <c r="CC64" s="170"/>
      <c r="CD64" s="170"/>
      <c r="CE64" s="170"/>
      <c r="CF64" s="170"/>
      <c r="CG64" s="170"/>
      <c r="CH64" s="170"/>
      <c r="CI64" s="170"/>
      <c r="CJ64" s="170"/>
      <c r="CK64" s="170"/>
      <c r="CL64" s="170"/>
      <c r="CM64" s="171"/>
    </row>
    <row r="65" spans="1:91">
      <c r="A65" s="169"/>
      <c r="B65" s="170"/>
      <c r="C65" s="170"/>
      <c r="D65" s="170"/>
      <c r="E65" s="170"/>
      <c r="F65" s="170"/>
      <c r="G65" s="170"/>
      <c r="H65" s="170"/>
      <c r="I65" s="170"/>
      <c r="J65" s="170"/>
      <c r="K65" s="171"/>
      <c r="L65" s="169"/>
      <c r="M65" s="170"/>
      <c r="N65" s="170"/>
      <c r="O65" s="170"/>
      <c r="P65" s="170"/>
      <c r="Q65" s="170"/>
      <c r="R65" s="170"/>
      <c r="S65" s="170"/>
      <c r="T65" s="170"/>
      <c r="U65" s="170"/>
      <c r="V65" s="170"/>
      <c r="W65" s="170"/>
      <c r="X65" s="170"/>
      <c r="Y65" s="170"/>
      <c r="Z65" s="170"/>
      <c r="AA65" s="171"/>
      <c r="AB65" s="169"/>
      <c r="AC65" s="170"/>
      <c r="AD65" s="170"/>
      <c r="AE65" s="170"/>
      <c r="AF65" s="170"/>
      <c r="AG65" s="170"/>
      <c r="AH65" s="170"/>
      <c r="AI65" s="170"/>
      <c r="AJ65" s="170"/>
      <c r="AK65" s="170"/>
      <c r="AL65" s="170"/>
      <c r="AM65" s="170"/>
      <c r="AN65" s="170"/>
      <c r="AO65" s="170"/>
      <c r="AP65" s="170"/>
      <c r="AQ65" s="171"/>
      <c r="AR65" s="169"/>
      <c r="AS65" s="170"/>
      <c r="AT65" s="170"/>
      <c r="AU65" s="170"/>
      <c r="AV65" s="170"/>
      <c r="AW65" s="170"/>
      <c r="AX65" s="170"/>
      <c r="AY65" s="170"/>
      <c r="AZ65" s="170"/>
      <c r="BA65" s="170"/>
      <c r="BB65" s="170"/>
      <c r="BC65" s="170"/>
      <c r="BD65" s="170"/>
      <c r="BE65" s="170"/>
      <c r="BF65" s="170"/>
      <c r="BG65" s="171"/>
      <c r="BH65" s="169"/>
      <c r="BI65" s="170"/>
      <c r="BJ65" s="170"/>
      <c r="BK65" s="170"/>
      <c r="BL65" s="170"/>
      <c r="BM65" s="170"/>
      <c r="BN65" s="170"/>
      <c r="BO65" s="170"/>
      <c r="BP65" s="170"/>
      <c r="BQ65" s="170"/>
      <c r="BR65" s="170"/>
      <c r="BS65" s="170"/>
      <c r="BT65" s="170"/>
      <c r="BU65" s="170"/>
      <c r="BV65" s="170"/>
      <c r="BW65" s="171"/>
      <c r="BX65" s="169"/>
      <c r="BY65" s="170"/>
      <c r="BZ65" s="170"/>
      <c r="CA65" s="170"/>
      <c r="CB65" s="170"/>
      <c r="CC65" s="170"/>
      <c r="CD65" s="170"/>
      <c r="CE65" s="170"/>
      <c r="CF65" s="170"/>
      <c r="CG65" s="170"/>
      <c r="CH65" s="170"/>
      <c r="CI65" s="170"/>
      <c r="CJ65" s="170"/>
      <c r="CK65" s="170"/>
      <c r="CL65" s="170"/>
      <c r="CM65" s="171"/>
    </row>
    <row r="66" spans="1:91">
      <c r="A66" s="169"/>
      <c r="B66" s="170"/>
      <c r="C66" s="170"/>
      <c r="D66" s="170"/>
      <c r="E66" s="170"/>
      <c r="F66" s="170"/>
      <c r="G66" s="170"/>
      <c r="H66" s="170"/>
      <c r="I66" s="170"/>
      <c r="J66" s="170"/>
      <c r="K66" s="171"/>
      <c r="L66" s="169"/>
      <c r="M66" s="170"/>
      <c r="N66" s="170"/>
      <c r="O66" s="170"/>
      <c r="P66" s="170"/>
      <c r="Q66" s="170"/>
      <c r="R66" s="170"/>
      <c r="S66" s="170"/>
      <c r="T66" s="170"/>
      <c r="U66" s="170"/>
      <c r="V66" s="170"/>
      <c r="W66" s="170"/>
      <c r="X66" s="170"/>
      <c r="Y66" s="170"/>
      <c r="Z66" s="170"/>
      <c r="AA66" s="171"/>
      <c r="AB66" s="169"/>
      <c r="AC66" s="170"/>
      <c r="AD66" s="170"/>
      <c r="AE66" s="170"/>
      <c r="AF66" s="170"/>
      <c r="AG66" s="170"/>
      <c r="AH66" s="170"/>
      <c r="AI66" s="170"/>
      <c r="AJ66" s="170"/>
      <c r="AK66" s="170"/>
      <c r="AL66" s="170"/>
      <c r="AM66" s="170"/>
      <c r="AN66" s="170"/>
      <c r="AO66" s="170"/>
      <c r="AP66" s="170"/>
      <c r="AQ66" s="171"/>
      <c r="AR66" s="169"/>
      <c r="AS66" s="170"/>
      <c r="AT66" s="170"/>
      <c r="AU66" s="170"/>
      <c r="AV66" s="170"/>
      <c r="AW66" s="170"/>
      <c r="AX66" s="170"/>
      <c r="AY66" s="170"/>
      <c r="AZ66" s="170"/>
      <c r="BA66" s="170"/>
      <c r="BB66" s="170"/>
      <c r="BC66" s="170"/>
      <c r="BD66" s="170"/>
      <c r="BE66" s="170"/>
      <c r="BF66" s="170"/>
      <c r="BG66" s="171"/>
      <c r="BH66" s="169"/>
      <c r="BI66" s="170"/>
      <c r="BJ66" s="170"/>
      <c r="BK66" s="170"/>
      <c r="BL66" s="170"/>
      <c r="BM66" s="170"/>
      <c r="BN66" s="170"/>
      <c r="BO66" s="170"/>
      <c r="BP66" s="170"/>
      <c r="BQ66" s="170"/>
      <c r="BR66" s="170"/>
      <c r="BS66" s="170"/>
      <c r="BT66" s="170"/>
      <c r="BU66" s="170"/>
      <c r="BV66" s="170"/>
      <c r="BW66" s="171"/>
      <c r="BX66" s="169"/>
      <c r="BY66" s="170"/>
      <c r="BZ66" s="170"/>
      <c r="CA66" s="170"/>
      <c r="CB66" s="170"/>
      <c r="CC66" s="170"/>
      <c r="CD66" s="170"/>
      <c r="CE66" s="170"/>
      <c r="CF66" s="170"/>
      <c r="CG66" s="170"/>
      <c r="CH66" s="170"/>
      <c r="CI66" s="170"/>
      <c r="CJ66" s="170"/>
      <c r="CK66" s="170"/>
      <c r="CL66" s="170"/>
      <c r="CM66" s="171"/>
    </row>
    <row r="67" spans="1:91">
      <c r="A67" s="169"/>
      <c r="B67" s="170"/>
      <c r="C67" s="170"/>
      <c r="D67" s="170"/>
      <c r="E67" s="170"/>
      <c r="F67" s="170"/>
      <c r="G67" s="170"/>
      <c r="H67" s="170"/>
      <c r="I67" s="170"/>
      <c r="J67" s="170"/>
      <c r="K67" s="171"/>
      <c r="L67" s="169"/>
      <c r="M67" s="170"/>
      <c r="N67" s="170"/>
      <c r="O67" s="170"/>
      <c r="P67" s="170"/>
      <c r="Q67" s="170"/>
      <c r="R67" s="170"/>
      <c r="S67" s="170"/>
      <c r="T67" s="170"/>
      <c r="U67" s="170"/>
      <c r="V67" s="170"/>
      <c r="W67" s="170"/>
      <c r="X67" s="170"/>
      <c r="Y67" s="170"/>
      <c r="Z67" s="170"/>
      <c r="AA67" s="171"/>
      <c r="AB67" s="169"/>
      <c r="AC67" s="170"/>
      <c r="AD67" s="170"/>
      <c r="AE67" s="170"/>
      <c r="AF67" s="170"/>
      <c r="AG67" s="170"/>
      <c r="AH67" s="170"/>
      <c r="AI67" s="170"/>
      <c r="AJ67" s="170"/>
      <c r="AK67" s="170"/>
      <c r="AL67" s="170"/>
      <c r="AM67" s="170"/>
      <c r="AN67" s="170"/>
      <c r="AO67" s="170"/>
      <c r="AP67" s="170"/>
      <c r="AQ67" s="171"/>
      <c r="AR67" s="169"/>
      <c r="AS67" s="170"/>
      <c r="AT67" s="170"/>
      <c r="AU67" s="170"/>
      <c r="AV67" s="170"/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1"/>
      <c r="BH67" s="169"/>
      <c r="BI67" s="170"/>
      <c r="BJ67" s="170"/>
      <c r="BK67" s="170"/>
      <c r="BL67" s="170"/>
      <c r="BM67" s="170"/>
      <c r="BN67" s="170"/>
      <c r="BO67" s="170"/>
      <c r="BP67" s="170"/>
      <c r="BQ67" s="170"/>
      <c r="BR67" s="170"/>
      <c r="BS67" s="170"/>
      <c r="BT67" s="170"/>
      <c r="BU67" s="170"/>
      <c r="BV67" s="170"/>
      <c r="BW67" s="171"/>
      <c r="BX67" s="169"/>
      <c r="BY67" s="170"/>
      <c r="BZ67" s="170"/>
      <c r="CA67" s="170"/>
      <c r="CB67" s="170"/>
      <c r="CC67" s="170"/>
      <c r="CD67" s="170"/>
      <c r="CE67" s="170"/>
      <c r="CF67" s="170"/>
      <c r="CG67" s="170"/>
      <c r="CH67" s="170"/>
      <c r="CI67" s="170"/>
      <c r="CJ67" s="170"/>
      <c r="CK67" s="170"/>
      <c r="CL67" s="170"/>
      <c r="CM67" s="171"/>
    </row>
    <row r="68" spans="1:91">
      <c r="A68" s="169"/>
      <c r="B68" s="170"/>
      <c r="C68" s="170"/>
      <c r="D68" s="170"/>
      <c r="E68" s="170"/>
      <c r="F68" s="170"/>
      <c r="G68" s="170"/>
      <c r="H68" s="170"/>
      <c r="I68" s="170"/>
      <c r="J68" s="170"/>
      <c r="K68" s="171"/>
      <c r="L68" s="169"/>
      <c r="M68" s="170"/>
      <c r="N68" s="170"/>
      <c r="O68" s="170"/>
      <c r="P68" s="170"/>
      <c r="Q68" s="170"/>
      <c r="R68" s="170"/>
      <c r="S68" s="170"/>
      <c r="T68" s="170"/>
      <c r="U68" s="170"/>
      <c r="V68" s="170"/>
      <c r="W68" s="170"/>
      <c r="X68" s="170"/>
      <c r="Y68" s="170"/>
      <c r="Z68" s="170"/>
      <c r="AA68" s="171"/>
      <c r="AB68" s="169"/>
      <c r="AC68" s="170"/>
      <c r="AD68" s="170"/>
      <c r="AE68" s="170"/>
      <c r="AF68" s="170"/>
      <c r="AG68" s="170"/>
      <c r="AH68" s="170"/>
      <c r="AI68" s="170"/>
      <c r="AJ68" s="170"/>
      <c r="AK68" s="170"/>
      <c r="AL68" s="170"/>
      <c r="AM68" s="170"/>
      <c r="AN68" s="170"/>
      <c r="AO68" s="170"/>
      <c r="AP68" s="170"/>
      <c r="AQ68" s="171"/>
      <c r="AR68" s="169"/>
      <c r="AS68" s="170"/>
      <c r="AT68" s="170"/>
      <c r="AU68" s="170"/>
      <c r="AV68" s="170"/>
      <c r="AW68" s="170"/>
      <c r="AX68" s="170"/>
      <c r="AY68" s="170"/>
      <c r="AZ68" s="170"/>
      <c r="BA68" s="170"/>
      <c r="BB68" s="170"/>
      <c r="BC68" s="170"/>
      <c r="BD68" s="170"/>
      <c r="BE68" s="170"/>
      <c r="BF68" s="170"/>
      <c r="BG68" s="171"/>
      <c r="BH68" s="169"/>
      <c r="BI68" s="170"/>
      <c r="BJ68" s="170"/>
      <c r="BK68" s="170"/>
      <c r="BL68" s="170"/>
      <c r="BM68" s="170"/>
      <c r="BN68" s="170"/>
      <c r="BO68" s="170"/>
      <c r="BP68" s="170"/>
      <c r="BQ68" s="170"/>
      <c r="BR68" s="170"/>
      <c r="BS68" s="170"/>
      <c r="BT68" s="170"/>
      <c r="BU68" s="170"/>
      <c r="BV68" s="170"/>
      <c r="BW68" s="171"/>
      <c r="BX68" s="169"/>
      <c r="BY68" s="170"/>
      <c r="BZ68" s="170"/>
      <c r="CA68" s="170"/>
      <c r="CB68" s="170"/>
      <c r="CC68" s="170"/>
      <c r="CD68" s="170"/>
      <c r="CE68" s="170"/>
      <c r="CF68" s="170"/>
      <c r="CG68" s="170"/>
      <c r="CH68" s="170"/>
      <c r="CI68" s="170"/>
      <c r="CJ68" s="170"/>
      <c r="CK68" s="170"/>
      <c r="CL68" s="170"/>
      <c r="CM68" s="171"/>
    </row>
    <row r="69" spans="1:91">
      <c r="A69" s="169"/>
      <c r="B69" s="170"/>
      <c r="C69" s="170"/>
      <c r="D69" s="170"/>
      <c r="E69" s="170"/>
      <c r="F69" s="170"/>
      <c r="G69" s="170"/>
      <c r="H69" s="170"/>
      <c r="I69" s="170"/>
      <c r="J69" s="170"/>
      <c r="K69" s="171"/>
      <c r="L69" s="169"/>
      <c r="M69" s="170"/>
      <c r="N69" s="170"/>
      <c r="O69" s="170"/>
      <c r="P69" s="170"/>
      <c r="Q69" s="170"/>
      <c r="R69" s="170"/>
      <c r="S69" s="170"/>
      <c r="T69" s="170"/>
      <c r="U69" s="170"/>
      <c r="V69" s="170"/>
      <c r="W69" s="170"/>
      <c r="X69" s="170"/>
      <c r="Y69" s="170"/>
      <c r="Z69" s="170"/>
      <c r="AA69" s="171"/>
      <c r="AB69" s="169"/>
      <c r="AC69" s="170"/>
      <c r="AD69" s="170"/>
      <c r="AE69" s="170"/>
      <c r="AF69" s="170"/>
      <c r="AG69" s="170"/>
      <c r="AH69" s="170"/>
      <c r="AI69" s="170"/>
      <c r="AJ69" s="170"/>
      <c r="AK69" s="170"/>
      <c r="AL69" s="170"/>
      <c r="AM69" s="170"/>
      <c r="AN69" s="170"/>
      <c r="AO69" s="170"/>
      <c r="AP69" s="170"/>
      <c r="AQ69" s="171"/>
      <c r="AR69" s="169"/>
      <c r="AS69" s="170"/>
      <c r="AT69" s="170"/>
      <c r="AU69" s="170"/>
      <c r="AV69" s="170"/>
      <c r="AW69" s="170"/>
      <c r="AX69" s="170"/>
      <c r="AY69" s="170"/>
      <c r="AZ69" s="170"/>
      <c r="BA69" s="170"/>
      <c r="BB69" s="170"/>
      <c r="BC69" s="170"/>
      <c r="BD69" s="170"/>
      <c r="BE69" s="170"/>
      <c r="BF69" s="170"/>
      <c r="BG69" s="171"/>
      <c r="BH69" s="169"/>
      <c r="BI69" s="170"/>
      <c r="BJ69" s="170"/>
      <c r="BK69" s="170"/>
      <c r="BL69" s="170"/>
      <c r="BM69" s="170"/>
      <c r="BN69" s="170"/>
      <c r="BO69" s="170"/>
      <c r="BP69" s="170"/>
      <c r="BQ69" s="170"/>
      <c r="BR69" s="170"/>
      <c r="BS69" s="170"/>
      <c r="BT69" s="170"/>
      <c r="BU69" s="170"/>
      <c r="BV69" s="170"/>
      <c r="BW69" s="171"/>
      <c r="BX69" s="169"/>
      <c r="BY69" s="170"/>
      <c r="BZ69" s="170"/>
      <c r="CA69" s="170"/>
      <c r="CB69" s="170"/>
      <c r="CC69" s="170"/>
      <c r="CD69" s="170"/>
      <c r="CE69" s="170"/>
      <c r="CF69" s="170"/>
      <c r="CG69" s="170"/>
      <c r="CH69" s="170"/>
      <c r="CI69" s="170"/>
      <c r="CJ69" s="170"/>
      <c r="CK69" s="170"/>
      <c r="CL69" s="170"/>
      <c r="CM69" s="171"/>
    </row>
    <row r="70" spans="1:91">
      <c r="A70" s="169"/>
      <c r="B70" s="170"/>
      <c r="C70" s="170"/>
      <c r="D70" s="170"/>
      <c r="E70" s="170"/>
      <c r="F70" s="170"/>
      <c r="G70" s="170"/>
      <c r="H70" s="170"/>
      <c r="I70" s="170"/>
      <c r="J70" s="170"/>
      <c r="K70" s="171"/>
      <c r="L70" s="169"/>
      <c r="M70" s="170"/>
      <c r="N70" s="170"/>
      <c r="O70" s="170"/>
      <c r="P70" s="170"/>
      <c r="Q70" s="170"/>
      <c r="R70" s="170"/>
      <c r="S70" s="170"/>
      <c r="T70" s="170"/>
      <c r="U70" s="170"/>
      <c r="V70" s="170"/>
      <c r="W70" s="170"/>
      <c r="X70" s="170"/>
      <c r="Y70" s="170"/>
      <c r="Z70" s="170"/>
      <c r="AA70" s="171"/>
      <c r="AB70" s="169"/>
      <c r="AC70" s="170"/>
      <c r="AD70" s="170"/>
      <c r="AE70" s="170"/>
      <c r="AF70" s="170"/>
      <c r="AG70" s="170"/>
      <c r="AH70" s="170"/>
      <c r="AI70" s="170"/>
      <c r="AJ70" s="170"/>
      <c r="AK70" s="170"/>
      <c r="AL70" s="170"/>
      <c r="AM70" s="170"/>
      <c r="AN70" s="170"/>
      <c r="AO70" s="170"/>
      <c r="AP70" s="170"/>
      <c r="AQ70" s="171"/>
      <c r="AR70" s="169"/>
      <c r="AS70" s="170"/>
      <c r="AT70" s="170"/>
      <c r="AU70" s="170"/>
      <c r="AV70" s="170"/>
      <c r="AW70" s="170"/>
      <c r="AX70" s="170"/>
      <c r="AY70" s="170"/>
      <c r="AZ70" s="170"/>
      <c r="BA70" s="170"/>
      <c r="BB70" s="170"/>
      <c r="BC70" s="170"/>
      <c r="BD70" s="170"/>
      <c r="BE70" s="170"/>
      <c r="BF70" s="170"/>
      <c r="BG70" s="171"/>
      <c r="BH70" s="169"/>
      <c r="BI70" s="170"/>
      <c r="BJ70" s="170"/>
      <c r="BK70" s="170"/>
      <c r="BL70" s="170"/>
      <c r="BM70" s="170"/>
      <c r="BN70" s="170"/>
      <c r="BO70" s="170"/>
      <c r="BP70" s="170"/>
      <c r="BQ70" s="170"/>
      <c r="BR70" s="170"/>
      <c r="BS70" s="170"/>
      <c r="BT70" s="170"/>
      <c r="BU70" s="170"/>
      <c r="BV70" s="170"/>
      <c r="BW70" s="171"/>
      <c r="BX70" s="169"/>
      <c r="BY70" s="170"/>
      <c r="BZ70" s="170"/>
      <c r="CA70" s="170"/>
      <c r="CB70" s="170"/>
      <c r="CC70" s="170"/>
      <c r="CD70" s="170"/>
      <c r="CE70" s="170"/>
      <c r="CF70" s="170"/>
      <c r="CG70" s="170"/>
      <c r="CH70" s="170"/>
      <c r="CI70" s="170"/>
      <c r="CJ70" s="170"/>
      <c r="CK70" s="170"/>
      <c r="CL70" s="170"/>
      <c r="CM70" s="171"/>
    </row>
    <row r="71" spans="1:91">
      <c r="A71" s="169"/>
      <c r="B71" s="170"/>
      <c r="C71" s="170"/>
      <c r="D71" s="170"/>
      <c r="E71" s="170"/>
      <c r="F71" s="170"/>
      <c r="G71" s="170"/>
      <c r="H71" s="170"/>
      <c r="I71" s="170"/>
      <c r="J71" s="170"/>
      <c r="K71" s="171"/>
      <c r="L71" s="169"/>
      <c r="M71" s="170"/>
      <c r="N71" s="170"/>
      <c r="O71" s="170"/>
      <c r="P71" s="170"/>
      <c r="Q71" s="170"/>
      <c r="R71" s="170"/>
      <c r="S71" s="170"/>
      <c r="T71" s="170"/>
      <c r="U71" s="170"/>
      <c r="V71" s="170"/>
      <c r="W71" s="170"/>
      <c r="X71" s="170"/>
      <c r="Y71" s="170"/>
      <c r="Z71" s="170"/>
      <c r="AA71" s="171"/>
      <c r="AB71" s="169"/>
      <c r="AC71" s="170"/>
      <c r="AD71" s="170"/>
      <c r="AE71" s="170"/>
      <c r="AF71" s="170"/>
      <c r="AG71" s="170"/>
      <c r="AH71" s="170"/>
      <c r="AI71" s="170"/>
      <c r="AJ71" s="170"/>
      <c r="AK71" s="170"/>
      <c r="AL71" s="170"/>
      <c r="AM71" s="170"/>
      <c r="AN71" s="170"/>
      <c r="AO71" s="170"/>
      <c r="AP71" s="170"/>
      <c r="AQ71" s="171"/>
      <c r="AR71" s="169"/>
      <c r="AS71" s="170"/>
      <c r="AT71" s="170"/>
      <c r="AU71" s="170"/>
      <c r="AV71" s="170"/>
      <c r="AW71" s="170"/>
      <c r="AX71" s="170"/>
      <c r="AY71" s="170"/>
      <c r="AZ71" s="170"/>
      <c r="BA71" s="170"/>
      <c r="BB71" s="170"/>
      <c r="BC71" s="170"/>
      <c r="BD71" s="170"/>
      <c r="BE71" s="170"/>
      <c r="BF71" s="170"/>
      <c r="BG71" s="171"/>
      <c r="BH71" s="169"/>
      <c r="BI71" s="170"/>
      <c r="BJ71" s="170"/>
      <c r="BK71" s="170"/>
      <c r="BL71" s="170"/>
      <c r="BM71" s="170"/>
      <c r="BN71" s="170"/>
      <c r="BO71" s="170"/>
      <c r="BP71" s="170"/>
      <c r="BQ71" s="170"/>
      <c r="BR71" s="170"/>
      <c r="BS71" s="170"/>
      <c r="BT71" s="170"/>
      <c r="BU71" s="170"/>
      <c r="BV71" s="170"/>
      <c r="BW71" s="171"/>
      <c r="BX71" s="169"/>
      <c r="BY71" s="170"/>
      <c r="BZ71" s="170"/>
      <c r="CA71" s="170"/>
      <c r="CB71" s="170"/>
      <c r="CC71" s="170"/>
      <c r="CD71" s="170"/>
      <c r="CE71" s="170"/>
      <c r="CF71" s="170"/>
      <c r="CG71" s="170"/>
      <c r="CH71" s="170"/>
      <c r="CI71" s="170"/>
      <c r="CJ71" s="170"/>
      <c r="CK71" s="170"/>
      <c r="CL71" s="170"/>
      <c r="CM71" s="171"/>
    </row>
    <row r="72" spans="1:91">
      <c r="A72" s="169"/>
      <c r="B72" s="170"/>
      <c r="C72" s="170"/>
      <c r="D72" s="170"/>
      <c r="E72" s="170"/>
      <c r="F72" s="170"/>
      <c r="G72" s="170"/>
      <c r="H72" s="170"/>
      <c r="I72" s="170"/>
      <c r="J72" s="170"/>
      <c r="K72" s="171"/>
      <c r="L72" s="169"/>
      <c r="M72" s="170"/>
      <c r="N72" s="170"/>
      <c r="O72" s="170"/>
      <c r="P72" s="170"/>
      <c r="Q72" s="170"/>
      <c r="R72" s="170"/>
      <c r="S72" s="170"/>
      <c r="T72" s="170"/>
      <c r="U72" s="170"/>
      <c r="V72" s="170"/>
      <c r="W72" s="170"/>
      <c r="X72" s="170"/>
      <c r="Y72" s="170"/>
      <c r="Z72" s="170"/>
      <c r="AA72" s="171"/>
      <c r="AB72" s="169"/>
      <c r="AC72" s="170"/>
      <c r="AD72" s="170"/>
      <c r="AE72" s="170"/>
      <c r="AF72" s="170"/>
      <c r="AG72" s="170"/>
      <c r="AH72" s="170"/>
      <c r="AI72" s="170"/>
      <c r="AJ72" s="170"/>
      <c r="AK72" s="170"/>
      <c r="AL72" s="170"/>
      <c r="AM72" s="170"/>
      <c r="AN72" s="170"/>
      <c r="AO72" s="170"/>
      <c r="AP72" s="170"/>
      <c r="AQ72" s="171"/>
      <c r="AR72" s="169"/>
      <c r="AS72" s="170"/>
      <c r="AT72" s="170"/>
      <c r="AU72" s="170"/>
      <c r="AV72" s="170"/>
      <c r="AW72" s="170"/>
      <c r="AX72" s="170"/>
      <c r="AY72" s="170"/>
      <c r="AZ72" s="170"/>
      <c r="BA72" s="170"/>
      <c r="BB72" s="170"/>
      <c r="BC72" s="170"/>
      <c r="BD72" s="170"/>
      <c r="BE72" s="170"/>
      <c r="BF72" s="170"/>
      <c r="BG72" s="171"/>
      <c r="BH72" s="169"/>
      <c r="BI72" s="170"/>
      <c r="BJ72" s="170"/>
      <c r="BK72" s="170"/>
      <c r="BL72" s="170"/>
      <c r="BM72" s="170"/>
      <c r="BN72" s="170"/>
      <c r="BO72" s="170"/>
      <c r="BP72" s="170"/>
      <c r="BQ72" s="170"/>
      <c r="BR72" s="170"/>
      <c r="BS72" s="170"/>
      <c r="BT72" s="170"/>
      <c r="BU72" s="170"/>
      <c r="BV72" s="170"/>
      <c r="BW72" s="171"/>
      <c r="BX72" s="169"/>
      <c r="BY72" s="170"/>
      <c r="BZ72" s="170"/>
      <c r="CA72" s="170"/>
      <c r="CB72" s="170"/>
      <c r="CC72" s="170"/>
      <c r="CD72" s="170"/>
      <c r="CE72" s="170"/>
      <c r="CF72" s="170"/>
      <c r="CG72" s="170"/>
      <c r="CH72" s="170"/>
      <c r="CI72" s="170"/>
      <c r="CJ72" s="170"/>
      <c r="CK72" s="170"/>
      <c r="CL72" s="170"/>
      <c r="CM72" s="171"/>
    </row>
    <row r="73" spans="1:91">
      <c r="A73" s="169"/>
      <c r="B73" s="170"/>
      <c r="C73" s="170"/>
      <c r="D73" s="170"/>
      <c r="E73" s="170"/>
      <c r="F73" s="170"/>
      <c r="G73" s="170"/>
      <c r="H73" s="170"/>
      <c r="I73" s="170"/>
      <c r="J73" s="170"/>
      <c r="K73" s="171"/>
      <c r="L73" s="169"/>
      <c r="M73" s="170"/>
      <c r="N73" s="170"/>
      <c r="O73" s="170"/>
      <c r="P73" s="170"/>
      <c r="Q73" s="170"/>
      <c r="R73" s="170"/>
      <c r="S73" s="170"/>
      <c r="T73" s="170"/>
      <c r="U73" s="170"/>
      <c r="V73" s="170"/>
      <c r="W73" s="170"/>
      <c r="X73" s="170"/>
      <c r="Y73" s="170"/>
      <c r="Z73" s="170"/>
      <c r="AA73" s="171"/>
      <c r="AB73" s="169"/>
      <c r="AC73" s="170"/>
      <c r="AD73" s="170"/>
      <c r="AE73" s="170"/>
      <c r="AF73" s="170"/>
      <c r="AG73" s="170"/>
      <c r="AH73" s="170"/>
      <c r="AI73" s="170"/>
      <c r="AJ73" s="170"/>
      <c r="AK73" s="170"/>
      <c r="AL73" s="170"/>
      <c r="AM73" s="170"/>
      <c r="AN73" s="170"/>
      <c r="AO73" s="170"/>
      <c r="AP73" s="170"/>
      <c r="AQ73" s="171"/>
      <c r="AR73" s="169"/>
      <c r="AS73" s="170"/>
      <c r="AT73" s="170"/>
      <c r="AU73" s="170"/>
      <c r="AV73" s="170"/>
      <c r="AW73" s="170"/>
      <c r="AX73" s="170"/>
      <c r="AY73" s="170"/>
      <c r="AZ73" s="170"/>
      <c r="BA73" s="170"/>
      <c r="BB73" s="170"/>
      <c r="BC73" s="170"/>
      <c r="BD73" s="170"/>
      <c r="BE73" s="170"/>
      <c r="BF73" s="170"/>
      <c r="BG73" s="171"/>
      <c r="BH73" s="169"/>
      <c r="BI73" s="170"/>
      <c r="BJ73" s="170"/>
      <c r="BK73" s="170"/>
      <c r="BL73" s="170"/>
      <c r="BM73" s="170"/>
      <c r="BN73" s="170"/>
      <c r="BO73" s="170"/>
      <c r="BP73" s="170"/>
      <c r="BQ73" s="170"/>
      <c r="BR73" s="170"/>
      <c r="BS73" s="170"/>
      <c r="BT73" s="170"/>
      <c r="BU73" s="170"/>
      <c r="BV73" s="170"/>
      <c r="BW73" s="171"/>
      <c r="BX73" s="169"/>
      <c r="BY73" s="170"/>
      <c r="BZ73" s="170"/>
      <c r="CA73" s="170"/>
      <c r="CB73" s="170"/>
      <c r="CC73" s="170"/>
      <c r="CD73" s="170"/>
      <c r="CE73" s="170"/>
      <c r="CF73" s="170"/>
      <c r="CG73" s="170"/>
      <c r="CH73" s="170"/>
      <c r="CI73" s="170"/>
      <c r="CJ73" s="170"/>
      <c r="CK73" s="170"/>
      <c r="CL73" s="170"/>
      <c r="CM73" s="171"/>
    </row>
    <row r="74" spans="1:91" ht="19.5" thickBot="1">
      <c r="A74" s="169"/>
      <c r="B74" s="170"/>
      <c r="C74" s="170"/>
      <c r="D74" s="170"/>
      <c r="E74" s="170"/>
      <c r="F74" s="170"/>
      <c r="G74" s="170"/>
      <c r="H74" s="170"/>
      <c r="I74" s="170"/>
      <c r="J74" s="170"/>
      <c r="K74" s="171"/>
      <c r="L74" s="169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1"/>
      <c r="AB74" s="169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1"/>
      <c r="AR74" s="169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1"/>
      <c r="BH74" s="169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1"/>
      <c r="BX74" s="169"/>
      <c r="BY74" s="150" t="s">
        <v>45</v>
      </c>
      <c r="BZ74" s="150" t="s">
        <v>0</v>
      </c>
      <c r="CA74" s="150" t="s">
        <v>1</v>
      </c>
      <c r="CB74" s="150" t="s">
        <v>2</v>
      </c>
      <c r="CC74" s="150" t="s">
        <v>3</v>
      </c>
      <c r="CD74" s="150" t="s">
        <v>4</v>
      </c>
      <c r="CE74" s="150" t="s">
        <v>5</v>
      </c>
      <c r="CF74" s="150" t="s">
        <v>6</v>
      </c>
      <c r="CG74" s="150" t="s">
        <v>7</v>
      </c>
      <c r="CH74" s="150" t="s">
        <v>8</v>
      </c>
      <c r="CI74" s="150" t="s">
        <v>9</v>
      </c>
      <c r="CJ74" s="150" t="s">
        <v>10</v>
      </c>
      <c r="CK74" s="150" t="s">
        <v>11</v>
      </c>
      <c r="CL74" s="150" t="s">
        <v>49</v>
      </c>
      <c r="CM74" s="171"/>
    </row>
    <row r="75" spans="1:91" ht="20.25" thickTop="1" thickBot="1">
      <c r="A75" s="169"/>
      <c r="B75" s="170"/>
      <c r="C75" s="170"/>
      <c r="D75" s="170"/>
      <c r="E75" s="170"/>
      <c r="F75" s="170"/>
      <c r="G75" s="170"/>
      <c r="H75" s="170"/>
      <c r="I75" s="170"/>
      <c r="J75" s="170"/>
      <c r="K75" s="171"/>
      <c r="L75" s="169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1"/>
      <c r="AB75" s="169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1"/>
      <c r="AR75" s="169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1"/>
      <c r="BH75" s="169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1"/>
      <c r="BX75" s="169"/>
      <c r="BY75" s="153" t="s">
        <v>54</v>
      </c>
      <c r="BZ75" s="154">
        <f t="shared" ref="BZ75:BZ79" si="16">+CP3-CP11</f>
        <v>79.693474950000038</v>
      </c>
      <c r="CA75" s="154">
        <f t="shared" ref="CA75:CL79" si="17">+CQ3-CQ11</f>
        <v>89.817278950000002</v>
      </c>
      <c r="CB75" s="154">
        <f t="shared" si="17"/>
        <v>93.630589410000056</v>
      </c>
      <c r="CC75" s="154">
        <f t="shared" si="17"/>
        <v>93.321747789999989</v>
      </c>
      <c r="CD75" s="154">
        <f t="shared" si="17"/>
        <v>90.370037310000058</v>
      </c>
      <c r="CE75" s="154">
        <f t="shared" si="17"/>
        <v>82.843567330000013</v>
      </c>
      <c r="CF75" s="154">
        <f t="shared" si="17"/>
        <v>102.01121273</v>
      </c>
      <c r="CG75" s="154">
        <f t="shared" si="17"/>
        <v>103.84786985000001</v>
      </c>
      <c r="CH75" s="154">
        <f t="shared" si="17"/>
        <v>94.690008500000005</v>
      </c>
      <c r="CI75" s="154">
        <f t="shared" si="17"/>
        <v>92.438314840000032</v>
      </c>
      <c r="CJ75" s="154">
        <f t="shared" si="17"/>
        <v>88.124923159999952</v>
      </c>
      <c r="CK75" s="154">
        <f t="shared" si="17"/>
        <v>83.638129439999986</v>
      </c>
      <c r="CL75" s="155">
        <f t="shared" si="17"/>
        <v>1094.4271542600004</v>
      </c>
      <c r="CM75" s="171"/>
    </row>
    <row r="76" spans="1:91" ht="39" thickTop="1" thickBot="1">
      <c r="A76" s="169"/>
      <c r="B76" s="170"/>
      <c r="C76" s="170"/>
      <c r="D76" s="170"/>
      <c r="E76" s="170"/>
      <c r="F76" s="170"/>
      <c r="G76" s="170"/>
      <c r="H76" s="170"/>
      <c r="I76" s="170"/>
      <c r="J76" s="170"/>
      <c r="K76" s="171"/>
      <c r="L76" s="187" t="s">
        <v>48</v>
      </c>
      <c r="M76" s="67" t="s">
        <v>0</v>
      </c>
      <c r="N76" s="67" t="s">
        <v>1</v>
      </c>
      <c r="O76" s="67" t="s">
        <v>2</v>
      </c>
      <c r="P76" s="67" t="s">
        <v>3</v>
      </c>
      <c r="Q76" s="67" t="s">
        <v>4</v>
      </c>
      <c r="R76" s="67" t="s">
        <v>5</v>
      </c>
      <c r="S76" s="67" t="s">
        <v>6</v>
      </c>
      <c r="T76" s="67" t="s">
        <v>7</v>
      </c>
      <c r="U76" s="67" t="s">
        <v>8</v>
      </c>
      <c r="V76" s="67" t="s">
        <v>9</v>
      </c>
      <c r="W76" s="67" t="s">
        <v>10</v>
      </c>
      <c r="X76" s="67" t="s">
        <v>11</v>
      </c>
      <c r="Y76" s="67" t="s">
        <v>49</v>
      </c>
      <c r="Z76" s="67" t="s">
        <v>161</v>
      </c>
      <c r="AA76" s="188" t="s">
        <v>68</v>
      </c>
      <c r="AB76" s="195" t="s">
        <v>39</v>
      </c>
      <c r="AC76" s="75" t="s">
        <v>0</v>
      </c>
      <c r="AD76" s="75" t="s">
        <v>1</v>
      </c>
      <c r="AE76" s="75" t="s">
        <v>2</v>
      </c>
      <c r="AF76" s="75" t="s">
        <v>3</v>
      </c>
      <c r="AG76" s="75" t="s">
        <v>4</v>
      </c>
      <c r="AH76" s="75" t="s">
        <v>5</v>
      </c>
      <c r="AI76" s="75" t="s">
        <v>6</v>
      </c>
      <c r="AJ76" s="75" t="s">
        <v>7</v>
      </c>
      <c r="AK76" s="75" t="s">
        <v>8</v>
      </c>
      <c r="AL76" s="75" t="s">
        <v>9</v>
      </c>
      <c r="AM76" s="75" t="s">
        <v>10</v>
      </c>
      <c r="AN76" s="75" t="s">
        <v>11</v>
      </c>
      <c r="AO76" s="75" t="s">
        <v>49</v>
      </c>
      <c r="AP76" s="75" t="s">
        <v>161</v>
      </c>
      <c r="AQ76" s="196" t="s">
        <v>68</v>
      </c>
      <c r="AR76" s="203" t="s">
        <v>90</v>
      </c>
      <c r="AS76" s="124" t="s">
        <v>0</v>
      </c>
      <c r="AT76" s="124" t="s">
        <v>1</v>
      </c>
      <c r="AU76" s="124" t="s">
        <v>2</v>
      </c>
      <c r="AV76" s="124" t="s">
        <v>3</v>
      </c>
      <c r="AW76" s="124" t="s">
        <v>4</v>
      </c>
      <c r="AX76" s="124" t="s">
        <v>5</v>
      </c>
      <c r="AY76" s="124" t="s">
        <v>6</v>
      </c>
      <c r="AZ76" s="124" t="s">
        <v>7</v>
      </c>
      <c r="BA76" s="124" t="s">
        <v>8</v>
      </c>
      <c r="BB76" s="124" t="s">
        <v>9</v>
      </c>
      <c r="BC76" s="124" t="s">
        <v>10</v>
      </c>
      <c r="BD76" s="124" t="s">
        <v>11</v>
      </c>
      <c r="BE76" s="124" t="s">
        <v>49</v>
      </c>
      <c r="BF76" s="124" t="s">
        <v>161</v>
      </c>
      <c r="BG76" s="204" t="s">
        <v>68</v>
      </c>
      <c r="BH76" s="211" t="s">
        <v>40</v>
      </c>
      <c r="BI76" s="98" t="s">
        <v>0</v>
      </c>
      <c r="BJ76" s="98" t="s">
        <v>1</v>
      </c>
      <c r="BK76" s="98" t="s">
        <v>2</v>
      </c>
      <c r="BL76" s="98" t="s">
        <v>3</v>
      </c>
      <c r="BM76" s="98" t="s">
        <v>4</v>
      </c>
      <c r="BN76" s="98" t="s">
        <v>5</v>
      </c>
      <c r="BO76" s="98" t="s">
        <v>6</v>
      </c>
      <c r="BP76" s="98" t="s">
        <v>7</v>
      </c>
      <c r="BQ76" s="98" t="s">
        <v>8</v>
      </c>
      <c r="BR76" s="98" t="s">
        <v>9</v>
      </c>
      <c r="BS76" s="98" t="s">
        <v>10</v>
      </c>
      <c r="BT76" s="98" t="s">
        <v>11</v>
      </c>
      <c r="BU76" s="98" t="s">
        <v>49</v>
      </c>
      <c r="BV76" s="98" t="s">
        <v>161</v>
      </c>
      <c r="BW76" s="212" t="s">
        <v>68</v>
      </c>
      <c r="BX76" s="169"/>
      <c r="BY76" s="152" t="s">
        <v>53</v>
      </c>
      <c r="BZ76" s="156">
        <f t="shared" si="16"/>
        <v>88.895943959999983</v>
      </c>
      <c r="CA76" s="156">
        <f t="shared" si="17"/>
        <v>96.14383577000001</v>
      </c>
      <c r="CB76" s="156">
        <f t="shared" si="17"/>
        <v>91.950030629999986</v>
      </c>
      <c r="CC76" s="156">
        <f t="shared" si="17"/>
        <v>97.525519360000018</v>
      </c>
      <c r="CD76" s="156">
        <f t="shared" si="17"/>
        <v>92.573217649999989</v>
      </c>
      <c r="CE76" s="156">
        <f t="shared" si="17"/>
        <v>87.851930020000026</v>
      </c>
      <c r="CF76" s="156">
        <f t="shared" si="17"/>
        <v>107.31386225000003</v>
      </c>
      <c r="CG76" s="156">
        <f t="shared" si="17"/>
        <v>109.34589768000004</v>
      </c>
      <c r="CH76" s="156">
        <f t="shared" si="17"/>
        <v>108.12505442000004</v>
      </c>
      <c r="CI76" s="156">
        <f t="shared" si="17"/>
        <v>102.75507270999999</v>
      </c>
      <c r="CJ76" s="156">
        <f t="shared" si="17"/>
        <v>102.56002661000002</v>
      </c>
      <c r="CK76" s="156">
        <f t="shared" si="17"/>
        <v>92.351414179999978</v>
      </c>
      <c r="CL76" s="157">
        <f>+DB4-DB12</f>
        <v>1177.3918052399999</v>
      </c>
      <c r="CM76" s="171"/>
    </row>
    <row r="77" spans="1:91" ht="20.25" thickTop="1" thickBot="1">
      <c r="A77" s="169"/>
      <c r="B77" s="170"/>
      <c r="C77" s="170"/>
      <c r="D77" s="170"/>
      <c r="E77" s="170"/>
      <c r="F77" s="170"/>
      <c r="G77" s="170"/>
      <c r="H77" s="170"/>
      <c r="I77" s="170"/>
      <c r="J77" s="170"/>
      <c r="K77" s="171"/>
      <c r="L77" s="189" t="s">
        <v>51</v>
      </c>
      <c r="M77" s="62">
        <f>+VLOOKUP($A$1,'2561'!$A$1:$O$29,3)</f>
        <v>1477</v>
      </c>
      <c r="N77" s="62">
        <f>+VLOOKUP($A$1,'2561'!$A$1:$O$29,4)</f>
        <v>1597</v>
      </c>
      <c r="O77" s="62">
        <f>+VLOOKUP($A$1,'2561'!$A$1:$O$29,5)</f>
        <v>1622</v>
      </c>
      <c r="P77" s="62">
        <f>+VLOOKUP($A$1,'2561'!$A$1:$O$29,6)</f>
        <v>1409</v>
      </c>
      <c r="Q77" s="62">
        <f>+VLOOKUP($A$1,'2561'!$A$1:$O$29,7)</f>
        <v>1469</v>
      </c>
      <c r="R77" s="62">
        <f>+VLOOKUP($A$1,'2561'!$A$1:$O$29,8)</f>
        <v>1551</v>
      </c>
      <c r="S77" s="62">
        <f>+VLOOKUP($A$1,'2561'!$A$1:$O$29,9)</f>
        <v>1367</v>
      </c>
      <c r="T77" s="62">
        <f>+VLOOKUP($A$1,'2561'!$A$1:$O$29,10)</f>
        <v>1647</v>
      </c>
      <c r="U77" s="62">
        <f>+VLOOKUP($A$1,'2561'!$A$1:$O$29,11)</f>
        <v>1831</v>
      </c>
      <c r="V77" s="62">
        <f>+VLOOKUP($A$1,'2561'!$A$1:$O$29,12)</f>
        <v>1356</v>
      </c>
      <c r="W77" s="62">
        <f>+VLOOKUP($A$1,'2561'!$A$1:$O$29,13)</f>
        <v>1360</v>
      </c>
      <c r="X77" s="62">
        <f>+VLOOKUP($A$1,'2561'!$A$1:$O$29,14)</f>
        <v>1325</v>
      </c>
      <c r="Y77" s="69">
        <f>SUM(M77:X77)</f>
        <v>18011</v>
      </c>
      <c r="Z77" s="69">
        <f>SUM(M77:X77)</f>
        <v>18011</v>
      </c>
      <c r="AA77" s="190">
        <f>+Z79-Z77</f>
        <v>-946</v>
      </c>
      <c r="AB77" s="197" t="s">
        <v>51</v>
      </c>
      <c r="AC77" s="82">
        <f>+VLOOKUP($A$1,'2561'!$A$31:$O$59,3)</f>
        <v>7.4680769999999992</v>
      </c>
      <c r="AD77" s="82">
        <f>+VLOOKUP($A$1,'2561'!$A$31:$O$59,4)</f>
        <v>7.9344364900000004</v>
      </c>
      <c r="AE77" s="82">
        <f>+VLOOKUP($A$1,'2561'!$A$31:$O$59,5)</f>
        <v>7.7049535299999983</v>
      </c>
      <c r="AF77" s="82">
        <f>+VLOOKUP($A$1,'2561'!$A$31:$O$59,6)</f>
        <v>7.9389496300000015</v>
      </c>
      <c r="AG77" s="82">
        <f>+VLOOKUP($A$1,'2561'!$A$31:$O$59,7)</f>
        <v>7.9113117400000013</v>
      </c>
      <c r="AH77" s="82">
        <f>+VLOOKUP($A$1,'2561'!$A$31:$O$59,8)</f>
        <v>7.619248830000001</v>
      </c>
      <c r="AI77" s="82">
        <f>+VLOOKUP($A$1,'2561'!$A$31:$O$59,9)</f>
        <v>8.4742439000000012</v>
      </c>
      <c r="AJ77" s="82">
        <f>+VLOOKUP($A$1,'2561'!$A$31:$O$59,10)</f>
        <v>8.2438477999999993</v>
      </c>
      <c r="AK77" s="82">
        <f>+VLOOKUP($A$1,'2561'!$A$31:$O$59,11)</f>
        <v>8.1665472000000019</v>
      </c>
      <c r="AL77" s="82">
        <f>+VLOOKUP($A$1,'2561'!$A$31:$O$59,12)</f>
        <v>7.6966106999999999</v>
      </c>
      <c r="AM77" s="82">
        <f>+VLOOKUP($A$1,'2561'!$A$31:$O$59,13)</f>
        <v>7.9230571000000003</v>
      </c>
      <c r="AN77" s="82">
        <f>+VLOOKUP($A$1,'2561'!$A$31:$O$59,14)</f>
        <v>7.9509013999999985</v>
      </c>
      <c r="AO77" s="91">
        <f>SUM(AC77:AN77)</f>
        <v>95.032185319999982</v>
      </c>
      <c r="AP77" s="91">
        <f>SUM(AC77:AN77)</f>
        <v>95.032185319999982</v>
      </c>
      <c r="AQ77" s="198">
        <f>+AP79-AP77</f>
        <v>6.0901065400000221</v>
      </c>
      <c r="AR77" s="205" t="s">
        <v>51</v>
      </c>
      <c r="AS77" s="134">
        <f>+VLOOKUP($A$1,'2561'!$A$121:$O$149,3)</f>
        <v>0.62185182950827211</v>
      </c>
      <c r="AT77" s="134">
        <f>+VLOOKUP($A$1,'2561'!$A$121:$O$149,4)</f>
        <v>0.68042592371056143</v>
      </c>
      <c r="AU77" s="134">
        <f>+VLOOKUP($A$1,'2561'!$A$121:$O$149,5)</f>
        <v>0.63721393418710592</v>
      </c>
      <c r="AV77" s="134">
        <f>+VLOOKUP($A$1,'2561'!$A$121:$O$149,6)</f>
        <v>0.65445843715339358</v>
      </c>
      <c r="AW77" s="134">
        <f>+VLOOKUP($A$1,'2561'!$A$121:$O$149,7)</f>
        <v>0.71989300942366607</v>
      </c>
      <c r="AX77" s="134">
        <f>+VLOOKUP($A$1,'2561'!$A$121:$O$149,8)</f>
        <v>0.62423021569648895</v>
      </c>
      <c r="AY77" s="134">
        <f>+VLOOKUP($A$1,'2561'!$A$121:$O$149,9)</f>
        <v>0.71519939808174426</v>
      </c>
      <c r="AZ77" s="134">
        <f>+VLOOKUP($A$1,'2561'!$A$121:$O$149,10)</f>
        <v>0.67118422808440037</v>
      </c>
      <c r="BA77" s="134">
        <f>+VLOOKUP($A$1,'2561'!$A$121:$O$149,11)</f>
        <v>0.68448739176734008</v>
      </c>
      <c r="BB77" s="134">
        <f>+VLOOKUP($A$1,'2561'!$A$121:$O$149,12)</f>
        <v>0.62223756044021439</v>
      </c>
      <c r="BC77" s="134">
        <f>+VLOOKUP($A$1,'2561'!$A$121:$O$149,13)</f>
        <v>0.63889951540994283</v>
      </c>
      <c r="BD77" s="134">
        <f>+VLOOKUP($A$1,'2561'!$A$121:$O$149,14)</f>
        <v>0.66071685052456641</v>
      </c>
      <c r="BE77" s="146">
        <f>+VLOOKUP($A$1,'2561'!$A$121:$O$149,15)</f>
        <v>0.66043965081316103</v>
      </c>
      <c r="BF77" s="146">
        <f>+VLOOKUP($A$1,'2561'!$Q$121:$AD$149,13)</f>
        <v>0.66031727724293232</v>
      </c>
      <c r="BG77" s="206">
        <f>+BF79-BF77</f>
        <v>1.7768925227630739E-2</v>
      </c>
      <c r="BH77" s="213" t="s">
        <v>51</v>
      </c>
      <c r="BI77" s="107">
        <f>+VLOOKUP($A$1,'2561'!$A$61:$O$89,3)</f>
        <v>2.7440430400000002</v>
      </c>
      <c r="BJ77" s="107">
        <f>+VLOOKUP($A$1,'2561'!$A$61:$O$89,4)</f>
        <v>2.4672109399999997</v>
      </c>
      <c r="BK77" s="107">
        <f>+VLOOKUP($A$1,'2561'!$A$61:$O$89,5)</f>
        <v>3.0074663800000003</v>
      </c>
      <c r="BL77" s="107">
        <f>+VLOOKUP($A$1,'2561'!$A$61:$O$89,6)</f>
        <v>2.8892742400000007</v>
      </c>
      <c r="BM77" s="107">
        <f>+VLOOKUP($A$1,'2561'!$A$61:$O$89,7)</f>
        <v>2.1166883700000003</v>
      </c>
      <c r="BN77" s="107">
        <f>+VLOOKUP($A$1,'2561'!$A$61:$O$89,8)</f>
        <v>3.0420107599999997</v>
      </c>
      <c r="BO77" s="107">
        <f>+VLOOKUP($A$1,'2561'!$A$61:$O$89,9)</f>
        <v>2.20928133</v>
      </c>
      <c r="BP77" s="107">
        <f>+VLOOKUP($A$1,'2561'!$A$61:$O$89,10)</f>
        <v>2.5998681199999996</v>
      </c>
      <c r="BQ77" s="107">
        <f>+VLOOKUP($A$1,'2561'!$A$61:$O$89,11)</f>
        <v>2.2536367999999998</v>
      </c>
      <c r="BR77" s="107">
        <f>+VLOOKUP($A$1,'2561'!$A$61:$O$89,12)</f>
        <v>2.6331734199999999</v>
      </c>
      <c r="BS77" s="107">
        <f>+VLOOKUP($A$1,'2561'!$A$61:$O$89,13)</f>
        <v>2.6298108000000004</v>
      </c>
      <c r="BT77" s="107">
        <f>+VLOOKUP($A$1,'2561'!$A$61:$O$89,14)</f>
        <v>2.4189161800000005</v>
      </c>
      <c r="BU77" s="114">
        <f>SUM(BI77:BT77)</f>
        <v>31.011380379999999</v>
      </c>
      <c r="BV77" s="114">
        <f>SUM(BI77:BT77)</f>
        <v>31.011380379999999</v>
      </c>
      <c r="BW77" s="214">
        <f>+BV79-BV77</f>
        <v>3.0707568999999992</v>
      </c>
      <c r="BX77" s="169"/>
      <c r="BY77" s="153" t="s">
        <v>52</v>
      </c>
      <c r="BZ77" s="154">
        <f t="shared" si="16"/>
        <v>89.472661400000064</v>
      </c>
      <c r="CA77" s="154">
        <f t="shared" si="17"/>
        <v>95.364036050000038</v>
      </c>
      <c r="CB77" s="154">
        <f t="shared" si="17"/>
        <v>86.801555000000036</v>
      </c>
      <c r="CC77" s="154">
        <f t="shared" si="17"/>
        <v>96.105662999999979</v>
      </c>
      <c r="CD77" s="154">
        <f t="shared" si="17"/>
        <v>92.848108260000075</v>
      </c>
      <c r="CE77" s="154">
        <f t="shared" si="17"/>
        <v>80.951034740000011</v>
      </c>
      <c r="CF77" s="154">
        <f t="shared" si="17"/>
        <v>109.23419678000006</v>
      </c>
      <c r="CG77" s="154">
        <f t="shared" si="17"/>
        <v>111.48102605000003</v>
      </c>
      <c r="CH77" s="154">
        <f t="shared" si="17"/>
        <v>100.94475024999994</v>
      </c>
      <c r="CI77" s="154">
        <f t="shared" si="17"/>
        <v>96.360479050000038</v>
      </c>
      <c r="CJ77" s="154">
        <f t="shared" si="17"/>
        <v>79.975916719999958</v>
      </c>
      <c r="CK77" s="154">
        <f t="shared" si="17"/>
        <v>72.14971392999999</v>
      </c>
      <c r="CL77" s="155">
        <f t="shared" si="17"/>
        <v>1111.6891412300004</v>
      </c>
      <c r="CM77" s="171"/>
    </row>
    <row r="78" spans="1:91" ht="19.5" thickBot="1">
      <c r="A78" s="169"/>
      <c r="B78" s="170"/>
      <c r="C78" s="170"/>
      <c r="D78" s="170"/>
      <c r="E78" s="170"/>
      <c r="F78" s="170"/>
      <c r="G78" s="170"/>
      <c r="H78" s="170"/>
      <c r="I78" s="170"/>
      <c r="J78" s="170"/>
      <c r="K78" s="171"/>
      <c r="L78" s="191" t="s">
        <v>152</v>
      </c>
      <c r="M78" s="54">
        <f>+VLOOKUP($A$1,'เป้า2562-ข้อตกลง'!$A$1:$O$29,3)</f>
        <v>1424.2675858360283</v>
      </c>
      <c r="N78" s="54">
        <f>+VLOOKUP($A$1,'เป้า2562-ข้อตกลง'!$A$1:$O$29,4)</f>
        <v>1458.3960603491414</v>
      </c>
      <c r="O78" s="54">
        <f>+VLOOKUP($A$1,'เป้า2562-ข้อตกลง'!$A$1:$O$29,5)</f>
        <v>1425.8594536797675</v>
      </c>
      <c r="P78" s="54">
        <f>+VLOOKUP($A$1,'เป้า2562-ข้อตกลง'!$A$1:$O$29,6)</f>
        <v>1219.3204915204847</v>
      </c>
      <c r="Q78" s="54">
        <f>+VLOOKUP($A$1,'เป้า2562-ข้อตกลง'!$A$1:$O$29,7)</f>
        <v>1430.3655148259566</v>
      </c>
      <c r="R78" s="54">
        <f>+VLOOKUP($A$1,'เป้า2562-ข้อตกลง'!$A$1:$O$29,8)</f>
        <v>1716.514047613623</v>
      </c>
      <c r="S78" s="54">
        <f>+VLOOKUP($A$1,'เป้า2562-ข้อตกลง'!$A$1:$O$29,9)</f>
        <v>1364.6281462344423</v>
      </c>
      <c r="T78" s="54">
        <f>+VLOOKUP($A$1,'เป้า2562-ข้อตกลง'!$A$1:$O$29,10)</f>
        <v>1680.4794586336841</v>
      </c>
      <c r="U78" s="54">
        <f>+VLOOKUP($A$1,'เป้า2562-ข้อตกลง'!$A$1:$O$29,11)</f>
        <v>1831.3769816426859</v>
      </c>
      <c r="V78" s="54">
        <f>+VLOOKUP($A$1,'เป้า2562-ข้อตกลง'!$A$1:$O$29,12)</f>
        <v>1365.8834511853463</v>
      </c>
      <c r="W78" s="54">
        <f>+VLOOKUP($A$1,'เป้า2562-ข้อตกลง'!$A$1:$O$29,13)</f>
        <v>1640.8736768935751</v>
      </c>
      <c r="X78" s="54">
        <f>+VLOOKUP($A$1,'เป้า2562-ข้อตกลง'!$A$1:$O$29,14)</f>
        <v>1892.0351315852649</v>
      </c>
      <c r="Y78" s="55">
        <f>SUM(M78:X78)</f>
        <v>18450</v>
      </c>
      <c r="Z78" s="69">
        <f>SUM(M78:X78)</f>
        <v>18450</v>
      </c>
      <c r="AA78" s="192">
        <f>+Z79-Z78</f>
        <v>-1385</v>
      </c>
      <c r="AB78" s="199" t="s">
        <v>152</v>
      </c>
      <c r="AC78" s="89">
        <f>+VLOOKUP($A$1,'เป้า2562-ข้อตกลง'!$A$31:$O$59,3)</f>
        <v>7.6435915840822872</v>
      </c>
      <c r="AD78" s="89">
        <f>+VLOOKUP($A$1,'เป้า2562-ข้อตกลง'!$A$31:$O$59,4)</f>
        <v>7.9751714621231899</v>
      </c>
      <c r="AE78" s="89">
        <f>+VLOOKUP($A$1,'เป้า2562-ข้อตกลง'!$A$31:$O$59,5)</f>
        <v>7.8509823916613923</v>
      </c>
      <c r="AF78" s="89">
        <f>+VLOOKUP($A$1,'เป้า2562-ข้อตกลง'!$A$31:$O$59,6)</f>
        <v>8.1814210277447685</v>
      </c>
      <c r="AG78" s="89">
        <f>+VLOOKUP($A$1,'เป้า2562-ข้อตกลง'!$A$31:$O$59,7)</f>
        <v>7.998192762031179</v>
      </c>
      <c r="AH78" s="89">
        <f>+VLOOKUP($A$1,'เป้า2562-ข้อตกลง'!$A$31:$O$59,8)</f>
        <v>7.8098560005336237</v>
      </c>
      <c r="AI78" s="89">
        <f>+VLOOKUP($A$1,'เป้า2562-ข้อตกลง'!$A$31:$O$59,9)</f>
        <v>8.9424958617710608</v>
      </c>
      <c r="AJ78" s="89">
        <f>+VLOOKUP($A$1,'เป้า2562-ข้อตกลง'!$A$31:$O$59,10)</f>
        <v>8.8541356182987307</v>
      </c>
      <c r="AK78" s="89">
        <f>+VLOOKUP($A$1,'เป้า2562-ข้อตกลง'!$A$31:$O$59,11)</f>
        <v>8.5219901741624735</v>
      </c>
      <c r="AL78" s="89">
        <f>+VLOOKUP($A$1,'เป้า2562-ข้อตกลง'!$A$31:$O$59,12)</f>
        <v>8.0663414780160867</v>
      </c>
      <c r="AM78" s="89">
        <f>+VLOOKUP($A$1,'เป้า2562-ข้อตกลง'!$A$31:$O$59,13)</f>
        <v>7.9895690806763637</v>
      </c>
      <c r="AN78" s="89">
        <f>+VLOOKUP($A$1,'เป้า2562-ข้อตกลง'!$A$31:$O$59,14)</f>
        <v>8.2060525588988433</v>
      </c>
      <c r="AO78" s="90">
        <f>SUM(AC78:AN78)</f>
        <v>98.039799999999985</v>
      </c>
      <c r="AP78" s="90">
        <f>SUM(AC78:AN78)</f>
        <v>98.039799999999985</v>
      </c>
      <c r="AQ78" s="200">
        <f>+AP79-AP78</f>
        <v>3.0824918600000188</v>
      </c>
      <c r="AR78" s="207" t="s">
        <v>152</v>
      </c>
      <c r="AS78" s="144">
        <f>+VLOOKUP($A$1,'เป้า2562-ข้อตกลง'!$A$121:$O$149,3)</f>
        <v>0.61292937067905506</v>
      </c>
      <c r="AT78" s="144">
        <f>+VLOOKUP($A$1,'เป้า2562-ข้อตกลง'!$A$121:$O$149,4)</f>
        <v>0.65888432775423944</v>
      </c>
      <c r="AU78" s="144">
        <f>+VLOOKUP($A$1,'เป้า2562-ข้อตกลง'!$A$121:$O$149,5)</f>
        <v>0.62588566847783411</v>
      </c>
      <c r="AV78" s="144">
        <f>+VLOOKUP($A$1,'เป้า2562-ข้อตกลง'!$A$121:$O$149,6)</f>
        <v>0.65060517508034754</v>
      </c>
      <c r="AW78" s="144">
        <f>+VLOOKUP($A$1,'เป้า2562-ข้อตกลง'!$A$121:$O$149,7)</f>
        <v>0.70246946103433217</v>
      </c>
      <c r="AX78" s="144">
        <f>+VLOOKUP($A$1,'เป้า2562-ข้อตกลง'!$A$121:$O$149,8)</f>
        <v>0.61767289080974308</v>
      </c>
      <c r="AY78" s="144">
        <f>+VLOOKUP($A$1,'เป้า2562-ข้อตกลง'!$A$121:$O$149,9)</f>
        <v>0.72862620970230707</v>
      </c>
      <c r="AZ78" s="144">
        <f>+VLOOKUP($A$1,'เป้า2562-ข้อตกลง'!$A$121:$O$149,10)</f>
        <v>0.69608661233969771</v>
      </c>
      <c r="BA78" s="144">
        <f>+VLOOKUP($A$1,'เป้า2562-ข้อตกลง'!$A$121:$O$149,11)</f>
        <v>0.68991173100279368</v>
      </c>
      <c r="BB78" s="144">
        <f>+VLOOKUP($A$1,'เป้า2562-ข้อตกลง'!$A$121:$O$149,12)</f>
        <v>0.62997020802432802</v>
      </c>
      <c r="BC78" s="144">
        <f>+VLOOKUP($A$1,'เป้า2562-ข้อตกลง'!$A$121:$O$149,13)</f>
        <v>0.62216025081991178</v>
      </c>
      <c r="BD78" s="144">
        <f>+VLOOKUP($A$1,'เป้า2562-ข้อตกลง'!$A$121:$O$149,14)</f>
        <v>0.6580298128775508</v>
      </c>
      <c r="BE78" s="145">
        <f>+VLOOKUP($A$1,'เป้า2562-ข้อตกลง'!$A$121:$O$149,15)</f>
        <v>0.65661107791343587</v>
      </c>
      <c r="BF78" s="145">
        <f>+VLOOKUP($A$1,'เป้า2562-ข้อตกลง'!$Q$121:$AD$149,13)</f>
        <v>0.65677871757296147</v>
      </c>
      <c r="BG78" s="208">
        <f>+BF79-BF78</f>
        <v>2.1307484897601592E-2</v>
      </c>
      <c r="BH78" s="215" t="s">
        <v>152</v>
      </c>
      <c r="BI78" s="110">
        <f>+VLOOKUP($A$1,'เป้า2562-ข้อตกลง'!$A$61:$O$89,3)</f>
        <v>2.7033336967934725</v>
      </c>
      <c r="BJ78" s="110">
        <f>+VLOOKUP($A$1,'เป้า2562-ข้อตกลง'!$A$61:$O$89,4)</f>
        <v>2.5691568249944665</v>
      </c>
      <c r="BK78" s="110">
        <f>+VLOOKUP($A$1,'เป้า2562-ข้อตกลง'!$A$61:$O$89,5)</f>
        <v>2.9714708228800495</v>
      </c>
      <c r="BL78" s="110">
        <f>+VLOOKUP($A$1,'เป้า2562-ข้อตกลง'!$A$61:$O$89,6)</f>
        <v>2.7723673519000398</v>
      </c>
      <c r="BM78" s="110">
        <f>+VLOOKUP($A$1,'เป้า2562-ข้อตกลง'!$A$61:$O$89,7)</f>
        <v>2.3492725348985259</v>
      </c>
      <c r="BN78" s="110">
        <f>+VLOOKUP($A$1,'เป้า2562-ข้อตกลง'!$A$61:$O$89,8)</f>
        <v>3.2527701845707924</v>
      </c>
      <c r="BO78" s="110">
        <f>+VLOOKUP($A$1,'เป้า2562-ข้อตกลง'!$A$61:$O$89,9)</f>
        <v>2.1733214121100133</v>
      </c>
      <c r="BP78" s="110">
        <f>+VLOOKUP($A$1,'เป้า2562-ข้อตกลง'!$A$61:$O$89,10)</f>
        <v>2.4223112648892249</v>
      </c>
      <c r="BQ78" s="110">
        <f>+VLOOKUP($A$1,'เป้า2562-ข้อตกลง'!$A$61:$O$89,11)</f>
        <v>2.1320824755275098</v>
      </c>
      <c r="BR78" s="110">
        <f>+VLOOKUP($A$1,'เป้า2562-ข้อตกลง'!$A$61:$O$89,12)</f>
        <v>2.6317190855248014</v>
      </c>
      <c r="BS78" s="110">
        <f>+VLOOKUP($A$1,'เป้า2562-ข้อตกลง'!$A$61:$O$89,13)</f>
        <v>2.726919248006642</v>
      </c>
      <c r="BT78" s="110">
        <f>+VLOOKUP($A$1,'เป้า2562-ข้อตกลง'!$A$61:$O$89,14)</f>
        <v>2.2552130979044613</v>
      </c>
      <c r="BU78" s="111">
        <f>SUM(BI78:BT78)</f>
        <v>30.959938000000001</v>
      </c>
      <c r="BV78" s="111">
        <f>SUM(BI78:BT78)</f>
        <v>30.959938000000001</v>
      </c>
      <c r="BW78" s="216">
        <f>+BV79-BV78</f>
        <v>3.1221992799999967</v>
      </c>
      <c r="BX78" s="169"/>
      <c r="BY78" s="149" t="s">
        <v>50</v>
      </c>
      <c r="BZ78" s="156">
        <f t="shared" si="16"/>
        <v>92.585231820000018</v>
      </c>
      <c r="CA78" s="156">
        <f t="shared" si="17"/>
        <v>93.433424549999955</v>
      </c>
      <c r="CB78" s="156">
        <f t="shared" si="17"/>
        <v>87.317727669999968</v>
      </c>
      <c r="CC78" s="156">
        <f t="shared" si="17"/>
        <v>106.38642039999993</v>
      </c>
      <c r="CD78" s="156">
        <f t="shared" si="17"/>
        <v>98.685832770000019</v>
      </c>
      <c r="CE78" s="156">
        <f t="shared" si="17"/>
        <v>88.709531470000002</v>
      </c>
      <c r="CF78" s="156">
        <f t="shared" si="17"/>
        <v>114.38106454000001</v>
      </c>
      <c r="CG78" s="156">
        <f t="shared" si="17"/>
        <v>105.23462649000001</v>
      </c>
      <c r="CH78" s="156">
        <f t="shared" si="17"/>
        <v>96.943074069999994</v>
      </c>
      <c r="CI78" s="156">
        <f t="shared" si="17"/>
        <v>90.800880389999975</v>
      </c>
      <c r="CJ78" s="156">
        <f t="shared" si="17"/>
        <v>92.531264700000008</v>
      </c>
      <c r="CK78" s="156">
        <f t="shared" si="17"/>
        <v>85.809732909999909</v>
      </c>
      <c r="CL78" s="157">
        <f t="shared" si="17"/>
        <v>1152.8188117799996</v>
      </c>
      <c r="CM78" s="171"/>
    </row>
    <row r="79" spans="1:91" ht="19.5" thickBot="1">
      <c r="A79" s="169"/>
      <c r="B79" s="170"/>
      <c r="C79" s="170"/>
      <c r="D79" s="170"/>
      <c r="E79" s="170"/>
      <c r="F79" s="170"/>
      <c r="G79" s="170"/>
      <c r="H79" s="170"/>
      <c r="I79" s="170"/>
      <c r="J79" s="170"/>
      <c r="K79" s="171"/>
      <c r="L79" s="193" t="s">
        <v>151</v>
      </c>
      <c r="M79" s="375">
        <f>+VLOOKUP($A$1,'2562'!$A$1:$O$29,3)</f>
        <v>1273</v>
      </c>
      <c r="N79" s="375">
        <f>+VLOOKUP($A$1,'2562'!$A$1:$O$29,4)</f>
        <v>1433</v>
      </c>
      <c r="O79" s="375">
        <f>+VLOOKUP($A$1,'2562'!$A$1:$O$29,5)</f>
        <v>1060</v>
      </c>
      <c r="P79" s="375">
        <f>+VLOOKUP($A$1,'2562'!$A$1:$O$29,6)</f>
        <v>1351</v>
      </c>
      <c r="Q79" s="375">
        <f>+VLOOKUP($A$1,'2562'!$A$1:$O$29,7)</f>
        <v>1304</v>
      </c>
      <c r="R79" s="375">
        <f>+VLOOKUP($A$1,'2562'!$A$1:$O$29,8)</f>
        <v>1495</v>
      </c>
      <c r="S79" s="375">
        <f>+VLOOKUP($A$1,'2562'!$A$1:$O$29,9)</f>
        <v>1291</v>
      </c>
      <c r="T79" s="375">
        <f>+VLOOKUP($A$1,'2562'!$A$1:$O$29,10)</f>
        <v>1757</v>
      </c>
      <c r="U79" s="375">
        <f>+VLOOKUP($A$1,'2562'!$A$1:$O$29,11)</f>
        <v>1678</v>
      </c>
      <c r="V79" s="375">
        <f>+VLOOKUP($A$1,'2562'!$A$1:$O$29,12)</f>
        <v>1646</v>
      </c>
      <c r="W79" s="375">
        <f>+VLOOKUP($A$1,'2562'!$A$1:$O$29,13)</f>
        <v>1351</v>
      </c>
      <c r="X79" s="375">
        <f>+VLOOKUP($A$1,'2562'!$A$1:$O$29,14)</f>
        <v>1426</v>
      </c>
      <c r="Y79" s="69">
        <f>SUM(M79:X79)</f>
        <v>17065</v>
      </c>
      <c r="Z79" s="69">
        <f>SUM(M79:X79)</f>
        <v>17065</v>
      </c>
      <c r="AA79" s="194"/>
      <c r="AB79" s="201" t="s">
        <v>151</v>
      </c>
      <c r="AC79" s="83">
        <f>+VLOOKUP($A$1,'2562'!$A$31:$O$59,3)</f>
        <v>7.7537816000000008</v>
      </c>
      <c r="AD79" s="83">
        <f>+VLOOKUP($A$1,'2562'!$A$31:$O$59,4)</f>
        <v>8.062171300000001</v>
      </c>
      <c r="AE79" s="83">
        <f>+VLOOKUP($A$1,'2562'!$A$31:$O$59,5)</f>
        <v>7.9987743000000009</v>
      </c>
      <c r="AF79" s="83">
        <f>+VLOOKUP($A$1,'2562'!$A$31:$O$59,6)</f>
        <v>8.2731440000000003</v>
      </c>
      <c r="AG79" s="83">
        <f>+VLOOKUP($A$1,'2562'!$A$31:$O$59,7)</f>
        <v>8.1346291599999994</v>
      </c>
      <c r="AH79" s="83">
        <f>+VLOOKUP($A$1,'2562'!$A$31:$O$59,8)</f>
        <v>7.9400430000000028</v>
      </c>
      <c r="AI79" s="83">
        <f>+VLOOKUP($A$1,'2562'!$A$31:$O$59,9)</f>
        <v>9.0687200000000008</v>
      </c>
      <c r="AJ79" s="83">
        <f>+VLOOKUP($A$1,'2562'!$A$31:$O$59,10)</f>
        <v>9.6330479999999987</v>
      </c>
      <c r="AK79" s="83">
        <f>+VLOOKUP($A$1,'2562'!$A$31:$O$59,11)</f>
        <v>9.0603320000000007</v>
      </c>
      <c r="AL79" s="83">
        <f>+VLOOKUP($A$1,'2562'!$A$31:$O$59,12)</f>
        <v>8.3982340000000004</v>
      </c>
      <c r="AM79" s="83">
        <f>+VLOOKUP($A$1,'2562'!$A$31:$O$59,13)</f>
        <v>8.6896094999999995</v>
      </c>
      <c r="AN79" s="83">
        <f>+VLOOKUP($A$1,'2562'!$A$31:$O$59,14)</f>
        <v>8.1098049999999979</v>
      </c>
      <c r="AO79" s="83">
        <f>SUM(AC79:AN79)</f>
        <v>101.12229186</v>
      </c>
      <c r="AP79" s="407">
        <f>SUM(AC79:AN79)</f>
        <v>101.12229186</v>
      </c>
      <c r="AQ79" s="202"/>
      <c r="AR79" s="209" t="s">
        <v>151</v>
      </c>
      <c r="AS79" s="126">
        <f>+VLOOKUP($A$1,'2562'!$A$121:$O$149,3)</f>
        <v>0.62187687148785875</v>
      </c>
      <c r="AT79" s="126">
        <f>+VLOOKUP($A$1,'2562'!$A$121:$O$149,4)</f>
        <v>0.66641053141019035</v>
      </c>
      <c r="AU79" s="126">
        <f>+VLOOKUP($A$1,'2562'!$A$121:$O$149,5)</f>
        <v>0.63844575139239412</v>
      </c>
      <c r="AV79" s="126">
        <f>+VLOOKUP($A$1,'2562'!$A$121:$O$149,6)</f>
        <v>0.658946436026419</v>
      </c>
      <c r="AW79" s="126">
        <f>+VLOOKUP($A$1,'2562'!$A$121:$O$149,7)</f>
        <v>0.71546861416690688</v>
      </c>
      <c r="AX79" s="126">
        <f>+VLOOKUP($A$1,'2562'!$A$121:$O$149,8)</f>
        <v>0.62900783859144194</v>
      </c>
      <c r="AY79" s="126">
        <f>+VLOOKUP($A$1,'2562'!$A$121:$O$149,9)</f>
        <v>0.74030609079539855</v>
      </c>
      <c r="AZ79" s="126">
        <f>+VLOOKUP($A$1,'2562'!$A$121:$O$149,10)</f>
        <v>0.7586399707791579</v>
      </c>
      <c r="BA79" s="126">
        <f>+VLOOKUP($A$1,'2562'!$A$121:$O$149,11)</f>
        <v>0.73476201192525326</v>
      </c>
      <c r="BB79" s="126">
        <f>+VLOOKUP($A$1,'2562'!$A$121:$O$149,12)</f>
        <v>0.65687123070210984</v>
      </c>
      <c r="BC79" s="126">
        <f>+VLOOKUP($A$1,'2562'!$A$121:$O$149,13)</f>
        <v>0.67756579048170662</v>
      </c>
      <c r="BD79" s="126">
        <f>+VLOOKUP($A$1,'2562'!$A$121:$O$149,14)</f>
        <v>0.65159957078562225</v>
      </c>
      <c r="BE79" s="126">
        <f>+VLOOKUP($A$1,'2562'!$A$121:$O$149,15)</f>
        <v>0.67808620247056306</v>
      </c>
      <c r="BF79" s="145">
        <f>+VLOOKUP($A$1,'2562'!$Q$121:$AD$149,14)</f>
        <v>0.67808620247056306</v>
      </c>
      <c r="BG79" s="210"/>
      <c r="BH79" s="217" t="s">
        <v>151</v>
      </c>
      <c r="BI79" s="100">
        <f>+VLOOKUP($A$1,'2562'!$A$61:$O$89,3)</f>
        <v>2.7790232600000007</v>
      </c>
      <c r="BJ79" s="100">
        <f>+VLOOKUP($A$1,'2562'!$A$61:$O$89,4)</f>
        <v>2.71596927</v>
      </c>
      <c r="BK79" s="100">
        <f>+VLOOKUP($A$1,'2562'!$A$61:$O$89,5)</f>
        <v>3.0215095600000001</v>
      </c>
      <c r="BL79" s="100">
        <f>+VLOOKUP($A$1,'2562'!$A$61:$O$89,6)</f>
        <v>2.8686083100000004</v>
      </c>
      <c r="BM79" s="100">
        <f>+VLOOKUP($A$1,'2562'!$A$61:$O$89,7)</f>
        <v>2.4526509600000002</v>
      </c>
      <c r="BN79" s="100">
        <f>+VLOOKUP($A$1,'2562'!$A$61:$O$89,8)</f>
        <v>3.6877840600000003</v>
      </c>
      <c r="BO79" s="100">
        <f>+VLOOKUP($A$1,'2562'!$A$61:$O$89,9)</f>
        <v>2.9347601299999995</v>
      </c>
      <c r="BP79" s="100">
        <f>+VLOOKUP($A$1,'2562'!$A$61:$O$89,10)</f>
        <v>2.7332098100000004</v>
      </c>
      <c r="BQ79" s="100">
        <f>+VLOOKUP($A$1,'2562'!$A$61:$O$89,11)</f>
        <v>2.4801339900000001</v>
      </c>
      <c r="BR79" s="100">
        <f>+VLOOKUP($A$1,'2562'!$A$61:$O$89,12)</f>
        <v>3.0924807600000004</v>
      </c>
      <c r="BS79" s="100">
        <f>+VLOOKUP($A$1,'2562'!$A$61:$O$89,13)</f>
        <v>2.5902274299999997</v>
      </c>
      <c r="BT79" s="100">
        <f>+VLOOKUP($A$1,'2562'!$A$61:$O$89,14)</f>
        <v>2.7257797400000001</v>
      </c>
      <c r="BU79" s="112">
        <f>SUM(BI79:BT79)</f>
        <v>34.082137279999998</v>
      </c>
      <c r="BV79" s="113">
        <f>SUM(BI79:BT79)</f>
        <v>34.082137279999998</v>
      </c>
      <c r="BW79" s="218"/>
      <c r="BX79" s="169"/>
      <c r="BY79" s="149" t="s">
        <v>51</v>
      </c>
      <c r="BZ79" s="158">
        <f t="shared" si="16"/>
        <v>94.850849990000043</v>
      </c>
      <c r="CA79" s="158">
        <f t="shared" si="17"/>
        <v>103.07034306000003</v>
      </c>
      <c r="CB79" s="158">
        <f t="shared" si="17"/>
        <v>99.426307129999969</v>
      </c>
      <c r="CC79" s="158">
        <f t="shared" si="17"/>
        <v>106.41251149000001</v>
      </c>
      <c r="CD79" s="158">
        <f t="shared" si="17"/>
        <v>104.70895906999993</v>
      </c>
      <c r="CE79" s="158">
        <f t="shared" si="17"/>
        <v>95.048912439999995</v>
      </c>
      <c r="CF79" s="158">
        <f t="shared" si="17"/>
        <v>116.49142155999994</v>
      </c>
      <c r="CG79" s="158">
        <f t="shared" si="17"/>
        <v>107.13247934000002</v>
      </c>
      <c r="CH79" s="158">
        <f t="shared" si="17"/>
        <v>102.74608585999997</v>
      </c>
      <c r="CI79" s="158">
        <f t="shared" si="17"/>
        <v>94.882271680000017</v>
      </c>
      <c r="CJ79" s="158">
        <f t="shared" si="17"/>
        <v>91.581411849999995</v>
      </c>
      <c r="CK79" s="158">
        <f t="shared" si="17"/>
        <v>77.298182840000038</v>
      </c>
      <c r="CL79" s="159">
        <f t="shared" si="17"/>
        <v>1193.6497363099998</v>
      </c>
      <c r="CM79" s="171"/>
    </row>
    <row r="80" spans="1:91" ht="18.75">
      <c r="A80" s="172"/>
      <c r="B80" s="173"/>
      <c r="C80" s="173"/>
      <c r="D80" s="173"/>
      <c r="E80" s="173"/>
      <c r="F80" s="173"/>
      <c r="G80" s="173"/>
      <c r="H80" s="173"/>
      <c r="I80" s="173"/>
      <c r="J80" s="173"/>
      <c r="K80" s="174"/>
      <c r="L80" s="172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  <c r="Z80" s="173"/>
      <c r="AA80" s="174"/>
      <c r="AB80" s="172"/>
      <c r="AC80" s="173"/>
      <c r="AD80" s="173"/>
      <c r="AE80" s="173"/>
      <c r="AF80" s="173"/>
      <c r="AG80" s="173"/>
      <c r="AH80" s="173"/>
      <c r="AI80" s="173"/>
      <c r="AJ80" s="173"/>
      <c r="AK80" s="173"/>
      <c r="AL80" s="173"/>
      <c r="AM80" s="173"/>
      <c r="AN80" s="173"/>
      <c r="AO80" s="173"/>
      <c r="AP80" s="173"/>
      <c r="AQ80" s="174"/>
      <c r="AR80" s="172"/>
      <c r="AS80" s="173"/>
      <c r="AT80" s="173"/>
      <c r="AU80" s="173"/>
      <c r="AV80" s="173"/>
      <c r="AW80" s="173"/>
      <c r="AX80" s="173"/>
      <c r="AY80" s="173"/>
      <c r="AZ80" s="173"/>
      <c r="BA80" s="173"/>
      <c r="BB80" s="173"/>
      <c r="BC80" s="173"/>
      <c r="BD80" s="173"/>
      <c r="BE80" s="173"/>
      <c r="BF80" s="173"/>
      <c r="BG80" s="174"/>
      <c r="BH80" s="172"/>
      <c r="BI80" s="173"/>
      <c r="BJ80" s="173"/>
      <c r="BK80" s="173"/>
      <c r="BL80" s="173"/>
      <c r="BM80" s="173"/>
      <c r="BN80" s="173"/>
      <c r="BO80" s="173"/>
      <c r="BP80" s="173"/>
      <c r="BQ80" s="173"/>
      <c r="BR80" s="173"/>
      <c r="BS80" s="173"/>
      <c r="BT80" s="173"/>
      <c r="BU80" s="173"/>
      <c r="BV80" s="173"/>
      <c r="BW80" s="219" t="s">
        <v>89</v>
      </c>
      <c r="BX80" s="172"/>
      <c r="BY80" s="220" t="s">
        <v>151</v>
      </c>
      <c r="BZ80" s="221">
        <f t="shared" ref="BZ80:CE80" si="18">+CP8-CP16</f>
        <v>94.526139750000027</v>
      </c>
      <c r="CA80" s="221">
        <f t="shared" si="18"/>
        <v>108.08981414000004</v>
      </c>
      <c r="CB80" s="221">
        <f t="shared" si="18"/>
        <v>108.75592089000006</v>
      </c>
      <c r="CC80" s="221">
        <f t="shared" si="18"/>
        <v>110.56201502999998</v>
      </c>
      <c r="CD80" s="221">
        <f t="shared" si="18"/>
        <v>107.65066015000002</v>
      </c>
      <c r="CE80" s="221">
        <f t="shared" si="18"/>
        <v>99.531922750000007</v>
      </c>
      <c r="CF80" s="221">
        <f t="shared" ref="CF80:CL80" si="19">+CV8-CV16</f>
        <v>122.73870783999998</v>
      </c>
      <c r="CG80" s="221">
        <f t="shared" si="19"/>
        <v>129.61417038000002</v>
      </c>
      <c r="CH80" s="221">
        <f t="shared" si="19"/>
        <v>114.61634696</v>
      </c>
      <c r="CI80" s="221">
        <f t="shared" si="19"/>
        <v>106.26192280999999</v>
      </c>
      <c r="CJ80" s="221">
        <f t="shared" si="19"/>
        <v>110.53241535999999</v>
      </c>
      <c r="CK80" s="221">
        <f t="shared" si="19"/>
        <v>98.68670794999997</v>
      </c>
      <c r="CL80" s="221">
        <f t="shared" si="19"/>
        <v>1311.5667440099996</v>
      </c>
      <c r="CM80" s="410"/>
    </row>
    <row r="81" spans="1:106" ht="28.5">
      <c r="L81" s="166">
        <f>+$A$1</f>
        <v>10300</v>
      </c>
      <c r="M81" s="419" t="s">
        <v>56</v>
      </c>
      <c r="N81" s="419"/>
      <c r="O81" s="419"/>
      <c r="P81" s="419"/>
      <c r="Q81" s="419" t="str">
        <f>+VLOOKUP($A$1,'เป้า2562-ข้อตกลง'!$A$1:$B$29,2)</f>
        <v>กปภ.ข.9_62</v>
      </c>
      <c r="R81" s="419"/>
      <c r="S81" s="419"/>
      <c r="T81" s="419"/>
      <c r="U81" s="419"/>
      <c r="V81" s="419"/>
      <c r="W81" s="167"/>
      <c r="X81" s="167"/>
      <c r="Y81" s="167"/>
      <c r="Z81" s="167"/>
      <c r="AA81" s="168"/>
      <c r="AB81" s="166">
        <f>+$A$1</f>
        <v>10300</v>
      </c>
      <c r="AC81" s="419" t="s">
        <v>56</v>
      </c>
      <c r="AD81" s="419"/>
      <c r="AE81" s="419"/>
      <c r="AF81" s="419"/>
      <c r="AG81" s="419" t="str">
        <f>+VLOOKUP($A$1,'เป้า2562-ข้อตกลง'!$A$1:$B$29,2)</f>
        <v>กปภ.ข.9_62</v>
      </c>
      <c r="AH81" s="419"/>
      <c r="AI81" s="419"/>
      <c r="AJ81" s="419"/>
      <c r="AK81" s="419"/>
      <c r="AL81" s="419"/>
      <c r="AM81" s="167"/>
      <c r="AN81" s="167"/>
      <c r="AO81" s="167"/>
      <c r="AP81" s="167"/>
      <c r="AQ81" s="168"/>
      <c r="AR81" s="166">
        <f>+$A$1</f>
        <v>10300</v>
      </c>
      <c r="AS81" s="419" t="s">
        <v>56</v>
      </c>
      <c r="AT81" s="419"/>
      <c r="AU81" s="419"/>
      <c r="AV81" s="419"/>
      <c r="AW81" s="419" t="str">
        <f>+VLOOKUP($A$1,'เป้า2562-ข้อตกลง'!$A$1:$B$29,2)</f>
        <v>กปภ.ข.9_62</v>
      </c>
      <c r="AX81" s="419"/>
      <c r="AY81" s="419"/>
      <c r="AZ81" s="419"/>
      <c r="BA81" s="419"/>
      <c r="BB81" s="419"/>
      <c r="BC81" s="167"/>
      <c r="BD81" s="167"/>
      <c r="BE81" s="167"/>
      <c r="BF81" s="167"/>
      <c r="BG81" s="168"/>
      <c r="BH81" s="166">
        <f>+$A$1</f>
        <v>10300</v>
      </c>
      <c r="BI81" s="419" t="s">
        <v>56</v>
      </c>
      <c r="BJ81" s="419"/>
      <c r="BK81" s="419"/>
      <c r="BL81" s="419"/>
      <c r="BM81" s="419" t="str">
        <f>+VLOOKUP($A$1,'เป้า2562-ข้อตกลง'!$A$1:$B$29,2)</f>
        <v>กปภ.ข.9_62</v>
      </c>
      <c r="BN81" s="419"/>
      <c r="BO81" s="419"/>
      <c r="BP81" s="419"/>
      <c r="BQ81" s="419"/>
      <c r="BR81" s="419"/>
      <c r="BS81" s="167"/>
      <c r="BT81" s="167"/>
      <c r="BU81" s="167"/>
      <c r="BV81" s="167"/>
      <c r="BW81" s="168"/>
      <c r="BX81" s="166">
        <f>+$A$1</f>
        <v>10300</v>
      </c>
      <c r="BY81" s="419" t="s">
        <v>56</v>
      </c>
      <c r="BZ81" s="419"/>
      <c r="CA81" s="419"/>
      <c r="CB81" s="419"/>
      <c r="CC81" s="419" t="str">
        <f>+VLOOKUP($A$1,'เป้า2562-ข้อตกลง'!$A$1:$B$29,2)</f>
        <v>กปภ.ข.9_62</v>
      </c>
      <c r="CD81" s="419"/>
      <c r="CE81" s="419"/>
      <c r="CF81" s="419"/>
      <c r="CG81" s="419"/>
      <c r="CH81" s="419"/>
      <c r="CI81" s="167"/>
      <c r="CJ81" s="167"/>
      <c r="CK81" s="167"/>
      <c r="CL81" s="167"/>
      <c r="CM81" s="168"/>
    </row>
    <row r="82" spans="1:106">
      <c r="L82" s="169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1"/>
      <c r="AB82" s="169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1"/>
      <c r="AR82" s="169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1"/>
      <c r="BH82" s="169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1"/>
      <c r="BX82" s="169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1"/>
    </row>
    <row r="83" spans="1:106">
      <c r="L83" s="169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1"/>
      <c r="AB83" s="169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1"/>
      <c r="AR83" s="169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1"/>
      <c r="BH83" s="169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1"/>
      <c r="BX83" s="169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1"/>
    </row>
    <row r="84" spans="1:106">
      <c r="L84" s="169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1"/>
      <c r="AB84" s="169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1"/>
      <c r="AR84" s="169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1"/>
      <c r="BH84" s="169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1"/>
      <c r="BX84" s="169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1"/>
    </row>
    <row r="85" spans="1:106" ht="23.25">
      <c r="A85" s="68"/>
      <c r="B85" s="68"/>
      <c r="C85" s="68"/>
      <c r="D85" s="68"/>
      <c r="E85" s="68"/>
      <c r="F85" s="68"/>
      <c r="G85" s="68"/>
      <c r="H85" s="68"/>
      <c r="I85" s="68"/>
      <c r="J85" s="68"/>
      <c r="K85" s="68"/>
      <c r="L85" s="169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1"/>
      <c r="AB85" s="169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1"/>
      <c r="AR85" s="169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1"/>
      <c r="BH85" s="169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1"/>
      <c r="BX85" s="169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1"/>
    </row>
    <row r="86" spans="1:106">
      <c r="L86" s="169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1"/>
      <c r="AB86" s="169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1"/>
      <c r="AR86" s="169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1"/>
      <c r="BH86" s="169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1"/>
      <c r="BX86" s="169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1"/>
    </row>
    <row r="87" spans="1:106">
      <c r="L87" s="169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1"/>
      <c r="AB87" s="169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1"/>
      <c r="AR87" s="169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1"/>
      <c r="BH87" s="169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1"/>
      <c r="BX87" s="169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1"/>
    </row>
    <row r="88" spans="1:106" ht="23.25">
      <c r="L88" s="169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1"/>
      <c r="AB88" s="169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1"/>
      <c r="AR88" s="169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1"/>
      <c r="BH88" s="169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1"/>
      <c r="BX88" s="169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1"/>
      <c r="CO88" s="68"/>
      <c r="CP88" s="68"/>
      <c r="CQ88" s="68"/>
      <c r="CR88" s="68"/>
      <c r="CS88" s="68"/>
      <c r="CT88" s="68"/>
      <c r="CU88" s="68"/>
      <c r="CV88" s="68"/>
      <c r="CW88" s="68"/>
      <c r="CX88" s="68"/>
      <c r="CY88" s="68"/>
      <c r="CZ88" s="68"/>
      <c r="DA88" s="68"/>
      <c r="DB88" s="68"/>
    </row>
    <row r="89" spans="1:106" s="68" customFormat="1" ht="29.25" customHeight="1">
      <c r="A89"/>
      <c r="B89"/>
      <c r="C89"/>
      <c r="D89"/>
      <c r="E89"/>
      <c r="F89"/>
      <c r="G89"/>
      <c r="H89"/>
      <c r="I89"/>
      <c r="J89"/>
      <c r="K89"/>
      <c r="L89" s="169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1"/>
      <c r="AB89" s="169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1"/>
      <c r="AR89" s="169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1"/>
      <c r="BH89" s="169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1"/>
      <c r="BX89" s="169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1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</row>
    <row r="90" spans="1:106">
      <c r="L90" s="169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1"/>
      <c r="AB90" s="169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1"/>
      <c r="AR90" s="169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1"/>
      <c r="BH90" s="169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1"/>
      <c r="BX90" s="169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1"/>
    </row>
    <row r="91" spans="1:106">
      <c r="L91" s="169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1"/>
      <c r="AB91" s="169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1"/>
      <c r="AR91" s="169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1"/>
      <c r="BH91" s="169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1"/>
      <c r="BX91" s="169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1"/>
    </row>
    <row r="92" spans="1:106">
      <c r="L92" s="169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1"/>
      <c r="AB92" s="169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1"/>
      <c r="AR92" s="169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1"/>
      <c r="BH92" s="169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1"/>
      <c r="BX92" s="169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1"/>
    </row>
    <row r="93" spans="1:106">
      <c r="L93" s="169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1"/>
      <c r="AB93" s="169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1"/>
      <c r="AR93" s="169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1"/>
      <c r="BH93" s="169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1"/>
      <c r="BX93" s="169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1"/>
    </row>
    <row r="94" spans="1:106">
      <c r="L94" s="169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1"/>
      <c r="AB94" s="169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1"/>
      <c r="AR94" s="169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1"/>
      <c r="BH94" s="169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1"/>
      <c r="BX94" s="169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1"/>
    </row>
    <row r="95" spans="1:106">
      <c r="L95" s="169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1"/>
      <c r="AB95" s="169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1"/>
      <c r="AR95" s="169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1"/>
      <c r="BH95" s="169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1"/>
      <c r="BX95" s="169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1"/>
    </row>
    <row r="96" spans="1:106">
      <c r="L96" s="169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1"/>
      <c r="AB96" s="169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1"/>
      <c r="AR96" s="169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1"/>
      <c r="BH96" s="169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1"/>
      <c r="BX96" s="169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1"/>
    </row>
    <row r="97" spans="12:91">
      <c r="L97" s="169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1"/>
      <c r="AB97" s="169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1"/>
      <c r="AR97" s="169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1"/>
      <c r="BH97" s="169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1"/>
      <c r="BX97" s="169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1"/>
    </row>
    <row r="98" spans="12:91">
      <c r="L98" s="169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1"/>
      <c r="AB98" s="169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1"/>
      <c r="AR98" s="169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1"/>
      <c r="BH98" s="169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1"/>
      <c r="BX98" s="169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1"/>
    </row>
    <row r="99" spans="12:91">
      <c r="L99" s="169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1"/>
      <c r="AB99" s="169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1"/>
      <c r="AR99" s="169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1"/>
      <c r="BH99" s="169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1"/>
      <c r="BX99" s="169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1"/>
    </row>
    <row r="100" spans="12:91">
      <c r="L100" s="169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1"/>
      <c r="AB100" s="169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1"/>
      <c r="AR100" s="169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1"/>
      <c r="BH100" s="169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1"/>
      <c r="BX100" s="169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1"/>
    </row>
    <row r="101" spans="12:91">
      <c r="L101" s="169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1"/>
      <c r="AB101" s="169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1"/>
      <c r="AR101" s="169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1"/>
      <c r="BH101" s="169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1"/>
      <c r="BX101" s="169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1"/>
    </row>
    <row r="102" spans="12:91">
      <c r="L102" s="169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1"/>
      <c r="AB102" s="169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1"/>
      <c r="AR102" s="169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1"/>
      <c r="BH102" s="169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1"/>
      <c r="BX102" s="169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1"/>
    </row>
    <row r="103" spans="12:91">
      <c r="L103" s="169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1"/>
      <c r="AB103" s="169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1"/>
      <c r="AR103" s="169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1"/>
      <c r="BH103" s="169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1"/>
      <c r="BX103" s="169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1"/>
    </row>
    <row r="104" spans="12:91">
      <c r="L104" s="169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1"/>
      <c r="AB104" s="169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1"/>
      <c r="AR104" s="169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1"/>
      <c r="BH104" s="169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1"/>
      <c r="BX104" s="169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1"/>
    </row>
    <row r="105" spans="12:91">
      <c r="L105" s="169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1"/>
      <c r="AB105" s="169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1"/>
      <c r="AR105" s="169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1"/>
      <c r="BH105" s="169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1"/>
      <c r="BX105" s="169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1"/>
    </row>
    <row r="106" spans="12:91" ht="38.25" thickBot="1">
      <c r="L106" s="169"/>
      <c r="M106" s="67" t="s">
        <v>69</v>
      </c>
      <c r="N106" s="67" t="s">
        <v>77</v>
      </c>
      <c r="O106" s="67" t="s">
        <v>78</v>
      </c>
      <c r="P106" s="67" t="s">
        <v>79</v>
      </c>
      <c r="Q106" s="67" t="s">
        <v>80</v>
      </c>
      <c r="R106" s="67" t="s">
        <v>81</v>
      </c>
      <c r="S106" s="67" t="s">
        <v>82</v>
      </c>
      <c r="T106" s="67" t="s">
        <v>83</v>
      </c>
      <c r="U106" s="67" t="s">
        <v>84</v>
      </c>
      <c r="V106" s="67" t="s">
        <v>85</v>
      </c>
      <c r="W106" s="67" t="s">
        <v>86</v>
      </c>
      <c r="X106" s="67" t="s">
        <v>87</v>
      </c>
      <c r="Y106" s="67" t="s">
        <v>88</v>
      </c>
      <c r="Z106" s="170"/>
      <c r="AA106" s="171"/>
      <c r="AB106" s="169"/>
      <c r="AC106" s="75" t="s">
        <v>72</v>
      </c>
      <c r="AD106" s="75" t="s">
        <v>77</v>
      </c>
      <c r="AE106" s="75" t="s">
        <v>78</v>
      </c>
      <c r="AF106" s="75" t="s">
        <v>79</v>
      </c>
      <c r="AG106" s="75" t="s">
        <v>80</v>
      </c>
      <c r="AH106" s="75" t="s">
        <v>81</v>
      </c>
      <c r="AI106" s="75" t="s">
        <v>82</v>
      </c>
      <c r="AJ106" s="75" t="s">
        <v>83</v>
      </c>
      <c r="AK106" s="75" t="s">
        <v>84</v>
      </c>
      <c r="AL106" s="75" t="s">
        <v>85</v>
      </c>
      <c r="AM106" s="75" t="s">
        <v>86</v>
      </c>
      <c r="AN106" s="75" t="s">
        <v>87</v>
      </c>
      <c r="AO106" s="75" t="s">
        <v>88</v>
      </c>
      <c r="AP106" s="170"/>
      <c r="AQ106" s="171"/>
      <c r="AR106" s="169"/>
      <c r="AS106" s="124" t="s">
        <v>90</v>
      </c>
      <c r="AT106" s="124" t="s">
        <v>77</v>
      </c>
      <c r="AU106" s="124" t="s">
        <v>78</v>
      </c>
      <c r="AV106" s="124" t="s">
        <v>79</v>
      </c>
      <c r="AW106" s="124" t="s">
        <v>80</v>
      </c>
      <c r="AX106" s="124" t="s">
        <v>81</v>
      </c>
      <c r="AY106" s="124" t="s">
        <v>82</v>
      </c>
      <c r="AZ106" s="124" t="s">
        <v>83</v>
      </c>
      <c r="BA106" s="124" t="s">
        <v>84</v>
      </c>
      <c r="BB106" s="124" t="s">
        <v>85</v>
      </c>
      <c r="BC106" s="124" t="s">
        <v>86</v>
      </c>
      <c r="BD106" s="124" t="s">
        <v>87</v>
      </c>
      <c r="BE106" s="124" t="s">
        <v>88</v>
      </c>
      <c r="BF106" s="170"/>
      <c r="BG106" s="171"/>
      <c r="BH106" s="169"/>
      <c r="BI106" s="98" t="s">
        <v>74</v>
      </c>
      <c r="BJ106" s="98" t="s">
        <v>77</v>
      </c>
      <c r="BK106" s="98" t="s">
        <v>78</v>
      </c>
      <c r="BL106" s="98" t="s">
        <v>79</v>
      </c>
      <c r="BM106" s="98" t="s">
        <v>80</v>
      </c>
      <c r="BN106" s="98" t="s">
        <v>81</v>
      </c>
      <c r="BO106" s="98" t="s">
        <v>82</v>
      </c>
      <c r="BP106" s="98" t="s">
        <v>83</v>
      </c>
      <c r="BQ106" s="98" t="s">
        <v>84</v>
      </c>
      <c r="BR106" s="98" t="s">
        <v>85</v>
      </c>
      <c r="BS106" s="98" t="s">
        <v>86</v>
      </c>
      <c r="BT106" s="98" t="s">
        <v>87</v>
      </c>
      <c r="BU106" s="98" t="s">
        <v>88</v>
      </c>
      <c r="BV106" s="170"/>
      <c r="BW106" s="171"/>
      <c r="BX106" s="222" t="s">
        <v>45</v>
      </c>
      <c r="BY106" s="150" t="s">
        <v>0</v>
      </c>
      <c r="BZ106" s="150" t="s">
        <v>1</v>
      </c>
      <c r="CA106" s="150" t="s">
        <v>2</v>
      </c>
      <c r="CB106" s="150" t="s">
        <v>3</v>
      </c>
      <c r="CC106" s="150" t="s">
        <v>4</v>
      </c>
      <c r="CD106" s="150" t="s">
        <v>5</v>
      </c>
      <c r="CE106" s="150" t="s">
        <v>6</v>
      </c>
      <c r="CF106" s="150" t="s">
        <v>7</v>
      </c>
      <c r="CG106" s="150" t="s">
        <v>8</v>
      </c>
      <c r="CH106" s="150" t="s">
        <v>9</v>
      </c>
      <c r="CI106" s="150" t="s">
        <v>10</v>
      </c>
      <c r="CJ106" s="150" t="s">
        <v>11</v>
      </c>
      <c r="CK106" s="150" t="s">
        <v>49</v>
      </c>
      <c r="CL106" s="150" t="s">
        <v>161</v>
      </c>
      <c r="CM106" s="175" t="s">
        <v>68</v>
      </c>
    </row>
    <row r="107" spans="12:91" ht="19.5" thickBot="1">
      <c r="L107" s="169"/>
      <c r="M107" s="56" t="s">
        <v>51</v>
      </c>
      <c r="N107" s="65">
        <f>+M77</f>
        <v>1477</v>
      </c>
      <c r="O107" s="65">
        <f t="shared" ref="O107:X107" si="20">+N107+N77</f>
        <v>3074</v>
      </c>
      <c r="P107" s="65">
        <f t="shared" si="20"/>
        <v>4696</v>
      </c>
      <c r="Q107" s="65">
        <f t="shared" si="20"/>
        <v>6105</v>
      </c>
      <c r="R107" s="65">
        <f t="shared" si="20"/>
        <v>7574</v>
      </c>
      <c r="S107" s="65">
        <f t="shared" si="20"/>
        <v>9125</v>
      </c>
      <c r="T107" s="65">
        <f t="shared" si="20"/>
        <v>10492</v>
      </c>
      <c r="U107" s="65">
        <f t="shared" si="20"/>
        <v>12139</v>
      </c>
      <c r="V107" s="65">
        <f t="shared" si="20"/>
        <v>13970</v>
      </c>
      <c r="W107" s="65">
        <f t="shared" si="20"/>
        <v>15326</v>
      </c>
      <c r="X107" s="65">
        <f t="shared" si="20"/>
        <v>16686</v>
      </c>
      <c r="Y107" s="70">
        <f>+X107+X77</f>
        <v>18011</v>
      </c>
      <c r="Z107" s="170"/>
      <c r="AA107" s="171"/>
      <c r="AB107" s="169"/>
      <c r="AC107" s="79" t="s">
        <v>51</v>
      </c>
      <c r="AD107" s="82">
        <f>+AC77</f>
        <v>7.4680769999999992</v>
      </c>
      <c r="AE107" s="82">
        <f>+AD107+AD77</f>
        <v>15.40251349</v>
      </c>
      <c r="AF107" s="82">
        <f>+AE107+AE77</f>
        <v>23.107467019999998</v>
      </c>
      <c r="AG107" s="82">
        <f t="shared" ref="AG107:AO107" si="21">+AF107+AF77</f>
        <v>31.046416649999998</v>
      </c>
      <c r="AH107" s="82">
        <f t="shared" si="21"/>
        <v>38.95772839</v>
      </c>
      <c r="AI107" s="82">
        <f t="shared" si="21"/>
        <v>46.576977220000003</v>
      </c>
      <c r="AJ107" s="82">
        <f t="shared" si="21"/>
        <v>55.051221120000008</v>
      </c>
      <c r="AK107" s="82">
        <f t="shared" si="21"/>
        <v>63.295068920000006</v>
      </c>
      <c r="AL107" s="82">
        <f t="shared" si="21"/>
        <v>71.461616120000002</v>
      </c>
      <c r="AM107" s="82">
        <f t="shared" si="21"/>
        <v>79.158226819999996</v>
      </c>
      <c r="AN107" s="82">
        <f t="shared" si="21"/>
        <v>87.08128391999999</v>
      </c>
      <c r="AO107" s="86">
        <f t="shared" si="21"/>
        <v>95.032185319999982</v>
      </c>
      <c r="AP107" s="170"/>
      <c r="AQ107" s="171"/>
      <c r="AR107" s="169"/>
      <c r="AS107" s="133" t="s">
        <v>51</v>
      </c>
      <c r="AT107" s="134">
        <f>+VLOOKUP($A$1,'2561'!$Q$121:$AD$149,3)</f>
        <v>0.62185182950827211</v>
      </c>
      <c r="AU107" s="134">
        <f>+VLOOKUP($A$1,'2561'!$Q$121:$AD$149,4)</f>
        <v>0.6506647627267107</v>
      </c>
      <c r="AV107" s="134">
        <f>+VLOOKUP($A$1,'2561'!$Q$121:$AD$149,5)</f>
        <v>0.64608580960070772</v>
      </c>
      <c r="AW107" s="134">
        <f>+VLOOKUP($A$1,'2561'!$Q$121:$AD$149,6)</f>
        <v>0.64833361535446243</v>
      </c>
      <c r="AX107" s="134">
        <f>+VLOOKUP($A$1,'2561'!$Q$121:$AD$149,7)</f>
        <v>0.66165345596647129</v>
      </c>
      <c r="AY107" s="134">
        <f>+VLOOKUP($A$1,'2561'!$Q$121:$AD$149,8)</f>
        <v>0.65523591557211391</v>
      </c>
      <c r="AZ107" s="134">
        <f>+VLOOKUP($A$1,'2561'!$Q$121:$AD$149,9)</f>
        <v>0.66387296852443667</v>
      </c>
      <c r="BA107" s="134">
        <f>+VLOOKUP($A$1,'2561'!$Q$121:$AD$149,10)</f>
        <v>0.66477092333482402</v>
      </c>
      <c r="BB107" s="134">
        <f>+VLOOKUP($A$1,'2561'!$Q$121:$AD$149,11)</f>
        <v>0.66668066160616546</v>
      </c>
      <c r="BC107" s="134">
        <f>+VLOOKUP($A$1,'2561'!$Q$121:$AD$149,12)</f>
        <v>0.66233797976567355</v>
      </c>
      <c r="BD107" s="134">
        <f>+VLOOKUP($A$1,'2561'!$Q$121:$AD$149,13)</f>
        <v>0.66031727724293232</v>
      </c>
      <c r="BE107" s="135">
        <f>+VLOOKUP($A$1,'2561'!$Q$121:$AD$149,14)</f>
        <v>0.66043965081316103</v>
      </c>
      <c r="BF107" s="170"/>
      <c r="BG107" s="171"/>
      <c r="BH107" s="169"/>
      <c r="BI107" s="97" t="s">
        <v>51</v>
      </c>
      <c r="BJ107" s="107">
        <f>+BI77</f>
        <v>2.7440430400000002</v>
      </c>
      <c r="BK107" s="107">
        <f>+BJ107+BJ77</f>
        <v>5.2112539800000004</v>
      </c>
      <c r="BL107" s="107">
        <f t="shared" ref="BL107:BU107" si="22">+BK107+BK77</f>
        <v>8.2187203600000007</v>
      </c>
      <c r="BM107" s="107">
        <f t="shared" si="22"/>
        <v>11.107994600000001</v>
      </c>
      <c r="BN107" s="107">
        <f t="shared" si="22"/>
        <v>13.224682970000002</v>
      </c>
      <c r="BO107" s="107">
        <f t="shared" si="22"/>
        <v>16.26669373</v>
      </c>
      <c r="BP107" s="107">
        <f t="shared" si="22"/>
        <v>18.47597506</v>
      </c>
      <c r="BQ107" s="107">
        <f>+BP107+BP77</f>
        <v>21.07584318</v>
      </c>
      <c r="BR107" s="107">
        <f t="shared" si="22"/>
        <v>23.329479979999999</v>
      </c>
      <c r="BS107" s="107">
        <f t="shared" si="22"/>
        <v>25.962653399999997</v>
      </c>
      <c r="BT107" s="107">
        <f t="shared" si="22"/>
        <v>28.592464199999998</v>
      </c>
      <c r="BU107" s="108">
        <f t="shared" si="22"/>
        <v>31.011380379999999</v>
      </c>
      <c r="BV107" s="170"/>
      <c r="BW107" s="171"/>
      <c r="BX107" s="223" t="s">
        <v>51</v>
      </c>
      <c r="BY107" s="158">
        <f>+VLOOKUP($A$1,'2561'!$A$213:$O$242,3)</f>
        <v>94.850849989999986</v>
      </c>
      <c r="BZ107" s="158">
        <f>+VLOOKUP($A$1,'2561'!$A$213:$O$242,4)</f>
        <v>103.07034306</v>
      </c>
      <c r="CA107" s="158">
        <f>+VLOOKUP($A$1,'2561'!$A$213:$O$242,5)</f>
        <v>99.426307129999969</v>
      </c>
      <c r="CB107" s="158">
        <f>+VLOOKUP($A$1,'2561'!$A$213:$O$242,6)</f>
        <v>106.41251148999999</v>
      </c>
      <c r="CC107" s="158">
        <f>+VLOOKUP($A$1,'2561'!$A$213:$O$242,7)</f>
        <v>104.70895906999999</v>
      </c>
      <c r="CD107" s="158">
        <f>+VLOOKUP($A$1,'2561'!$A$213:$O$242,8)</f>
        <v>95.048912440000009</v>
      </c>
      <c r="CE107" s="158">
        <f>+VLOOKUP($A$1,'2561'!$A$213:$O$242,9)</f>
        <v>116.49142155999999</v>
      </c>
      <c r="CF107" s="158">
        <f>+VLOOKUP($A$1,'2561'!$A$213:$O$242,10)</f>
        <v>107.13247933999999</v>
      </c>
      <c r="CG107" s="158">
        <f>+VLOOKUP($A$1,'2561'!$A$213:$O$242,11)</f>
        <v>102.74608586000001</v>
      </c>
      <c r="CH107" s="158">
        <f>+VLOOKUP($A$1,'2561'!$A$213:$O$242,12)</f>
        <v>94.882271679999988</v>
      </c>
      <c r="CI107" s="158">
        <f>+VLOOKUP($A$1,'2561'!$A$213:$O$242,13)</f>
        <v>91.581411850000009</v>
      </c>
      <c r="CJ107" s="158">
        <f>+VLOOKUP($A$1,'2561'!$A$213:$O$242,14)</f>
        <v>77.29818284000001</v>
      </c>
      <c r="CK107" s="159">
        <f>SUM(BY107:CJ107)</f>
        <v>1193.64973631</v>
      </c>
      <c r="CL107" s="159">
        <f>SUM(BY107:CJ107)</f>
        <v>1193.64973631</v>
      </c>
      <c r="CM107" s="178">
        <f>+CL109-CL107</f>
        <v>117.91700770000011</v>
      </c>
    </row>
    <row r="108" spans="12:91" ht="19.5" thickBot="1">
      <c r="L108" s="169"/>
      <c r="M108" s="53" t="s">
        <v>152</v>
      </c>
      <c r="N108" s="54">
        <f>+M78</f>
        <v>1424.2675858360283</v>
      </c>
      <c r="O108" s="54">
        <f t="shared" ref="O108:X108" si="23">+N108+N78</f>
        <v>2882.6636461851695</v>
      </c>
      <c r="P108" s="54">
        <f t="shared" si="23"/>
        <v>4308.5230998649367</v>
      </c>
      <c r="Q108" s="54">
        <f t="shared" si="23"/>
        <v>5527.843591385421</v>
      </c>
      <c r="R108" s="54">
        <f t="shared" si="23"/>
        <v>6958.2091062113777</v>
      </c>
      <c r="S108" s="54">
        <f t="shared" si="23"/>
        <v>8674.7231538250016</v>
      </c>
      <c r="T108" s="54">
        <f t="shared" si="23"/>
        <v>10039.351300059443</v>
      </c>
      <c r="U108" s="54">
        <f t="shared" si="23"/>
        <v>11719.830758693128</v>
      </c>
      <c r="V108" s="54">
        <f t="shared" si="23"/>
        <v>13551.207740335814</v>
      </c>
      <c r="W108" s="54">
        <f t="shared" si="23"/>
        <v>14917.09119152116</v>
      </c>
      <c r="X108" s="54">
        <f t="shared" si="23"/>
        <v>16557.964868414736</v>
      </c>
      <c r="Y108" s="54">
        <f>+X108+X78</f>
        <v>18450</v>
      </c>
      <c r="Z108" s="170"/>
      <c r="AA108" s="171"/>
      <c r="AB108" s="169"/>
      <c r="AC108" s="88" t="s">
        <v>152</v>
      </c>
      <c r="AD108" s="89">
        <f>+AC78</f>
        <v>7.6435915840822872</v>
      </c>
      <c r="AE108" s="89">
        <f t="shared" ref="AE108:AO108" si="24">+AD108+AD78</f>
        <v>15.618763046205476</v>
      </c>
      <c r="AF108" s="89">
        <f>+AE108+AE78</f>
        <v>23.46974543786687</v>
      </c>
      <c r="AG108" s="89">
        <f t="shared" si="24"/>
        <v>31.651166465611638</v>
      </c>
      <c r="AH108" s="89">
        <f t="shared" si="24"/>
        <v>39.649359227642819</v>
      </c>
      <c r="AI108" s="89">
        <f t="shared" si="24"/>
        <v>47.45921522817644</v>
      </c>
      <c r="AJ108" s="89">
        <f t="shared" si="24"/>
        <v>56.401711089947497</v>
      </c>
      <c r="AK108" s="89">
        <f t="shared" si="24"/>
        <v>65.255846708246224</v>
      </c>
      <c r="AL108" s="89">
        <f t="shared" si="24"/>
        <v>73.777836882408693</v>
      </c>
      <c r="AM108" s="89">
        <f t="shared" si="24"/>
        <v>81.844178360424777</v>
      </c>
      <c r="AN108" s="89">
        <f t="shared" si="24"/>
        <v>89.833747441101139</v>
      </c>
      <c r="AO108" s="89">
        <f t="shared" si="24"/>
        <v>98.039799999999985</v>
      </c>
      <c r="AP108" s="170"/>
      <c r="AQ108" s="171"/>
      <c r="AR108" s="169"/>
      <c r="AS108" s="143" t="s">
        <v>152</v>
      </c>
      <c r="AT108" s="144">
        <f>+VLOOKUP($A$1,'เป้า2562-ข้อตกลง'!$Q$121:$AD$149,3)</f>
        <v>0.61292937067905506</v>
      </c>
      <c r="AU108" s="144">
        <f>+VLOOKUP($A$1,'เป้า2562-ข้อตกลง'!$Q$121:$AD$149,4)</f>
        <v>0.63554315707944409</v>
      </c>
      <c r="AV108" s="144">
        <f>+VLOOKUP($A$1,'เป้า2562-ข้อตกลง'!$Q$121:$AD$149,5)</f>
        <v>0.63231543000792667</v>
      </c>
      <c r="AW108" s="144">
        <f>+VLOOKUP($A$1,'เป้า2562-ข้อตกลง'!$Q$121:$AD$149,6)</f>
        <v>0.63712682899890372</v>
      </c>
      <c r="AX108" s="144">
        <f>+VLOOKUP($A$1,'เป้า2562-ข้อตกลง'!$Q$121:$AD$149,7)</f>
        <v>0.64924683923798987</v>
      </c>
      <c r="AY108" s="144">
        <f>+VLOOKUP($A$1,'เป้า2562-ข้อตกลง'!$Q$121:$AD$149,8)</f>
        <v>0.64367270462812298</v>
      </c>
      <c r="AZ108" s="144">
        <f>+VLOOKUP($A$1,'เป้า2562-ข้อตกลง'!$Q$121:$AD$149,9)</f>
        <v>0.65582205089855972</v>
      </c>
      <c r="BA108" s="144">
        <f>+VLOOKUP($A$1,'เป้า2562-ข้อตกลง'!$Q$121:$AD$149,10)</f>
        <v>0.66088811961299365</v>
      </c>
      <c r="BB108" s="144">
        <f>+VLOOKUP($A$1,'เป้า2562-ข้อตกลง'!$Q$121:$AD$149,11)</f>
        <v>0.66385096684395295</v>
      </c>
      <c r="BC108" s="144">
        <f>+VLOOKUP($A$1,'เป้า2562-ข้อตกลง'!$Q$121:$AD$149,12)</f>
        <v>0.66045337270325088</v>
      </c>
      <c r="BD108" s="144">
        <f>+VLOOKUP($A$1,'เป้า2562-ข้อตกลง'!$Q$121:$AD$149,13)</f>
        <v>0.65677871757296147</v>
      </c>
      <c r="BE108" s="144">
        <f>+VLOOKUP($A$1,'เป้า2562-ข้อตกลง'!$Q$121:$AD$149,14)</f>
        <v>0.65660626259592503</v>
      </c>
      <c r="BF108" s="170"/>
      <c r="BG108" s="171"/>
      <c r="BH108" s="169"/>
      <c r="BI108" s="109" t="s">
        <v>152</v>
      </c>
      <c r="BJ108" s="110">
        <f>+BI78</f>
        <v>2.7033336967934725</v>
      </c>
      <c r="BK108" s="110">
        <f>+BJ108+BJ78</f>
        <v>5.2724905217879385</v>
      </c>
      <c r="BL108" s="110">
        <f t="shared" ref="BL108:BU108" si="25">+BK108+BK78</f>
        <v>8.2439613446679871</v>
      </c>
      <c r="BM108" s="110">
        <f t="shared" si="25"/>
        <v>11.016328696568028</v>
      </c>
      <c r="BN108" s="110">
        <f t="shared" si="25"/>
        <v>13.365601231466554</v>
      </c>
      <c r="BO108" s="110">
        <f t="shared" si="25"/>
        <v>16.618371416037348</v>
      </c>
      <c r="BP108" s="110">
        <f t="shared" si="25"/>
        <v>18.791692828147362</v>
      </c>
      <c r="BQ108" s="110">
        <f t="shared" si="25"/>
        <v>21.214004093036586</v>
      </c>
      <c r="BR108" s="110">
        <f t="shared" si="25"/>
        <v>23.346086568564097</v>
      </c>
      <c r="BS108" s="110">
        <f t="shared" si="25"/>
        <v>25.977805654088897</v>
      </c>
      <c r="BT108" s="110">
        <f t="shared" si="25"/>
        <v>28.704724902095538</v>
      </c>
      <c r="BU108" s="110">
        <f t="shared" si="25"/>
        <v>30.959938000000001</v>
      </c>
      <c r="BV108" s="170"/>
      <c r="BW108" s="171"/>
      <c r="BX108" s="224" t="s">
        <v>152</v>
      </c>
      <c r="BY108" s="163">
        <f>+VLOOKUP($A$1,'เป้า2562-ข้อตกลง'!$A$213:$O$242,3)</f>
        <v>99.896992747571929</v>
      </c>
      <c r="BZ108" s="163">
        <f>+VLOOKUP($A$1,'เป้า2562-ข้อตกลง'!$A$213:$O$242,4)</f>
        <v>105.33693971949542</v>
      </c>
      <c r="CA108" s="163">
        <f>+VLOOKUP($A$1,'เป้า2562-ข้อตกลง'!$A$213:$O$242,5)</f>
        <v>98.470162694863419</v>
      </c>
      <c r="CB108" s="163">
        <f>+VLOOKUP($A$1,'เป้า2562-ข้อตกลง'!$A$213:$O$242,6)</f>
        <v>111.26018915415857</v>
      </c>
      <c r="CC108" s="163">
        <f>+VLOOKUP($A$1,'เป้า2562-ข้อตกลง'!$A$213:$O$242,7)</f>
        <v>106.61727447150608</v>
      </c>
      <c r="CD108" s="163">
        <f>+VLOOKUP($A$1,'เป้า2562-ข้อตกลง'!$A$213:$O$242,8)</f>
        <v>95.589281922140657</v>
      </c>
      <c r="CE108" s="163">
        <f>+VLOOKUP($A$1,'เป้า2562-ข้อตกลง'!$A$213:$O$242,9)</f>
        <v>122.57951046109343</v>
      </c>
      <c r="CF108" s="163">
        <f>+VLOOKUP($A$1,'เป้า2562-ข้อตกลง'!$A$213:$O$242,10)</f>
        <v>116.54512114443342</v>
      </c>
      <c r="CG108" s="163">
        <f>+VLOOKUP($A$1,'เป้า2562-ข้อตกลง'!$A$213:$O$242,11)</f>
        <v>108.54160512143649</v>
      </c>
      <c r="CH108" s="163">
        <f>+VLOOKUP($A$1,'เป้า2562-ข้อตกลง'!$A$213:$O$242,12)</f>
        <v>101.79281340740474</v>
      </c>
      <c r="CI108" s="163">
        <f>+VLOOKUP($A$1,'เป้า2562-ข้อตกลง'!$A$213:$O$242,13)</f>
        <v>95.228144771669619</v>
      </c>
      <c r="CJ108" s="163">
        <f>+VLOOKUP($A$1,'เป้า2562-ข้อตกลง'!$A$213:$O$242,14)</f>
        <v>85.141964384226199</v>
      </c>
      <c r="CK108" s="164">
        <f>SUM(BY108:CJ108)</f>
        <v>1247</v>
      </c>
      <c r="CL108" s="164">
        <f t="shared" ref="CL108" si="26">SUM(BY108:CJ108)</f>
        <v>1247</v>
      </c>
      <c r="CM108" s="225">
        <f>+CL109-CL108</f>
        <v>64.566744010000093</v>
      </c>
    </row>
    <row r="109" spans="12:91" ht="19.5" thickBot="1">
      <c r="L109" s="169"/>
      <c r="M109" s="61" t="s">
        <v>151</v>
      </c>
      <c r="N109" s="62">
        <f>+M79</f>
        <v>1273</v>
      </c>
      <c r="O109" s="62">
        <f t="shared" ref="O109:T109" si="27">+N109+N79</f>
        <v>2706</v>
      </c>
      <c r="P109" s="62">
        <f t="shared" si="27"/>
        <v>3766</v>
      </c>
      <c r="Q109" s="62">
        <f t="shared" si="27"/>
        <v>5117</v>
      </c>
      <c r="R109" s="62">
        <f t="shared" si="27"/>
        <v>6421</v>
      </c>
      <c r="S109" s="62">
        <f t="shared" si="27"/>
        <v>7916</v>
      </c>
      <c r="T109" s="62">
        <f t="shared" si="27"/>
        <v>9207</v>
      </c>
      <c r="U109" s="62">
        <f>+T109+T79</f>
        <v>10964</v>
      </c>
      <c r="V109" s="62">
        <f>+U109+U79</f>
        <v>12642</v>
      </c>
      <c r="W109" s="62">
        <f>+V109+V79</f>
        <v>14288</v>
      </c>
      <c r="X109" s="62">
        <f>+W109+W79</f>
        <v>15639</v>
      </c>
      <c r="Y109" s="62">
        <f>+X109+X79</f>
        <v>17065</v>
      </c>
      <c r="Z109" s="170"/>
      <c r="AA109" s="171"/>
      <c r="AB109" s="169"/>
      <c r="AC109" s="76" t="s">
        <v>151</v>
      </c>
      <c r="AD109" s="83">
        <f>+AC79</f>
        <v>7.7537816000000008</v>
      </c>
      <c r="AE109" s="83">
        <f>+AD109+AD79</f>
        <v>15.815952900000003</v>
      </c>
      <c r="AF109" s="83">
        <f>+AE109+AE79</f>
        <v>23.814727200000004</v>
      </c>
      <c r="AG109" s="83">
        <f t="shared" ref="AG109:AL109" si="28">+AF109+AF79</f>
        <v>32.087871200000002</v>
      </c>
      <c r="AH109" s="83">
        <f t="shared" si="28"/>
        <v>40.222500359999998</v>
      </c>
      <c r="AI109" s="83">
        <f t="shared" si="28"/>
        <v>48.162543360000001</v>
      </c>
      <c r="AJ109" s="83">
        <f t="shared" si="28"/>
        <v>57.23126336</v>
      </c>
      <c r="AK109" s="83">
        <f t="shared" si="28"/>
        <v>66.864311360000002</v>
      </c>
      <c r="AL109" s="83">
        <f t="shared" si="28"/>
        <v>75.924643360000005</v>
      </c>
      <c r="AM109" s="83">
        <f>+AL109+AL79</f>
        <v>84.322877360000007</v>
      </c>
      <c r="AN109" s="83">
        <f>+AM109+AM79</f>
        <v>93.01248686000001</v>
      </c>
      <c r="AO109" s="83">
        <f>+AN109+AN79</f>
        <v>101.12229186</v>
      </c>
      <c r="AP109" s="170"/>
      <c r="AQ109" s="171"/>
      <c r="AR109" s="169"/>
      <c r="AS109" s="125" t="s">
        <v>151</v>
      </c>
      <c r="AT109" s="126">
        <f>+VLOOKUP($A$1,'2562'!$Q$121:$AD$149,3)</f>
        <v>0.62187687148785875</v>
      </c>
      <c r="AU109" s="126">
        <f>+VLOOKUP($A$1,'2562'!$Q$121:$AD$149,4)</f>
        <v>0.64377926991606971</v>
      </c>
      <c r="AV109" s="126">
        <f>+VLOOKUP($A$1,'2562'!$Q$121:$AD$149,5)</f>
        <v>0.64218327664941477</v>
      </c>
      <c r="AW109" s="126">
        <f>+VLOOKUP($A$1,'2562'!$Q$121:$AD$149,6)</f>
        <v>0.64637272563659021</v>
      </c>
      <c r="AX109" s="126">
        <f>+VLOOKUP($A$1,'2562'!$Q$121:$AD$149,7)</f>
        <v>0.65910953331940192</v>
      </c>
      <c r="AY109" s="126">
        <f>+VLOOKUP($A$1,'2562'!$Q$121:$AD$149,8)</f>
        <v>0.65382556485862309</v>
      </c>
      <c r="AZ109" s="126">
        <f>+VLOOKUP($A$1,'2562'!$Q$121:$AD$149,9)</f>
        <v>0.66610932629772301</v>
      </c>
      <c r="BA109" s="126">
        <f>+VLOOKUP($A$1,'2562'!$Q$121:$AD$149,10)</f>
        <v>0.67771499294121118</v>
      </c>
      <c r="BB109" s="126">
        <f>+VLOOKUP($A$1,'2562'!$Q$121:$AD$149,11)</f>
        <v>0.68382063773713953</v>
      </c>
      <c r="BC109" s="126">
        <f>+VLOOKUP($A$1,'2562'!$Q$121:$AD$149,12)</f>
        <v>0.68083647466635133</v>
      </c>
      <c r="BD109" s="126">
        <f>+VLOOKUP($A$1,'2562'!$Q$121:$AD$149,13)</f>
        <v>0.6805478088515895</v>
      </c>
      <c r="BE109" s="126">
        <f>+VLOOKUP($A$1,'2562'!$Q$121:$AD$149,14)</f>
        <v>0.67808620247056306</v>
      </c>
      <c r="BF109" s="170"/>
      <c r="BG109" s="171"/>
      <c r="BH109" s="169"/>
      <c r="BI109" s="99" t="s">
        <v>151</v>
      </c>
      <c r="BJ109" s="100">
        <f>+BI79</f>
        <v>2.7790232600000007</v>
      </c>
      <c r="BK109" s="100">
        <f>+BJ109+BJ79</f>
        <v>5.4949925300000011</v>
      </c>
      <c r="BL109" s="100">
        <f t="shared" ref="BL109:BQ109" si="29">+BK109+BK79</f>
        <v>8.5165020900000012</v>
      </c>
      <c r="BM109" s="100">
        <f t="shared" si="29"/>
        <v>11.385110400000002</v>
      </c>
      <c r="BN109" s="100">
        <f t="shared" si="29"/>
        <v>13.837761360000002</v>
      </c>
      <c r="BO109" s="100">
        <f t="shared" si="29"/>
        <v>17.52554542</v>
      </c>
      <c r="BP109" s="100">
        <f t="shared" si="29"/>
        <v>20.460305550000001</v>
      </c>
      <c r="BQ109" s="100">
        <f t="shared" si="29"/>
        <v>23.193515360000003</v>
      </c>
      <c r="BR109" s="100">
        <f>+BQ109+BQ79</f>
        <v>25.673649350000002</v>
      </c>
      <c r="BS109" s="100">
        <f>+BR109+BR79</f>
        <v>28.766130110000002</v>
      </c>
      <c r="BT109" s="100">
        <f>+BS109+BS79</f>
        <v>31.356357540000001</v>
      </c>
      <c r="BU109" s="100">
        <f>+BT109+BT79</f>
        <v>34.082137279999998</v>
      </c>
      <c r="BV109" s="170"/>
      <c r="BW109" s="171"/>
      <c r="BX109" s="226" t="s">
        <v>151</v>
      </c>
      <c r="BY109" s="165">
        <f>+VLOOKUP($A$1,'2562'!$A$213:$O$242,3)</f>
        <v>94.526139749999984</v>
      </c>
      <c r="BZ109" s="165">
        <f>+VLOOKUP($A$1,'2562'!$A$213:$O$242,4)</f>
        <v>108.08981414000002</v>
      </c>
      <c r="CA109" s="165">
        <f>+VLOOKUP($A$1,'2562'!$A$213:$O$242,5)</f>
        <v>108.75592089</v>
      </c>
      <c r="CB109" s="165">
        <f>+VLOOKUP($A$1,'2562'!$A$213:$O$242,6)</f>
        <v>110.56201502999998</v>
      </c>
      <c r="CC109" s="165">
        <f>+VLOOKUP($A$1,'2562'!$A$213:$O$242,7)</f>
        <v>107.65066015000004</v>
      </c>
      <c r="CD109" s="165">
        <f>+VLOOKUP($A$1,'2562'!$A$213:$O$242,8)</f>
        <v>99.531922749999993</v>
      </c>
      <c r="CE109" s="165">
        <f>+VLOOKUP($A$1,'2562'!$A$213:$O$242,9)</f>
        <v>122.73870784000002</v>
      </c>
      <c r="CF109" s="165">
        <f>+VLOOKUP($A$1,'2562'!$A$213:$O$242,10)</f>
        <v>129.61417037999999</v>
      </c>
      <c r="CG109" s="165">
        <f>+VLOOKUP($A$1,'2562'!$A$213:$O$242,11)</f>
        <v>114.61634695999999</v>
      </c>
      <c r="CH109" s="165">
        <f>+VLOOKUP($A$1,'2562'!$A$213:$O$242,12)</f>
        <v>106.26192280999999</v>
      </c>
      <c r="CI109" s="165">
        <f>+VLOOKUP($A$1,'2562'!$A$213:$O$242,13)</f>
        <v>110.53241536000002</v>
      </c>
      <c r="CJ109" s="165">
        <f>+VLOOKUP($A$1,'2562'!$A$213:$O$242,14)</f>
        <v>98.686707950000013</v>
      </c>
      <c r="CK109" s="165">
        <f>SUM(BY109:CJ109)</f>
        <v>1311.5667440100001</v>
      </c>
      <c r="CL109" s="160">
        <f>SUM(BY109:CJ109)</f>
        <v>1311.5667440100001</v>
      </c>
      <c r="CM109" s="227"/>
    </row>
    <row r="110" spans="12:91" ht="18.75">
      <c r="L110" s="172"/>
      <c r="M110" s="236"/>
      <c r="N110" s="240"/>
      <c r="O110" s="240"/>
      <c r="P110" s="240"/>
      <c r="Q110" s="240"/>
      <c r="R110" s="241"/>
      <c r="S110" s="241"/>
      <c r="T110" s="241"/>
      <c r="U110" s="241"/>
      <c r="V110" s="241"/>
      <c r="W110" s="241"/>
      <c r="X110" s="241"/>
      <c r="Y110" s="241"/>
      <c r="Z110" s="173"/>
      <c r="AA110" s="174"/>
      <c r="AB110" s="172"/>
      <c r="AC110" s="236"/>
      <c r="AD110" s="237"/>
      <c r="AE110" s="237"/>
      <c r="AF110" s="237"/>
      <c r="AG110" s="237"/>
      <c r="AH110" s="238"/>
      <c r="AI110" s="238"/>
      <c r="AJ110" s="238"/>
      <c r="AK110" s="238"/>
      <c r="AL110" s="238"/>
      <c r="AM110" s="238"/>
      <c r="AN110" s="238"/>
      <c r="AO110" s="238"/>
      <c r="AP110" s="173"/>
      <c r="AQ110" s="174"/>
      <c r="AR110" s="172"/>
      <c r="AS110" s="236"/>
      <c r="AT110" s="237"/>
      <c r="AU110" s="237"/>
      <c r="AV110" s="237"/>
      <c r="AW110" s="237"/>
      <c r="AX110" s="239"/>
      <c r="AY110" s="239"/>
      <c r="AZ110" s="239"/>
      <c r="BA110" s="239"/>
      <c r="BB110" s="239"/>
      <c r="BC110" s="239"/>
      <c r="BD110" s="239"/>
      <c r="BE110" s="239"/>
      <c r="BF110" s="173"/>
      <c r="BG110" s="174"/>
      <c r="BH110" s="172"/>
      <c r="BI110" s="236"/>
      <c r="BJ110" s="237"/>
      <c r="BK110" s="237"/>
      <c r="BL110" s="237"/>
      <c r="BM110" s="237"/>
      <c r="BN110" s="238"/>
      <c r="BO110" s="238"/>
      <c r="BP110" s="238"/>
      <c r="BQ110" s="238"/>
      <c r="BR110" s="238"/>
      <c r="BS110" s="238"/>
      <c r="BT110" s="238"/>
      <c r="BU110" s="238"/>
      <c r="BV110" s="173"/>
      <c r="BW110" s="174"/>
      <c r="BX110" s="232"/>
      <c r="BY110" s="233"/>
      <c r="BZ110" s="233"/>
      <c r="CA110" s="233"/>
      <c r="CB110" s="233"/>
      <c r="CC110" s="233"/>
      <c r="CD110" s="233"/>
      <c r="CE110" s="233"/>
      <c r="CF110" s="233"/>
      <c r="CG110" s="233"/>
      <c r="CH110" s="233"/>
      <c r="CI110" s="233"/>
      <c r="CJ110" s="233"/>
      <c r="CK110" s="234"/>
      <c r="CL110" s="234"/>
      <c r="CM110" s="235"/>
    </row>
    <row r="111" spans="12:91" ht="28.5">
      <c r="L111" s="166">
        <f>+$A$1</f>
        <v>10300</v>
      </c>
      <c r="M111" s="419" t="s">
        <v>56</v>
      </c>
      <c r="N111" s="419"/>
      <c r="O111" s="419"/>
      <c r="P111" s="419"/>
      <c r="Q111" s="419" t="str">
        <f>+VLOOKUP($A$1,'เป้า2562-ข้อตกลง'!$A$1:$B$29,2)</f>
        <v>กปภ.ข.9_62</v>
      </c>
      <c r="R111" s="419"/>
      <c r="S111" s="419"/>
      <c r="T111" s="419"/>
      <c r="U111" s="419"/>
      <c r="V111" s="419"/>
      <c r="W111" s="167"/>
      <c r="X111" s="167"/>
      <c r="Y111" s="167"/>
      <c r="Z111" s="167"/>
      <c r="AA111" s="168"/>
      <c r="BH111" s="166">
        <f>+$A$1</f>
        <v>10300</v>
      </c>
      <c r="BI111" s="419" t="s">
        <v>56</v>
      </c>
      <c r="BJ111" s="419"/>
      <c r="BK111" s="419"/>
      <c r="BL111" s="419"/>
      <c r="BM111" s="419" t="str">
        <f>+VLOOKUP($A$1,'เป้า2562-ข้อตกลง'!$A$1:$B$29,2)</f>
        <v>กปภ.ข.9_62</v>
      </c>
      <c r="BN111" s="419"/>
      <c r="BO111" s="419"/>
      <c r="BP111" s="419"/>
      <c r="BQ111" s="419"/>
      <c r="BR111" s="419"/>
      <c r="BS111" s="167"/>
      <c r="BT111" s="167"/>
      <c r="BU111" s="167"/>
      <c r="BV111" s="167"/>
      <c r="BW111" s="168"/>
      <c r="BX111" s="166">
        <f>+$A$1</f>
        <v>10300</v>
      </c>
      <c r="BY111" s="419" t="s">
        <v>56</v>
      </c>
      <c r="BZ111" s="419"/>
      <c r="CA111" s="419"/>
      <c r="CB111" s="419"/>
      <c r="CC111" s="419" t="str">
        <f>+VLOOKUP($A$1,'เป้า2562-ข้อตกลง'!$A$1:$B$29,2)</f>
        <v>กปภ.ข.9_62</v>
      </c>
      <c r="CD111" s="419"/>
      <c r="CE111" s="419"/>
      <c r="CF111" s="419"/>
      <c r="CG111" s="419"/>
      <c r="CH111" s="419"/>
      <c r="CI111" s="167"/>
      <c r="CJ111" s="167"/>
      <c r="CK111" s="167"/>
      <c r="CL111" s="167"/>
      <c r="CM111" s="168"/>
    </row>
    <row r="112" spans="12:91">
      <c r="L112" s="169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1"/>
      <c r="BH112" s="169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1"/>
      <c r="BX112" s="169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1"/>
    </row>
    <row r="113" spans="12:91">
      <c r="L113" s="169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1"/>
      <c r="BH113" s="169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1"/>
      <c r="BX113" s="169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1"/>
    </row>
    <row r="114" spans="12:91">
      <c r="L114" s="169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1"/>
      <c r="BH114" s="169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1"/>
      <c r="BX114" s="169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1"/>
    </row>
    <row r="115" spans="12:91">
      <c r="L115" s="169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1"/>
      <c r="BH115" s="169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1"/>
      <c r="BX115" s="169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1"/>
    </row>
    <row r="116" spans="12:91">
      <c r="L116" s="169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1"/>
      <c r="BH116" s="169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1"/>
      <c r="BX116" s="169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1"/>
    </row>
    <row r="117" spans="12:91">
      <c r="L117" s="169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1"/>
      <c r="BH117" s="169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1"/>
      <c r="BX117" s="169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1"/>
    </row>
    <row r="118" spans="12:91">
      <c r="L118" s="169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1"/>
      <c r="BH118" s="169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1"/>
      <c r="BX118" s="169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1"/>
    </row>
    <row r="119" spans="12:91">
      <c r="L119" s="169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1"/>
      <c r="BH119" s="169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1"/>
      <c r="BX119" s="169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1"/>
    </row>
    <row r="120" spans="12:91">
      <c r="L120" s="169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1"/>
      <c r="BH120" s="169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1"/>
      <c r="BX120" s="169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1"/>
    </row>
    <row r="121" spans="12:91">
      <c r="L121" s="169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1"/>
      <c r="BH121" s="169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1"/>
      <c r="BX121" s="169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1"/>
    </row>
    <row r="122" spans="12:91">
      <c r="L122" s="169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1"/>
      <c r="BH122" s="169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1"/>
      <c r="BX122" s="169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1"/>
    </row>
    <row r="123" spans="12:91">
      <c r="L123" s="169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1"/>
      <c r="BH123" s="169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1"/>
      <c r="BX123" s="169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1"/>
    </row>
    <row r="124" spans="12:91">
      <c r="L124" s="169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1"/>
      <c r="BH124" s="169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1"/>
      <c r="BX124" s="169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1"/>
    </row>
    <row r="125" spans="12:91">
      <c r="L125" s="169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1"/>
      <c r="BH125" s="169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1"/>
      <c r="BX125" s="169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1"/>
    </row>
    <row r="126" spans="12:91">
      <c r="L126" s="169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1"/>
      <c r="BH126" s="169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1"/>
      <c r="BX126" s="169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1"/>
    </row>
    <row r="127" spans="12:91">
      <c r="L127" s="169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1"/>
      <c r="BH127" s="169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1"/>
      <c r="BX127" s="169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1"/>
    </row>
    <row r="128" spans="12:91">
      <c r="L128" s="169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1"/>
      <c r="BH128" s="169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1"/>
      <c r="BX128" s="169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1"/>
    </row>
    <row r="129" spans="12:91">
      <c r="L129" s="169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1"/>
      <c r="BH129" s="169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1"/>
      <c r="BX129" s="169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1"/>
    </row>
    <row r="130" spans="12:91">
      <c r="L130" s="169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1"/>
      <c r="BH130" s="169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1"/>
      <c r="BX130" s="169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1"/>
    </row>
    <row r="131" spans="12:91">
      <c r="L131" s="169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1"/>
      <c r="BH131" s="169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1"/>
      <c r="BX131" s="169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1"/>
    </row>
    <row r="132" spans="12:91">
      <c r="L132" s="169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1"/>
      <c r="BH132" s="169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1"/>
      <c r="BX132" s="169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1"/>
    </row>
    <row r="133" spans="12:91" ht="38.25" thickBot="1">
      <c r="M133" s="187" t="s">
        <v>98</v>
      </c>
      <c r="N133" s="67" t="s">
        <v>77</v>
      </c>
      <c r="O133" s="67" t="s">
        <v>78</v>
      </c>
      <c r="P133" s="67" t="s">
        <v>79</v>
      </c>
      <c r="Q133" s="67" t="s">
        <v>80</v>
      </c>
      <c r="R133" s="67" t="s">
        <v>81</v>
      </c>
      <c r="S133" s="67" t="s">
        <v>82</v>
      </c>
      <c r="T133" s="67" t="s">
        <v>83</v>
      </c>
      <c r="U133" s="67" t="s">
        <v>84</v>
      </c>
      <c r="V133" s="67" t="s">
        <v>85</v>
      </c>
      <c r="W133" s="67" t="s">
        <v>86</v>
      </c>
      <c r="X133" s="67" t="s">
        <v>87</v>
      </c>
      <c r="Y133" s="67" t="s">
        <v>88</v>
      </c>
      <c r="Z133" s="170"/>
      <c r="AA133" s="171"/>
      <c r="BH133" s="211" t="s">
        <v>75</v>
      </c>
      <c r="BI133" s="98" t="s">
        <v>0</v>
      </c>
      <c r="BJ133" s="98" t="s">
        <v>1</v>
      </c>
      <c r="BK133" s="98" t="s">
        <v>2</v>
      </c>
      <c r="BL133" s="98" t="s">
        <v>3</v>
      </c>
      <c r="BM133" s="98" t="s">
        <v>4</v>
      </c>
      <c r="BN133" s="98" t="s">
        <v>5</v>
      </c>
      <c r="BO133" s="98" t="s">
        <v>6</v>
      </c>
      <c r="BP133" s="98" t="s">
        <v>7</v>
      </c>
      <c r="BQ133" s="98" t="s">
        <v>8</v>
      </c>
      <c r="BR133" s="98" t="s">
        <v>9</v>
      </c>
      <c r="BS133" s="98" t="s">
        <v>10</v>
      </c>
      <c r="BT133" s="98" t="s">
        <v>11</v>
      </c>
      <c r="BU133" s="98" t="s">
        <v>49</v>
      </c>
      <c r="BV133" s="98" t="s">
        <v>161</v>
      </c>
      <c r="BW133" s="212" t="s">
        <v>68</v>
      </c>
      <c r="BX133" s="169"/>
      <c r="BY133" s="150" t="s">
        <v>94</v>
      </c>
      <c r="BZ133" s="150" t="s">
        <v>77</v>
      </c>
      <c r="CA133" s="150" t="s">
        <v>78</v>
      </c>
      <c r="CB133" s="150" t="s">
        <v>79</v>
      </c>
      <c r="CC133" s="150" t="s">
        <v>80</v>
      </c>
      <c r="CD133" s="150" t="s">
        <v>81</v>
      </c>
      <c r="CE133" s="150" t="s">
        <v>82</v>
      </c>
      <c r="CF133" s="150" t="s">
        <v>83</v>
      </c>
      <c r="CG133" s="150" t="s">
        <v>84</v>
      </c>
      <c r="CH133" s="150" t="s">
        <v>85</v>
      </c>
      <c r="CI133" s="150" t="s">
        <v>86</v>
      </c>
      <c r="CJ133" s="150" t="s">
        <v>87</v>
      </c>
      <c r="CK133" s="150" t="s">
        <v>88</v>
      </c>
      <c r="CL133" s="170"/>
      <c r="CM133" s="171"/>
    </row>
    <row r="134" spans="12:91" ht="19.5" thickBot="1">
      <c r="M134" s="191" t="s">
        <v>152</v>
      </c>
      <c r="N134" s="54">
        <f>+VLOOKUP($A$1,'เป้า2562-ข้อตกลง'!$A$244:$O$272,3)</f>
        <v>364</v>
      </c>
      <c r="O134" s="54">
        <f>+VLOOKUP($A$1,'เป้า2562-ข้อตกลง'!$A$244:$O$272,4)</f>
        <v>729</v>
      </c>
      <c r="P134" s="54">
        <f>+VLOOKUP($A$1,'เป้า2562-ข้อตกลง'!$A$244:$O$272,5)</f>
        <v>991</v>
      </c>
      <c r="Q134" s="54">
        <f>+VLOOKUP($A$1,'เป้า2562-ข้อตกลง'!$A$244:$O$272,6)</f>
        <v>1235</v>
      </c>
      <c r="R134" s="54">
        <f>+VLOOKUP($A$1,'เป้า2562-ข้อตกลง'!$A$244:$O$272,7)</f>
        <v>1483</v>
      </c>
      <c r="S134" s="54">
        <f>+VLOOKUP($A$1,'เป้า2562-ข้อตกลง'!$A$244:$O$272,8)</f>
        <v>1724</v>
      </c>
      <c r="T134" s="54">
        <f>+VLOOKUP($A$1,'เป้า2562-ข้อตกลง'!$A$244:$O$272,9)</f>
        <v>1854</v>
      </c>
      <c r="U134" s="54">
        <f>+VLOOKUP($A$1,'เป้า2562-ข้อตกลง'!$A$244:$O$272,10)</f>
        <v>1984</v>
      </c>
      <c r="V134" s="54">
        <f>+VLOOKUP($A$1,'เป้า2562-ข้อตกลง'!$A$244:$O$272,11)</f>
        <v>2111</v>
      </c>
      <c r="W134" s="54">
        <f>+VLOOKUP($A$1,'เป้า2562-ข้อตกลง'!$A$244:$O$272,12)</f>
        <v>2237</v>
      </c>
      <c r="X134" s="54">
        <f>+VLOOKUP($A$1,'เป้า2562-ข้อตกลง'!$A$244:$O$272,13)</f>
        <v>2359</v>
      </c>
      <c r="Y134" s="54">
        <f>+VLOOKUP($A$1,'เป้า2562-ข้อตกลง'!$A$244:$O$272,14)</f>
        <v>2481</v>
      </c>
      <c r="Z134" s="170"/>
      <c r="AA134" s="171"/>
      <c r="BH134" s="228" t="s">
        <v>54</v>
      </c>
      <c r="BI134" s="115">
        <f>+VLOOKUP($A$1,'2557'!$A$91:$O$119,3)</f>
        <v>31.430220850965942</v>
      </c>
      <c r="BJ134" s="115">
        <f>+VLOOKUP($A$1,'2557'!$A$91:$O$119,4)</f>
        <v>30.191513157621422</v>
      </c>
      <c r="BK134" s="115">
        <f>+VLOOKUP($A$1,'2557'!$A$91:$O$119,5)</f>
        <v>28.048394075034857</v>
      </c>
      <c r="BL134" s="115">
        <f>+VLOOKUP($A$1,'2557'!$A$91:$O$119,6)</f>
        <v>25.266974732971185</v>
      </c>
      <c r="BM134" s="115">
        <f>+VLOOKUP($A$1,'2557'!$A$91:$O$119,7)</f>
        <v>26.437198286553024</v>
      </c>
      <c r="BN134" s="115">
        <f>+VLOOKUP($A$1,'2557'!$A$91:$O$119,8)</f>
        <v>30.614544619140851</v>
      </c>
      <c r="BO134" s="115">
        <f>+VLOOKUP($A$1,'2557'!$A$91:$O$119,9)</f>
        <v>24.375288665609645</v>
      </c>
      <c r="BP134" s="115">
        <f>+VLOOKUP($A$1,'2557'!$A$91:$O$119,10)</f>
        <v>24.208826235767084</v>
      </c>
      <c r="BQ134" s="115">
        <f>+VLOOKUP($A$1,'2557'!$A$91:$O$119,11)</f>
        <v>23.35553620760329</v>
      </c>
      <c r="BR134" s="115">
        <f>+VLOOKUP($A$1,'2557'!$A$91:$O$119,12)</f>
        <v>27.051911000862265</v>
      </c>
      <c r="BS134" s="115">
        <f>+VLOOKUP($A$1,'2557'!$A$91:$O$119,13)</f>
        <v>26.856059137249158</v>
      </c>
      <c r="BT134" s="115">
        <f>+VLOOKUP($A$1,'2557'!$A$91:$O$119,14)</f>
        <v>26.201836892827778</v>
      </c>
      <c r="BU134" s="116">
        <f>+VLOOKUP($A$1,'2557'!$A$91:$O$119,15)</f>
        <v>26.981869332215087</v>
      </c>
      <c r="BV134" s="170"/>
      <c r="BW134" s="171"/>
      <c r="BX134" s="169"/>
      <c r="BY134" s="149" t="s">
        <v>51</v>
      </c>
      <c r="BZ134" s="158">
        <f>+BY107</f>
        <v>94.850849989999986</v>
      </c>
      <c r="CA134" s="158">
        <f t="shared" ref="CA134:CK134" si="30">+BZ134+BZ107</f>
        <v>197.92119305</v>
      </c>
      <c r="CB134" s="158">
        <f t="shared" si="30"/>
        <v>297.34750018</v>
      </c>
      <c r="CC134" s="158">
        <f t="shared" si="30"/>
        <v>403.76001166999998</v>
      </c>
      <c r="CD134" s="158">
        <f t="shared" si="30"/>
        <v>508.46897073999997</v>
      </c>
      <c r="CE134" s="158">
        <f t="shared" si="30"/>
        <v>603.51788318000001</v>
      </c>
      <c r="CF134" s="158">
        <f t="shared" si="30"/>
        <v>720.00930474000006</v>
      </c>
      <c r="CG134" s="158">
        <f t="shared" si="30"/>
        <v>827.14178408000009</v>
      </c>
      <c r="CH134" s="158">
        <f t="shared" si="30"/>
        <v>929.88786994000009</v>
      </c>
      <c r="CI134" s="158">
        <f t="shared" si="30"/>
        <v>1024.77014162</v>
      </c>
      <c r="CJ134" s="158">
        <f t="shared" si="30"/>
        <v>1116.35155347</v>
      </c>
      <c r="CK134" s="159">
        <f t="shared" si="30"/>
        <v>1193.64973631</v>
      </c>
      <c r="CL134" s="170"/>
      <c r="CM134" s="171"/>
    </row>
    <row r="135" spans="12:91" ht="19.5" thickBot="1">
      <c r="M135" s="193" t="s">
        <v>151</v>
      </c>
      <c r="N135" s="62">
        <f>+VLOOKUP($A$1,'2562'!$A$244:$O$272,3)</f>
        <v>70</v>
      </c>
      <c r="O135" s="62">
        <f>+VLOOKUP($A$1,'2562'!$A$244:$O$272,4)</f>
        <v>180</v>
      </c>
      <c r="P135" s="62">
        <f>+VLOOKUP($A$1,'2562'!$A$244:$O$272,5)</f>
        <v>258</v>
      </c>
      <c r="Q135" s="62">
        <f>+VLOOKUP($A$1,'2562'!$A$244:$O$272,6)</f>
        <v>367</v>
      </c>
      <c r="R135" s="62">
        <f>+VLOOKUP($A$1,'2562'!$A$244:$O$272,7)</f>
        <v>408</v>
      </c>
      <c r="S135" s="62">
        <f>+VLOOKUP($A$1,'2562'!$A$244:$O$272,8)</f>
        <v>476</v>
      </c>
      <c r="T135" s="62">
        <f>+VLOOKUP($A$1,'2562'!$A$244:$O$272,9)</f>
        <v>566</v>
      </c>
      <c r="U135" s="62">
        <f>+VLOOKUP($A$1,'2562'!$A$244:$O$272,10)</f>
        <v>688</v>
      </c>
      <c r="V135" s="62">
        <f>+VLOOKUP($A$1,'2562'!$A$244:$O$272,11)</f>
        <v>824</v>
      </c>
      <c r="W135" s="62">
        <f>+VLOOKUP($A$1,'2562'!$A$244:$O$272,12)</f>
        <v>1080</v>
      </c>
      <c r="X135" s="62">
        <f>+VLOOKUP($A$1,'2562'!$A$244:$O$272,13)</f>
        <v>1147</v>
      </c>
      <c r="Y135" s="62">
        <f>+VLOOKUP($A$1,'2562'!$A$244:$O$272,14)</f>
        <v>1183</v>
      </c>
      <c r="Z135" s="170"/>
      <c r="AA135" s="171"/>
      <c r="BH135" s="228" t="s">
        <v>53</v>
      </c>
      <c r="BI135" s="115">
        <f>+VLOOKUP($A$1,'2558'!$A$91:$O$119,3)</f>
        <v>30.255075319562735</v>
      </c>
      <c r="BJ135" s="115">
        <f>+VLOOKUP($A$1,'2558'!$A$91:$O$119,4)</f>
        <v>26.403610511965187</v>
      </c>
      <c r="BK135" s="115">
        <f>+VLOOKUP($A$1,'2558'!$A$91:$O$119,5)</f>
        <v>29.856810877812613</v>
      </c>
      <c r="BL135" s="115">
        <f>+VLOOKUP($A$1,'2558'!$A$91:$O$119,6)</f>
        <v>26.067920297006857</v>
      </c>
      <c r="BM135" s="115">
        <f>+VLOOKUP($A$1,'2558'!$A$91:$O$119,7)</f>
        <v>23.935235346110776</v>
      </c>
      <c r="BN135" s="115">
        <f>+VLOOKUP($A$1,'2558'!$A$91:$O$119,8)</f>
        <v>31.941404692466225</v>
      </c>
      <c r="BO135" s="115">
        <f>+VLOOKUP($A$1,'2558'!$A$91:$O$119,9)</f>
        <v>25.375396515488152</v>
      </c>
      <c r="BP135" s="115">
        <f>+VLOOKUP($A$1,'2558'!$A$91:$O$119,10)</f>
        <v>24.647564037595327</v>
      </c>
      <c r="BQ135" s="115">
        <f>+VLOOKUP($A$1,'2558'!$A$91:$O$119,11)</f>
        <v>22.936844372533784</v>
      </c>
      <c r="BR135" s="115">
        <f>+VLOOKUP($A$1,'2558'!$A$91:$O$119,12)</f>
        <v>24.693394266365388</v>
      </c>
      <c r="BS135" s="115">
        <f>+VLOOKUP($A$1,'2558'!$A$91:$O$119,13)</f>
        <v>26.082263140828744</v>
      </c>
      <c r="BT135" s="115">
        <f>+VLOOKUP($A$1,'2558'!$A$91:$O$119,14)</f>
        <v>24.470429288377481</v>
      </c>
      <c r="BU135" s="116">
        <f>+VLOOKUP($A$1,'2558'!$A$91:$O$119,15)</f>
        <v>26.380681350828166</v>
      </c>
      <c r="BV135" s="170"/>
      <c r="BW135" s="171"/>
      <c r="BX135" s="169"/>
      <c r="BY135" s="161" t="s">
        <v>152</v>
      </c>
      <c r="BZ135" s="162">
        <f>+BY108</f>
        <v>99.896992747571929</v>
      </c>
      <c r="CA135" s="162">
        <f t="shared" ref="CA135:CK135" si="31">+BZ135+BZ108</f>
        <v>205.23393246706735</v>
      </c>
      <c r="CB135" s="162">
        <f t="shared" si="31"/>
        <v>303.70409516193075</v>
      </c>
      <c r="CC135" s="162">
        <f t="shared" si="31"/>
        <v>414.96428431608933</v>
      </c>
      <c r="CD135" s="162">
        <f t="shared" si="31"/>
        <v>521.58155878759544</v>
      </c>
      <c r="CE135" s="162">
        <f t="shared" si="31"/>
        <v>617.17084070973613</v>
      </c>
      <c r="CF135" s="162">
        <f t="shared" si="31"/>
        <v>739.75035117082962</v>
      </c>
      <c r="CG135" s="162">
        <f t="shared" si="31"/>
        <v>856.29547231526305</v>
      </c>
      <c r="CH135" s="162">
        <f t="shared" si="31"/>
        <v>964.83707743669959</v>
      </c>
      <c r="CI135" s="162">
        <f t="shared" si="31"/>
        <v>1066.6298908441042</v>
      </c>
      <c r="CJ135" s="162">
        <f t="shared" si="31"/>
        <v>1161.8580356157738</v>
      </c>
      <c r="CK135" s="162">
        <f t="shared" si="31"/>
        <v>1247</v>
      </c>
      <c r="CL135" s="170"/>
      <c r="CM135" s="171"/>
    </row>
    <row r="136" spans="12:91" ht="19.5" thickBot="1">
      <c r="L136" s="169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1"/>
      <c r="BH136" s="228" t="s">
        <v>52</v>
      </c>
      <c r="BI136" s="115">
        <f>+VLOOKUP($A$1,'2559'!$A$91:$O$119,3)</f>
        <v>26.368307953596155</v>
      </c>
      <c r="BJ136" s="115">
        <f>+VLOOKUP($A$1,'2559'!$A$91:$O$119,4)</f>
        <v>26.721559402513311</v>
      </c>
      <c r="BK136" s="115">
        <f>+VLOOKUP($A$1,'2559'!$A$91:$O$119,5)</f>
        <v>30.216211521295278</v>
      </c>
      <c r="BL136" s="115">
        <f>+VLOOKUP($A$1,'2559'!$A$91:$O$119,6)</f>
        <v>27.682386307530766</v>
      </c>
      <c r="BM136" s="115">
        <f>+VLOOKUP($A$1,'2559'!$A$91:$O$119,7)</f>
        <v>27.597419459087881</v>
      </c>
      <c r="BN136" s="115">
        <f>+VLOOKUP($A$1,'2559'!$A$91:$O$119,8)</f>
        <v>31.912772186209427</v>
      </c>
      <c r="BO136" s="115">
        <f>+VLOOKUP($A$1,'2559'!$A$91:$O$119,9)</f>
        <v>22.228984906788007</v>
      </c>
      <c r="BP136" s="115">
        <f>+VLOOKUP($A$1,'2559'!$A$91:$O$119,10)</f>
        <v>20.684771254325184</v>
      </c>
      <c r="BQ136" s="115">
        <f>+VLOOKUP($A$1,'2559'!$A$91:$O$119,11)</f>
        <v>18.561300159848727</v>
      </c>
      <c r="BR136" s="115">
        <f>+VLOOKUP($A$1,'2559'!$A$91:$O$119,12)</f>
        <v>24.494315857143985</v>
      </c>
      <c r="BS136" s="115">
        <f>+VLOOKUP($A$1,'2559'!$A$91:$O$119,13)</f>
        <v>30.990850010636763</v>
      </c>
      <c r="BT136" s="115">
        <f>+VLOOKUP($A$1,'2559'!$A$91:$O$119,14)</f>
        <v>23.915540443784362</v>
      </c>
      <c r="BU136" s="116">
        <f>+VLOOKUP($A$1,'2559'!$A$91:$O$119,15)</f>
        <v>25.943891580751071</v>
      </c>
      <c r="BV136" s="170"/>
      <c r="BW136" s="171"/>
      <c r="BX136" s="169"/>
      <c r="BY136" s="161" t="s">
        <v>151</v>
      </c>
      <c r="BZ136" s="253">
        <f>+BY109</f>
        <v>94.526139749999984</v>
      </c>
      <c r="CA136" s="253">
        <f t="shared" ref="CA136:CF136" si="32">+BZ136+BZ109</f>
        <v>202.61595389000001</v>
      </c>
      <c r="CB136" s="253">
        <f t="shared" si="32"/>
        <v>311.37187477999998</v>
      </c>
      <c r="CC136" s="253">
        <f t="shared" si="32"/>
        <v>421.93388980999998</v>
      </c>
      <c r="CD136" s="253">
        <f t="shared" si="32"/>
        <v>529.58454996</v>
      </c>
      <c r="CE136" s="253">
        <f t="shared" si="32"/>
        <v>629.11647271000004</v>
      </c>
      <c r="CF136" s="253">
        <f t="shared" si="32"/>
        <v>751.85518055000011</v>
      </c>
      <c r="CG136" s="253">
        <f>+CF136+CF109</f>
        <v>881.46935093000013</v>
      </c>
      <c r="CH136" s="253">
        <f>+CG136+CG109</f>
        <v>996.08569789000012</v>
      </c>
      <c r="CI136" s="253">
        <f>+CH136+CH109</f>
        <v>1102.3476207000001</v>
      </c>
      <c r="CJ136" s="253">
        <f>+CI136+CI109</f>
        <v>1212.8800360600001</v>
      </c>
      <c r="CK136" s="253">
        <f>+CJ136+CJ109</f>
        <v>1311.5667440100001</v>
      </c>
      <c r="CL136" s="170"/>
      <c r="CM136" s="171"/>
    </row>
    <row r="137" spans="12:91" ht="19.5" thickBot="1">
      <c r="L137" s="169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1"/>
      <c r="BH137" s="213" t="s">
        <v>50</v>
      </c>
      <c r="BI137" s="117">
        <f>+VLOOKUP($A$1,'2560'!$A$91:$O$119,3)</f>
        <v>29.351898823447168</v>
      </c>
      <c r="BJ137" s="117">
        <f>+VLOOKUP($A$1,'2560'!$A$91:$O$119,4)</f>
        <v>27.182677341924759</v>
      </c>
      <c r="BK137" s="117">
        <f>+VLOOKUP($A$1,'2560'!$A$91:$O$119,5)</f>
        <v>28.37052719714746</v>
      </c>
      <c r="BL137" s="117">
        <f>+VLOOKUP($A$1,'2560'!$A$91:$O$119,6)</f>
        <v>25.948195324887546</v>
      </c>
      <c r="BM137" s="117">
        <f>+VLOOKUP($A$1,'2560'!$A$91:$O$119,7)</f>
        <v>23.910499944222181</v>
      </c>
      <c r="BN137" s="117">
        <f>+VLOOKUP($A$1,'2560'!$A$91:$O$119,8)</f>
        <v>31.893428874320961</v>
      </c>
      <c r="BO137" s="117">
        <f>+VLOOKUP($A$1,'2560'!$A$91:$O$119,9)</f>
        <v>20.226662093861933</v>
      </c>
      <c r="BP137" s="117">
        <f>+VLOOKUP($A$1,'2560'!$A$91:$O$119,10)</f>
        <v>24.090266668117575</v>
      </c>
      <c r="BQ137" s="117">
        <f>+VLOOKUP($A$1,'2560'!$A$91:$O$119,11)</f>
        <v>24.229509016444066</v>
      </c>
      <c r="BR137" s="117">
        <f>+VLOOKUP($A$1,'2560'!$A$91:$O$119,12)</f>
        <v>28.093279327401305</v>
      </c>
      <c r="BS137" s="117">
        <f>+VLOOKUP($A$1,'2560'!$A$91:$O$119,13)</f>
        <v>24.76048817336445</v>
      </c>
      <c r="BT137" s="117">
        <f>+VLOOKUP($A$1,'2560'!$A$91:$O$119,14)</f>
        <v>21.885952249666925</v>
      </c>
      <c r="BU137" s="118">
        <f>+VLOOKUP($A$1,'2560'!$A$91:$O$119,15)</f>
        <v>25.837137678513511</v>
      </c>
      <c r="BV137" s="170"/>
      <c r="BW137" s="171"/>
      <c r="BX137" s="169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1"/>
    </row>
    <row r="138" spans="12:91" ht="19.5" thickBot="1">
      <c r="L138" s="169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1"/>
      <c r="BH138" s="213" t="s">
        <v>51</v>
      </c>
      <c r="BI138" s="117">
        <f>+VLOOKUP($A$1,'2561'!$A$91:$O$119,3)</f>
        <v>26.866946191316849</v>
      </c>
      <c r="BJ138" s="117">
        <f>+VLOOKUP($A$1,'2561'!$A$91:$O$119,4)</f>
        <v>23.716684359591685</v>
      </c>
      <c r="BK138" s="117">
        <f>+VLOOKUP($A$1,'2561'!$A$91:$O$119,5)</f>
        <v>28.072397232107786</v>
      </c>
      <c r="BL138" s="117">
        <f>+VLOOKUP($A$1,'2561'!$A$91:$O$119,6)</f>
        <v>26.680520702655876</v>
      </c>
      <c r="BM138" s="117">
        <f>+VLOOKUP($A$1,'2561'!$A$91:$O$119,7)</f>
        <v>21.105540215203561</v>
      </c>
      <c r="BN138" s="117">
        <f>+VLOOKUP($A$1,'2561'!$A$91:$O$119,8)</f>
        <v>28.52947608103046</v>
      </c>
      <c r="BO138" s="117">
        <f>+VLOOKUP($A$1,'2561'!$A$91:$O$119,9)</f>
        <v>20.676913414690095</v>
      </c>
      <c r="BP138" s="117">
        <f>+VLOOKUP($A$1,'2561'!$A$91:$O$119,10)</f>
        <v>23.973533897288537</v>
      </c>
      <c r="BQ138" s="117">
        <f>+VLOOKUP($A$1,'2561'!$A$91:$O$119,11)</f>
        <v>21.625583207582817</v>
      </c>
      <c r="BR138" s="117">
        <f>+VLOOKUP($A$1,'2561'!$A$91:$O$119,12)</f>
        <v>25.489260066589349</v>
      </c>
      <c r="BS138" s="117">
        <f>+VLOOKUP($A$1,'2561'!$A$91:$O$119,13)</f>
        <v>24.916996508214424</v>
      </c>
      <c r="BT138" s="117">
        <f>+VLOOKUP($A$1,'2561'!$A$91:$O$119,14)</f>
        <v>23.32510457356755</v>
      </c>
      <c r="BU138" s="118">
        <f>+VLOOKUP($A$1,'2561'!$A$91:$O$119,15)</f>
        <v>24.601196756155861</v>
      </c>
      <c r="BV138" s="344">
        <f>+VLOOKUP($A$1,'2561'!$Q$91:$AD$119,13)</f>
        <v>24.715589547210129</v>
      </c>
      <c r="BW138" s="229">
        <f>+BV140-BV138</f>
        <v>-6.1675556320079039E-2</v>
      </c>
      <c r="BX138" s="169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1"/>
    </row>
    <row r="139" spans="12:91" ht="19.5" thickBot="1">
      <c r="L139" s="169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1"/>
      <c r="BH139" s="217" t="s">
        <v>154</v>
      </c>
      <c r="BI139" s="120">
        <f>+VLOOKUP($A$1,'เป้า2562-ข้อตกลง'!$A$91:$O$119,3)</f>
        <v>24.00000068217193</v>
      </c>
      <c r="BJ139" s="120">
        <f>+VLOOKUP($A$1,'เป้า2562-ข้อตกลง'!$A$91:$O$119,4)</f>
        <v>24.00000068217193</v>
      </c>
      <c r="BK139" s="120">
        <f>+VLOOKUP($A$1,'เป้า2562-ข้อตกลง'!$A$91:$O$119,5)</f>
        <v>24.00000068217193</v>
      </c>
      <c r="BL139" s="120">
        <f>+VLOOKUP($A$1,'เป้า2562-ข้อตกลง'!$A$91:$O$119,6)</f>
        <v>24.00000068217193</v>
      </c>
      <c r="BM139" s="120">
        <f>+VLOOKUP($A$1,'เป้า2562-ข้อตกลง'!$A$91:$O$119,7)</f>
        <v>24.00000068217193</v>
      </c>
      <c r="BN139" s="120">
        <f>+VLOOKUP($A$1,'เป้า2562-ข้อตกลง'!$A$91:$O$119,8)</f>
        <v>24.00000068217193</v>
      </c>
      <c r="BO139" s="120">
        <f>+VLOOKUP($A$1,'เป้า2562-ข้อตกลง'!$A$91:$O$119,9)</f>
        <v>24.00000068217193</v>
      </c>
      <c r="BP139" s="120">
        <f>+VLOOKUP($A$1,'เป้า2562-ข้อตกลง'!$A$91:$O$119,10)</f>
        <v>24.00000068217193</v>
      </c>
      <c r="BQ139" s="120">
        <f>+VLOOKUP($A$1,'เป้า2562-ข้อตกลง'!$A$91:$O$119,11)</f>
        <v>24.00000068217193</v>
      </c>
      <c r="BR139" s="120">
        <f>+VLOOKUP($A$1,'เป้า2562-ข้อตกลง'!$A$91:$O$119,12)</f>
        <v>24.00000068217193</v>
      </c>
      <c r="BS139" s="120">
        <f>+VLOOKUP($A$1,'เป้า2562-ข้อตกลง'!$A$91:$O$119,13)</f>
        <v>24.00000068217193</v>
      </c>
      <c r="BT139" s="120">
        <f>+VLOOKUP($A$1,'เป้า2562-ข้อตกลง'!$A$91:$O$119,14)</f>
        <v>24.00000068217193</v>
      </c>
      <c r="BU139" s="120">
        <f>+VLOOKUP($A$1,'เป้า2562-ข้อตกลง'!$A$91:$O$119,15)</f>
        <v>24.00000068217193</v>
      </c>
      <c r="BV139" s="388">
        <f>+BU139</f>
        <v>24.00000068217193</v>
      </c>
      <c r="BW139" s="231"/>
      <c r="BX139" s="169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1"/>
    </row>
    <row r="140" spans="12:91" ht="19.5" thickBot="1">
      <c r="L140" s="169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1"/>
      <c r="BH140" s="217" t="s">
        <v>151</v>
      </c>
      <c r="BI140" s="119">
        <f>+VLOOKUP($A$1,'2562'!$A$91:$O$119,3)</f>
        <v>25.388588786729454</v>
      </c>
      <c r="BJ140" s="119">
        <f>+VLOOKUP($A$1,'2562'!$A$91:$O$119,4)</f>
        <v>24.57440269928728</v>
      </c>
      <c r="BK140" s="119">
        <f>+VLOOKUP($A$1,'2562'!$A$91:$O$119,5)</f>
        <v>26.781209079013696</v>
      </c>
      <c r="BL140" s="119">
        <f>+VLOOKUP($A$1,'2562'!$A$91:$O$119,6)</f>
        <v>25.185791602993241</v>
      </c>
      <c r="BM140" s="119">
        <f>+VLOOKUP($A$1,'2562'!$A$91:$O$119,7)</f>
        <v>22.69172709562713</v>
      </c>
      <c r="BN140" s="119">
        <f>+VLOOKUP($A$1,'2562'!$A$91:$O$119,8)</f>
        <v>30.943907128419873</v>
      </c>
      <c r="BO140" s="119">
        <f>+VLOOKUP($A$1,'2562'!$A$91:$O$119,9)</f>
        <v>23.98269135158289</v>
      </c>
      <c r="BP140" s="119">
        <f>+VLOOKUP($A$1,'2562'!$A$91:$O$119,10)</f>
        <v>21.690000339601397</v>
      </c>
      <c r="BQ140" s="119">
        <f>+VLOOKUP($A$1,'2562'!$A$91:$O$119,11)</f>
        <v>21.105301496703024</v>
      </c>
      <c r="BR140" s="119">
        <f>+VLOOKUP($A$1,'2562'!$A$91:$O$119,12)</f>
        <v>26.3957832848991</v>
      </c>
      <c r="BS140" s="119">
        <f>+VLOOKUP($A$1,'2562'!$A$91:$O$119,13)</f>
        <v>22.564524725574898</v>
      </c>
      <c r="BT140" s="119">
        <f>+VLOOKUP($A$1,'2562'!$A$91:$O$119,14)</f>
        <v>24.641753539091248</v>
      </c>
      <c r="BU140" s="119">
        <f>+VLOOKUP($A$1,'2562'!$A$91:$O$119,15)</f>
        <v>24.65391399089005</v>
      </c>
      <c r="BV140" s="387">
        <f>+VLOOKUP($A$1,'2562'!$A$91:$O$119,15)</f>
        <v>24.65391399089005</v>
      </c>
      <c r="BW140" s="230">
        <f>+BV140-BV139</f>
        <v>0.65391330871812059</v>
      </c>
      <c r="BX140" s="169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1"/>
    </row>
    <row r="141" spans="12:91">
      <c r="L141" s="172"/>
      <c r="M141" s="173"/>
      <c r="N141" s="173"/>
      <c r="O141" s="173"/>
      <c r="P141" s="173"/>
      <c r="Q141" s="173"/>
      <c r="R141" s="173"/>
      <c r="S141" s="173"/>
      <c r="T141" s="173"/>
      <c r="U141" s="173"/>
      <c r="V141" s="173"/>
      <c r="W141" s="173"/>
      <c r="X141" s="173"/>
      <c r="Y141" s="173"/>
      <c r="Z141" s="173"/>
      <c r="AA141" s="174"/>
      <c r="BH141" s="172"/>
      <c r="BI141" s="173"/>
      <c r="BJ141" s="173"/>
      <c r="BK141" s="173"/>
      <c r="BL141" s="173"/>
      <c r="BM141" s="173"/>
      <c r="BN141" s="173"/>
      <c r="BO141" s="173"/>
      <c r="BP141" s="173"/>
      <c r="BQ141" s="173"/>
      <c r="BR141" s="173"/>
      <c r="BS141" s="173"/>
      <c r="BT141" s="173"/>
      <c r="BU141" s="173"/>
      <c r="BV141" s="173"/>
      <c r="BW141" s="219" t="s">
        <v>89</v>
      </c>
      <c r="BX141" s="172"/>
      <c r="BY141" s="173"/>
      <c r="BZ141" s="173"/>
      <c r="CA141" s="173"/>
      <c r="CB141" s="173"/>
      <c r="CC141" s="173"/>
      <c r="CD141" s="173"/>
      <c r="CE141" s="173"/>
      <c r="CF141" s="173"/>
      <c r="CG141" s="173"/>
      <c r="CH141" s="173"/>
      <c r="CI141" s="173"/>
      <c r="CJ141" s="173"/>
      <c r="CK141" s="173"/>
      <c r="CL141" s="173"/>
      <c r="CM141" s="174"/>
    </row>
    <row r="142" spans="12:91">
      <c r="BJ142" s="376"/>
      <c r="BK142" s="376"/>
      <c r="BL142" s="376"/>
      <c r="BM142" s="376"/>
      <c r="BN142" s="376"/>
      <c r="BO142" s="376"/>
      <c r="BP142" s="376"/>
      <c r="BQ142" s="376"/>
      <c r="BR142" s="376"/>
      <c r="BS142" s="376"/>
      <c r="BT142" s="376"/>
      <c r="BU142" s="376"/>
    </row>
  </sheetData>
  <mergeCells count="118">
    <mergeCell ref="B25:E25"/>
    <mergeCell ref="F25:K25"/>
    <mergeCell ref="B52:E52"/>
    <mergeCell ref="F52:K52"/>
    <mergeCell ref="B1:E1"/>
    <mergeCell ref="F1:K1"/>
    <mergeCell ref="B4:F4"/>
    <mergeCell ref="G4:K4"/>
    <mergeCell ref="B3:K3"/>
    <mergeCell ref="A3:A6"/>
    <mergeCell ref="M111:P111"/>
    <mergeCell ref="Q111:V111"/>
    <mergeCell ref="CO1:CR1"/>
    <mergeCell ref="CS1:CX1"/>
    <mergeCell ref="BY52:CB52"/>
    <mergeCell ref="CC52:CH52"/>
    <mergeCell ref="CI23:CJ23"/>
    <mergeCell ref="BY24:BZ24"/>
    <mergeCell ref="CA24:CB24"/>
    <mergeCell ref="CC24:CD24"/>
    <mergeCell ref="CE24:CF24"/>
    <mergeCell ref="CG24:CH24"/>
    <mergeCell ref="CI24:CJ24"/>
    <mergeCell ref="BY23:BZ23"/>
    <mergeCell ref="CA23:CB23"/>
    <mergeCell ref="CC23:CD23"/>
    <mergeCell ref="CE23:CF23"/>
    <mergeCell ref="CG23:CH23"/>
    <mergeCell ref="BY25:CB25"/>
    <mergeCell ref="CC25:CH25"/>
    <mergeCell ref="BY1:CB1"/>
    <mergeCell ref="CC1:CH1"/>
    <mergeCell ref="BY81:CB81"/>
    <mergeCell ref="CC81:CH81"/>
    <mergeCell ref="BY111:CB111"/>
    <mergeCell ref="CC111:CH111"/>
    <mergeCell ref="CI21:CJ21"/>
    <mergeCell ref="BY22:BZ22"/>
    <mergeCell ref="CA22:CB22"/>
    <mergeCell ref="CC22:CD22"/>
    <mergeCell ref="CE22:CF22"/>
    <mergeCell ref="CG22:CH22"/>
    <mergeCell ref="CI22:CJ22"/>
    <mergeCell ref="BY21:BZ21"/>
    <mergeCell ref="CA21:CB21"/>
    <mergeCell ref="CC21:CD21"/>
    <mergeCell ref="CE21:CF21"/>
    <mergeCell ref="CG21:CH21"/>
    <mergeCell ref="W21:X21"/>
    <mergeCell ref="W22:X22"/>
    <mergeCell ref="M21:N21"/>
    <mergeCell ref="M22:N22"/>
    <mergeCell ref="O21:P21"/>
    <mergeCell ref="O22:P22"/>
    <mergeCell ref="Q21:R21"/>
    <mergeCell ref="Q22:R22"/>
    <mergeCell ref="S22:T22"/>
    <mergeCell ref="M1:P1"/>
    <mergeCell ref="Q1:V1"/>
    <mergeCell ref="M25:P25"/>
    <mergeCell ref="Q25:V25"/>
    <mergeCell ref="M81:P81"/>
    <mergeCell ref="Q81:V81"/>
    <mergeCell ref="AC1:AF1"/>
    <mergeCell ref="AG1:AL1"/>
    <mergeCell ref="AC21:AD21"/>
    <mergeCell ref="AE21:AF21"/>
    <mergeCell ref="AG21:AH21"/>
    <mergeCell ref="AI21:AJ21"/>
    <mergeCell ref="AK21:AL21"/>
    <mergeCell ref="AC25:AF25"/>
    <mergeCell ref="AG25:AL25"/>
    <mergeCell ref="AC52:AF52"/>
    <mergeCell ref="AG52:AL52"/>
    <mergeCell ref="AC81:AF81"/>
    <mergeCell ref="AG81:AL81"/>
    <mergeCell ref="S21:T21"/>
    <mergeCell ref="M52:P52"/>
    <mergeCell ref="Q52:V52"/>
    <mergeCell ref="U21:V21"/>
    <mergeCell ref="U22:V22"/>
    <mergeCell ref="AM21:AN21"/>
    <mergeCell ref="AC22:AD22"/>
    <mergeCell ref="AE22:AF22"/>
    <mergeCell ref="AG22:AH22"/>
    <mergeCell ref="AI22:AJ22"/>
    <mergeCell ref="AK22:AL22"/>
    <mergeCell ref="AM22:AN22"/>
    <mergeCell ref="BC21:BD21"/>
    <mergeCell ref="AU22:AV22"/>
    <mergeCell ref="AW22:AX22"/>
    <mergeCell ref="AY22:AZ22"/>
    <mergeCell ref="BA22:BB22"/>
    <mergeCell ref="BC22:BD22"/>
    <mergeCell ref="BI111:BL111"/>
    <mergeCell ref="BM111:BR111"/>
    <mergeCell ref="BI25:BL25"/>
    <mergeCell ref="BM25:BR25"/>
    <mergeCell ref="BI52:BL52"/>
    <mergeCell ref="BM52:BR52"/>
    <mergeCell ref="BI81:BL81"/>
    <mergeCell ref="BM81:BR81"/>
    <mergeCell ref="AS1:AV1"/>
    <mergeCell ref="AW1:BB1"/>
    <mergeCell ref="AS21:AT21"/>
    <mergeCell ref="AU21:AV21"/>
    <mergeCell ref="AW21:AX21"/>
    <mergeCell ref="AY21:AZ21"/>
    <mergeCell ref="BA21:BB21"/>
    <mergeCell ref="AS22:AT22"/>
    <mergeCell ref="AS25:AV25"/>
    <mergeCell ref="AW25:BB25"/>
    <mergeCell ref="AS81:AV81"/>
    <mergeCell ref="AW81:BB81"/>
    <mergeCell ref="AS52:AV52"/>
    <mergeCell ref="AW52:BB52"/>
    <mergeCell ref="BI1:BL1"/>
    <mergeCell ref="BM1:BR1"/>
  </mergeCells>
  <conditionalFormatting sqref="AQ77:AQ79">
    <cfRule type="cellIs" dxfId="4" priority="25" operator="lessThan">
      <formula>0</formula>
    </cfRule>
  </conditionalFormatting>
  <conditionalFormatting sqref="AA77:AA79">
    <cfRule type="cellIs" dxfId="3" priority="24" operator="lessThan">
      <formula>0</formula>
    </cfRule>
  </conditionalFormatting>
  <conditionalFormatting sqref="BW77:BW79 BW138:BW140">
    <cfRule type="cellIs" dxfId="2" priority="21" operator="greaterThan">
      <formula>0</formula>
    </cfRule>
  </conditionalFormatting>
  <conditionalFormatting sqref="BG77:BG79">
    <cfRule type="cellIs" dxfId="1" priority="19" operator="lessThan">
      <formula>0</formula>
    </cfRule>
  </conditionalFormatting>
  <conditionalFormatting sqref="CM107:CM110">
    <cfRule type="cellIs" dxfId="0" priority="17" operator="lessThan">
      <formula>0</formula>
    </cfRule>
  </conditionalFormatting>
  <conditionalFormatting sqref="I7">
    <cfRule type="iconSet" priority="13">
      <iconSet iconSet="3Arrows">
        <cfvo type="percent" val="0"/>
        <cfvo type="formula" val="$D$7"/>
        <cfvo type="formula" val="$D$7"/>
      </iconSet>
    </cfRule>
  </conditionalFormatting>
  <conditionalFormatting sqref="I10">
    <cfRule type="iconSet" priority="12">
      <iconSet iconSet="3Arrows">
        <cfvo type="percent" val="0"/>
        <cfvo type="formula" val="$D$10"/>
        <cfvo type="formula" val="$D$10"/>
      </iconSet>
    </cfRule>
  </conditionalFormatting>
  <conditionalFormatting sqref="I13">
    <cfRule type="iconSet" priority="11">
      <iconSet iconSet="3Arrows">
        <cfvo type="percent" val="0"/>
        <cfvo type="formula" val="$D$13"/>
        <cfvo type="formula" val="$D$13"/>
      </iconSet>
    </cfRule>
  </conditionalFormatting>
  <conditionalFormatting sqref="I16">
    <cfRule type="iconSet" priority="10">
      <iconSet iconSet="3Arrows">
        <cfvo type="percent" val="0"/>
        <cfvo type="formula" val="$D$16"/>
        <cfvo type="formula" val="$D$16"/>
      </iconSet>
    </cfRule>
  </conditionalFormatting>
  <conditionalFormatting sqref="K7">
    <cfRule type="iconSet" priority="9">
      <iconSet iconSet="3Arrows">
        <cfvo type="percent" val="0"/>
        <cfvo type="formula" val="$F$7"/>
        <cfvo type="formula" val="$F$7"/>
      </iconSet>
    </cfRule>
  </conditionalFormatting>
  <conditionalFormatting sqref="K10">
    <cfRule type="iconSet" priority="8">
      <iconSet iconSet="3Arrows">
        <cfvo type="percent" val="0"/>
        <cfvo type="formula" val="$F$10"/>
        <cfvo type="formula" val="$F$10"/>
      </iconSet>
    </cfRule>
  </conditionalFormatting>
  <conditionalFormatting sqref="K13">
    <cfRule type="iconSet" priority="7">
      <iconSet iconSet="3Arrows">
        <cfvo type="percent" val="0"/>
        <cfvo type="formula" val="$F$13"/>
        <cfvo type="formula" val="$F$13"/>
      </iconSet>
    </cfRule>
  </conditionalFormatting>
  <conditionalFormatting sqref="K16">
    <cfRule type="iconSet" priority="6">
      <iconSet iconSet="3Arrows">
        <cfvo type="percent" val="0"/>
        <cfvo type="formula" val="$F$16"/>
        <cfvo type="formula" val="$F$16" gte="0"/>
      </iconSet>
    </cfRule>
  </conditionalFormatting>
  <conditionalFormatting sqref="G8">
    <cfRule type="iconSet" priority="5">
      <iconSet iconSet="3Arrows">
        <cfvo type="percent" val="0"/>
        <cfvo type="formula" val="$B$8"/>
        <cfvo type="formula" val="$B$8" gte="0"/>
      </iconSet>
    </cfRule>
  </conditionalFormatting>
  <conditionalFormatting sqref="G11">
    <cfRule type="iconSet" priority="4">
      <iconSet iconSet="3Arrows">
        <cfvo type="percent" val="0"/>
        <cfvo type="formula" val="$B$11"/>
        <cfvo type="formula" val="$B$11" gte="0"/>
      </iconSet>
    </cfRule>
  </conditionalFormatting>
  <conditionalFormatting sqref="G14">
    <cfRule type="iconSet" priority="3">
      <iconSet iconSet="3Arrows">
        <cfvo type="percent" val="0"/>
        <cfvo type="formula" val="$B$14"/>
        <cfvo type="formula" val="$B$14" gte="0"/>
      </iconSet>
    </cfRule>
  </conditionalFormatting>
  <conditionalFormatting sqref="I19">
    <cfRule type="iconSet" priority="2">
      <iconSet iconSet="3Arrows">
        <cfvo type="percent" val="0"/>
        <cfvo type="formula" val="$D$19"/>
        <cfvo type="formula" val="$D$19"/>
      </iconSet>
    </cfRule>
  </conditionalFormatting>
  <conditionalFormatting sqref="K19">
    <cfRule type="iconSet" priority="1">
      <iconSet iconSet="3Arrows">
        <cfvo type="percent" val="0"/>
        <cfvo type="formula" val="$F$19"/>
        <cfvo type="formula" val="$F$19" gte="0"/>
      </iconSet>
    </cfRule>
  </conditionalFormatting>
  <pageMargins left="0.35433070866141736" right="0.19685039370078741" top="0.6692913385826772" bottom="0.39370078740157483" header="0.31496062992125984" footer="0.31496062992125984"/>
  <pageSetup paperSize="9" scale="97" orientation="landscape" r:id="rId1"/>
  <rowBreaks count="2" manualBreakCount="2">
    <brk id="24" max="105" man="1"/>
    <brk id="51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F16"/>
  <sheetViews>
    <sheetView topLeftCell="A7" workbookViewId="0">
      <selection activeCell="F15" sqref="F15"/>
    </sheetView>
  </sheetViews>
  <sheetFormatPr defaultColWidth="9.140625" defaultRowHeight="24.95" customHeight="1"/>
  <cols>
    <col min="1" max="1" width="44" style="299" customWidth="1"/>
    <col min="2" max="2" width="16.85546875" style="299" bestFit="1" customWidth="1"/>
    <col min="3" max="3" width="1.28515625" style="300" customWidth="1"/>
    <col min="4" max="4" width="19.85546875" style="299" customWidth="1"/>
    <col min="5" max="5" width="20.140625" style="299" customWidth="1"/>
    <col min="6" max="6" width="15.7109375" style="299" customWidth="1"/>
    <col min="7" max="16384" width="9.140625" style="299"/>
  </cols>
  <sheetData>
    <row r="1" spans="1:6" ht="24.95" customHeight="1">
      <c r="A1" s="469" t="s">
        <v>133</v>
      </c>
      <c r="B1" s="315" t="s">
        <v>131</v>
      </c>
      <c r="C1" s="336"/>
      <c r="D1" s="466" t="s">
        <v>144</v>
      </c>
      <c r="E1" s="467"/>
      <c r="F1" s="468"/>
    </row>
    <row r="2" spans="1:6" s="319" customFormat="1" ht="42">
      <c r="A2" s="470"/>
      <c r="B2" s="320" t="s">
        <v>132</v>
      </c>
      <c r="C2" s="337"/>
      <c r="D2" s="325" t="s">
        <v>143</v>
      </c>
      <c r="E2" s="321" t="s">
        <v>145</v>
      </c>
      <c r="F2" s="322" t="s">
        <v>146</v>
      </c>
    </row>
    <row r="3" spans="1:6" ht="24.95" customHeight="1">
      <c r="A3" s="280" t="s">
        <v>134</v>
      </c>
      <c r="B3" s="316">
        <v>3400000</v>
      </c>
      <c r="C3" s="333"/>
      <c r="D3" s="326">
        <v>301856</v>
      </c>
      <c r="E3" s="303">
        <v>306374</v>
      </c>
      <c r="F3" s="304">
        <v>309515</v>
      </c>
    </row>
    <row r="4" spans="1:6" ht="24.95" customHeight="1">
      <c r="A4" s="280" t="s">
        <v>135</v>
      </c>
      <c r="B4" s="317">
        <v>0.8</v>
      </c>
      <c r="C4" s="334"/>
      <c r="D4" s="327">
        <v>0.78049999999999997</v>
      </c>
      <c r="E4" s="305">
        <v>0.78410000000000002</v>
      </c>
      <c r="F4" s="306">
        <v>0.78480000000000005</v>
      </c>
    </row>
    <row r="5" spans="1:6" ht="24.95" customHeight="1">
      <c r="A5" s="339"/>
      <c r="B5" s="301"/>
      <c r="C5" s="333"/>
      <c r="D5" s="328"/>
      <c r="E5" s="313"/>
      <c r="F5" s="314"/>
    </row>
    <row r="6" spans="1:6" ht="24.95" customHeight="1">
      <c r="A6" s="280" t="s">
        <v>147</v>
      </c>
      <c r="B6" s="263">
        <v>14.72</v>
      </c>
      <c r="C6" s="333"/>
      <c r="D6" s="329">
        <v>13.98</v>
      </c>
      <c r="E6" s="309">
        <v>13.9</v>
      </c>
      <c r="F6" s="310">
        <v>13.92</v>
      </c>
    </row>
    <row r="7" spans="1:6" ht="24.95" customHeight="1">
      <c r="A7" s="340" t="s">
        <v>136</v>
      </c>
      <c r="B7" s="301"/>
      <c r="C7" s="333"/>
      <c r="D7" s="328"/>
      <c r="E7" s="313"/>
      <c r="F7" s="314"/>
    </row>
    <row r="8" spans="1:6" ht="24.95" customHeight="1">
      <c r="A8" s="280" t="s">
        <v>137</v>
      </c>
      <c r="B8" s="263">
        <v>18.12</v>
      </c>
      <c r="C8" s="333"/>
      <c r="D8" s="329">
        <v>15.26</v>
      </c>
      <c r="E8" s="309">
        <v>14.81</v>
      </c>
      <c r="F8" s="310">
        <v>14.683999999999999</v>
      </c>
    </row>
    <row r="9" spans="1:6" ht="24.95" customHeight="1">
      <c r="A9" s="340" t="s">
        <v>136</v>
      </c>
      <c r="B9" s="301"/>
      <c r="C9" s="333"/>
      <c r="D9" s="328"/>
      <c r="E9" s="313"/>
      <c r="F9" s="314"/>
    </row>
    <row r="10" spans="1:6" ht="24.95" customHeight="1">
      <c r="A10" s="280" t="s">
        <v>138</v>
      </c>
      <c r="B10" s="263">
        <f>+B6-B8</f>
        <v>-3.4000000000000004</v>
      </c>
      <c r="C10" s="333"/>
      <c r="D10" s="329">
        <f>+D6-D8</f>
        <v>-1.2799999999999994</v>
      </c>
      <c r="E10" s="309">
        <f>+E6-E8</f>
        <v>-0.91000000000000014</v>
      </c>
      <c r="F10" s="310">
        <f>+F6-F8</f>
        <v>-0.76399999999999935</v>
      </c>
    </row>
    <row r="11" spans="1:6" ht="24.95" customHeight="1">
      <c r="A11" s="340" t="s">
        <v>136</v>
      </c>
      <c r="B11" s="302" t="s">
        <v>139</v>
      </c>
      <c r="C11" s="338"/>
      <c r="D11" s="330" t="s">
        <v>139</v>
      </c>
      <c r="E11" s="323" t="s">
        <v>139</v>
      </c>
      <c r="F11" s="324" t="s">
        <v>139</v>
      </c>
    </row>
    <row r="12" spans="1:6" ht="24.95" customHeight="1">
      <c r="A12" s="280" t="s">
        <v>148</v>
      </c>
      <c r="B12" s="263">
        <v>646</v>
      </c>
      <c r="C12" s="333"/>
      <c r="D12" s="331">
        <v>49.104999999999997</v>
      </c>
      <c r="E12" s="307">
        <v>12.156000000000001</v>
      </c>
      <c r="F12" s="308">
        <v>24.695</v>
      </c>
    </row>
    <row r="13" spans="1:6" ht="24.95" customHeight="1">
      <c r="A13" s="280" t="s">
        <v>140</v>
      </c>
      <c r="B13" s="317">
        <v>0.52</v>
      </c>
      <c r="C13" s="334"/>
      <c r="D13" s="331">
        <v>53.23</v>
      </c>
      <c r="E13" s="307">
        <v>52.66</v>
      </c>
      <c r="F13" s="308">
        <v>53.08</v>
      </c>
    </row>
    <row r="14" spans="1:6" ht="24.95" customHeight="1">
      <c r="A14" s="339"/>
      <c r="B14" s="301"/>
      <c r="C14" s="333"/>
      <c r="D14" s="328"/>
      <c r="E14" s="313"/>
      <c r="F14" s="314"/>
    </row>
    <row r="15" spans="1:6" ht="24.95" customHeight="1">
      <c r="A15" s="280" t="s">
        <v>141</v>
      </c>
      <c r="B15" s="318">
        <f>+B10*B12</f>
        <v>-2196.4</v>
      </c>
      <c r="C15" s="335"/>
      <c r="D15" s="332">
        <f>+D12*D10</f>
        <v>-62.854399999999963</v>
      </c>
      <c r="E15" s="311">
        <f>+E12*E10</f>
        <v>-11.061960000000003</v>
      </c>
      <c r="F15" s="312">
        <f>+F12*F10</f>
        <v>-18.866979999999984</v>
      </c>
    </row>
    <row r="16" spans="1:6" ht="24.95" customHeight="1">
      <c r="A16" s="340" t="s">
        <v>142</v>
      </c>
      <c r="B16" s="301"/>
      <c r="C16" s="333"/>
      <c r="D16" s="328"/>
      <c r="E16" s="313"/>
      <c r="F16" s="314"/>
    </row>
  </sheetData>
  <mergeCells count="2">
    <mergeCell ref="D1:F1"/>
    <mergeCell ref="A1:A2"/>
  </mergeCells>
  <pageMargins left="1.1200000000000001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243"/>
  <sheetViews>
    <sheetView workbookViewId="0">
      <selection activeCell="K27" sqref="K27"/>
    </sheetView>
  </sheetViews>
  <sheetFormatPr defaultRowHeight="15"/>
  <cols>
    <col min="1" max="1" width="6" style="41" bestFit="1" customWidth="1"/>
    <col min="2" max="2" width="16" style="41" bestFit="1" customWidth="1"/>
    <col min="3" max="14" width="9.7109375" style="41" bestFit="1" customWidth="1"/>
    <col min="15" max="15" width="10.5703125" style="41" bestFit="1" customWidth="1"/>
  </cols>
  <sheetData>
    <row r="1" spans="1:15">
      <c r="A1" s="3" t="s">
        <v>55</v>
      </c>
      <c r="B1" s="3" t="s">
        <v>12</v>
      </c>
      <c r="C1" s="3" t="s">
        <v>0</v>
      </c>
      <c r="D1" s="3" t="s">
        <v>1</v>
      </c>
      <c r="E1" s="3" t="s">
        <v>2</v>
      </c>
      <c r="F1" s="3" t="s">
        <v>3</v>
      </c>
      <c r="G1" s="3" t="s">
        <v>4</v>
      </c>
      <c r="H1" s="3" t="s">
        <v>5</v>
      </c>
      <c r="I1" s="3" t="s">
        <v>6</v>
      </c>
      <c r="J1" s="3" t="s">
        <v>7</v>
      </c>
      <c r="K1" s="3" t="s">
        <v>8</v>
      </c>
      <c r="L1" s="3" t="s">
        <v>9</v>
      </c>
      <c r="M1" s="3" t="s">
        <v>10</v>
      </c>
      <c r="N1" s="3" t="s">
        <v>11</v>
      </c>
      <c r="O1" s="3" t="s">
        <v>66</v>
      </c>
    </row>
    <row r="2" spans="1:15">
      <c r="A2" s="7">
        <v>1004</v>
      </c>
      <c r="B2" s="7" t="s">
        <v>99</v>
      </c>
      <c r="C2" s="8">
        <f>+'[2]11'!$E$5</f>
        <v>247</v>
      </c>
      <c r="D2" s="8">
        <f>+'[2]11'!$F$5</f>
        <v>338</v>
      </c>
      <c r="E2" s="8">
        <f>+'[2]11'!$G$5</f>
        <v>509</v>
      </c>
      <c r="F2" s="8">
        <f>+'[2]11'!$I$5</f>
        <v>232</v>
      </c>
      <c r="G2" s="8">
        <f>+'[2]11'!$J$5</f>
        <v>331</v>
      </c>
      <c r="H2" s="8">
        <f>+'[2]11'!$K$5</f>
        <v>437</v>
      </c>
      <c r="I2" s="8">
        <f>+'[2]11'!$M$5</f>
        <v>310</v>
      </c>
      <c r="J2" s="8">
        <f>+'[2]11'!$N$5</f>
        <v>331</v>
      </c>
      <c r="K2" s="8">
        <f>+'[2]11'!$O$5</f>
        <v>462</v>
      </c>
      <c r="L2" s="8">
        <f>+'[2]11'!$Q$5</f>
        <v>384</v>
      </c>
      <c r="M2" s="8">
        <f>+'[2]11'!$R$5</f>
        <v>406</v>
      </c>
      <c r="N2" s="8">
        <f>+'[2]11'!$S$5</f>
        <v>408</v>
      </c>
      <c r="O2" s="9">
        <f>SUM(C2:N2)</f>
        <v>4395</v>
      </c>
    </row>
    <row r="3" spans="1:15">
      <c r="A3" s="10">
        <v>1005</v>
      </c>
      <c r="B3" s="10" t="s">
        <v>13</v>
      </c>
      <c r="C3" s="11">
        <f>+'[2]12'!$E$5</f>
        <v>4</v>
      </c>
      <c r="D3" s="11">
        <f>+'[2]12'!$F$5</f>
        <v>2</v>
      </c>
      <c r="E3" s="11">
        <f>+'[2]12'!$G$5</f>
        <v>4</v>
      </c>
      <c r="F3" s="11">
        <f>+'[2]12'!$I$5</f>
        <v>1</v>
      </c>
      <c r="G3" s="11">
        <f>+'[2]12'!$J$5</f>
        <v>5</v>
      </c>
      <c r="H3" s="11">
        <f>+'[2]12'!$K$5</f>
        <v>5</v>
      </c>
      <c r="I3" s="11">
        <f>+'[2]12'!$M$5</f>
        <v>6</v>
      </c>
      <c r="J3" s="11">
        <f>+'[2]12'!$N$5</f>
        <v>19</v>
      </c>
      <c r="K3" s="11">
        <f>+'[2]12'!$O$5</f>
        <v>8</v>
      </c>
      <c r="L3" s="11">
        <f>+'[2]12'!$Q$5</f>
        <v>2</v>
      </c>
      <c r="M3" s="11">
        <f>+'[2]12'!$R$5</f>
        <v>3</v>
      </c>
      <c r="N3" s="11">
        <f>+'[2]12'!$S$5</f>
        <v>12</v>
      </c>
      <c r="O3" s="12">
        <f t="shared" ref="O3:O29" si="0">SUM(C3:N3)</f>
        <v>71</v>
      </c>
    </row>
    <row r="4" spans="1:15">
      <c r="A4" s="10">
        <v>1006</v>
      </c>
      <c r="B4" s="10" t="s">
        <v>14</v>
      </c>
      <c r="C4" s="11">
        <f>+'[2]13'!$E$5</f>
        <v>45</v>
      </c>
      <c r="D4" s="11">
        <f>+'[2]13'!$F$5</f>
        <v>55</v>
      </c>
      <c r="E4" s="11">
        <f>+'[2]13'!$G$5</f>
        <v>55</v>
      </c>
      <c r="F4" s="11">
        <f>+'[2]13'!$I$5</f>
        <v>101</v>
      </c>
      <c r="G4" s="11">
        <f>+'[2]13'!$J$5</f>
        <v>42</v>
      </c>
      <c r="H4" s="11">
        <f>+'[2]13'!$K$5</f>
        <v>171</v>
      </c>
      <c r="I4" s="11">
        <f>+'[2]13'!$M$5</f>
        <v>47</v>
      </c>
      <c r="J4" s="11">
        <f>+'[2]13'!$N$5</f>
        <v>89</v>
      </c>
      <c r="K4" s="11">
        <f>+'[2]13'!$O$5</f>
        <v>128</v>
      </c>
      <c r="L4" s="11">
        <f>+'[2]13'!$Q$5</f>
        <v>73</v>
      </c>
      <c r="M4" s="11">
        <f>+'[2]13'!$R$5</f>
        <v>92</v>
      </c>
      <c r="N4" s="11">
        <f>+'[2]13'!$S$5</f>
        <v>61</v>
      </c>
      <c r="O4" s="12">
        <f t="shared" si="0"/>
        <v>959</v>
      </c>
    </row>
    <row r="5" spans="1:15">
      <c r="A5" s="10">
        <v>1007</v>
      </c>
      <c r="B5" s="10" t="s">
        <v>15</v>
      </c>
      <c r="C5" s="11">
        <f>+'[2]14'!$E$5</f>
        <v>38</v>
      </c>
      <c r="D5" s="11">
        <f>+'[2]14'!$F$5</f>
        <v>40</v>
      </c>
      <c r="E5" s="11">
        <f>+'[2]14'!$G$5</f>
        <v>73</v>
      </c>
      <c r="F5" s="11">
        <f>+'[2]14'!$I$5</f>
        <v>111</v>
      </c>
      <c r="G5" s="11">
        <f>+'[2]14'!$J$5</f>
        <v>118</v>
      </c>
      <c r="H5" s="11">
        <f>+'[2]14'!$K$5</f>
        <v>91</v>
      </c>
      <c r="I5" s="11">
        <f>+'[2]14'!$M$5</f>
        <v>49</v>
      </c>
      <c r="J5" s="11">
        <f>+'[2]14'!$N$5</f>
        <v>54</v>
      </c>
      <c r="K5" s="11">
        <f>+'[2]14'!$O$5</f>
        <v>70</v>
      </c>
      <c r="L5" s="11">
        <f>+'[2]14'!$Q$5</f>
        <v>82</v>
      </c>
      <c r="M5" s="11">
        <f>+'[2]14'!$R$5</f>
        <v>52</v>
      </c>
      <c r="N5" s="11">
        <f>+'[2]14'!$S$5</f>
        <v>82</v>
      </c>
      <c r="O5" s="12">
        <f t="shared" si="0"/>
        <v>860</v>
      </c>
    </row>
    <row r="6" spans="1:15">
      <c r="A6" s="10">
        <v>1008</v>
      </c>
      <c r="B6" s="10" t="s">
        <v>16</v>
      </c>
      <c r="C6" s="11">
        <f>+'[2]15'!$E$5</f>
        <v>16</v>
      </c>
      <c r="D6" s="11">
        <f>+'[2]15'!$F$5</f>
        <v>5</v>
      </c>
      <c r="E6" s="11">
        <f>+'[2]15'!$G$5</f>
        <v>13</v>
      </c>
      <c r="F6" s="11">
        <f>+'[2]15'!$I$5</f>
        <v>23</v>
      </c>
      <c r="G6" s="11">
        <f>+'[2]15'!$J$5</f>
        <v>20</v>
      </c>
      <c r="H6" s="11">
        <f>+'[2]15'!$K$5</f>
        <v>25</v>
      </c>
      <c r="I6" s="11">
        <f>+'[2]15'!$M$5</f>
        <v>21</v>
      </c>
      <c r="J6" s="11">
        <f>+'[2]15'!$N$5</f>
        <v>27</v>
      </c>
      <c r="K6" s="11">
        <f>+'[2]15'!$O$5</f>
        <v>10</v>
      </c>
      <c r="L6" s="11">
        <f>+'[2]15'!$Q$5</f>
        <v>12</v>
      </c>
      <c r="M6" s="11">
        <f>+'[2]15'!$R$5</f>
        <v>9</v>
      </c>
      <c r="N6" s="11">
        <f>+'[2]15'!$S$5</f>
        <v>7</v>
      </c>
      <c r="O6" s="12">
        <f t="shared" si="0"/>
        <v>188</v>
      </c>
    </row>
    <row r="7" spans="1:15">
      <c r="A7" s="10">
        <v>1009</v>
      </c>
      <c r="B7" s="10" t="s">
        <v>17</v>
      </c>
      <c r="C7" s="11">
        <f>+'[2]16'!$E$5</f>
        <v>16</v>
      </c>
      <c r="D7" s="11">
        <f>+'[2]16'!$F$5</f>
        <v>14</v>
      </c>
      <c r="E7" s="11">
        <f>+'[2]16'!$G$5</f>
        <v>34</v>
      </c>
      <c r="F7" s="11">
        <f>+'[2]16'!$I$5</f>
        <v>30</v>
      </c>
      <c r="G7" s="11">
        <f>+'[2]16'!$J$5</f>
        <v>33</v>
      </c>
      <c r="H7" s="11">
        <f>+'[2]16'!$K$5</f>
        <v>23</v>
      </c>
      <c r="I7" s="11">
        <f>+'[2]16'!$M$5</f>
        <v>38</v>
      </c>
      <c r="J7" s="11">
        <f>+'[2]16'!$N$5</f>
        <v>34</v>
      </c>
      <c r="K7" s="11">
        <f>+'[2]16'!$O$5</f>
        <v>30</v>
      </c>
      <c r="L7" s="11">
        <f>+'[2]16'!$Q$5</f>
        <v>18</v>
      </c>
      <c r="M7" s="11">
        <f>+'[2]16'!$R$5</f>
        <v>14</v>
      </c>
      <c r="N7" s="11">
        <f>+'[2]16'!$S$5</f>
        <v>12</v>
      </c>
      <c r="O7" s="12">
        <f t="shared" si="0"/>
        <v>296</v>
      </c>
    </row>
    <row r="8" spans="1:15">
      <c r="A8" s="10">
        <v>1010</v>
      </c>
      <c r="B8" s="10" t="s">
        <v>19</v>
      </c>
      <c r="C8" s="11">
        <f>+'[2]17'!$E$5</f>
        <v>13</v>
      </c>
      <c r="D8" s="14">
        <f>+'[2]17'!$F$5</f>
        <v>22</v>
      </c>
      <c r="E8" s="14">
        <f>+'[2]17'!$G$5</f>
        <v>22</v>
      </c>
      <c r="F8" s="14">
        <f>+'[2]17'!$I$5</f>
        <v>29</v>
      </c>
      <c r="G8" s="14">
        <f>+'[2]17'!$J$5</f>
        <v>22</v>
      </c>
      <c r="H8" s="14">
        <f>+'[2]17'!$K$5</f>
        <v>25</v>
      </c>
      <c r="I8" s="14">
        <f>+'[2]17'!$M$5</f>
        <v>31</v>
      </c>
      <c r="J8" s="14">
        <f>+'[2]17'!$N$5</f>
        <v>22</v>
      </c>
      <c r="K8" s="14">
        <f>+'[2]17'!$O$5</f>
        <v>32</v>
      </c>
      <c r="L8" s="14">
        <f>+'[2]17'!$Q$5</f>
        <v>25</v>
      </c>
      <c r="M8" s="14">
        <f>+'[2]17'!$R$5</f>
        <v>34</v>
      </c>
      <c r="N8" s="14">
        <f>+'[2]17'!$S$5</f>
        <v>12</v>
      </c>
      <c r="O8" s="12">
        <f>SUM(C8:N8)</f>
        <v>289</v>
      </c>
    </row>
    <row r="9" spans="1:15">
      <c r="A9" s="42">
        <v>1011</v>
      </c>
      <c r="B9" s="42" t="s">
        <v>20</v>
      </c>
      <c r="C9" s="43">
        <f>+'[2]18'!$E$5</f>
        <v>6</v>
      </c>
      <c r="D9" s="43">
        <f>+'[2]18'!$F$5</f>
        <v>10</v>
      </c>
      <c r="E9" s="43">
        <f>+'[2]18'!$G$5</f>
        <v>8</v>
      </c>
      <c r="F9" s="43">
        <f>+'[2]18'!$I$5</f>
        <v>14</v>
      </c>
      <c r="G9" s="43">
        <f>+'[2]18'!$J$5</f>
        <v>27</v>
      </c>
      <c r="H9" s="43">
        <f>+'[2]18'!$K$5</f>
        <v>16</v>
      </c>
      <c r="I9" s="43">
        <f>+'[2]18'!$M$5</f>
        <v>21</v>
      </c>
      <c r="J9" s="43">
        <f>+'[2]18'!$N$5</f>
        <v>30</v>
      </c>
      <c r="K9" s="43">
        <f>+'[2]18'!$O$5</f>
        <v>3</v>
      </c>
      <c r="L9" s="43">
        <f>+'[2]18'!$Q$5</f>
        <v>8</v>
      </c>
      <c r="M9" s="43">
        <f>+'[2]18'!$R$5</f>
        <v>6</v>
      </c>
      <c r="N9" s="43">
        <f>+'[2]18'!$S$5</f>
        <v>10</v>
      </c>
      <c r="O9" s="44">
        <f t="shared" si="0"/>
        <v>159</v>
      </c>
    </row>
    <row r="10" spans="1:15">
      <c r="A10" s="10">
        <v>1012</v>
      </c>
      <c r="B10" s="10" t="s">
        <v>21</v>
      </c>
      <c r="C10" s="11">
        <f>+'[2]19'!$E$5</f>
        <v>57</v>
      </c>
      <c r="D10" s="11">
        <f>+'[2]19'!$F$5</f>
        <v>70</v>
      </c>
      <c r="E10" s="11">
        <f>+'[2]19'!$G$5</f>
        <v>38</v>
      </c>
      <c r="F10" s="11">
        <f>+'[2]19'!$I$5</f>
        <v>55</v>
      </c>
      <c r="G10" s="11">
        <f>+'[2]19'!$J$5</f>
        <v>43</v>
      </c>
      <c r="H10" s="11">
        <f>+'[2]19'!$K$5</f>
        <v>43</v>
      </c>
      <c r="I10" s="11">
        <f>+'[2]19'!$M$5</f>
        <v>61</v>
      </c>
      <c r="J10" s="11">
        <f>+'[2]19'!$N$5</f>
        <v>46</v>
      </c>
      <c r="K10" s="11">
        <f>+'[2]19'!$O$5</f>
        <v>50</v>
      </c>
      <c r="L10" s="11">
        <f>+'[2]19'!$Q$5</f>
        <v>66</v>
      </c>
      <c r="M10" s="11">
        <f>+'[2]19'!$R$5</f>
        <v>65</v>
      </c>
      <c r="N10" s="11">
        <f>+'[2]19'!$S$5</f>
        <v>28</v>
      </c>
      <c r="O10" s="12">
        <f t="shared" si="0"/>
        <v>622</v>
      </c>
    </row>
    <row r="11" spans="1:15">
      <c r="A11" s="10">
        <v>1013</v>
      </c>
      <c r="B11" s="10" t="s">
        <v>22</v>
      </c>
      <c r="C11" s="11">
        <f>+'[2]20'!$E$5</f>
        <v>0</v>
      </c>
      <c r="D11" s="11">
        <f>+'[2]20'!$F$5</f>
        <v>0</v>
      </c>
      <c r="E11" s="11">
        <f>+'[2]20'!$G$5</f>
        <v>1</v>
      </c>
      <c r="F11" s="11">
        <f>+'[2]20'!$I$5</f>
        <v>3</v>
      </c>
      <c r="G11" s="11">
        <f>+'[2]20'!$J$5</f>
        <v>9</v>
      </c>
      <c r="H11" s="11">
        <f>+'[2]20'!$K$5</f>
        <v>3</v>
      </c>
      <c r="I11" s="11">
        <f>+'[2]20'!$M$5</f>
        <v>5</v>
      </c>
      <c r="J11" s="11">
        <f>+'[2]20'!$N$5</f>
        <v>4</v>
      </c>
      <c r="K11" s="11">
        <f>+'[2]20'!$O$5</f>
        <v>2</v>
      </c>
      <c r="L11" s="11">
        <f>+'[2]20'!$Q$5</f>
        <v>4</v>
      </c>
      <c r="M11" s="11">
        <f>+'[2]20'!$R$5</f>
        <v>3</v>
      </c>
      <c r="N11" s="11">
        <f>+'[2]20'!$S$5</f>
        <v>7</v>
      </c>
      <c r="O11" s="12">
        <f t="shared" si="0"/>
        <v>41</v>
      </c>
    </row>
    <row r="12" spans="1:15">
      <c r="A12" s="10">
        <v>1014</v>
      </c>
      <c r="B12" s="10" t="s">
        <v>23</v>
      </c>
      <c r="C12" s="11">
        <f>+'[2]21'!$E$5</f>
        <v>140</v>
      </c>
      <c r="D12" s="11">
        <f>+'[2]21'!$F$5</f>
        <v>97</v>
      </c>
      <c r="E12" s="11">
        <f>+'[2]21'!$G$5</f>
        <v>67</v>
      </c>
      <c r="F12" s="11">
        <f>+'[2]21'!$I$5</f>
        <v>101</v>
      </c>
      <c r="G12" s="11">
        <f>+'[2]21'!$J$5</f>
        <v>129</v>
      </c>
      <c r="H12" s="11">
        <f>+'[2]21'!$K$5</f>
        <v>137</v>
      </c>
      <c r="I12" s="11">
        <f>+'[2]21'!$M$5</f>
        <v>94</v>
      </c>
      <c r="J12" s="11">
        <f>+'[2]21'!$N$5</f>
        <v>74</v>
      </c>
      <c r="K12" s="11">
        <f>+'[2]21'!$O$5</f>
        <v>129</v>
      </c>
      <c r="L12" s="11">
        <f>+'[2]21'!$Q$5</f>
        <v>77</v>
      </c>
      <c r="M12" s="11">
        <f>+'[2]21'!$R$5</f>
        <v>79</v>
      </c>
      <c r="N12" s="11">
        <f>+'[2]21'!$S$5</f>
        <v>65</v>
      </c>
      <c r="O12" s="12">
        <f t="shared" si="0"/>
        <v>1189</v>
      </c>
    </row>
    <row r="13" spans="1:15">
      <c r="A13" s="10">
        <v>1015</v>
      </c>
      <c r="B13" s="10" t="s">
        <v>24</v>
      </c>
      <c r="C13" s="11">
        <f>+'[2]22'!$E$5</f>
        <v>11</v>
      </c>
      <c r="D13" s="11">
        <f>+'[2]22'!$F$5</f>
        <v>10</v>
      </c>
      <c r="E13" s="11">
        <f>+'[2]22'!$G$5</f>
        <v>28</v>
      </c>
      <c r="F13" s="11">
        <f>+'[2]22'!$I$5</f>
        <v>12</v>
      </c>
      <c r="G13" s="11">
        <f>+'[2]22'!$J$5</f>
        <v>9</v>
      </c>
      <c r="H13" s="11">
        <f>+'[2]22'!$K$5</f>
        <v>13</v>
      </c>
      <c r="I13" s="11">
        <f>+'[2]22'!$M$5</f>
        <v>12</v>
      </c>
      <c r="J13" s="11">
        <f>+'[2]22'!$N$5</f>
        <v>10</v>
      </c>
      <c r="K13" s="11">
        <f>+'[2]22'!$O$5</f>
        <v>8</v>
      </c>
      <c r="L13" s="11">
        <f>+'[2]22'!$Q$5</f>
        <v>9</v>
      </c>
      <c r="M13" s="11">
        <f>+'[2]22'!$R$5</f>
        <v>8</v>
      </c>
      <c r="N13" s="11">
        <f>+'[2]22'!$S$5</f>
        <v>4</v>
      </c>
      <c r="O13" s="12">
        <f t="shared" si="0"/>
        <v>134</v>
      </c>
    </row>
    <row r="14" spans="1:15">
      <c r="A14" s="10">
        <v>1016</v>
      </c>
      <c r="B14" s="10" t="s">
        <v>25</v>
      </c>
      <c r="C14" s="11">
        <f>+'[2]23'!$E$5</f>
        <v>18</v>
      </c>
      <c r="D14" s="13">
        <f>+'[2]23'!$F$5</f>
        <v>8</v>
      </c>
      <c r="E14" s="13">
        <f>+'[2]23'!$G$5</f>
        <v>15</v>
      </c>
      <c r="F14" s="13">
        <f>+'[2]23'!$I$5</f>
        <v>21</v>
      </c>
      <c r="G14" s="13">
        <f>+'[2]23'!$J$5</f>
        <v>20</v>
      </c>
      <c r="H14" s="13">
        <f>+'[2]23'!$K$5</f>
        <v>22</v>
      </c>
      <c r="I14" s="13">
        <f>+'[2]23'!$M$5</f>
        <v>12</v>
      </c>
      <c r="J14" s="13">
        <f>+'[2]23'!$N$5</f>
        <v>16</v>
      </c>
      <c r="K14" s="13">
        <f>+'[2]23'!$O$5</f>
        <v>26</v>
      </c>
      <c r="L14" s="13">
        <f>+'[2]23'!$Q$5</f>
        <v>12</v>
      </c>
      <c r="M14" s="13">
        <f>+'[2]23'!$R$5</f>
        <v>15</v>
      </c>
      <c r="N14" s="13">
        <f>+'[2]23'!$S$5</f>
        <v>13</v>
      </c>
      <c r="O14" s="12">
        <f t="shared" si="0"/>
        <v>198</v>
      </c>
    </row>
    <row r="15" spans="1:15">
      <c r="A15" s="10">
        <v>1017</v>
      </c>
      <c r="B15" s="10" t="s">
        <v>26</v>
      </c>
      <c r="C15" s="11">
        <f>+'[2]24'!$E$5</f>
        <v>17</v>
      </c>
      <c r="D15" s="13">
        <f>+'[2]24'!$F$5</f>
        <v>24</v>
      </c>
      <c r="E15" s="13">
        <f>+'[2]24'!$G$5</f>
        <v>22</v>
      </c>
      <c r="F15" s="13">
        <f>+'[2]24'!$I$5</f>
        <v>14</v>
      </c>
      <c r="G15" s="13">
        <f>+'[2]24'!$J$5</f>
        <v>19</v>
      </c>
      <c r="H15" s="13">
        <f>+'[2]24'!$K$5</f>
        <v>40</v>
      </c>
      <c r="I15" s="13">
        <f>+'[2]24'!$M$5</f>
        <v>37</v>
      </c>
      <c r="J15" s="13">
        <f>+'[2]24'!$N$5</f>
        <v>38</v>
      </c>
      <c r="K15" s="13">
        <f>+'[2]24'!$O$5</f>
        <v>53</v>
      </c>
      <c r="L15" s="13">
        <f>+'[2]24'!$Q$5</f>
        <v>24</v>
      </c>
      <c r="M15" s="13">
        <f>+'[2]24'!$R$5</f>
        <v>37</v>
      </c>
      <c r="N15" s="13">
        <f>+'[2]24'!$S$5</f>
        <v>34</v>
      </c>
      <c r="O15" s="12">
        <f t="shared" si="0"/>
        <v>359</v>
      </c>
    </row>
    <row r="16" spans="1:15">
      <c r="A16" s="10">
        <v>1018</v>
      </c>
      <c r="B16" s="10" t="s">
        <v>27</v>
      </c>
      <c r="C16" s="11">
        <f>+'[2]25'!$E$5</f>
        <v>18</v>
      </c>
      <c r="D16" s="13">
        <f>+'[2]25'!$F$5</f>
        <v>13</v>
      </c>
      <c r="E16" s="13">
        <f>+'[2]25'!$G$5</f>
        <v>13</v>
      </c>
      <c r="F16" s="13">
        <f>+'[2]25'!$I$5</f>
        <v>14</v>
      </c>
      <c r="G16" s="13">
        <f>+'[2]25'!$J$5</f>
        <v>9</v>
      </c>
      <c r="H16" s="13">
        <f>+'[2]25'!$K$5</f>
        <v>16</v>
      </c>
      <c r="I16" s="13">
        <f>+'[2]25'!$M$5</f>
        <v>8</v>
      </c>
      <c r="J16" s="13">
        <f>+'[2]25'!$N$5</f>
        <v>13</v>
      </c>
      <c r="K16" s="13">
        <f>+'[2]25'!$O$5</f>
        <v>20</v>
      </c>
      <c r="L16" s="13">
        <f>+'[2]25'!$Q$5</f>
        <v>7</v>
      </c>
      <c r="M16" s="13">
        <f>+'[2]25'!$R$5</f>
        <v>4</v>
      </c>
      <c r="N16" s="13">
        <f>+'[2]25'!$S$5</f>
        <v>3</v>
      </c>
      <c r="O16" s="12">
        <f t="shared" si="0"/>
        <v>138</v>
      </c>
    </row>
    <row r="17" spans="1:15">
      <c r="A17" s="10">
        <v>1019</v>
      </c>
      <c r="B17" s="10" t="s">
        <v>28</v>
      </c>
      <c r="C17" s="11">
        <f>+'[2]26'!$E$5</f>
        <v>9</v>
      </c>
      <c r="D17" s="13">
        <f>+'[2]26'!$F$5</f>
        <v>9</v>
      </c>
      <c r="E17" s="13">
        <f>+'[2]26'!$G$5</f>
        <v>17</v>
      </c>
      <c r="F17" s="13">
        <f>+'[2]26'!$I$5</f>
        <v>4</v>
      </c>
      <c r="G17" s="13">
        <f>+'[2]26'!$J$5</f>
        <v>4</v>
      </c>
      <c r="H17" s="13">
        <f>+'[2]26'!$K$5</f>
        <v>12</v>
      </c>
      <c r="I17" s="13">
        <f>+'[2]26'!$M$5</f>
        <v>24</v>
      </c>
      <c r="J17" s="13">
        <f>+'[2]26'!$N$5</f>
        <v>3</v>
      </c>
      <c r="K17" s="13">
        <f>+'[2]26'!$O$5</f>
        <v>24</v>
      </c>
      <c r="L17" s="13">
        <f>+'[2]26'!$Q$5</f>
        <v>17</v>
      </c>
      <c r="M17" s="13">
        <f>+'[2]26'!$R$5</f>
        <v>5</v>
      </c>
      <c r="N17" s="13">
        <f>+'[2]26'!$S$5</f>
        <v>5</v>
      </c>
      <c r="O17" s="12">
        <f t="shared" si="0"/>
        <v>133</v>
      </c>
    </row>
    <row r="18" spans="1:15">
      <c r="A18" s="10">
        <v>1020</v>
      </c>
      <c r="B18" s="10" t="s">
        <v>29</v>
      </c>
      <c r="C18" s="11">
        <f>+'[2]27'!$E$5</f>
        <v>0</v>
      </c>
      <c r="D18" s="13">
        <f>+'[2]27'!$F$5</f>
        <v>111</v>
      </c>
      <c r="E18" s="13">
        <f>+'[2]27'!$G$5</f>
        <v>18</v>
      </c>
      <c r="F18" s="13">
        <f>+'[2]27'!$I$5</f>
        <v>107</v>
      </c>
      <c r="G18" s="13">
        <f>+'[2]27'!$J$5</f>
        <v>66</v>
      </c>
      <c r="H18" s="13">
        <f>+'[2]27'!$K$5</f>
        <v>36</v>
      </c>
      <c r="I18" s="13">
        <f>+'[2]27'!$M$5</f>
        <v>64</v>
      </c>
      <c r="J18" s="13">
        <f>+'[2]27'!$N$5</f>
        <v>82</v>
      </c>
      <c r="K18" s="13">
        <f>+'[2]27'!$O$5</f>
        <v>62</v>
      </c>
      <c r="L18" s="13">
        <f>+'[2]27'!$Q$5</f>
        <v>59</v>
      </c>
      <c r="M18" s="13">
        <f>+'[2]27'!$R$5</f>
        <v>61</v>
      </c>
      <c r="N18" s="13">
        <f>+'[2]27'!$S$5</f>
        <v>29</v>
      </c>
      <c r="O18" s="12">
        <f t="shared" si="0"/>
        <v>695</v>
      </c>
    </row>
    <row r="19" spans="1:15">
      <c r="A19" s="10">
        <v>1021</v>
      </c>
      <c r="B19" s="10" t="s">
        <v>30</v>
      </c>
      <c r="C19" s="11">
        <f>+'[2]28'!$E$5</f>
        <v>5</v>
      </c>
      <c r="D19" s="13">
        <f>+'[2]28'!$F$5</f>
        <v>11</v>
      </c>
      <c r="E19" s="13">
        <f>+'[2]28'!$G$5</f>
        <v>20</v>
      </c>
      <c r="F19" s="13">
        <f>+'[2]28'!$I$5</f>
        <v>17</v>
      </c>
      <c r="G19" s="13">
        <f>+'[2]28'!$J$5</f>
        <v>7</v>
      </c>
      <c r="H19" s="13">
        <f>+'[2]28'!$K$5</f>
        <v>14</v>
      </c>
      <c r="I19" s="13">
        <f>+'[2]28'!$M$5</f>
        <v>10</v>
      </c>
      <c r="J19" s="13">
        <f>+'[2]28'!$N$5</f>
        <v>10</v>
      </c>
      <c r="K19" s="13">
        <f>+'[2]28'!$O$5</f>
        <v>10</v>
      </c>
      <c r="L19" s="13">
        <f>+'[2]28'!$Q$5</f>
        <v>9</v>
      </c>
      <c r="M19" s="13">
        <f>+'[2]28'!$R$5</f>
        <v>16</v>
      </c>
      <c r="N19" s="13">
        <f>+'[2]28'!$S$5</f>
        <v>8</v>
      </c>
      <c r="O19" s="12">
        <f t="shared" si="0"/>
        <v>137</v>
      </c>
    </row>
    <row r="20" spans="1:15">
      <c r="A20" s="10">
        <v>1022</v>
      </c>
      <c r="B20" s="10" t="s">
        <v>31</v>
      </c>
      <c r="C20" s="11">
        <f>+'[2]29'!$E$5</f>
        <v>43</v>
      </c>
      <c r="D20" s="13">
        <f>+'[2]29'!$F$5</f>
        <v>60</v>
      </c>
      <c r="E20" s="13">
        <f>+'[2]29'!$G$5</f>
        <v>76</v>
      </c>
      <c r="F20" s="13">
        <f>+'[2]29'!$I$5</f>
        <v>82</v>
      </c>
      <c r="G20" s="13">
        <f>+'[2]29'!$J$5</f>
        <v>82</v>
      </c>
      <c r="H20" s="13">
        <f>+'[2]29'!$K$5</f>
        <v>178</v>
      </c>
      <c r="I20" s="13">
        <f>+'[2]29'!$M$5</f>
        <v>97</v>
      </c>
      <c r="J20" s="13">
        <f>+'[2]29'!$N$5</f>
        <v>86</v>
      </c>
      <c r="K20" s="13">
        <f>+'[2]29'!$O$5</f>
        <v>120</v>
      </c>
      <c r="L20" s="13">
        <f>+'[2]29'!$Q$5</f>
        <v>85</v>
      </c>
      <c r="M20" s="13">
        <f>+'[2]29'!$R$5</f>
        <v>74</v>
      </c>
      <c r="N20" s="13">
        <f>+'[2]29'!$S$5</f>
        <v>34</v>
      </c>
      <c r="O20" s="12">
        <f t="shared" si="0"/>
        <v>1017</v>
      </c>
    </row>
    <row r="21" spans="1:15">
      <c r="A21" s="10">
        <v>1023</v>
      </c>
      <c r="B21" s="10" t="s">
        <v>32</v>
      </c>
      <c r="C21" s="11">
        <f>+'[2]30'!$E$5</f>
        <v>24</v>
      </c>
      <c r="D21" s="13">
        <f>+'[2]30'!$F$5</f>
        <v>19</v>
      </c>
      <c r="E21" s="13">
        <f>+'[2]30'!$G$5</f>
        <v>20</v>
      </c>
      <c r="F21" s="13">
        <f>+'[2]30'!$I$5</f>
        <v>14</v>
      </c>
      <c r="G21" s="13">
        <f>+'[2]30'!$J$5</f>
        <v>22</v>
      </c>
      <c r="H21" s="13">
        <f>+'[2]30'!$K$5</f>
        <v>31</v>
      </c>
      <c r="I21" s="13">
        <f>+'[2]30'!$M$5</f>
        <v>21</v>
      </c>
      <c r="J21" s="13">
        <f>+'[2]30'!$N$5</f>
        <v>18</v>
      </c>
      <c r="K21" s="13">
        <f>+'[2]30'!$O$5</f>
        <v>19</v>
      </c>
      <c r="L21" s="13">
        <f>+'[2]30'!$Q$5</f>
        <v>18</v>
      </c>
      <c r="M21" s="13">
        <f>+'[2]30'!$R$5</f>
        <v>9</v>
      </c>
      <c r="N21" s="13">
        <f>+'[2]30'!$S$5</f>
        <v>19</v>
      </c>
      <c r="O21" s="12">
        <f t="shared" si="0"/>
        <v>234</v>
      </c>
    </row>
    <row r="22" spans="1:15">
      <c r="A22" s="10">
        <v>1024</v>
      </c>
      <c r="B22" s="10" t="s">
        <v>33</v>
      </c>
      <c r="C22" s="11">
        <f>+'[2]31'!$E$5</f>
        <v>109</v>
      </c>
      <c r="D22" s="13">
        <f>+'[2]31'!$F$5</f>
        <v>126</v>
      </c>
      <c r="E22" s="13">
        <f>+'[2]31'!$G$5</f>
        <v>67</v>
      </c>
      <c r="F22" s="13">
        <f>+'[2]31'!$I$5</f>
        <v>99</v>
      </c>
      <c r="G22" s="13">
        <f>+'[2]31'!$J$5</f>
        <v>84</v>
      </c>
      <c r="H22" s="13">
        <f>+'[2]31'!$K$5</f>
        <v>199</v>
      </c>
      <c r="I22" s="13">
        <f>+'[2]31'!$M$5</f>
        <v>103</v>
      </c>
      <c r="J22" s="13">
        <f>+'[2]31'!$N$5</f>
        <v>148</v>
      </c>
      <c r="K22" s="13">
        <f>+'[2]31'!$O$5</f>
        <v>160</v>
      </c>
      <c r="L22" s="13">
        <f>+'[2]31'!$Q$5</f>
        <v>146</v>
      </c>
      <c r="M22" s="13">
        <f>+'[2]31'!$R$5</f>
        <v>126</v>
      </c>
      <c r="N22" s="13">
        <f>+'[2]31'!$S$5</f>
        <v>121</v>
      </c>
      <c r="O22" s="12">
        <f t="shared" si="0"/>
        <v>1488</v>
      </c>
    </row>
    <row r="23" spans="1:15">
      <c r="A23" s="10">
        <v>1025</v>
      </c>
      <c r="B23" s="10" t="s">
        <v>34</v>
      </c>
      <c r="C23" s="11">
        <f>+'[2]32'!$E$5</f>
        <v>17</v>
      </c>
      <c r="D23" s="13">
        <f>+'[2]32'!$F$5</f>
        <v>20</v>
      </c>
      <c r="E23" s="13">
        <f>+'[2]32'!$G$5</f>
        <v>14</v>
      </c>
      <c r="F23" s="13">
        <f>+'[2]32'!$I$5</f>
        <v>24</v>
      </c>
      <c r="G23" s="13">
        <f>+'[2]32'!$J$5</f>
        <v>24</v>
      </c>
      <c r="H23" s="13">
        <f>+'[2]32'!$K$5</f>
        <v>28</v>
      </c>
      <c r="I23" s="13">
        <f>+'[2]32'!$M$5</f>
        <v>22</v>
      </c>
      <c r="J23" s="13">
        <f>+'[2]32'!$N$5</f>
        <v>37</v>
      </c>
      <c r="K23" s="13">
        <f>+'[2]32'!$O$5</f>
        <v>70</v>
      </c>
      <c r="L23" s="13">
        <f>+'[2]32'!$Q$5</f>
        <v>20</v>
      </c>
      <c r="M23" s="13">
        <f>+'[2]32'!$R$5</f>
        <v>11</v>
      </c>
      <c r="N23" s="13">
        <f>+'[2]32'!$S$5</f>
        <v>24</v>
      </c>
      <c r="O23" s="12">
        <f t="shared" si="0"/>
        <v>311</v>
      </c>
    </row>
    <row r="24" spans="1:15">
      <c r="A24" s="10">
        <v>1026</v>
      </c>
      <c r="B24" s="10" t="s">
        <v>35</v>
      </c>
      <c r="C24" s="11">
        <f>+'[2]33'!$E$5</f>
        <v>5</v>
      </c>
      <c r="D24" s="13">
        <f>+'[2]33'!$F$5</f>
        <v>6</v>
      </c>
      <c r="E24" s="13">
        <f>+'[2]33'!$G$5</f>
        <v>6</v>
      </c>
      <c r="F24" s="13">
        <f>+'[2]33'!$I$5</f>
        <v>12</v>
      </c>
      <c r="G24" s="13">
        <f>+'[2]33'!$J$5</f>
        <v>11</v>
      </c>
      <c r="H24" s="13">
        <f>+'[2]33'!$K$5</f>
        <v>10</v>
      </c>
      <c r="I24" s="13">
        <f>+'[2]33'!$M$5</f>
        <v>13</v>
      </c>
      <c r="J24" s="13">
        <f>+'[2]33'!$N$5</f>
        <v>18</v>
      </c>
      <c r="K24" s="13">
        <f>+'[2]33'!$O$5</f>
        <v>10</v>
      </c>
      <c r="L24" s="13">
        <f>+'[2]33'!$Q$5</f>
        <v>8</v>
      </c>
      <c r="M24" s="13">
        <f>+'[2]33'!$R$5</f>
        <v>6</v>
      </c>
      <c r="N24" s="13">
        <f>+'[2]33'!$S$5</f>
        <v>2</v>
      </c>
      <c r="O24" s="12">
        <f t="shared" si="0"/>
        <v>107</v>
      </c>
    </row>
    <row r="25" spans="1:15">
      <c r="A25" s="10">
        <v>1027</v>
      </c>
      <c r="B25" s="10" t="s">
        <v>36</v>
      </c>
      <c r="C25" s="11">
        <f>+'[2]34'!$E$5</f>
        <v>5</v>
      </c>
      <c r="D25" s="13">
        <f>+'[2]34'!$F$5</f>
        <v>6</v>
      </c>
      <c r="E25" s="13">
        <f>+'[2]34'!$G$5</f>
        <v>8</v>
      </c>
      <c r="F25" s="13">
        <f>+'[2]34'!$I$5</f>
        <v>11</v>
      </c>
      <c r="G25" s="13">
        <f>+'[2]34'!$J$5</f>
        <v>17</v>
      </c>
      <c r="H25" s="13">
        <f>+'[2]34'!$K$5</f>
        <v>27</v>
      </c>
      <c r="I25" s="13">
        <f>+'[2]34'!$M$5</f>
        <v>8</v>
      </c>
      <c r="J25" s="13">
        <f>+'[2]34'!$N$5</f>
        <v>9</v>
      </c>
      <c r="K25" s="13">
        <f>+'[2]34'!$O$5</f>
        <v>5</v>
      </c>
      <c r="L25" s="13">
        <f>+'[2]34'!$Q$5</f>
        <v>12</v>
      </c>
      <c r="M25" s="13">
        <f>+'[2]34'!$R$5</f>
        <v>10</v>
      </c>
      <c r="N25" s="13">
        <f>+'[2]34'!$S$5</f>
        <v>1</v>
      </c>
      <c r="O25" s="12">
        <f t="shared" si="0"/>
        <v>119</v>
      </c>
    </row>
    <row r="26" spans="1:15">
      <c r="A26" s="10">
        <v>1028</v>
      </c>
      <c r="B26" s="10" t="s">
        <v>37</v>
      </c>
      <c r="C26" s="11">
        <f>+'[2]35'!$E$5</f>
        <v>31</v>
      </c>
      <c r="D26" s="13">
        <f>+'[2]35'!$F$5</f>
        <v>54</v>
      </c>
      <c r="E26" s="13">
        <f>+'[2]35'!$G$5</f>
        <v>55</v>
      </c>
      <c r="F26" s="13">
        <f>+'[2]35'!$I$5</f>
        <v>70</v>
      </c>
      <c r="G26" s="13">
        <f>+'[2]35'!$J$5</f>
        <v>70</v>
      </c>
      <c r="H26" s="13">
        <f>+'[2]35'!$K$5</f>
        <v>79</v>
      </c>
      <c r="I26" s="13">
        <f>+'[2]35'!$M$5</f>
        <v>88</v>
      </c>
      <c r="J26" s="13">
        <f>+'[2]35'!$N$5</f>
        <v>129</v>
      </c>
      <c r="K26" s="13">
        <f>+'[2]35'!$O$5</f>
        <v>111</v>
      </c>
      <c r="L26" s="13">
        <f>+'[2]35'!$Q$5</f>
        <v>97</v>
      </c>
      <c r="M26" s="13">
        <f>+'[2]35'!$R$5</f>
        <v>101</v>
      </c>
      <c r="N26" s="13">
        <f>+'[2]35'!$S$5</f>
        <v>101</v>
      </c>
      <c r="O26" s="12">
        <f t="shared" si="0"/>
        <v>986</v>
      </c>
    </row>
    <row r="27" spans="1:15">
      <c r="A27" s="10">
        <v>1029</v>
      </c>
      <c r="B27" s="10" t="s">
        <v>38</v>
      </c>
      <c r="C27" s="11">
        <f>+'[2]36'!$E$5</f>
        <v>11</v>
      </c>
      <c r="D27" s="13">
        <f>+'[2]36'!$F$5</f>
        <v>12</v>
      </c>
      <c r="E27" s="13">
        <f>+'[2]36'!$G$5</f>
        <v>9</v>
      </c>
      <c r="F27" s="13">
        <f>+'[2]36'!$I$5</f>
        <v>11</v>
      </c>
      <c r="G27" s="13">
        <f>+'[2]36'!$J$5</f>
        <v>12</v>
      </c>
      <c r="H27" s="13">
        <f>+'[2]36'!$K$5</f>
        <v>22</v>
      </c>
      <c r="I27" s="13">
        <f>+'[2]36'!$M$5</f>
        <v>20</v>
      </c>
      <c r="J27" s="13">
        <f>+'[2]36'!$N$5</f>
        <v>15</v>
      </c>
      <c r="K27" s="13">
        <f>+'[2]36'!$O$5</f>
        <v>20</v>
      </c>
      <c r="L27" s="13">
        <f>+'[2]36'!$Q$5</f>
        <v>31</v>
      </c>
      <c r="M27" s="13">
        <f>+'[2]36'!$R$5</f>
        <v>63</v>
      </c>
      <c r="N27" s="13">
        <f>+'[2]36'!$S$5</f>
        <v>35</v>
      </c>
      <c r="O27" s="12">
        <f t="shared" si="0"/>
        <v>261</v>
      </c>
    </row>
    <row r="28" spans="1:15">
      <c r="A28" s="10">
        <v>1030</v>
      </c>
      <c r="B28" s="10" t="s">
        <v>18</v>
      </c>
      <c r="C28" s="11">
        <f>+'[2]37'!$E$5</f>
        <v>23</v>
      </c>
      <c r="D28" s="14">
        <f>+'[2]37'!$F$5</f>
        <v>9</v>
      </c>
      <c r="E28" s="14">
        <f>+'[2]37'!$G$5</f>
        <v>11</v>
      </c>
      <c r="F28" s="14">
        <f>+'[2]37'!$I$5</f>
        <v>9</v>
      </c>
      <c r="G28" s="14">
        <f>+'[2]37'!$J$5</f>
        <v>15</v>
      </c>
      <c r="H28" s="14">
        <f>+'[2]37'!$K$5</f>
        <v>15</v>
      </c>
      <c r="I28" s="14">
        <f>+'[2]37'!$M$5</f>
        <v>19</v>
      </c>
      <c r="J28" s="14">
        <f>+'[2]37'!$N$5</f>
        <v>15</v>
      </c>
      <c r="K28" s="14">
        <f>+'[2]37'!$O$5</f>
        <v>27</v>
      </c>
      <c r="L28" s="14">
        <f>+'[2]37'!$Q$5</f>
        <v>14</v>
      </c>
      <c r="M28" s="14">
        <f>+'[2]37'!$R$5</f>
        <v>15</v>
      </c>
      <c r="N28" s="14">
        <f>+'[2]37'!$S$5</f>
        <v>13</v>
      </c>
      <c r="O28" s="12">
        <f t="shared" si="0"/>
        <v>185</v>
      </c>
    </row>
    <row r="29" spans="1:15">
      <c r="A29" s="4">
        <v>10300</v>
      </c>
      <c r="B29" s="4" t="s">
        <v>66</v>
      </c>
      <c r="C29" s="5">
        <f t="shared" ref="C29:N29" si="1">SUM(C2:C28)</f>
        <v>928</v>
      </c>
      <c r="D29" s="5">
        <f t="shared" si="1"/>
        <v>1151</v>
      </c>
      <c r="E29" s="5">
        <f t="shared" si="1"/>
        <v>1223</v>
      </c>
      <c r="F29" s="5">
        <f t="shared" si="1"/>
        <v>1221</v>
      </c>
      <c r="G29" s="5">
        <f t="shared" si="1"/>
        <v>1250</v>
      </c>
      <c r="H29" s="5">
        <f t="shared" si="1"/>
        <v>1718</v>
      </c>
      <c r="I29" s="5">
        <f t="shared" si="1"/>
        <v>1241</v>
      </c>
      <c r="J29" s="5">
        <f t="shared" si="1"/>
        <v>1377</v>
      </c>
      <c r="K29" s="5">
        <f t="shared" si="1"/>
        <v>1669</v>
      </c>
      <c r="L29" s="5">
        <f t="shared" si="1"/>
        <v>1319</v>
      </c>
      <c r="M29" s="5">
        <f t="shared" si="1"/>
        <v>1324</v>
      </c>
      <c r="N29" s="5">
        <f t="shared" si="1"/>
        <v>1150</v>
      </c>
      <c r="O29" s="6">
        <f t="shared" si="0"/>
        <v>15571</v>
      </c>
    </row>
    <row r="30" spans="1:15">
      <c r="A30" s="32"/>
      <c r="B30" s="32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33"/>
    </row>
    <row r="31" spans="1:15">
      <c r="A31" s="3" t="s">
        <v>55</v>
      </c>
      <c r="B31" s="3" t="s">
        <v>39</v>
      </c>
      <c r="C31" s="3" t="s">
        <v>0</v>
      </c>
      <c r="D31" s="3" t="s">
        <v>1</v>
      </c>
      <c r="E31" s="3" t="s">
        <v>2</v>
      </c>
      <c r="F31" s="3" t="s">
        <v>3</v>
      </c>
      <c r="G31" s="3" t="s">
        <v>4</v>
      </c>
      <c r="H31" s="3" t="s">
        <v>5</v>
      </c>
      <c r="I31" s="3" t="s">
        <v>6</v>
      </c>
      <c r="J31" s="3" t="s">
        <v>7</v>
      </c>
      <c r="K31" s="3" t="s">
        <v>8</v>
      </c>
      <c r="L31" s="3" t="s">
        <v>9</v>
      </c>
      <c r="M31" s="3" t="s">
        <v>10</v>
      </c>
      <c r="N31" s="3" t="s">
        <v>11</v>
      </c>
      <c r="O31" s="3" t="s">
        <v>66</v>
      </c>
    </row>
    <row r="32" spans="1:15">
      <c r="A32" s="7">
        <v>1004</v>
      </c>
      <c r="B32" s="7" t="s">
        <v>99</v>
      </c>
      <c r="C32" s="19">
        <f>+'[2]11'!$E$18/10^6</f>
        <v>1.953063</v>
      </c>
      <c r="D32" s="19">
        <f>+'[2]11'!$F$18/10^6</f>
        <v>2.01613</v>
      </c>
      <c r="E32" s="19">
        <f>+'[2]11'!$G$18/10^6</f>
        <v>1.980593</v>
      </c>
      <c r="F32" s="19">
        <f>+'[2]11'!$I$18/10^6</f>
        <v>2.0810339999999998</v>
      </c>
      <c r="G32" s="19">
        <f>+'[2]11'!$J$18/10^6</f>
        <v>1.979546</v>
      </c>
      <c r="H32" s="19">
        <f>+'[2]11'!$K$18/10^6</f>
        <v>1.9866410000000001</v>
      </c>
      <c r="I32" s="19">
        <f>+'[2]11'!$M$18/10^6</f>
        <v>1.9629080000000001</v>
      </c>
      <c r="J32" s="19">
        <f>+'[2]11'!$N$18/10^6</f>
        <v>2.4116949999999999</v>
      </c>
      <c r="K32" s="19">
        <f>+'[2]11'!$O$18/10^6</f>
        <v>2.2624460000000002</v>
      </c>
      <c r="L32" s="19">
        <f>+'[2]11'!$Q$18/10^6</f>
        <v>2.1080390000000002</v>
      </c>
      <c r="M32" s="19">
        <f>+'[2]11'!$R$18/10^6</f>
        <v>2.0992090000000001</v>
      </c>
      <c r="N32" s="19">
        <f>+'[2]11'!$S$18/10^6</f>
        <v>2.0088460000000001</v>
      </c>
      <c r="O32" s="20">
        <f>SUM(C32:N32)</f>
        <v>24.850149999999999</v>
      </c>
    </row>
    <row r="33" spans="1:15">
      <c r="A33" s="10">
        <v>1005</v>
      </c>
      <c r="B33" s="10" t="s">
        <v>13</v>
      </c>
      <c r="C33" s="21">
        <f>+'[2]12'!$E$18/10^6</f>
        <v>3.6052000000000001E-2</v>
      </c>
      <c r="D33" s="21">
        <f>+'[2]12'!$F$18/10^6</f>
        <v>3.8355E-2</v>
      </c>
      <c r="E33" s="21">
        <f>+'[2]12'!$G$18/10^6</f>
        <v>3.8371000000000002E-2</v>
      </c>
      <c r="F33" s="21">
        <f>+'[2]12'!$I$18/10^6</f>
        <v>3.7830999999999997E-2</v>
      </c>
      <c r="G33" s="21">
        <f>+'[2]12'!$J$18/10^6</f>
        <v>3.5855999999999999E-2</v>
      </c>
      <c r="H33" s="21">
        <f>+'[2]12'!$K$18/10^6</f>
        <v>3.9433000000000003E-2</v>
      </c>
      <c r="I33" s="21">
        <f>+'[2]12'!$M$18/10^6</f>
        <v>4.6399999999999997E-2</v>
      </c>
      <c r="J33" s="21">
        <f>+'[2]12'!$N$18/10^6</f>
        <v>5.3587000000000003E-2</v>
      </c>
      <c r="K33" s="21">
        <f>+'[2]12'!$O$18/10^6</f>
        <v>4.5213000000000003E-2</v>
      </c>
      <c r="L33" s="21">
        <f>+'[2]12'!$Q$18/10^6</f>
        <v>3.8894999999999999E-2</v>
      </c>
      <c r="M33" s="21">
        <f>+'[2]12'!$R$18/10^6</f>
        <v>4.0709000000000002E-2</v>
      </c>
      <c r="N33" s="21">
        <f>+'[2]12'!$S$18/10^6</f>
        <v>3.9498999999999999E-2</v>
      </c>
      <c r="O33" s="22">
        <f t="shared" ref="O33:O59" si="2">SUM(C33:N33)</f>
        <v>0.490201</v>
      </c>
    </row>
    <row r="34" spans="1:15">
      <c r="A34" s="10">
        <v>1006</v>
      </c>
      <c r="B34" s="10" t="s">
        <v>14</v>
      </c>
      <c r="C34" s="21">
        <f>+'[2]13'!$E$18/10^6</f>
        <v>0.121722</v>
      </c>
      <c r="D34" s="21">
        <f>+'[2]13'!$F$18/10^6</f>
        <v>0.12751799999999999</v>
      </c>
      <c r="E34" s="21">
        <f>+'[2]13'!$G$18/10^6</f>
        <v>0.12920400000000001</v>
      </c>
      <c r="F34" s="21">
        <f>+'[2]13'!$I$18/10^6</f>
        <v>0.13287099999999999</v>
      </c>
      <c r="G34" s="21">
        <f>+'[2]13'!$J$18/10^6</f>
        <v>0.126856</v>
      </c>
      <c r="H34" s="21">
        <f>+'[2]13'!$K$18/10^6</f>
        <v>0.13408700000000001</v>
      </c>
      <c r="I34" s="21">
        <f>+'[2]13'!$M$18/10^6</f>
        <v>0.15323500000000001</v>
      </c>
      <c r="J34" s="21">
        <f>+'[2]13'!$N$18/10^6</f>
        <v>0.16678299999999999</v>
      </c>
      <c r="K34" s="21">
        <f>+'[2]13'!$O$18/10^6</f>
        <v>0.154865</v>
      </c>
      <c r="L34" s="21">
        <f>+'[2]13'!$Q$18/10^6</f>
        <v>0.14346100000000001</v>
      </c>
      <c r="M34" s="21">
        <f>+'[2]13'!$R$18/10^6</f>
        <v>0.13903799999999999</v>
      </c>
      <c r="N34" s="21">
        <f>+'[2]13'!$S$18/10^6</f>
        <v>0.124791</v>
      </c>
      <c r="O34" s="22">
        <f t="shared" si="2"/>
        <v>1.654431</v>
      </c>
    </row>
    <row r="35" spans="1:15">
      <c r="A35" s="10">
        <v>1007</v>
      </c>
      <c r="B35" s="10" t="s">
        <v>15</v>
      </c>
      <c r="C35" s="21">
        <f>+'[2]14'!$E$18/10^6</f>
        <v>0.32329599999999997</v>
      </c>
      <c r="D35" s="21">
        <f>+'[2]14'!$F$18/10^6</f>
        <v>0.32228000000000001</v>
      </c>
      <c r="E35" s="21">
        <f>+'[2]14'!$G$18/10^6</f>
        <v>0.32971299999999998</v>
      </c>
      <c r="F35" s="21">
        <f>+'[2]14'!$I$18/10^6</f>
        <v>0.340472</v>
      </c>
      <c r="G35" s="21">
        <f>+'[2]14'!$J$18/10^6</f>
        <v>0.32380599999999998</v>
      </c>
      <c r="H35" s="21">
        <f>+'[2]14'!$K$18/10^6</f>
        <v>0.327291</v>
      </c>
      <c r="I35" s="21">
        <f>+'[2]14'!$M$18/10^6</f>
        <v>0.37079600000000001</v>
      </c>
      <c r="J35" s="21">
        <f>+'[2]14'!$N$18/10^6</f>
        <v>0.39280300000000001</v>
      </c>
      <c r="K35" s="21">
        <f>+'[2]14'!$O$18/10^6</f>
        <v>0.38519100000000001</v>
      </c>
      <c r="L35" s="21">
        <f>+'[2]14'!$Q$18/10^6</f>
        <v>0.33909299999999998</v>
      </c>
      <c r="M35" s="21">
        <f>+'[2]14'!$R$18/10^6</f>
        <v>0.33383699999999999</v>
      </c>
      <c r="N35" s="21">
        <f>+'[2]14'!$S$18/10^6</f>
        <v>0.32832899999999998</v>
      </c>
      <c r="O35" s="22">
        <f t="shared" si="2"/>
        <v>4.1169069999999994</v>
      </c>
    </row>
    <row r="36" spans="1:15">
      <c r="A36" s="10">
        <v>1008</v>
      </c>
      <c r="B36" s="10" t="s">
        <v>16</v>
      </c>
      <c r="C36" s="21">
        <f>+'[2]15'!$E$18/10^6</f>
        <v>4.0599999999999997E-2</v>
      </c>
      <c r="D36" s="21">
        <f>+'[2]15'!$F$18/10^6</f>
        <v>4.2631000000000002E-2</v>
      </c>
      <c r="E36" s="21">
        <f>+'[2]15'!$G$18/10^6</f>
        <v>4.3078999999999999E-2</v>
      </c>
      <c r="F36" s="21">
        <f>+'[2]15'!$I$18/10^6</f>
        <v>4.4561000000000003E-2</v>
      </c>
      <c r="G36" s="21">
        <f>+'[2]15'!$J$18/10^6</f>
        <v>4.2298000000000002E-2</v>
      </c>
      <c r="H36" s="21">
        <f>+'[2]15'!$K$18/10^6</f>
        <v>4.3263000000000003E-2</v>
      </c>
      <c r="I36" s="21">
        <f>+'[2]15'!$M$18/10^6</f>
        <v>4.6440000000000002E-2</v>
      </c>
      <c r="J36" s="21">
        <f>+'[2]15'!$N$18/10^6</f>
        <v>5.6253999999999998E-2</v>
      </c>
      <c r="K36" s="21">
        <f>+'[2]15'!$O$18/10^6</f>
        <v>5.2313999999999999E-2</v>
      </c>
      <c r="L36" s="21">
        <f>+'[2]15'!$Q$18/10^6</f>
        <v>4.3351000000000001E-2</v>
      </c>
      <c r="M36" s="21">
        <f>+'[2]15'!$R$18/10^6</f>
        <v>4.079E-2</v>
      </c>
      <c r="N36" s="21">
        <f>+'[2]15'!$S$18/10^6</f>
        <v>3.9745999999999997E-2</v>
      </c>
      <c r="O36" s="22">
        <f t="shared" si="2"/>
        <v>0.53532699999999989</v>
      </c>
    </row>
    <row r="37" spans="1:15">
      <c r="A37" s="10">
        <v>1009</v>
      </c>
      <c r="B37" s="10" t="s">
        <v>17</v>
      </c>
      <c r="C37" s="21">
        <f>+'[2]16'!$E$18/10^6</f>
        <v>8.1406999999999993E-2</v>
      </c>
      <c r="D37" s="21">
        <f>+'[2]16'!$F$18/10^6</f>
        <v>7.4049000000000004E-2</v>
      </c>
      <c r="E37" s="21">
        <f>+'[2]16'!$G$18/10^6</f>
        <v>7.0386000000000004E-2</v>
      </c>
      <c r="F37" s="21">
        <f>+'[2]16'!$I$18/10^6</f>
        <v>7.8951999999999994E-2</v>
      </c>
      <c r="G37" s="21">
        <f>+'[2]16'!$J$18/10^6</f>
        <v>7.2824E-2</v>
      </c>
      <c r="H37" s="21">
        <f>+'[2]16'!$K$18/10^6</f>
        <v>7.7651999999999999E-2</v>
      </c>
      <c r="I37" s="21">
        <f>+'[2]16'!$M$18/10^6</f>
        <v>7.9936999999999994E-2</v>
      </c>
      <c r="J37" s="21">
        <f>+'[2]16'!$N$18/10^6</f>
        <v>9.5169000000000004E-2</v>
      </c>
      <c r="K37" s="21">
        <f>+'[2]16'!$O$18/10^6</f>
        <v>8.7094000000000005E-2</v>
      </c>
      <c r="L37" s="21">
        <f>+'[2]16'!$Q$18/10^6</f>
        <v>8.6826E-2</v>
      </c>
      <c r="M37" s="21">
        <f>+'[2]16'!$R$18/10^6</f>
        <v>8.2906999999999995E-2</v>
      </c>
      <c r="N37" s="21">
        <f>+'[2]16'!$S$18/10^6</f>
        <v>7.8648999999999997E-2</v>
      </c>
      <c r="O37" s="22">
        <f t="shared" si="2"/>
        <v>0.96585199999999993</v>
      </c>
    </row>
    <row r="38" spans="1:15">
      <c r="A38" s="10">
        <v>1010</v>
      </c>
      <c r="B38" s="10" t="s">
        <v>19</v>
      </c>
      <c r="C38" s="21">
        <f>+'[2]17'!$E$18/10^6</f>
        <v>0.12587400000000001</v>
      </c>
      <c r="D38" s="21">
        <f>+'[2]17'!$F$18/10^6</f>
        <v>0.12671199999999999</v>
      </c>
      <c r="E38" s="21">
        <f>+'[2]17'!$G$18/10^6</f>
        <v>0.132435</v>
      </c>
      <c r="F38" s="21">
        <f>+'[2]17'!$I$18/10^6</f>
        <v>0.13620599999999999</v>
      </c>
      <c r="G38" s="21">
        <f>+'[2]17'!$J$18/10^6</f>
        <v>0.124413</v>
      </c>
      <c r="H38" s="21">
        <f>+'[2]17'!$K$18/10^6</f>
        <v>0.12995799999999999</v>
      </c>
      <c r="I38" s="21">
        <f>+'[2]17'!$M$18/10^6</f>
        <v>0.13214200000000001</v>
      </c>
      <c r="J38" s="21">
        <f>+'[2]17'!$N$18/10^6</f>
        <v>0.166906</v>
      </c>
      <c r="K38" s="21">
        <f>+'[2]17'!$O$18/10^6</f>
        <v>0.14521800000000001</v>
      </c>
      <c r="L38" s="21">
        <f>+'[2]17'!$Q$18/10^6</f>
        <v>0.123725</v>
      </c>
      <c r="M38" s="21">
        <f>+'[2]17'!$R$18/10^6</f>
        <v>0.11511299999999999</v>
      </c>
      <c r="N38" s="21">
        <f>+'[2]17'!$S$18/10^6</f>
        <v>0.13922300000000001</v>
      </c>
      <c r="O38" s="22">
        <f>SUM(C38:N38)</f>
        <v>1.5979250000000003</v>
      </c>
    </row>
    <row r="39" spans="1:15">
      <c r="A39" s="42">
        <v>1011</v>
      </c>
      <c r="B39" s="42" t="s">
        <v>20</v>
      </c>
      <c r="C39" s="45">
        <f>+'[2]18'!$E$18/10^6</f>
        <v>6.9748000000000004E-2</v>
      </c>
      <c r="D39" s="45">
        <f>+'[2]18'!$F$18/10^6</f>
        <v>6.8937999999999999E-2</v>
      </c>
      <c r="E39" s="45">
        <f>+'[2]18'!$G$18/10^6</f>
        <v>7.1254999999999999E-2</v>
      </c>
      <c r="F39" s="45">
        <f>+'[2]18'!$I$18/10^6</f>
        <v>7.7630000000000005E-2</v>
      </c>
      <c r="G39" s="45">
        <f>+'[2]18'!$J$18/10^6</f>
        <v>6.6344E-2</v>
      </c>
      <c r="H39" s="45">
        <f>+'[2]18'!$K$18/10^6</f>
        <v>7.3548000000000002E-2</v>
      </c>
      <c r="I39" s="45">
        <f>+'[2]18'!$M$18/10^6</f>
        <v>8.4310999999999997E-2</v>
      </c>
      <c r="J39" s="45">
        <f>+'[2]18'!$N$18/10^6</f>
        <v>9.5311999999999994E-2</v>
      </c>
      <c r="K39" s="45">
        <f>+'[2]18'!$O$18/10^6</f>
        <v>8.7399000000000004E-2</v>
      </c>
      <c r="L39" s="45">
        <f>+'[2]18'!$Q$18/10^6</f>
        <v>7.2886000000000006E-2</v>
      </c>
      <c r="M39" s="45">
        <f>+'[2]18'!$R$18/10^6</f>
        <v>6.8141999999999994E-2</v>
      </c>
      <c r="N39" s="45">
        <f>+'[2]18'!$S$18/10^6</f>
        <v>6.5134999999999998E-2</v>
      </c>
      <c r="O39" s="46">
        <f t="shared" si="2"/>
        <v>0.90064800000000012</v>
      </c>
    </row>
    <row r="40" spans="1:15">
      <c r="A40" s="10">
        <v>1012</v>
      </c>
      <c r="B40" s="10" t="s">
        <v>21</v>
      </c>
      <c r="C40" s="21">
        <f>+'[2]19'!$E$18/10^6</f>
        <v>0.20247799999999999</v>
      </c>
      <c r="D40" s="21">
        <f>+'[2]19'!$F$18/10^6</f>
        <v>0.18997600000000001</v>
      </c>
      <c r="E40" s="21">
        <f>+'[2]19'!$G$18/10^6</f>
        <v>0.197854</v>
      </c>
      <c r="F40" s="21">
        <f>+'[2]19'!$I$18/10^6</f>
        <v>0.200126</v>
      </c>
      <c r="G40" s="21">
        <f>+'[2]19'!$J$18/10^6</f>
        <v>0.19037299999999999</v>
      </c>
      <c r="H40" s="21">
        <f>+'[2]19'!$K$18/10^6</f>
        <v>0.200238</v>
      </c>
      <c r="I40" s="21">
        <f>+'[2]19'!$M$18/10^6</f>
        <v>0.214142</v>
      </c>
      <c r="J40" s="21">
        <f>+'[2]19'!$N$18/10^6</f>
        <v>0.25922299999999998</v>
      </c>
      <c r="K40" s="21">
        <f>+'[2]19'!$O$18/10^6</f>
        <v>0.27196799999999999</v>
      </c>
      <c r="L40" s="21">
        <f>+'[2]19'!$Q$18/10^6</f>
        <v>0.23009199999999999</v>
      </c>
      <c r="M40" s="21">
        <f>+'[2]19'!$R$18/10^6</f>
        <v>0.23014599999999999</v>
      </c>
      <c r="N40" s="21">
        <f>+'[2]19'!$S$18/10^6</f>
        <v>0.21537200000000001</v>
      </c>
      <c r="O40" s="22">
        <f t="shared" si="2"/>
        <v>2.601988</v>
      </c>
    </row>
    <row r="41" spans="1:15">
      <c r="A41" s="10">
        <v>1013</v>
      </c>
      <c r="B41" s="10" t="s">
        <v>22</v>
      </c>
      <c r="C41" s="21">
        <f>+'[2]20'!$E$18/10^6</f>
        <v>1.4368000000000001E-2</v>
      </c>
      <c r="D41" s="21">
        <f>+'[2]20'!$F$18/10^6</f>
        <v>1.2567E-2</v>
      </c>
      <c r="E41" s="21">
        <f>+'[2]20'!$G$18/10^6</f>
        <v>1.3745E-2</v>
      </c>
      <c r="F41" s="21">
        <f>+'[2]20'!$I$18/10^6</f>
        <v>1.3757E-2</v>
      </c>
      <c r="G41" s="21">
        <f>+'[2]20'!$J$18/10^6</f>
        <v>1.1945000000000001E-2</v>
      </c>
      <c r="H41" s="21">
        <f>+'[2]20'!$K$18/10^6</f>
        <v>1.2912E-2</v>
      </c>
      <c r="I41" s="21">
        <f>+'[2]20'!$M$18/10^6</f>
        <v>1.4779E-2</v>
      </c>
      <c r="J41" s="21">
        <f>+'[2]20'!$N$18/10^6</f>
        <v>1.8190000000000001E-2</v>
      </c>
      <c r="K41" s="21">
        <f>+'[2]20'!$O$18/10^6</f>
        <v>1.3807E-2</v>
      </c>
      <c r="L41" s="21">
        <f>+'[2]20'!$Q$18/10^6</f>
        <v>1.2867999999999999E-2</v>
      </c>
      <c r="M41" s="21">
        <f>+'[2]20'!$R$18/10^6</f>
        <v>1.3152E-2</v>
      </c>
      <c r="N41" s="21">
        <f>+'[2]20'!$S$18/10^6</f>
        <v>1.2392E-2</v>
      </c>
      <c r="O41" s="22">
        <f t="shared" si="2"/>
        <v>0.16448200000000002</v>
      </c>
    </row>
    <row r="42" spans="1:15">
      <c r="A42" s="10">
        <v>1014</v>
      </c>
      <c r="B42" s="10" t="s">
        <v>23</v>
      </c>
      <c r="C42" s="21">
        <f>+'[2]21'!$E$18/10^6</f>
        <v>0.60413300000000003</v>
      </c>
      <c r="D42" s="21">
        <f>+'[2]21'!$F$18/10^6</f>
        <v>0.62288500000000002</v>
      </c>
      <c r="E42" s="21">
        <f>+'[2]21'!$G$18/10^6</f>
        <v>0.60600399999999999</v>
      </c>
      <c r="F42" s="21">
        <f>+'[2]21'!$I$18/10^6</f>
        <v>0.62263900000000005</v>
      </c>
      <c r="G42" s="21">
        <f>+'[2]21'!$J$18/10^6</f>
        <v>0.60337099999999999</v>
      </c>
      <c r="H42" s="21">
        <f>+'[2]21'!$K$18/10^6</f>
        <v>0.60277999999999998</v>
      </c>
      <c r="I42" s="21">
        <f>+'[2]21'!$M$18/10^6</f>
        <v>0.63473299999999999</v>
      </c>
      <c r="J42" s="21">
        <f>+'[2]21'!$N$18/10^6</f>
        <v>0.79546499999999998</v>
      </c>
      <c r="K42" s="21">
        <f>+'[2]21'!$O$18/10^6</f>
        <v>0.67779</v>
      </c>
      <c r="L42" s="21">
        <f>+'[2]21'!$Q$18/10^6</f>
        <v>0.63977499999999998</v>
      </c>
      <c r="M42" s="21">
        <f>+'[2]21'!$R$18/10^6</f>
        <v>0.62286399999999997</v>
      </c>
      <c r="N42" s="21">
        <f>+'[2]21'!$S$18/10^6</f>
        <v>0.60944799999999999</v>
      </c>
      <c r="O42" s="22">
        <f t="shared" si="2"/>
        <v>7.6418870000000005</v>
      </c>
    </row>
    <row r="43" spans="1:15">
      <c r="A43" s="10">
        <v>1015</v>
      </c>
      <c r="B43" s="10" t="s">
        <v>24</v>
      </c>
      <c r="C43" s="21">
        <f>+'[2]22'!$E$18/10^6</f>
        <v>6.4823000000000006E-2</v>
      </c>
      <c r="D43" s="21">
        <f>+'[2]22'!$F$18/10^6</f>
        <v>6.1705999999999997E-2</v>
      </c>
      <c r="E43" s="21">
        <f>+'[2]22'!$G$18/10^6</f>
        <v>6.5798999999999996E-2</v>
      </c>
      <c r="F43" s="21">
        <f>+'[2]22'!$I$18/10^6</f>
        <v>6.9963999999999998E-2</v>
      </c>
      <c r="G43" s="21">
        <f>+'[2]22'!$J$18/10^6</f>
        <v>6.4271999999999996E-2</v>
      </c>
      <c r="H43" s="21">
        <f>+'[2]22'!$K$18/10^6</f>
        <v>7.0152000000000006E-2</v>
      </c>
      <c r="I43" s="21">
        <f>+'[2]22'!$M$18/10^6</f>
        <v>8.1118999999999997E-2</v>
      </c>
      <c r="J43" s="21">
        <f>+'[2]22'!$N$18/10^6</f>
        <v>8.6676000000000003E-2</v>
      </c>
      <c r="K43" s="21">
        <f>+'[2]22'!$O$18/10^6</f>
        <v>6.7700999999999997E-2</v>
      </c>
      <c r="L43" s="21">
        <f>+'[2]22'!$Q$18/10^6</f>
        <v>7.2909000000000002E-2</v>
      </c>
      <c r="M43" s="21">
        <f>+'[2]22'!$R$18/10^6</f>
        <v>6.2746999999999997E-2</v>
      </c>
      <c r="N43" s="21">
        <f>+'[2]22'!$S$18/10^6</f>
        <v>5.6524999999999999E-2</v>
      </c>
      <c r="O43" s="22">
        <f t="shared" si="2"/>
        <v>0.82439300000000004</v>
      </c>
    </row>
    <row r="44" spans="1:15">
      <c r="A44" s="10">
        <v>1016</v>
      </c>
      <c r="B44" s="10" t="s">
        <v>25</v>
      </c>
      <c r="C44" s="21">
        <f>+'[2]23'!$E$18/10^6</f>
        <v>8.7985999999999995E-2</v>
      </c>
      <c r="D44" s="21">
        <f>+'[2]23'!$F$18/10^6</f>
        <v>9.1102000000000002E-2</v>
      </c>
      <c r="E44" s="21">
        <f>+'[2]23'!$G$18/10^6</f>
        <v>8.6498000000000005E-2</v>
      </c>
      <c r="F44" s="21">
        <f>+'[2]23'!$I$18/10^6</f>
        <v>9.9043999999999993E-2</v>
      </c>
      <c r="G44" s="21">
        <f>+'[2]23'!$J$18/10^6</f>
        <v>8.6743000000000001E-2</v>
      </c>
      <c r="H44" s="21">
        <f>+'[2]23'!$K$18/10^6</f>
        <v>0.101276</v>
      </c>
      <c r="I44" s="21">
        <f>+'[2]23'!$M$18/10^6</f>
        <v>0.111539</v>
      </c>
      <c r="J44" s="21">
        <f>+'[2]23'!$N$18/10^6</f>
        <v>0.12800400000000001</v>
      </c>
      <c r="K44" s="21">
        <f>+'[2]23'!$O$18/10^6</f>
        <v>0.11067</v>
      </c>
      <c r="L44" s="21">
        <f>+'[2]23'!$Q$18/10^6</f>
        <v>9.9627999999999994E-2</v>
      </c>
      <c r="M44" s="21">
        <f>+'[2]23'!$R$18/10^6</f>
        <v>9.0262999999999996E-2</v>
      </c>
      <c r="N44" s="21">
        <f>+'[2]23'!$S$18/10^6</f>
        <v>8.3904999999999993E-2</v>
      </c>
      <c r="O44" s="22">
        <f t="shared" si="2"/>
        <v>1.176658</v>
      </c>
    </row>
    <row r="45" spans="1:15">
      <c r="A45" s="10">
        <v>1017</v>
      </c>
      <c r="B45" s="10" t="s">
        <v>26</v>
      </c>
      <c r="C45" s="21">
        <f>+'[2]24'!$E$18/10^6</f>
        <v>0.19272300000000001</v>
      </c>
      <c r="D45" s="21">
        <f>+'[2]24'!$F$18/10^6</f>
        <v>0.188863</v>
      </c>
      <c r="E45" s="21">
        <f>+'[2]24'!$G$18/10^6</f>
        <v>0.19067500000000001</v>
      </c>
      <c r="F45" s="21">
        <f>+'[2]24'!$I$18/10^6</f>
        <v>0.18262600000000001</v>
      </c>
      <c r="G45" s="21">
        <f>+'[2]24'!$J$18/10^6</f>
        <v>0.17762</v>
      </c>
      <c r="H45" s="21">
        <f>+'[2]24'!$K$18/10^6</f>
        <v>0.189466</v>
      </c>
      <c r="I45" s="21">
        <f>+'[2]24'!$M$18/10^6</f>
        <v>0.20716499999999999</v>
      </c>
      <c r="J45" s="21">
        <f>+'[2]24'!$N$18/10^6</f>
        <v>0.25229099999999999</v>
      </c>
      <c r="K45" s="21">
        <f>+'[2]24'!$O$18/10^6</f>
        <v>0.209395</v>
      </c>
      <c r="L45" s="21">
        <f>+'[2]24'!$Q$18/10^6</f>
        <v>0.200521</v>
      </c>
      <c r="M45" s="21">
        <f>+'[2]24'!$R$18/10^6</f>
        <v>0.18192800000000001</v>
      </c>
      <c r="N45" s="21">
        <f>+'[2]24'!$S$18/10^6</f>
        <v>0.188884</v>
      </c>
      <c r="O45" s="22">
        <f t="shared" si="2"/>
        <v>2.3621569999999998</v>
      </c>
    </row>
    <row r="46" spans="1:15">
      <c r="A46" s="10">
        <v>1018</v>
      </c>
      <c r="B46" s="10" t="s">
        <v>27</v>
      </c>
      <c r="C46" s="21">
        <f>+'[2]25'!$E$18/10^6</f>
        <v>7.8766000000000003E-2</v>
      </c>
      <c r="D46" s="21">
        <f>+'[2]25'!$F$18/10^6</f>
        <v>7.6963000000000004E-2</v>
      </c>
      <c r="E46" s="21">
        <f>+'[2]25'!$G$18/10^6</f>
        <v>8.0570000000000003E-2</v>
      </c>
      <c r="F46" s="21">
        <f>+'[2]25'!$I$18/10^6</f>
        <v>8.5582000000000005E-2</v>
      </c>
      <c r="G46" s="21">
        <f>+'[2]25'!$J$18/10^6</f>
        <v>7.6412999999999995E-2</v>
      </c>
      <c r="H46" s="21">
        <f>+'[2]25'!$K$18/10^6</f>
        <v>8.8354000000000002E-2</v>
      </c>
      <c r="I46" s="21">
        <f>+'[2]25'!$M$18/10^6</f>
        <v>0.105598</v>
      </c>
      <c r="J46" s="21">
        <f>+'[2]25'!$N$18/10^6</f>
        <v>9.9804000000000004E-2</v>
      </c>
      <c r="K46" s="21">
        <f>+'[2]25'!$O$18/10^6</f>
        <v>9.5812999999999995E-2</v>
      </c>
      <c r="L46" s="21">
        <f>+'[2]25'!$Q$18/10^6</f>
        <v>8.5231000000000001E-2</v>
      </c>
      <c r="M46" s="21">
        <f>+'[2]25'!$R$18/10^6</f>
        <v>7.7865000000000004E-2</v>
      </c>
      <c r="N46" s="21">
        <f>+'[2]25'!$S$18/10^6</f>
        <v>7.7268000000000003E-2</v>
      </c>
      <c r="O46" s="22">
        <f t="shared" si="2"/>
        <v>1.028227</v>
      </c>
    </row>
    <row r="47" spans="1:15">
      <c r="A47" s="10">
        <v>1019</v>
      </c>
      <c r="B47" s="10" t="s">
        <v>28</v>
      </c>
      <c r="C47" s="21">
        <f>+'[2]26'!$E$18/10^6</f>
        <v>5.5862000000000002E-2</v>
      </c>
      <c r="D47" s="21">
        <f>+'[2]26'!$F$18/10^6</f>
        <v>5.5724000000000003E-2</v>
      </c>
      <c r="E47" s="21">
        <f>+'[2]26'!$G$18/10^6</f>
        <v>4.5643999999999997E-2</v>
      </c>
      <c r="F47" s="21">
        <f>+'[2]26'!$I$18/10^6</f>
        <v>5.2908999999999998E-2</v>
      </c>
      <c r="G47" s="21">
        <f>+'[2]26'!$J$18/10^6</f>
        <v>4.8568E-2</v>
      </c>
      <c r="H47" s="21">
        <f>+'[2]26'!$K$18/10^6</f>
        <v>5.5892999999999998E-2</v>
      </c>
      <c r="I47" s="21">
        <f>+'[2]26'!$M$18/10^6</f>
        <v>5.6644E-2</v>
      </c>
      <c r="J47" s="21">
        <f>+'[2]26'!$N$18/10^6</f>
        <v>6.8224000000000007E-2</v>
      </c>
      <c r="K47" s="21">
        <f>+'[2]26'!$O$18/10^6</f>
        <v>5.6800000000000003E-2</v>
      </c>
      <c r="L47" s="21">
        <f>+'[2]26'!$Q$18/10^6</f>
        <v>5.9636000000000002E-2</v>
      </c>
      <c r="M47" s="21">
        <f>+'[2]26'!$R$18/10^6</f>
        <v>5.5218999999999997E-2</v>
      </c>
      <c r="N47" s="21">
        <f>+'[2]26'!$S$18/10^6</f>
        <v>4.7476999999999998E-2</v>
      </c>
      <c r="O47" s="22">
        <f t="shared" si="2"/>
        <v>0.65860000000000007</v>
      </c>
    </row>
    <row r="48" spans="1:15">
      <c r="A48" s="10">
        <v>1020</v>
      </c>
      <c r="B48" s="10" t="s">
        <v>29</v>
      </c>
      <c r="C48" s="21">
        <f>+'[2]27'!$E$18/10^6</f>
        <v>0.22694900000000001</v>
      </c>
      <c r="D48" s="21">
        <f>+'[2]27'!$F$18/10^6</f>
        <v>0.24388799999999999</v>
      </c>
      <c r="E48" s="21">
        <f>+'[2]27'!$G$18/10^6</f>
        <v>0.23496900000000001</v>
      </c>
      <c r="F48" s="21">
        <f>+'[2]27'!$I$18/10^6</f>
        <v>0.25468099999999999</v>
      </c>
      <c r="G48" s="21">
        <f>+'[2]27'!$J$18/10^6</f>
        <v>0.243642</v>
      </c>
      <c r="H48" s="21">
        <f>+'[2]27'!$K$18/10^6</f>
        <v>0.23570099999999999</v>
      </c>
      <c r="I48" s="21">
        <f>+'[2]27'!$M$18/10^6</f>
        <v>0.26354899999999998</v>
      </c>
      <c r="J48" s="21">
        <f>+'[2]27'!$N$18/10^6</f>
        <v>0.28208800000000001</v>
      </c>
      <c r="K48" s="21">
        <f>+'[2]27'!$O$18/10^6</f>
        <v>0.27128000000000002</v>
      </c>
      <c r="L48" s="21">
        <f>+'[2]27'!$Q$18/10^6</f>
        <v>0.270285</v>
      </c>
      <c r="M48" s="21">
        <f>+'[2]27'!$R$18/10^6</f>
        <v>0.27320499999999998</v>
      </c>
      <c r="N48" s="21">
        <f>+'[2]27'!$S$18/10^6</f>
        <v>0.24673200000000001</v>
      </c>
      <c r="O48" s="22">
        <f t="shared" si="2"/>
        <v>3.0469689999999998</v>
      </c>
    </row>
    <row r="49" spans="1:15">
      <c r="A49" s="10">
        <v>1021</v>
      </c>
      <c r="B49" s="10" t="s">
        <v>30</v>
      </c>
      <c r="C49" s="21">
        <f>+'[2]28'!$E$18/10^6</f>
        <v>6.6322999999999993E-2</v>
      </c>
      <c r="D49" s="21">
        <f>+'[2]28'!$F$18/10^6</f>
        <v>6.2425000000000001E-2</v>
      </c>
      <c r="E49" s="21">
        <f>+'[2]28'!$G$18/10^6</f>
        <v>5.7591999999999997E-2</v>
      </c>
      <c r="F49" s="21">
        <f>+'[2]28'!$I$18/10^6</f>
        <v>6.7393999999999996E-2</v>
      </c>
      <c r="G49" s="21">
        <f>+'[2]28'!$J$18/10^6</f>
        <v>6.3916000000000001E-2</v>
      </c>
      <c r="H49" s="21">
        <f>+'[2]28'!$K$18/10^6</f>
        <v>6.2494000000000001E-2</v>
      </c>
      <c r="I49" s="21">
        <f>+'[2]28'!$M$18/10^6</f>
        <v>6.4801999999999998E-2</v>
      </c>
      <c r="J49" s="21">
        <f>+'[2]28'!$N$18/10^6</f>
        <v>7.2871000000000005E-2</v>
      </c>
      <c r="K49" s="21">
        <f>+'[2]28'!$O$18/10^6</f>
        <v>7.3443999999999995E-2</v>
      </c>
      <c r="L49" s="21">
        <f>+'[2]28'!$Q$18/10^6</f>
        <v>6.5176999999999999E-2</v>
      </c>
      <c r="M49" s="21">
        <f>+'[2]28'!$R$18/10^6</f>
        <v>6.1452E-2</v>
      </c>
      <c r="N49" s="21">
        <f>+'[2]28'!$S$18/10^6</f>
        <v>5.2824000000000003E-2</v>
      </c>
      <c r="O49" s="22">
        <f t="shared" si="2"/>
        <v>0.7707139999999999</v>
      </c>
    </row>
    <row r="50" spans="1:15">
      <c r="A50" s="10">
        <v>1022</v>
      </c>
      <c r="B50" s="10" t="s">
        <v>31</v>
      </c>
      <c r="C50" s="21">
        <f>+'[2]29'!$E$18/10^6</f>
        <v>0.28758400000000001</v>
      </c>
      <c r="D50" s="21">
        <f>+'[2]29'!$F$18/10^6</f>
        <v>0.30364799999999997</v>
      </c>
      <c r="E50" s="21">
        <f>+'[2]29'!$G$18/10^6</f>
        <v>0.29742299999999999</v>
      </c>
      <c r="F50" s="21">
        <f>+'[2]29'!$I$18/10^6</f>
        <v>0.30232500000000001</v>
      </c>
      <c r="G50" s="21">
        <f>+'[2]29'!$J$18/10^6</f>
        <v>0.30420900000000001</v>
      </c>
      <c r="H50" s="21">
        <f>+'[2]29'!$K$18/10^6</f>
        <v>0.29518499999999998</v>
      </c>
      <c r="I50" s="21">
        <f>+'[2]29'!$M$18/10^6</f>
        <v>0.35275000000000001</v>
      </c>
      <c r="J50" s="21">
        <f>+'[2]29'!$N$18/10^6</f>
        <v>0.38290099999999999</v>
      </c>
      <c r="K50" s="21">
        <f>+'[2]29'!$O$18/10^6</f>
        <v>0.36551699999999998</v>
      </c>
      <c r="L50" s="21">
        <f>+'[2]29'!$Q$18/10^6</f>
        <v>0.33576600000000001</v>
      </c>
      <c r="M50" s="21">
        <f>+'[2]29'!$R$18/10^6</f>
        <v>0.326872</v>
      </c>
      <c r="N50" s="21">
        <f>+'[2]29'!$S$18/10^6</f>
        <v>0.30272500000000002</v>
      </c>
      <c r="O50" s="22">
        <f t="shared" si="2"/>
        <v>3.8569049999999998</v>
      </c>
    </row>
    <row r="51" spans="1:15">
      <c r="A51" s="10">
        <v>1023</v>
      </c>
      <c r="B51" s="10" t="s">
        <v>32</v>
      </c>
      <c r="C51" s="21">
        <f>+'[2]30'!$E$18/10^6</f>
        <v>6.8719000000000002E-2</v>
      </c>
      <c r="D51" s="21">
        <f>+'[2]30'!$F$18/10^6</f>
        <v>7.3921000000000001E-2</v>
      </c>
      <c r="E51" s="21">
        <f>+'[2]30'!$G$18/10^6</f>
        <v>6.8478999999999998E-2</v>
      </c>
      <c r="F51" s="21">
        <f>+'[2]30'!$I$18/10^6</f>
        <v>7.4911000000000005E-2</v>
      </c>
      <c r="G51" s="21">
        <f>+'[2]30'!$J$18/10^6</f>
        <v>6.7225999999999994E-2</v>
      </c>
      <c r="H51" s="21">
        <f>+'[2]30'!$K$18/10^6</f>
        <v>8.0480999999999997E-2</v>
      </c>
      <c r="I51" s="21">
        <f>+'[2]30'!$M$18/10^6</f>
        <v>7.9488000000000003E-2</v>
      </c>
      <c r="J51" s="21">
        <f>+'[2]30'!$N$18/10^6</f>
        <v>8.6914000000000005E-2</v>
      </c>
      <c r="K51" s="21">
        <f>+'[2]30'!$O$18/10^6</f>
        <v>7.8466999999999995E-2</v>
      </c>
      <c r="L51" s="21">
        <f>+'[2]30'!$Q$18/10^6</f>
        <v>7.2488999999999998E-2</v>
      </c>
      <c r="M51" s="21">
        <f>+'[2]30'!$R$18/10^6</f>
        <v>7.0690000000000003E-2</v>
      </c>
      <c r="N51" s="21">
        <f>+'[2]30'!$S$18/10^6</f>
        <v>6.6473000000000004E-2</v>
      </c>
      <c r="O51" s="22">
        <f t="shared" si="2"/>
        <v>0.8882580000000001</v>
      </c>
    </row>
    <row r="52" spans="1:15">
      <c r="A52" s="10">
        <v>1024</v>
      </c>
      <c r="B52" s="10" t="s">
        <v>33</v>
      </c>
      <c r="C52" s="21">
        <f>+'[2]31'!$E$18/10^6</f>
        <v>0.38788899999999998</v>
      </c>
      <c r="D52" s="21">
        <f>+'[2]31'!$F$18/10^6</f>
        <v>0.410472</v>
      </c>
      <c r="E52" s="21">
        <f>+'[2]31'!$G$18/10^6</f>
        <v>0.39500299999999999</v>
      </c>
      <c r="F52" s="21">
        <f>+'[2]31'!$I$18/10^6</f>
        <v>0.40008337999999988</v>
      </c>
      <c r="G52" s="21">
        <f>+'[2]31'!$J$18/10^6</f>
        <v>0.432313</v>
      </c>
      <c r="H52" s="21">
        <f>+'[2]31'!$K$18/10^6</f>
        <v>0.48705095999999998</v>
      </c>
      <c r="I52" s="21">
        <f>+'[2]31'!$M$18/10^6</f>
        <v>0.42696774999999998</v>
      </c>
      <c r="J52" s="21">
        <f>+'[2]31'!$N$18/10^6</f>
        <v>0.46208014999999991</v>
      </c>
      <c r="K52" s="21">
        <f>+'[2]31'!$O$18/10^6</f>
        <v>0.43583146000000045</v>
      </c>
      <c r="L52" s="21">
        <f>+'[2]31'!$Q$18/10^6</f>
        <v>0.43167557000000029</v>
      </c>
      <c r="M52" s="21">
        <f>+'[2]31'!$R$18/10^6</f>
        <v>0.43948299999999907</v>
      </c>
      <c r="N52" s="21">
        <f>+'[2]31'!$S$18/10^6</f>
        <v>0.43475200000000003</v>
      </c>
      <c r="O52" s="22">
        <f t="shared" si="2"/>
        <v>5.1436012699999996</v>
      </c>
    </row>
    <row r="53" spans="1:15">
      <c r="A53" s="10">
        <v>1025</v>
      </c>
      <c r="B53" s="10" t="s">
        <v>34</v>
      </c>
      <c r="C53" s="21">
        <f>+'[2]32'!$E$18/10^6</f>
        <v>6.8495E-2</v>
      </c>
      <c r="D53" s="21">
        <f>+'[2]32'!$F$18/10^6</f>
        <v>7.6790999999999998E-2</v>
      </c>
      <c r="E53" s="21">
        <f>+'[2]32'!$G$18/10^6</f>
        <v>7.5717999999999994E-2</v>
      </c>
      <c r="F53" s="21">
        <f>+'[2]32'!$I$18/10^6</f>
        <v>7.9934000000000005E-2</v>
      </c>
      <c r="G53" s="21">
        <f>+'[2]32'!$J$18/10^6</f>
        <v>7.6059000000000002E-2</v>
      </c>
      <c r="H53" s="21">
        <f>+'[2]32'!$K$18/10^6</f>
        <v>7.5332999999999997E-2</v>
      </c>
      <c r="I53" s="21">
        <f>+'[2]32'!$M$18/10^6</f>
        <v>7.8495999999999996E-2</v>
      </c>
      <c r="J53" s="21">
        <f>+'[2]32'!$N$18/10^6</f>
        <v>9.7906999999999994E-2</v>
      </c>
      <c r="K53" s="21">
        <f>+'[2]32'!$O$18/10^6</f>
        <v>8.6181999999999995E-2</v>
      </c>
      <c r="L53" s="21">
        <f>+'[2]32'!$Q$18/10^6</f>
        <v>7.9546000000000006E-2</v>
      </c>
      <c r="M53" s="21">
        <f>+'[2]32'!$R$18/10^6</f>
        <v>7.4232999999999993E-2</v>
      </c>
      <c r="N53" s="21">
        <f>+'[2]32'!$S$18/10^6</f>
        <v>7.3326000000000002E-2</v>
      </c>
      <c r="O53" s="22">
        <f t="shared" si="2"/>
        <v>0.94201999999999986</v>
      </c>
    </row>
    <row r="54" spans="1:15">
      <c r="A54" s="10">
        <v>1026</v>
      </c>
      <c r="B54" s="10" t="s">
        <v>35</v>
      </c>
      <c r="C54" s="21">
        <f>+'[2]33'!$E$18/10^6</f>
        <v>3.1788999999999998E-2</v>
      </c>
      <c r="D54" s="21">
        <f>+'[2]33'!$F$18/10^6</f>
        <v>3.1633000000000001E-2</v>
      </c>
      <c r="E54" s="21">
        <f>+'[2]33'!$G$18/10^6</f>
        <v>3.1028E-2</v>
      </c>
      <c r="F54" s="21">
        <f>+'[2]33'!$I$18/10^6</f>
        <v>3.3162999999999998E-2</v>
      </c>
      <c r="G54" s="21">
        <f>+'[2]33'!$J$18/10^6</f>
        <v>3.0463E-2</v>
      </c>
      <c r="H54" s="21">
        <f>+'[2]33'!$K$18/10^6</f>
        <v>3.0828999999999999E-2</v>
      </c>
      <c r="I54" s="21">
        <f>+'[2]33'!$M$18/10^6</f>
        <v>3.4914000000000001E-2</v>
      </c>
      <c r="J54" s="21">
        <f>+'[2]33'!$N$18/10^6</f>
        <v>3.7317999999999997E-2</v>
      </c>
      <c r="K54" s="21">
        <f>+'[2]33'!$O$18/10^6</f>
        <v>3.6054999999999997E-2</v>
      </c>
      <c r="L54" s="21">
        <f>+'[2]33'!$Q$18/10^6</f>
        <v>3.3752999999999998E-2</v>
      </c>
      <c r="M54" s="21">
        <f>+'[2]33'!$R$18/10^6</f>
        <v>3.2149999999999998E-2</v>
      </c>
      <c r="N54" s="21">
        <f>+'[2]33'!$S$18/10^6</f>
        <v>3.1710000000000002E-2</v>
      </c>
      <c r="O54" s="22">
        <f t="shared" si="2"/>
        <v>0.39480500000000002</v>
      </c>
    </row>
    <row r="55" spans="1:15">
      <c r="A55" s="10">
        <v>1027</v>
      </c>
      <c r="B55" s="10" t="s">
        <v>36</v>
      </c>
      <c r="C55" s="21">
        <f>+'[2]34'!$E$18/10^6</f>
        <v>3.9433000000000003E-2</v>
      </c>
      <c r="D55" s="21">
        <f>+'[2]34'!$F$18/10^6</f>
        <v>3.5199000000000001E-2</v>
      </c>
      <c r="E55" s="21">
        <f>+'[2]34'!$G$18/10^6</f>
        <v>3.4778000000000003E-2</v>
      </c>
      <c r="F55" s="21">
        <f>+'[2]34'!$I$18/10^6</f>
        <v>4.0731000000000003E-2</v>
      </c>
      <c r="G55" s="21">
        <f>+'[2]34'!$J$18/10^6</f>
        <v>3.5888000000000003E-2</v>
      </c>
      <c r="H55" s="21">
        <f>+'[2]34'!$K$18/10^6</f>
        <v>3.7677000000000002E-2</v>
      </c>
      <c r="I55" s="21">
        <f>+'[2]34'!$M$18/10^6</f>
        <v>4.1119999999999997E-2</v>
      </c>
      <c r="J55" s="21">
        <f>+'[2]34'!$N$18/10^6</f>
        <v>4.3853999999999997E-2</v>
      </c>
      <c r="K55" s="21">
        <f>+'[2]34'!$O$18/10^6</f>
        <v>4.3744999999999999E-2</v>
      </c>
      <c r="L55" s="21">
        <f>+'[2]34'!$Q$18/10^6</f>
        <v>3.9650999999999999E-2</v>
      </c>
      <c r="M55" s="21">
        <f>+'[2]34'!$R$18/10^6</f>
        <v>3.7969000000000003E-2</v>
      </c>
      <c r="N55" s="21">
        <f>+'[2]34'!$S$18/10^6</f>
        <v>3.9766999999999997E-2</v>
      </c>
      <c r="O55" s="22">
        <f t="shared" si="2"/>
        <v>0.46981200000000001</v>
      </c>
    </row>
    <row r="56" spans="1:15">
      <c r="A56" s="10">
        <v>1028</v>
      </c>
      <c r="B56" s="10" t="s">
        <v>37</v>
      </c>
      <c r="C56" s="21">
        <f>+'[2]35'!$E$18/10^6</f>
        <v>0.23510300000000001</v>
      </c>
      <c r="D56" s="21">
        <f>+'[2]35'!$F$18/10^6</f>
        <v>0.24466199999999999</v>
      </c>
      <c r="E56" s="21">
        <f>+'[2]35'!$G$18/10^6</f>
        <v>0.24579400000000001</v>
      </c>
      <c r="F56" s="21">
        <f>+'[2]35'!$I$18/10^6</f>
        <v>0.240284</v>
      </c>
      <c r="G56" s="21">
        <f>+'[2]35'!$J$18/10^6</f>
        <v>0.24046999999999999</v>
      </c>
      <c r="H56" s="21">
        <f>+'[2]35'!$K$18/10^6</f>
        <v>0.235315</v>
      </c>
      <c r="I56" s="21">
        <f>+'[2]35'!$M$18/10^6</f>
        <v>0.26100800000000002</v>
      </c>
      <c r="J56" s="21">
        <f>+'[2]35'!$N$18/10^6</f>
        <v>0.27877600000000002</v>
      </c>
      <c r="K56" s="21">
        <f>+'[2]35'!$O$18/10^6</f>
        <v>0.27187699999999998</v>
      </c>
      <c r="L56" s="21">
        <f>+'[2]35'!$Q$18/10^6</f>
        <v>0.26006299999999999</v>
      </c>
      <c r="M56" s="21">
        <f>+'[2]35'!$R$18/10^6</f>
        <v>0.25880300000000001</v>
      </c>
      <c r="N56" s="21">
        <f>+'[2]35'!$S$18/10^6</f>
        <v>0.255691</v>
      </c>
      <c r="O56" s="22">
        <f t="shared" si="2"/>
        <v>3.0278460000000003</v>
      </c>
    </row>
    <row r="57" spans="1:15">
      <c r="A57" s="10">
        <v>1029</v>
      </c>
      <c r="B57" s="10" t="s">
        <v>38</v>
      </c>
      <c r="C57" s="21">
        <f>+'[2]36'!$E$18/10^6</f>
        <v>2.5304E-2</v>
      </c>
      <c r="D57" s="21">
        <f>+'[2]36'!$F$18/10^6</f>
        <v>3.0002000000000001E-2</v>
      </c>
      <c r="E57" s="21">
        <f>+'[2]36'!$G$18/10^6</f>
        <v>2.6102E-2</v>
      </c>
      <c r="F57" s="21">
        <f>+'[2]36'!$I$18/10^6</f>
        <v>3.2992E-2</v>
      </c>
      <c r="G57" s="21">
        <f>+'[2]36'!$J$18/10^6</f>
        <v>2.5152000000000001E-2</v>
      </c>
      <c r="H57" s="21">
        <f>+'[2]36'!$K$18/10^6</f>
        <v>2.6252000000000001E-2</v>
      </c>
      <c r="I57" s="21">
        <f>+'[2]36'!$M$18/10^6</f>
        <v>3.1633000000000001E-2</v>
      </c>
      <c r="J57" s="21">
        <f>+'[2]36'!$N$18/10^6</f>
        <v>3.4368999999999997E-2</v>
      </c>
      <c r="K57" s="21">
        <f>+'[2]36'!$O$18/10^6</f>
        <v>3.2013E-2</v>
      </c>
      <c r="L57" s="21">
        <f>+'[2]36'!$Q$18/10^6</f>
        <v>3.1109000000000001E-2</v>
      </c>
      <c r="M57" s="21">
        <f>+'[2]36'!$R$18/10^6</f>
        <v>2.8868000000000001E-2</v>
      </c>
      <c r="N57" s="21">
        <f>+'[2]36'!$S$18/10^6</f>
        <v>2.8695999999999999E-2</v>
      </c>
      <c r="O57" s="22">
        <f t="shared" si="2"/>
        <v>0.35249200000000003</v>
      </c>
    </row>
    <row r="58" spans="1:15">
      <c r="A58" s="10">
        <v>1030</v>
      </c>
      <c r="B58" s="15" t="s">
        <v>18</v>
      </c>
      <c r="C58" s="21">
        <f>+'[2]37'!$E$18/10^6</f>
        <v>4.2771000000000003E-2</v>
      </c>
      <c r="D58" s="21">
        <f>+'[2]37'!$F$18/10^6</f>
        <v>4.6566999999999997E-2</v>
      </c>
      <c r="E58" s="21">
        <f>+'[2]37'!$G$18/10^6</f>
        <v>4.5215999999999999E-2</v>
      </c>
      <c r="F58" s="21">
        <f>+'[2]37'!$I$18/10^6</f>
        <v>4.6515000000000001E-2</v>
      </c>
      <c r="G58" s="21">
        <f>+'[2]37'!$J$18/10^6</f>
        <v>4.3610000000000003E-2</v>
      </c>
      <c r="H58" s="21">
        <f>+'[2]37'!$K$18/10^6</f>
        <v>4.5815000000000002E-2</v>
      </c>
      <c r="I58" s="21">
        <f>+'[2]37'!$M$18/10^6</f>
        <v>5.3074999999999997E-2</v>
      </c>
      <c r="J58" s="21">
        <f>+'[2]37'!$N$18/10^6</f>
        <v>6.2142999999999997E-2</v>
      </c>
      <c r="K58" s="21">
        <f>+'[2]37'!$O$18/10^6</f>
        <v>6.0797999999999998E-2</v>
      </c>
      <c r="L58" s="21">
        <f>+'[2]37'!$Q$18/10^6</f>
        <v>5.0164E-2</v>
      </c>
      <c r="M58" s="21">
        <f>+'[2]37'!$R$18/10^6</f>
        <v>4.9834999999999997E-2</v>
      </c>
      <c r="N58" s="21">
        <f>+'[2]37'!$S$18/10^6</f>
        <v>4.7419000000000003E-2</v>
      </c>
      <c r="O58" s="22">
        <f t="shared" si="2"/>
        <v>0.59392800000000001</v>
      </c>
    </row>
    <row r="59" spans="1:15">
      <c r="A59" s="4">
        <v>10300</v>
      </c>
      <c r="B59" s="4" t="s">
        <v>66</v>
      </c>
      <c r="C59" s="18">
        <f t="shared" ref="C59:N59" si="3">SUM(C32:C58)</f>
        <v>5.5332600000000003</v>
      </c>
      <c r="D59" s="18">
        <f t="shared" si="3"/>
        <v>5.6756070000000012</v>
      </c>
      <c r="E59" s="18">
        <f t="shared" si="3"/>
        <v>5.5939270000000016</v>
      </c>
      <c r="F59" s="18">
        <f t="shared" si="3"/>
        <v>5.8292173800000002</v>
      </c>
      <c r="G59" s="18">
        <f t="shared" si="3"/>
        <v>5.5941960000000002</v>
      </c>
      <c r="H59" s="18">
        <f t="shared" si="3"/>
        <v>5.7450769600000013</v>
      </c>
      <c r="I59" s="18">
        <f t="shared" si="3"/>
        <v>5.9896907500000021</v>
      </c>
      <c r="J59" s="18">
        <f t="shared" si="3"/>
        <v>6.9876071499999979</v>
      </c>
      <c r="K59" s="18">
        <f t="shared" si="3"/>
        <v>6.4788934599999992</v>
      </c>
      <c r="L59" s="18">
        <f t="shared" si="3"/>
        <v>6.0266145700000013</v>
      </c>
      <c r="M59" s="18">
        <f t="shared" si="3"/>
        <v>5.9074889999999991</v>
      </c>
      <c r="N59" s="18">
        <f t="shared" si="3"/>
        <v>5.6956039999999994</v>
      </c>
      <c r="O59" s="18">
        <f t="shared" si="2"/>
        <v>71.05718327000001</v>
      </c>
    </row>
    <row r="60" spans="1:15">
      <c r="A60" s="32"/>
      <c r="B60" s="32"/>
      <c r="C60"/>
      <c r="D60"/>
      <c r="E60"/>
      <c r="F60"/>
      <c r="G60"/>
      <c r="H60"/>
      <c r="I60"/>
      <c r="J60"/>
      <c r="K60"/>
      <c r="L60"/>
      <c r="M60"/>
      <c r="N60"/>
      <c r="O60" s="32"/>
    </row>
    <row r="61" spans="1:15">
      <c r="A61" s="3" t="s">
        <v>55</v>
      </c>
      <c r="B61" s="3" t="s">
        <v>40</v>
      </c>
      <c r="C61" s="3" t="s">
        <v>0</v>
      </c>
      <c r="D61" s="3" t="s">
        <v>1</v>
      </c>
      <c r="E61" s="3" t="s">
        <v>2</v>
      </c>
      <c r="F61" s="3" t="s">
        <v>3</v>
      </c>
      <c r="G61" s="3" t="s">
        <v>4</v>
      </c>
      <c r="H61" s="3" t="s">
        <v>5</v>
      </c>
      <c r="I61" s="3" t="s">
        <v>6</v>
      </c>
      <c r="J61" s="3" t="s">
        <v>7</v>
      </c>
      <c r="K61" s="3" t="s">
        <v>8</v>
      </c>
      <c r="L61" s="3" t="s">
        <v>9</v>
      </c>
      <c r="M61" s="3" t="s">
        <v>10</v>
      </c>
      <c r="N61" s="3" t="s">
        <v>11</v>
      </c>
      <c r="O61" s="3" t="s">
        <v>66</v>
      </c>
    </row>
    <row r="62" spans="1:15">
      <c r="A62" s="7">
        <v>1004</v>
      </c>
      <c r="B62" s="7" t="s">
        <v>99</v>
      </c>
      <c r="C62" s="19">
        <f>+'[2]11'!$E$23/10^6</f>
        <v>0.78890099999999996</v>
      </c>
      <c r="D62" s="19">
        <f>+'[2]11'!$F$23/10^6</f>
        <v>0.69518599999999997</v>
      </c>
      <c r="E62" s="19">
        <f>+'[2]11'!$G$23/10^6</f>
        <v>0.715283</v>
      </c>
      <c r="F62" s="19">
        <f>+'[2]11'!$I$23/10^6</f>
        <v>0.74202699999999999</v>
      </c>
      <c r="G62" s="19">
        <f>+'[2]11'!$J$23/10^6</f>
        <v>0.713113</v>
      </c>
      <c r="H62" s="19">
        <f>+'[2]11'!$K$23/10^6</f>
        <v>0.70837399999999995</v>
      </c>
      <c r="I62" s="19">
        <f>+'[2]11'!$M$23/10^6</f>
        <v>0.79094299999999995</v>
      </c>
      <c r="J62" s="19">
        <f>+'[2]11'!$N$23/10^6</f>
        <v>0.74598500000000001</v>
      </c>
      <c r="K62" s="19">
        <f>+'[2]11'!$O$23/10^6</f>
        <v>0.77628799999999998</v>
      </c>
      <c r="L62" s="19">
        <f>+'[2]11'!$Q$23/10^6</f>
        <v>0.84558299999999997</v>
      </c>
      <c r="M62" s="19">
        <f>+'[2]11'!$R$23/10^6</f>
        <v>0.79402200000000001</v>
      </c>
      <c r="N62" s="19">
        <f>+'[2]11'!$S$23/10^6</f>
        <v>0.80985700000000005</v>
      </c>
      <c r="O62" s="20">
        <f>SUM(C62:N62)</f>
        <v>9.1255619999999986</v>
      </c>
    </row>
    <row r="63" spans="1:15">
      <c r="A63" s="10">
        <v>1005</v>
      </c>
      <c r="B63" s="10" t="s">
        <v>13</v>
      </c>
      <c r="C63" s="21">
        <f>+'[2]12'!$E$23/10^6</f>
        <v>1.0029E-2</v>
      </c>
      <c r="D63" s="21">
        <f>+'[2]12'!$F$23/10^6</f>
        <v>1.5845999999999999E-2</v>
      </c>
      <c r="E63" s="21">
        <f>+'[2]12'!$G$23/10^6</f>
        <v>1.2907999999999999E-2</v>
      </c>
      <c r="F63" s="21">
        <f>+'[2]12'!$I$23/10^6</f>
        <v>1.1162999999999999E-2</v>
      </c>
      <c r="G63" s="21">
        <f>+'[2]12'!$J$23/10^6</f>
        <v>1.4213E-2</v>
      </c>
      <c r="H63" s="21">
        <f>+'[2]12'!$K$23/10^6</f>
        <v>1.2799E-2</v>
      </c>
      <c r="I63" s="21">
        <f>+'[2]12'!$M$23/10^6</f>
        <v>6.2719999999999998E-3</v>
      </c>
      <c r="J63" s="21">
        <f>+'[2]12'!$N$23/10^6</f>
        <v>8.9560000000000004E-3</v>
      </c>
      <c r="K63" s="21">
        <f>+'[2]12'!$O$23/10^6</f>
        <v>1.0057999999999999E-2</v>
      </c>
      <c r="L63" s="21">
        <f>+'[2]12'!$Q$23/10^6</f>
        <v>1.0454E-2</v>
      </c>
      <c r="M63" s="21">
        <f>+'[2]12'!$R$23/10^6</f>
        <v>1.0619E-2</v>
      </c>
      <c r="N63" s="21">
        <f>+'[2]12'!$S$23/10^6</f>
        <v>1.0647E-2</v>
      </c>
      <c r="O63" s="22">
        <f t="shared" ref="O63:O89" si="4">SUM(C63:N63)</f>
        <v>0.133964</v>
      </c>
    </row>
    <row r="64" spans="1:15">
      <c r="A64" s="10">
        <v>1006</v>
      </c>
      <c r="B64" s="10" t="s">
        <v>14</v>
      </c>
      <c r="C64" s="21">
        <f>+'[2]13'!$E$23/10^6</f>
        <v>5.9825999999999997E-2</v>
      </c>
      <c r="D64" s="21">
        <f>+'[2]13'!$F$23/10^6</f>
        <v>4.7391000000000003E-2</v>
      </c>
      <c r="E64" s="21">
        <f>+'[2]13'!$G$23/10^6</f>
        <v>4.6131999999999999E-2</v>
      </c>
      <c r="F64" s="21">
        <f>+'[2]13'!$I$23/10^6</f>
        <v>5.3006999999999999E-2</v>
      </c>
      <c r="G64" s="21">
        <f>+'[2]13'!$J$23/10^6</f>
        <v>5.1007999999999998E-2</v>
      </c>
      <c r="H64" s="21">
        <f>+'[2]13'!$K$23/10^6</f>
        <v>5.3648000000000001E-2</v>
      </c>
      <c r="I64" s="21">
        <f>+'[2]13'!$M$23/10^6</f>
        <v>3.0445E-2</v>
      </c>
      <c r="J64" s="21">
        <f>+'[2]13'!$N$23/10^6</f>
        <v>1.7693E-2</v>
      </c>
      <c r="K64" s="21">
        <f>+'[2]13'!$O$23/10^6</f>
        <v>3.2037000000000003E-2</v>
      </c>
      <c r="L64" s="21">
        <f>+'[2]13'!$Q$23/10^6</f>
        <v>1.7965999999999999E-2</v>
      </c>
      <c r="M64" s="21">
        <f>+'[2]13'!$R$23/10^6</f>
        <v>2.4145E-2</v>
      </c>
      <c r="N64" s="21">
        <f>+'[2]13'!$S$23/10^6</f>
        <v>3.4828999999999999E-2</v>
      </c>
      <c r="O64" s="22">
        <f t="shared" si="4"/>
        <v>0.46812700000000007</v>
      </c>
    </row>
    <row r="65" spans="1:15">
      <c r="A65" s="10">
        <v>1007</v>
      </c>
      <c r="B65" s="10" t="s">
        <v>15</v>
      </c>
      <c r="C65" s="21">
        <f>+'[2]14'!$E$23/10^6</f>
        <v>8.5599999999999996E-2</v>
      </c>
      <c r="D65" s="21">
        <f>+'[2]14'!$F$23/10^6</f>
        <v>0.10213899999999999</v>
      </c>
      <c r="E65" s="21">
        <f>+'[2]14'!$G$23/10^6</f>
        <v>0.10976</v>
      </c>
      <c r="F65" s="21">
        <f>+'[2]14'!$I$23/10^6</f>
        <v>0.112252</v>
      </c>
      <c r="G65" s="21">
        <f>+'[2]14'!$J$23/10^6</f>
        <v>5.6620999999999998E-2</v>
      </c>
      <c r="H65" s="21">
        <f>+'[2]14'!$K$23/10^6</f>
        <v>0.13109499999999999</v>
      </c>
      <c r="I65" s="21">
        <f>+'[2]14'!$M$23/10^6</f>
        <v>9.3384999999999996E-2</v>
      </c>
      <c r="J65" s="21">
        <f>+'[2]14'!$N$23/10^6</f>
        <v>0.13300100000000001</v>
      </c>
      <c r="K65" s="21">
        <f>+'[2]14'!$O$23/10^6</f>
        <v>6.1088000000000003E-2</v>
      </c>
      <c r="L65" s="21">
        <f>+'[2]14'!$Q$23/10^6</f>
        <v>7.1612999999999996E-2</v>
      </c>
      <c r="M65" s="21">
        <f>+'[2]14'!$R$23/10^6</f>
        <v>0.11185199999999999</v>
      </c>
      <c r="N65" s="21">
        <f>+'[2]14'!$S$23/10^6</f>
        <v>9.6692E-2</v>
      </c>
      <c r="O65" s="22">
        <f t="shared" si="4"/>
        <v>1.1650980000000002</v>
      </c>
    </row>
    <row r="66" spans="1:15">
      <c r="A66" s="10">
        <v>1008</v>
      </c>
      <c r="B66" s="10" t="s">
        <v>16</v>
      </c>
      <c r="C66" s="21">
        <f>+'[2]15'!$E$23/10^6</f>
        <v>1.2038E-2</v>
      </c>
      <c r="D66" s="21">
        <f>+'[2]15'!$F$23/10^6</f>
        <v>1.0191E-2</v>
      </c>
      <c r="E66" s="21">
        <f>+'[2]15'!$G$23/10^6</f>
        <v>1.2781000000000001E-2</v>
      </c>
      <c r="F66" s="21">
        <f>+'[2]15'!$I$23/10^6</f>
        <v>1.2619E-2</v>
      </c>
      <c r="G66" s="21">
        <f>+'[2]15'!$J$23/10^6</f>
        <v>1.1405E-2</v>
      </c>
      <c r="H66" s="21">
        <f>+'[2]15'!$K$23/10^6</f>
        <v>1.3431999999999999E-2</v>
      </c>
      <c r="I66" s="21">
        <f>+'[2]15'!$M$23/10^6</f>
        <v>1.3306999999999999E-2</v>
      </c>
      <c r="J66" s="21">
        <f>+'[2]15'!$N$23/10^6</f>
        <v>1.1381E-2</v>
      </c>
      <c r="K66" s="21">
        <f>+'[2]15'!$O$23/10^6</f>
        <v>1.4442999999999999E-2</v>
      </c>
      <c r="L66" s="21">
        <f>+'[2]15'!$Q$23/10^6</f>
        <v>1.1653999999999999E-2</v>
      </c>
      <c r="M66" s="21">
        <f>+'[2]15'!$R$23/10^6</f>
        <v>1.1498E-2</v>
      </c>
      <c r="N66" s="21">
        <f>+'[2]15'!$S$23/10^6</f>
        <v>1.217E-2</v>
      </c>
      <c r="O66" s="22">
        <f t="shared" si="4"/>
        <v>0.14691900000000002</v>
      </c>
    </row>
    <row r="67" spans="1:15">
      <c r="A67" s="10">
        <v>1009</v>
      </c>
      <c r="B67" s="10" t="s">
        <v>17</v>
      </c>
      <c r="C67" s="21">
        <f>+'[2]16'!$E$23/10^6</f>
        <v>1.6476000000000001E-2</v>
      </c>
      <c r="D67" s="21">
        <f>+'[2]16'!$F$23/10^6</f>
        <v>1.8572000000000002E-2</v>
      </c>
      <c r="E67" s="21">
        <f>+'[2]16'!$G$23/10^6</f>
        <v>2.6015E-2</v>
      </c>
      <c r="F67" s="21">
        <f>+'[2]16'!$I$23/10^6</f>
        <v>2.6948E-2</v>
      </c>
      <c r="G67" s="21">
        <f>+'[2]16'!$J$23/10^6</f>
        <v>2.6464999999999999E-2</v>
      </c>
      <c r="H67" s="21">
        <f>+'[2]16'!$K$23/10^6</f>
        <v>2.7836E-2</v>
      </c>
      <c r="I67" s="21">
        <f>+'[2]16'!$M$23/10^6</f>
        <v>3.7713999999999998E-2</v>
      </c>
      <c r="J67" s="21">
        <f>+'[2]16'!$N$23/10^6</f>
        <v>3.6712000000000002E-2</v>
      </c>
      <c r="K67" s="21">
        <f>+'[2]16'!$O$23/10^6</f>
        <v>2.4854999999999999E-2</v>
      </c>
      <c r="L67" s="21">
        <f>+'[2]16'!$Q$23/10^6</f>
        <v>2.1915E-2</v>
      </c>
      <c r="M67" s="21">
        <f>+'[2]16'!$R$23/10^6</f>
        <v>2.6907E-2</v>
      </c>
      <c r="N67" s="21">
        <f>+'[2]16'!$S$23/10^6</f>
        <v>3.1289999999999998E-2</v>
      </c>
      <c r="O67" s="22">
        <f t="shared" si="4"/>
        <v>0.32170499999999996</v>
      </c>
    </row>
    <row r="68" spans="1:15">
      <c r="A68" s="10">
        <v>1010</v>
      </c>
      <c r="B68" s="15" t="s">
        <v>19</v>
      </c>
      <c r="C68" s="23">
        <f>+'[2]17'!$E$23/10^6</f>
        <v>5.7235000000000001E-2</v>
      </c>
      <c r="D68" s="23">
        <f>+'[2]17'!$F$23/10^6</f>
        <v>6.0222999999999999E-2</v>
      </c>
      <c r="E68" s="23">
        <f>+'[2]17'!$G$23/10^6</f>
        <v>5.4496000000000003E-2</v>
      </c>
      <c r="F68" s="23">
        <f>+'[2]17'!$I$23/10^6</f>
        <v>5.2204E-2</v>
      </c>
      <c r="G68" s="23">
        <f>+'[2]17'!$J$23/10^6</f>
        <v>5.9847999999999998E-2</v>
      </c>
      <c r="H68" s="23">
        <f>+'[2]17'!$K$23/10^6</f>
        <v>4.5732000000000002E-2</v>
      </c>
      <c r="I68" s="23">
        <f>+'[2]17'!$M$23/10^6</f>
        <v>5.7155999999999998E-2</v>
      </c>
      <c r="J68" s="23">
        <f>+'[2]17'!$N$23/10^6</f>
        <v>4.9782E-2</v>
      </c>
      <c r="K68" s="23">
        <f>+'[2]17'!$O$23/10^6</f>
        <v>3.5687000000000003E-2</v>
      </c>
      <c r="L68" s="23">
        <f>+'[2]17'!$Q$23/10^6</f>
        <v>5.0907000000000001E-2</v>
      </c>
      <c r="M68" s="23">
        <f>+'[2]17'!$R$23/10^6</f>
        <v>5.8102000000000001E-2</v>
      </c>
      <c r="N68" s="23">
        <f>+'[2]17'!$S$23/10^6</f>
        <v>5.4461000000000002E-2</v>
      </c>
      <c r="O68" s="24">
        <f>SUM(C68:N68)</f>
        <v>0.63583299999999998</v>
      </c>
    </row>
    <row r="69" spans="1:15">
      <c r="A69" s="42">
        <v>1011</v>
      </c>
      <c r="B69" s="10" t="s">
        <v>20</v>
      </c>
      <c r="C69" s="21">
        <f>+'[2]18'!$E$23/10^6</f>
        <v>1.8449E-2</v>
      </c>
      <c r="D69" s="21">
        <f>+'[2]18'!$F$23/10^6</f>
        <v>1.3851E-2</v>
      </c>
      <c r="E69" s="21">
        <f>+'[2]18'!$G$23/10^6</f>
        <v>1.2359999999999999E-2</v>
      </c>
      <c r="F69" s="21">
        <f>+'[2]18'!$I$23/10^6</f>
        <v>9.1750000000000009E-3</v>
      </c>
      <c r="G69" s="21">
        <f>+'[2]18'!$J$23/10^6</f>
        <v>4.7800000000000004E-3</v>
      </c>
      <c r="H69" s="21">
        <f>+'[2]18'!$K$23/10^6</f>
        <v>3.679E-3</v>
      </c>
      <c r="I69" s="21">
        <f>+'[2]18'!$M$23/10^6</f>
        <v>3.8730000000000001E-3</v>
      </c>
      <c r="J69" s="21">
        <f>+'[2]18'!$N$23/10^6</f>
        <v>5.071E-3</v>
      </c>
      <c r="K69" s="21">
        <f>+'[2]18'!$O$23/10^6</f>
        <v>5.9519999999999998E-3</v>
      </c>
      <c r="L69" s="21">
        <f>+'[2]18'!$Q$23/10^6</f>
        <v>6.1260000000000004E-3</v>
      </c>
      <c r="M69" s="21">
        <f>+'[2]18'!$R$23/10^6</f>
        <v>5.8780000000000004E-3</v>
      </c>
      <c r="N69" s="21">
        <f>+'[2]18'!$S$23/10^6</f>
        <v>8.3619999999999996E-3</v>
      </c>
      <c r="O69" s="22">
        <f t="shared" si="4"/>
        <v>9.7556000000000004E-2</v>
      </c>
    </row>
    <row r="70" spans="1:15">
      <c r="A70" s="10">
        <v>1012</v>
      </c>
      <c r="B70" s="10" t="s">
        <v>21</v>
      </c>
      <c r="C70" s="21">
        <f>+'[2]19'!$E$23/10^6</f>
        <v>6.2825000000000006E-2</v>
      </c>
      <c r="D70" s="21">
        <f>+'[2]19'!$F$23/10^6</f>
        <v>7.0338999999999999E-2</v>
      </c>
      <c r="E70" s="21">
        <f>+'[2]19'!$G$23/10^6</f>
        <v>6.6831489999999993E-2</v>
      </c>
      <c r="F70" s="21">
        <f>+'[2]19'!$I$23/10^6</f>
        <v>6.3303999999999999E-2</v>
      </c>
      <c r="G70" s="21">
        <f>+'[2]19'!$J$23/10^6</f>
        <v>5.9826999999999998E-2</v>
      </c>
      <c r="H70" s="21">
        <f>+'[2]19'!$K$23/10^6</f>
        <v>7.4610999999999997E-2</v>
      </c>
      <c r="I70" s="21">
        <f>+'[2]19'!$M$23/10^6</f>
        <v>7.3152999999999996E-2</v>
      </c>
      <c r="J70" s="21">
        <f>+'[2]19'!$N$23/10^6</f>
        <v>7.0126999999999995E-2</v>
      </c>
      <c r="K70" s="21">
        <f>+'[2]19'!$O$23/10^6</f>
        <v>4.6530000000000231E-2</v>
      </c>
      <c r="L70" s="21">
        <f>+'[2]19'!$Q$23/10^6</f>
        <v>6.8855E-2</v>
      </c>
      <c r="M70" s="21">
        <f>+'[2]19'!$R$23/10^6</f>
        <v>6.2153E-2</v>
      </c>
      <c r="N70" s="21">
        <f>+'[2]19'!$S$23/10^6</f>
        <v>6.5643999999999994E-2</v>
      </c>
      <c r="O70" s="22">
        <f t="shared" si="4"/>
        <v>0.78419949000000022</v>
      </c>
    </row>
    <row r="71" spans="1:15">
      <c r="A71" s="10">
        <v>1013</v>
      </c>
      <c r="B71" s="10" t="s">
        <v>22</v>
      </c>
      <c r="C71" s="21">
        <f>+'[2]20'!$E$23/10^6</f>
        <v>5.2459999999999998E-3</v>
      </c>
      <c r="D71" s="21">
        <f>+'[2]20'!$F$23/10^6</f>
        <v>4.9529999999999999E-3</v>
      </c>
      <c r="E71" s="21">
        <f>+'[2]20'!$G$23/10^6</f>
        <v>5.2350000000000001E-3</v>
      </c>
      <c r="F71" s="21">
        <f>+'[2]20'!$I$23/10^6</f>
        <v>5.241E-3</v>
      </c>
      <c r="G71" s="21">
        <f>+'[2]20'!$J$23/10^6</f>
        <v>5.7369999999999999E-3</v>
      </c>
      <c r="H71" s="21">
        <f>+'[2]20'!$K$23/10^6</f>
        <v>4.9940000000000002E-3</v>
      </c>
      <c r="I71" s="21">
        <f>+'[2]20'!$M$23/10^6</f>
        <v>5.5310000000000003E-3</v>
      </c>
      <c r="J71" s="21">
        <f>+'[2]20'!$N$23/10^6</f>
        <v>5.6839999999999998E-3</v>
      </c>
      <c r="K71" s="21">
        <f>+'[2]20'!$O$23/10^6</f>
        <v>5.2750000000000002E-3</v>
      </c>
      <c r="L71" s="21">
        <f>+'[2]20'!$Q$23/10^6</f>
        <v>5.0390000000000001E-3</v>
      </c>
      <c r="M71" s="21">
        <f>+'[2]20'!$R$23/10^6</f>
        <v>5.215E-3</v>
      </c>
      <c r="N71" s="21">
        <f>+'[2]20'!$S$23/10^6</f>
        <v>4.8910000000000004E-3</v>
      </c>
      <c r="O71" s="22">
        <f t="shared" si="4"/>
        <v>6.3041E-2</v>
      </c>
    </row>
    <row r="72" spans="1:15">
      <c r="A72" s="10">
        <v>1014</v>
      </c>
      <c r="B72" s="10" t="s">
        <v>23</v>
      </c>
      <c r="C72" s="21">
        <f>+'[2]21'!$E$23/10^6</f>
        <v>0.19742499999999999</v>
      </c>
      <c r="D72" s="21">
        <f>+'[2]21'!$F$23/10^6</f>
        <v>0.19724900000000001</v>
      </c>
      <c r="E72" s="21">
        <f>+'[2]21'!$G$23/10^6</f>
        <v>0.23697199999999999</v>
      </c>
      <c r="F72" s="21">
        <f>+'[2]21'!$I$23/10^6</f>
        <v>0.22892299999999999</v>
      </c>
      <c r="G72" s="21">
        <f>+'[2]21'!$J$23/10^6</f>
        <v>0.238873</v>
      </c>
      <c r="H72" s="21">
        <f>+'[2]21'!$K$23/10^6</f>
        <v>0.36085200000000001</v>
      </c>
      <c r="I72" s="21">
        <f>+'[2]21'!$M$23/10^6</f>
        <v>0.33215899999999998</v>
      </c>
      <c r="J72" s="21">
        <f>+'[2]21'!$N$23/10^6</f>
        <v>0.18659899999999999</v>
      </c>
      <c r="K72" s="21">
        <f>+'[2]21'!$O$23/10^6</f>
        <v>0.208208</v>
      </c>
      <c r="L72" s="21">
        <f>+'[2]21'!$Q$23/10^6</f>
        <v>0.21962200000000001</v>
      </c>
      <c r="M72" s="21">
        <f>+'[2]21'!$R$23/10^6</f>
        <v>0.25845699999999999</v>
      </c>
      <c r="N72" s="21">
        <f>+'[2]21'!$S$23/10^6</f>
        <v>0.30273800000000001</v>
      </c>
      <c r="O72" s="22">
        <f t="shared" si="4"/>
        <v>2.9680770000000001</v>
      </c>
    </row>
    <row r="73" spans="1:15">
      <c r="A73" s="10">
        <v>1015</v>
      </c>
      <c r="B73" s="10" t="s">
        <v>24</v>
      </c>
      <c r="C73" s="21">
        <f>+'[2]22'!$E$23/10^6</f>
        <v>8.848E-3</v>
      </c>
      <c r="D73" s="21">
        <f>+'[2]22'!$F$23/10^6</f>
        <v>9.3860000000000002E-3</v>
      </c>
      <c r="E73" s="21">
        <f>+'[2]22'!$G$23/10^6</f>
        <v>1.0774000000000001E-2</v>
      </c>
      <c r="F73" s="21">
        <f>+'[2]22'!$I$23/10^6</f>
        <v>6.1510000000000002E-3</v>
      </c>
      <c r="G73" s="21">
        <f>+'[2]22'!$J$23/10^6</f>
        <v>8.0169999999999998E-3</v>
      </c>
      <c r="H73" s="21">
        <f>+'[2]22'!$K$23/10^6</f>
        <v>1.2107E-2</v>
      </c>
      <c r="I73" s="21">
        <f>+'[2]22'!$M$23/10^6</f>
        <v>1.4481000000000001E-2</v>
      </c>
      <c r="J73" s="21">
        <f>+'[2]22'!$N$23/10^6</f>
        <v>4.457E-3</v>
      </c>
      <c r="K73" s="21">
        <f>+'[2]22'!$O$23/10^6</f>
        <v>8.9009999999999992E-3</v>
      </c>
      <c r="L73" s="21">
        <f>+'[2]22'!$Q$23/10^6</f>
        <v>8.6309999999999998E-3</v>
      </c>
      <c r="M73" s="21">
        <f>+'[2]22'!$R$23/10^6</f>
        <v>7.156E-3</v>
      </c>
      <c r="N73" s="21">
        <f>+'[2]22'!$S$23/10^6</f>
        <v>8.5249999999999996E-3</v>
      </c>
      <c r="O73" s="22">
        <f t="shared" si="4"/>
        <v>0.107434</v>
      </c>
    </row>
    <row r="74" spans="1:15">
      <c r="A74" s="10">
        <v>1016</v>
      </c>
      <c r="B74" s="10" t="s">
        <v>25</v>
      </c>
      <c r="C74" s="21">
        <f>+'[2]23'!$E$23/10^6</f>
        <v>4.4698000000000002E-2</v>
      </c>
      <c r="D74" s="21">
        <f>+'[2]23'!$F$23/10^6</f>
        <v>4.0190999999999998E-2</v>
      </c>
      <c r="E74" s="21">
        <f>+'[2]23'!$G$23/10^6</f>
        <v>5.6111000000000001E-2</v>
      </c>
      <c r="F74" s="21">
        <f>+'[2]23'!$I$23/10^6</f>
        <v>4.5557E-2</v>
      </c>
      <c r="G74" s="21">
        <f>+'[2]23'!$J$23/10^6</f>
        <v>4.8884999999999998E-2</v>
      </c>
      <c r="H74" s="21">
        <f>+'[2]23'!$K$23/10^6</f>
        <v>5.0539000000000001E-2</v>
      </c>
      <c r="I74" s="21">
        <f>+'[2]23'!$M$23/10^6</f>
        <v>5.6853000000000001E-2</v>
      </c>
      <c r="J74" s="21">
        <f>+'[2]23'!$N$23/10^6</f>
        <v>2.6776000000000001E-2</v>
      </c>
      <c r="K74" s="21">
        <f>+'[2]23'!$O$23/10^6</f>
        <v>2.5284999999999998E-2</v>
      </c>
      <c r="L74" s="21">
        <f>+'[2]23'!$Q$23/10^6</f>
        <v>3.2960999999999997E-2</v>
      </c>
      <c r="M74" s="21">
        <f>+'[2]23'!$R$23/10^6</f>
        <v>3.5090000000000003E-2</v>
      </c>
      <c r="N74" s="21">
        <f>+'[2]23'!$S$23/10^6</f>
        <v>3.9631E-2</v>
      </c>
      <c r="O74" s="22">
        <f t="shared" si="4"/>
        <v>0.50257700000000005</v>
      </c>
    </row>
    <row r="75" spans="1:15">
      <c r="A75" s="10">
        <v>1017</v>
      </c>
      <c r="B75" s="10" t="s">
        <v>26</v>
      </c>
      <c r="C75" s="21">
        <f>+'[2]24'!$E$23/10^6</f>
        <v>6.8823999999999996E-2</v>
      </c>
      <c r="D75" s="21">
        <f>+'[2]24'!$F$23/10^6</f>
        <v>7.2221999999999995E-2</v>
      </c>
      <c r="E75" s="21">
        <f>+'[2]24'!$G$23/10^6</f>
        <v>7.2437000000000001E-2</v>
      </c>
      <c r="F75" s="21">
        <f>+'[2]24'!$I$23/10^6</f>
        <v>7.3631000000000002E-2</v>
      </c>
      <c r="G75" s="21">
        <f>+'[2]24'!$J$23/10^6</f>
        <v>6.5314999999999998E-2</v>
      </c>
      <c r="H75" s="21">
        <f>+'[2]24'!$K$23/10^6</f>
        <v>7.4303999999999995E-2</v>
      </c>
      <c r="I75" s="21">
        <f>+'[2]24'!$M$23/10^6</f>
        <v>7.7979000000000007E-2</v>
      </c>
      <c r="J75" s="21">
        <f>+'[2]24'!$N$23/10^6</f>
        <v>5.8833999999999997E-2</v>
      </c>
      <c r="K75" s="21">
        <f>+'[2]24'!$O$23/10^6</f>
        <v>6.1337000000000003E-2</v>
      </c>
      <c r="L75" s="21">
        <f>+'[2]24'!$Q$23/10^6</f>
        <v>7.1665000000000006E-2</v>
      </c>
      <c r="M75" s="21">
        <f>+'[2]24'!$R$23/10^6</f>
        <v>6.9679000000000005E-2</v>
      </c>
      <c r="N75" s="21">
        <f>+'[2]24'!$S$23/10^6</f>
        <v>6.3726000000000005E-2</v>
      </c>
      <c r="O75" s="22">
        <f t="shared" si="4"/>
        <v>0.82995299999999994</v>
      </c>
    </row>
    <row r="76" spans="1:15">
      <c r="A76" s="10">
        <v>1018</v>
      </c>
      <c r="B76" s="10" t="s">
        <v>27</v>
      </c>
      <c r="C76" s="21">
        <f>+'[2]25'!$E$23/10^6</f>
        <v>4.7931000000000001E-2</v>
      </c>
      <c r="D76" s="21">
        <f>+'[2]25'!$F$23/10^6</f>
        <v>4.7552999999999998E-2</v>
      </c>
      <c r="E76" s="21">
        <f>+'[2]25'!$G$23/10^6</f>
        <v>4.4519000000000003E-2</v>
      </c>
      <c r="F76" s="21">
        <f>+'[2]25'!$I$23/10^6</f>
        <v>4.1197999999999999E-2</v>
      </c>
      <c r="G76" s="21">
        <f>+'[2]25'!$J$23/10^6</f>
        <v>4.5683000000000001E-2</v>
      </c>
      <c r="H76" s="21">
        <f>+'[2]25'!$K$23/10^6</f>
        <v>4.4618999999999999E-2</v>
      </c>
      <c r="I76" s="21">
        <f>+'[2]25'!$M$23/10^6</f>
        <v>4.5099E-2</v>
      </c>
      <c r="J76" s="21">
        <f>+'[2]25'!$N$23/10^6</f>
        <v>4.5415999999999998E-2</v>
      </c>
      <c r="K76" s="21">
        <f>+'[2]25'!$O$23/10^6</f>
        <v>3.9784E-2</v>
      </c>
      <c r="L76" s="21">
        <f>+'[2]25'!$Q$23/10^6</f>
        <v>4.1144E-2</v>
      </c>
      <c r="M76" s="21">
        <f>+'[2]25'!$R$23/10^6</f>
        <v>3.9559999999999998E-2</v>
      </c>
      <c r="N76" s="21">
        <f>+'[2]25'!$S$23/10^6</f>
        <v>3.9293000000000002E-2</v>
      </c>
      <c r="O76" s="22">
        <f t="shared" si="4"/>
        <v>0.52179900000000001</v>
      </c>
    </row>
    <row r="77" spans="1:15">
      <c r="A77" s="10">
        <v>1019</v>
      </c>
      <c r="B77" s="10" t="s">
        <v>28</v>
      </c>
      <c r="C77" s="21">
        <f>+'[2]26'!$E$23/10^6</f>
        <v>9.3299999999999998E-3</v>
      </c>
      <c r="D77" s="21">
        <f>+'[2]26'!$F$23/10^6</f>
        <v>1.1794000000000001E-2</v>
      </c>
      <c r="E77" s="21">
        <f>+'[2]26'!$G$23/10^6</f>
        <v>9.077E-3</v>
      </c>
      <c r="F77" s="21">
        <f>+'[2]26'!$I$23/10^6</f>
        <v>1.1417999999999999E-2</v>
      </c>
      <c r="G77" s="21">
        <f>+'[2]26'!$J$23/10^6</f>
        <v>1.2853E-2</v>
      </c>
      <c r="H77" s="21">
        <f>+'[2]26'!$K$23/10^6</f>
        <v>9.9780000000000008E-3</v>
      </c>
      <c r="I77" s="21">
        <f>+'[2]26'!$M$23/10^6</f>
        <v>1.0825E-2</v>
      </c>
      <c r="J77" s="21">
        <f>+'[2]26'!$N$23/10^6</f>
        <v>1.1873E-2</v>
      </c>
      <c r="K77" s="21">
        <f>+'[2]26'!$O$23/10^6</f>
        <v>9.4719999999999995E-3</v>
      </c>
      <c r="L77" s="21">
        <f>+'[2]26'!$Q$23/10^6</f>
        <v>1.0684000000000001E-2</v>
      </c>
      <c r="M77" s="21">
        <f>+'[2]26'!$R$23/10^6</f>
        <v>8.763E-3</v>
      </c>
      <c r="N77" s="21">
        <f>+'[2]26'!$S$23/10^6</f>
        <v>8.4270000000000005E-3</v>
      </c>
      <c r="O77" s="22">
        <f t="shared" si="4"/>
        <v>0.12449399999999998</v>
      </c>
    </row>
    <row r="78" spans="1:15">
      <c r="A78" s="10">
        <v>1020</v>
      </c>
      <c r="B78" s="10" t="s">
        <v>29</v>
      </c>
      <c r="C78" s="21">
        <f>+'[2]27'!$E$23/10^6</f>
        <v>8.8024000000000005E-2</v>
      </c>
      <c r="D78" s="21">
        <f>+'[2]27'!$F$23/10^6</f>
        <v>5.6174000000000002E-2</v>
      </c>
      <c r="E78" s="21">
        <f>+'[2]27'!$G$23/10^6</f>
        <v>6.9015000000000007E-2</v>
      </c>
      <c r="F78" s="21">
        <f>+'[2]27'!$I$23/10^6</f>
        <v>5.0431999999999998E-2</v>
      </c>
      <c r="G78" s="21">
        <f>+'[2]27'!$J$23/10^6</f>
        <v>3.7257999999999999E-2</v>
      </c>
      <c r="H78" s="21">
        <f>+'[2]27'!$K$23/10^6</f>
        <v>0.108289</v>
      </c>
      <c r="I78" s="21">
        <f>+'[2]27'!$M$23/10^6</f>
        <v>0.10324899999999999</v>
      </c>
      <c r="J78" s="21">
        <f>+'[2]27'!$N$23/10^6</f>
        <v>6.3678999999999999E-2</v>
      </c>
      <c r="K78" s="21">
        <f>+'[2]27'!$O$23/10^6</f>
        <v>7.1350999999999998E-2</v>
      </c>
      <c r="L78" s="21">
        <f>+'[2]27'!$Q$23/10^6</f>
        <v>7.6776999999999998E-2</v>
      </c>
      <c r="M78" s="21">
        <f>+'[2]27'!$R$23/10^6</f>
        <v>5.2093E-2</v>
      </c>
      <c r="N78" s="21">
        <f>+'[2]27'!$S$23/10^6</f>
        <v>6.7983000000000002E-2</v>
      </c>
      <c r="O78" s="22">
        <f t="shared" si="4"/>
        <v>0.84432400000000019</v>
      </c>
    </row>
    <row r="79" spans="1:15">
      <c r="A79" s="10">
        <v>1021</v>
      </c>
      <c r="B79" s="10" t="s">
        <v>30</v>
      </c>
      <c r="C79" s="21">
        <f>+'[2]28'!$E$23/10^6</f>
        <v>9.3089999999999996E-3</v>
      </c>
      <c r="D79" s="21">
        <f>+'[2]28'!$F$23/10^6</f>
        <v>9.8440000000000003E-3</v>
      </c>
      <c r="E79" s="21">
        <f>+'[2]28'!$G$23/10^6</f>
        <v>8.8859999999999998E-3</v>
      </c>
      <c r="F79" s="21">
        <f>+'[2]28'!$I$23/10^6</f>
        <v>7.3460000000000001E-3</v>
      </c>
      <c r="G79" s="21">
        <f>+'[2]28'!$J$23/10^6</f>
        <v>8.6660000000000001E-3</v>
      </c>
      <c r="H79" s="21">
        <f>+'[2]28'!$K$23/10^6</f>
        <v>1.0071E-2</v>
      </c>
      <c r="I79" s="21">
        <f>+'[2]28'!$M$23/10^6</f>
        <v>1.1575999999999999E-2</v>
      </c>
      <c r="J79" s="21">
        <f>+'[2]28'!$N$23/10^6</f>
        <v>1.2050999999999999E-2</v>
      </c>
      <c r="K79" s="21">
        <f>+'[2]28'!$O$23/10^6</f>
        <v>9.7099999999999999E-3</v>
      </c>
      <c r="L79" s="21">
        <f>+'[2]28'!$Q$23/10^6</f>
        <v>9.8029999999999992E-3</v>
      </c>
      <c r="M79" s="21">
        <f>+'[2]28'!$R$23/10^6</f>
        <v>8.9379999999999998E-3</v>
      </c>
      <c r="N79" s="21">
        <f>+'[2]28'!$S$23/10^6</f>
        <v>7.8700000000000003E-3</v>
      </c>
      <c r="O79" s="22">
        <f t="shared" si="4"/>
        <v>0.11407000000000002</v>
      </c>
    </row>
    <row r="80" spans="1:15">
      <c r="A80" s="10">
        <v>1022</v>
      </c>
      <c r="B80" s="10" t="s">
        <v>31</v>
      </c>
      <c r="C80" s="21">
        <f>+'[2]29'!$E$23/10^6</f>
        <v>0.120894</v>
      </c>
      <c r="D80" s="21">
        <f>+'[2]29'!$F$23/10^6</f>
        <v>0.158442</v>
      </c>
      <c r="E80" s="21">
        <f>+'[2]29'!$G$23/10^6</f>
        <v>0.137324</v>
      </c>
      <c r="F80" s="21">
        <f>+'[2]29'!$I$23/10^6</f>
        <v>0.137103</v>
      </c>
      <c r="G80" s="21">
        <f>+'[2]29'!$J$23/10^6</f>
        <v>0.14208899999999999</v>
      </c>
      <c r="H80" s="21">
        <f>+'[2]29'!$K$23/10^6</f>
        <v>0.147566</v>
      </c>
      <c r="I80" s="21">
        <f>+'[2]29'!$M$23/10^6</f>
        <v>0.21313499999999999</v>
      </c>
      <c r="J80" s="21">
        <f>+'[2]29'!$N$23/10^6</f>
        <v>0.153533</v>
      </c>
      <c r="K80" s="21">
        <f>+'[2]29'!$O$23/10^6</f>
        <v>0.17794199999999999</v>
      </c>
      <c r="L80" s="21">
        <f>+'[2]29'!$Q$23/10^6</f>
        <v>0.150889</v>
      </c>
      <c r="M80" s="21">
        <f>+'[2]29'!$R$23/10^6</f>
        <v>0.124801</v>
      </c>
      <c r="N80" s="21">
        <f>+'[2]29'!$S$23/10^6</f>
        <v>0.12581200000000001</v>
      </c>
      <c r="O80" s="22">
        <f t="shared" si="4"/>
        <v>1.7895300000000001</v>
      </c>
    </row>
    <row r="81" spans="1:15">
      <c r="A81" s="10">
        <v>1023</v>
      </c>
      <c r="B81" s="10" t="s">
        <v>32</v>
      </c>
      <c r="C81" s="21">
        <f>+'[2]30'!$E$23/10^6</f>
        <v>2.2348E-2</v>
      </c>
      <c r="D81" s="21">
        <f>+'[2]30'!$F$23/10^6</f>
        <v>2.7889000000000001E-2</v>
      </c>
      <c r="E81" s="21">
        <f>+'[2]30'!$G$23/10^6</f>
        <v>2.6637000000000001E-2</v>
      </c>
      <c r="F81" s="21">
        <f>+'[2]30'!$I$23/10^6</f>
        <v>3.1088000000000001E-2</v>
      </c>
      <c r="G81" s="21">
        <f>+'[2]30'!$J$23/10^6</f>
        <v>2.6436000000000001E-2</v>
      </c>
      <c r="H81" s="21">
        <f>+'[2]30'!$K$23/10^6</f>
        <v>2.9512E-2</v>
      </c>
      <c r="I81" s="21">
        <f>+'[2]30'!$M$23/10^6</f>
        <v>3.2183999999999997E-2</v>
      </c>
      <c r="J81" s="21">
        <f>+'[2]30'!$N$23/10^6</f>
        <v>1.9281E-2</v>
      </c>
      <c r="K81" s="21">
        <f>+'[2]30'!$O$23/10^6</f>
        <v>2.1248E-2</v>
      </c>
      <c r="L81" s="21">
        <f>+'[2]30'!$Q$23/10^6</f>
        <v>3.0924E-2</v>
      </c>
      <c r="M81" s="21">
        <f>+'[2]30'!$R$23/10^6</f>
        <v>2.3400000000000001E-2</v>
      </c>
      <c r="N81" s="21">
        <f>+'[2]30'!$S$23/10^6</f>
        <v>2.8072E-2</v>
      </c>
      <c r="O81" s="22">
        <f t="shared" si="4"/>
        <v>0.31901899999999994</v>
      </c>
    </row>
    <row r="82" spans="1:15">
      <c r="A82" s="10">
        <v>1024</v>
      </c>
      <c r="B82" s="10" t="s">
        <v>33</v>
      </c>
      <c r="C82" s="21">
        <f>+'[2]31'!$E$23/10^6</f>
        <v>0.31252600000000003</v>
      </c>
      <c r="D82" s="21">
        <f>+'[2]31'!$F$23/10^6</f>
        <v>0.35846099999999997</v>
      </c>
      <c r="E82" s="21">
        <f>+'[2]31'!$G$23/10^6</f>
        <v>0.30664200000000003</v>
      </c>
      <c r="F82" s="21">
        <f>+'[2]31'!$I$23/10^6</f>
        <v>0.46214962000000009</v>
      </c>
      <c r="G82" s="21">
        <f>+'[2]31'!$J$23/10^6</f>
        <v>0.35654000000000002</v>
      </c>
      <c r="H82" s="21">
        <f>+'[2]31'!$K$23/10^6</f>
        <v>0.32655004000000004</v>
      </c>
      <c r="I82" s="21">
        <f>+'[2]31'!$M$23/10^6</f>
        <v>0.36808125000000003</v>
      </c>
      <c r="J82" s="21">
        <f>+'[2]31'!$N$23/10^6</f>
        <v>0.34655885000000008</v>
      </c>
      <c r="K82" s="21">
        <f>+'[2]31'!$O$23/10^6</f>
        <v>0.32788953999999959</v>
      </c>
      <c r="L82" s="21">
        <f>+'[2]31'!$Q$23/10^6</f>
        <v>0.34933342999999972</v>
      </c>
      <c r="M82" s="21">
        <f>+'[2]31'!$R$23/10^6</f>
        <v>0.36748800000000093</v>
      </c>
      <c r="N82" s="21">
        <f>+'[2]31'!$S$23/10^6</f>
        <v>0.34015899999999999</v>
      </c>
      <c r="O82" s="22">
        <f t="shared" si="4"/>
        <v>4.2223787300000009</v>
      </c>
    </row>
    <row r="83" spans="1:15">
      <c r="A83" s="10">
        <v>1025</v>
      </c>
      <c r="B83" s="10" t="s">
        <v>34</v>
      </c>
      <c r="C83" s="21">
        <f>+'[2]32'!$E$23/10^6</f>
        <v>1.8304999999999998E-2</v>
      </c>
      <c r="D83" s="21">
        <f>+'[2]32'!$F$23/10^6</f>
        <v>1.7868999999999999E-2</v>
      </c>
      <c r="E83" s="21">
        <f>+'[2]32'!$G$23/10^6</f>
        <v>1.7432E-2</v>
      </c>
      <c r="F83" s="21">
        <f>+'[2]32'!$I$23/10^6</f>
        <v>1.6354E-2</v>
      </c>
      <c r="G83" s="21">
        <f>+'[2]32'!$J$23/10^6</f>
        <v>1.86535E-2</v>
      </c>
      <c r="H83" s="21">
        <f>+'[2]32'!$K$23/10^6</f>
        <v>1.7417999999999999E-2</v>
      </c>
      <c r="I83" s="21">
        <f>+'[2]32'!$M$23/10^6</f>
        <v>1.7576000000000001E-2</v>
      </c>
      <c r="J83" s="21">
        <f>+'[2]32'!$N$23/10^6</f>
        <v>2.9239000000000001E-2</v>
      </c>
      <c r="K83" s="21">
        <f>+'[2]32'!$O$23/10^6</f>
        <v>2.2346999999999999E-2</v>
      </c>
      <c r="L83" s="21">
        <f>+'[2]32'!$Q$23/10^6</f>
        <v>1.9245999999999999E-2</v>
      </c>
      <c r="M83" s="21">
        <f>+'[2]32'!$R$23/10^6</f>
        <v>2.1519E-2</v>
      </c>
      <c r="N83" s="21">
        <f>+'[2]32'!$S$23/10^6</f>
        <v>2.1326999999999999E-2</v>
      </c>
      <c r="O83" s="22">
        <f t="shared" si="4"/>
        <v>0.23728549999999998</v>
      </c>
    </row>
    <row r="84" spans="1:15">
      <c r="A84" s="10">
        <v>1026</v>
      </c>
      <c r="B84" s="10" t="s">
        <v>35</v>
      </c>
      <c r="C84" s="21">
        <f>+'[2]33'!$E$23/10^6</f>
        <v>7.9459999999999999E-3</v>
      </c>
      <c r="D84" s="21">
        <f>+'[2]33'!$F$23/10^6</f>
        <v>8.0780000000000001E-3</v>
      </c>
      <c r="E84" s="21">
        <f>+'[2]33'!$G$23/10^6</f>
        <v>1.0461E-2</v>
      </c>
      <c r="F84" s="21">
        <f>+'[2]33'!$I$23/10^6</f>
        <v>1.1063E-2</v>
      </c>
      <c r="G84" s="21">
        <f>+'[2]33'!$J$23/10^6</f>
        <v>8.9160000000000003E-3</v>
      </c>
      <c r="H84" s="21">
        <f>+'[2]33'!$K$23/10^6</f>
        <v>1.2326999999999999E-2</v>
      </c>
      <c r="I84" s="21">
        <f>+'[2]33'!$M$23/10^6</f>
        <v>1.0095E-2</v>
      </c>
      <c r="J84" s="21">
        <f>+'[2]33'!$N$23/10^6</f>
        <v>8.9549999999999994E-3</v>
      </c>
      <c r="K84" s="21">
        <f>+'[2]33'!$O$23/10^6</f>
        <v>7.247E-3</v>
      </c>
      <c r="L84" s="21">
        <f>+'[2]33'!$Q$23/10^6</f>
        <v>8.2400000000000008E-3</v>
      </c>
      <c r="M84" s="21">
        <f>+'[2]33'!$R$23/10^6</f>
        <v>6.8269999999999997E-3</v>
      </c>
      <c r="N84" s="21">
        <f>+'[2]33'!$S$23/10^6</f>
        <v>7.5810000000000001E-3</v>
      </c>
      <c r="O84" s="22">
        <f t="shared" si="4"/>
        <v>0.10773600000000001</v>
      </c>
    </row>
    <row r="85" spans="1:15">
      <c r="A85" s="10">
        <v>1027</v>
      </c>
      <c r="B85" s="10" t="s">
        <v>36</v>
      </c>
      <c r="C85" s="21">
        <f>+'[2]34'!$E$23/10^6</f>
        <v>9.1780000000000004E-3</v>
      </c>
      <c r="D85" s="21">
        <f>+'[2]34'!$F$23/10^6</f>
        <v>1.2005E-2</v>
      </c>
      <c r="E85" s="21">
        <f>+'[2]34'!$G$23/10^6</f>
        <v>1.5821000000000002E-2</v>
      </c>
      <c r="F85" s="21">
        <f>+'[2]34'!$I$23/10^6</f>
        <v>1.1778E-2</v>
      </c>
      <c r="G85" s="21">
        <f>+'[2]34'!$J$23/10^6</f>
        <v>1.3377E-2</v>
      </c>
      <c r="H85" s="21">
        <f>+'[2]34'!$K$23/10^6</f>
        <v>1.9635E-2</v>
      </c>
      <c r="I85" s="21">
        <f>+'[2]34'!$M$23/10^6</f>
        <v>1.7863E-2</v>
      </c>
      <c r="J85" s="21">
        <f>+'[2]34'!$N$23/10^6</f>
        <v>6.3090000000000004E-3</v>
      </c>
      <c r="K85" s="21">
        <f>+'[2]34'!$O$23/10^6</f>
        <v>3.261E-3</v>
      </c>
      <c r="L85" s="21">
        <f>+'[2]34'!$Q$23/10^6</f>
        <v>7.613E-3</v>
      </c>
      <c r="M85" s="21">
        <f>+'[2]34'!$R$23/10^6</f>
        <v>3.0929999999999998E-3</v>
      </c>
      <c r="N85" s="21">
        <f>+'[2]34'!$S$23/10^6</f>
        <v>4.9719999999999999E-3</v>
      </c>
      <c r="O85" s="22">
        <f t="shared" si="4"/>
        <v>0.124905</v>
      </c>
    </row>
    <row r="86" spans="1:15">
      <c r="A86" s="10">
        <v>1028</v>
      </c>
      <c r="B86" s="10" t="s">
        <v>37</v>
      </c>
      <c r="C86" s="21">
        <f>+'[2]35'!$E$23/10^6</f>
        <v>0.11650099999999999</v>
      </c>
      <c r="D86" s="21">
        <f>+'[2]35'!$F$23/10^6</f>
        <v>9.6028000000000002E-2</v>
      </c>
      <c r="E86" s="21">
        <f>+'[2]35'!$G$23/10^6</f>
        <v>0.108071</v>
      </c>
      <c r="F86" s="21">
        <f>+'[2]35'!$I$23/10^6</f>
        <v>9.8143999999999995E-2</v>
      </c>
      <c r="G86" s="21">
        <f>+'[2]35'!$J$23/10^6</f>
        <v>0.10659299999999999</v>
      </c>
      <c r="H86" s="21">
        <f>+'[2]35'!$K$23/10^6</f>
        <v>9.8393999999999995E-2</v>
      </c>
      <c r="I86" s="21">
        <f>+'[2]35'!$M$23/10^6</f>
        <v>0.10685799999999999</v>
      </c>
      <c r="J86" s="21">
        <f>+'[2]35'!$N$23/10^6</f>
        <v>8.2607E-2</v>
      </c>
      <c r="K86" s="21">
        <f>+'[2]35'!$O$23/10^6</f>
        <v>7.9812999999999995E-2</v>
      </c>
      <c r="L86" s="21">
        <f>+'[2]35'!$Q$23/10^6</f>
        <v>9.6165E-2</v>
      </c>
      <c r="M86" s="21">
        <f>+'[2]35'!$R$23/10^6</f>
        <v>9.8997000000000002E-2</v>
      </c>
      <c r="N86" s="21">
        <f>+'[2]35'!$S$23/10^6</f>
        <v>9.9697999999999995E-2</v>
      </c>
      <c r="O86" s="22">
        <f t="shared" si="4"/>
        <v>1.1878690000000001</v>
      </c>
    </row>
    <row r="87" spans="1:15">
      <c r="A87" s="10">
        <v>1029</v>
      </c>
      <c r="B87" s="10" t="s">
        <v>38</v>
      </c>
      <c r="C87" s="21">
        <f>+'[2]36'!$E$23/10^6</f>
        <v>4.2059999999999997E-3</v>
      </c>
      <c r="D87" s="21">
        <f>+'[2]36'!$F$23/10^6</f>
        <v>5.1209999999999997E-3</v>
      </c>
      <c r="E87" s="21">
        <f>+'[2]36'!$G$23/10^6</f>
        <v>4.829E-3</v>
      </c>
      <c r="F87" s="21">
        <f>+'[2]36'!$I$23/10^6</f>
        <v>5.6010000000000001E-3</v>
      </c>
      <c r="G87" s="21">
        <f>+'[2]36'!$J$23/10^6</f>
        <v>4.7479999999999996E-3</v>
      </c>
      <c r="H87" s="21">
        <f>+'[2]36'!$K$23/10^6</f>
        <v>4.692E-3</v>
      </c>
      <c r="I87" s="21">
        <f>+'[2]36'!$M$23/10^6</f>
        <v>5.6759999999999996E-3</v>
      </c>
      <c r="J87" s="21">
        <f>+'[2]36'!$N$23/10^6</f>
        <v>6.1120000000000002E-3</v>
      </c>
      <c r="K87" s="21">
        <f>+'[2]36'!$O$23/10^6</f>
        <v>5.7250000000000001E-3</v>
      </c>
      <c r="L87" s="21">
        <f>+'[2]36'!$Q$23/10^6</f>
        <v>5.4279999999999997E-3</v>
      </c>
      <c r="M87" s="21">
        <f>+'[2]36'!$R$23/10^6</f>
        <v>5.071E-3</v>
      </c>
      <c r="N87" s="21">
        <f>+'[2]36'!$S$23/10^6</f>
        <v>7.417E-3</v>
      </c>
      <c r="O87" s="22">
        <f t="shared" si="4"/>
        <v>6.4625999999999989E-2</v>
      </c>
    </row>
    <row r="88" spans="1:15">
      <c r="A88" s="10">
        <v>1030</v>
      </c>
      <c r="B88" s="15" t="s">
        <v>18</v>
      </c>
      <c r="C88" s="21">
        <f>+'[2]37'!$E$23/10^6</f>
        <v>9.8639999999999995E-3</v>
      </c>
      <c r="D88" s="21">
        <f>+'[2]37'!$F$23/10^6</f>
        <v>1.0793000000000001E-2</v>
      </c>
      <c r="E88" s="21">
        <f>+'[2]37'!$G$23/10^6</f>
        <v>9.7260000000000003E-3</v>
      </c>
      <c r="F88" s="21">
        <f>+'[2]37'!$I$23/10^6</f>
        <v>1.0664999999999999E-2</v>
      </c>
      <c r="G88" s="21">
        <f>+'[2]37'!$J$23/10^6</f>
        <v>9.9120000000000007E-3</v>
      </c>
      <c r="H88" s="21">
        <f>+'[2]37'!$K$23/10^6</f>
        <v>1.1419E-2</v>
      </c>
      <c r="I88" s="21">
        <f>+'[2]37'!$M$23/10^6</f>
        <v>1.4093E-2</v>
      </c>
      <c r="J88" s="21">
        <f>+'[2]37'!$N$23/10^6</f>
        <v>1.2977000000000001E-2</v>
      </c>
      <c r="K88" s="21">
        <f>+'[2]37'!$O$23/10^6</f>
        <v>1.2232E-2</v>
      </c>
      <c r="L88" s="21">
        <f>+'[2]37'!$Q$23/10^6</f>
        <v>1.0182E-2</v>
      </c>
      <c r="M88" s="21">
        <f>+'[2]37'!$R$23/10^6</f>
        <v>9.6469999999999993E-3</v>
      </c>
      <c r="N88" s="21">
        <f>+'[2]37'!$S$23/10^6</f>
        <v>1.0031E-2</v>
      </c>
      <c r="O88" s="22">
        <f t="shared" si="4"/>
        <v>0.13154099999999999</v>
      </c>
    </row>
    <row r="89" spans="1:15">
      <c r="A89" s="4">
        <v>10300</v>
      </c>
      <c r="B89" s="4" t="s">
        <v>66</v>
      </c>
      <c r="C89" s="18">
        <f t="shared" ref="C89:N89" si="5">SUM(C62:C88)</f>
        <v>2.2127819999999994</v>
      </c>
      <c r="D89" s="18">
        <f t="shared" si="5"/>
        <v>2.1777899999999994</v>
      </c>
      <c r="E89" s="18">
        <f t="shared" si="5"/>
        <v>2.2065354899999998</v>
      </c>
      <c r="F89" s="18">
        <f t="shared" si="5"/>
        <v>2.3365416200000007</v>
      </c>
      <c r="G89" s="18">
        <f t="shared" si="5"/>
        <v>2.1558315000000006</v>
      </c>
      <c r="H89" s="18">
        <f t="shared" si="5"/>
        <v>2.4144720400000002</v>
      </c>
      <c r="I89" s="18">
        <f t="shared" si="5"/>
        <v>2.5495612500000004</v>
      </c>
      <c r="J89" s="18">
        <f t="shared" si="5"/>
        <v>2.1596488499999991</v>
      </c>
      <c r="K89" s="18">
        <f t="shared" si="5"/>
        <v>2.1039655399999999</v>
      </c>
      <c r="L89" s="18">
        <f t="shared" si="5"/>
        <v>2.2594194299999999</v>
      </c>
      <c r="M89" s="18">
        <f t="shared" si="5"/>
        <v>2.2509700000000006</v>
      </c>
      <c r="N89" s="18">
        <f t="shared" si="5"/>
        <v>2.3121049999999999</v>
      </c>
      <c r="O89" s="18">
        <f t="shared" si="4"/>
        <v>27.139622720000002</v>
      </c>
    </row>
    <row r="90" spans="1:15">
      <c r="A90" s="32"/>
      <c r="B90" s="32"/>
      <c r="C90"/>
      <c r="D90"/>
      <c r="E90"/>
      <c r="F90"/>
      <c r="G90"/>
      <c r="H90"/>
      <c r="I90"/>
      <c r="J90"/>
      <c r="K90"/>
      <c r="L90"/>
      <c r="M90"/>
      <c r="N90"/>
      <c r="O90" s="32"/>
    </row>
    <row r="91" spans="1:15">
      <c r="A91" s="3" t="s">
        <v>55</v>
      </c>
      <c r="B91" s="3" t="s">
        <v>41</v>
      </c>
      <c r="C91" s="3" t="s">
        <v>0</v>
      </c>
      <c r="D91" s="3" t="s">
        <v>1</v>
      </c>
      <c r="E91" s="3" t="s">
        <v>2</v>
      </c>
      <c r="F91" s="3" t="s">
        <v>3</v>
      </c>
      <c r="G91" s="3" t="s">
        <v>4</v>
      </c>
      <c r="H91" s="3" t="s">
        <v>5</v>
      </c>
      <c r="I91" s="3" t="s">
        <v>6</v>
      </c>
      <c r="J91" s="3" t="s">
        <v>7</v>
      </c>
      <c r="K91" s="3" t="s">
        <v>8</v>
      </c>
      <c r="L91" s="3" t="s">
        <v>9</v>
      </c>
      <c r="M91" s="3" t="s">
        <v>10</v>
      </c>
      <c r="N91" s="3" t="s">
        <v>11</v>
      </c>
      <c r="O91" s="3" t="s">
        <v>66</v>
      </c>
    </row>
    <row r="92" spans="1:15">
      <c r="A92" s="7">
        <v>1004</v>
      </c>
      <c r="B92" s="7" t="s">
        <v>99</v>
      </c>
      <c r="C92" s="26">
        <f>+'[2]11'!$E$25</f>
        <v>28.770943608438493</v>
      </c>
      <c r="D92" s="26">
        <f>+'[2]11'!$F$25</f>
        <v>25.640168833142283</v>
      </c>
      <c r="E92" s="26">
        <f>+'[2]11'!$G$25</f>
        <v>26.532252679995548</v>
      </c>
      <c r="F92" s="26">
        <f>+'[2]11'!$I$25</f>
        <v>26.283533752744706</v>
      </c>
      <c r="G92" s="26">
        <f>+'[2]11'!$J$25</f>
        <v>26.482300334485668</v>
      </c>
      <c r="H92" s="26">
        <f>+'[2]11'!$K$25</f>
        <v>26.282291971214566</v>
      </c>
      <c r="I92" s="26">
        <f>+'[2]11'!$M$25</f>
        <v>28.716390144086066</v>
      </c>
      <c r="J92" s="26">
        <f>+'[2]11'!$N$25</f>
        <v>23.621562296948643</v>
      </c>
      <c r="K92" s="26">
        <f>+'[2]11'!$O$25</f>
        <v>25.54214980506659</v>
      </c>
      <c r="L92" s="26">
        <f>+'[2]11'!$Q$25</f>
        <v>28.625821240068696</v>
      </c>
      <c r="M92" s="26">
        <f>+'[2]11'!$R$25</f>
        <v>27.44246745876659</v>
      </c>
      <c r="N92" s="26">
        <f>+'[2]11'!$S$25</f>
        <v>28.72935644101744</v>
      </c>
      <c r="O92" s="27">
        <f>+'[2]11'!$T$25</f>
        <v>26.857024596811861</v>
      </c>
    </row>
    <row r="93" spans="1:15">
      <c r="A93" s="10">
        <v>1005</v>
      </c>
      <c r="B93" s="10" t="s">
        <v>13</v>
      </c>
      <c r="C93" s="28">
        <f>+'[2]12'!$E$25</f>
        <v>21.758184539951838</v>
      </c>
      <c r="D93" s="28">
        <f>+'[2]12'!$F$25</f>
        <v>29.190384084001106</v>
      </c>
      <c r="E93" s="28">
        <f>+'[2]12'!$G$25</f>
        <v>25.136803567603359</v>
      </c>
      <c r="F93" s="28">
        <f>+'[2]12'!$I$25</f>
        <v>22.739865553065798</v>
      </c>
      <c r="G93" s="28">
        <f>+'[2]12'!$J$25</f>
        <v>28.291896411011805</v>
      </c>
      <c r="H93" s="28">
        <f>+'[2]12'!$K$25</f>
        <v>24.452638416567957</v>
      </c>
      <c r="I93" s="28">
        <f>+'[2]12'!$M$25</f>
        <v>11.84334755844254</v>
      </c>
      <c r="J93" s="28">
        <f>+'[2]12'!$N$25</f>
        <v>14.284119363945198</v>
      </c>
      <c r="K93" s="28">
        <f>+'[2]12'!$O$25</f>
        <v>18.157856730213748</v>
      </c>
      <c r="L93" s="28">
        <f>+'[2]12'!$Q$25</f>
        <v>21.114499808123448</v>
      </c>
      <c r="M93" s="28">
        <f>+'[2]12'!$R$25</f>
        <v>20.639455782312925</v>
      </c>
      <c r="N93" s="28">
        <f>+'[2]12'!$S$25</f>
        <v>21.166998011928431</v>
      </c>
      <c r="O93" s="29">
        <f>+'[2]12'!$T$25</f>
        <v>21.409986766990354</v>
      </c>
    </row>
    <row r="94" spans="1:15">
      <c r="A94" s="10">
        <v>1006</v>
      </c>
      <c r="B94" s="10" t="s">
        <v>14</v>
      </c>
      <c r="C94" s="28">
        <f>+'[2]13'!$E$25</f>
        <v>32.94528393321292</v>
      </c>
      <c r="D94" s="28">
        <f>+'[2]13'!$F$25</f>
        <v>27.09125312265979</v>
      </c>
      <c r="E94" s="28">
        <f>+'[2]13'!$G$25</f>
        <v>26.299676755468649</v>
      </c>
      <c r="F94" s="28">
        <f>+'[2]13'!$I$25</f>
        <v>28.501911526694162</v>
      </c>
      <c r="G94" s="28">
        <f>+'[2]13'!$J$25</f>
        <v>28.65762875651016</v>
      </c>
      <c r="H94" s="28">
        <f>+'[2]13'!$K$25</f>
        <v>28.525548997713617</v>
      </c>
      <c r="I94" s="28">
        <f>+'[2]13'!$M$25</f>
        <v>16.539004780530203</v>
      </c>
      <c r="J94" s="28">
        <f>+'[2]13'!$N$25</f>
        <v>9.5692667149826391</v>
      </c>
      <c r="K94" s="28">
        <f>+'[2]13'!$O$25</f>
        <v>17.124027195758146</v>
      </c>
      <c r="L94" s="28">
        <f>+'[2]13'!$Q$25</f>
        <v>11.081436158073609</v>
      </c>
      <c r="M94" s="28">
        <f>+'[2]13'!$R$25</f>
        <v>14.767132503593162</v>
      </c>
      <c r="N94" s="28">
        <f>+'[2]13'!$S$25</f>
        <v>21.765132294309531</v>
      </c>
      <c r="O94" s="29">
        <f>+'[2]13'!$T$25</f>
        <v>22.022396534577542</v>
      </c>
    </row>
    <row r="95" spans="1:15">
      <c r="A95" s="10">
        <v>1007</v>
      </c>
      <c r="B95" s="10" t="s">
        <v>15</v>
      </c>
      <c r="C95" s="28">
        <f>+'[2]14'!$E$25</f>
        <v>20.93441853185162</v>
      </c>
      <c r="D95" s="28">
        <f>+'[2]14'!$F$25</f>
        <v>24.065604979984403</v>
      </c>
      <c r="E95" s="28">
        <f>+'[2]14'!$G$25</f>
        <v>24.975027248173404</v>
      </c>
      <c r="F95" s="28">
        <f>+'[2]14'!$I$25</f>
        <v>24.792278640369283</v>
      </c>
      <c r="G95" s="28">
        <f>+'[2]14'!$J$25</f>
        <v>14.882130456838116</v>
      </c>
      <c r="H95" s="28">
        <f>+'[2]14'!$K$25</f>
        <v>28.591025870303891</v>
      </c>
      <c r="I95" s="28">
        <f>+'[2]14'!$M$25</f>
        <v>20.107876491107188</v>
      </c>
      <c r="J95" s="28">
        <f>+'[2]14'!$N$25</f>
        <v>25.284784377542717</v>
      </c>
      <c r="K95" s="28">
        <f>+'[2]14'!$O$25</f>
        <v>13.682626146788991</v>
      </c>
      <c r="L95" s="28">
        <f>+'[2]14'!$Q$25</f>
        <v>17.426843661406306</v>
      </c>
      <c r="M95" s="28">
        <f>+'[2]14'!$R$25</f>
        <v>25.091694651762221</v>
      </c>
      <c r="N95" s="28">
        <f>+'[2]14'!$S$25</f>
        <v>22.749934709108491</v>
      </c>
      <c r="O95" s="29">
        <f>+'[2]14'!$T$25</f>
        <v>22.053009840682773</v>
      </c>
    </row>
    <row r="96" spans="1:15">
      <c r="A96" s="10">
        <v>1008</v>
      </c>
      <c r="B96" s="10" t="s">
        <v>16</v>
      </c>
      <c r="C96" s="28">
        <f>+'[2]15'!$E$25</f>
        <v>22.869409931988297</v>
      </c>
      <c r="D96" s="28">
        <f>+'[2]15'!$F$25</f>
        <v>19.293097572980955</v>
      </c>
      <c r="E96" s="28">
        <f>+'[2]15'!$G$25</f>
        <v>22.880415324024348</v>
      </c>
      <c r="F96" s="28">
        <f>+'[2]15'!$I$25</f>
        <v>22.068905211612453</v>
      </c>
      <c r="G96" s="28">
        <f>+'[2]15'!$J$25</f>
        <v>21.237174831946074</v>
      </c>
      <c r="H96" s="28">
        <f>+'[2]15'!$K$25</f>
        <v>23.691683569979716</v>
      </c>
      <c r="I96" s="28">
        <f>+'[2]15'!$M$25</f>
        <v>22.272247978978022</v>
      </c>
      <c r="J96" s="28">
        <f>+'[2]15'!$N$25</f>
        <v>16.82708656760553</v>
      </c>
      <c r="K96" s="28">
        <f>+'[2]15'!$O$25</f>
        <v>21.635184325239301</v>
      </c>
      <c r="L96" s="28">
        <f>+'[2]15'!$Q$25</f>
        <v>21.18716480319971</v>
      </c>
      <c r="M96" s="28">
        <f>+'[2]15'!$R$25</f>
        <v>21.989749082007343</v>
      </c>
      <c r="N96" s="28">
        <f>+'[2]15'!$S$25</f>
        <v>23.441713537252486</v>
      </c>
      <c r="O96" s="29">
        <f>+'[2]15'!$T$25</f>
        <v>21.534607751456221</v>
      </c>
    </row>
    <row r="97" spans="1:15">
      <c r="A97" s="10">
        <v>1009</v>
      </c>
      <c r="B97" s="10" t="s">
        <v>17</v>
      </c>
      <c r="C97" s="28">
        <f>+'[2]16'!$E$25</f>
        <v>16.830965052967077</v>
      </c>
      <c r="D97" s="28">
        <f>+'[2]16'!$F$25</f>
        <v>20.039491999093627</v>
      </c>
      <c r="E97" s="28">
        <f>+'[2]16'!$G$25</f>
        <v>26.970567195745254</v>
      </c>
      <c r="F97" s="28">
        <f>+'[2]16'!$I$25</f>
        <v>25.435359189028478</v>
      </c>
      <c r="G97" s="28">
        <f>+'[2]16'!$J$25</f>
        <v>26.615644548142487</v>
      </c>
      <c r="H97" s="28">
        <f>+'[2]16'!$K$25</f>
        <v>26.266076601526745</v>
      </c>
      <c r="I97" s="28">
        <f>+'[2]16'!$M$25</f>
        <v>31.664497712102765</v>
      </c>
      <c r="J97" s="28">
        <f>+'[2]16'!$N$25</f>
        <v>27.501479500490671</v>
      </c>
      <c r="K97" s="28">
        <f>+'[2]16'!$O$25</f>
        <v>22.071164075195583</v>
      </c>
      <c r="L97" s="28">
        <f>+'[2]16'!$Q$25</f>
        <v>20.09573326731039</v>
      </c>
      <c r="M97" s="28">
        <f>+'[2]16'!$R$25</f>
        <v>24.50234032090626</v>
      </c>
      <c r="N97" s="28">
        <f>+'[2]16'!$S$25</f>
        <v>28.461237595393808</v>
      </c>
      <c r="O97" s="29">
        <f>+'[2]16'!$T$25</f>
        <v>24.892099802073353</v>
      </c>
    </row>
    <row r="98" spans="1:15">
      <c r="A98" s="10">
        <v>1010</v>
      </c>
      <c r="B98" s="10" t="s">
        <v>19</v>
      </c>
      <c r="C98" s="30">
        <f>+'[2]17'!$E$25</f>
        <v>31.222042811320343</v>
      </c>
      <c r="D98" s="30">
        <f>+'[2]17'!$F$25</f>
        <v>32.183299933199734</v>
      </c>
      <c r="E98" s="30">
        <f>+'[2]17'!$G$25</f>
        <v>29.104114929637639</v>
      </c>
      <c r="F98" s="30">
        <f>+'[2]17'!$I$25</f>
        <v>27.655257539718278</v>
      </c>
      <c r="G98" s="30">
        <f>+'[2]17'!$J$25</f>
        <v>32.423881243905079</v>
      </c>
      <c r="H98" s="30">
        <f>+'[2]17'!$K$25</f>
        <v>25.994134097264851</v>
      </c>
      <c r="I98" s="30">
        <f>+'[2]17'!$M$25</f>
        <v>30.160363469423292</v>
      </c>
      <c r="J98" s="30">
        <f>+'[2]17'!$N$25</f>
        <v>22.946724069584135</v>
      </c>
      <c r="K98" s="30">
        <f>+'[2]17'!$O$25</f>
        <v>19.719843067911807</v>
      </c>
      <c r="L98" s="30">
        <f>+'[2]17'!$Q$25</f>
        <v>29.118000343190527</v>
      </c>
      <c r="M98" s="30">
        <f>+'[2]17'!$R$25</f>
        <v>33.471786156637961</v>
      </c>
      <c r="N98" s="30">
        <f>+'[2]17'!$S$25</f>
        <v>28.074561697433332</v>
      </c>
      <c r="O98" s="31">
        <f>+'[2]17'!$T$25</f>
        <v>28.426137455907796</v>
      </c>
    </row>
    <row r="99" spans="1:15">
      <c r="A99" s="42">
        <v>1011</v>
      </c>
      <c r="B99" s="10" t="s">
        <v>20</v>
      </c>
      <c r="C99" s="28">
        <f>+'[2]18'!$E$25</f>
        <v>20.917945054820457</v>
      </c>
      <c r="D99" s="28">
        <f>+'[2]18'!$F$25</f>
        <v>16.73048351834181</v>
      </c>
      <c r="E99" s="28">
        <f>+'[2]18'!$G$25</f>
        <v>14.780799311186051</v>
      </c>
      <c r="F99" s="28">
        <f>+'[2]18'!$I$25</f>
        <v>10.569667645872933</v>
      </c>
      <c r="G99" s="28">
        <f>+'[2]18'!$J$25</f>
        <v>6.7193342517360621</v>
      </c>
      <c r="H99" s="28">
        <f>+'[2]18'!$K$25</f>
        <v>4.7406739256491202</v>
      </c>
      <c r="I99" s="28">
        <f>+'[2]18'!$M$25</f>
        <v>4.3551107612729112</v>
      </c>
      <c r="J99" s="28">
        <f>+'[2]18'!$N$25</f>
        <v>5.0246227321819603</v>
      </c>
      <c r="K99" s="28">
        <f>+'[2]18'!$O$25</f>
        <v>6.3759359835459719</v>
      </c>
      <c r="L99" s="28">
        <f>+'[2]18'!$Q$25</f>
        <v>7.7532526704804337</v>
      </c>
      <c r="M99" s="28">
        <f>+'[2]18'!$R$25</f>
        <v>7.9410970008105917</v>
      </c>
      <c r="N99" s="28">
        <f>+'[2]18'!$S$25</f>
        <v>11.374239971707224</v>
      </c>
      <c r="O99" s="29">
        <f>+'[2]18'!$T$25</f>
        <v>9.7564878403934756</v>
      </c>
    </row>
    <row r="100" spans="1:15">
      <c r="A100" s="10">
        <v>1012</v>
      </c>
      <c r="B100" s="10" t="s">
        <v>21</v>
      </c>
      <c r="C100" s="28">
        <f>+'[2]19'!$E$25</f>
        <v>23.680471008620334</v>
      </c>
      <c r="D100" s="28">
        <f>+'[2]19'!$F$25</f>
        <v>27.020724890997446</v>
      </c>
      <c r="E100" s="28">
        <f>+'[2]19'!$G$25</f>
        <v>25.244723496360447</v>
      </c>
      <c r="F100" s="28">
        <f>+'[2]19'!$I$25</f>
        <v>24.030672284857456</v>
      </c>
      <c r="G100" s="28">
        <f>+'[2]19'!$J$25</f>
        <v>23.911670663469224</v>
      </c>
      <c r="H100" s="28">
        <f>+'[2]19'!$K$25</f>
        <v>27.144005733598672</v>
      </c>
      <c r="I100" s="28">
        <f>+'[2]19'!$M$25</f>
        <v>25.461791475957607</v>
      </c>
      <c r="J100" s="28">
        <f>+'[2]19'!$N$25</f>
        <v>21.292158029609297</v>
      </c>
      <c r="K100" s="28">
        <f>+'[2]19'!$O$25</f>
        <v>14.600349554898067</v>
      </c>
      <c r="L100" s="28">
        <f>+'[2]19'!$Q$25</f>
        <v>23.032125558618105</v>
      </c>
      <c r="M100" s="28">
        <f>+'[2]19'!$R$25</f>
        <v>21.263500730416457</v>
      </c>
      <c r="N100" s="28">
        <f>+'[2]19'!$S$25</f>
        <v>23.358942150642473</v>
      </c>
      <c r="O100" s="29">
        <f>+'[2]19'!$T$25</f>
        <v>23.156776596925447</v>
      </c>
    </row>
    <row r="101" spans="1:15">
      <c r="A101" s="10">
        <v>1013</v>
      </c>
      <c r="B101" s="10" t="s">
        <v>22</v>
      </c>
      <c r="C101" s="28">
        <f>+'[2]20'!$E$25</f>
        <v>26.746201692668503</v>
      </c>
      <c r="D101" s="28">
        <f>+'[2]20'!$F$25</f>
        <v>28.270547945205479</v>
      </c>
      <c r="E101" s="28">
        <f>+'[2]20'!$G$25</f>
        <v>27.581664910432032</v>
      </c>
      <c r="F101" s="28">
        <f>+'[2]20'!$I$25</f>
        <v>27.587114433098222</v>
      </c>
      <c r="G101" s="28">
        <f>+'[2]20'!$J$25</f>
        <v>32.445424725709763</v>
      </c>
      <c r="H101" s="28">
        <f>+'[2]20'!$K$25</f>
        <v>27.890092706355411</v>
      </c>
      <c r="I101" s="28">
        <f>+'[2]20'!$M$25</f>
        <v>27.192723697148477</v>
      </c>
      <c r="J101" s="28">
        <f>+'[2]20'!$N$25</f>
        <v>23.808327050347657</v>
      </c>
      <c r="K101" s="28">
        <f>+'[2]20'!$O$25</f>
        <v>27.643852845613669</v>
      </c>
      <c r="L101" s="28">
        <f>+'[2]20'!$Q$25</f>
        <v>28.13983358463171</v>
      </c>
      <c r="M101" s="28">
        <f>+'[2]20'!$R$25</f>
        <v>28.393314095932922</v>
      </c>
      <c r="N101" s="28">
        <f>+'[2]20'!$S$25</f>
        <v>28.299485043105943</v>
      </c>
      <c r="O101" s="29">
        <f>+'[2]20'!$T$25</f>
        <v>27.703875580633962</v>
      </c>
    </row>
    <row r="102" spans="1:15">
      <c r="A102" s="10">
        <v>1014</v>
      </c>
      <c r="B102" s="10" t="s">
        <v>23</v>
      </c>
      <c r="C102" s="28">
        <f>+'[2]21'!$E$25</f>
        <v>24.6080228947785</v>
      </c>
      <c r="D102" s="28">
        <f>+'[2]21'!$F$25</f>
        <v>24.033624093936915</v>
      </c>
      <c r="E102" s="28">
        <f>+'[2]21'!$G$25</f>
        <v>28.088899425117052</v>
      </c>
      <c r="F102" s="28">
        <f>+'[2]21'!$I$25</f>
        <v>26.859691279514532</v>
      </c>
      <c r="G102" s="28">
        <f>+'[2]21'!$J$25</f>
        <v>28.345678367749912</v>
      </c>
      <c r="H102" s="28">
        <f>+'[2]21'!$K$25</f>
        <v>37.404881628743709</v>
      </c>
      <c r="I102" s="28">
        <f>+'[2]21'!$M$25</f>
        <v>34.30324423578594</v>
      </c>
      <c r="J102" s="28">
        <f>+'[2]21'!$N$25</f>
        <v>18.978974519623918</v>
      </c>
      <c r="K102" s="28">
        <f>+'[2]21'!$O$25</f>
        <v>23.468359509730767</v>
      </c>
      <c r="L102" s="28">
        <f>+'[2]21'!$Q$25</f>
        <v>25.524827846703666</v>
      </c>
      <c r="M102" s="28">
        <f>+'[2]21'!$R$25</f>
        <v>29.29992699306661</v>
      </c>
      <c r="N102" s="28">
        <f>+'[2]21'!$S$25</f>
        <v>33.161104179833963</v>
      </c>
      <c r="O102" s="29">
        <f>+'[2]21'!$T$25</f>
        <v>27.946639122490765</v>
      </c>
    </row>
    <row r="103" spans="1:15">
      <c r="A103" s="10">
        <v>1015</v>
      </c>
      <c r="B103" s="10" t="s">
        <v>24</v>
      </c>
      <c r="C103" s="28">
        <f>+'[2]22'!$E$25</f>
        <v>12.007219530730502</v>
      </c>
      <c r="D103" s="28">
        <f>+'[2]22'!$F$25</f>
        <v>13.202610701626062</v>
      </c>
      <c r="E103" s="28">
        <f>+'[2]22'!$G$25</f>
        <v>14.070233633264989</v>
      </c>
      <c r="F103" s="28">
        <f>+'[2]22'!$I$25</f>
        <v>8.0811929317480136</v>
      </c>
      <c r="G103" s="28">
        <f>+'[2]22'!$J$25</f>
        <v>11.089286949304931</v>
      </c>
      <c r="H103" s="28">
        <f>+'[2]22'!$K$25</f>
        <v>14.70938426398406</v>
      </c>
      <c r="I103" s="28">
        <f>+'[2]22'!$M$25</f>
        <v>15.090033762660997</v>
      </c>
      <c r="J103" s="28">
        <f>+'[2]22'!$N$25</f>
        <v>4.8835807812414398</v>
      </c>
      <c r="K103" s="28">
        <f>+'[2]22'!$O$25</f>
        <v>11.599812338728595</v>
      </c>
      <c r="L103" s="28">
        <f>+'[2]22'!$Q$25</f>
        <v>10.577205882352942</v>
      </c>
      <c r="M103" s="28">
        <f>+'[2]22'!$R$25</f>
        <v>10.23352925193416</v>
      </c>
      <c r="N103" s="28">
        <f>+'[2]22'!$S$25</f>
        <v>13.105303612605688</v>
      </c>
      <c r="O103" s="29">
        <f>+'[2]22'!$T$25</f>
        <v>11.519688788049049</v>
      </c>
    </row>
    <row r="104" spans="1:15">
      <c r="A104" s="10">
        <v>1016</v>
      </c>
      <c r="B104" s="10" t="s">
        <v>25</v>
      </c>
      <c r="C104" s="28">
        <f>+'[2]23'!$E$25</f>
        <v>33.623951555271375</v>
      </c>
      <c r="D104" s="28">
        <f>+'[2]23'!$F$25</f>
        <v>30.611685314525527</v>
      </c>
      <c r="E104" s="28">
        <f>+'[2]23'!$G$25</f>
        <v>39.346044078564468</v>
      </c>
      <c r="F104" s="28">
        <f>+'[2]23'!$I$25</f>
        <v>31.50531462438019</v>
      </c>
      <c r="G104" s="28">
        <f>+'[2]23'!$J$25</f>
        <v>36.043442357035417</v>
      </c>
      <c r="H104" s="28">
        <f>+'[2]23'!$K$25</f>
        <v>33.199542791076546</v>
      </c>
      <c r="I104" s="28">
        <f>+'[2]23'!$M$25</f>
        <v>33.660546710795082</v>
      </c>
      <c r="J104" s="28">
        <f>+'[2]23'!$N$25</f>
        <v>17.27952090243808</v>
      </c>
      <c r="K104" s="28">
        <f>+'[2]23'!$O$25</f>
        <v>18.564610866372981</v>
      </c>
      <c r="L104" s="28">
        <f>+'[2]23'!$Q$25</f>
        <v>24.852780395852967</v>
      </c>
      <c r="M104" s="28">
        <f>+'[2]23'!$R$25</f>
        <v>27.992947915087793</v>
      </c>
      <c r="N104" s="28">
        <f>+'[2]23'!$S$25</f>
        <v>32.080527133790959</v>
      </c>
      <c r="O104" s="29">
        <f>+'[2]23'!$T$25</f>
        <v>29.899867151892447</v>
      </c>
    </row>
    <row r="105" spans="1:15">
      <c r="A105" s="10">
        <v>1017</v>
      </c>
      <c r="B105" s="10" t="s">
        <v>26</v>
      </c>
      <c r="C105" s="28">
        <f>+'[2]24'!$E$25</f>
        <v>26.314199742302531</v>
      </c>
      <c r="D105" s="28">
        <f>+'[2]24'!$F$25</f>
        <v>27.662255587260855</v>
      </c>
      <c r="E105" s="28">
        <f>+'[2]24'!$G$25</f>
        <v>27.530861382225059</v>
      </c>
      <c r="F105" s="28">
        <f>+'[2]24'!$I$25</f>
        <v>28.733263871816185</v>
      </c>
      <c r="G105" s="28">
        <f>+'[2]24'!$J$25</f>
        <v>26.885792495935128</v>
      </c>
      <c r="H105" s="28">
        <f>+'[2]24'!$K$25</f>
        <v>28.16999658793646</v>
      </c>
      <c r="I105" s="28">
        <f>+'[2]24'!$M$25</f>
        <v>27.34723508122212</v>
      </c>
      <c r="J105" s="28">
        <f>+'[2]24'!$N$25</f>
        <v>18.838152750605964</v>
      </c>
      <c r="K105" s="28">
        <f>+'[2]24'!$O$25</f>
        <v>22.655984516052776</v>
      </c>
      <c r="L105" s="28">
        <f>+'[2]24'!$Q$25</f>
        <v>26.329421792450752</v>
      </c>
      <c r="M105" s="28">
        <f>+'[2]24'!$R$25</f>
        <v>27.693585631560332</v>
      </c>
      <c r="N105" s="28">
        <f>+'[2]24'!$S$25</f>
        <v>25.227029808796168</v>
      </c>
      <c r="O105" s="29">
        <f>+'[2]24'!$T$25</f>
        <v>25.990465030197619</v>
      </c>
    </row>
    <row r="106" spans="1:15">
      <c r="A106" s="10">
        <v>1018</v>
      </c>
      <c r="B106" s="10" t="s">
        <v>27</v>
      </c>
      <c r="C106" s="28">
        <f>+'[2]25'!$E$25</f>
        <v>37.830904986661196</v>
      </c>
      <c r="D106" s="28">
        <f>+'[2]25'!$F$25</f>
        <v>38.189659326362452</v>
      </c>
      <c r="E106" s="28">
        <f>+'[2]25'!$G$25</f>
        <v>35.580757826424019</v>
      </c>
      <c r="F106" s="28">
        <f>+'[2]25'!$I$25</f>
        <v>32.472353808198882</v>
      </c>
      <c r="G106" s="28">
        <f>+'[2]25'!$J$25</f>
        <v>37.381655715302728</v>
      </c>
      <c r="H106" s="28">
        <f>+'[2]25'!$K$25</f>
        <v>33.516619718309862</v>
      </c>
      <c r="I106" s="28">
        <f>+'[2]25'!$M$25</f>
        <v>29.841196321048105</v>
      </c>
      <c r="J106" s="28">
        <f>+'[2]25'!$N$25</f>
        <v>31.160633422070973</v>
      </c>
      <c r="K106" s="28">
        <f>+'[2]25'!$O$25</f>
        <v>29.158818226460177</v>
      </c>
      <c r="L106" s="28">
        <f>+'[2]25'!$Q$25</f>
        <v>32.556814585047796</v>
      </c>
      <c r="M106" s="28">
        <f>+'[2]25'!$R$25</f>
        <v>33.689015303124492</v>
      </c>
      <c r="N106" s="28">
        <f>+'[2]25'!$S$25</f>
        <v>33.707932640753548</v>
      </c>
      <c r="O106" s="29">
        <f>+'[2]25'!$T$25</f>
        <v>33.616109478691612</v>
      </c>
    </row>
    <row r="107" spans="1:15">
      <c r="A107" s="10">
        <v>1019</v>
      </c>
      <c r="B107" s="10" t="s">
        <v>28</v>
      </c>
      <c r="C107" s="28">
        <f>+'[2]26'!$E$25</f>
        <v>14.309377012975062</v>
      </c>
      <c r="D107" s="28">
        <f>+'[2]26'!$F$25</f>
        <v>17.467934476732129</v>
      </c>
      <c r="E107" s="28">
        <f>+'[2]26'!$G$25</f>
        <v>16.587781656036988</v>
      </c>
      <c r="F107" s="28">
        <f>+'[2]26'!$I$25</f>
        <v>17.749933931319664</v>
      </c>
      <c r="G107" s="28">
        <f>+'[2]26'!$J$25</f>
        <v>20.926067631591803</v>
      </c>
      <c r="H107" s="28">
        <f>+'[2]26'!$K$25</f>
        <v>15.143191027606198</v>
      </c>
      <c r="I107" s="28">
        <f>+'[2]26'!$M$25</f>
        <v>15.998403854396051</v>
      </c>
      <c r="J107" s="28">
        <f>+'[2]26'!$N$25</f>
        <v>14.80368564766904</v>
      </c>
      <c r="K107" s="28">
        <f>+'[2]26'!$O$25</f>
        <v>14.281621760173696</v>
      </c>
      <c r="L107" s="28">
        <f>+'[2]26'!$Q$25</f>
        <v>15.170318201826005</v>
      </c>
      <c r="M107" s="28">
        <f>+'[2]26'!$R$25</f>
        <v>13.688765308672831</v>
      </c>
      <c r="N107" s="28">
        <f>+'[2]26'!$S$25</f>
        <v>15.072437846539081</v>
      </c>
      <c r="O107" s="29">
        <f>+'[2]26'!$T$25</f>
        <v>15.886996536595451</v>
      </c>
    </row>
    <row r="108" spans="1:15">
      <c r="A108" s="10">
        <v>1020</v>
      </c>
      <c r="B108" s="10" t="s">
        <v>29</v>
      </c>
      <c r="C108" s="28">
        <f>+'[2]27'!$E$25</f>
        <v>27.931446993904355</v>
      </c>
      <c r="D108" s="28">
        <f>+'[2]27'!$F$25</f>
        <v>18.706521340965931</v>
      </c>
      <c r="E108" s="28">
        <f>+'[2]27'!$G$25</f>
        <v>22.669193677655002</v>
      </c>
      <c r="F108" s="28">
        <f>+'[2]27'!$I$25</f>
        <v>16.498946569480612</v>
      </c>
      <c r="G108" s="28">
        <f>+'[2]27'!$J$25</f>
        <v>13.209761424433344</v>
      </c>
      <c r="H108" s="28">
        <f>+'[2]27'!$K$25</f>
        <v>31.25277782587866</v>
      </c>
      <c r="I108" s="28">
        <f>+'[2]27'!$M$25</f>
        <v>27.807358450421624</v>
      </c>
      <c r="J108" s="28">
        <f>+'[2]27'!$N$25</f>
        <v>18.239860219981669</v>
      </c>
      <c r="K108" s="28">
        <f>+'[2]27'!$O$25</f>
        <v>20.67126343540864</v>
      </c>
      <c r="L108" s="28">
        <f>+'[2]27'!$Q$25</f>
        <v>22.017435691548851</v>
      </c>
      <c r="M108" s="28">
        <f>+'[2]27'!$R$25</f>
        <v>16.012455122215119</v>
      </c>
      <c r="N108" s="28">
        <f>+'[2]27'!$S$25</f>
        <v>21.598292037450637</v>
      </c>
      <c r="O108" s="29">
        <f>+'[2]27'!$T$25</f>
        <v>21.602367570607388</v>
      </c>
    </row>
    <row r="109" spans="1:15">
      <c r="A109" s="10">
        <v>1021</v>
      </c>
      <c r="B109" s="10" t="s">
        <v>30</v>
      </c>
      <c r="C109" s="28">
        <f>+'[2]28'!$E$25</f>
        <v>12.304702989927829</v>
      </c>
      <c r="D109" s="28">
        <f>+'[2]28'!$F$25</f>
        <v>13.615491009681881</v>
      </c>
      <c r="E109" s="28">
        <f>+'[2]28'!$G$25</f>
        <v>13.357786028892264</v>
      </c>
      <c r="F109" s="28">
        <f>+'[2]28'!$I$25</f>
        <v>9.8267674403049963</v>
      </c>
      <c r="G109" s="28">
        <f>+'[2]28'!$J$25</f>
        <v>11.935817092486744</v>
      </c>
      <c r="H109" s="28">
        <f>+'[2]28'!$K$25</f>
        <v>13.803453947368421</v>
      </c>
      <c r="I109" s="28">
        <f>+'[2]28'!$M$25</f>
        <v>15.106355213362912</v>
      </c>
      <c r="J109" s="28">
        <f>+'[2]28'!$N$25</f>
        <v>14.146690770783932</v>
      </c>
      <c r="K109" s="28">
        <f>+'[2]28'!$O$25</f>
        <v>11.637104506232022</v>
      </c>
      <c r="L109" s="28">
        <f>+'[2]28'!$Q$25</f>
        <v>13.041106824531063</v>
      </c>
      <c r="M109" s="28">
        <f>+'[2]28'!$R$25</f>
        <v>12.677474717387913</v>
      </c>
      <c r="N109" s="28">
        <f>+'[2]28'!$S$25</f>
        <v>12.903120030167397</v>
      </c>
      <c r="O109" s="29">
        <f>+'[2]28'!$T$25</f>
        <v>12.8642783113929</v>
      </c>
    </row>
    <row r="110" spans="1:15">
      <c r="A110" s="10">
        <v>1022</v>
      </c>
      <c r="B110" s="10" t="s">
        <v>31</v>
      </c>
      <c r="C110" s="28">
        <f>+'[2]29'!$E$25</f>
        <v>29.596208363730728</v>
      </c>
      <c r="D110" s="28">
        <f>+'[2]29'!$F$25</f>
        <v>34.276183285704086</v>
      </c>
      <c r="E110" s="28">
        <f>+'[2]29'!$G$25</f>
        <v>31.55915905977956</v>
      </c>
      <c r="F110" s="28">
        <f>+'[2]29'!$I$25</f>
        <v>31.141653946794591</v>
      </c>
      <c r="G110" s="28">
        <f>+'[2]29'!$J$25</f>
        <v>31.777864254850918</v>
      </c>
      <c r="H110" s="28">
        <f>+'[2]29'!$K$25</f>
        <v>33.218452644919623</v>
      </c>
      <c r="I110" s="28">
        <f>+'[2]29'!$M$25</f>
        <v>37.534208459395394</v>
      </c>
      <c r="J110" s="28">
        <f>+'[2]29'!$N$25</f>
        <v>28.572571760362077</v>
      </c>
      <c r="K110" s="28">
        <f>+'[2]29'!$O$25</f>
        <v>32.69123717874524</v>
      </c>
      <c r="L110" s="28">
        <f>+'[2]29'!$Q$25</f>
        <v>30.962196280572012</v>
      </c>
      <c r="M110" s="28">
        <f>+'[2]29'!$R$25</f>
        <v>27.616950652799293</v>
      </c>
      <c r="N110" s="28">
        <f>+'[2]29'!$S$25</f>
        <v>29.346028517513801</v>
      </c>
      <c r="O110" s="29">
        <f>+'[2]29'!$T$25</f>
        <v>31.645501347762757</v>
      </c>
    </row>
    <row r="111" spans="1:15">
      <c r="A111" s="10">
        <v>1023</v>
      </c>
      <c r="B111" s="10" t="s">
        <v>32</v>
      </c>
      <c r="C111" s="28">
        <f>+'[2]30'!$E$25</f>
        <v>24.540173718251399</v>
      </c>
      <c r="D111" s="28">
        <f>+'[2]30'!$F$25</f>
        <v>27.393183380807386</v>
      </c>
      <c r="E111" s="28">
        <f>+'[2]30'!$G$25</f>
        <v>27.997687618246793</v>
      </c>
      <c r="F111" s="28">
        <f>+'[2]30'!$I$25</f>
        <v>29.286582321410066</v>
      </c>
      <c r="G111" s="28">
        <f>+'[2]30'!$J$25</f>
        <v>28.198099220274983</v>
      </c>
      <c r="H111" s="28">
        <f>+'[2]30'!$K$25</f>
        <v>26.741088418114931</v>
      </c>
      <c r="I111" s="28">
        <f>+'[2]30'!$M$25</f>
        <v>28.623011179196201</v>
      </c>
      <c r="J111" s="28">
        <f>+'[2]30'!$N$25</f>
        <v>18.102695546855195</v>
      </c>
      <c r="K111" s="28">
        <f>+'[2]30'!$O$25</f>
        <v>21.291647878150208</v>
      </c>
      <c r="L111" s="28">
        <f>+'[2]30'!$Q$25</f>
        <v>29.897614881130782</v>
      </c>
      <c r="M111" s="28">
        <f>+'[2]30'!$R$25</f>
        <v>24.8698055053672</v>
      </c>
      <c r="N111" s="28">
        <f>+'[2]30'!$S$25</f>
        <v>29.691681210005818</v>
      </c>
      <c r="O111" s="29">
        <f>+'[2]30'!$T$25</f>
        <v>26.384962624907576</v>
      </c>
    </row>
    <row r="112" spans="1:15">
      <c r="A112" s="10">
        <v>1024</v>
      </c>
      <c r="B112" s="10" t="s">
        <v>33</v>
      </c>
      <c r="C112" s="28">
        <f>+'[2]31'!$E$25</f>
        <v>44.620118072856805</v>
      </c>
      <c r="D112" s="28">
        <f>+'[2]31'!$F$25</f>
        <v>46.617975818439319</v>
      </c>
      <c r="E112" s="28">
        <f>+'[2]31'!$G$25</f>
        <v>43.70329725145907</v>
      </c>
      <c r="F112" s="28">
        <f>+'[2]31'!$I$25</f>
        <v>53.597727357072628</v>
      </c>
      <c r="G112" s="28">
        <f>+'[2]31'!$J$25</f>
        <v>45.187128499550077</v>
      </c>
      <c r="H112" s="28">
        <f>+'[2]31'!$K$25</f>
        <v>40.096467262843952</v>
      </c>
      <c r="I112" s="28">
        <f>+'[2]31'!$M$25</f>
        <v>46.219124466494137</v>
      </c>
      <c r="J112" s="28">
        <f>+'[2]31'!$N$25</f>
        <v>42.812950911211267</v>
      </c>
      <c r="K112" s="28">
        <f>+'[2]31'!$O$25</f>
        <v>42.904618903496143</v>
      </c>
      <c r="L112" s="28">
        <f>+'[2]31'!$Q$25</f>
        <v>44.725785347017336</v>
      </c>
      <c r="M112" s="28">
        <f>+'[2]31'!$R$25</f>
        <v>45.539182944616464</v>
      </c>
      <c r="N112" s="28">
        <f>+'[2]31'!$S$25</f>
        <v>43.896524891245576</v>
      </c>
      <c r="O112" s="29">
        <f>+'[2]31'!$T$25</f>
        <v>45.064125023266463</v>
      </c>
    </row>
    <row r="113" spans="1:15">
      <c r="A113" s="10">
        <v>1025</v>
      </c>
      <c r="B113" s="10" t="s">
        <v>34</v>
      </c>
      <c r="C113" s="28">
        <f>+'[2]32'!$E$25</f>
        <v>21.088709677419356</v>
      </c>
      <c r="D113" s="28">
        <f>+'[2]32'!$F$25</f>
        <v>18.873046049852132</v>
      </c>
      <c r="E113" s="28">
        <f>+'[2]32'!$G$25</f>
        <v>18.713902308105208</v>
      </c>
      <c r="F113" s="28">
        <f>+'[2]32'!$I$25</f>
        <v>16.977410514076904</v>
      </c>
      <c r="G113" s="28">
        <f>+'[2]32'!$J$25</f>
        <v>19.553139970020649</v>
      </c>
      <c r="H113" s="28">
        <f>+'[2]32'!$K$25</f>
        <v>18.631268184151978</v>
      </c>
      <c r="I113" s="28">
        <f>+'[2]32'!$M$25</f>
        <v>17.84727863525589</v>
      </c>
      <c r="J113" s="28">
        <f>+'[2]32'!$N$25</f>
        <v>22.884805034203154</v>
      </c>
      <c r="K113" s="28">
        <f>+'[2]32'!$O$25</f>
        <v>20.552934359738433</v>
      </c>
      <c r="L113" s="28">
        <f>+'[2]32'!$Q$25</f>
        <v>19.445903892009863</v>
      </c>
      <c r="M113" s="28">
        <f>+'[2]32'!$R$25</f>
        <v>22.445552403204271</v>
      </c>
      <c r="N113" s="28">
        <f>+'[2]32'!$S$25</f>
        <v>22.531773953281988</v>
      </c>
      <c r="O113" s="29">
        <f>+'[2]32'!$T$25</f>
        <v>20.035640795496477</v>
      </c>
    </row>
    <row r="114" spans="1:15">
      <c r="A114" s="10">
        <v>1026</v>
      </c>
      <c r="B114" s="10" t="s">
        <v>35</v>
      </c>
      <c r="C114" s="28">
        <f>+'[2]33'!$E$25</f>
        <v>19.99748332704165</v>
      </c>
      <c r="D114" s="28">
        <f>+'[2]33'!$F$25</f>
        <v>20.341970738586287</v>
      </c>
      <c r="E114" s="28">
        <f>+'[2]33'!$G$25</f>
        <v>25.213912121285158</v>
      </c>
      <c r="F114" s="28">
        <f>+'[2]33'!$I$25</f>
        <v>25.01469723691946</v>
      </c>
      <c r="G114" s="28">
        <f>+'[2]33'!$J$25</f>
        <v>22.641509433962263</v>
      </c>
      <c r="H114" s="28">
        <f>+'[2]33'!$K$25</f>
        <v>28.543972583707681</v>
      </c>
      <c r="I114" s="28">
        <f>+'[2]33'!$M$25</f>
        <v>22.341485006086092</v>
      </c>
      <c r="J114" s="28">
        <f>+'[2]33'!$N$25</f>
        <v>19.347520795073997</v>
      </c>
      <c r="K114" s="28">
        <f>+'[2]33'!$O$25</f>
        <v>16.726676822231454</v>
      </c>
      <c r="L114" s="28">
        <f>+'[2]33'!$Q$25</f>
        <v>19.62231800538185</v>
      </c>
      <c r="M114" s="28">
        <f>+'[2]33'!$R$25</f>
        <v>17.457232720484825</v>
      </c>
      <c r="N114" s="28">
        <f>+'[2]33'!$S$25</f>
        <v>19.294494922501336</v>
      </c>
      <c r="O114" s="29">
        <f>+'[2]33'!$T$25</f>
        <v>21.422393137580457</v>
      </c>
    </row>
    <row r="115" spans="1:15">
      <c r="A115" s="10">
        <v>1027</v>
      </c>
      <c r="B115" s="10" t="s">
        <v>36</v>
      </c>
      <c r="C115" s="28">
        <f>+'[2]34'!$E$25</f>
        <v>18.880500298286396</v>
      </c>
      <c r="D115" s="28">
        <f>+'[2]34'!$F$25</f>
        <v>25.428934547765305</v>
      </c>
      <c r="E115" s="28">
        <f>+'[2]34'!$G$25</f>
        <v>31.263091333043512</v>
      </c>
      <c r="F115" s="28">
        <f>+'[2]34'!$I$25</f>
        <v>22.430440495914986</v>
      </c>
      <c r="G115" s="28">
        <f>+'[2]34'!$J$25</f>
        <v>27.12947189097104</v>
      </c>
      <c r="H115" s="28">
        <f>+'[2]34'!$K$25</f>
        <v>34.235349502205636</v>
      </c>
      <c r="I115" s="28">
        <f>+'[2]34'!$M$25</f>
        <v>30.276784352277158</v>
      </c>
      <c r="J115" s="28">
        <f>+'[2]34'!$N$25</f>
        <v>12.572988700452381</v>
      </c>
      <c r="K115" s="28">
        <f>+'[2]34'!$O$25</f>
        <v>6.9374122452452882</v>
      </c>
      <c r="L115" s="28">
        <f>+'[2]34'!$Q$25</f>
        <v>16.107396750169261</v>
      </c>
      <c r="M115" s="28">
        <f>+'[2]34'!$R$25</f>
        <v>7.5325118114071401</v>
      </c>
      <c r="N115" s="28">
        <f>+'[2]34'!$S$25</f>
        <v>11.113346297413889</v>
      </c>
      <c r="O115" s="29">
        <f>+'[2]34'!$T$25</f>
        <v>20.997871718058118</v>
      </c>
    </row>
    <row r="116" spans="1:15">
      <c r="A116" s="10">
        <v>1028</v>
      </c>
      <c r="B116" s="10" t="s">
        <v>37</v>
      </c>
      <c r="C116" s="28">
        <f>+'[2]35'!$E$25</f>
        <v>33.134150919784759</v>
      </c>
      <c r="D116" s="28">
        <f>+'[2]35'!$F$25</f>
        <v>28.186327746631836</v>
      </c>
      <c r="E116" s="28">
        <f>+'[2]35'!$G$25</f>
        <v>30.540177751402371</v>
      </c>
      <c r="F116" s="28">
        <f>+'[2]35'!$I$25</f>
        <v>28.999964541940972</v>
      </c>
      <c r="G116" s="28">
        <f>+'[2]35'!$J$25</f>
        <v>30.697123899539513</v>
      </c>
      <c r="H116" s="28">
        <f>+'[2]35'!$K$25</f>
        <v>29.450375784568141</v>
      </c>
      <c r="I116" s="28">
        <f>+'[2]35'!$M$25</f>
        <v>29.012823332328754</v>
      </c>
      <c r="J116" s="28">
        <f>+'[2]35'!$N$25</f>
        <v>22.847952294420427</v>
      </c>
      <c r="K116" s="28">
        <f>+'[2]35'!$O$25</f>
        <v>22.688585918311652</v>
      </c>
      <c r="L116" s="28">
        <f>+'[2]35'!$Q$25</f>
        <v>26.994896612900508</v>
      </c>
      <c r="M116" s="28">
        <f>+'[2]35'!$R$25</f>
        <v>27.664384518653065</v>
      </c>
      <c r="N116" s="28">
        <f>+'[2]35'!$S$25</f>
        <v>28.050362242385876</v>
      </c>
      <c r="O116" s="29">
        <f>+'[2]35'!$T$25</f>
        <v>28.168058546699871</v>
      </c>
    </row>
    <row r="117" spans="1:15">
      <c r="A117" s="10">
        <v>1029</v>
      </c>
      <c r="B117" s="10" t="s">
        <v>38</v>
      </c>
      <c r="C117" s="28">
        <f>+'[2]36'!$E$25</f>
        <v>14.207539521686259</v>
      </c>
      <c r="D117" s="28">
        <f>+'[2]36'!$F$25</f>
        <v>14.580189619337755</v>
      </c>
      <c r="E117" s="28">
        <f>+'[2]36'!$G$25</f>
        <v>15.612169021370146</v>
      </c>
      <c r="F117" s="28">
        <f>+'[2]36'!$I$25</f>
        <v>14.512994584510144</v>
      </c>
      <c r="G117" s="28">
        <f>+'[2]36'!$J$25</f>
        <v>15.873758817826218</v>
      </c>
      <c r="H117" s="28">
        <f>+'[2]36'!$K$25</f>
        <v>15.159445575264128</v>
      </c>
      <c r="I117" s="28">
        <f>+'[2]36'!$M$25</f>
        <v>15.179311635867675</v>
      </c>
      <c r="J117" s="28">
        <f>+'[2]36'!$N$25</f>
        <v>15.089495124058757</v>
      </c>
      <c r="K117" s="28">
        <f>+'[2]36'!$O$25</f>
        <v>15.170385288038581</v>
      </c>
      <c r="L117" s="28">
        <f>+'[2]36'!$Q$25</f>
        <v>14.848857885378198</v>
      </c>
      <c r="M117" s="28">
        <f>+'[2]36'!$R$25</f>
        <v>14.941512713986858</v>
      </c>
      <c r="N117" s="28">
        <f>+'[2]36'!$S$25</f>
        <v>20.538310303768725</v>
      </c>
      <c r="O117" s="29">
        <f>+'[2]36'!$T$25</f>
        <v>15.484622240964548</v>
      </c>
    </row>
    <row r="118" spans="1:15">
      <c r="A118" s="10">
        <v>1030</v>
      </c>
      <c r="B118" s="10" t="s">
        <v>18</v>
      </c>
      <c r="C118" s="28">
        <f>+'[2]37'!$E$25</f>
        <v>18.047754093861496</v>
      </c>
      <c r="D118" s="28">
        <f>+'[2]37'!$F$25</f>
        <v>17.869205298013245</v>
      </c>
      <c r="E118" s="28">
        <f>+'[2]37'!$G$25</f>
        <v>17.693287247589595</v>
      </c>
      <c r="F118" s="28">
        <f>+'[2]37'!$I$25</f>
        <v>18.015202702702702</v>
      </c>
      <c r="G118" s="28">
        <f>+'[2]37'!$J$25</f>
        <v>17.845954412876743</v>
      </c>
      <c r="H118" s="28">
        <f>+'[2]37'!$K$25</f>
        <v>18.183121019108281</v>
      </c>
      <c r="I118" s="28">
        <f>+'[2]37'!$M$25</f>
        <v>19.452035886818496</v>
      </c>
      <c r="J118" s="28">
        <f>+'[2]37'!$N$25</f>
        <v>17.03465476503019</v>
      </c>
      <c r="K118" s="28">
        <f>+'[2]37'!$O$25</f>
        <v>16.287616511318241</v>
      </c>
      <c r="L118" s="28">
        <f>+'[2]37'!$Q$25</f>
        <v>16.726352794296414</v>
      </c>
      <c r="M118" s="28">
        <f>+'[2]37'!$R$25</f>
        <v>16.21344537815126</v>
      </c>
      <c r="N118" s="28">
        <f>+'[2]37'!$S$25</f>
        <v>17.445217391304347</v>
      </c>
      <c r="O118" s="29">
        <f>+'[2]37'!$T$25</f>
        <v>17.558207672213687</v>
      </c>
    </row>
    <row r="119" spans="1:15">
      <c r="A119" s="4">
        <v>10300</v>
      </c>
      <c r="B119" s="4" t="s">
        <v>66</v>
      </c>
      <c r="C119" s="25">
        <f>+[2]รวม!$E$25</f>
        <v>28.553271097500769</v>
      </c>
      <c r="D119" s="25">
        <f>+[2]รวม!$F$25</f>
        <v>27.71492111366695</v>
      </c>
      <c r="E119" s="25">
        <f>+[2]รวม!$G$25</f>
        <v>28.279060596994576</v>
      </c>
      <c r="F119" s="25">
        <f>+[2]รวม!$I$25</f>
        <v>28.595680556507435</v>
      </c>
      <c r="G119" s="25">
        <f>+[2]รวม!$J$25</f>
        <v>27.792916532482739</v>
      </c>
      <c r="H119" s="25">
        <f>+[2]รวม!$K$25</f>
        <v>29.532860932556904</v>
      </c>
      <c r="I119" s="25">
        <f>+[2]รวม!$M$25</f>
        <v>29.773328176406146</v>
      </c>
      <c r="J119" s="25">
        <f>+[2]รวม!$N$25</f>
        <v>23.57265487623981</v>
      </c>
      <c r="K119" s="25">
        <f>+[2]รวม!$O$25</f>
        <v>24.482123509914306</v>
      </c>
      <c r="L119" s="25">
        <f>+[2]รวม!$Q$25</f>
        <v>27.246600354393291</v>
      </c>
      <c r="M119" s="25">
        <f>+[2]รวม!$R$25</f>
        <v>27.581810074589523</v>
      </c>
      <c r="N119" s="25">
        <f>+[2]รวม!$S$25</f>
        <v>28.86457511202617</v>
      </c>
      <c r="O119" s="25">
        <f>+[2]รวม!$T$25</f>
        <v>27.610098665978807</v>
      </c>
    </row>
    <row r="120" spans="1:15">
      <c r="A120" s="32"/>
      <c r="B120" s="32"/>
      <c r="C120"/>
      <c r="D120"/>
      <c r="E120"/>
      <c r="F120"/>
      <c r="G120"/>
      <c r="H120"/>
      <c r="I120"/>
      <c r="J120"/>
      <c r="K120"/>
      <c r="L120"/>
      <c r="M120"/>
      <c r="N120"/>
      <c r="O120" s="32"/>
    </row>
    <row r="121" spans="1:15">
      <c r="A121" s="3" t="s">
        <v>55</v>
      </c>
      <c r="B121" s="3" t="s">
        <v>42</v>
      </c>
      <c r="C121" s="3" t="s">
        <v>0</v>
      </c>
      <c r="D121" s="3" t="s">
        <v>1</v>
      </c>
      <c r="E121" s="3" t="s">
        <v>2</v>
      </c>
      <c r="F121" s="3" t="s">
        <v>3</v>
      </c>
      <c r="G121" s="3" t="s">
        <v>4</v>
      </c>
      <c r="H121" s="3" t="s">
        <v>5</v>
      </c>
      <c r="I121" s="3" t="s">
        <v>6</v>
      </c>
      <c r="J121" s="3" t="s">
        <v>7</v>
      </c>
      <c r="K121" s="3" t="s">
        <v>8</v>
      </c>
      <c r="L121" s="3" t="s">
        <v>9</v>
      </c>
      <c r="M121" s="3" t="s">
        <v>10</v>
      </c>
      <c r="N121" s="3" t="s">
        <v>11</v>
      </c>
      <c r="O121" s="3" t="s">
        <v>66</v>
      </c>
    </row>
    <row r="122" spans="1:15">
      <c r="A122" s="7">
        <v>1004</v>
      </c>
      <c r="B122" s="7" t="s">
        <v>99</v>
      </c>
      <c r="C122" s="19">
        <f>+'[2]11'!$E$27</f>
        <v>0.85726964693963947</v>
      </c>
      <c r="D122" s="19">
        <f>+'[2]11'!$F$27</f>
        <v>0.91097962401921251</v>
      </c>
      <c r="E122" s="19">
        <f>+'[2]11'!$G$27</f>
        <v>0.8612498385640045</v>
      </c>
      <c r="F122" s="19">
        <f>+'[2]11'!$I$27</f>
        <v>0.90059805918014024</v>
      </c>
      <c r="G122" s="19">
        <f>+'[2]11'!$J$27</f>
        <v>0.945117159338419</v>
      </c>
      <c r="H122" s="19">
        <f>+'[2]11'!$K$27</f>
        <v>0.85253115980852989</v>
      </c>
      <c r="I122" s="19">
        <f>+'[2]11'!$M$27</f>
        <v>0.86639080338009766</v>
      </c>
      <c r="J122" s="19">
        <f>+'[2]11'!$N$27</f>
        <v>1.0261374781141701</v>
      </c>
      <c r="K122" s="19">
        <f>+'[2]11'!$O$27</f>
        <v>0.99024871702283646</v>
      </c>
      <c r="L122" s="19">
        <f>+'[2]11'!$Q$27</f>
        <v>0.88858010224383399</v>
      </c>
      <c r="M122" s="19">
        <f>+'[2]11'!$R$27</f>
        <v>0.88208600343680954</v>
      </c>
      <c r="N122" s="19">
        <f>+'[2]11'!$S$27</f>
        <v>0.86939319579508623</v>
      </c>
      <c r="O122" s="20">
        <f>+'[2]11'!$T$27</f>
        <v>0.90422348048617451</v>
      </c>
    </row>
    <row r="123" spans="1:15">
      <c r="A123" s="10">
        <v>1005</v>
      </c>
      <c r="B123" s="10" t="s">
        <v>13</v>
      </c>
      <c r="C123" s="21">
        <f>+'[2]12'!$E$27</f>
        <v>0.47731079086209066</v>
      </c>
      <c r="D123" s="21">
        <f>+'[2]12'!$F$27</f>
        <v>0.5244052502050861</v>
      </c>
      <c r="E123" s="21">
        <f>+'[2]12'!$G$27</f>
        <v>0.50728450555261762</v>
      </c>
      <c r="F123" s="21">
        <f>+'[2]12'!$I$27</f>
        <v>0.49994053204001532</v>
      </c>
      <c r="G123" s="21">
        <f>+'[2]12'!$J$27</f>
        <v>0.52428717648779066</v>
      </c>
      <c r="H123" s="21">
        <f>+'[2]12'!$K$27</f>
        <v>0.51993961089904606</v>
      </c>
      <c r="I123" s="21">
        <f>+'[2]12'!$M$27</f>
        <v>0.63116370808678501</v>
      </c>
      <c r="J123" s="21">
        <f>+'[2]12'!$N$27</f>
        <v>0.70240264251353368</v>
      </c>
      <c r="K123" s="21">
        <f>+'[2]12'!$O$27</f>
        <v>0.6095449949443883</v>
      </c>
      <c r="L123" s="21">
        <f>+'[2]12'!$Q$27</f>
        <v>0.50673562978789932</v>
      </c>
      <c r="M123" s="21">
        <f>+'[2]12'!$R$27</f>
        <v>0.53026188103658256</v>
      </c>
      <c r="N123" s="21">
        <f>+'[2]12'!$S$27</f>
        <v>0.53047273704002151</v>
      </c>
      <c r="O123" s="22">
        <f>+'[2]12'!$T$27</f>
        <v>0.54571980428938005</v>
      </c>
    </row>
    <row r="124" spans="1:15">
      <c r="A124" s="10">
        <v>1006</v>
      </c>
      <c r="B124" s="10" t="s">
        <v>14</v>
      </c>
      <c r="C124" s="21">
        <f>+'[2]13'!$E$27</f>
        <v>0.51236590709626906</v>
      </c>
      <c r="D124" s="21">
        <f>+'[2]13'!$F$27</f>
        <v>0.55109555296253077</v>
      </c>
      <c r="E124" s="21">
        <f>+'[2]13'!$G$27</f>
        <v>0.53661271633087881</v>
      </c>
      <c r="F124" s="21">
        <f>+'[2]13'!$I$27</f>
        <v>0.54646029072768287</v>
      </c>
      <c r="G124" s="21">
        <f>+'[2]13'!$J$27</f>
        <v>0.5724755406332358</v>
      </c>
      <c r="H124" s="21">
        <f>+'[2]13'!$K$27</f>
        <v>0.53939233031228251</v>
      </c>
      <c r="I124" s="21">
        <f>+'[2]13'!$M$27</f>
        <v>0.62857904668143405</v>
      </c>
      <c r="J124" s="21">
        <f>+'[2]13'!$N$27</f>
        <v>0.65666993460192213</v>
      </c>
      <c r="K124" s="21">
        <f>+'[2]13'!$O$27</f>
        <v>0.62198526015623434</v>
      </c>
      <c r="L124" s="21">
        <f>+'[2]13'!$Q$27</f>
        <v>0.55102389635630022</v>
      </c>
      <c r="M124" s="21">
        <f>+'[2]13'!$R$27</f>
        <v>0.52893410863772017</v>
      </c>
      <c r="N124" s="21">
        <f>+'[2]13'!$S$27</f>
        <v>0.48625869425448592</v>
      </c>
      <c r="O124" s="22">
        <f>+'[2]13'!$T$27</f>
        <v>0.55869440049708818</v>
      </c>
    </row>
    <row r="125" spans="1:15">
      <c r="A125" s="10">
        <v>1007</v>
      </c>
      <c r="B125" s="10" t="s">
        <v>15</v>
      </c>
      <c r="C125" s="21">
        <f>+'[2]14'!$E$27</f>
        <v>0.81561828692812355</v>
      </c>
      <c r="D125" s="21">
        <f>+'[2]14'!$F$27</f>
        <v>0.83812495936545084</v>
      </c>
      <c r="E125" s="21">
        <f>+'[2]14'!$G$27</f>
        <v>0.82637840222263714</v>
      </c>
      <c r="F125" s="21">
        <f>+'[2]14'!$I$27</f>
        <v>0.84745121465551576</v>
      </c>
      <c r="G125" s="21">
        <f>+'[2]14'!$J$27</f>
        <v>0.88460950049720799</v>
      </c>
      <c r="H125" s="21">
        <f>+'[2]14'!$K$27</f>
        <v>0.80144033047773078</v>
      </c>
      <c r="I125" s="21">
        <f>+'[2]14'!$M$27</f>
        <v>0.93363044655109462</v>
      </c>
      <c r="J125" s="21">
        <f>+'[2]14'!$N$27</f>
        <v>0.95378731773647218</v>
      </c>
      <c r="K125" s="21">
        <f>+'[2]14'!$O$27</f>
        <v>0.96231590781337828</v>
      </c>
      <c r="L125" s="21">
        <f>+'[2]14'!$Q$27</f>
        <v>0.81548319759702848</v>
      </c>
      <c r="M125" s="21">
        <f>+'[2]14'!$R$27</f>
        <v>0.79917888563049855</v>
      </c>
      <c r="N125" s="21">
        <f>+'[2]14'!$S$27</f>
        <v>0.80838349891051442</v>
      </c>
      <c r="O125" s="22">
        <f>+'[2]14'!$T$27</f>
        <v>0.856041079255766</v>
      </c>
    </row>
    <row r="126" spans="1:15">
      <c r="A126" s="10">
        <v>1008</v>
      </c>
      <c r="B126" s="10" t="s">
        <v>16</v>
      </c>
      <c r="C126" s="21">
        <f>+'[2]15'!$E$27</f>
        <v>0.55028462998102468</v>
      </c>
      <c r="D126" s="21">
        <f>+'[2]15'!$F$27</f>
        <v>0.59445025447953703</v>
      </c>
      <c r="E126" s="21">
        <f>+'[2]15'!$G$27</f>
        <v>0.57926017561080556</v>
      </c>
      <c r="F126" s="21">
        <f>+'[2]15'!$I$27</f>
        <v>0.59497169408246098</v>
      </c>
      <c r="G126" s="21">
        <f>+'[2]15'!$J$27</f>
        <v>0.6198780702268597</v>
      </c>
      <c r="H126" s="21">
        <f>+'[2]15'!$K$27</f>
        <v>0.5674245355402685</v>
      </c>
      <c r="I126" s="21">
        <f>+'[2]15'!$M$27</f>
        <v>0.62369057211925871</v>
      </c>
      <c r="J126" s="21">
        <f>+'[2]15'!$N$27</f>
        <v>0.72426468221525542</v>
      </c>
      <c r="K126" s="21">
        <f>+'[2]15'!$O$27</f>
        <v>0.69143536875495637</v>
      </c>
      <c r="L126" s="21">
        <f>+'[2]15'!$Q$27</f>
        <v>0.55273492286115011</v>
      </c>
      <c r="M126" s="21">
        <f>+'[2]15'!$R$27</f>
        <v>0.51823806680303397</v>
      </c>
      <c r="N126" s="21">
        <f>+'[2]15'!$S$27</f>
        <v>0.52026965115518031</v>
      </c>
      <c r="O126" s="22">
        <f>+'[2]15'!$T$27</f>
        <v>0.5959566497637111</v>
      </c>
    </row>
    <row r="127" spans="1:15">
      <c r="A127" s="10">
        <v>1009</v>
      </c>
      <c r="B127" s="10" t="s">
        <v>17</v>
      </c>
      <c r="C127" s="21">
        <f>+'[2]16'!$E$27</f>
        <v>0.75266043510017655</v>
      </c>
      <c r="D127" s="21">
        <f>+'[2]16'!$F$27</f>
        <v>0.70462460747930344</v>
      </c>
      <c r="E127" s="21">
        <f>+'[2]16'!$G$27</f>
        <v>0.64402669948440161</v>
      </c>
      <c r="F127" s="21">
        <f>+'[2]16'!$I$27</f>
        <v>0.7162088609891506</v>
      </c>
      <c r="G127" s="21">
        <f>+'[2]16'!$J$27</f>
        <v>0.7253819949399366</v>
      </c>
      <c r="H127" s="21">
        <f>+'[2]16'!$K$27</f>
        <v>0.69349480227199656</v>
      </c>
      <c r="I127" s="21">
        <f>+'[2]16'!$M$27</f>
        <v>0.73182275931520646</v>
      </c>
      <c r="J127" s="21">
        <f>+'[2]16'!$N$27</f>
        <v>0.83513812348625782</v>
      </c>
      <c r="K127" s="21">
        <f>+'[2]16'!$O$27</f>
        <v>0.78336031660370575</v>
      </c>
      <c r="L127" s="21">
        <f>+'[2]16'!$Q$27</f>
        <v>0.75160035144973014</v>
      </c>
      <c r="M127" s="21">
        <f>+'[2]16'!$R$27</f>
        <v>0.7151810014276534</v>
      </c>
      <c r="N127" s="21">
        <f>+'[2]16'!$S$27</f>
        <v>0.6993819750122271</v>
      </c>
      <c r="O127" s="22">
        <f>+'[2]16'!$T$27</f>
        <v>0.73169358855625566</v>
      </c>
    </row>
    <row r="128" spans="1:15">
      <c r="A128" s="10">
        <v>1010</v>
      </c>
      <c r="B128" s="10" t="s">
        <v>19</v>
      </c>
      <c r="C128" s="23">
        <f>+'[2]17'!$E$27</f>
        <v>0.78515935664763137</v>
      </c>
      <c r="D128" s="23">
        <f>+'[2]17'!$F$27</f>
        <v>0.81421365461847395</v>
      </c>
      <c r="E128" s="23">
        <f>+'[2]17'!$G$27</f>
        <v>0.8205314077006719</v>
      </c>
      <c r="F128" s="23">
        <f>+'[2]17'!$I$27</f>
        <v>0.84002331239534866</v>
      </c>
      <c r="G128" s="23">
        <f>+'[2]17'!$J$27</f>
        <v>0.84538078930202221</v>
      </c>
      <c r="H128" s="23">
        <f>+'[2]17'!$K$27</f>
        <v>0.79427691329804784</v>
      </c>
      <c r="I128" s="23">
        <f>+'[2]17'!$M$27</f>
        <v>0.83037672416501718</v>
      </c>
      <c r="J128" s="23">
        <f>+'[2]17'!$N$27</f>
        <v>1.0104277969651934</v>
      </c>
      <c r="K128" s="23">
        <f>+'[2]17'!$O$27</f>
        <v>0.90436244745446048</v>
      </c>
      <c r="L128" s="23">
        <f>+'[2]17'!$Q$27</f>
        <v>0.74184554502938005</v>
      </c>
      <c r="M128" s="23">
        <f>+'[2]17'!$R$27</f>
        <v>0.68663509257491884</v>
      </c>
      <c r="N128" s="23">
        <f>+'[2]17'!$S$27</f>
        <v>0.85496806681405058</v>
      </c>
      <c r="O128" s="24">
        <f>+'[2]17'!$T$27</f>
        <v>0.8262483178878488</v>
      </c>
    </row>
    <row r="129" spans="1:15">
      <c r="A129" s="42">
        <v>1011</v>
      </c>
      <c r="B129" s="10" t="s">
        <v>20</v>
      </c>
      <c r="C129" s="21">
        <f>+'[2]18'!$E$27</f>
        <v>0.54683083822359158</v>
      </c>
      <c r="D129" s="21">
        <f>+'[2]18'!$F$27</f>
        <v>0.55775080906148866</v>
      </c>
      <c r="E129" s="21">
        <f>+'[2]18'!$G$27</f>
        <v>0.55681889222305581</v>
      </c>
      <c r="F129" s="21">
        <f>+'[2]18'!$I$27</f>
        <v>0.60509690670221017</v>
      </c>
      <c r="G129" s="21">
        <f>+'[2]18'!$J$27</f>
        <v>0.57005378838652021</v>
      </c>
      <c r="H129" s="21">
        <f>+'[2]18'!$K$27</f>
        <v>0.56813125695216904</v>
      </c>
      <c r="I129" s="21">
        <f>+'[2]18'!$M$27</f>
        <v>0.67001231771764613</v>
      </c>
      <c r="J129" s="21">
        <f>+'[2]18'!$N$27</f>
        <v>0.7286599467143714</v>
      </c>
      <c r="K129" s="21">
        <f>+'[2]18'!$O$27</f>
        <v>0.68799149840595109</v>
      </c>
      <c r="L129" s="21">
        <f>+'[2]18'!$Q$27</f>
        <v>0.55478086133142535</v>
      </c>
      <c r="M129" s="21">
        <f>+'[2]18'!$R$27</f>
        <v>0.51806010658922097</v>
      </c>
      <c r="N129" s="21">
        <f>+'[2]18'!$S$27</f>
        <v>0.51098297638660073</v>
      </c>
      <c r="O129" s="22">
        <f>+'[2]18'!$T$27</f>
        <v>0.58989451760059475</v>
      </c>
    </row>
    <row r="130" spans="1:15">
      <c r="A130" s="10">
        <v>1012</v>
      </c>
      <c r="B130" s="10" t="s">
        <v>21</v>
      </c>
      <c r="C130" s="21">
        <f>+'[2]19'!$E$27</f>
        <v>0.60620431454793955</v>
      </c>
      <c r="D130" s="21">
        <f>+'[2]19'!$F$27</f>
        <v>0.58899068347052352</v>
      </c>
      <c r="E130" s="21">
        <f>+'[2]19'!$G$27</f>
        <v>0.59379328248352736</v>
      </c>
      <c r="F130" s="21">
        <f>+'[2]19'!$I$27</f>
        <v>0.59969135340035662</v>
      </c>
      <c r="G130" s="21">
        <f>+'[2]19'!$J$27</f>
        <v>0.62913257280334178</v>
      </c>
      <c r="H130" s="21">
        <f>+'[2]19'!$K$27</f>
        <v>0.59551839972162868</v>
      </c>
      <c r="I130" s="21">
        <f>+'[2]19'!$M$27</f>
        <v>0.65522917814087267</v>
      </c>
      <c r="J130" s="21">
        <f>+'[2]19'!$N$27</f>
        <v>0.76438888962608131</v>
      </c>
      <c r="K130" s="21">
        <f>+'[2]19'!$O$27</f>
        <v>0.82572183258948906</v>
      </c>
      <c r="L130" s="21">
        <f>+'[2]19'!$Q$27</f>
        <v>0.67282985819201024</v>
      </c>
      <c r="M130" s="21">
        <f>+'[2]19'!$R$27</f>
        <v>0.66919636885965672</v>
      </c>
      <c r="N130" s="21">
        <f>+'[2]19'!$S$27</f>
        <v>0.64609338673146444</v>
      </c>
      <c r="O130" s="22">
        <f>+'[2]19'!$T$27</f>
        <v>0.65105568716154549</v>
      </c>
    </row>
    <row r="131" spans="1:15">
      <c r="A131" s="10">
        <v>1013</v>
      </c>
      <c r="B131" s="10" t="s">
        <v>22</v>
      </c>
      <c r="C131" s="21">
        <f>+'[2]20'!$E$27</f>
        <v>0.54082131968231262</v>
      </c>
      <c r="D131" s="21">
        <f>+'[2]20'!$F$27</f>
        <v>0.48879813302217034</v>
      </c>
      <c r="E131" s="21">
        <f>+'[2]20'!$G$27</f>
        <v>0.51797558034368407</v>
      </c>
      <c r="F131" s="21">
        <f>+'[2]20'!$I$27</f>
        <v>0.51812515300453832</v>
      </c>
      <c r="G131" s="21">
        <f>+'[2]20'!$J$27</f>
        <v>0.49490387802452768</v>
      </c>
      <c r="H131" s="21">
        <f>+'[2]20'!$K$27</f>
        <v>0.48041076012947875</v>
      </c>
      <c r="I131" s="21">
        <f>+'[2]20'!$M$27</f>
        <v>0.56624521072796929</v>
      </c>
      <c r="J131" s="21">
        <f>+'[2]20'!$N$27</f>
        <v>0.67175065088538877</v>
      </c>
      <c r="K131" s="21">
        <f>+'[2]20'!$O$27</f>
        <v>0.52688418240793744</v>
      </c>
      <c r="L131" s="21">
        <f>+'[2]20'!$Q$27</f>
        <v>0.47575561512154541</v>
      </c>
      <c r="M131" s="21">
        <f>+'[2]20'!$R$27</f>
        <v>0.48709307062701379</v>
      </c>
      <c r="N131" s="21">
        <f>+'[2]20'!$S$27</f>
        <v>0.47342884431709648</v>
      </c>
      <c r="O131" s="22">
        <f>+'[2]20'!$T$27</f>
        <v>0.52006418515678732</v>
      </c>
    </row>
    <row r="132" spans="1:15">
      <c r="A132" s="10">
        <v>1014</v>
      </c>
      <c r="B132" s="10" t="s">
        <v>23</v>
      </c>
      <c r="C132" s="21">
        <f>+'[2]21'!$E$27</f>
        <v>0.6263671548973927</v>
      </c>
      <c r="D132" s="21">
        <f>+'[2]21'!$F$27</f>
        <v>0.66520891736750765</v>
      </c>
      <c r="E132" s="21">
        <f>+'[2]21'!$G$27</f>
        <v>0.62506246715478286</v>
      </c>
      <c r="F132" s="21">
        <f>+'[2]21'!$I$27</f>
        <v>0.64082728028262148</v>
      </c>
      <c r="G132" s="21">
        <f>+'[2]21'!$J$27</f>
        <v>0.68530154035568336</v>
      </c>
      <c r="H132" s="21">
        <f>+'[2]21'!$K$27</f>
        <v>0.61590776608011455</v>
      </c>
      <c r="I132" s="21">
        <f>+'[2]21'!$M$27</f>
        <v>0.66803803629972269</v>
      </c>
      <c r="J132" s="21">
        <f>+'[2]21'!$N$27</f>
        <v>0.80847415767108544</v>
      </c>
      <c r="K132" s="21">
        <f>+'[2]21'!$O$27</f>
        <v>0.70977977443372808</v>
      </c>
      <c r="L132" s="21">
        <f>+'[2]21'!$Q$27</f>
        <v>0.64656098077371049</v>
      </c>
      <c r="M132" s="21">
        <f>+'[2]21'!$R$27</f>
        <v>0.62819137697241456</v>
      </c>
      <c r="N132" s="21">
        <f>+'[2]21'!$S$27</f>
        <v>0.63387105161887525</v>
      </c>
      <c r="O132" s="22">
        <f>+'[2]21'!$T$27</f>
        <v>0.66332974407783696</v>
      </c>
    </row>
    <row r="133" spans="1:15">
      <c r="A133" s="10">
        <v>1015</v>
      </c>
      <c r="B133" s="10" t="s">
        <v>24</v>
      </c>
      <c r="C133" s="21">
        <f>+'[2]22'!$E$27</f>
        <v>0.54158625126367066</v>
      </c>
      <c r="D133" s="21">
        <f>+'[2]22'!$F$27</f>
        <v>0.53217766278568346</v>
      </c>
      <c r="E133" s="21">
        <f>+'[2]22'!$G$27</f>
        <v>0.54648516660576063</v>
      </c>
      <c r="F133" s="21">
        <f>+'[2]22'!$I$27</f>
        <v>0.57817426048583365</v>
      </c>
      <c r="G133" s="21">
        <f>+'[2]22'!$J$27</f>
        <v>0.58654109401522203</v>
      </c>
      <c r="H133" s="21">
        <f>+'[2]22'!$K$27</f>
        <v>0.5766257464480784</v>
      </c>
      <c r="I133" s="21">
        <f>+'[2]22'!$M$27</f>
        <v>0.68680890695114727</v>
      </c>
      <c r="J133" s="21">
        <f>+'[2]22'!$N$27</f>
        <v>0.70820668693009114</v>
      </c>
      <c r="K133" s="21">
        <f>+'[2]22'!$O$27</f>
        <v>0.57044994944388272</v>
      </c>
      <c r="L133" s="21">
        <f>+'[2]22'!$Q$27</f>
        <v>0.59346536104124437</v>
      </c>
      <c r="M133" s="21">
        <f>+'[2]22'!$R$27</f>
        <v>0.50978384943799226</v>
      </c>
      <c r="N133" s="21">
        <f>+'[2]22'!$S$27</f>
        <v>0.47388497652582162</v>
      </c>
      <c r="O133" s="22">
        <f>+'[2]22'!$T$27</f>
        <v>0.57617626502655861</v>
      </c>
    </row>
    <row r="134" spans="1:15">
      <c r="A134" s="10">
        <v>1016</v>
      </c>
      <c r="B134" s="10" t="s">
        <v>25</v>
      </c>
      <c r="C134" s="21">
        <f>+'[2]23'!$E$27</f>
        <v>0.44185538483943787</v>
      </c>
      <c r="D134" s="21">
        <f>+'[2]23'!$F$27</f>
        <v>0.47183550859747253</v>
      </c>
      <c r="E134" s="21">
        <f>+'[2]23'!$G$27</f>
        <v>0.43276588825376178</v>
      </c>
      <c r="F134" s="21">
        <f>+'[2]23'!$I$27</f>
        <v>0.49415632850289753</v>
      </c>
      <c r="G134" s="21">
        <f>+'[2]23'!$J$27</f>
        <v>0.47767547385926845</v>
      </c>
      <c r="H134" s="21">
        <f>+'[2]23'!$K$27</f>
        <v>0.50214690161934894</v>
      </c>
      <c r="I134" s="21">
        <f>+'[2]23'!$M$27</f>
        <v>0.57024028629856849</v>
      </c>
      <c r="J134" s="21">
        <f>+'[2]23'!$N$27</f>
        <v>0.63224028331382343</v>
      </c>
      <c r="K134" s="21">
        <f>+'[2]23'!$O$27</f>
        <v>0.56324910298496067</v>
      </c>
      <c r="L134" s="21">
        <f>+'[2]23'!$Q$27</f>
        <v>0.48946184154933037</v>
      </c>
      <c r="M134" s="21">
        <f>+'[2]23'!$R$27</f>
        <v>0.44260996844559625</v>
      </c>
      <c r="N134" s="21">
        <f>+'[2]23'!$S$27</f>
        <v>0.42430908493261521</v>
      </c>
      <c r="O134" s="22">
        <f>+'[2]23'!$T$27</f>
        <v>0.49546154583035512</v>
      </c>
    </row>
    <row r="135" spans="1:15">
      <c r="A135" s="10">
        <v>1017</v>
      </c>
      <c r="B135" s="10" t="s">
        <v>26</v>
      </c>
      <c r="C135" s="21">
        <f>+'[2]24'!$E$27</f>
        <v>0.6206010449455388</v>
      </c>
      <c r="D135" s="21">
        <f>+'[2]24'!$F$27</f>
        <v>0.62737887621040744</v>
      </c>
      <c r="E135" s="21">
        <f>+'[2]24'!$G$27</f>
        <v>0.61180747516913547</v>
      </c>
      <c r="F135" s="21">
        <f>+'[2]24'!$I$27</f>
        <v>0.58507908335709413</v>
      </c>
      <c r="G135" s="21">
        <f>+'[2]24'!$J$27</f>
        <v>0.62913531970360292</v>
      </c>
      <c r="H135" s="21">
        <f>+'[2]24'!$K$27</f>
        <v>0.60459060753911398</v>
      </c>
      <c r="I135" s="21">
        <f>+'[2]24'!$M$27</f>
        <v>0.68081435472739815</v>
      </c>
      <c r="J135" s="21">
        <f>+'[2]24'!$N$27</f>
        <v>0.79968746731244078</v>
      </c>
      <c r="K135" s="21">
        <f>+'[2]24'!$O$27</f>
        <v>0.68325909973406429</v>
      </c>
      <c r="L135" s="21">
        <f>+'[2]24'!$Q$27</f>
        <v>0.631311668440241</v>
      </c>
      <c r="M135" s="21">
        <f>+'[2]24'!$R$27</f>
        <v>0.5711854748445494</v>
      </c>
      <c r="N135" s="21">
        <f>+'[2]24'!$S$27</f>
        <v>0.61083030156035245</v>
      </c>
      <c r="O135" s="22">
        <f>+'[2]24'!$T$27</f>
        <v>0.63659876192195852</v>
      </c>
    </row>
    <row r="136" spans="1:15">
      <c r="A136" s="10">
        <v>1018</v>
      </c>
      <c r="B136" s="10" t="s">
        <v>27</v>
      </c>
      <c r="C136" s="21">
        <f>+'[2]25'!$E$27</f>
        <v>0.47403707270101109</v>
      </c>
      <c r="D136" s="21">
        <f>+'[2]25'!$F$27</f>
        <v>0.47782330663686595</v>
      </c>
      <c r="E136" s="21">
        <f>+'[2]25'!$G$27</f>
        <v>0.48304660497435481</v>
      </c>
      <c r="F136" s="21">
        <f>+'[2]25'!$I$27</f>
        <v>0.51190611485617554</v>
      </c>
      <c r="G136" s="21">
        <f>+'[2]25'!$J$27</f>
        <v>0.50523664061570195</v>
      </c>
      <c r="H136" s="21">
        <f>+'[2]25'!$K$27</f>
        <v>0.52682606880925409</v>
      </c>
      <c r="I136" s="21">
        <f>+'[2]25'!$M$27</f>
        <v>0.64943419434194338</v>
      </c>
      <c r="J136" s="21">
        <f>+'[2]25'!$N$27</f>
        <v>0.59312525257327597</v>
      </c>
      <c r="K136" s="21">
        <f>+'[2]25'!$O$27</f>
        <v>0.58708946078431368</v>
      </c>
      <c r="L136" s="21">
        <f>+'[2]25'!$Q$27</f>
        <v>0.50452098298452952</v>
      </c>
      <c r="M136" s="21">
        <f>+'[2]25'!$R$27</f>
        <v>0.46058021335809796</v>
      </c>
      <c r="N136" s="21">
        <f>+'[2]25'!$S$27</f>
        <v>0.47224055738907222</v>
      </c>
      <c r="O136" s="22">
        <f>+'[2]25'!$T$27</f>
        <v>0.52119524032795606</v>
      </c>
    </row>
    <row r="137" spans="1:15">
      <c r="A137" s="10">
        <v>1019</v>
      </c>
      <c r="B137" s="10" t="s">
        <v>28</v>
      </c>
      <c r="C137" s="21">
        <f>+'[2]26'!$E$27</f>
        <v>0.57452574525745259</v>
      </c>
      <c r="D137" s="21">
        <f>+'[2]26'!$F$27</f>
        <v>0.59070334446387873</v>
      </c>
      <c r="E137" s="21">
        <f>+'[2]26'!$G$27</f>
        <v>0.46660975971294361</v>
      </c>
      <c r="F137" s="21">
        <f>+'[2]26'!$I$27</f>
        <v>0.53934015973577842</v>
      </c>
      <c r="G137" s="21">
        <f>+'[2]26'!$J$27</f>
        <v>0.54796127896743918</v>
      </c>
      <c r="H137" s="21">
        <f>+'[2]26'!$K$27</f>
        <v>0.56876971608832805</v>
      </c>
      <c r="I137" s="21">
        <f>+'[2]26'!$M$27</f>
        <v>0.5925414509127046</v>
      </c>
      <c r="J137" s="21">
        <f>+'[2]26'!$N$27</f>
        <v>0.68806446570216884</v>
      </c>
      <c r="K137" s="21">
        <f>+'[2]26'!$O$27</f>
        <v>0.59000727121637064</v>
      </c>
      <c r="L137" s="21">
        <f>+'[2]26'!$Q$27</f>
        <v>0.59623181016081539</v>
      </c>
      <c r="M137" s="21">
        <f>+'[2]26'!$R$27</f>
        <v>0.55045057617927351</v>
      </c>
      <c r="N137" s="21">
        <f>+'[2]26'!$S$27</f>
        <v>0.48867273943698214</v>
      </c>
      <c r="O137" s="22">
        <f>+'[2]26'!$T$27</f>
        <v>0.56643652853361659</v>
      </c>
    </row>
    <row r="138" spans="1:15">
      <c r="A138" s="10">
        <v>1020</v>
      </c>
      <c r="B138" s="10" t="s">
        <v>29</v>
      </c>
      <c r="C138" s="21">
        <f>+'[2]27'!$E$27</f>
        <v>0.63513950322048907</v>
      </c>
      <c r="D138" s="21">
        <f>+'[2]27'!$F$27</f>
        <v>0.70200768533310309</v>
      </c>
      <c r="E138" s="21">
        <f>+'[2]27'!$G$27</f>
        <v>0.65097652435181197</v>
      </c>
      <c r="F138" s="21">
        <f>+'[2]27'!$I$27</f>
        <v>0.70191089999848422</v>
      </c>
      <c r="G138" s="21">
        <f>+'[2]27'!$J$27</f>
        <v>0.73894951382106921</v>
      </c>
      <c r="H138" s="21">
        <f>+'[2]27'!$K$27</f>
        <v>0.64385282958050039</v>
      </c>
      <c r="I138" s="21">
        <f>+'[2]27'!$M$27</f>
        <v>0.74119102861562258</v>
      </c>
      <c r="J138" s="21">
        <f>+'[2]27'!$N$27</f>
        <v>0.76345439241763624</v>
      </c>
      <c r="K138" s="21">
        <f>+'[2]27'!$O$27</f>
        <v>0.75456163773920781</v>
      </c>
      <c r="L138" s="21">
        <f>+'[2]27'!$Q$27</f>
        <v>0.72421886931987167</v>
      </c>
      <c r="M138" s="21">
        <f>+'[2]27'!$R$27</f>
        <v>0.72871378502803308</v>
      </c>
      <c r="N138" s="21">
        <f>+'[2]27'!$S$27</f>
        <v>0.67776999464337218</v>
      </c>
      <c r="O138" s="22">
        <f>+'[2]27'!$T$27</f>
        <v>0.70520466939578486</v>
      </c>
    </row>
    <row r="139" spans="1:15">
      <c r="A139" s="10">
        <v>1021</v>
      </c>
      <c r="B139" s="10" t="s">
        <v>30</v>
      </c>
      <c r="C139" s="21">
        <f>+'[2]28'!$E$27</f>
        <v>0.56809655148784544</v>
      </c>
      <c r="D139" s="21">
        <f>+'[2]28'!$F$27</f>
        <v>0.55172566176145654</v>
      </c>
      <c r="E139" s="21">
        <f>+'[2]28'!$G$27</f>
        <v>0.4908987849419747</v>
      </c>
      <c r="F139" s="21">
        <f>+'[2]28'!$I$27</f>
        <v>0.57218055007237789</v>
      </c>
      <c r="G139" s="21">
        <f>+'[2]28'!$J$27</f>
        <v>0.59905899113352201</v>
      </c>
      <c r="H139" s="21">
        <f>+'[2]28'!$K$27</f>
        <v>0.52759368852943411</v>
      </c>
      <c r="I139" s="21">
        <f>+'[2]28'!$M$27</f>
        <v>0.56383885843556947</v>
      </c>
      <c r="J139" s="21">
        <f>+'[2]28'!$N$27</f>
        <v>0.61471689836685117</v>
      </c>
      <c r="K139" s="21">
        <f>+'[2]28'!$O$27</f>
        <v>0.64129229425889545</v>
      </c>
      <c r="L139" s="21">
        <f>+'[2]28'!$Q$27</f>
        <v>0.54959714311011421</v>
      </c>
      <c r="M139" s="21">
        <f>+'[2]28'!$R$27</f>
        <v>0.51656614479352736</v>
      </c>
      <c r="N139" s="21">
        <f>+'[2]28'!$S$27</f>
        <v>0.45758835758835759</v>
      </c>
      <c r="O139" s="22">
        <f>+'[2]28'!$T$27</f>
        <v>0.5544296193985695</v>
      </c>
    </row>
    <row r="140" spans="1:15">
      <c r="A140" s="10">
        <v>1022</v>
      </c>
      <c r="B140" s="10" t="s">
        <v>31</v>
      </c>
      <c r="C140" s="21">
        <f>+'[2]29'!$E$27</f>
        <v>0.57789218375421736</v>
      </c>
      <c r="D140" s="21">
        <f>+'[2]29'!$F$27</f>
        <v>0.62886610748679717</v>
      </c>
      <c r="E140" s="21">
        <f>+'[2]29'!$G$27</f>
        <v>0.59381632249679062</v>
      </c>
      <c r="F140" s="21">
        <f>+'[2]29'!$I$27</f>
        <v>0.60094397848468495</v>
      </c>
      <c r="G140" s="21">
        <f>+'[2]29'!$J$27</f>
        <v>0.66647898309095133</v>
      </c>
      <c r="H140" s="21">
        <f>+'[2]29'!$K$27</f>
        <v>0.5798201719709879</v>
      </c>
      <c r="I140" s="21">
        <f>+'[2]29'!$M$27</f>
        <v>0.71043038688498172</v>
      </c>
      <c r="J140" s="21">
        <f>+'[2]29'!$N$27</f>
        <v>0.74250947768502085</v>
      </c>
      <c r="K140" s="21">
        <f>+'[2]29'!$O$27</f>
        <v>0.7282012969548457</v>
      </c>
      <c r="L140" s="21">
        <f>+'[2]29'!$Q$27</f>
        <v>0.64371575480343401</v>
      </c>
      <c r="M140" s="21">
        <f>+'[2]29'!$R$27</f>
        <v>0.62390213689039553</v>
      </c>
      <c r="N140" s="21">
        <f>+'[2]29'!$S$27</f>
        <v>0.59534696205394455</v>
      </c>
      <c r="O140" s="22">
        <f>+'[2]29'!$T$27</f>
        <v>0.64037712948903891</v>
      </c>
    </row>
    <row r="141" spans="1:15">
      <c r="A141" s="10">
        <v>1023</v>
      </c>
      <c r="B141" s="10" t="s">
        <v>32</v>
      </c>
      <c r="C141" s="21">
        <f>+'[2]30'!$E$27</f>
        <v>0.47194846401615309</v>
      </c>
      <c r="D141" s="21">
        <f>+'[2]30'!$F$27</f>
        <v>0.52231761172937641</v>
      </c>
      <c r="E141" s="21">
        <f>+'[2]30'!$G$27</f>
        <v>0.46642736486486486</v>
      </c>
      <c r="F141" s="21">
        <f>+'[2]30'!$I$27</f>
        <v>0.50846583292324921</v>
      </c>
      <c r="G141" s="21">
        <f>+'[2]30'!$J$27</f>
        <v>0.50339208961706083</v>
      </c>
      <c r="H141" s="21">
        <f>+'[2]30'!$K$27</f>
        <v>0.54148738978466593</v>
      </c>
      <c r="I141" s="21">
        <f>+'[2]30'!$M$27</f>
        <v>0.54988066825775661</v>
      </c>
      <c r="J141" s="21">
        <f>+'[2]30'!$N$27</f>
        <v>0.579631469785991</v>
      </c>
      <c r="K141" s="21">
        <f>+'[2]30'!$O$27</f>
        <v>0.53879218594431288</v>
      </c>
      <c r="L141" s="21">
        <f>+'[2]30'!$Q$27</f>
        <v>0.48025361238646075</v>
      </c>
      <c r="M141" s="21">
        <f>+'[2]30'!$R$27</f>
        <v>0.46732709922024002</v>
      </c>
      <c r="N141" s="21">
        <f>+'[2]30'!$S$27</f>
        <v>0.45289047862374382</v>
      </c>
      <c r="O141" s="22">
        <f>+'[2]30'!$T$27</f>
        <v>0.50773702517083985</v>
      </c>
    </row>
    <row r="142" spans="1:15">
      <c r="A142" s="10">
        <v>1024</v>
      </c>
      <c r="B142" s="10" t="s">
        <v>33</v>
      </c>
      <c r="C142" s="21">
        <f>+'[2]31'!$E$27</f>
        <v>0.76013294375170248</v>
      </c>
      <c r="D142" s="21">
        <f>+'[2]31'!$F$27</f>
        <v>0.82603235933349428</v>
      </c>
      <c r="E142" s="21">
        <f>+'[2]31'!$G$27</f>
        <v>0.7653561737132184</v>
      </c>
      <c r="F142" s="21">
        <f>+'[2]31'!$I$27</f>
        <v>0.7718387347569502</v>
      </c>
      <c r="G142" s="21">
        <f>+'[2]31'!$J$27</f>
        <v>0.92026523617940692</v>
      </c>
      <c r="H142" s="21">
        <f>+'[2]31'!$K$27</f>
        <v>0.93112402822903251</v>
      </c>
      <c r="I142" s="21">
        <f>+'[2]31'!$M$27</f>
        <v>0.8367732800266533</v>
      </c>
      <c r="J142" s="21">
        <f>+'[2]31'!$N$27</f>
        <v>0.87023447997913284</v>
      </c>
      <c r="K142" s="21">
        <f>+'[2]31'!$O$27</f>
        <v>0.84106497616704379</v>
      </c>
      <c r="L142" s="21">
        <f>+'[2]31'!$Q$27</f>
        <v>0.80005851118051041</v>
      </c>
      <c r="M142" s="21">
        <f>+'[2]31'!$R$27</f>
        <v>0.80913594930323074</v>
      </c>
      <c r="N142" s="21">
        <f>+'[2]31'!$S$27</f>
        <v>0.82173645960326236</v>
      </c>
      <c r="O142" s="22">
        <f>+'[2]31'!$T$27</f>
        <v>0.82631982373476032</v>
      </c>
    </row>
    <row r="143" spans="1:15">
      <c r="A143" s="10">
        <v>1025</v>
      </c>
      <c r="B143" s="10" t="s">
        <v>34</v>
      </c>
      <c r="C143" s="21">
        <f>+'[2]32'!$E$27</f>
        <v>0.45755148664987744</v>
      </c>
      <c r="D143" s="21">
        <f>+'[2]32'!$F$27</f>
        <v>0.52875438958892795</v>
      </c>
      <c r="E143" s="21">
        <f>+'[2]32'!$G$27</f>
        <v>0.50293753300365651</v>
      </c>
      <c r="F143" s="21">
        <f>+'[2]32'!$I$27</f>
        <v>0.52898063986711619</v>
      </c>
      <c r="G143" s="21">
        <f>+'[2]32'!$J$27</f>
        <v>0.55481880252100846</v>
      </c>
      <c r="H143" s="21">
        <f>+'[2]32'!$K$27</f>
        <v>0.4940225196571556</v>
      </c>
      <c r="I143" s="21">
        <f>+'[2]32'!$M$27</f>
        <v>0.52934115584328001</v>
      </c>
      <c r="J143" s="21">
        <f>+'[2]32'!$N$27</f>
        <v>0.6352791557036398</v>
      </c>
      <c r="K143" s="21">
        <f>+'[2]32'!$O$27</f>
        <v>0.57202973582901895</v>
      </c>
      <c r="L143" s="21">
        <f>+'[2]32'!$Q$27</f>
        <v>0.50676409598104077</v>
      </c>
      <c r="M143" s="21">
        <f>+'[2]32'!$R$27</f>
        <v>0.47170548669867163</v>
      </c>
      <c r="N143" s="21">
        <f>+'[2]32'!$S$27</f>
        <v>0.47996072655866473</v>
      </c>
      <c r="O143" s="22">
        <f>+'[2]32'!$T$27</f>
        <v>0.51981404075101045</v>
      </c>
    </row>
    <row r="144" spans="1:15">
      <c r="A144" s="10">
        <v>1026</v>
      </c>
      <c r="B144" s="10" t="s">
        <v>35</v>
      </c>
      <c r="C144" s="21">
        <f>+'[2]33'!$E$27</f>
        <v>0.61904715538981336</v>
      </c>
      <c r="D144" s="21">
        <f>+'[2]33'!$F$27</f>
        <v>0.63462734476878324</v>
      </c>
      <c r="E144" s="21">
        <f>+'[2]33'!$G$27</f>
        <v>0.6006019956834393</v>
      </c>
      <c r="F144" s="21">
        <f>+'[2]33'!$I$27</f>
        <v>0.63886186536183165</v>
      </c>
      <c r="G144" s="21">
        <f>+'[2]33'!$J$27</f>
        <v>0.64567613395506573</v>
      </c>
      <c r="H144" s="21">
        <f>+'[2]33'!$K$27</f>
        <v>0.58688927174254468</v>
      </c>
      <c r="I144" s="21">
        <f>+'[2]33'!$M$27</f>
        <v>0.68258064516129036</v>
      </c>
      <c r="J144" s="21">
        <f>+'[2]33'!$N$27</f>
        <v>0.70029461990279418</v>
      </c>
      <c r="K144" s="21">
        <f>+'[2]33'!$O$27</f>
        <v>0.69409952834729038</v>
      </c>
      <c r="L144" s="21">
        <f>+'[2]33'!$Q$27</f>
        <v>0.62611066797751769</v>
      </c>
      <c r="M144" s="21">
        <f>+'[2]33'!$R$27</f>
        <v>0.59432479896478418</v>
      </c>
      <c r="N144" s="21">
        <f>+'[2]33'!$S$27</f>
        <v>0.60521042084168342</v>
      </c>
      <c r="O144" s="22">
        <f>+'[2]33'!$T$27</f>
        <v>0.63645633083058273</v>
      </c>
    </row>
    <row r="145" spans="1:15">
      <c r="A145" s="10">
        <v>1027</v>
      </c>
      <c r="B145" s="10" t="s">
        <v>36</v>
      </c>
      <c r="C145" s="21">
        <f>+'[2]34'!$E$27</f>
        <v>0.56472020335827577</v>
      </c>
      <c r="D145" s="21">
        <f>+'[2]34'!$F$27</f>
        <v>0.51973421926910301</v>
      </c>
      <c r="E145" s="21">
        <f>+'[2]34'!$G$27</f>
        <v>0.49563550596065187</v>
      </c>
      <c r="F145" s="21">
        <f>+'[2]34'!$I$27</f>
        <v>0.57817523687852657</v>
      </c>
      <c r="G145" s="21">
        <f>+'[2]34'!$J$27</f>
        <v>0.56055730842522877</v>
      </c>
      <c r="H145" s="21">
        <f>+'[2]34'!$K$27</f>
        <v>0.52648347272003182</v>
      </c>
      <c r="I145" s="21">
        <f>+'[2]34'!$M$27</f>
        <v>0.5894072959220239</v>
      </c>
      <c r="J145" s="21">
        <f>+'[2]34'!$N$27</f>
        <v>0.60675323237843559</v>
      </c>
      <c r="K145" s="21">
        <f>+'[2]34'!$O$27</f>
        <v>0.62421518264840181</v>
      </c>
      <c r="L145" s="21">
        <f>+'[2]34'!$Q$27</f>
        <v>0.54579241140560364</v>
      </c>
      <c r="M145" s="21">
        <f>+'[2]34'!$R$27</f>
        <v>0.52041914238916642</v>
      </c>
      <c r="N145" s="21">
        <f>+'[2]34'!$S$27</f>
        <v>0.56203801851459256</v>
      </c>
      <c r="O145" s="22">
        <f>+'[2]34'!$T$27</f>
        <v>0.55854031867370868</v>
      </c>
    </row>
    <row r="146" spans="1:15">
      <c r="A146" s="10">
        <v>1028</v>
      </c>
      <c r="B146" s="10" t="s">
        <v>37</v>
      </c>
      <c r="C146" s="21">
        <f>+'[2]35'!$E$27</f>
        <v>0.62958390685169219</v>
      </c>
      <c r="D146" s="21">
        <f>+'[2]35'!$F$27</f>
        <v>0.67472491106147103</v>
      </c>
      <c r="E146" s="21">
        <f>+'[2]35'!$G$27</f>
        <v>0.65308996414294462</v>
      </c>
      <c r="F146" s="21">
        <f>+'[2]35'!$I$27</f>
        <v>0.635752688172043</v>
      </c>
      <c r="G146" s="21">
        <f>+'[2]35'!$J$27</f>
        <v>0.70107871720116621</v>
      </c>
      <c r="H146" s="21">
        <f>+'[2]35'!$K$27</f>
        <v>0.61626194045974447</v>
      </c>
      <c r="I146" s="21">
        <f>+'[2]35'!$M$27</f>
        <v>0.70191743982788757</v>
      </c>
      <c r="J146" s="21">
        <f>+'[2]35'!$N$27</f>
        <v>0.71933561521004574</v>
      </c>
      <c r="K146" s="21">
        <f>+'[2]35'!$O$27</f>
        <v>0.71822528662756913</v>
      </c>
      <c r="L146" s="21">
        <f>+'[2]35'!$Q$27</f>
        <v>0.65962643751046268</v>
      </c>
      <c r="M146" s="21">
        <f>+'[2]35'!$R$27</f>
        <v>0.65179247148126185</v>
      </c>
      <c r="N146" s="21">
        <f>+'[2]35'!$S$27</f>
        <v>0.66075147944285084</v>
      </c>
      <c r="O146" s="22">
        <f>+'[2]35'!$T$27</f>
        <v>0.66427518362833804</v>
      </c>
    </row>
    <row r="147" spans="1:15">
      <c r="A147" s="10">
        <v>1029</v>
      </c>
      <c r="B147" s="10" t="s">
        <v>38</v>
      </c>
      <c r="C147" s="21">
        <f>+'[2]36'!$E$27</f>
        <v>0.48630209384338935</v>
      </c>
      <c r="D147" s="21">
        <f>+'[2]36'!$F$27</f>
        <v>0.59175542406311632</v>
      </c>
      <c r="E147" s="21">
        <f>+'[2]36'!$G$27</f>
        <v>0.49558563861094762</v>
      </c>
      <c r="F147" s="21">
        <f>+'[2]36'!$I$27</f>
        <v>0.62328437160534644</v>
      </c>
      <c r="G147" s="21">
        <f>+'[2]36'!$J$27</f>
        <v>0.5225629518823236</v>
      </c>
      <c r="H147" s="21">
        <f>+'[2]36'!$K$27</f>
        <v>0.48795085547532085</v>
      </c>
      <c r="I147" s="21">
        <f>+'[2]36'!$M$27</f>
        <v>0.60081671415004745</v>
      </c>
      <c r="J147" s="21">
        <f>+'[2]36'!$N$27</f>
        <v>0.6260177410247536</v>
      </c>
      <c r="K147" s="21">
        <f>+'[2]36'!$O$27</f>
        <v>0.5968120805369127</v>
      </c>
      <c r="L147" s="21">
        <f>+'[2]36'!$Q$27</f>
        <v>0.55351137839617104</v>
      </c>
      <c r="M147" s="21">
        <f>+'[2]36'!$R$27</f>
        <v>0.50079365767766226</v>
      </c>
      <c r="N147" s="21">
        <f>+'[2]36'!$S$27</f>
        <v>0.50119640206095539</v>
      </c>
      <c r="O147" s="22">
        <f>+'[2]36'!$T$27</f>
        <v>0.53666657785457905</v>
      </c>
    </row>
    <row r="148" spans="1:15">
      <c r="A148" s="10">
        <v>1030</v>
      </c>
      <c r="B148" s="15" t="s">
        <v>18</v>
      </c>
      <c r="C148" s="21">
        <f>+'[2]37'!$E$27</f>
        <v>0.47355746607837818</v>
      </c>
      <c r="D148" s="21">
        <f>+'[2]37'!$F$27</f>
        <v>0.53167779870982479</v>
      </c>
      <c r="E148" s="21">
        <f>+'[2]37'!$G$27</f>
        <v>0.49789405876814824</v>
      </c>
      <c r="F148" s="21">
        <f>+'[2]37'!$I$27</f>
        <v>0.51054231744394074</v>
      </c>
      <c r="G148" s="21">
        <f>+'[2]37'!$J$27</f>
        <v>0.52787663107947802</v>
      </c>
      <c r="H148" s="21">
        <f>+'[2]37'!$K$27</f>
        <v>0.49836561315341482</v>
      </c>
      <c r="I148" s="21">
        <f>+'[2]37'!$M$27</f>
        <v>0.59328191370444894</v>
      </c>
      <c r="J148" s="21">
        <f>+'[2]37'!$N$27</f>
        <v>0.66865006778712688</v>
      </c>
      <c r="K148" s="21">
        <f>+'[2]37'!$O$27</f>
        <v>0.67150430748840295</v>
      </c>
      <c r="L148" s="21">
        <f>+'[2]37'!$Q$27</f>
        <v>0.53273861675295364</v>
      </c>
      <c r="M148" s="21">
        <f>+'[2]37'!$R$27</f>
        <v>0.526816531267013</v>
      </c>
      <c r="N148" s="21">
        <f>+'[2]37'!$S$27</f>
        <v>0.51570418705818377</v>
      </c>
      <c r="O148" s="22">
        <f>+'[2]37'!$T$27</f>
        <v>0.54394116663880998</v>
      </c>
    </row>
    <row r="149" spans="1:15">
      <c r="A149" s="4">
        <v>10300</v>
      </c>
      <c r="B149" s="4" t="s">
        <v>66</v>
      </c>
      <c r="C149" s="18">
        <f>+[2]รวม!$E$27</f>
        <v>0.68399500322666562</v>
      </c>
      <c r="D149" s="18">
        <f>+[2]รวม!$F$27</f>
        <v>0.72265007868722209</v>
      </c>
      <c r="E149" s="18">
        <f>+[2]รวม!$G$27</f>
        <v>0.68652476298540055</v>
      </c>
      <c r="F149" s="18">
        <f>+[2]รวม!$I$27</f>
        <v>0.71240353900667219</v>
      </c>
      <c r="G149" s="18">
        <f>+[2]รวม!$J$27</f>
        <v>0.75378685799659795</v>
      </c>
      <c r="H149" s="18">
        <f>+[2]รวม!$K$27</f>
        <v>0.69566595742787218</v>
      </c>
      <c r="I149" s="18">
        <f>+[2]รวม!$M$27</f>
        <v>0.74563606102082725</v>
      </c>
      <c r="J149" s="18">
        <f>+[2]รวม!$N$27</f>
        <v>0.83808637260670793</v>
      </c>
      <c r="K149" s="18">
        <f>+[2]รวม!$O$27</f>
        <v>0.79893278138365997</v>
      </c>
      <c r="L149" s="18">
        <f>+[2]รวม!$Q$27</f>
        <v>0.71566801259333257</v>
      </c>
      <c r="M149" s="18">
        <f>+[2]รวม!$R$27</f>
        <v>0.69875773477165115</v>
      </c>
      <c r="N149" s="18">
        <f>+[2]รวม!$S$27</f>
        <v>0.69365914196338918</v>
      </c>
      <c r="O149" s="18">
        <f>+[2]รวม!$T$27</f>
        <v>0.72801839308004712</v>
      </c>
    </row>
    <row r="150" spans="1:15">
      <c r="A150" s="32"/>
      <c r="B150" s="32"/>
      <c r="C150"/>
      <c r="D150"/>
      <c r="E150"/>
      <c r="F150"/>
      <c r="G150"/>
      <c r="H150"/>
      <c r="I150"/>
      <c r="J150"/>
      <c r="K150"/>
      <c r="L150"/>
      <c r="M150"/>
      <c r="N150"/>
      <c r="O150" s="32"/>
    </row>
    <row r="151" spans="1:15">
      <c r="A151" s="3" t="s">
        <v>55</v>
      </c>
      <c r="B151" s="3" t="s">
        <v>43</v>
      </c>
      <c r="C151" s="3" t="s">
        <v>0</v>
      </c>
      <c r="D151" s="3" t="s">
        <v>1</v>
      </c>
      <c r="E151" s="3" t="s">
        <v>2</v>
      </c>
      <c r="F151" s="3" t="s">
        <v>3</v>
      </c>
      <c r="G151" s="3" t="s">
        <v>4</v>
      </c>
      <c r="H151" s="3" t="s">
        <v>5</v>
      </c>
      <c r="I151" s="3" t="s">
        <v>6</v>
      </c>
      <c r="J151" s="3" t="s">
        <v>7</v>
      </c>
      <c r="K151" s="3" t="s">
        <v>8</v>
      </c>
      <c r="L151" s="3" t="s">
        <v>9</v>
      </c>
      <c r="M151" s="3" t="s">
        <v>10</v>
      </c>
      <c r="N151" s="3" t="s">
        <v>11</v>
      </c>
      <c r="O151" s="3" t="s">
        <v>66</v>
      </c>
    </row>
    <row r="152" spans="1:15">
      <c r="A152" s="34"/>
      <c r="B152" s="34" t="s">
        <v>46</v>
      </c>
      <c r="C152" s="35">
        <f>+[2]เขต!$E$43/10^6</f>
        <v>6.5100000000000002E-3</v>
      </c>
      <c r="D152" s="35">
        <f>+[2]เขต!$F$43/10^6</f>
        <v>8.3750000000000005E-3</v>
      </c>
      <c r="E152" s="35">
        <f>+[2]เขต!$G$43/10^6</f>
        <v>3.8E-3</v>
      </c>
      <c r="F152" s="35">
        <f>+[2]เขต!$I$43/10^6</f>
        <v>7.8750000000000001E-3</v>
      </c>
      <c r="G152" s="35">
        <f>+[2]เขต!$J$43/10^6</f>
        <v>4.4999999999999999E-4</v>
      </c>
      <c r="H152" s="35">
        <f>+[2]เขต!$K$43/10^6</f>
        <v>6.8250000000000003E-3</v>
      </c>
      <c r="I152" s="35">
        <f>+[2]เขต!$M$43/10^6</f>
        <v>4.3E-3</v>
      </c>
      <c r="J152" s="35">
        <f>+[2]เขต!$N$43/10^6</f>
        <v>2.0000000000000001E-4</v>
      </c>
      <c r="K152" s="35">
        <f>+[2]เขต!$O$43/10^6</f>
        <v>1.455E-2</v>
      </c>
      <c r="L152" s="35">
        <f>+[2]เขต!$Q$43/10^6</f>
        <v>5.9999999999999995E-4</v>
      </c>
      <c r="M152" s="35">
        <f>+[2]เขต!$R$43/10^6</f>
        <v>9.8750000000000001E-3</v>
      </c>
      <c r="N152" s="35">
        <f>+[2]เขต!$S$43/10^6</f>
        <v>3.7499999999999999E-3</v>
      </c>
      <c r="O152" s="36">
        <f>SUM(C152:N152)</f>
        <v>6.7110000000000003E-2</v>
      </c>
    </row>
    <row r="153" spans="1:15">
      <c r="A153" s="7">
        <v>1004</v>
      </c>
      <c r="B153" s="10" t="s">
        <v>99</v>
      </c>
      <c r="C153" s="28">
        <f>+'[2]11'!$E$43/10^6</f>
        <v>33.381950409999995</v>
      </c>
      <c r="D153" s="28">
        <f>+'[2]11'!$F$43/10^6</f>
        <v>34.098526469999996</v>
      </c>
      <c r="E153" s="28">
        <f>+'[2]11'!$G$43/10^6</f>
        <v>34.01573947</v>
      </c>
      <c r="F153" s="28">
        <f>+'[2]11'!$I$43/10^6</f>
        <v>35.651187649999997</v>
      </c>
      <c r="G153" s="28">
        <f>+'[2]11'!$J$43/10^6</f>
        <v>34.831502780000001</v>
      </c>
      <c r="H153" s="28">
        <f>+'[2]11'!$K$43/10^6</f>
        <v>34.616000050000004</v>
      </c>
      <c r="I153" s="28">
        <f>+'[2]11'!$M$43/10^6</f>
        <v>33.02706001</v>
      </c>
      <c r="J153" s="28">
        <f>+'[2]11'!$N$43/10^6</f>
        <v>40.264519039999989</v>
      </c>
      <c r="K153" s="28">
        <f>+'[2]11'!$O$43/10^6</f>
        <v>38.696647989999995</v>
      </c>
      <c r="L153" s="28">
        <f>+'[2]11'!$Q$43/10^6</f>
        <v>35.809423659999993</v>
      </c>
      <c r="M153" s="28">
        <f>+'[2]11'!$R$43/10^6</f>
        <v>37.15639439000001</v>
      </c>
      <c r="N153" s="28">
        <f>+'[2]11'!$S$43/10^6</f>
        <v>36.109090030000004</v>
      </c>
      <c r="O153" s="29">
        <f>SUM(C153:N153)</f>
        <v>427.65804194999993</v>
      </c>
    </row>
    <row r="154" spans="1:15">
      <c r="A154" s="10">
        <v>1005</v>
      </c>
      <c r="B154" s="10" t="s">
        <v>13</v>
      </c>
      <c r="C154" s="28">
        <f>+'[2]12'!$E$43/10^6</f>
        <v>0.56020183000000001</v>
      </c>
      <c r="D154" s="28">
        <f>+'[2]12'!$F$43/10^6</f>
        <v>0.59909314999999985</v>
      </c>
      <c r="E154" s="28">
        <f>+'[2]12'!$G$43/10^6</f>
        <v>0.59867454000000009</v>
      </c>
      <c r="F154" s="28">
        <f>+'[2]12'!$I$43/10^6</f>
        <v>0.59281976999999997</v>
      </c>
      <c r="G154" s="28">
        <f>+'[2]12'!$J$43/10^6</f>
        <v>0.56423361999999999</v>
      </c>
      <c r="H154" s="28">
        <f>+'[2]12'!$K$43/10^6</f>
        <v>0.60858810000000008</v>
      </c>
      <c r="I154" s="28">
        <f>+'[2]12'!$M$43/10^6</f>
        <v>0.70946845999999997</v>
      </c>
      <c r="J154" s="28">
        <f>+'[2]12'!$N$43/10^6</f>
        <v>0.85058222999999999</v>
      </c>
      <c r="K154" s="28">
        <f>+'[2]12'!$O$43/10^6</f>
        <v>0.71760921</v>
      </c>
      <c r="L154" s="28">
        <f>+'[2]12'!$Q$43/10^6</f>
        <v>0.59628298999999996</v>
      </c>
      <c r="M154" s="28">
        <f>+'[2]12'!$R$43/10^6</f>
        <v>0.63514918000000009</v>
      </c>
      <c r="N154" s="28">
        <f>+'[2]12'!$S$43/10^6</f>
        <v>0.67029769000000006</v>
      </c>
      <c r="O154" s="29">
        <f t="shared" ref="O154:O179" si="6">SUM(C154:N154)</f>
        <v>7.7030007699999992</v>
      </c>
    </row>
    <row r="155" spans="1:15">
      <c r="A155" s="10">
        <v>1006</v>
      </c>
      <c r="B155" s="10" t="s">
        <v>14</v>
      </c>
      <c r="C155" s="28">
        <f>+'[2]13'!$E$43/10^6</f>
        <v>1.92000105</v>
      </c>
      <c r="D155" s="28">
        <f>+'[2]13'!$F$43/10^6</f>
        <v>2.0009384099999998</v>
      </c>
      <c r="E155" s="28">
        <f>+'[2]13'!$G$43/10^6</f>
        <v>2.5012041699999998</v>
      </c>
      <c r="F155" s="28">
        <f>+'[2]13'!$I$43/10^6</f>
        <v>3.3459700800000003</v>
      </c>
      <c r="G155" s="28">
        <f>+'[2]13'!$J$43/10^6</f>
        <v>2.5487458099999998</v>
      </c>
      <c r="H155" s="28">
        <f>+'[2]13'!$K$43/10^6</f>
        <v>2.29819504</v>
      </c>
      <c r="I155" s="28">
        <f>+'[2]13'!$M$43/10^6</f>
        <v>2.3751645399999997</v>
      </c>
      <c r="J155" s="28">
        <f>+'[2]13'!$N$43/10^6</f>
        <v>3.2907060599999998</v>
      </c>
      <c r="K155" s="28">
        <f>+'[2]13'!$O$43/10^6</f>
        <v>4.1243839600000003</v>
      </c>
      <c r="L155" s="28">
        <f>+'[2]13'!$Q$43/10^6</f>
        <v>2.29201291</v>
      </c>
      <c r="M155" s="28">
        <f>+'[2]13'!$R$43/10^6</f>
        <v>2.3248062599999999</v>
      </c>
      <c r="N155" s="28">
        <f>+'[2]13'!$S$43/10^6</f>
        <v>2.0595520899999999</v>
      </c>
      <c r="O155" s="29">
        <f t="shared" si="6"/>
        <v>31.081680379999995</v>
      </c>
    </row>
    <row r="156" spans="1:15">
      <c r="A156" s="10">
        <v>1007</v>
      </c>
      <c r="B156" s="10" t="s">
        <v>15</v>
      </c>
      <c r="C156" s="28">
        <f>+'[2]14'!$E$43/10^6</f>
        <v>5.1584336999999989</v>
      </c>
      <c r="D156" s="28">
        <f>+'[2]14'!$F$43/10^6</f>
        <v>5.3756135899999995</v>
      </c>
      <c r="E156" s="28">
        <f>+'[2]14'!$G$43/10^6</f>
        <v>5.2972418799999996</v>
      </c>
      <c r="F156" s="28">
        <f>+'[2]14'!$I$43/10^6</f>
        <v>5.61256793</v>
      </c>
      <c r="G156" s="28">
        <f>+'[2]14'!$J$43/10^6</f>
        <v>5.4282747100000002</v>
      </c>
      <c r="H156" s="28">
        <f>+'[2]14'!$K$43/10^6</f>
        <v>5.4962792799999995</v>
      </c>
      <c r="I156" s="28">
        <f>+'[2]14'!$M$43/10^6</f>
        <v>6.0486625999999992</v>
      </c>
      <c r="J156" s="28">
        <f>+'[2]14'!$N$43/10^6</f>
        <v>6.3850518199999984</v>
      </c>
      <c r="K156" s="28">
        <f>+'[2]14'!$O$43/10^6</f>
        <v>6.3479158099999999</v>
      </c>
      <c r="L156" s="28">
        <f>+'[2]14'!$Q$43/10^6</f>
        <v>5.7042412000000002</v>
      </c>
      <c r="M156" s="28">
        <f>+'[2]14'!$R$43/10^6</f>
        <v>5.4817944699999996</v>
      </c>
      <c r="N156" s="28">
        <f>+'[2]14'!$S$43/10^6</f>
        <v>5.4898890900000001</v>
      </c>
      <c r="O156" s="29">
        <f t="shared" si="6"/>
        <v>67.825966080000001</v>
      </c>
    </row>
    <row r="157" spans="1:15">
      <c r="A157" s="10">
        <v>1008</v>
      </c>
      <c r="B157" s="10" t="s">
        <v>16</v>
      </c>
      <c r="C157" s="28">
        <f>+'[2]15'!$E$43/10^6</f>
        <v>0.69351448999999998</v>
      </c>
      <c r="D157" s="28">
        <f>+'[2]15'!$F$43/10^6</f>
        <v>0.69240660999999992</v>
      </c>
      <c r="E157" s="28">
        <f>+'[2]15'!$G$43/10^6</f>
        <v>0.73822438999999995</v>
      </c>
      <c r="F157" s="28">
        <f>+'[2]15'!$I$43/10^6</f>
        <v>0.76020495999999993</v>
      </c>
      <c r="G157" s="28">
        <f>+'[2]15'!$J$43/10^6</f>
        <v>0.76933012000000001</v>
      </c>
      <c r="H157" s="28">
        <f>+'[2]15'!$K$43/10^6</f>
        <v>0.72304053000000001</v>
      </c>
      <c r="I157" s="28">
        <f>+'[2]15'!$M$43/10^6</f>
        <v>0.78360128000000007</v>
      </c>
      <c r="J157" s="28">
        <f>+'[2]15'!$N$43/10^6</f>
        <v>0.90746638000000013</v>
      </c>
      <c r="K157" s="28">
        <f>+'[2]15'!$O$43/10^6</f>
        <v>0.84351991999999998</v>
      </c>
      <c r="L157" s="28">
        <f>+'[2]15'!$Q$43/10^6</f>
        <v>0.71045562999999989</v>
      </c>
      <c r="M157" s="28">
        <f>+'[2]15'!$R$43/10^6</f>
        <v>0.6697710899999999</v>
      </c>
      <c r="N157" s="28">
        <f>+'[2]15'!$S$43/10^6</f>
        <v>0.66853437999999987</v>
      </c>
      <c r="O157" s="29">
        <f t="shared" si="6"/>
        <v>8.9600697799999995</v>
      </c>
    </row>
    <row r="158" spans="1:15">
      <c r="A158" s="10">
        <v>1009</v>
      </c>
      <c r="B158" s="10" t="s">
        <v>17</v>
      </c>
      <c r="C158" s="28">
        <f>+'[2]16'!$E$43/10^6</f>
        <v>1.3818749399999999</v>
      </c>
      <c r="D158" s="28">
        <f>+'[2]16'!$F$43/10^6</f>
        <v>1.2450187499999998</v>
      </c>
      <c r="E158" s="28">
        <f>+'[2]16'!$G$43/10^6</f>
        <v>1.20503363</v>
      </c>
      <c r="F158" s="28">
        <f>+'[2]16'!$I$43/10^6</f>
        <v>1.3667156899999999</v>
      </c>
      <c r="G158" s="28">
        <f>+'[2]16'!$J$43/10^6</f>
        <v>1.2450105300000003</v>
      </c>
      <c r="H158" s="28">
        <f>+'[2]16'!$K$43/10^6</f>
        <v>1.3250363000000001</v>
      </c>
      <c r="I158" s="28">
        <f>+'[2]16'!$M$43/10^6</f>
        <v>1.3742780699999999</v>
      </c>
      <c r="J158" s="28">
        <f>+'[2]16'!$N$43/10^6</f>
        <v>1.5861074299999998</v>
      </c>
      <c r="K158" s="28">
        <f>+'[2]16'!$O$43/10^6</f>
        <v>1.4876493899999998</v>
      </c>
      <c r="L158" s="28">
        <f>+'[2]16'!$Q$43/10^6</f>
        <v>1.4564413800000002</v>
      </c>
      <c r="M158" s="28">
        <f>+'[2]16'!$R$43/10^6</f>
        <v>1.40778889</v>
      </c>
      <c r="N158" s="28">
        <f>+'[2]16'!$S$43/10^6</f>
        <v>1.3407257499999998</v>
      </c>
      <c r="O158" s="29">
        <f t="shared" si="6"/>
        <v>16.42168075</v>
      </c>
    </row>
    <row r="159" spans="1:15">
      <c r="A159" s="10">
        <v>1010</v>
      </c>
      <c r="B159" s="15" t="s">
        <v>19</v>
      </c>
      <c r="C159" s="30">
        <f>+'[2]17'!$E$43/10^6</f>
        <v>2.0699023999999997</v>
      </c>
      <c r="D159" s="30">
        <f>+'[2]17'!$F$43/10^6</f>
        <v>2.0798874700000001</v>
      </c>
      <c r="E159" s="30">
        <f>+'[2]17'!$G$43/10^6</f>
        <v>2.2054406000000002</v>
      </c>
      <c r="F159" s="30">
        <f>+'[2]17'!$I$43/10^6</f>
        <v>2.3052162600000004</v>
      </c>
      <c r="G159" s="30">
        <f>+'[2]17'!$J$43/10^6</f>
        <v>2.0422617199999999</v>
      </c>
      <c r="H159" s="30">
        <f>+'[2]17'!$K$43/10^6</f>
        <v>2.1742533399999999</v>
      </c>
      <c r="I159" s="30">
        <f>+'[2]17'!$M$43/10^6</f>
        <v>2.1683688700000001</v>
      </c>
      <c r="J159" s="30">
        <f>+'[2]17'!$N$43/10^6</f>
        <v>2.7181467700000002</v>
      </c>
      <c r="K159" s="30">
        <f>+'[2]17'!$O$43/10^6</f>
        <v>2.3572683600000004</v>
      </c>
      <c r="L159" s="30">
        <f>+'[2]17'!$Q$43/10^6</f>
        <v>2.0114218400000001</v>
      </c>
      <c r="M159" s="30">
        <f>+'[2]17'!$R$43/10^6</f>
        <v>1.9101427800000002</v>
      </c>
      <c r="N159" s="30">
        <f>+'[2]17'!$S$43/10^6</f>
        <v>2.2825039</v>
      </c>
      <c r="O159" s="31">
        <f>SUM(C159:N159)</f>
        <v>26.324814310000001</v>
      </c>
    </row>
    <row r="160" spans="1:15">
      <c r="A160" s="42">
        <v>1011</v>
      </c>
      <c r="B160" s="10" t="s">
        <v>20</v>
      </c>
      <c r="C160" s="28">
        <f>+'[2]18'!$E$43/10^6</f>
        <v>1.0991664099999998</v>
      </c>
      <c r="D160" s="28">
        <f>+'[2]18'!$F$43/10^6</f>
        <v>1.09812227</v>
      </c>
      <c r="E160" s="28">
        <f>+'[2]18'!$G$43/10^6</f>
        <v>1.1368296800000002</v>
      </c>
      <c r="F160" s="28">
        <f>+'[2]18'!$I$43/10^6</f>
        <v>1.23369258</v>
      </c>
      <c r="G160" s="28">
        <f>+'[2]18'!$J$43/10^6</f>
        <v>1.0850234599999999</v>
      </c>
      <c r="H160" s="28">
        <f>+'[2]18'!$K$43/10^6</f>
        <v>1.1610637000000001</v>
      </c>
      <c r="I160" s="28">
        <f>+'[2]18'!$M$43/10^6</f>
        <v>1.3281894400000001</v>
      </c>
      <c r="J160" s="28">
        <f>+'[2]18'!$N$43/10^6</f>
        <v>1.4718274800000002</v>
      </c>
      <c r="K160" s="28">
        <f>+'[2]18'!$O$43/10^6</f>
        <v>1.3624119800000001</v>
      </c>
      <c r="L160" s="28">
        <f>+'[2]18'!$Q$43/10^6</f>
        <v>1.1618158199999997</v>
      </c>
      <c r="M160" s="28">
        <f>+'[2]18'!$R$43/10^6</f>
        <v>1.0921848999999999</v>
      </c>
      <c r="N160" s="28">
        <f>+'[2]18'!$S$43/10^6</f>
        <v>1.0591798400000001</v>
      </c>
      <c r="O160" s="29">
        <f t="shared" si="6"/>
        <v>14.289507559999997</v>
      </c>
    </row>
    <row r="161" spans="1:15">
      <c r="A161" s="10">
        <v>1012</v>
      </c>
      <c r="B161" s="10" t="s">
        <v>21</v>
      </c>
      <c r="C161" s="28">
        <f>+'[2]19'!$E$43/10^6</f>
        <v>3.2688830800000002</v>
      </c>
      <c r="D161" s="28">
        <f>+'[2]19'!$F$43/10^6</f>
        <v>3.7325038699999999</v>
      </c>
      <c r="E161" s="28">
        <f>+'[2]19'!$G$43/10^6</f>
        <v>3.1669443099999999</v>
      </c>
      <c r="F161" s="28">
        <f>+'[2]19'!$I$43/10^6</f>
        <v>3.2106896700000003</v>
      </c>
      <c r="G161" s="28">
        <f>+'[2]19'!$J$43/10^6</f>
        <v>3.0669207899999997</v>
      </c>
      <c r="H161" s="28">
        <f>+'[2]19'!$K$43/10^6</f>
        <v>3.2070873799999999</v>
      </c>
      <c r="I161" s="28">
        <f>+'[2]19'!$M$43/10^6</f>
        <v>3.4218799</v>
      </c>
      <c r="J161" s="28">
        <f>+'[2]19'!$N$43/10^6</f>
        <v>5.0229324999999996</v>
      </c>
      <c r="K161" s="28">
        <f>+'[2]19'!$O$43/10^6</f>
        <v>4.1953295400000004</v>
      </c>
      <c r="L161" s="28">
        <f>+'[2]19'!$Q$43/10^6</f>
        <v>3.6691717599999998</v>
      </c>
      <c r="M161" s="28">
        <f>+'[2]19'!$R$43/10^6</f>
        <v>3.6537451299999999</v>
      </c>
      <c r="N161" s="28">
        <f>+'[2]19'!$S$43/10^6</f>
        <v>3.4892900300000003</v>
      </c>
      <c r="O161" s="29">
        <f t="shared" si="6"/>
        <v>43.105377959999998</v>
      </c>
    </row>
    <row r="162" spans="1:15">
      <c r="A162" s="10">
        <v>1013</v>
      </c>
      <c r="B162" s="10" t="s">
        <v>22</v>
      </c>
      <c r="C162" s="28">
        <f>+'[2]20'!$E$43/10^6</f>
        <v>0.23861144999999997</v>
      </c>
      <c r="D162" s="28">
        <f>+'[2]20'!$F$43/10^6</f>
        <v>0.2083091</v>
      </c>
      <c r="E162" s="28">
        <f>+'[2]20'!$G$43/10^6</f>
        <v>0.22791238999999999</v>
      </c>
      <c r="F162" s="28">
        <f>+'[2]20'!$I$43/10^6</f>
        <v>0.22868274</v>
      </c>
      <c r="G162" s="28">
        <f>+'[2]20'!$J$43/10^6</f>
        <v>0.20300255</v>
      </c>
      <c r="H162" s="28">
        <f>+'[2]20'!$K$43/10^6</f>
        <v>0.21233592999999995</v>
      </c>
      <c r="I162" s="28">
        <f>+'[2]20'!$M$43/10^6</f>
        <v>0.23575621999999999</v>
      </c>
      <c r="J162" s="28">
        <f>+'[2]20'!$N$43/10^6</f>
        <v>0.28838323999999999</v>
      </c>
      <c r="K162" s="28">
        <f>+'[2]20'!$O$43/10^6</f>
        <v>0.23163223999999999</v>
      </c>
      <c r="L162" s="28">
        <f>+'[2]20'!$Q$43/10^6</f>
        <v>0.21894907</v>
      </c>
      <c r="M162" s="28">
        <f>+'[2]20'!$R$43/10^6</f>
        <v>0.21674076</v>
      </c>
      <c r="N162" s="28">
        <f>+'[2]20'!$S$43/10^6</f>
        <v>0.21456107000000002</v>
      </c>
      <c r="O162" s="29">
        <f t="shared" si="6"/>
        <v>2.7248767599999999</v>
      </c>
    </row>
    <row r="163" spans="1:15">
      <c r="A163" s="10">
        <v>1014</v>
      </c>
      <c r="B163" s="10" t="s">
        <v>23</v>
      </c>
      <c r="C163" s="28">
        <f>+'[2]21'!$E$43/10^6</f>
        <v>9.7421645599999991</v>
      </c>
      <c r="D163" s="28">
        <f>+'[2]21'!$F$43/10^6</f>
        <v>10.278690289999998</v>
      </c>
      <c r="E163" s="28">
        <f>+'[2]21'!$G$43/10^6</f>
        <v>9.6010533900000006</v>
      </c>
      <c r="F163" s="28">
        <f>+'[2]21'!$I$43/10^6</f>
        <v>10.36435605</v>
      </c>
      <c r="G163" s="28">
        <f>+'[2]21'!$J$43/10^6</f>
        <v>9.5979033000000005</v>
      </c>
      <c r="H163" s="28">
        <f>+'[2]21'!$K$43/10^6</f>
        <v>9.85609249</v>
      </c>
      <c r="I163" s="28">
        <f>+'[2]21'!$M$43/10^6</f>
        <v>9.9993795700000003</v>
      </c>
      <c r="J163" s="28">
        <f>+'[2]21'!$N$43/10^6</f>
        <v>12.379042639999998</v>
      </c>
      <c r="K163" s="28">
        <f>+'[2]21'!$O$43/10^6</f>
        <v>10.70681738</v>
      </c>
      <c r="L163" s="28">
        <f>+'[2]21'!$Q$43/10^6</f>
        <v>10.145906719999999</v>
      </c>
      <c r="M163" s="28">
        <f>+'[2]21'!$R$43/10^6</f>
        <v>10.711434829999998</v>
      </c>
      <c r="N163" s="28">
        <f>+'[2]21'!$S$43/10^6</f>
        <v>9.8066274399999998</v>
      </c>
      <c r="O163" s="29">
        <f t="shared" si="6"/>
        <v>123.18946866</v>
      </c>
    </row>
    <row r="164" spans="1:15">
      <c r="A164" s="10">
        <v>1015</v>
      </c>
      <c r="B164" s="10" t="s">
        <v>24</v>
      </c>
      <c r="C164" s="28">
        <f>+'[2]22'!$E$43/10^6</f>
        <v>0.97688764000000006</v>
      </c>
      <c r="D164" s="28">
        <f>+'[2]22'!$F$43/10^6</f>
        <v>0.93666018999999989</v>
      </c>
      <c r="E164" s="28">
        <f>+'[2]22'!$G$43/10^6</f>
        <v>1.0052518699999999</v>
      </c>
      <c r="F164" s="28">
        <f>+'[2]22'!$I$43/10^6</f>
        <v>1.0692536799999999</v>
      </c>
      <c r="G164" s="28">
        <f>+'[2]22'!$J$43/10^6</f>
        <v>1.0965096699999999</v>
      </c>
      <c r="H164" s="28">
        <f>+'[2]22'!$K$43/10^6</f>
        <v>1.05650829</v>
      </c>
      <c r="I164" s="28">
        <f>+'[2]22'!$M$43/10^6</f>
        <v>1.2064485600000003</v>
      </c>
      <c r="J164" s="28">
        <f>+'[2]22'!$N$43/10^6</f>
        <v>1.27227494</v>
      </c>
      <c r="K164" s="28">
        <f>+'[2]22'!$O$43/10^6</f>
        <v>1.0297422899999999</v>
      </c>
      <c r="L164" s="28">
        <f>+'[2]22'!$Q$43/10^6</f>
        <v>1.1135681000000002</v>
      </c>
      <c r="M164" s="28">
        <f>+'[2]22'!$R$43/10^6</f>
        <v>0.96348129000000005</v>
      </c>
      <c r="N164" s="28">
        <f>+'[2]22'!$S$43/10^6</f>
        <v>0.86666267000000008</v>
      </c>
      <c r="O164" s="29">
        <f t="shared" si="6"/>
        <v>12.593249190000002</v>
      </c>
    </row>
    <row r="165" spans="1:15">
      <c r="A165" s="10">
        <v>1016</v>
      </c>
      <c r="B165" s="10" t="s">
        <v>25</v>
      </c>
      <c r="C165" s="28">
        <f>+'[2]23'!$E$43/10^6</f>
        <v>1.3880096399999999</v>
      </c>
      <c r="D165" s="28">
        <f>+'[2]23'!$F$43/10^6</f>
        <v>1.4116636899999999</v>
      </c>
      <c r="E165" s="28">
        <f>+'[2]23'!$G$43/10^6</f>
        <v>1.3720508199999999</v>
      </c>
      <c r="F165" s="28">
        <f>+'[2]23'!$I$43/10^6</f>
        <v>1.5386760299999998</v>
      </c>
      <c r="G165" s="28">
        <f>+'[2]23'!$J$43/10^6</f>
        <v>1.3813053100000001</v>
      </c>
      <c r="H165" s="28">
        <f>+'[2]23'!$K$43/10^6</f>
        <v>1.58661999</v>
      </c>
      <c r="I165" s="28">
        <f>+'[2]23'!$M$43/10^6</f>
        <v>1.7040508199999995</v>
      </c>
      <c r="J165" s="28">
        <f>+'[2]23'!$N$43/10^6</f>
        <v>1.9411935000000002</v>
      </c>
      <c r="K165" s="28">
        <f>+'[2]23'!$O$43/10^6</f>
        <v>1.7392247799999998</v>
      </c>
      <c r="L165" s="28">
        <f>+'[2]23'!$Q$43/10^6</f>
        <v>1.5609588000000001</v>
      </c>
      <c r="M165" s="28">
        <f>+'[2]23'!$R$43/10^6</f>
        <v>1.4507996899999998</v>
      </c>
      <c r="N165" s="28">
        <f>+'[2]23'!$S$43/10^6</f>
        <v>1.3875791899999999</v>
      </c>
      <c r="O165" s="29">
        <f t="shared" si="6"/>
        <v>18.462132259999997</v>
      </c>
    </row>
    <row r="166" spans="1:15">
      <c r="A166" s="10">
        <v>1017</v>
      </c>
      <c r="B166" s="10" t="s">
        <v>26</v>
      </c>
      <c r="C166" s="28">
        <f>+'[2]24'!$E$43/10^6</f>
        <v>2.9514065400000002</v>
      </c>
      <c r="D166" s="28">
        <f>+'[2]24'!$F$43/10^6</f>
        <v>3.0962044500000001</v>
      </c>
      <c r="E166" s="28">
        <f>+'[2]24'!$G$43/10^6</f>
        <v>3.13678203</v>
      </c>
      <c r="F166" s="28">
        <f>+'[2]24'!$I$43/10^6</f>
        <v>2.9715791499999997</v>
      </c>
      <c r="G166" s="28">
        <f>+'[2]24'!$J$43/10^6</f>
        <v>2.9872777600000004</v>
      </c>
      <c r="H166" s="28">
        <f>+'[2]24'!$K$43/10^6</f>
        <v>3.2241798699999999</v>
      </c>
      <c r="I166" s="28">
        <f>+'[2]24'!$M$43/10^6</f>
        <v>3.36767408</v>
      </c>
      <c r="J166" s="28">
        <f>+'[2]24'!$N$43/10^6</f>
        <v>4.0815384699999999</v>
      </c>
      <c r="K166" s="28">
        <f>+'[2]24'!$O$43/10^6</f>
        <v>3.5990894000000004</v>
      </c>
      <c r="L166" s="28">
        <f>+'[2]24'!$Q$43/10^6</f>
        <v>3.3406224399999997</v>
      </c>
      <c r="M166" s="28">
        <f>+'[2]24'!$R$43/10^6</f>
        <v>3.1205578200000001</v>
      </c>
      <c r="N166" s="28">
        <f>+'[2]24'!$S$43/10^6</f>
        <v>3.1661677000000004</v>
      </c>
      <c r="O166" s="29">
        <f t="shared" si="6"/>
        <v>39.043079710000008</v>
      </c>
    </row>
    <row r="167" spans="1:15">
      <c r="A167" s="10">
        <v>1018</v>
      </c>
      <c r="B167" s="10" t="s">
        <v>27</v>
      </c>
      <c r="C167" s="28">
        <f>+'[2]25'!$E$43/10^6</f>
        <v>3.7780442800000005</v>
      </c>
      <c r="D167" s="28">
        <f>+'[2]25'!$F$43/10^6</f>
        <v>1.2997018999999999</v>
      </c>
      <c r="E167" s="28">
        <f>+'[2]25'!$G$43/10^6</f>
        <v>1.28074171</v>
      </c>
      <c r="F167" s="28">
        <f>+'[2]25'!$I$43/10^6</f>
        <v>1.3646532900000001</v>
      </c>
      <c r="G167" s="28">
        <f>+'[2]25'!$J$43/10^6</f>
        <v>1.2357363000000001</v>
      </c>
      <c r="H167" s="28">
        <f>+'[2]25'!$K$43/10^6</f>
        <v>1.3936263900000001</v>
      </c>
      <c r="I167" s="28">
        <f>+'[2]25'!$M$43/10^6</f>
        <v>1.62312257</v>
      </c>
      <c r="J167" s="28">
        <f>+'[2]25'!$N$43/10^6</f>
        <v>1.5423300900000001</v>
      </c>
      <c r="K167" s="28">
        <f>+'[2]25'!$O$43/10^6</f>
        <v>1.53225546</v>
      </c>
      <c r="L167" s="28">
        <f>+'[2]25'!$Q$43/10^6</f>
        <v>1.3665119099999998</v>
      </c>
      <c r="M167" s="28">
        <f>+'[2]25'!$R$43/10^6</f>
        <v>1.2747283600000001</v>
      </c>
      <c r="N167" s="28">
        <f>+'[2]25'!$S$43/10^6</f>
        <v>1.2610722900000002</v>
      </c>
      <c r="O167" s="29">
        <f t="shared" si="6"/>
        <v>18.952524550000003</v>
      </c>
    </row>
    <row r="168" spans="1:15">
      <c r="A168" s="10">
        <v>1019</v>
      </c>
      <c r="B168" s="10" t="s">
        <v>28</v>
      </c>
      <c r="C168" s="28">
        <f>+'[2]26'!$E$43/10^6</f>
        <v>0.91298480999999998</v>
      </c>
      <c r="D168" s="28">
        <f>+'[2]26'!$F$43/10^6</f>
        <v>0.89371325999999995</v>
      </c>
      <c r="E168" s="28">
        <f>+'[2]26'!$G$43/10^6</f>
        <v>0.80175998999999998</v>
      </c>
      <c r="F168" s="28">
        <f>+'[2]26'!$I$43/10^6</f>
        <v>0.83699902999999998</v>
      </c>
      <c r="G168" s="28">
        <f>+'[2]26'!$J$43/10^6</f>
        <v>0.79378354000000007</v>
      </c>
      <c r="H168" s="28">
        <f>+'[2]26'!$K$43/10^6</f>
        <v>0.90134505000000009</v>
      </c>
      <c r="I168" s="28">
        <f>+'[2]26'!$M$43/10^6</f>
        <v>0.98233488999999985</v>
      </c>
      <c r="J168" s="28">
        <f>+'[2]26'!$N$43/10^6</f>
        <v>1.0548279700000001</v>
      </c>
      <c r="K168" s="28">
        <f>+'[2]26'!$O$43/10^6</f>
        <v>0.92937457999999995</v>
      </c>
      <c r="L168" s="28">
        <f>+'[2]26'!$Q$43/10^6</f>
        <v>0.99023613999999993</v>
      </c>
      <c r="M168" s="28">
        <f>+'[2]26'!$R$43/10^6</f>
        <v>0.88633084999999989</v>
      </c>
      <c r="N168" s="28">
        <f>+'[2]26'!$S$43/10^6</f>
        <v>0.85937627000000005</v>
      </c>
      <c r="O168" s="29">
        <f t="shared" si="6"/>
        <v>10.84306638</v>
      </c>
    </row>
    <row r="169" spans="1:15">
      <c r="A169" s="10">
        <v>1020</v>
      </c>
      <c r="B169" s="10" t="s">
        <v>29</v>
      </c>
      <c r="C169" s="28">
        <f>+'[2]27'!$E$43/10^6</f>
        <v>3.6065367699999999</v>
      </c>
      <c r="D169" s="28">
        <f>+'[2]27'!$F$43/10^6</f>
        <v>4.0478365700000003</v>
      </c>
      <c r="E169" s="28">
        <f>+'[2]27'!$G$43/10^6</f>
        <v>3.7185053200000002</v>
      </c>
      <c r="F169" s="28">
        <f>+'[2]27'!$I$43/10^6</f>
        <v>4.2285984799999996</v>
      </c>
      <c r="G169" s="28">
        <f>+'[2]27'!$J$43/10^6</f>
        <v>4.0085742300000007</v>
      </c>
      <c r="H169" s="28">
        <f>+'[2]27'!$K$43/10^6</f>
        <v>3.7463608200000005</v>
      </c>
      <c r="I169" s="28">
        <f>+'[2]27'!$M$43/10^6</f>
        <v>4.1953596599999994</v>
      </c>
      <c r="J169" s="28">
        <f>+'[2]27'!$N$43/10^6</f>
        <v>4.629880280000001</v>
      </c>
      <c r="K169" s="28">
        <f>+'[2]27'!$O$43/10^6</f>
        <v>4.3664615700000002</v>
      </c>
      <c r="L169" s="28">
        <f>+'[2]27'!$Q$43/10^6</f>
        <v>4.4524147699999999</v>
      </c>
      <c r="M169" s="28">
        <f>+'[2]27'!$R$43/10^6</f>
        <v>4.6211615600000009</v>
      </c>
      <c r="N169" s="28">
        <f>+'[2]27'!$S$43/10^6</f>
        <v>4.1603600199999997</v>
      </c>
      <c r="O169" s="29">
        <f t="shared" si="6"/>
        <v>49.782050049999995</v>
      </c>
    </row>
    <row r="170" spans="1:15">
      <c r="A170" s="10">
        <v>1021</v>
      </c>
      <c r="B170" s="10" t="s">
        <v>30</v>
      </c>
      <c r="C170" s="28">
        <f>+'[2]28'!$E$43/10^6</f>
        <v>1.0935859800000001</v>
      </c>
      <c r="D170" s="28">
        <f>+'[2]28'!$F$43/10^6</f>
        <v>1.0322895499999998</v>
      </c>
      <c r="E170" s="28">
        <f>+'[2]28'!$G$43/10^6</f>
        <v>0.98724990999999984</v>
      </c>
      <c r="F170" s="28">
        <f>+'[2]28'!$I$43/10^6</f>
        <v>1.1098535099999998</v>
      </c>
      <c r="G170" s="28">
        <f>+'[2]28'!$J$43/10^6</f>
        <v>1.0456703900000002</v>
      </c>
      <c r="H170" s="28">
        <f>+'[2]28'!$K$43/10^6</f>
        <v>1.0390100299999998</v>
      </c>
      <c r="I170" s="28">
        <f>+'[2]28'!$M$43/10^6</f>
        <v>1.04420975</v>
      </c>
      <c r="J170" s="28">
        <f>+'[2]28'!$N$43/10^6</f>
        <v>1.1405201199999999</v>
      </c>
      <c r="K170" s="28">
        <f>+'[2]28'!$O$43/10^6</f>
        <v>1.15885602</v>
      </c>
      <c r="L170" s="28">
        <f>+'[2]28'!$Q$43/10^6</f>
        <v>1.0559127500000001</v>
      </c>
      <c r="M170" s="28">
        <f>+'[2]28'!$R$43/10^6</f>
        <v>1.0347380300000002</v>
      </c>
      <c r="N170" s="28">
        <f>+'[2]28'!$S$43/10^6</f>
        <v>0.90328912999999988</v>
      </c>
      <c r="O170" s="29">
        <f t="shared" si="6"/>
        <v>12.64518517</v>
      </c>
    </row>
    <row r="171" spans="1:15">
      <c r="A171" s="10">
        <v>1022</v>
      </c>
      <c r="B171" s="10" t="s">
        <v>31</v>
      </c>
      <c r="C171" s="28">
        <f>+'[2]29'!$E$43/10^6</f>
        <v>4.6675780500000004</v>
      </c>
      <c r="D171" s="28">
        <f>+'[2]29'!$F$43/10^6</f>
        <v>5.2734576999999989</v>
      </c>
      <c r="E171" s="28">
        <f>+'[2]29'!$G$43/10^6</f>
        <v>4.7877364199999999</v>
      </c>
      <c r="F171" s="28">
        <f>+'[2]29'!$I$43/10^6</f>
        <v>4.8797259899999998</v>
      </c>
      <c r="G171" s="28">
        <f>+'[2]29'!$J$43/10^6</f>
        <v>4.9893373899999993</v>
      </c>
      <c r="H171" s="28">
        <f>+'[2]29'!$K$43/10^6</f>
        <v>4.8103806100000002</v>
      </c>
      <c r="I171" s="28">
        <f>+'[2]29'!$M$43/10^6</f>
        <v>5.6472896899999983</v>
      </c>
      <c r="J171" s="28">
        <f>+'[2]29'!$N$43/10^6</f>
        <v>6.0622955800000007</v>
      </c>
      <c r="K171" s="28">
        <f>+'[2]29'!$O$43/10^6</f>
        <v>5.9683084100000015</v>
      </c>
      <c r="L171" s="28">
        <f>+'[2]29'!$Q$43/10^6</f>
        <v>5.4472394300000007</v>
      </c>
      <c r="M171" s="28">
        <f>+'[2]29'!$R$43/10^6</f>
        <v>5.2964456500000008</v>
      </c>
      <c r="N171" s="28">
        <f>+'[2]29'!$S$43/10^6</f>
        <v>5.1397601100000001</v>
      </c>
      <c r="O171" s="29">
        <f t="shared" si="6"/>
        <v>62.969555030000002</v>
      </c>
    </row>
    <row r="172" spans="1:15">
      <c r="A172" s="10">
        <v>1023</v>
      </c>
      <c r="B172" s="10" t="s">
        <v>32</v>
      </c>
      <c r="C172" s="28">
        <f>+'[2]30'!$E$43/10^6</f>
        <v>1.1566308600000001</v>
      </c>
      <c r="D172" s="28">
        <f>+'[2]30'!$F$43/10^6</f>
        <v>1.1997323499999999</v>
      </c>
      <c r="E172" s="28">
        <f>+'[2]30'!$G$43/10^6</f>
        <v>1.12006089</v>
      </c>
      <c r="F172" s="28">
        <f>+'[2]30'!$I$43/10^6</f>
        <v>1.2541115199999999</v>
      </c>
      <c r="G172" s="28">
        <f>+'[2]30'!$J$43/10^6</f>
        <v>1.1094612699999999</v>
      </c>
      <c r="H172" s="28">
        <f>+'[2]30'!$K$43/10^6</f>
        <v>1.0849497100000001</v>
      </c>
      <c r="I172" s="28">
        <f>+'[2]30'!$M$43/10^6</f>
        <v>1.2503701199999997</v>
      </c>
      <c r="J172" s="28">
        <f>+'[2]30'!$N$43/10^6</f>
        <v>1.34702681</v>
      </c>
      <c r="K172" s="28">
        <f>+'[2]30'!$O$43/10^6</f>
        <v>1.2754861400000002</v>
      </c>
      <c r="L172" s="28">
        <f>+'[2]30'!$Q$43/10^6</f>
        <v>1.1797949099999998</v>
      </c>
      <c r="M172" s="28">
        <f>+'[2]30'!$R$43/10^6</f>
        <v>1.17020685</v>
      </c>
      <c r="N172" s="28">
        <f>+'[2]30'!$S$43/10^6</f>
        <v>1.1135612399999997</v>
      </c>
      <c r="O172" s="29">
        <f t="shared" si="6"/>
        <v>14.261392669999999</v>
      </c>
    </row>
    <row r="173" spans="1:15">
      <c r="A173" s="10">
        <v>1024</v>
      </c>
      <c r="B173" s="10" t="s">
        <v>33</v>
      </c>
      <c r="C173" s="28">
        <f>+'[2]31'!$E$43/10^6</f>
        <v>6.8478245899999992</v>
      </c>
      <c r="D173" s="28">
        <f>+'[2]31'!$F$43/10^6</f>
        <v>6.9439008700000002</v>
      </c>
      <c r="E173" s="28">
        <f>+'[2]31'!$G$43/10^6</f>
        <v>6.7122783099999994</v>
      </c>
      <c r="F173" s="28">
        <f>+'[2]31'!$I$43/10^6</f>
        <v>6.7739552400000012</v>
      </c>
      <c r="G173" s="28">
        <f>+'[2]31'!$J$43/10^6</f>
        <v>7.3649084999999994</v>
      </c>
      <c r="H173" s="28">
        <f>+'[2]31'!$K$43/10^6</f>
        <v>6.8607833999999999</v>
      </c>
      <c r="I173" s="28">
        <f>+'[2]31'!$M$43/10^6</f>
        <v>7.2886399900000001</v>
      </c>
      <c r="J173" s="28">
        <f>+'[2]31'!$N$43/10^6</f>
        <v>7.7598517500000002</v>
      </c>
      <c r="K173" s="28">
        <f>+'[2]31'!$O$43/10^6</f>
        <v>7.6426123600000011</v>
      </c>
      <c r="L173" s="28">
        <f>+'[2]31'!$Q$43/10^6</f>
        <v>7.7333208300000011</v>
      </c>
      <c r="M173" s="28">
        <f>+'[2]31'!$R$43/10^6</f>
        <v>8.3960183099999988</v>
      </c>
      <c r="N173" s="28">
        <f>+'[2]31'!$S$43/10^6</f>
        <v>7.6470977800000002</v>
      </c>
      <c r="O173" s="29">
        <f t="shared" si="6"/>
        <v>87.971191929999989</v>
      </c>
    </row>
    <row r="174" spans="1:15">
      <c r="A174" s="10">
        <v>1025</v>
      </c>
      <c r="B174" s="10" t="s">
        <v>34</v>
      </c>
      <c r="C174" s="28">
        <f>+'[2]32'!$E$43/10^6</f>
        <v>1.0551149900000001</v>
      </c>
      <c r="D174" s="28">
        <f>+'[2]32'!$F$43/10^6</f>
        <v>1.1714874500000001</v>
      </c>
      <c r="E174" s="28">
        <f>+'[2]32'!$G$43/10^6</f>
        <v>1.1814318199999998</v>
      </c>
      <c r="F174" s="28">
        <f>+'[2]32'!$I$43/10^6</f>
        <v>1.2415745600000001</v>
      </c>
      <c r="G174" s="28">
        <f>+'[2]32'!$J$43/10^6</f>
        <v>1.18429786</v>
      </c>
      <c r="H174" s="28">
        <f>+'[2]32'!$K$43/10^6</f>
        <v>1.1626851199999999</v>
      </c>
      <c r="I174" s="28">
        <f>+'[2]32'!$M$43/10^6</f>
        <v>1.1928381100000001</v>
      </c>
      <c r="J174" s="28">
        <f>+'[2]32'!$N$43/10^6</f>
        <v>1.4956502</v>
      </c>
      <c r="K174" s="28">
        <f>+'[2]32'!$O$43/10^6</f>
        <v>1.4729964799999999</v>
      </c>
      <c r="L174" s="28">
        <f>+'[2]32'!$Q$43/10^6</f>
        <v>1.22804844</v>
      </c>
      <c r="M174" s="28">
        <f>+'[2]32'!$R$43/10^6</f>
        <v>1.1409237599999997</v>
      </c>
      <c r="N174" s="28">
        <f>+'[2]32'!$S$43/10^6</f>
        <v>1.1803323600000002</v>
      </c>
      <c r="O174" s="29">
        <f t="shared" si="6"/>
        <v>14.70738115</v>
      </c>
    </row>
    <row r="175" spans="1:15">
      <c r="A175" s="10">
        <v>1026</v>
      </c>
      <c r="B175" s="10" t="s">
        <v>35</v>
      </c>
      <c r="C175" s="28">
        <f>+'[2]33'!$E$43/10^6</f>
        <v>0.49890745000000003</v>
      </c>
      <c r="D175" s="28">
        <f>+'[2]33'!$F$43/10^6</f>
        <v>0.49783443999999999</v>
      </c>
      <c r="E175" s="28">
        <f>+'[2]33'!$G$43/10^6</f>
        <v>0.48504666999999996</v>
      </c>
      <c r="F175" s="28">
        <f>+'[2]33'!$I$43/10^6</f>
        <v>0.52982075999999989</v>
      </c>
      <c r="G175" s="28">
        <f>+'[2]33'!$J$43/10^6</f>
        <v>0.48845582999999992</v>
      </c>
      <c r="H175" s="28">
        <f>+'[2]33'!$K$43/10^6</f>
        <v>0.49366714</v>
      </c>
      <c r="I175" s="28">
        <f>+'[2]33'!$M$43/10^6</f>
        <v>0.54990486999999999</v>
      </c>
      <c r="J175" s="28">
        <f>+'[2]33'!$N$43/10^6</f>
        <v>0.59093426000000016</v>
      </c>
      <c r="K175" s="28">
        <f>+'[2]33'!$O$43/10^6</f>
        <v>0.57798768</v>
      </c>
      <c r="L175" s="28">
        <f>+'[2]33'!$Q$43/10^6</f>
        <v>0.55528551999999998</v>
      </c>
      <c r="M175" s="28">
        <f>+'[2]33'!$R$43/10^6</f>
        <v>0.50460774999999991</v>
      </c>
      <c r="N175" s="28">
        <f>+'[2]33'!$S$43/10^6</f>
        <v>0.50181964000000001</v>
      </c>
      <c r="O175" s="29">
        <f t="shared" si="6"/>
        <v>6.2742720099999989</v>
      </c>
    </row>
    <row r="176" spans="1:15">
      <c r="A176" s="10">
        <v>1027</v>
      </c>
      <c r="B176" s="10" t="s">
        <v>36</v>
      </c>
      <c r="C176" s="28">
        <f>+'[2]34'!$E$43/10^6</f>
        <v>0.60854937999999992</v>
      </c>
      <c r="D176" s="28">
        <f>+'[2]34'!$F$43/10^6</f>
        <v>0.5547106799999999</v>
      </c>
      <c r="E176" s="28">
        <f>+'[2]34'!$G$43/10^6</f>
        <v>0.54982836000000002</v>
      </c>
      <c r="F176" s="28">
        <f>+'[2]34'!$I$43/10^6</f>
        <v>0.64966349999999995</v>
      </c>
      <c r="G176" s="28">
        <f>+'[2]34'!$J$43/10^6</f>
        <v>0.58251017000000005</v>
      </c>
      <c r="H176" s="28">
        <f>+'[2]34'!$K$43/10^6</f>
        <v>0.61250608000000006</v>
      </c>
      <c r="I176" s="28">
        <f>+'[2]34'!$M$43/10^6</f>
        <v>0.63550360999999989</v>
      </c>
      <c r="J176" s="28">
        <f>+'[2]34'!$N$43/10^6</f>
        <v>0.67158372999999993</v>
      </c>
      <c r="K176" s="28">
        <f>+'[2]34'!$O$43/10^6</f>
        <v>0.66579685999999993</v>
      </c>
      <c r="L176" s="28">
        <f>+'[2]34'!$Q$43/10^6</f>
        <v>0.63403219000000011</v>
      </c>
      <c r="M176" s="28">
        <f>+'[2]34'!$R$43/10^6</f>
        <v>0.60211115000000004</v>
      </c>
      <c r="N176" s="28">
        <f>+'[2]34'!$S$43/10^6</f>
        <v>0.60981240000000014</v>
      </c>
      <c r="O176" s="29">
        <f t="shared" si="6"/>
        <v>7.3766081100000003</v>
      </c>
    </row>
    <row r="177" spans="1:15">
      <c r="A177" s="10">
        <v>1028</v>
      </c>
      <c r="B177" s="10" t="s">
        <v>37</v>
      </c>
      <c r="C177" s="28">
        <f>+'[2]35'!$E$43/10^6</f>
        <v>3.8157011500000002</v>
      </c>
      <c r="D177" s="28">
        <f>+'[2]35'!$F$43/10^6</f>
        <v>3.9906764900000002</v>
      </c>
      <c r="E177" s="28">
        <f>+'[2]35'!$G$43/10^6</f>
        <v>4.2747728199999999</v>
      </c>
      <c r="F177" s="28">
        <f>+'[2]35'!$I$43/10^6</f>
        <v>3.9983483999999998</v>
      </c>
      <c r="G177" s="28">
        <f>+'[2]35'!$J$43/10^6</f>
        <v>4.0579431799999996</v>
      </c>
      <c r="H177" s="28">
        <f>+'[2]35'!$K$43/10^6</f>
        <v>3.9811028400000001</v>
      </c>
      <c r="I177" s="28">
        <f>+'[2]35'!$M$43/10^6</f>
        <v>4.2731287900000003</v>
      </c>
      <c r="J177" s="28">
        <f>+'[2]35'!$N$43/10^6</f>
        <v>4.6420145399999999</v>
      </c>
      <c r="K177" s="28">
        <f>+'[2]35'!$O$43/10^6</f>
        <v>4.5707410000000008</v>
      </c>
      <c r="L177" s="28">
        <f>+'[2]35'!$Q$43/10^6</f>
        <v>4.3368437599999998</v>
      </c>
      <c r="M177" s="28">
        <f>+'[2]35'!$R$43/10^6</f>
        <v>4.4353932</v>
      </c>
      <c r="N177" s="28">
        <f>+'[2]35'!$S$43/10^6</f>
        <v>4.3291818499999994</v>
      </c>
      <c r="O177" s="29">
        <f t="shared" si="6"/>
        <v>50.705848019999998</v>
      </c>
    </row>
    <row r="178" spans="1:15">
      <c r="A178" s="10">
        <v>1029</v>
      </c>
      <c r="B178" s="10" t="s">
        <v>38</v>
      </c>
      <c r="C178" s="28">
        <f>+'[2]36'!$E$43/10^6</f>
        <v>0.41127601000000003</v>
      </c>
      <c r="D178" s="28">
        <f>+'[2]36'!$F$43/10^6</f>
        <v>0.45985796999999995</v>
      </c>
      <c r="E178" s="28">
        <f>+'[2]36'!$G$43/10^6</f>
        <v>0.40559248999999997</v>
      </c>
      <c r="F178" s="28">
        <f>+'[2]36'!$I$43/10^6</f>
        <v>0.51776076000000004</v>
      </c>
      <c r="G178" s="28">
        <f>+'[2]36'!$J$43/10^6</f>
        <v>0.40361292999999998</v>
      </c>
      <c r="H178" s="28">
        <f>+'[2]36'!$K$43/10^6</f>
        <v>0.41368218000000007</v>
      </c>
      <c r="I178" s="28">
        <f>+'[2]36'!$M$43/10^6</f>
        <v>0.50049429000000001</v>
      </c>
      <c r="J178" s="28">
        <f>+'[2]36'!$N$43/10^6</f>
        <v>0.52978934999999994</v>
      </c>
      <c r="K178" s="28">
        <f>+'[2]36'!$O$43/10^6</f>
        <v>0.50136070999999993</v>
      </c>
      <c r="L178" s="28">
        <f>+'[2]36'!$Q$43/10^6</f>
        <v>0.49805634999999998</v>
      </c>
      <c r="M178" s="28">
        <f>+'[2]36'!$R$43/10^6</f>
        <v>0.48928727</v>
      </c>
      <c r="N178" s="28">
        <f>+'[2]36'!$S$43/10^6</f>
        <v>0.48868684999999995</v>
      </c>
      <c r="O178" s="29">
        <f t="shared" si="6"/>
        <v>5.6194571599999996</v>
      </c>
    </row>
    <row r="179" spans="1:15">
      <c r="A179" s="10">
        <v>1030</v>
      </c>
      <c r="B179" s="15" t="s">
        <v>18</v>
      </c>
      <c r="C179" s="28">
        <f>+'[2]37'!$E$43/10^6</f>
        <v>0.69037928000000004</v>
      </c>
      <c r="D179" s="28">
        <f>+'[2]37'!$F$43/10^6</f>
        <v>0.71504986999999998</v>
      </c>
      <c r="E179" s="28">
        <f>+'[2]37'!$G$43/10^6</f>
        <v>0.70217246</v>
      </c>
      <c r="F179" s="28">
        <f>+'[2]37'!$I$43/10^6</f>
        <v>0.72276074999999984</v>
      </c>
      <c r="G179" s="28">
        <f>+'[2]37'!$J$43/10^6</f>
        <v>0.7997386999999998</v>
      </c>
      <c r="H179" s="28">
        <f>+'[2]37'!$K$43/10^6</f>
        <v>0.70492803000000015</v>
      </c>
      <c r="I179" s="28">
        <f>+'[2]37'!$M$43/10^6</f>
        <v>0.80744187999999983</v>
      </c>
      <c r="J179" s="28">
        <f>+'[2]37'!$N$43/10^6</f>
        <v>0.92440745999999996</v>
      </c>
      <c r="K179" s="28">
        <f>+'[2]37'!$O$43/10^6</f>
        <v>0.95613968000000016</v>
      </c>
      <c r="L179" s="28">
        <f>+'[2]37'!$Q$43/10^6</f>
        <v>0.77408975999999996</v>
      </c>
      <c r="M179" s="28">
        <f>+'[2]37'!$R$43/10^6</f>
        <v>0.77828496999999996</v>
      </c>
      <c r="N179" s="28">
        <f>+'[2]37'!$S$43/10^6</f>
        <v>0.75185892999999993</v>
      </c>
      <c r="O179" s="29">
        <f t="shared" si="6"/>
        <v>9.3272517700000002</v>
      </c>
    </row>
    <row r="180" spans="1:15">
      <c r="A180" s="4">
        <v>10300</v>
      </c>
      <c r="B180" s="4" t="s">
        <v>66</v>
      </c>
      <c r="C180" s="25">
        <f t="shared" ref="C180:O180" si="7">SUM(C152:C179)</f>
        <v>93.980631740000007</v>
      </c>
      <c r="D180" s="25">
        <f t="shared" si="7"/>
        <v>94.942262409999998</v>
      </c>
      <c r="E180" s="25">
        <f t="shared" si="7"/>
        <v>93.219360340000023</v>
      </c>
      <c r="F180" s="25">
        <f t="shared" si="7"/>
        <v>98.36731303000002</v>
      </c>
      <c r="G180" s="25">
        <f t="shared" si="7"/>
        <v>94.911782420000009</v>
      </c>
      <c r="H180" s="25">
        <f t="shared" si="7"/>
        <v>94.75713269000002</v>
      </c>
      <c r="I180" s="25">
        <f t="shared" si="7"/>
        <v>97.744920640000018</v>
      </c>
      <c r="J180" s="25">
        <f t="shared" si="7"/>
        <v>114.85108463999997</v>
      </c>
      <c r="K180" s="25">
        <f t="shared" si="7"/>
        <v>109.07216920000003</v>
      </c>
      <c r="L180" s="25">
        <f t="shared" si="7"/>
        <v>100.04365907999995</v>
      </c>
      <c r="M180" s="25">
        <f t="shared" si="7"/>
        <v>101.43490419000001</v>
      </c>
      <c r="N180" s="25">
        <f t="shared" si="7"/>
        <v>97.56061973999995</v>
      </c>
      <c r="O180" s="25">
        <f t="shared" si="7"/>
        <v>1190.8858401199998</v>
      </c>
    </row>
    <row r="181" spans="1:15">
      <c r="A181" s="32"/>
      <c r="B181" s="32"/>
      <c r="C181"/>
      <c r="D181"/>
      <c r="E181"/>
      <c r="F181"/>
      <c r="G181"/>
      <c r="H181"/>
      <c r="I181"/>
      <c r="J181"/>
      <c r="K181"/>
      <c r="L181"/>
      <c r="M181"/>
      <c r="N181"/>
      <c r="O181" s="32"/>
    </row>
    <row r="182" spans="1:15">
      <c r="A182" s="3" t="s">
        <v>55</v>
      </c>
      <c r="B182" s="3" t="s">
        <v>44</v>
      </c>
      <c r="C182" s="3" t="s">
        <v>0</v>
      </c>
      <c r="D182" s="3" t="s">
        <v>1</v>
      </c>
      <c r="E182" s="3" t="s">
        <v>2</v>
      </c>
      <c r="F182" s="3" t="s">
        <v>3</v>
      </c>
      <c r="G182" s="3" t="s">
        <v>4</v>
      </c>
      <c r="H182" s="3" t="s">
        <v>5</v>
      </c>
      <c r="I182" s="3" t="s">
        <v>6</v>
      </c>
      <c r="J182" s="3" t="s">
        <v>7</v>
      </c>
      <c r="K182" s="3" t="s">
        <v>8</v>
      </c>
      <c r="L182" s="3" t="s">
        <v>9</v>
      </c>
      <c r="M182" s="3" t="s">
        <v>10</v>
      </c>
      <c r="N182" s="3" t="s">
        <v>11</v>
      </c>
      <c r="O182" s="3" t="s">
        <v>66</v>
      </c>
    </row>
    <row r="183" spans="1:15">
      <c r="A183" s="34"/>
      <c r="B183" s="34" t="s">
        <v>46</v>
      </c>
      <c r="C183" s="35">
        <f>+[2]เขต!$E$119/10^6</f>
        <v>3.8076428900000008</v>
      </c>
      <c r="D183" s="35">
        <f>+[2]เขต!$F$119/10^6</f>
        <v>4.5048626400000007</v>
      </c>
      <c r="E183" s="35">
        <f>+[2]เขต!$G$119/10^6</f>
        <v>4.1522778600000008</v>
      </c>
      <c r="F183" s="35">
        <f>+[2]เขต!$I$119/10^6</f>
        <v>4.3664341800000006</v>
      </c>
      <c r="G183" s="35">
        <f>+[2]เขต!$J$119/10^6</f>
        <v>4.3539584700000002</v>
      </c>
      <c r="H183" s="35">
        <f>+[2]เขต!$K$119/10^6</f>
        <v>4.3515091900000007</v>
      </c>
      <c r="I183" s="35">
        <f>+[2]เขต!$M$119/10^6</f>
        <v>4.4547216499999998</v>
      </c>
      <c r="J183" s="35">
        <f>+[2]เขต!$N$119/10^6</f>
        <v>4.4450487900000004</v>
      </c>
      <c r="K183" s="35">
        <f>+[2]เขต!$O$119/10^6</f>
        <v>4.7734993000000028</v>
      </c>
      <c r="L183" s="35">
        <f>+[2]เขต!$Q$119/10^6</f>
        <v>4.4459142700000003</v>
      </c>
      <c r="M183" s="35">
        <f>+[2]เขต!$R$119/10^6</f>
        <v>4.9379346200000001</v>
      </c>
      <c r="N183" s="35">
        <f>+[2]เขต!$S$119/10^6</f>
        <v>4.8232666900000005</v>
      </c>
      <c r="O183" s="36">
        <f>SUM(C183:N183)</f>
        <v>53.417070550000005</v>
      </c>
    </row>
    <row r="184" spans="1:15">
      <c r="A184" s="7">
        <v>1004</v>
      </c>
      <c r="B184" s="10" t="s">
        <v>99</v>
      </c>
      <c r="C184" s="28">
        <f>+'[2]11'!$E$119/10^6</f>
        <v>10.728751900000004</v>
      </c>
      <c r="D184" s="28">
        <f>+'[2]11'!$F$119/10^6</f>
        <v>8.8247164600000012</v>
      </c>
      <c r="E184" s="28">
        <f>+'[2]11'!$G$119/10^6</f>
        <v>10.355507380000001</v>
      </c>
      <c r="F184" s="28">
        <f>+'[2]11'!$I$119/10^6</f>
        <v>7.7339534699999986</v>
      </c>
      <c r="G184" s="28">
        <f>+'[2]11'!$J$119/10^6</f>
        <v>9.5681626000000009</v>
      </c>
      <c r="H184" s="28">
        <f>+'[2]11'!$K$119/10^6</f>
        <v>10.004502930000005</v>
      </c>
      <c r="I184" s="28">
        <f>+'[2]11'!$M$119/10^6</f>
        <v>9.3484380900000019</v>
      </c>
      <c r="J184" s="28">
        <f>+'[2]11'!$N$119/10^6</f>
        <v>9.3493896899999989</v>
      </c>
      <c r="K184" s="28">
        <f>+'[2]11'!$O$119/10^6</f>
        <v>9.1323254300000034</v>
      </c>
      <c r="L184" s="28">
        <f>+'[2]11'!$Q$119/10^6</f>
        <v>9.9325630099999955</v>
      </c>
      <c r="M184" s="28">
        <f>+'[2]11'!$R$119/10^6</f>
        <v>10.745232639999998</v>
      </c>
      <c r="N184" s="28">
        <f>+'[2]11'!$S$119/10^6</f>
        <v>11.074484399999996</v>
      </c>
      <c r="O184" s="29">
        <f>SUM(C184:N184)</f>
        <v>116.79802799999999</v>
      </c>
    </row>
    <row r="185" spans="1:15">
      <c r="A185" s="10">
        <v>1005</v>
      </c>
      <c r="B185" s="10" t="s">
        <v>13</v>
      </c>
      <c r="C185" s="28">
        <f>+'[2]12'!$E$119/10^6</f>
        <v>0.50930683999999993</v>
      </c>
      <c r="D185" s="28">
        <f>+'[2]12'!$F$119/10^6</f>
        <v>0.46725613999999993</v>
      </c>
      <c r="E185" s="28">
        <f>+'[2]12'!$G$119/10^6</f>
        <v>0.47956807000000012</v>
      </c>
      <c r="F185" s="28">
        <f>+'[2]12'!$I$119/10^6</f>
        <v>0.50649077999999992</v>
      </c>
      <c r="G185" s="28">
        <f>+'[2]12'!$J$119/10^6</f>
        <v>0.49431111</v>
      </c>
      <c r="H185" s="28">
        <f>+'[2]12'!$K$119/10^6</f>
        <v>0.50020344000000005</v>
      </c>
      <c r="I185" s="28">
        <f>+'[2]12'!$M$119/10^6</f>
        <v>0.47780121000000003</v>
      </c>
      <c r="J185" s="28">
        <f>+'[2]12'!$N$119/10^6</f>
        <v>0.48600242999999993</v>
      </c>
      <c r="K185" s="28">
        <f>+'[2]12'!$O$119/10^6</f>
        <v>0.5980070799999998</v>
      </c>
      <c r="L185" s="28">
        <f>+'[2]12'!$Q$119/10^6</f>
        <v>0.62980173999999989</v>
      </c>
      <c r="M185" s="28">
        <f>+'[2]12'!$R$119/10^6</f>
        <v>0.64948846999999998</v>
      </c>
      <c r="N185" s="28">
        <f>+'[2]12'!$S$119/10^6</f>
        <v>0.53156585000000001</v>
      </c>
      <c r="O185" s="29">
        <f t="shared" ref="O185:O210" si="8">SUM(C185:N185)</f>
        <v>6.3298031599999982</v>
      </c>
    </row>
    <row r="186" spans="1:15">
      <c r="A186" s="10">
        <v>1006</v>
      </c>
      <c r="B186" s="10" t="s">
        <v>14</v>
      </c>
      <c r="C186" s="28">
        <f>+'[2]13'!$E$119/10^6</f>
        <v>1.0435782999999998</v>
      </c>
      <c r="D186" s="28">
        <f>+'[2]13'!$F$119/10^6</f>
        <v>0.97242368999999995</v>
      </c>
      <c r="E186" s="28">
        <f>+'[2]13'!$G$119/10^6</f>
        <v>0.96646653999999999</v>
      </c>
      <c r="F186" s="28">
        <f>+'[2]13'!$I$119/10^6</f>
        <v>0.9290819600000001</v>
      </c>
      <c r="G186" s="28">
        <f>+'[2]13'!$J$119/10^6</f>
        <v>0.78096261999999994</v>
      </c>
      <c r="H186" s="28">
        <f>+'[2]13'!$K$119/10^6</f>
        <v>1.1257390399999998</v>
      </c>
      <c r="I186" s="28">
        <f>+'[2]13'!$M$119/10^6</f>
        <v>1.07178467</v>
      </c>
      <c r="J186" s="28">
        <f>+'[2]13'!$N$119/10^6</f>
        <v>1.0073048799999997</v>
      </c>
      <c r="K186" s="28">
        <f>+'[2]13'!$O$119/10^6</f>
        <v>1.0502940700000001</v>
      </c>
      <c r="L186" s="28">
        <f>+'[2]13'!$Q$119/10^6</f>
        <v>0.91400601000000004</v>
      </c>
      <c r="M186" s="28">
        <f>+'[2]13'!$R$119/10^6</f>
        <v>0.98839951999999986</v>
      </c>
      <c r="N186" s="28">
        <f>+'[2]13'!$S$119/10^6</f>
        <v>0.93510963000000014</v>
      </c>
      <c r="O186" s="29">
        <f t="shared" si="8"/>
        <v>11.785150929999999</v>
      </c>
    </row>
    <row r="187" spans="1:15">
      <c r="A187" s="10">
        <v>1007</v>
      </c>
      <c r="B187" s="10" t="s">
        <v>15</v>
      </c>
      <c r="C187" s="28">
        <f>+'[2]14'!$E$119/10^6</f>
        <v>2.02876952</v>
      </c>
      <c r="D187" s="28">
        <f>+'[2]14'!$F$119/10^6</f>
        <v>2.1032057700000002</v>
      </c>
      <c r="E187" s="28">
        <f>+'[2]14'!$G$119/10^6</f>
        <v>1.9382224500000003</v>
      </c>
      <c r="F187" s="28">
        <f>+'[2]14'!$I$119/10^6</f>
        <v>2.2803911600000002</v>
      </c>
      <c r="G187" s="28">
        <f>+'[2]14'!$J$119/10^6</f>
        <v>2.1944596199999999</v>
      </c>
      <c r="H187" s="28">
        <f>+'[2]14'!$K$119/10^6</f>
        <v>2.0384761899999999</v>
      </c>
      <c r="I187" s="28">
        <f>+'[2]14'!$M$119/10^6</f>
        <v>2.1205170500000001</v>
      </c>
      <c r="J187" s="28">
        <f>+'[2]14'!$N$119/10^6</f>
        <v>2.1320439900000006</v>
      </c>
      <c r="K187" s="28">
        <f>+'[2]14'!$O$119/10^6</f>
        <v>2.1514032300000001</v>
      </c>
      <c r="L187" s="28">
        <f>+'[2]14'!$Q$119/10^6</f>
        <v>2.4277581100000005</v>
      </c>
      <c r="M187" s="28">
        <f>+'[2]14'!$R$119/10^6</f>
        <v>2.5618085500000007</v>
      </c>
      <c r="N187" s="28">
        <f>+'[2]14'!$S$119/10^6</f>
        <v>2.3035597599999993</v>
      </c>
      <c r="O187" s="29">
        <f t="shared" si="8"/>
        <v>26.280615399999999</v>
      </c>
    </row>
    <row r="188" spans="1:15">
      <c r="A188" s="10">
        <v>1008</v>
      </c>
      <c r="B188" s="10" t="s">
        <v>16</v>
      </c>
      <c r="C188" s="28">
        <f>+'[2]15'!$E$119/10^6</f>
        <v>0.5152884499999999</v>
      </c>
      <c r="D188" s="28">
        <f>+'[2]15'!$F$119/10^6</f>
        <v>0.52220214999999992</v>
      </c>
      <c r="E188" s="28">
        <f>+'[2]15'!$G$119/10^6</f>
        <v>0.50177411999999999</v>
      </c>
      <c r="F188" s="28">
        <f>+'[2]15'!$I$119/10^6</f>
        <v>0.51741841999999993</v>
      </c>
      <c r="G188" s="28">
        <f>+'[2]15'!$J$119/10^6</f>
        <v>0.48645457000000009</v>
      </c>
      <c r="H188" s="28">
        <f>+'[2]15'!$K$119/10^6</f>
        <v>0.55705822000000005</v>
      </c>
      <c r="I188" s="28">
        <f>+'[2]15'!$M$119/10^6</f>
        <v>0.61679222000000011</v>
      </c>
      <c r="J188" s="28">
        <f>+'[2]15'!$N$119/10^6</f>
        <v>0.51062949999999996</v>
      </c>
      <c r="K188" s="28">
        <f>+'[2]15'!$O$119/10^6</f>
        <v>0.54538960000000014</v>
      </c>
      <c r="L188" s="28">
        <f>+'[2]15'!$Q$119/10^6</f>
        <v>0.52480339999999992</v>
      </c>
      <c r="M188" s="28">
        <f>+'[2]15'!$R$119/10^6</f>
        <v>0.56851638999999998</v>
      </c>
      <c r="N188" s="28">
        <f>+'[2]15'!$S$119/10^6</f>
        <v>0.54429151999999992</v>
      </c>
      <c r="O188" s="29">
        <f t="shared" si="8"/>
        <v>6.4106185599999996</v>
      </c>
    </row>
    <row r="189" spans="1:15">
      <c r="A189" s="10">
        <v>1009</v>
      </c>
      <c r="B189" s="10" t="s">
        <v>17</v>
      </c>
      <c r="C189" s="28">
        <f>+'[2]16'!$E$119/10^6</f>
        <v>0.59590736999999983</v>
      </c>
      <c r="D189" s="28">
        <f>+'[2]16'!$F$119/10^6</f>
        <v>0.52305776000000004</v>
      </c>
      <c r="E189" s="28">
        <f>+'[2]16'!$G$119/10^6</f>
        <v>0.54845045000000003</v>
      </c>
      <c r="F189" s="28">
        <f>+'[2]16'!$I$119/10^6</f>
        <v>0.59347440000000018</v>
      </c>
      <c r="G189" s="28">
        <f>+'[2]16'!$J$119/10^6</f>
        <v>0.64710524000000003</v>
      </c>
      <c r="H189" s="28">
        <f>+'[2]16'!$K$119/10^6</f>
        <v>0.59621926000000003</v>
      </c>
      <c r="I189" s="28">
        <f>+'[2]16'!$M$119/10^6</f>
        <v>0.54534096999999992</v>
      </c>
      <c r="J189" s="28">
        <f>+'[2]16'!$N$119/10^6</f>
        <v>0.57284830000000009</v>
      </c>
      <c r="K189" s="28">
        <f>+'[2]16'!$O$119/10^6</f>
        <v>0.57675843999999998</v>
      </c>
      <c r="L189" s="28">
        <f>+'[2]16'!$Q$119/10^6</f>
        <v>0.58531684000000006</v>
      </c>
      <c r="M189" s="28">
        <f>+'[2]16'!$R$119/10^6</f>
        <v>0.63150173999999992</v>
      </c>
      <c r="N189" s="28">
        <f>+'[2]16'!$S$119/10^6</f>
        <v>0.61286644000000012</v>
      </c>
      <c r="O189" s="29">
        <f t="shared" si="8"/>
        <v>7.0288472100000003</v>
      </c>
    </row>
    <row r="190" spans="1:15">
      <c r="A190" s="10">
        <v>1010</v>
      </c>
      <c r="B190" s="15" t="s">
        <v>19</v>
      </c>
      <c r="C190" s="30">
        <f>+'[2]17'!$E$119/10^6</f>
        <v>0.93034181000000016</v>
      </c>
      <c r="D190" s="30">
        <f>+'[2]17'!$F$119/10^6</f>
        <v>0.92744795000000002</v>
      </c>
      <c r="E190" s="30">
        <f>+'[2]17'!$G$119/10^6</f>
        <v>0.87263320999999994</v>
      </c>
      <c r="F190" s="30">
        <f>+'[2]17'!$I$119/10^6</f>
        <v>0.92292139000000006</v>
      </c>
      <c r="G190" s="30">
        <f>+'[2]17'!$J$119/10^6</f>
        <v>0.94172042999999994</v>
      </c>
      <c r="H190" s="30">
        <f>+'[2]17'!$K$119/10^6</f>
        <v>1.1537195399999998</v>
      </c>
      <c r="I190" s="30">
        <f>+'[2]17'!$M$119/10^6</f>
        <v>0.92543344999999999</v>
      </c>
      <c r="J190" s="30">
        <f>+'[2]17'!$N$119/10^6</f>
        <v>0.95159752000000009</v>
      </c>
      <c r="K190" s="30">
        <f>+'[2]17'!$O$119/10^6</f>
        <v>0.95888850000000003</v>
      </c>
      <c r="L190" s="30">
        <f>+'[2]17'!$Q$119/10^6</f>
        <v>0.92992101000000005</v>
      </c>
      <c r="M190" s="30">
        <f>+'[2]17'!$R$119/10^6</f>
        <v>1.03913703</v>
      </c>
      <c r="N190" s="30">
        <f>+'[2]17'!$S$119/10^6</f>
        <v>1.0397847999999998</v>
      </c>
      <c r="O190" s="31">
        <f>SUM(C190:N190)</f>
        <v>11.59354664</v>
      </c>
    </row>
    <row r="191" spans="1:15">
      <c r="A191" s="42">
        <v>1011</v>
      </c>
      <c r="B191" s="10" t="s">
        <v>20</v>
      </c>
      <c r="C191" s="28">
        <f>+'[2]18'!$E$119/10^6</f>
        <v>0.76502020999999998</v>
      </c>
      <c r="D191" s="28">
        <f>+'[2]18'!$F$119/10^6</f>
        <v>0.7840492</v>
      </c>
      <c r="E191" s="28">
        <f>+'[2]18'!$G$119/10^6</f>
        <v>0.66671247</v>
      </c>
      <c r="F191" s="28">
        <f>+'[2]18'!$I$119/10^6</f>
        <v>0.6893987800000001</v>
      </c>
      <c r="G191" s="28">
        <f>+'[2]18'!$J$119/10^6</f>
        <v>0.71121124000000002</v>
      </c>
      <c r="H191" s="28">
        <f>+'[2]18'!$K$119/10^6</f>
        <v>0.70019103999999976</v>
      </c>
      <c r="I191" s="28">
        <f>+'[2]18'!$M$119/10^6</f>
        <v>0.72784789999999988</v>
      </c>
      <c r="J191" s="28">
        <f>+'[2]18'!$N$119/10^6</f>
        <v>0.75671204000000014</v>
      </c>
      <c r="K191" s="28">
        <f>+'[2]18'!$O$119/10^6</f>
        <v>0.7322425899999998</v>
      </c>
      <c r="L191" s="28">
        <f>+'[2]18'!$Q$119/10^6</f>
        <v>0.71000412000000013</v>
      </c>
      <c r="M191" s="28">
        <f>+'[2]18'!$R$119/10^6</f>
        <v>0.77375627999999996</v>
      </c>
      <c r="N191" s="28">
        <f>+'[2]18'!$S$119/10^6</f>
        <v>0.75572619000000008</v>
      </c>
      <c r="O191" s="29">
        <f t="shared" si="8"/>
        <v>8.7728720599999992</v>
      </c>
    </row>
    <row r="192" spans="1:15">
      <c r="A192" s="10">
        <v>1012</v>
      </c>
      <c r="B192" s="10" t="s">
        <v>21</v>
      </c>
      <c r="C192" s="28">
        <f>+'[2]19'!$E$119/10^6</f>
        <v>1.42130215</v>
      </c>
      <c r="D192" s="28">
        <f>+'[2]19'!$F$119/10^6</f>
        <v>1.4445419500000003</v>
      </c>
      <c r="E192" s="28">
        <f>+'[2]19'!$G$119/10^6</f>
        <v>1.36216845</v>
      </c>
      <c r="F192" s="28">
        <f>+'[2]19'!$I$119/10^6</f>
        <v>1.35562681</v>
      </c>
      <c r="G192" s="28">
        <f>+'[2]19'!$J$119/10^6</f>
        <v>1.3387803599999999</v>
      </c>
      <c r="H192" s="28">
        <f>+'[2]19'!$K$119/10^6</f>
        <v>1.8846124099999999</v>
      </c>
      <c r="I192" s="28">
        <f>+'[2]19'!$M$119/10^6</f>
        <v>1.4369640299999993</v>
      </c>
      <c r="J192" s="28">
        <f>+'[2]19'!$N$119/10^6</f>
        <v>1.4011324999999997</v>
      </c>
      <c r="K192" s="28">
        <f>+'[2]19'!$O$119/10^6</f>
        <v>1.4889155200000002</v>
      </c>
      <c r="L192" s="28">
        <f>+'[2]19'!$Q$119/10^6</f>
        <v>1.61266686</v>
      </c>
      <c r="M192" s="28">
        <f>+'[2]19'!$R$119/10^6</f>
        <v>1.5080299800000005</v>
      </c>
      <c r="N192" s="28">
        <f>+'[2]19'!$S$119/10^6</f>
        <v>3.5249059000000007</v>
      </c>
      <c r="O192" s="29">
        <f t="shared" si="8"/>
        <v>19.779646919999998</v>
      </c>
    </row>
    <row r="193" spans="1:15">
      <c r="A193" s="10">
        <v>1013</v>
      </c>
      <c r="B193" s="10" t="s">
        <v>22</v>
      </c>
      <c r="C193" s="28">
        <f>+'[2]20'!$E$119/10^6</f>
        <v>0.25220557000000005</v>
      </c>
      <c r="D193" s="28">
        <f>+'[2]20'!$F$119/10^6</f>
        <v>0.28199001999999995</v>
      </c>
      <c r="E193" s="28">
        <f>+'[2]20'!$G$119/10^6</f>
        <v>0.25219238000000005</v>
      </c>
      <c r="F193" s="28">
        <f>+'[2]20'!$I$119/10^6</f>
        <v>0.26944488</v>
      </c>
      <c r="G193" s="28">
        <f>+'[2]20'!$J$119/10^6</f>
        <v>0.25716145000000001</v>
      </c>
      <c r="H193" s="28">
        <f>+'[2]20'!$K$119/10^6</f>
        <v>0.36490001999999999</v>
      </c>
      <c r="I193" s="28">
        <f>+'[2]20'!$M$119/10^6</f>
        <v>0.27046363999999995</v>
      </c>
      <c r="J193" s="28">
        <f>+'[2]20'!$N$119/10^6</f>
        <v>0.24543046000000002</v>
      </c>
      <c r="K193" s="28">
        <f>+'[2]20'!$O$119/10^6</f>
        <v>0.26117332999999998</v>
      </c>
      <c r="L193" s="28">
        <f>+'[2]20'!$Q$119/10^6</f>
        <v>0.24247124999999997</v>
      </c>
      <c r="M193" s="28">
        <f>+'[2]20'!$R$119/10^6</f>
        <v>0.30020939000000002</v>
      </c>
      <c r="N193" s="28">
        <f>+'[2]20'!$S$119/10^6</f>
        <v>0.24577008999999997</v>
      </c>
      <c r="O193" s="29">
        <f t="shared" si="8"/>
        <v>3.2434124800000004</v>
      </c>
    </row>
    <row r="194" spans="1:15">
      <c r="A194" s="10">
        <v>1014</v>
      </c>
      <c r="B194" s="10" t="s">
        <v>23</v>
      </c>
      <c r="C194" s="28">
        <f>+'[2]21'!$E$119/10^6</f>
        <v>3.5322398599999998</v>
      </c>
      <c r="D194" s="28">
        <f>+'[2]21'!$F$119/10^6</f>
        <v>3.553599590000001</v>
      </c>
      <c r="E194" s="28">
        <f>+'[2]21'!$G$119/10^6</f>
        <v>3.5298725899999992</v>
      </c>
      <c r="F194" s="28">
        <f>+'[2]21'!$I$119/10^6</f>
        <v>3.5457820899999999</v>
      </c>
      <c r="G194" s="28">
        <f>+'[2]21'!$J$119/10^6</f>
        <v>3.4585860400000001</v>
      </c>
      <c r="H194" s="28">
        <f>+'[2]21'!$K$119/10^6</f>
        <v>3.882247019999999</v>
      </c>
      <c r="I194" s="28">
        <f>+'[2]21'!$M$119/10^6</f>
        <v>3.9386557699999996</v>
      </c>
      <c r="J194" s="28">
        <f>+'[2]21'!$N$119/10^6</f>
        <v>3.89581299</v>
      </c>
      <c r="K194" s="28">
        <f>+'[2]21'!$O$119/10^6</f>
        <v>3.8887662000000001</v>
      </c>
      <c r="L194" s="28">
        <f>+'[2]21'!$Q$119/10^6</f>
        <v>3.6880821899999998</v>
      </c>
      <c r="M194" s="28">
        <f>+'[2]21'!$R$119/10^6</f>
        <v>3.9912906600000007</v>
      </c>
      <c r="N194" s="28">
        <f>+'[2]21'!$S$119/10^6</f>
        <v>6.6463867100000007</v>
      </c>
      <c r="O194" s="29">
        <f t="shared" si="8"/>
        <v>47.551321710000011</v>
      </c>
    </row>
    <row r="195" spans="1:15">
      <c r="A195" s="10">
        <v>1015</v>
      </c>
      <c r="B195" s="10" t="s">
        <v>24</v>
      </c>
      <c r="C195" s="28">
        <f>+'[2]22'!$E$119/10^6</f>
        <v>0.43804964000000007</v>
      </c>
      <c r="D195" s="28">
        <f>+'[2]22'!$F$119/10^6</f>
        <v>0.49265081999999999</v>
      </c>
      <c r="E195" s="28">
        <f>+'[2]22'!$G$119/10^6</f>
        <v>0.47821456000000012</v>
      </c>
      <c r="F195" s="28">
        <f>+'[2]22'!$I$119/10^6</f>
        <v>0.54797533999999992</v>
      </c>
      <c r="G195" s="28">
        <f>+'[2]22'!$J$119/10^6</f>
        <v>0.42394085999999992</v>
      </c>
      <c r="H195" s="28">
        <f>+'[2]22'!$K$119/10^6</f>
        <v>0.53478775000000012</v>
      </c>
      <c r="I195" s="28">
        <f>+'[2]22'!$M$119/10^6</f>
        <v>0.59573622999999998</v>
      </c>
      <c r="J195" s="28">
        <f>+'[2]22'!$N$119/10^6</f>
        <v>0.73539009999999994</v>
      </c>
      <c r="K195" s="28">
        <f>+'[2]22'!$O$119/10^6</f>
        <v>0.60848880000000005</v>
      </c>
      <c r="L195" s="28">
        <f>+'[2]22'!$Q$119/10^6</f>
        <v>0.49151279999999997</v>
      </c>
      <c r="M195" s="28">
        <f>+'[2]22'!$R$119/10^6</f>
        <v>0.62038614999999997</v>
      </c>
      <c r="N195" s="28">
        <f>+'[2]22'!$S$119/10^6</f>
        <v>0.55249421999999992</v>
      </c>
      <c r="O195" s="29">
        <f t="shared" si="8"/>
        <v>6.5196272699999991</v>
      </c>
    </row>
    <row r="196" spans="1:15">
      <c r="A196" s="10">
        <v>1016</v>
      </c>
      <c r="B196" s="10" t="s">
        <v>25</v>
      </c>
      <c r="C196" s="28">
        <f>+'[2]23'!$E$119/10^6</f>
        <v>0.87280692000000004</v>
      </c>
      <c r="D196" s="28">
        <f>+'[2]23'!$F$119/10^6</f>
        <v>0.89255256000000005</v>
      </c>
      <c r="E196" s="28">
        <f>+'[2]23'!$G$119/10^6</f>
        <v>0.88429199000000014</v>
      </c>
      <c r="F196" s="28">
        <f>+'[2]23'!$I$119/10^6</f>
        <v>0.90828436999999995</v>
      </c>
      <c r="G196" s="28">
        <f>+'[2]23'!$J$119/10^6</f>
        <v>0.97363107999999998</v>
      </c>
      <c r="H196" s="28">
        <f>+'[2]23'!$K$119/10^6</f>
        <v>0.94522902999999991</v>
      </c>
      <c r="I196" s="28">
        <f>+'[2]23'!$M$119/10^6</f>
        <v>1.00262184</v>
      </c>
      <c r="J196" s="28">
        <f>+'[2]23'!$N$119/10^6</f>
        <v>1.2267766999999998</v>
      </c>
      <c r="K196" s="28">
        <f>+'[2]23'!$O$119/10^6</f>
        <v>0.99168648000000004</v>
      </c>
      <c r="L196" s="28">
        <f>+'[2]23'!$Q$119/10^6</f>
        <v>0.94115786000000001</v>
      </c>
      <c r="M196" s="28">
        <f>+'[2]23'!$R$119/10^6</f>
        <v>1.03105219</v>
      </c>
      <c r="N196" s="28">
        <f>+'[2]23'!$S$119/10^6</f>
        <v>0.99060552000000002</v>
      </c>
      <c r="O196" s="29">
        <f t="shared" si="8"/>
        <v>11.660696540000002</v>
      </c>
    </row>
    <row r="197" spans="1:15">
      <c r="A197" s="10">
        <v>1017</v>
      </c>
      <c r="B197" s="10" t="s">
        <v>26</v>
      </c>
      <c r="C197" s="28">
        <f>+'[2]24'!$E$119/10^6</f>
        <v>1.2962931899999997</v>
      </c>
      <c r="D197" s="28">
        <f>+'[2]24'!$F$119/10^6</f>
        <v>1.2627736699999996</v>
      </c>
      <c r="E197" s="28">
        <f>+'[2]24'!$G$119/10^6</f>
        <v>1.2810990600000001</v>
      </c>
      <c r="F197" s="28">
        <f>+'[2]24'!$I$119/10^6</f>
        <v>1.2990703899999998</v>
      </c>
      <c r="G197" s="28">
        <f>+'[2]24'!$J$119/10^6</f>
        <v>1.4676981500000001</v>
      </c>
      <c r="H197" s="28">
        <f>+'[2]24'!$K$119/10^6</f>
        <v>1.2870106399999997</v>
      </c>
      <c r="I197" s="28">
        <f>+'[2]24'!$M$119/10^6</f>
        <v>1.3385772899999995</v>
      </c>
      <c r="J197" s="28">
        <f>+'[2]24'!$N$119/10^6</f>
        <v>1.3562871899999998</v>
      </c>
      <c r="K197" s="28">
        <f>+'[2]24'!$O$119/10^6</f>
        <v>1.2644146599999997</v>
      </c>
      <c r="L197" s="28">
        <f>+'[2]24'!$Q$119/10^6</f>
        <v>1.2572101800000002</v>
      </c>
      <c r="M197" s="28">
        <f>+'[2]24'!$R$119/10^6</f>
        <v>1.5067980899999998</v>
      </c>
      <c r="N197" s="28">
        <f>+'[2]24'!$S$119/10^6</f>
        <v>1.29372815</v>
      </c>
      <c r="O197" s="29">
        <f t="shared" si="8"/>
        <v>15.910960659999999</v>
      </c>
    </row>
    <row r="198" spans="1:15">
      <c r="A198" s="10">
        <v>1018</v>
      </c>
      <c r="B198" s="10" t="s">
        <v>27</v>
      </c>
      <c r="C198" s="28">
        <f>+'[2]25'!$E$119/10^6</f>
        <v>0.77033609000000003</v>
      </c>
      <c r="D198" s="28">
        <f>+'[2]25'!$F$119/10^6</f>
        <v>0.82527903000000014</v>
      </c>
      <c r="E198" s="28">
        <f>+'[2]25'!$G$119/10^6</f>
        <v>0.80924686000000001</v>
      </c>
      <c r="F198" s="28">
        <f>+'[2]25'!$I$119/10^6</f>
        <v>0.84308166000000007</v>
      </c>
      <c r="G198" s="28">
        <f>+'[2]25'!$J$119/10^6</f>
        <v>0.7695081399999999</v>
      </c>
      <c r="H198" s="28">
        <f>+'[2]25'!$K$119/10^6</f>
        <v>0.86958827000000016</v>
      </c>
      <c r="I198" s="28">
        <f>+'[2]25'!$M$119/10^6</f>
        <v>0.87925812999999986</v>
      </c>
      <c r="J198" s="28">
        <f>+'[2]25'!$N$119/10^6</f>
        <v>1.15935466</v>
      </c>
      <c r="K198" s="28">
        <f>+'[2]25'!$O$119/10^6</f>
        <v>0.94420336000000027</v>
      </c>
      <c r="L198" s="28">
        <f>+'[2]25'!$Q$119/10^6</f>
        <v>0.9521131100000001</v>
      </c>
      <c r="M198" s="28">
        <f>+'[2]25'!$R$119/10^6</f>
        <v>1.0432134699999998</v>
      </c>
      <c r="N198" s="28">
        <f>+'[2]25'!$S$119/10^6</f>
        <v>0.91759376000000004</v>
      </c>
      <c r="O198" s="29">
        <f t="shared" si="8"/>
        <v>10.782776540000002</v>
      </c>
    </row>
    <row r="199" spans="1:15">
      <c r="A199" s="10">
        <v>1019</v>
      </c>
      <c r="B199" s="10" t="s">
        <v>28</v>
      </c>
      <c r="C199" s="28">
        <f>+'[2]26'!$E$119/10^6</f>
        <v>0.76146140999999989</v>
      </c>
      <c r="D199" s="28">
        <f>+'[2]26'!$F$119/10^6</f>
        <v>0.7655026399999999</v>
      </c>
      <c r="E199" s="28">
        <f>+'[2]26'!$G$119/10^6</f>
        <v>0.83999863999999991</v>
      </c>
      <c r="F199" s="28">
        <f>+'[2]26'!$I$119/10^6</f>
        <v>0.67207457000000004</v>
      </c>
      <c r="G199" s="28">
        <f>+'[2]26'!$J$119/10^6</f>
        <v>0.66790225999999997</v>
      </c>
      <c r="H199" s="28">
        <f>+'[2]26'!$K$119/10^6</f>
        <v>0.71779418000000006</v>
      </c>
      <c r="I199" s="28">
        <f>+'[2]26'!$M$119/10^6</f>
        <v>0.69903760999999998</v>
      </c>
      <c r="J199" s="28">
        <f>+'[2]26'!$N$119/10^6</f>
        <v>0.71914686000000005</v>
      </c>
      <c r="K199" s="28">
        <f>+'[2]26'!$O$119/10^6</f>
        <v>0.67641040000000008</v>
      </c>
      <c r="L199" s="28">
        <f>+'[2]26'!$Q$119/10^6</f>
        <v>0.78257584000000013</v>
      </c>
      <c r="M199" s="28">
        <f>+'[2]26'!$R$119/10^6</f>
        <v>0.73208125000000002</v>
      </c>
      <c r="N199" s="28">
        <f>+'[2]26'!$S$119/10^6</f>
        <v>0.6491818199999998</v>
      </c>
      <c r="O199" s="29">
        <f t="shared" si="8"/>
        <v>8.6831674799999981</v>
      </c>
    </row>
    <row r="200" spans="1:15">
      <c r="A200" s="10">
        <v>1020</v>
      </c>
      <c r="B200" s="10" t="s">
        <v>29</v>
      </c>
      <c r="C200" s="28">
        <f>+'[2]27'!$E$119/10^6</f>
        <v>1.2149458399999999</v>
      </c>
      <c r="D200" s="28">
        <f>+'[2]27'!$F$119/10^6</f>
        <v>1.21562182</v>
      </c>
      <c r="E200" s="28">
        <f>+'[2]27'!$G$119/10^6</f>
        <v>1.17559177</v>
      </c>
      <c r="F200" s="28">
        <f>+'[2]27'!$I$119/10^6</f>
        <v>1.1241113200000001</v>
      </c>
      <c r="G200" s="28">
        <f>+'[2]27'!$J$119/10^6</f>
        <v>1.1302290700000002</v>
      </c>
      <c r="H200" s="28">
        <f>+'[2]27'!$K$119/10^6</f>
        <v>1.2536521200000004</v>
      </c>
      <c r="I200" s="28">
        <f>+'[2]27'!$M$119/10^6</f>
        <v>1.3178210699999997</v>
      </c>
      <c r="J200" s="28">
        <f>+'[2]27'!$N$119/10^6</f>
        <v>1.8440640699999997</v>
      </c>
      <c r="K200" s="28">
        <f>+'[2]27'!$O$119/10^6</f>
        <v>1.5747551499999999</v>
      </c>
      <c r="L200" s="28">
        <f>+'[2]27'!$Q$119/10^6</f>
        <v>1.9352651000000001</v>
      </c>
      <c r="M200" s="28">
        <f>+'[2]27'!$R$119/10^6</f>
        <v>1.4876948700000001</v>
      </c>
      <c r="N200" s="28">
        <f>+'[2]27'!$S$119/10^6</f>
        <v>1.3689783200000003</v>
      </c>
      <c r="O200" s="29">
        <f t="shared" si="8"/>
        <v>16.642730520000001</v>
      </c>
    </row>
    <row r="201" spans="1:15">
      <c r="A201" s="10">
        <v>1021</v>
      </c>
      <c r="B201" s="10" t="s">
        <v>30</v>
      </c>
      <c r="C201" s="28">
        <f>+'[2]28'!$E$119/10^6</f>
        <v>0.53472966999999993</v>
      </c>
      <c r="D201" s="28">
        <f>+'[2]28'!$F$119/10^6</f>
        <v>0.54097859999999998</v>
      </c>
      <c r="E201" s="28">
        <f>+'[2]28'!$G$119/10^6</f>
        <v>0.51802665999999997</v>
      </c>
      <c r="F201" s="28">
        <f>+'[2]28'!$I$119/10^6</f>
        <v>0.53129050999999994</v>
      </c>
      <c r="G201" s="28">
        <f>+'[2]28'!$J$119/10^6</f>
        <v>0.52678106000000002</v>
      </c>
      <c r="H201" s="28">
        <f>+'[2]28'!$K$119/10^6</f>
        <v>0.56680974000000006</v>
      </c>
      <c r="I201" s="28">
        <f>+'[2]28'!$M$119/10^6</f>
        <v>0.56854522000000007</v>
      </c>
      <c r="J201" s="28">
        <f>+'[2]28'!$N$119/10^6</f>
        <v>0.58521170999999994</v>
      </c>
      <c r="K201" s="28">
        <f>+'[2]28'!$O$119/10^6</f>
        <v>0.61065051000000004</v>
      </c>
      <c r="L201" s="28">
        <f>+'[2]28'!$Q$119/10^6</f>
        <v>0.72604922000000005</v>
      </c>
      <c r="M201" s="28">
        <f>+'[2]28'!$R$119/10^6</f>
        <v>0.65971336999999985</v>
      </c>
      <c r="N201" s="28">
        <f>+'[2]28'!$S$119/10^6</f>
        <v>0.5957819299999999</v>
      </c>
      <c r="O201" s="29">
        <f t="shared" si="8"/>
        <v>6.9645681999999995</v>
      </c>
    </row>
    <row r="202" spans="1:15">
      <c r="A202" s="10">
        <v>1022</v>
      </c>
      <c r="B202" s="10" t="s">
        <v>31</v>
      </c>
      <c r="C202" s="28">
        <f>+'[2]29'!$E$119/10^6</f>
        <v>2.3788708799999996</v>
      </c>
      <c r="D202" s="28">
        <f>+'[2]29'!$F$119/10^6</f>
        <v>2.03526243</v>
      </c>
      <c r="E202" s="28">
        <f>+'[2]29'!$G$119/10^6</f>
        <v>2.2515038200000004</v>
      </c>
      <c r="F202" s="28">
        <f>+'[2]29'!$I$119/10^6</f>
        <v>2.3711310499999994</v>
      </c>
      <c r="G202" s="28">
        <f>+'[2]29'!$J$119/10^6</f>
        <v>2.2208583799999992</v>
      </c>
      <c r="H202" s="28">
        <f>+'[2]29'!$K$119/10^6</f>
        <v>2.3141636099999996</v>
      </c>
      <c r="I202" s="28">
        <f>+'[2]29'!$M$119/10^6</f>
        <v>2.8984335300000001</v>
      </c>
      <c r="J202" s="28">
        <f>+'[2]29'!$N$119/10^6</f>
        <v>2.3846401699999995</v>
      </c>
      <c r="K202" s="28">
        <f>+'[2]29'!$O$119/10^6</f>
        <v>2.4415032100000005</v>
      </c>
      <c r="L202" s="28">
        <f>+'[2]29'!$Q$119/10^6</f>
        <v>2.6025096800000007</v>
      </c>
      <c r="M202" s="28">
        <f>+'[2]29'!$R$119/10^6</f>
        <v>2.9192620499999995</v>
      </c>
      <c r="N202" s="28">
        <f>+'[2]29'!$S$119/10^6</f>
        <v>2.2569147799999998</v>
      </c>
      <c r="O202" s="29">
        <f t="shared" si="8"/>
        <v>29.07505359</v>
      </c>
    </row>
    <row r="203" spans="1:15">
      <c r="A203" s="10">
        <v>1023</v>
      </c>
      <c r="B203" s="10" t="s">
        <v>32</v>
      </c>
      <c r="C203" s="28">
        <f>+'[2]30'!$E$119/10^6</f>
        <v>0.59026529999999988</v>
      </c>
      <c r="D203" s="28">
        <f>+'[2]30'!$F$119/10^6</f>
        <v>0.62617674000000012</v>
      </c>
      <c r="E203" s="28">
        <f>+'[2]30'!$G$119/10^6</f>
        <v>0.71474101000000001</v>
      </c>
      <c r="F203" s="28">
        <f>+'[2]30'!$I$119/10^6</f>
        <v>0.77696396999999995</v>
      </c>
      <c r="G203" s="28">
        <f>+'[2]30'!$J$119/10^6</f>
        <v>0.69579395999999993</v>
      </c>
      <c r="H203" s="28">
        <f>+'[2]30'!$K$119/10^6</f>
        <v>0.78421434000000012</v>
      </c>
      <c r="I203" s="28">
        <f>+'[2]30'!$M$119/10^6</f>
        <v>0.82571467000000021</v>
      </c>
      <c r="J203" s="28">
        <f>+'[2]30'!$N$119/10^6</f>
        <v>0.64094028000000003</v>
      </c>
      <c r="K203" s="28">
        <f>+'[2]30'!$O$119/10^6</f>
        <v>0.67763351999999999</v>
      </c>
      <c r="L203" s="28">
        <f>+'[2]30'!$Q$119/10^6</f>
        <v>0.69906120999999988</v>
      </c>
      <c r="M203" s="28">
        <f>+'[2]30'!$R$119/10^6</f>
        <v>0.68381974999999995</v>
      </c>
      <c r="N203" s="28">
        <f>+'[2]30'!$S$119/10^6</f>
        <v>0.66130241999999995</v>
      </c>
      <c r="O203" s="29">
        <f t="shared" si="8"/>
        <v>8.376627169999999</v>
      </c>
    </row>
    <row r="204" spans="1:15">
      <c r="A204" s="10">
        <v>1024</v>
      </c>
      <c r="B204" s="10" t="s">
        <v>33</v>
      </c>
      <c r="C204" s="28">
        <f>+'[2]31'!$E$119/10^6</f>
        <v>2.1868334899999997</v>
      </c>
      <c r="D204" s="28">
        <f>+'[2]31'!$F$119/10^6</f>
        <v>2.2439293300000003</v>
      </c>
      <c r="E204" s="28">
        <f>+'[2]31'!$G$119/10^6</f>
        <v>2.1731562299999996</v>
      </c>
      <c r="F204" s="28">
        <f>+'[2]31'!$I$119/10^6</f>
        <v>2.3629251600000005</v>
      </c>
      <c r="G204" s="28">
        <f>+'[2]31'!$J$119/10^6</f>
        <v>2.2850959899999999</v>
      </c>
      <c r="H204" s="28">
        <f>+'[2]31'!$K$119/10^6</f>
        <v>2.1272793699999997</v>
      </c>
      <c r="I204" s="28">
        <f>+'[2]31'!$M$119/10^6</f>
        <v>2.1751399500000002</v>
      </c>
      <c r="J204" s="28">
        <f>+'[2]31'!$N$119/10^6</f>
        <v>2.2022694500000002</v>
      </c>
      <c r="K204" s="28">
        <f>+'[2]31'!$O$119/10^6</f>
        <v>2.6339735999999996</v>
      </c>
      <c r="L204" s="28">
        <f>+'[2]31'!$Q$119/10^6</f>
        <v>1.96407263</v>
      </c>
      <c r="M204" s="28">
        <f>+'[2]31'!$R$119/10^6</f>
        <v>2.6107842799999998</v>
      </c>
      <c r="N204" s="28">
        <f>+'[2]31'!$S$119/10^6</f>
        <v>2.6687301500000009</v>
      </c>
      <c r="O204" s="29">
        <f t="shared" si="8"/>
        <v>27.634189630000005</v>
      </c>
    </row>
    <row r="205" spans="1:15">
      <c r="A205" s="10">
        <v>1025</v>
      </c>
      <c r="B205" s="10" t="s">
        <v>34</v>
      </c>
      <c r="C205" s="28">
        <f>+'[2]32'!$E$119/10^6</f>
        <v>0.55876598000000011</v>
      </c>
      <c r="D205" s="28">
        <f>+'[2]32'!$F$119/10^6</f>
        <v>0.57982387999999985</v>
      </c>
      <c r="E205" s="28">
        <f>+'[2]32'!$G$119/10^6</f>
        <v>0.56247340000000012</v>
      </c>
      <c r="F205" s="28">
        <f>+'[2]32'!$I$119/10^6</f>
        <v>0.58425319999999992</v>
      </c>
      <c r="G205" s="28">
        <f>+'[2]32'!$J$119/10^6</f>
        <v>0.58502723999999995</v>
      </c>
      <c r="H205" s="28">
        <f>+'[2]32'!$K$119/10^6</f>
        <v>0.60662716000000005</v>
      </c>
      <c r="I205" s="28">
        <f>+'[2]32'!$M$119/10^6</f>
        <v>0.93052756999999986</v>
      </c>
      <c r="J205" s="28">
        <f>+'[2]32'!$N$119/10^6</f>
        <v>0.57803116999999982</v>
      </c>
      <c r="K205" s="28">
        <f>+'[2]32'!$O$119/10^6</f>
        <v>0.62822575999999986</v>
      </c>
      <c r="L205" s="28">
        <f>+'[2]32'!$Q$119/10^6</f>
        <v>0.62339955000000002</v>
      </c>
      <c r="M205" s="28">
        <f>+'[2]32'!$R$119/10^6</f>
        <v>0.61943451999999999</v>
      </c>
      <c r="N205" s="28">
        <f>+'[2]32'!$S$119/10^6</f>
        <v>0.6167262</v>
      </c>
      <c r="O205" s="29">
        <f t="shared" si="8"/>
        <v>7.4733156300000019</v>
      </c>
    </row>
    <row r="206" spans="1:15">
      <c r="A206" s="10">
        <v>1026</v>
      </c>
      <c r="B206" s="10" t="s">
        <v>35</v>
      </c>
      <c r="C206" s="28">
        <f>+'[2]33'!$E$119/10^6</f>
        <v>0.31954764999999996</v>
      </c>
      <c r="D206" s="28">
        <f>+'[2]33'!$F$119/10^6</f>
        <v>0.30633235000000009</v>
      </c>
      <c r="E206" s="28">
        <f>+'[2]33'!$G$119/10^6</f>
        <v>0.28211138000000008</v>
      </c>
      <c r="F206" s="28">
        <f>+'[2]33'!$I$119/10^6</f>
        <v>0.30814417999999999</v>
      </c>
      <c r="G206" s="28">
        <f>+'[2]33'!$J$119/10^6</f>
        <v>0.33720871000000002</v>
      </c>
      <c r="H206" s="28">
        <f>+'[2]33'!$K$119/10^6</f>
        <v>0.29586492999999997</v>
      </c>
      <c r="I206" s="28">
        <f>+'[2]33'!$M$119/10^6</f>
        <v>0.30491701999999998</v>
      </c>
      <c r="J206" s="28">
        <f>+'[2]33'!$N$119/10^6</f>
        <v>0.29115702999999998</v>
      </c>
      <c r="K206" s="28">
        <f>+'[2]33'!$O$119/10^6</f>
        <v>0.30928713000000002</v>
      </c>
      <c r="L206" s="28">
        <f>+'[2]33'!$Q$119/10^6</f>
        <v>0.31584777000000003</v>
      </c>
      <c r="M206" s="28">
        <f>+'[2]33'!$R$119/10^6</f>
        <v>0.30857154999999997</v>
      </c>
      <c r="N206" s="28">
        <f>+'[2]33'!$S$119/10^6</f>
        <v>0.29508602</v>
      </c>
      <c r="O206" s="29">
        <f t="shared" si="8"/>
        <v>3.6740757199999998</v>
      </c>
    </row>
    <row r="207" spans="1:15">
      <c r="A207" s="10">
        <v>1027</v>
      </c>
      <c r="B207" s="10" t="s">
        <v>36</v>
      </c>
      <c r="C207" s="28">
        <f>+'[2]34'!$E$119/10^6</f>
        <v>0.33179803999999996</v>
      </c>
      <c r="D207" s="28">
        <f>+'[2]34'!$F$119/10^6</f>
        <v>0.33635772000000003</v>
      </c>
      <c r="E207" s="28">
        <f>+'[2]34'!$G$119/10^6</f>
        <v>0.34309904999999996</v>
      </c>
      <c r="F207" s="28">
        <f>+'[2]34'!$I$119/10^6</f>
        <v>0.35536937000000002</v>
      </c>
      <c r="G207" s="28">
        <f>+'[2]34'!$J$119/10^6</f>
        <v>0.34116300000000005</v>
      </c>
      <c r="H207" s="28">
        <f>+'[2]34'!$K$119/10^6</f>
        <v>0.34006903000000005</v>
      </c>
      <c r="I207" s="28">
        <f>+'[2]34'!$M$119/10^6</f>
        <v>0.34506375000000006</v>
      </c>
      <c r="J207" s="28">
        <f>+'[2]34'!$N$119/10^6</f>
        <v>0.33661044000000001</v>
      </c>
      <c r="K207" s="28">
        <f>+'[2]34'!$O$119/10^6</f>
        <v>0.34511965999999999</v>
      </c>
      <c r="L207" s="28">
        <f>+'[2]34'!$Q$119/10^6</f>
        <v>0.33349804000000011</v>
      </c>
      <c r="M207" s="28">
        <f>+'[2]34'!$R$119/10^6</f>
        <v>0.39862307000000002</v>
      </c>
      <c r="N207" s="28">
        <f>+'[2]34'!$S$119/10^6</f>
        <v>0.35188923000000005</v>
      </c>
      <c r="O207" s="29">
        <f t="shared" si="8"/>
        <v>4.1586604000000005</v>
      </c>
    </row>
    <row r="208" spans="1:15">
      <c r="A208" s="10">
        <v>1028</v>
      </c>
      <c r="B208" s="10" t="s">
        <v>37</v>
      </c>
      <c r="C208" s="28">
        <f>+'[2]35'!$E$119/10^6</f>
        <v>1.40576681</v>
      </c>
      <c r="D208" s="28">
        <f>+'[2]35'!$F$119/10^6</f>
        <v>1.3716231000000001</v>
      </c>
      <c r="E208" s="28">
        <f>+'[2]35'!$G$119/10^6</f>
        <v>1.3344743200000002</v>
      </c>
      <c r="F208" s="28">
        <f>+'[2]35'!$I$119/10^6</f>
        <v>1.5495601399999999</v>
      </c>
      <c r="G208" s="28">
        <f>+'[2]35'!$J$119/10^6</f>
        <v>1.3758512300000003</v>
      </c>
      <c r="H208" s="28">
        <f>+'[2]35'!$K$119/10^6</f>
        <v>1.8800449200000002</v>
      </c>
      <c r="I208" s="28">
        <f>+'[2]35'!$M$119/10^6</f>
        <v>1.4473399899999999</v>
      </c>
      <c r="J208" s="28">
        <f>+'[2]35'!$N$119/10^6</f>
        <v>1.4075483699999995</v>
      </c>
      <c r="K208" s="28">
        <f>+'[2]35'!$O$119/10^6</f>
        <v>1.5239983400000003</v>
      </c>
      <c r="L208" s="28">
        <f>+'[2]35'!$Q$119/10^6</f>
        <v>1.4609239700000003</v>
      </c>
      <c r="M208" s="28">
        <f>+'[2]35'!$R$119/10^6</f>
        <v>1.7197967599999999</v>
      </c>
      <c r="N208" s="28">
        <f>+'[2]35'!$S$119/10^6</f>
        <v>2.0201599999999997</v>
      </c>
      <c r="O208" s="29">
        <f t="shared" si="8"/>
        <v>18.497087950000001</v>
      </c>
    </row>
    <row r="209" spans="1:15">
      <c r="A209" s="10">
        <v>1029</v>
      </c>
      <c r="B209" s="10" t="s">
        <v>38</v>
      </c>
      <c r="C209" s="28">
        <f>+'[2]36'!$E$119/10^6</f>
        <v>0.23385466999999999</v>
      </c>
      <c r="D209" s="28">
        <f>+'[2]36'!$F$119/10^6</f>
        <v>0.25175943999999995</v>
      </c>
      <c r="E209" s="28">
        <f>+'[2]36'!$G$119/10^6</f>
        <v>0.26317265999999995</v>
      </c>
      <c r="F209" s="28">
        <f>+'[2]36'!$I$119/10^6</f>
        <v>0.24508072999999997</v>
      </c>
      <c r="G209" s="28">
        <f>+'[2]36'!$J$119/10^6</f>
        <v>0.23911664999999999</v>
      </c>
      <c r="H209" s="28">
        <f>+'[2]36'!$K$119/10^6</f>
        <v>0.22734894999999999</v>
      </c>
      <c r="I209" s="28">
        <f>+'[2]36'!$M$119/10^6</f>
        <v>0.24967612000000003</v>
      </c>
      <c r="J209" s="28">
        <f>+'[2]36'!$N$119/10^6</f>
        <v>0.25019478000000001</v>
      </c>
      <c r="K209" s="28">
        <f>+'[2]36'!$O$119/10^6</f>
        <v>0.27015875</v>
      </c>
      <c r="L209" s="28">
        <f>+'[2]36'!$Q$119/10^6</f>
        <v>0.25736015000000001</v>
      </c>
      <c r="M209" s="28">
        <f>+'[2]36'!$R$119/10^6</f>
        <v>0.28619208000000007</v>
      </c>
      <c r="N209" s="28">
        <f>+'[2]36'!$S$119/10^6</f>
        <v>0.53275905999999995</v>
      </c>
      <c r="O209" s="29">
        <f t="shared" si="8"/>
        <v>3.3066740399999999</v>
      </c>
    </row>
    <row r="210" spans="1:15">
      <c r="A210" s="10">
        <v>1030</v>
      </c>
      <c r="B210" s="15" t="s">
        <v>18</v>
      </c>
      <c r="C210" s="28">
        <f>+'[2]37'!$E$119/10^6</f>
        <v>0.32133533000000003</v>
      </c>
      <c r="D210" s="28">
        <f>+'[2]37'!$F$119/10^6</f>
        <v>0.33909212999999994</v>
      </c>
      <c r="E210" s="28">
        <f>+'[2]37'!$G$119/10^6</f>
        <v>0.32403111999999989</v>
      </c>
      <c r="F210" s="28">
        <f>+'[2]37'!$I$119/10^6</f>
        <v>0.34206324000000005</v>
      </c>
      <c r="G210" s="28">
        <f>+'[2]37'!$J$119/10^6</f>
        <v>0.31793861000000001</v>
      </c>
      <c r="H210" s="28">
        <f>+'[2]37'!$K$119/10^6</f>
        <v>0.41557608999999995</v>
      </c>
      <c r="I210" s="28">
        <f>+'[2]37'!$M$119/10^6</f>
        <v>0.39875294000000011</v>
      </c>
      <c r="J210" s="28">
        <f>+'[2]37'!$N$119/10^6</f>
        <v>0.33780484</v>
      </c>
      <c r="K210" s="28">
        <f>+'[2]37'!$O$119/10^6</f>
        <v>0.38790640000000004</v>
      </c>
      <c r="L210" s="28">
        <f>+'[2]37'!$Q$119/10^6</f>
        <v>0.34692328</v>
      </c>
      <c r="M210" s="28">
        <f>+'[2]37'!$R$119/10^6</f>
        <v>0.39653026000000002</v>
      </c>
      <c r="N210" s="28">
        <f>+'[2]37'!$S$119/10^6</f>
        <v>0.39411871000000004</v>
      </c>
      <c r="O210" s="29">
        <f t="shared" si="8"/>
        <v>4.3220729499999999</v>
      </c>
    </row>
    <row r="211" spans="1:15">
      <c r="A211" s="4">
        <v>10300</v>
      </c>
      <c r="B211" s="4" t="s">
        <v>66</v>
      </c>
      <c r="C211" s="25">
        <f t="shared" ref="C211:O211" si="9">SUM(C183:C210)</f>
        <v>40.346015779999995</v>
      </c>
      <c r="D211" s="25">
        <f t="shared" si="9"/>
        <v>38.995069579999999</v>
      </c>
      <c r="E211" s="25">
        <f t="shared" si="9"/>
        <v>39.861078500000005</v>
      </c>
      <c r="F211" s="25">
        <f t="shared" si="9"/>
        <v>38.531797519999998</v>
      </c>
      <c r="G211" s="25">
        <f t="shared" si="9"/>
        <v>39.590618140000011</v>
      </c>
      <c r="H211" s="25">
        <f t="shared" si="9"/>
        <v>42.325438430000013</v>
      </c>
      <c r="I211" s="25">
        <f t="shared" si="9"/>
        <v>41.911923580000014</v>
      </c>
      <c r="J211" s="25">
        <f t="shared" si="9"/>
        <v>41.809380910000002</v>
      </c>
      <c r="K211" s="25">
        <f t="shared" si="9"/>
        <v>42.046079020000001</v>
      </c>
      <c r="L211" s="25">
        <f t="shared" si="9"/>
        <v>42.332789199999993</v>
      </c>
      <c r="M211" s="25">
        <f t="shared" si="9"/>
        <v>45.719258979999999</v>
      </c>
      <c r="N211" s="25">
        <f t="shared" si="9"/>
        <v>49.203768270000005</v>
      </c>
      <c r="O211" s="25">
        <f t="shared" si="9"/>
        <v>502.67321790999995</v>
      </c>
    </row>
    <row r="212" spans="1:15">
      <c r="A212" s="32"/>
      <c r="B212" s="32"/>
      <c r="C212"/>
      <c r="D212"/>
      <c r="E212"/>
      <c r="F212"/>
      <c r="G212"/>
      <c r="H212"/>
      <c r="I212"/>
      <c r="J212"/>
      <c r="K212"/>
      <c r="L212"/>
      <c r="M212"/>
      <c r="N212"/>
      <c r="O212" s="32"/>
    </row>
    <row r="213" spans="1:15">
      <c r="A213" s="3" t="s">
        <v>55</v>
      </c>
      <c r="B213" s="3" t="s">
        <v>45</v>
      </c>
      <c r="C213" s="3" t="s">
        <v>0</v>
      </c>
      <c r="D213" s="3" t="s">
        <v>1</v>
      </c>
      <c r="E213" s="3" t="s">
        <v>2</v>
      </c>
      <c r="F213" s="3" t="s">
        <v>3</v>
      </c>
      <c r="G213" s="3" t="s">
        <v>4</v>
      </c>
      <c r="H213" s="3" t="s">
        <v>5</v>
      </c>
      <c r="I213" s="3" t="s">
        <v>6</v>
      </c>
      <c r="J213" s="3" t="s">
        <v>7</v>
      </c>
      <c r="K213" s="3" t="s">
        <v>8</v>
      </c>
      <c r="L213" s="3" t="s">
        <v>9</v>
      </c>
      <c r="M213" s="3" t="s">
        <v>10</v>
      </c>
      <c r="N213" s="3" t="s">
        <v>11</v>
      </c>
      <c r="O213" s="3" t="s">
        <v>66</v>
      </c>
    </row>
    <row r="214" spans="1:15">
      <c r="A214" s="34"/>
      <c r="B214" s="34" t="s">
        <v>46</v>
      </c>
      <c r="C214" s="37">
        <f t="shared" ref="C214:N220" si="10">+C152-C183</f>
        <v>-3.8011328900000008</v>
      </c>
      <c r="D214" s="37">
        <f t="shared" si="10"/>
        <v>-4.4964876400000007</v>
      </c>
      <c r="E214" s="37">
        <f t="shared" si="10"/>
        <v>-4.1484778600000007</v>
      </c>
      <c r="F214" s="37">
        <f t="shared" si="10"/>
        <v>-4.3585591800000003</v>
      </c>
      <c r="G214" s="37">
        <f t="shared" si="10"/>
        <v>-4.3535084700000004</v>
      </c>
      <c r="H214" s="37">
        <f t="shared" si="10"/>
        <v>-4.3446841900000006</v>
      </c>
      <c r="I214" s="37">
        <f t="shared" si="10"/>
        <v>-4.45042165</v>
      </c>
      <c r="J214" s="37">
        <f t="shared" si="10"/>
        <v>-4.44484879</v>
      </c>
      <c r="K214" s="37">
        <f t="shared" si="10"/>
        <v>-4.7589493000000029</v>
      </c>
      <c r="L214" s="37">
        <f t="shared" si="10"/>
        <v>-4.4453142699999999</v>
      </c>
      <c r="M214" s="37">
        <f t="shared" si="10"/>
        <v>-4.92805962</v>
      </c>
      <c r="N214" s="37">
        <f t="shared" si="10"/>
        <v>-4.8195166900000004</v>
      </c>
      <c r="O214" s="38">
        <f>SUM(C214:N214)</f>
        <v>-53.349960550000006</v>
      </c>
    </row>
    <row r="215" spans="1:15">
      <c r="A215" s="7">
        <v>1004</v>
      </c>
      <c r="B215" s="10" t="s">
        <v>99</v>
      </c>
      <c r="C215" s="28">
        <f t="shared" si="10"/>
        <v>22.653198509999989</v>
      </c>
      <c r="D215" s="28">
        <f t="shared" si="10"/>
        <v>25.273810009999995</v>
      </c>
      <c r="E215" s="28">
        <f t="shared" si="10"/>
        <v>23.660232090000001</v>
      </c>
      <c r="F215" s="28">
        <f t="shared" si="10"/>
        <v>27.917234179999998</v>
      </c>
      <c r="G215" s="28">
        <f t="shared" si="10"/>
        <v>25.26334018</v>
      </c>
      <c r="H215" s="28">
        <f t="shared" si="10"/>
        <v>24.611497119999999</v>
      </c>
      <c r="I215" s="28">
        <f t="shared" si="10"/>
        <v>23.678621919999998</v>
      </c>
      <c r="J215" s="28">
        <f t="shared" si="10"/>
        <v>30.91512934999999</v>
      </c>
      <c r="K215" s="28">
        <f t="shared" si="10"/>
        <v>29.564322559999994</v>
      </c>
      <c r="L215" s="28">
        <f t="shared" si="10"/>
        <v>25.876860649999998</v>
      </c>
      <c r="M215" s="28">
        <f t="shared" si="10"/>
        <v>26.411161750000012</v>
      </c>
      <c r="N215" s="28">
        <f t="shared" si="10"/>
        <v>25.034605630000009</v>
      </c>
      <c r="O215" s="39">
        <f t="shared" ref="O215:O241" si="11">SUM(C215:N215)</f>
        <v>310.86001395</v>
      </c>
    </row>
    <row r="216" spans="1:15">
      <c r="A216" s="10">
        <v>1005</v>
      </c>
      <c r="B216" s="10" t="s">
        <v>13</v>
      </c>
      <c r="C216" s="28">
        <f t="shared" si="10"/>
        <v>5.0894990000000084E-2</v>
      </c>
      <c r="D216" s="28">
        <f t="shared" si="10"/>
        <v>0.13183700999999992</v>
      </c>
      <c r="E216" s="28">
        <f t="shared" si="10"/>
        <v>0.11910646999999996</v>
      </c>
      <c r="F216" s="28">
        <f t="shared" si="10"/>
        <v>8.632899000000005E-2</v>
      </c>
      <c r="G216" s="28">
        <f t="shared" si="10"/>
        <v>6.9922509999999993E-2</v>
      </c>
      <c r="H216" s="28">
        <f t="shared" si="10"/>
        <v>0.10838466000000002</v>
      </c>
      <c r="I216" s="28">
        <f t="shared" si="10"/>
        <v>0.23166724999999994</v>
      </c>
      <c r="J216" s="28">
        <f t="shared" si="10"/>
        <v>0.36457980000000006</v>
      </c>
      <c r="K216" s="28">
        <f t="shared" si="10"/>
        <v>0.1196021300000002</v>
      </c>
      <c r="L216" s="28">
        <f t="shared" si="10"/>
        <v>-3.3518749999999931E-2</v>
      </c>
      <c r="M216" s="28">
        <f t="shared" si="10"/>
        <v>-1.4339289999999894E-2</v>
      </c>
      <c r="N216" s="28">
        <f t="shared" si="10"/>
        <v>0.13873184000000005</v>
      </c>
      <c r="O216" s="39">
        <f t="shared" si="11"/>
        <v>1.3731976100000005</v>
      </c>
    </row>
    <row r="217" spans="1:15">
      <c r="A217" s="10">
        <v>1006</v>
      </c>
      <c r="B217" s="10" t="s">
        <v>14</v>
      </c>
      <c r="C217" s="28">
        <f t="shared" si="10"/>
        <v>0.87642275000000014</v>
      </c>
      <c r="D217" s="28">
        <f t="shared" si="10"/>
        <v>1.02851472</v>
      </c>
      <c r="E217" s="28">
        <f t="shared" si="10"/>
        <v>1.53473763</v>
      </c>
      <c r="F217" s="28">
        <f t="shared" si="10"/>
        <v>2.4168881200000003</v>
      </c>
      <c r="G217" s="28">
        <f t="shared" si="10"/>
        <v>1.7677831899999998</v>
      </c>
      <c r="H217" s="28">
        <f t="shared" si="10"/>
        <v>1.1724560000000002</v>
      </c>
      <c r="I217" s="28">
        <f t="shared" si="10"/>
        <v>1.3033798699999997</v>
      </c>
      <c r="J217" s="28">
        <f t="shared" si="10"/>
        <v>2.2834011800000003</v>
      </c>
      <c r="K217" s="28">
        <f t="shared" si="10"/>
        <v>3.0740898900000002</v>
      </c>
      <c r="L217" s="28">
        <f t="shared" si="10"/>
        <v>1.3780068999999999</v>
      </c>
      <c r="M217" s="28">
        <f t="shared" si="10"/>
        <v>1.3364067400000001</v>
      </c>
      <c r="N217" s="28">
        <f t="shared" si="10"/>
        <v>1.1244424599999998</v>
      </c>
      <c r="O217" s="39">
        <f t="shared" si="11"/>
        <v>19.296529450000001</v>
      </c>
    </row>
    <row r="218" spans="1:15">
      <c r="A218" s="10">
        <v>1007</v>
      </c>
      <c r="B218" s="10" t="s">
        <v>15</v>
      </c>
      <c r="C218" s="28">
        <f t="shared" si="10"/>
        <v>3.1296641799999989</v>
      </c>
      <c r="D218" s="28">
        <f t="shared" si="10"/>
        <v>3.2724078199999993</v>
      </c>
      <c r="E218" s="28">
        <f t="shared" si="10"/>
        <v>3.3590194299999991</v>
      </c>
      <c r="F218" s="28">
        <f t="shared" si="10"/>
        <v>3.3321767699999998</v>
      </c>
      <c r="G218" s="28">
        <f t="shared" si="10"/>
        <v>3.2338150900000002</v>
      </c>
      <c r="H218" s="28">
        <f t="shared" si="10"/>
        <v>3.4578030899999996</v>
      </c>
      <c r="I218" s="28">
        <f t="shared" si="10"/>
        <v>3.9281455499999991</v>
      </c>
      <c r="J218" s="28">
        <f t="shared" si="10"/>
        <v>4.2530078299999978</v>
      </c>
      <c r="K218" s="28">
        <f t="shared" si="10"/>
        <v>4.1965125800000003</v>
      </c>
      <c r="L218" s="28">
        <f t="shared" si="10"/>
        <v>3.2764830899999997</v>
      </c>
      <c r="M218" s="28">
        <f t="shared" si="10"/>
        <v>2.9199859199999989</v>
      </c>
      <c r="N218" s="28">
        <f t="shared" si="10"/>
        <v>3.1863293300000008</v>
      </c>
      <c r="O218" s="39">
        <f t="shared" si="11"/>
        <v>41.545350679999991</v>
      </c>
    </row>
    <row r="219" spans="1:15">
      <c r="A219" s="10">
        <v>1008</v>
      </c>
      <c r="B219" s="10" t="s">
        <v>16</v>
      </c>
      <c r="C219" s="28">
        <f t="shared" si="10"/>
        <v>0.17822604000000009</v>
      </c>
      <c r="D219" s="28">
        <f t="shared" si="10"/>
        <v>0.17020446</v>
      </c>
      <c r="E219" s="28">
        <f t="shared" si="10"/>
        <v>0.23645026999999996</v>
      </c>
      <c r="F219" s="28">
        <f t="shared" si="10"/>
        <v>0.24278654</v>
      </c>
      <c r="G219" s="28">
        <f t="shared" si="10"/>
        <v>0.28287554999999992</v>
      </c>
      <c r="H219" s="28">
        <f t="shared" si="10"/>
        <v>0.16598230999999997</v>
      </c>
      <c r="I219" s="28">
        <f t="shared" si="10"/>
        <v>0.16680905999999995</v>
      </c>
      <c r="J219" s="28">
        <f t="shared" si="10"/>
        <v>0.39683688000000017</v>
      </c>
      <c r="K219" s="28">
        <f t="shared" si="10"/>
        <v>0.29813031999999984</v>
      </c>
      <c r="L219" s="28">
        <f t="shared" si="10"/>
        <v>0.18565222999999997</v>
      </c>
      <c r="M219" s="28">
        <f t="shared" si="10"/>
        <v>0.10125469999999992</v>
      </c>
      <c r="N219" s="28">
        <f t="shared" si="10"/>
        <v>0.12424285999999996</v>
      </c>
      <c r="O219" s="39">
        <f t="shared" si="11"/>
        <v>2.5494512199999999</v>
      </c>
    </row>
    <row r="220" spans="1:15">
      <c r="A220" s="10">
        <v>1009</v>
      </c>
      <c r="B220" s="10" t="s">
        <v>17</v>
      </c>
      <c r="C220" s="28">
        <f t="shared" si="10"/>
        <v>0.78596757000000006</v>
      </c>
      <c r="D220" s="28">
        <f t="shared" si="10"/>
        <v>0.7219609899999998</v>
      </c>
      <c r="E220" s="28">
        <f t="shared" si="10"/>
        <v>0.65658317999999993</v>
      </c>
      <c r="F220" s="28">
        <f t="shared" si="10"/>
        <v>0.77324128999999975</v>
      </c>
      <c r="G220" s="28">
        <f t="shared" si="10"/>
        <v>0.59790529000000026</v>
      </c>
      <c r="H220" s="28">
        <f t="shared" si="10"/>
        <v>0.72881704000000003</v>
      </c>
      <c r="I220" s="28">
        <f t="shared" si="10"/>
        <v>0.82893709999999998</v>
      </c>
      <c r="J220" s="28">
        <f t="shared" si="10"/>
        <v>1.0132591299999998</v>
      </c>
      <c r="K220" s="28">
        <f t="shared" si="10"/>
        <v>0.91089094999999987</v>
      </c>
      <c r="L220" s="28">
        <f t="shared" si="10"/>
        <v>0.87112454000000017</v>
      </c>
      <c r="M220" s="28">
        <f t="shared" si="10"/>
        <v>0.77628715000000004</v>
      </c>
      <c r="N220" s="28">
        <f t="shared" si="10"/>
        <v>0.7278593099999997</v>
      </c>
      <c r="O220" s="39">
        <f t="shared" si="11"/>
        <v>9.3928335399999998</v>
      </c>
    </row>
    <row r="221" spans="1:15">
      <c r="A221" s="10">
        <v>1010</v>
      </c>
      <c r="B221" s="10" t="s">
        <v>19</v>
      </c>
      <c r="C221" s="28">
        <f t="shared" ref="C221:N236" si="12">+C160-C191</f>
        <v>0.33414619999999984</v>
      </c>
      <c r="D221" s="28">
        <f t="shared" si="12"/>
        <v>0.31407306999999995</v>
      </c>
      <c r="E221" s="28">
        <f t="shared" si="12"/>
        <v>0.47011721000000017</v>
      </c>
      <c r="F221" s="28">
        <f t="shared" si="12"/>
        <v>0.54429379999999994</v>
      </c>
      <c r="G221" s="28">
        <f t="shared" si="12"/>
        <v>0.37381221999999992</v>
      </c>
      <c r="H221" s="28">
        <f t="shared" si="12"/>
        <v>0.46087266000000038</v>
      </c>
      <c r="I221" s="28">
        <f t="shared" si="12"/>
        <v>0.60034154000000017</v>
      </c>
      <c r="J221" s="28">
        <f t="shared" si="12"/>
        <v>0.71511544000000005</v>
      </c>
      <c r="K221" s="28">
        <f t="shared" si="12"/>
        <v>0.63016939000000027</v>
      </c>
      <c r="L221" s="28">
        <f t="shared" si="12"/>
        <v>0.45181169999999959</v>
      </c>
      <c r="M221" s="28">
        <f t="shared" si="12"/>
        <v>0.31842861999999994</v>
      </c>
      <c r="N221" s="28">
        <f t="shared" si="12"/>
        <v>0.30345365000000002</v>
      </c>
      <c r="O221" s="39">
        <f t="shared" si="11"/>
        <v>5.5166354999999996</v>
      </c>
    </row>
    <row r="222" spans="1:15">
      <c r="A222" s="42">
        <v>1011</v>
      </c>
      <c r="B222" s="10" t="s">
        <v>20</v>
      </c>
      <c r="C222" s="28">
        <f t="shared" si="12"/>
        <v>1.8475809300000001</v>
      </c>
      <c r="D222" s="28">
        <f t="shared" si="12"/>
        <v>2.2879619199999999</v>
      </c>
      <c r="E222" s="28">
        <f t="shared" si="12"/>
        <v>1.8047758599999999</v>
      </c>
      <c r="F222" s="28">
        <f t="shared" si="12"/>
        <v>1.8550628600000003</v>
      </c>
      <c r="G222" s="28">
        <f t="shared" si="12"/>
        <v>1.7281404299999998</v>
      </c>
      <c r="H222" s="28">
        <f t="shared" si="12"/>
        <v>1.32247497</v>
      </c>
      <c r="I222" s="28">
        <f t="shared" si="12"/>
        <v>1.9849158700000007</v>
      </c>
      <c r="J222" s="28">
        <f t="shared" si="12"/>
        <v>3.6217999999999999</v>
      </c>
      <c r="K222" s="28">
        <f t="shared" si="12"/>
        <v>2.7064140200000004</v>
      </c>
      <c r="L222" s="28">
        <f t="shared" si="12"/>
        <v>2.0565048999999997</v>
      </c>
      <c r="M222" s="28">
        <f t="shared" si="12"/>
        <v>2.1457151499999991</v>
      </c>
      <c r="N222" s="28">
        <f t="shared" si="12"/>
        <v>-3.5615870000000438E-2</v>
      </c>
      <c r="O222" s="39">
        <f t="shared" si="11"/>
        <v>23.325731040000001</v>
      </c>
    </row>
    <row r="223" spans="1:15">
      <c r="A223" s="10">
        <v>1012</v>
      </c>
      <c r="B223" s="10" t="s">
        <v>21</v>
      </c>
      <c r="C223" s="28">
        <f t="shared" si="12"/>
        <v>-1.3594120000000071E-2</v>
      </c>
      <c r="D223" s="28">
        <f t="shared" si="12"/>
        <v>-7.3680919999999955E-2</v>
      </c>
      <c r="E223" s="28">
        <f t="shared" si="12"/>
        <v>-2.4279990000000057E-2</v>
      </c>
      <c r="F223" s="28">
        <f t="shared" si="12"/>
        <v>-4.0762140000000002E-2</v>
      </c>
      <c r="G223" s="28">
        <f t="shared" si="12"/>
        <v>-5.415890000000001E-2</v>
      </c>
      <c r="H223" s="28">
        <f t="shared" si="12"/>
        <v>-0.15256409000000004</v>
      </c>
      <c r="I223" s="28">
        <f t="shared" si="12"/>
        <v>-3.4707419999999961E-2</v>
      </c>
      <c r="J223" s="28">
        <f t="shared" si="12"/>
        <v>4.2952779999999968E-2</v>
      </c>
      <c r="K223" s="28">
        <f t="shared" si="12"/>
        <v>-2.9541089999999992E-2</v>
      </c>
      <c r="L223" s="28">
        <f t="shared" si="12"/>
        <v>-2.3522179999999976E-2</v>
      </c>
      <c r="M223" s="28">
        <f t="shared" si="12"/>
        <v>-8.3468630000000016E-2</v>
      </c>
      <c r="N223" s="28">
        <f t="shared" si="12"/>
        <v>-3.1209019999999948E-2</v>
      </c>
      <c r="O223" s="39">
        <f t="shared" si="11"/>
        <v>-0.51853572000000003</v>
      </c>
    </row>
    <row r="224" spans="1:15">
      <c r="A224" s="10">
        <v>1013</v>
      </c>
      <c r="B224" s="10" t="s">
        <v>22</v>
      </c>
      <c r="C224" s="28">
        <f t="shared" si="12"/>
        <v>6.2099246999999993</v>
      </c>
      <c r="D224" s="28">
        <f t="shared" si="12"/>
        <v>6.7250906999999973</v>
      </c>
      <c r="E224" s="28">
        <f t="shared" si="12"/>
        <v>6.0711808000000014</v>
      </c>
      <c r="F224" s="28">
        <f t="shared" si="12"/>
        <v>6.8185739600000002</v>
      </c>
      <c r="G224" s="28">
        <f t="shared" si="12"/>
        <v>6.1393172600000003</v>
      </c>
      <c r="H224" s="28">
        <f t="shared" si="12"/>
        <v>5.9738454700000005</v>
      </c>
      <c r="I224" s="28">
        <f t="shared" si="12"/>
        <v>6.0607238000000008</v>
      </c>
      <c r="J224" s="28">
        <f t="shared" si="12"/>
        <v>8.4832296499999984</v>
      </c>
      <c r="K224" s="28">
        <f t="shared" si="12"/>
        <v>6.8180511800000003</v>
      </c>
      <c r="L224" s="28">
        <f t="shared" si="12"/>
        <v>6.4578245299999999</v>
      </c>
      <c r="M224" s="28">
        <f t="shared" si="12"/>
        <v>6.7201441699999975</v>
      </c>
      <c r="N224" s="28">
        <f t="shared" si="12"/>
        <v>3.1602407299999991</v>
      </c>
      <c r="O224" s="39">
        <f t="shared" si="11"/>
        <v>75.638146949999992</v>
      </c>
    </row>
    <row r="225" spans="1:15">
      <c r="A225" s="10">
        <v>1014</v>
      </c>
      <c r="B225" s="10" t="s">
        <v>23</v>
      </c>
      <c r="C225" s="28">
        <f t="shared" si="12"/>
        <v>0.53883799999999993</v>
      </c>
      <c r="D225" s="28">
        <f t="shared" si="12"/>
        <v>0.4440093699999999</v>
      </c>
      <c r="E225" s="28">
        <f t="shared" si="12"/>
        <v>0.52703730999999987</v>
      </c>
      <c r="F225" s="28">
        <f t="shared" si="12"/>
        <v>0.52127833999999995</v>
      </c>
      <c r="G225" s="28">
        <f t="shared" si="12"/>
        <v>0.67256881000000002</v>
      </c>
      <c r="H225" s="28">
        <f t="shared" si="12"/>
        <v>0.5217205399999999</v>
      </c>
      <c r="I225" s="28">
        <f t="shared" si="12"/>
        <v>0.61071233000000036</v>
      </c>
      <c r="J225" s="28">
        <f t="shared" si="12"/>
        <v>0.53688484000000003</v>
      </c>
      <c r="K225" s="28">
        <f t="shared" si="12"/>
        <v>0.4212534899999999</v>
      </c>
      <c r="L225" s="28">
        <f t="shared" si="12"/>
        <v>0.6220553000000002</v>
      </c>
      <c r="M225" s="28">
        <f t="shared" si="12"/>
        <v>0.34309514000000008</v>
      </c>
      <c r="N225" s="28">
        <f t="shared" si="12"/>
        <v>0.31416845000000015</v>
      </c>
      <c r="O225" s="39">
        <f t="shared" si="11"/>
        <v>6.0736219200000008</v>
      </c>
    </row>
    <row r="226" spans="1:15">
      <c r="A226" s="10">
        <v>1015</v>
      </c>
      <c r="B226" s="10" t="s">
        <v>24</v>
      </c>
      <c r="C226" s="28">
        <f t="shared" si="12"/>
        <v>0.51520271999999989</v>
      </c>
      <c r="D226" s="28">
        <f t="shared" si="12"/>
        <v>0.51911112999999987</v>
      </c>
      <c r="E226" s="28">
        <f t="shared" si="12"/>
        <v>0.48775882999999975</v>
      </c>
      <c r="F226" s="28">
        <f t="shared" si="12"/>
        <v>0.6303916599999998</v>
      </c>
      <c r="G226" s="28">
        <f t="shared" si="12"/>
        <v>0.40767423000000014</v>
      </c>
      <c r="H226" s="28">
        <f t="shared" si="12"/>
        <v>0.64139096000000007</v>
      </c>
      <c r="I226" s="28">
        <f t="shared" si="12"/>
        <v>0.70142897999999954</v>
      </c>
      <c r="J226" s="28">
        <f t="shared" si="12"/>
        <v>0.71441680000000041</v>
      </c>
      <c r="K226" s="28">
        <f t="shared" si="12"/>
        <v>0.74753829999999977</v>
      </c>
      <c r="L226" s="28">
        <f t="shared" si="12"/>
        <v>0.61980094000000008</v>
      </c>
      <c r="M226" s="28">
        <f t="shared" si="12"/>
        <v>0.41974749999999972</v>
      </c>
      <c r="N226" s="28">
        <f t="shared" si="12"/>
        <v>0.39697366999999983</v>
      </c>
      <c r="O226" s="39">
        <f t="shared" si="11"/>
        <v>6.801435719999998</v>
      </c>
    </row>
    <row r="227" spans="1:15">
      <c r="A227" s="10">
        <v>1016</v>
      </c>
      <c r="B227" s="10" t="s">
        <v>25</v>
      </c>
      <c r="C227" s="28">
        <f t="shared" si="12"/>
        <v>1.6551133500000006</v>
      </c>
      <c r="D227" s="28">
        <f t="shared" si="12"/>
        <v>1.8334307800000005</v>
      </c>
      <c r="E227" s="28">
        <f t="shared" si="12"/>
        <v>1.8556829699999999</v>
      </c>
      <c r="F227" s="28">
        <f t="shared" si="12"/>
        <v>1.6725087599999999</v>
      </c>
      <c r="G227" s="28">
        <f t="shared" si="12"/>
        <v>1.5195796100000003</v>
      </c>
      <c r="H227" s="28">
        <f t="shared" si="12"/>
        <v>1.9371692300000003</v>
      </c>
      <c r="I227" s="28">
        <f t="shared" si="12"/>
        <v>2.0290967900000005</v>
      </c>
      <c r="J227" s="28">
        <f t="shared" si="12"/>
        <v>2.7252512800000002</v>
      </c>
      <c r="K227" s="28">
        <f t="shared" si="12"/>
        <v>2.3346747400000005</v>
      </c>
      <c r="L227" s="28">
        <f t="shared" si="12"/>
        <v>2.0834122599999993</v>
      </c>
      <c r="M227" s="28">
        <f t="shared" si="12"/>
        <v>1.6137597300000004</v>
      </c>
      <c r="N227" s="28">
        <f t="shared" si="12"/>
        <v>1.8724395500000004</v>
      </c>
      <c r="O227" s="39">
        <f t="shared" si="11"/>
        <v>23.132119050000004</v>
      </c>
    </row>
    <row r="228" spans="1:15">
      <c r="A228" s="10">
        <v>1017</v>
      </c>
      <c r="B228" s="10" t="s">
        <v>26</v>
      </c>
      <c r="C228" s="28">
        <f t="shared" si="12"/>
        <v>3.0077081900000007</v>
      </c>
      <c r="D228" s="28">
        <f t="shared" si="12"/>
        <v>0.47442286999999972</v>
      </c>
      <c r="E228" s="28">
        <f t="shared" si="12"/>
        <v>0.47149485000000002</v>
      </c>
      <c r="F228" s="28">
        <f t="shared" si="12"/>
        <v>0.52157163000000006</v>
      </c>
      <c r="G228" s="28">
        <f t="shared" si="12"/>
        <v>0.46622816000000022</v>
      </c>
      <c r="H228" s="28">
        <f t="shared" si="12"/>
        <v>0.52403811999999994</v>
      </c>
      <c r="I228" s="28">
        <f t="shared" si="12"/>
        <v>0.74386444000000018</v>
      </c>
      <c r="J228" s="28">
        <f t="shared" si="12"/>
        <v>0.38297543000000012</v>
      </c>
      <c r="K228" s="28">
        <f t="shared" si="12"/>
        <v>0.58805209999999974</v>
      </c>
      <c r="L228" s="28">
        <f t="shared" si="12"/>
        <v>0.41439879999999973</v>
      </c>
      <c r="M228" s="28">
        <f t="shared" si="12"/>
        <v>0.23151489000000036</v>
      </c>
      <c r="N228" s="28">
        <f t="shared" si="12"/>
        <v>0.34347853000000017</v>
      </c>
      <c r="O228" s="39">
        <f t="shared" si="11"/>
        <v>8.1697480100000011</v>
      </c>
    </row>
    <row r="229" spans="1:15">
      <c r="A229" s="10">
        <v>1018</v>
      </c>
      <c r="B229" s="10" t="s">
        <v>27</v>
      </c>
      <c r="C229" s="28">
        <f t="shared" si="12"/>
        <v>0.15152340000000009</v>
      </c>
      <c r="D229" s="28">
        <f t="shared" si="12"/>
        <v>0.12821062000000005</v>
      </c>
      <c r="E229" s="28">
        <f t="shared" si="12"/>
        <v>-3.823864999999993E-2</v>
      </c>
      <c r="F229" s="28">
        <f t="shared" si="12"/>
        <v>0.16492445999999994</v>
      </c>
      <c r="G229" s="28">
        <f t="shared" si="12"/>
        <v>0.1258812800000001</v>
      </c>
      <c r="H229" s="28">
        <f t="shared" si="12"/>
        <v>0.18355087000000003</v>
      </c>
      <c r="I229" s="28">
        <f t="shared" si="12"/>
        <v>0.28329727999999987</v>
      </c>
      <c r="J229" s="28">
        <f t="shared" si="12"/>
        <v>0.33568111</v>
      </c>
      <c r="K229" s="28">
        <f t="shared" si="12"/>
        <v>0.25296417999999987</v>
      </c>
      <c r="L229" s="28">
        <f t="shared" si="12"/>
        <v>0.2076602999999998</v>
      </c>
      <c r="M229" s="28">
        <f t="shared" si="12"/>
        <v>0.15424959999999988</v>
      </c>
      <c r="N229" s="28">
        <f t="shared" si="12"/>
        <v>0.21019445000000025</v>
      </c>
      <c r="O229" s="39">
        <f t="shared" si="11"/>
        <v>2.1598989</v>
      </c>
    </row>
    <row r="230" spans="1:15">
      <c r="A230" s="10">
        <v>1019</v>
      </c>
      <c r="B230" s="10" t="s">
        <v>28</v>
      </c>
      <c r="C230" s="28">
        <f t="shared" si="12"/>
        <v>2.39159093</v>
      </c>
      <c r="D230" s="28">
        <f t="shared" si="12"/>
        <v>2.8322147500000003</v>
      </c>
      <c r="E230" s="28">
        <f t="shared" si="12"/>
        <v>2.5429135500000002</v>
      </c>
      <c r="F230" s="28">
        <f t="shared" si="12"/>
        <v>3.1044871599999997</v>
      </c>
      <c r="G230" s="28">
        <f t="shared" si="12"/>
        <v>2.8783451600000003</v>
      </c>
      <c r="H230" s="28">
        <f t="shared" si="12"/>
        <v>2.4927087000000001</v>
      </c>
      <c r="I230" s="28">
        <f t="shared" si="12"/>
        <v>2.8775385899999995</v>
      </c>
      <c r="J230" s="28">
        <f t="shared" si="12"/>
        <v>2.785816210000001</v>
      </c>
      <c r="K230" s="28">
        <f t="shared" si="12"/>
        <v>2.7917064200000006</v>
      </c>
      <c r="L230" s="28">
        <f t="shared" si="12"/>
        <v>2.5171496699999998</v>
      </c>
      <c r="M230" s="28">
        <f t="shared" si="12"/>
        <v>3.1334666900000006</v>
      </c>
      <c r="N230" s="28">
        <f t="shared" si="12"/>
        <v>2.7913816999999996</v>
      </c>
      <c r="O230" s="39">
        <f t="shared" si="11"/>
        <v>33.139319530000002</v>
      </c>
    </row>
    <row r="231" spans="1:15">
      <c r="A231" s="10">
        <v>1020</v>
      </c>
      <c r="B231" s="10" t="s">
        <v>29</v>
      </c>
      <c r="C231" s="28">
        <f t="shared" si="12"/>
        <v>0.55885631000000013</v>
      </c>
      <c r="D231" s="28">
        <f t="shared" si="12"/>
        <v>0.4913109499999998</v>
      </c>
      <c r="E231" s="28">
        <f t="shared" si="12"/>
        <v>0.46922324999999987</v>
      </c>
      <c r="F231" s="28">
        <f t="shared" si="12"/>
        <v>0.57856299999999983</v>
      </c>
      <c r="G231" s="28">
        <f t="shared" si="12"/>
        <v>0.51888933000000015</v>
      </c>
      <c r="H231" s="28">
        <f t="shared" si="12"/>
        <v>0.47220028999999974</v>
      </c>
      <c r="I231" s="28">
        <f t="shared" si="12"/>
        <v>0.47566452999999997</v>
      </c>
      <c r="J231" s="28">
        <f t="shared" si="12"/>
        <v>0.55530840999999997</v>
      </c>
      <c r="K231" s="28">
        <f t="shared" si="12"/>
        <v>0.54820550999999995</v>
      </c>
      <c r="L231" s="28">
        <f t="shared" si="12"/>
        <v>0.32986353000000002</v>
      </c>
      <c r="M231" s="28">
        <f t="shared" si="12"/>
        <v>0.37502466000000034</v>
      </c>
      <c r="N231" s="28">
        <f t="shared" si="12"/>
        <v>0.30750719999999998</v>
      </c>
      <c r="O231" s="39">
        <f t="shared" si="11"/>
        <v>5.6806169699999991</v>
      </c>
    </row>
    <row r="232" spans="1:15">
      <c r="A232" s="10">
        <v>1021</v>
      </c>
      <c r="B232" s="10" t="s">
        <v>30</v>
      </c>
      <c r="C232" s="28">
        <f t="shared" si="12"/>
        <v>2.2887071700000008</v>
      </c>
      <c r="D232" s="28">
        <f t="shared" si="12"/>
        <v>3.238195269999999</v>
      </c>
      <c r="E232" s="28">
        <f t="shared" si="12"/>
        <v>2.5362325999999995</v>
      </c>
      <c r="F232" s="28">
        <f t="shared" si="12"/>
        <v>2.5085949400000005</v>
      </c>
      <c r="G232" s="28">
        <f t="shared" si="12"/>
        <v>2.7684790100000001</v>
      </c>
      <c r="H232" s="28">
        <f t="shared" si="12"/>
        <v>2.4962170000000006</v>
      </c>
      <c r="I232" s="28">
        <f t="shared" si="12"/>
        <v>2.7488561599999981</v>
      </c>
      <c r="J232" s="28">
        <f t="shared" si="12"/>
        <v>3.6776554100000012</v>
      </c>
      <c r="K232" s="28">
        <f t="shared" si="12"/>
        <v>3.526805200000001</v>
      </c>
      <c r="L232" s="28">
        <f t="shared" si="12"/>
        <v>2.8447297499999999</v>
      </c>
      <c r="M232" s="28">
        <f t="shared" si="12"/>
        <v>2.3771836000000013</v>
      </c>
      <c r="N232" s="28">
        <f t="shared" si="12"/>
        <v>2.8828453300000003</v>
      </c>
      <c r="O232" s="39">
        <f t="shared" si="11"/>
        <v>33.894501439999999</v>
      </c>
    </row>
    <row r="233" spans="1:15">
      <c r="A233" s="10">
        <v>1022</v>
      </c>
      <c r="B233" s="10" t="s">
        <v>31</v>
      </c>
      <c r="C233" s="28">
        <f t="shared" si="12"/>
        <v>0.56636556000000027</v>
      </c>
      <c r="D233" s="28">
        <f t="shared" si="12"/>
        <v>0.57355560999999977</v>
      </c>
      <c r="E233" s="28">
        <f t="shared" si="12"/>
        <v>0.40531987999999997</v>
      </c>
      <c r="F233" s="28">
        <f t="shared" si="12"/>
        <v>0.47714754999999998</v>
      </c>
      <c r="G233" s="28">
        <f t="shared" si="12"/>
        <v>0.41366731000000001</v>
      </c>
      <c r="H233" s="28">
        <f t="shared" si="12"/>
        <v>0.30073536999999995</v>
      </c>
      <c r="I233" s="28">
        <f t="shared" si="12"/>
        <v>0.42465544999999949</v>
      </c>
      <c r="J233" s="28">
        <f t="shared" si="12"/>
        <v>0.70608652999999999</v>
      </c>
      <c r="K233" s="28">
        <f t="shared" si="12"/>
        <v>0.59785262000000017</v>
      </c>
      <c r="L233" s="28">
        <f t="shared" si="12"/>
        <v>0.48073369999999993</v>
      </c>
      <c r="M233" s="28">
        <f t="shared" si="12"/>
        <v>0.48638710000000007</v>
      </c>
      <c r="N233" s="28">
        <f t="shared" si="12"/>
        <v>0.45225881999999973</v>
      </c>
      <c r="O233" s="39">
        <f t="shared" si="11"/>
        <v>5.8847654999999994</v>
      </c>
    </row>
    <row r="234" spans="1:15">
      <c r="A234" s="10">
        <v>1023</v>
      </c>
      <c r="B234" s="10" t="s">
        <v>32</v>
      </c>
      <c r="C234" s="28">
        <f t="shared" si="12"/>
        <v>4.6609910999999995</v>
      </c>
      <c r="D234" s="28">
        <f t="shared" si="12"/>
        <v>4.6999715399999999</v>
      </c>
      <c r="E234" s="28">
        <f t="shared" si="12"/>
        <v>4.5391220800000003</v>
      </c>
      <c r="F234" s="28">
        <f t="shared" si="12"/>
        <v>4.4110300800000006</v>
      </c>
      <c r="G234" s="28">
        <f t="shared" si="12"/>
        <v>5.07981251</v>
      </c>
      <c r="H234" s="28">
        <f t="shared" si="12"/>
        <v>4.7335040300000006</v>
      </c>
      <c r="I234" s="28">
        <f t="shared" si="12"/>
        <v>5.1135000399999999</v>
      </c>
      <c r="J234" s="28">
        <f t="shared" si="12"/>
        <v>5.5575823</v>
      </c>
      <c r="K234" s="28">
        <f t="shared" si="12"/>
        <v>5.008638760000002</v>
      </c>
      <c r="L234" s="28">
        <f t="shared" si="12"/>
        <v>5.7692482000000016</v>
      </c>
      <c r="M234" s="28">
        <f t="shared" si="12"/>
        <v>5.7852340299999989</v>
      </c>
      <c r="N234" s="28">
        <f t="shared" si="12"/>
        <v>4.9783676299999993</v>
      </c>
      <c r="O234" s="39">
        <f t="shared" si="11"/>
        <v>60.337002300000002</v>
      </c>
    </row>
    <row r="235" spans="1:15">
      <c r="A235" s="10">
        <v>1024</v>
      </c>
      <c r="B235" s="10" t="s">
        <v>33</v>
      </c>
      <c r="C235" s="28">
        <f t="shared" si="12"/>
        <v>0.49634900999999998</v>
      </c>
      <c r="D235" s="28">
        <f t="shared" si="12"/>
        <v>0.59166357000000025</v>
      </c>
      <c r="E235" s="28">
        <f t="shared" si="12"/>
        <v>0.61895841999999968</v>
      </c>
      <c r="F235" s="28">
        <f t="shared" si="12"/>
        <v>0.65732136000000019</v>
      </c>
      <c r="G235" s="28">
        <f t="shared" si="12"/>
        <v>0.59927062000000009</v>
      </c>
      <c r="H235" s="28">
        <f t="shared" si="12"/>
        <v>0.55605795999999985</v>
      </c>
      <c r="I235" s="28">
        <f t="shared" si="12"/>
        <v>0.2623105400000002</v>
      </c>
      <c r="J235" s="28">
        <f t="shared" si="12"/>
        <v>0.91761903000000022</v>
      </c>
      <c r="K235" s="28">
        <f t="shared" si="12"/>
        <v>0.84477072000000009</v>
      </c>
      <c r="L235" s="28">
        <f t="shared" si="12"/>
        <v>0.60464888999999999</v>
      </c>
      <c r="M235" s="28">
        <f t="shared" si="12"/>
        <v>0.52148923999999974</v>
      </c>
      <c r="N235" s="28">
        <f t="shared" si="12"/>
        <v>0.56360616000000019</v>
      </c>
      <c r="O235" s="39">
        <f t="shared" si="11"/>
        <v>7.2340655199999988</v>
      </c>
    </row>
    <row r="236" spans="1:15">
      <c r="A236" s="10">
        <v>1025</v>
      </c>
      <c r="B236" s="10" t="s">
        <v>34</v>
      </c>
      <c r="C236" s="28">
        <f t="shared" si="12"/>
        <v>0.17935980000000007</v>
      </c>
      <c r="D236" s="28">
        <f t="shared" si="12"/>
        <v>0.1915020899999999</v>
      </c>
      <c r="E236" s="28">
        <f t="shared" si="12"/>
        <v>0.20293528999999988</v>
      </c>
      <c r="F236" s="28">
        <f t="shared" si="12"/>
        <v>0.2216765799999999</v>
      </c>
      <c r="G236" s="28">
        <f t="shared" si="12"/>
        <v>0.1512471199999999</v>
      </c>
      <c r="H236" s="28">
        <f t="shared" si="12"/>
        <v>0.19780221000000003</v>
      </c>
      <c r="I236" s="28">
        <f t="shared" si="12"/>
        <v>0.24498785000000001</v>
      </c>
      <c r="J236" s="28">
        <f t="shared" si="12"/>
        <v>0.29977723000000017</v>
      </c>
      <c r="K236" s="28">
        <f t="shared" si="12"/>
        <v>0.26870054999999998</v>
      </c>
      <c r="L236" s="28">
        <f t="shared" si="12"/>
        <v>0.23943774999999995</v>
      </c>
      <c r="M236" s="28">
        <f t="shared" si="12"/>
        <v>0.19603619999999994</v>
      </c>
      <c r="N236" s="28">
        <f t="shared" si="12"/>
        <v>0.20673362000000001</v>
      </c>
      <c r="O236" s="39">
        <f t="shared" si="11"/>
        <v>2.60019629</v>
      </c>
    </row>
    <row r="237" spans="1:15">
      <c r="A237" s="10">
        <v>1026</v>
      </c>
      <c r="B237" s="10" t="s">
        <v>35</v>
      </c>
      <c r="C237" s="28">
        <f t="shared" ref="C237:N240" si="13">+C176-C207</f>
        <v>0.27675133999999996</v>
      </c>
      <c r="D237" s="28">
        <f t="shared" si="13"/>
        <v>0.21835295999999987</v>
      </c>
      <c r="E237" s="28">
        <f t="shared" si="13"/>
        <v>0.20672931000000005</v>
      </c>
      <c r="F237" s="28">
        <f t="shared" si="13"/>
        <v>0.29429412999999993</v>
      </c>
      <c r="G237" s="28">
        <f t="shared" si="13"/>
        <v>0.24134717</v>
      </c>
      <c r="H237" s="28">
        <f t="shared" si="13"/>
        <v>0.27243705000000001</v>
      </c>
      <c r="I237" s="28">
        <f t="shared" si="13"/>
        <v>0.29043985999999983</v>
      </c>
      <c r="J237" s="28">
        <f t="shared" si="13"/>
        <v>0.33497328999999992</v>
      </c>
      <c r="K237" s="28">
        <f t="shared" si="13"/>
        <v>0.32067719999999994</v>
      </c>
      <c r="L237" s="28">
        <f t="shared" si="13"/>
        <v>0.30053415</v>
      </c>
      <c r="M237" s="28">
        <f t="shared" si="13"/>
        <v>0.20348808000000002</v>
      </c>
      <c r="N237" s="28">
        <f t="shared" si="13"/>
        <v>0.25792317000000009</v>
      </c>
      <c r="O237" s="39">
        <f t="shared" si="11"/>
        <v>3.2179477099999994</v>
      </c>
    </row>
    <row r="238" spans="1:15">
      <c r="A238" s="10">
        <v>1027</v>
      </c>
      <c r="B238" s="10" t="s">
        <v>36</v>
      </c>
      <c r="C238" s="28">
        <f t="shared" si="13"/>
        <v>2.4099343400000004</v>
      </c>
      <c r="D238" s="28">
        <f t="shared" si="13"/>
        <v>2.6190533900000004</v>
      </c>
      <c r="E238" s="28">
        <f t="shared" si="13"/>
        <v>2.9402984999999999</v>
      </c>
      <c r="F238" s="28">
        <f t="shared" si="13"/>
        <v>2.4487882599999997</v>
      </c>
      <c r="G238" s="28">
        <f t="shared" si="13"/>
        <v>2.6820919499999993</v>
      </c>
      <c r="H238" s="28">
        <f t="shared" si="13"/>
        <v>2.1010579199999997</v>
      </c>
      <c r="I238" s="28">
        <f t="shared" si="13"/>
        <v>2.8257888000000007</v>
      </c>
      <c r="J238" s="28">
        <f t="shared" si="13"/>
        <v>3.2344661700000001</v>
      </c>
      <c r="K238" s="28">
        <f t="shared" si="13"/>
        <v>3.0467426600000005</v>
      </c>
      <c r="L238" s="28">
        <f t="shared" si="13"/>
        <v>2.8759197899999993</v>
      </c>
      <c r="M238" s="28">
        <f t="shared" si="13"/>
        <v>2.7155964400000001</v>
      </c>
      <c r="N238" s="28">
        <f t="shared" si="13"/>
        <v>2.3090218499999997</v>
      </c>
      <c r="O238" s="39">
        <f t="shared" si="11"/>
        <v>32.208760069999997</v>
      </c>
    </row>
    <row r="239" spans="1:15">
      <c r="A239" s="10">
        <v>1028</v>
      </c>
      <c r="B239" s="10" t="s">
        <v>37</v>
      </c>
      <c r="C239" s="28">
        <f t="shared" si="13"/>
        <v>0.17742134000000004</v>
      </c>
      <c r="D239" s="28">
        <f t="shared" si="13"/>
        <v>0.20809853</v>
      </c>
      <c r="E239" s="28">
        <f t="shared" si="13"/>
        <v>0.14241983000000003</v>
      </c>
      <c r="F239" s="28">
        <f t="shared" si="13"/>
        <v>0.27268003000000007</v>
      </c>
      <c r="G239" s="28">
        <f t="shared" si="13"/>
        <v>0.16449627999999999</v>
      </c>
      <c r="H239" s="28">
        <f t="shared" si="13"/>
        <v>0.18633323000000007</v>
      </c>
      <c r="I239" s="28">
        <f t="shared" si="13"/>
        <v>0.25081816999999995</v>
      </c>
      <c r="J239" s="28">
        <f t="shared" si="13"/>
        <v>0.27959456999999993</v>
      </c>
      <c r="K239" s="28">
        <f t="shared" si="13"/>
        <v>0.23120195999999993</v>
      </c>
      <c r="L239" s="28">
        <f t="shared" si="13"/>
        <v>0.24069619999999997</v>
      </c>
      <c r="M239" s="28">
        <f t="shared" si="13"/>
        <v>0.20309518999999993</v>
      </c>
      <c r="N239" s="28">
        <f t="shared" si="13"/>
        <v>-4.4072210000000001E-2</v>
      </c>
      <c r="O239" s="39">
        <f t="shared" si="11"/>
        <v>2.3127831200000002</v>
      </c>
    </row>
    <row r="240" spans="1:15">
      <c r="A240" s="10">
        <v>1029</v>
      </c>
      <c r="B240" s="10" t="s">
        <v>38</v>
      </c>
      <c r="C240" s="28">
        <f t="shared" si="13"/>
        <v>0.36904395000000001</v>
      </c>
      <c r="D240" s="28">
        <f t="shared" si="13"/>
        <v>0.37595774000000004</v>
      </c>
      <c r="E240" s="28">
        <f t="shared" si="13"/>
        <v>0.3781413400000001</v>
      </c>
      <c r="F240" s="28">
        <f t="shared" si="13"/>
        <v>0.38069750999999979</v>
      </c>
      <c r="G240" s="28">
        <f t="shared" si="13"/>
        <v>0.48180008999999979</v>
      </c>
      <c r="H240" s="28">
        <f t="shared" si="13"/>
        <v>0.2893519400000002</v>
      </c>
      <c r="I240" s="28">
        <f t="shared" si="13"/>
        <v>0.40868893999999972</v>
      </c>
      <c r="J240" s="28">
        <f t="shared" si="13"/>
        <v>0.58660261999999996</v>
      </c>
      <c r="K240" s="28">
        <f t="shared" si="13"/>
        <v>0.56823328000000006</v>
      </c>
      <c r="L240" s="28">
        <f t="shared" si="13"/>
        <v>0.42716647999999996</v>
      </c>
      <c r="M240" s="28">
        <f t="shared" si="13"/>
        <v>0.38175470999999994</v>
      </c>
      <c r="N240" s="28">
        <f t="shared" si="13"/>
        <v>0.35774021999999989</v>
      </c>
      <c r="O240" s="39">
        <f t="shared" si="11"/>
        <v>5.0051788200000003</v>
      </c>
    </row>
    <row r="241" spans="1:15">
      <c r="A241" s="10">
        <v>1030</v>
      </c>
      <c r="B241" s="15" t="s">
        <v>18</v>
      </c>
      <c r="C241" s="30">
        <f t="shared" ref="C241:N241" si="14">+C159-C190</f>
        <v>1.1395605899999994</v>
      </c>
      <c r="D241" s="30">
        <f t="shared" si="14"/>
        <v>1.1524395200000002</v>
      </c>
      <c r="E241" s="30">
        <f t="shared" si="14"/>
        <v>1.3328073900000001</v>
      </c>
      <c r="F241" s="30">
        <f t="shared" si="14"/>
        <v>1.3822948700000004</v>
      </c>
      <c r="G241" s="30">
        <f t="shared" si="14"/>
        <v>1.10054129</v>
      </c>
      <c r="H241" s="30">
        <f t="shared" si="14"/>
        <v>1.0205338000000002</v>
      </c>
      <c r="I241" s="30">
        <f t="shared" si="14"/>
        <v>1.2429354200000002</v>
      </c>
      <c r="J241" s="30">
        <f t="shared" si="14"/>
        <v>1.7665492500000002</v>
      </c>
      <c r="K241" s="30">
        <f t="shared" si="14"/>
        <v>1.3983798600000004</v>
      </c>
      <c r="L241" s="30">
        <f t="shared" si="14"/>
        <v>1.08150083</v>
      </c>
      <c r="M241" s="30">
        <f t="shared" si="14"/>
        <v>0.87100575000000013</v>
      </c>
      <c r="N241" s="30">
        <f t="shared" si="14"/>
        <v>1.2427191000000002</v>
      </c>
      <c r="O241" s="40">
        <f t="shared" si="11"/>
        <v>14.731267670000001</v>
      </c>
    </row>
    <row r="242" spans="1:15">
      <c r="A242" s="4">
        <v>10300</v>
      </c>
      <c r="B242" s="4" t="s">
        <v>66</v>
      </c>
      <c r="C242" s="25">
        <f>SUM(C214:C241)</f>
        <v>53.634615959999991</v>
      </c>
      <c r="D242" s="25">
        <f t="shared" ref="D242:O242" si="15">SUM(D214:D241)</f>
        <v>55.947192829999977</v>
      </c>
      <c r="E242" s="25">
        <f t="shared" si="15"/>
        <v>53.358281839999982</v>
      </c>
      <c r="F242" s="25">
        <f t="shared" si="15"/>
        <v>59.835515510000008</v>
      </c>
      <c r="G242" s="25">
        <f t="shared" si="15"/>
        <v>55.321164280000005</v>
      </c>
      <c r="H242" s="25">
        <f t="shared" si="15"/>
        <v>52.43169426</v>
      </c>
      <c r="I242" s="25">
        <f t="shared" si="15"/>
        <v>55.832997060000011</v>
      </c>
      <c r="J242" s="25">
        <f t="shared" si="15"/>
        <v>73.041703729999995</v>
      </c>
      <c r="K242" s="25">
        <f t="shared" si="15"/>
        <v>67.026090179999997</v>
      </c>
      <c r="L242" s="25">
        <f t="shared" si="15"/>
        <v>57.71086987999999</v>
      </c>
      <c r="M242" s="25">
        <f t="shared" si="15"/>
        <v>55.715645210000019</v>
      </c>
      <c r="N242" s="25">
        <f t="shared" si="15"/>
        <v>48.356851470000009</v>
      </c>
      <c r="O242" s="25">
        <f t="shared" si="15"/>
        <v>688.21262220999972</v>
      </c>
    </row>
    <row r="243" spans="1:15">
      <c r="A243" s="32"/>
      <c r="B243" s="32"/>
      <c r="C243"/>
      <c r="D243"/>
      <c r="E243"/>
      <c r="F243"/>
      <c r="G243"/>
      <c r="H243"/>
      <c r="I243"/>
      <c r="J243"/>
      <c r="K243"/>
      <c r="L243"/>
      <c r="M243"/>
      <c r="N243"/>
      <c r="O243" s="3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243"/>
  <sheetViews>
    <sheetView topLeftCell="A208" workbookViewId="0">
      <selection activeCell="K27" sqref="K27"/>
    </sheetView>
  </sheetViews>
  <sheetFormatPr defaultRowHeight="15"/>
  <cols>
    <col min="1" max="1" width="6" style="41" bestFit="1" customWidth="1"/>
    <col min="2" max="2" width="16" style="41" bestFit="1" customWidth="1"/>
    <col min="3" max="14" width="9.7109375" style="41" bestFit="1" customWidth="1"/>
    <col min="15" max="15" width="10.5703125" style="41" bestFit="1" customWidth="1"/>
  </cols>
  <sheetData>
    <row r="1" spans="1:15">
      <c r="A1" s="3" t="s">
        <v>55</v>
      </c>
      <c r="B1" s="3" t="s">
        <v>12</v>
      </c>
      <c r="C1" s="3" t="s">
        <v>0</v>
      </c>
      <c r="D1" s="3" t="s">
        <v>1</v>
      </c>
      <c r="E1" s="3" t="s">
        <v>2</v>
      </c>
      <c r="F1" s="3" t="s">
        <v>3</v>
      </c>
      <c r="G1" s="3" t="s">
        <v>4</v>
      </c>
      <c r="H1" s="3" t="s">
        <v>5</v>
      </c>
      <c r="I1" s="3" t="s">
        <v>6</v>
      </c>
      <c r="J1" s="3" t="s">
        <v>7</v>
      </c>
      <c r="K1" s="3" t="s">
        <v>8</v>
      </c>
      <c r="L1" s="3" t="s">
        <v>9</v>
      </c>
      <c r="M1" s="3" t="s">
        <v>10</v>
      </c>
      <c r="N1" s="3" t="s">
        <v>11</v>
      </c>
      <c r="O1" s="3" t="s">
        <v>65</v>
      </c>
    </row>
    <row r="2" spans="1:15">
      <c r="A2" s="7">
        <v>1004</v>
      </c>
      <c r="B2" s="7" t="s">
        <v>99</v>
      </c>
      <c r="C2" s="8">
        <f>+'[3]11'!$E$5</f>
        <v>347</v>
      </c>
      <c r="D2" s="8">
        <f>+'[3]11'!$F$5</f>
        <v>371</v>
      </c>
      <c r="E2" s="8">
        <f>+'[3]11'!$G$5</f>
        <v>485</v>
      </c>
      <c r="F2" s="8">
        <f>+'[3]11'!$I$5</f>
        <v>354</v>
      </c>
      <c r="G2" s="8">
        <f>+'[3]11'!$J$5</f>
        <v>280</v>
      </c>
      <c r="H2" s="8">
        <f>+'[3]11'!$K$5</f>
        <v>543</v>
      </c>
      <c r="I2" s="8">
        <f>+'[3]11'!$M$5</f>
        <v>282</v>
      </c>
      <c r="J2" s="8">
        <f>+'[3]11'!$N$5</f>
        <v>227</v>
      </c>
      <c r="K2" s="8">
        <f>+'[3]11'!$O$5</f>
        <v>581</v>
      </c>
      <c r="L2" s="8">
        <f>+'[3]11'!$Q$5</f>
        <v>266</v>
      </c>
      <c r="M2" s="8">
        <f>+'[3]11'!$R$5</f>
        <v>410</v>
      </c>
      <c r="N2" s="8">
        <f>+'[3]11'!$S$5</f>
        <v>661</v>
      </c>
      <c r="O2" s="9">
        <f>SUM(C2:N2)</f>
        <v>4807</v>
      </c>
    </row>
    <row r="3" spans="1:15">
      <c r="A3" s="10">
        <v>1005</v>
      </c>
      <c r="B3" s="10" t="s">
        <v>13</v>
      </c>
      <c r="C3" s="11">
        <f>+'[3]12'!$E$5</f>
        <v>1</v>
      </c>
      <c r="D3" s="11">
        <f>+'[3]12'!$F$5</f>
        <v>8</v>
      </c>
      <c r="E3" s="11">
        <f>+'[3]12'!$G$5</f>
        <v>3</v>
      </c>
      <c r="F3" s="11">
        <f>+'[3]12'!$I$5</f>
        <v>9</v>
      </c>
      <c r="G3" s="11">
        <f>+'[3]12'!$J$5</f>
        <v>6</v>
      </c>
      <c r="H3" s="11">
        <f>+'[3]12'!$K$5</f>
        <v>3</v>
      </c>
      <c r="I3" s="11">
        <f>+'[3]12'!$M$5</f>
        <v>6</v>
      </c>
      <c r="J3" s="11">
        <f>+'[3]12'!$N$5</f>
        <v>5</v>
      </c>
      <c r="K3" s="11">
        <f>+'[3]12'!$O$5</f>
        <v>2</v>
      </c>
      <c r="L3" s="11">
        <f>+'[3]12'!$Q$5</f>
        <v>6</v>
      </c>
      <c r="M3" s="11">
        <f>+'[3]12'!$R$5</f>
        <v>8</v>
      </c>
      <c r="N3" s="11">
        <f>+'[3]12'!$S$5</f>
        <v>18</v>
      </c>
      <c r="O3" s="12">
        <f t="shared" ref="O3:O29" si="0">SUM(C3:N3)</f>
        <v>75</v>
      </c>
    </row>
    <row r="4" spans="1:15">
      <c r="A4" s="10">
        <v>1006</v>
      </c>
      <c r="B4" s="10" t="s">
        <v>14</v>
      </c>
      <c r="C4" s="11">
        <f>+'[3]13'!$E$5</f>
        <v>41</v>
      </c>
      <c r="D4" s="11">
        <f>+'[3]13'!$F$5</f>
        <v>30</v>
      </c>
      <c r="E4" s="11">
        <f>+'[3]13'!$G$5</f>
        <v>44</v>
      </c>
      <c r="F4" s="11">
        <f>+'[3]13'!$I$5</f>
        <v>52</v>
      </c>
      <c r="G4" s="11">
        <f>+'[3]13'!$J$5</f>
        <v>56</v>
      </c>
      <c r="H4" s="11">
        <f>+'[3]13'!$K$5</f>
        <v>61</v>
      </c>
      <c r="I4" s="11">
        <f>+'[3]13'!$M$5</f>
        <v>47</v>
      </c>
      <c r="J4" s="11">
        <f>+'[3]13'!$N$5</f>
        <v>85</v>
      </c>
      <c r="K4" s="11">
        <f>+'[3]13'!$O$5</f>
        <v>108</v>
      </c>
      <c r="L4" s="11">
        <f>+'[3]13'!$Q$5</f>
        <v>69</v>
      </c>
      <c r="M4" s="11">
        <f>+'[3]13'!$R$5</f>
        <v>92</v>
      </c>
      <c r="N4" s="11">
        <f>+'[3]13'!$S$5</f>
        <v>79</v>
      </c>
      <c r="O4" s="12">
        <f t="shared" si="0"/>
        <v>764</v>
      </c>
    </row>
    <row r="5" spans="1:15">
      <c r="A5" s="10">
        <v>1007</v>
      </c>
      <c r="B5" s="10" t="s">
        <v>15</v>
      </c>
      <c r="C5" s="11">
        <f>+'[3]14'!$E$5</f>
        <v>68</v>
      </c>
      <c r="D5" s="11">
        <f>+'[3]14'!$F$5</f>
        <v>132</v>
      </c>
      <c r="E5" s="11">
        <f>+'[3]14'!$G$5</f>
        <v>76</v>
      </c>
      <c r="F5" s="11">
        <f>+'[3]14'!$I$5</f>
        <v>71</v>
      </c>
      <c r="G5" s="11">
        <f>+'[3]14'!$J$5</f>
        <v>62</v>
      </c>
      <c r="H5" s="11">
        <f>+'[3]14'!$K$5</f>
        <v>114</v>
      </c>
      <c r="I5" s="11">
        <f>+'[3]14'!$M$5</f>
        <v>38</v>
      </c>
      <c r="J5" s="11">
        <f>+'[3]14'!$N$5</f>
        <v>118</v>
      </c>
      <c r="K5" s="11">
        <f>+'[3]14'!$O$5</f>
        <v>109</v>
      </c>
      <c r="L5" s="11">
        <f>+'[3]14'!$Q$5</f>
        <v>44</v>
      </c>
      <c r="M5" s="11">
        <f>+'[3]14'!$R$5</f>
        <v>108</v>
      </c>
      <c r="N5" s="11">
        <f>+'[3]14'!$S$5</f>
        <v>44</v>
      </c>
      <c r="O5" s="12">
        <f t="shared" si="0"/>
        <v>984</v>
      </c>
    </row>
    <row r="6" spans="1:15">
      <c r="A6" s="10">
        <v>1008</v>
      </c>
      <c r="B6" s="10" t="s">
        <v>16</v>
      </c>
      <c r="C6" s="11">
        <f>+'[3]15'!$E$5</f>
        <v>11</v>
      </c>
      <c r="D6" s="11">
        <f>+'[3]15'!$F$5</f>
        <v>10</v>
      </c>
      <c r="E6" s="11">
        <f>+'[3]15'!$G$5</f>
        <v>10</v>
      </c>
      <c r="F6" s="11">
        <f>+'[3]15'!$I$5</f>
        <v>16</v>
      </c>
      <c r="G6" s="11">
        <f>+'[3]15'!$J$5</f>
        <v>17</v>
      </c>
      <c r="H6" s="11">
        <f>+'[3]15'!$K$5</f>
        <v>30</v>
      </c>
      <c r="I6" s="11">
        <f>+'[3]15'!$M$5</f>
        <v>23</v>
      </c>
      <c r="J6" s="11">
        <f>+'[3]15'!$N$5</f>
        <v>31</v>
      </c>
      <c r="K6" s="11">
        <f>+'[3]15'!$O$5</f>
        <v>27</v>
      </c>
      <c r="L6" s="11">
        <f>+'[3]15'!$Q$5</f>
        <v>12</v>
      </c>
      <c r="M6" s="11">
        <f>+'[3]15'!$R$5</f>
        <v>16</v>
      </c>
      <c r="N6" s="11">
        <f>+'[3]15'!$S$5</f>
        <v>8</v>
      </c>
      <c r="O6" s="12">
        <f t="shared" si="0"/>
        <v>211</v>
      </c>
    </row>
    <row r="7" spans="1:15">
      <c r="A7" s="10">
        <v>1009</v>
      </c>
      <c r="B7" s="10" t="s">
        <v>17</v>
      </c>
      <c r="C7" s="11">
        <f>+'[3]16'!$E$5</f>
        <v>10</v>
      </c>
      <c r="D7" s="11">
        <f>+'[3]16'!$F$5</f>
        <v>69</v>
      </c>
      <c r="E7" s="11">
        <f>+'[3]16'!$G$5</f>
        <v>11</v>
      </c>
      <c r="F7" s="11">
        <f>+'[3]16'!$I$5</f>
        <v>16</v>
      </c>
      <c r="G7" s="11">
        <f>+'[3]16'!$J$5</f>
        <v>18</v>
      </c>
      <c r="H7" s="11">
        <f>+'[3]16'!$K$5</f>
        <v>49</v>
      </c>
      <c r="I7" s="11">
        <f>+'[3]16'!$M$5</f>
        <v>9</v>
      </c>
      <c r="J7" s="11">
        <f>+'[3]16'!$N$5</f>
        <v>31</v>
      </c>
      <c r="K7" s="11">
        <f>+'[3]16'!$O$5</f>
        <v>25</v>
      </c>
      <c r="L7" s="11">
        <f>+'[3]16'!$Q$5</f>
        <v>18</v>
      </c>
      <c r="M7" s="11">
        <f>+'[3]16'!$R$5</f>
        <v>25</v>
      </c>
      <c r="N7" s="11">
        <f>+'[3]16'!$S$5</f>
        <v>23</v>
      </c>
      <c r="O7" s="12">
        <f t="shared" si="0"/>
        <v>304</v>
      </c>
    </row>
    <row r="8" spans="1:15">
      <c r="A8" s="10">
        <v>1010</v>
      </c>
      <c r="B8" s="10" t="s">
        <v>19</v>
      </c>
      <c r="C8" s="11">
        <f>+'[3]18'!$E$5</f>
        <v>21</v>
      </c>
      <c r="D8" s="11">
        <f>+'[3]18'!$F$5</f>
        <v>21</v>
      </c>
      <c r="E8" s="11">
        <f>+'[3]18'!$G$5</f>
        <v>22</v>
      </c>
      <c r="F8" s="11">
        <f>+'[3]18'!$I$5</f>
        <v>12</v>
      </c>
      <c r="G8" s="11">
        <f>+'[3]18'!$J$5</f>
        <v>16</v>
      </c>
      <c r="H8" s="11">
        <f>+'[3]18'!$K$5</f>
        <v>20</v>
      </c>
      <c r="I8" s="11">
        <f>+'[3]18'!$M$5</f>
        <v>18</v>
      </c>
      <c r="J8" s="11">
        <f>+'[3]18'!$N$5</f>
        <v>34</v>
      </c>
      <c r="K8" s="11">
        <f>+'[3]18'!$O$5</f>
        <v>20</v>
      </c>
      <c r="L8" s="11">
        <f>+'[3]18'!$Q$5</f>
        <v>17</v>
      </c>
      <c r="M8" s="11">
        <f>+'[3]18'!$R$5</f>
        <v>14</v>
      </c>
      <c r="N8" s="11">
        <f>+'[3]18'!$S$5</f>
        <v>15</v>
      </c>
      <c r="O8" s="12">
        <f t="shared" si="0"/>
        <v>230</v>
      </c>
    </row>
    <row r="9" spans="1:15">
      <c r="A9" s="10">
        <v>1011</v>
      </c>
      <c r="B9" s="10" t="s">
        <v>20</v>
      </c>
      <c r="C9" s="11">
        <f>+'[3]19'!$E$5</f>
        <v>8</v>
      </c>
      <c r="D9" s="11">
        <f>+'[3]19'!$F$5</f>
        <v>22</v>
      </c>
      <c r="E9" s="11">
        <f>+'[3]19'!$G$5</f>
        <v>11</v>
      </c>
      <c r="F9" s="11">
        <f>+'[3]19'!$I$5</f>
        <v>11</v>
      </c>
      <c r="G9" s="11">
        <f>+'[3]19'!$J$5</f>
        <v>17</v>
      </c>
      <c r="H9" s="11">
        <f>+'[3]19'!$K$5</f>
        <v>34</v>
      </c>
      <c r="I9" s="11">
        <f>+'[3]19'!$M$5</f>
        <v>15</v>
      </c>
      <c r="J9" s="11">
        <f>+'[3]19'!$N$5</f>
        <v>18</v>
      </c>
      <c r="K9" s="11">
        <f>+'[3]19'!$O$5</f>
        <v>33</v>
      </c>
      <c r="L9" s="11">
        <f>+'[3]19'!$Q$5</f>
        <v>11</v>
      </c>
      <c r="M9" s="11">
        <f>+'[3]19'!$R$5</f>
        <v>7</v>
      </c>
      <c r="N9" s="11">
        <f>+'[3]19'!$S$5</f>
        <v>5</v>
      </c>
      <c r="O9" s="12">
        <f t="shared" si="0"/>
        <v>192</v>
      </c>
    </row>
    <row r="10" spans="1:15">
      <c r="A10" s="10">
        <v>1012</v>
      </c>
      <c r="B10" s="10" t="s">
        <v>21</v>
      </c>
      <c r="C10" s="11">
        <f>+'[3]20'!$E$5</f>
        <v>44</v>
      </c>
      <c r="D10" s="11">
        <f>+'[3]20'!$F$5</f>
        <v>52</v>
      </c>
      <c r="E10" s="11">
        <f>+'[3]20'!$G$5</f>
        <v>39</v>
      </c>
      <c r="F10" s="11">
        <f>+'[3]20'!$I$5</f>
        <v>36</v>
      </c>
      <c r="G10" s="11">
        <f>+'[3]20'!$J$5</f>
        <v>69</v>
      </c>
      <c r="H10" s="11">
        <f>+'[3]20'!$K$5</f>
        <v>72</v>
      </c>
      <c r="I10" s="11">
        <f>+'[3]20'!$M$5</f>
        <v>31</v>
      </c>
      <c r="J10" s="11">
        <f>+'[3]20'!$N$5</f>
        <v>47</v>
      </c>
      <c r="K10" s="11">
        <f>+'[3]20'!$O$5</f>
        <v>73</v>
      </c>
      <c r="L10" s="11">
        <f>+'[3]20'!$Q$5</f>
        <v>50</v>
      </c>
      <c r="M10" s="11">
        <f>+'[3]20'!$R$5</f>
        <v>82</v>
      </c>
      <c r="N10" s="11">
        <f>+'[3]20'!$S$5</f>
        <v>68</v>
      </c>
      <c r="O10" s="12">
        <f t="shared" si="0"/>
        <v>663</v>
      </c>
    </row>
    <row r="11" spans="1:15">
      <c r="A11" s="10">
        <v>1013</v>
      </c>
      <c r="B11" s="10" t="s">
        <v>22</v>
      </c>
      <c r="C11" s="11">
        <f>+'[3]21'!$E$5</f>
        <v>0</v>
      </c>
      <c r="D11" s="11">
        <f>+'[3]21'!$F$5</f>
        <v>1</v>
      </c>
      <c r="E11" s="11">
        <f>+'[3]21'!$G$5</f>
        <v>2</v>
      </c>
      <c r="F11" s="11">
        <f>+'[3]21'!$I$5</f>
        <v>0</v>
      </c>
      <c r="G11" s="11">
        <f>+'[3]21'!$J$5</f>
        <v>14</v>
      </c>
      <c r="H11" s="11">
        <f>+'[3]21'!$K$5</f>
        <v>3</v>
      </c>
      <c r="I11" s="11">
        <f>+'[3]21'!$M$5</f>
        <v>0</v>
      </c>
      <c r="J11" s="11">
        <f>+'[3]21'!$N$5</f>
        <v>1</v>
      </c>
      <c r="K11" s="11">
        <f>+'[3]21'!$O$5</f>
        <v>1</v>
      </c>
      <c r="L11" s="11">
        <f>+'[3]21'!$Q$5</f>
        <v>1</v>
      </c>
      <c r="M11" s="11">
        <f>+'[3]21'!$R$5</f>
        <v>1</v>
      </c>
      <c r="N11" s="11">
        <f>+'[3]21'!$S$5</f>
        <v>1</v>
      </c>
      <c r="O11" s="12">
        <f t="shared" si="0"/>
        <v>25</v>
      </c>
    </row>
    <row r="12" spans="1:15">
      <c r="A12" s="10">
        <v>1014</v>
      </c>
      <c r="B12" s="10" t="s">
        <v>23</v>
      </c>
      <c r="C12" s="11">
        <f>+'[3]22'!$E$5</f>
        <v>131</v>
      </c>
      <c r="D12" s="11">
        <f>+'[3]22'!$F$5</f>
        <v>138</v>
      </c>
      <c r="E12" s="11">
        <f>+'[3]22'!$G$5</f>
        <v>109</v>
      </c>
      <c r="F12" s="11">
        <f>+'[3]22'!$I$5</f>
        <v>103</v>
      </c>
      <c r="G12" s="11">
        <f>+'[3]22'!$J$5</f>
        <v>125</v>
      </c>
      <c r="H12" s="11">
        <f>+'[3]22'!$K$5</f>
        <v>163</v>
      </c>
      <c r="I12" s="11">
        <f>+'[3]22'!$M$5</f>
        <v>140</v>
      </c>
      <c r="J12" s="11">
        <f>+'[3]22'!$N$5</f>
        <v>118</v>
      </c>
      <c r="K12" s="11">
        <f>+'[3]22'!$O$5</f>
        <v>127</v>
      </c>
      <c r="L12" s="11">
        <f>+'[3]22'!$Q$5</f>
        <v>134</v>
      </c>
      <c r="M12" s="11">
        <f>+'[3]22'!$R$5</f>
        <v>99</v>
      </c>
      <c r="N12" s="11">
        <f>+'[3]22'!$S$5</f>
        <v>70</v>
      </c>
      <c r="O12" s="12">
        <f t="shared" si="0"/>
        <v>1457</v>
      </c>
    </row>
    <row r="13" spans="1:15">
      <c r="A13" s="10">
        <v>1015</v>
      </c>
      <c r="B13" s="10" t="s">
        <v>24</v>
      </c>
      <c r="C13" s="11">
        <f>+'[3]23'!$E$5</f>
        <v>4</v>
      </c>
      <c r="D13" s="11">
        <f>+'[3]23'!$F$5</f>
        <v>12</v>
      </c>
      <c r="E13" s="11">
        <f>+'[3]23'!$G$5</f>
        <v>0</v>
      </c>
      <c r="F13" s="11">
        <f>+'[3]23'!$I$5</f>
        <v>0</v>
      </c>
      <c r="G13" s="11">
        <f>+'[3]23'!$J$5</f>
        <v>29</v>
      </c>
      <c r="H13" s="11">
        <f>+'[3]23'!$K$5</f>
        <v>13</v>
      </c>
      <c r="I13" s="11">
        <f>+'[3]23'!$M$5</f>
        <v>8</v>
      </c>
      <c r="J13" s="11">
        <f>+'[3]23'!$N$5</f>
        <v>8</v>
      </c>
      <c r="K13" s="11">
        <f>+'[3]23'!$O$5</f>
        <v>238</v>
      </c>
      <c r="L13" s="11">
        <f>+'[3]23'!$Q$5</f>
        <v>24</v>
      </c>
      <c r="M13" s="11">
        <f>+'[3]23'!$R$5</f>
        <v>23</v>
      </c>
      <c r="N13" s="11">
        <f>+'[3]23'!$S$5</f>
        <v>8</v>
      </c>
      <c r="O13" s="12">
        <f t="shared" si="0"/>
        <v>367</v>
      </c>
    </row>
    <row r="14" spans="1:15">
      <c r="A14" s="10">
        <v>1016</v>
      </c>
      <c r="B14" s="10" t="s">
        <v>25</v>
      </c>
      <c r="C14" s="11">
        <f>+'[3]24'!$E$5</f>
        <v>8</v>
      </c>
      <c r="D14" s="11">
        <f>+'[3]24'!$F$5</f>
        <v>9</v>
      </c>
      <c r="E14" s="11">
        <f>+'[3]24'!$G$5</f>
        <v>10</v>
      </c>
      <c r="F14" s="11">
        <f>+'[3]24'!$I$5</f>
        <v>15</v>
      </c>
      <c r="G14" s="11">
        <f>+'[3]24'!$J$5</f>
        <v>25</v>
      </c>
      <c r="H14" s="11">
        <f>+'[3]24'!$K$5</f>
        <v>16</v>
      </c>
      <c r="I14" s="11">
        <f>+'[3]24'!$M$5</f>
        <v>28</v>
      </c>
      <c r="J14" s="11">
        <f>+'[3]24'!$N$5</f>
        <v>26</v>
      </c>
      <c r="K14" s="11">
        <f>+'[3]24'!$O$5</f>
        <v>35</v>
      </c>
      <c r="L14" s="11">
        <f>+'[3]24'!$Q$5</f>
        <v>6</v>
      </c>
      <c r="M14" s="11">
        <f>+'[3]24'!$R$5</f>
        <v>12</v>
      </c>
      <c r="N14" s="11">
        <f>+'[3]24'!$S$5</f>
        <v>17</v>
      </c>
      <c r="O14" s="12">
        <f t="shared" si="0"/>
        <v>207</v>
      </c>
    </row>
    <row r="15" spans="1:15">
      <c r="A15" s="10">
        <v>1017</v>
      </c>
      <c r="B15" s="10" t="s">
        <v>26</v>
      </c>
      <c r="C15" s="11">
        <f>+'[3]25'!$E$5</f>
        <v>25</v>
      </c>
      <c r="D15" s="11">
        <f>+'[3]25'!$F$5</f>
        <v>25</v>
      </c>
      <c r="E15" s="11">
        <f>+'[3]25'!$G$5</f>
        <v>35</v>
      </c>
      <c r="F15" s="11">
        <f>+'[3]25'!$I$5</f>
        <v>73</v>
      </c>
      <c r="G15" s="11">
        <f>+'[3]25'!$J$5</f>
        <v>40</v>
      </c>
      <c r="H15" s="11">
        <f>+'[3]25'!$K$5</f>
        <v>56</v>
      </c>
      <c r="I15" s="11">
        <f>+'[3]25'!$M$5</f>
        <v>26</v>
      </c>
      <c r="J15" s="11">
        <f>+'[3]25'!$N$5</f>
        <v>32</v>
      </c>
      <c r="K15" s="11">
        <f>+'[3]25'!$O$5</f>
        <v>51</v>
      </c>
      <c r="L15" s="11">
        <f>+'[3]25'!$Q$5</f>
        <v>45</v>
      </c>
      <c r="M15" s="11">
        <f>+'[3]25'!$R$5</f>
        <v>32</v>
      </c>
      <c r="N15" s="11">
        <f>+'[3]25'!$S$5</f>
        <v>18</v>
      </c>
      <c r="O15" s="12">
        <f t="shared" si="0"/>
        <v>458</v>
      </c>
    </row>
    <row r="16" spans="1:15">
      <c r="A16" s="10">
        <v>1018</v>
      </c>
      <c r="B16" s="10" t="s">
        <v>27</v>
      </c>
      <c r="C16" s="11">
        <f>+'[3]26'!$E$5</f>
        <v>9</v>
      </c>
      <c r="D16" s="11">
        <f>+'[3]26'!$F$5</f>
        <v>8</v>
      </c>
      <c r="E16" s="11">
        <f>+'[3]26'!$G$5</f>
        <v>15</v>
      </c>
      <c r="F16" s="11">
        <f>+'[3]26'!$I$5</f>
        <v>11</v>
      </c>
      <c r="G16" s="11">
        <f>+'[3]26'!$J$5</f>
        <v>10</v>
      </c>
      <c r="H16" s="11">
        <f>+'[3]26'!$K$5</f>
        <v>10</v>
      </c>
      <c r="I16" s="11">
        <f>+'[3]26'!$M$5</f>
        <v>10</v>
      </c>
      <c r="J16" s="11">
        <f>+'[3]26'!$N$5</f>
        <v>16</v>
      </c>
      <c r="K16" s="11">
        <f>+'[3]26'!$O$5</f>
        <v>24</v>
      </c>
      <c r="L16" s="11">
        <f>+'[3]26'!$Q$5</f>
        <v>9</v>
      </c>
      <c r="M16" s="11">
        <f>+'[3]26'!$R$5</f>
        <v>5</v>
      </c>
      <c r="N16" s="11">
        <f>+'[3]26'!$S$5</f>
        <v>7</v>
      </c>
      <c r="O16" s="12">
        <f t="shared" si="0"/>
        <v>134</v>
      </c>
    </row>
    <row r="17" spans="1:15">
      <c r="A17" s="10">
        <v>1019</v>
      </c>
      <c r="B17" s="10" t="s">
        <v>28</v>
      </c>
      <c r="C17" s="11">
        <f>+'[3]27'!$E$5</f>
        <v>2</v>
      </c>
      <c r="D17" s="11">
        <f>+'[3]27'!$F$5</f>
        <v>9</v>
      </c>
      <c r="E17" s="11">
        <f>+'[3]27'!$G$5</f>
        <v>4</v>
      </c>
      <c r="F17" s="11">
        <f>+'[3]27'!$I$5</f>
        <v>4</v>
      </c>
      <c r="G17" s="11">
        <f>+'[3]27'!$J$5</f>
        <v>14</v>
      </c>
      <c r="H17" s="11">
        <f>+'[3]27'!$K$5</f>
        <v>19</v>
      </c>
      <c r="I17" s="11">
        <f>+'[3]27'!$M$5</f>
        <v>10</v>
      </c>
      <c r="J17" s="11">
        <f>+'[3]27'!$N$5</f>
        <v>5</v>
      </c>
      <c r="K17" s="11">
        <f>+'[3]27'!$O$5</f>
        <v>9</v>
      </c>
      <c r="L17" s="11">
        <f>+'[3]27'!$Q$5</f>
        <v>6</v>
      </c>
      <c r="M17" s="11">
        <f>+'[3]27'!$R$5</f>
        <v>41</v>
      </c>
      <c r="N17" s="11">
        <f>+'[3]27'!$S$5</f>
        <v>10</v>
      </c>
      <c r="O17" s="12">
        <f t="shared" si="0"/>
        <v>133</v>
      </c>
    </row>
    <row r="18" spans="1:15">
      <c r="A18" s="10">
        <v>1020</v>
      </c>
      <c r="B18" s="10" t="s">
        <v>29</v>
      </c>
      <c r="C18" s="11">
        <f>+'[3]28'!$E$5</f>
        <v>0</v>
      </c>
      <c r="D18" s="11">
        <f>+'[3]28'!$F$5</f>
        <v>76</v>
      </c>
      <c r="E18" s="11">
        <f>+'[3]28'!$G$5</f>
        <v>29</v>
      </c>
      <c r="F18" s="11">
        <f>+'[3]28'!$I$5</f>
        <v>30</v>
      </c>
      <c r="G18" s="11">
        <f>+'[3]28'!$J$5</f>
        <v>13</v>
      </c>
      <c r="H18" s="11">
        <f>+'[3]28'!$K$5</f>
        <v>87</v>
      </c>
      <c r="I18" s="11">
        <f>+'[3]28'!$M$5</f>
        <v>12</v>
      </c>
      <c r="J18" s="11">
        <f>+'[3]28'!$N$5</f>
        <v>9</v>
      </c>
      <c r="K18" s="11">
        <f>+'[3]28'!$O$5</f>
        <v>77</v>
      </c>
      <c r="L18" s="11">
        <f>+'[3]28'!$Q$5</f>
        <v>52</v>
      </c>
      <c r="M18" s="11">
        <f>+'[3]28'!$R$5</f>
        <v>63</v>
      </c>
      <c r="N18" s="11">
        <f>+'[3]28'!$S$5</f>
        <v>28</v>
      </c>
      <c r="O18" s="12">
        <f t="shared" si="0"/>
        <v>476</v>
      </c>
    </row>
    <row r="19" spans="1:15">
      <c r="A19" s="10">
        <v>1021</v>
      </c>
      <c r="B19" s="10" t="s">
        <v>30</v>
      </c>
      <c r="C19" s="11">
        <f>+'[3]29'!$E$5</f>
        <v>10</v>
      </c>
      <c r="D19" s="11">
        <f>+'[3]29'!$F$5</f>
        <v>24</v>
      </c>
      <c r="E19" s="11">
        <f>+'[3]29'!$G$5</f>
        <v>18</v>
      </c>
      <c r="F19" s="11">
        <f>+'[3]29'!$I$5</f>
        <v>16</v>
      </c>
      <c r="G19" s="11">
        <f>+'[3]29'!$J$5</f>
        <v>9</v>
      </c>
      <c r="H19" s="11">
        <f>+'[3]29'!$K$5</f>
        <v>17</v>
      </c>
      <c r="I19" s="11">
        <f>+'[3]29'!$M$5</f>
        <v>8</v>
      </c>
      <c r="J19" s="11">
        <f>+'[3]29'!$N$5</f>
        <v>12</v>
      </c>
      <c r="K19" s="11">
        <f>+'[3]29'!$O$5</f>
        <v>15</v>
      </c>
      <c r="L19" s="11">
        <f>+'[3]29'!$Q$5</f>
        <v>10</v>
      </c>
      <c r="M19" s="11">
        <f>+'[3]29'!$R$5</f>
        <v>12</v>
      </c>
      <c r="N19" s="11">
        <f>+'[3]29'!$S$5</f>
        <v>12</v>
      </c>
      <c r="O19" s="12">
        <f t="shared" si="0"/>
        <v>163</v>
      </c>
    </row>
    <row r="20" spans="1:15">
      <c r="A20" s="10">
        <v>1022</v>
      </c>
      <c r="B20" s="10" t="s">
        <v>31</v>
      </c>
      <c r="C20" s="11">
        <f>+'[3]30'!$E$5</f>
        <v>60</v>
      </c>
      <c r="D20" s="11">
        <f>+'[3]30'!$F$5</f>
        <v>52</v>
      </c>
      <c r="E20" s="11">
        <f>+'[3]30'!$G$5</f>
        <v>75</v>
      </c>
      <c r="F20" s="11">
        <f>+'[3]30'!$I$5</f>
        <v>57</v>
      </c>
      <c r="G20" s="11">
        <f>+'[3]30'!$J$5</f>
        <v>86</v>
      </c>
      <c r="H20" s="11">
        <f>+'[3]30'!$K$5</f>
        <v>81</v>
      </c>
      <c r="I20" s="11">
        <f>+'[3]30'!$M$5</f>
        <v>37</v>
      </c>
      <c r="J20" s="11">
        <f>+'[3]30'!$N$5</f>
        <v>33</v>
      </c>
      <c r="K20" s="11">
        <f>+'[3]30'!$O$5</f>
        <v>62</v>
      </c>
      <c r="L20" s="11">
        <f>+'[3]30'!$Q$5</f>
        <v>65</v>
      </c>
      <c r="M20" s="11">
        <f>+'[3]30'!$R$5</f>
        <v>33</v>
      </c>
      <c r="N20" s="11">
        <f>+'[3]30'!$S$5</f>
        <v>21</v>
      </c>
      <c r="O20" s="12">
        <f t="shared" si="0"/>
        <v>662</v>
      </c>
    </row>
    <row r="21" spans="1:15">
      <c r="A21" s="10">
        <v>1023</v>
      </c>
      <c r="B21" s="10" t="s">
        <v>32</v>
      </c>
      <c r="C21" s="11">
        <f>+'[3]31'!$E$5</f>
        <v>15</v>
      </c>
      <c r="D21" s="11">
        <f>+'[3]31'!$F$5</f>
        <v>14</v>
      </c>
      <c r="E21" s="11">
        <f>+'[3]31'!$G$5</f>
        <v>11</v>
      </c>
      <c r="F21" s="11">
        <f>+'[3]31'!$I$5</f>
        <v>12</v>
      </c>
      <c r="G21" s="11">
        <f>+'[3]31'!$J$5</f>
        <v>13</v>
      </c>
      <c r="H21" s="11">
        <f>+'[3]31'!$K$5</f>
        <v>28</v>
      </c>
      <c r="I21" s="11">
        <f>+'[3]31'!$M$5</f>
        <v>23</v>
      </c>
      <c r="J21" s="11">
        <f>+'[3]31'!$N$5</f>
        <v>19</v>
      </c>
      <c r="K21" s="11">
        <f>+'[3]31'!$O$5</f>
        <v>26</v>
      </c>
      <c r="L21" s="11">
        <f>+'[3]31'!$Q$5</f>
        <v>6</v>
      </c>
      <c r="M21" s="11">
        <f>+'[3]31'!$R$5</f>
        <v>15</v>
      </c>
      <c r="N21" s="11">
        <f>+'[3]31'!$S$5</f>
        <v>10</v>
      </c>
      <c r="O21" s="12">
        <f t="shared" si="0"/>
        <v>192</v>
      </c>
    </row>
    <row r="22" spans="1:15">
      <c r="A22" s="10">
        <v>1024</v>
      </c>
      <c r="B22" s="10" t="s">
        <v>33</v>
      </c>
      <c r="C22" s="11">
        <f>+'[3]32'!$E$5</f>
        <v>66</v>
      </c>
      <c r="D22" s="11">
        <f>+'[3]32'!$F$5</f>
        <v>94</v>
      </c>
      <c r="E22" s="11">
        <f>+'[3]32'!$G$5</f>
        <v>73</v>
      </c>
      <c r="F22" s="11">
        <f>+'[3]32'!$I$5</f>
        <v>160</v>
      </c>
      <c r="G22" s="11">
        <f>+'[3]32'!$J$5</f>
        <v>153</v>
      </c>
      <c r="H22" s="11">
        <f>+'[3]32'!$K$5</f>
        <v>205</v>
      </c>
      <c r="I22" s="11">
        <f>+'[3]32'!$M$5</f>
        <v>155</v>
      </c>
      <c r="J22" s="11">
        <f>+'[3]32'!$N$5</f>
        <v>194</v>
      </c>
      <c r="K22" s="11">
        <f>+'[3]32'!$O$5</f>
        <v>240</v>
      </c>
      <c r="L22" s="11">
        <f>+'[3]32'!$Q$5</f>
        <v>164</v>
      </c>
      <c r="M22" s="11">
        <f>+'[3]32'!$R$5</f>
        <v>157</v>
      </c>
      <c r="N22" s="11">
        <f>+'[3]32'!$S$5</f>
        <v>69</v>
      </c>
      <c r="O22" s="12">
        <f t="shared" si="0"/>
        <v>1730</v>
      </c>
    </row>
    <row r="23" spans="1:15">
      <c r="A23" s="10">
        <v>1025</v>
      </c>
      <c r="B23" s="10" t="s">
        <v>34</v>
      </c>
      <c r="C23" s="11">
        <f>+'[3]33'!$E$5</f>
        <v>13</v>
      </c>
      <c r="D23" s="11">
        <f>+'[3]33'!$F$5</f>
        <v>25</v>
      </c>
      <c r="E23" s="11">
        <f>+'[3]33'!$G$5</f>
        <v>12</v>
      </c>
      <c r="F23" s="11">
        <f>+'[3]33'!$I$5</f>
        <v>22</v>
      </c>
      <c r="G23" s="11">
        <f>+'[3]33'!$J$5</f>
        <v>27</v>
      </c>
      <c r="H23" s="11">
        <f>+'[3]33'!$K$5</f>
        <v>35</v>
      </c>
      <c r="I23" s="11">
        <f>+'[3]33'!$M$5</f>
        <v>19</v>
      </c>
      <c r="J23" s="11">
        <f>+'[3]33'!$N$5</f>
        <v>31</v>
      </c>
      <c r="K23" s="11">
        <f>+'[3]33'!$O$5</f>
        <v>24</v>
      </c>
      <c r="L23" s="11">
        <f>+'[3]33'!$Q$5</f>
        <v>26</v>
      </c>
      <c r="M23" s="11">
        <f>+'[3]33'!$R$5</f>
        <v>23</v>
      </c>
      <c r="N23" s="11">
        <f>+'[3]33'!$S$5</f>
        <v>26</v>
      </c>
      <c r="O23" s="12">
        <f t="shared" si="0"/>
        <v>283</v>
      </c>
    </row>
    <row r="24" spans="1:15">
      <c r="A24" s="10">
        <v>1026</v>
      </c>
      <c r="B24" s="10" t="s">
        <v>35</v>
      </c>
      <c r="C24" s="11">
        <f>+'[3]34'!$E$5</f>
        <v>8</v>
      </c>
      <c r="D24" s="11">
        <f>+'[3]34'!$F$5</f>
        <v>12</v>
      </c>
      <c r="E24" s="11">
        <f>+'[3]34'!$G$5</f>
        <v>4</v>
      </c>
      <c r="F24" s="11">
        <f>+'[3]34'!$I$5</f>
        <v>10</v>
      </c>
      <c r="G24" s="11">
        <f>+'[3]34'!$J$5</f>
        <v>6</v>
      </c>
      <c r="H24" s="11">
        <f>+'[3]34'!$K$5</f>
        <v>10</v>
      </c>
      <c r="I24" s="11">
        <f>+'[3]34'!$M$5</f>
        <v>4</v>
      </c>
      <c r="J24" s="11">
        <f>+'[3]34'!$N$5</f>
        <v>6</v>
      </c>
      <c r="K24" s="11">
        <f>+'[3]34'!$O$5</f>
        <v>4</v>
      </c>
      <c r="L24" s="11">
        <f>+'[3]34'!$Q$5</f>
        <v>4</v>
      </c>
      <c r="M24" s="11">
        <f>+'[3]34'!$R$5</f>
        <v>15</v>
      </c>
      <c r="N24" s="11">
        <f>+'[3]34'!$S$5</f>
        <v>7</v>
      </c>
      <c r="O24" s="12">
        <f t="shared" si="0"/>
        <v>90</v>
      </c>
    </row>
    <row r="25" spans="1:15">
      <c r="A25" s="10">
        <v>1027</v>
      </c>
      <c r="B25" s="10" t="s">
        <v>36</v>
      </c>
      <c r="C25" s="11">
        <f>+'[3]35'!$E$5</f>
        <v>6</v>
      </c>
      <c r="D25" s="11">
        <f>+'[3]35'!$F$5</f>
        <v>12</v>
      </c>
      <c r="E25" s="11">
        <f>+'[3]35'!$G$5</f>
        <v>11</v>
      </c>
      <c r="F25" s="11">
        <f>+'[3]35'!$I$5</f>
        <v>21</v>
      </c>
      <c r="G25" s="11">
        <f>+'[3]35'!$J$5</f>
        <v>21</v>
      </c>
      <c r="H25" s="11">
        <f>+'[3]35'!$K$5</f>
        <v>5</v>
      </c>
      <c r="I25" s="11">
        <f>+'[3]35'!$M$5</f>
        <v>8</v>
      </c>
      <c r="J25" s="11">
        <f>+'[3]35'!$N$5</f>
        <v>7</v>
      </c>
      <c r="K25" s="11">
        <f>+'[3]35'!$O$5</f>
        <v>13</v>
      </c>
      <c r="L25" s="11">
        <f>+'[3]35'!$Q$5</f>
        <v>4</v>
      </c>
      <c r="M25" s="11">
        <f>+'[3]35'!$R$5</f>
        <v>6</v>
      </c>
      <c r="N25" s="11">
        <f>+'[3]35'!$S$5</f>
        <v>2</v>
      </c>
      <c r="O25" s="12">
        <f t="shared" si="0"/>
        <v>116</v>
      </c>
    </row>
    <row r="26" spans="1:15">
      <c r="A26" s="10">
        <v>1028</v>
      </c>
      <c r="B26" s="10" t="s">
        <v>37</v>
      </c>
      <c r="C26" s="11">
        <f>+'[3]36'!$E$5</f>
        <v>61</v>
      </c>
      <c r="D26" s="11">
        <f>+'[3]36'!$F$5</f>
        <v>84</v>
      </c>
      <c r="E26" s="11">
        <f>+'[3]36'!$G$5</f>
        <v>29</v>
      </c>
      <c r="F26" s="11">
        <f>+'[3]36'!$I$5</f>
        <v>117</v>
      </c>
      <c r="G26" s="11">
        <f>+'[3]36'!$J$5</f>
        <v>44</v>
      </c>
      <c r="H26" s="11">
        <f>+'[3]36'!$K$5</f>
        <v>55</v>
      </c>
      <c r="I26" s="11">
        <f>+'[3]36'!$M$5</f>
        <v>113</v>
      </c>
      <c r="J26" s="11">
        <f>+'[3]36'!$N$5</f>
        <v>63</v>
      </c>
      <c r="K26" s="11">
        <f>+'[3]36'!$O$5</f>
        <v>83</v>
      </c>
      <c r="L26" s="11">
        <f>+'[3]36'!$Q$5</f>
        <v>89</v>
      </c>
      <c r="M26" s="11">
        <f>+'[3]36'!$R$5</f>
        <v>57</v>
      </c>
      <c r="N26" s="11">
        <f>+'[3]36'!$S$5</f>
        <v>50</v>
      </c>
      <c r="O26" s="12">
        <f t="shared" si="0"/>
        <v>845</v>
      </c>
    </row>
    <row r="27" spans="1:15">
      <c r="A27" s="10">
        <v>1029</v>
      </c>
      <c r="B27" s="10" t="s">
        <v>38</v>
      </c>
      <c r="C27" s="11">
        <f>+'[3]37'!$E$5</f>
        <v>9</v>
      </c>
      <c r="D27" s="11">
        <f>+'[3]37'!$F$5</f>
        <v>13</v>
      </c>
      <c r="E27" s="11">
        <f>+'[3]37'!$G$5</f>
        <v>15</v>
      </c>
      <c r="F27" s="11">
        <f>+'[3]37'!$I$5</f>
        <v>12</v>
      </c>
      <c r="G27" s="11">
        <f>+'[3]37'!$J$5</f>
        <v>15</v>
      </c>
      <c r="H27" s="11">
        <f>+'[3]37'!$K$5</f>
        <v>16</v>
      </c>
      <c r="I27" s="11">
        <f>+'[3]37'!$M$5</f>
        <v>21</v>
      </c>
      <c r="J27" s="11">
        <f>+'[3]37'!$N$5</f>
        <v>14</v>
      </c>
      <c r="K27" s="11">
        <f>+'[3]37'!$O$5</f>
        <v>12</v>
      </c>
      <c r="L27" s="11">
        <f>+'[3]37'!$Q$5</f>
        <v>18</v>
      </c>
      <c r="M27" s="11">
        <f>+'[3]37'!$R$5</f>
        <v>21</v>
      </c>
      <c r="N27" s="11">
        <f>+'[3]37'!$S$5</f>
        <v>25</v>
      </c>
      <c r="O27" s="12">
        <f t="shared" si="0"/>
        <v>191</v>
      </c>
    </row>
    <row r="28" spans="1:15">
      <c r="A28" s="15">
        <v>1030</v>
      </c>
      <c r="B28" s="15" t="s">
        <v>18</v>
      </c>
      <c r="C28" s="16">
        <f>+'[3]17'!$E$5</f>
        <v>17</v>
      </c>
      <c r="D28" s="16">
        <f>+'[3]17'!$F$5</f>
        <v>7</v>
      </c>
      <c r="E28" s="16">
        <f>+'[3]17'!$G$5</f>
        <v>6</v>
      </c>
      <c r="F28" s="16">
        <f>+'[3]17'!$I$5</f>
        <v>18</v>
      </c>
      <c r="G28" s="16">
        <f>+'[3]17'!$J$5</f>
        <v>6</v>
      </c>
      <c r="H28" s="16">
        <f>+'[3]17'!$K$5</f>
        <v>18</v>
      </c>
      <c r="I28" s="16">
        <f>+'[3]17'!$M$5</f>
        <v>17</v>
      </c>
      <c r="J28" s="16">
        <f>+'[3]17'!$N$5</f>
        <v>10</v>
      </c>
      <c r="K28" s="16">
        <f>+'[3]17'!$O$5</f>
        <v>13</v>
      </c>
      <c r="L28" s="16">
        <f>+'[3]17'!$Q$5</f>
        <v>11</v>
      </c>
      <c r="M28" s="16">
        <f>+'[3]17'!$R$5</f>
        <v>15</v>
      </c>
      <c r="N28" s="16">
        <f>+'[3]17'!$S$5</f>
        <v>9</v>
      </c>
      <c r="O28" s="17">
        <f t="shared" si="0"/>
        <v>147</v>
      </c>
    </row>
    <row r="29" spans="1:15">
      <c r="A29" s="4">
        <v>10300</v>
      </c>
      <c r="B29" s="4" t="s">
        <v>65</v>
      </c>
      <c r="C29" s="5">
        <f>SUM(C2:C28)</f>
        <v>995</v>
      </c>
      <c r="D29" s="5">
        <f t="shared" ref="D29:N29" si="1">SUM(D2:D28)</f>
        <v>1330</v>
      </c>
      <c r="E29" s="5">
        <f t="shared" si="1"/>
        <v>1159</v>
      </c>
      <c r="F29" s="5">
        <f t="shared" si="1"/>
        <v>1258</v>
      </c>
      <c r="G29" s="5">
        <f t="shared" si="1"/>
        <v>1191</v>
      </c>
      <c r="H29" s="5">
        <f t="shared" si="1"/>
        <v>1763</v>
      </c>
      <c r="I29" s="5">
        <f t="shared" si="1"/>
        <v>1108</v>
      </c>
      <c r="J29" s="5">
        <f t="shared" si="1"/>
        <v>1200</v>
      </c>
      <c r="K29" s="5">
        <f t="shared" si="1"/>
        <v>2032</v>
      </c>
      <c r="L29" s="5">
        <f t="shared" si="1"/>
        <v>1167</v>
      </c>
      <c r="M29" s="5">
        <f t="shared" si="1"/>
        <v>1392</v>
      </c>
      <c r="N29" s="5">
        <f t="shared" si="1"/>
        <v>1311</v>
      </c>
      <c r="O29" s="6">
        <f t="shared" si="0"/>
        <v>15906</v>
      </c>
    </row>
    <row r="30" spans="1:15">
      <c r="A30" s="32"/>
      <c r="B30" s="32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33"/>
    </row>
    <row r="31" spans="1:15">
      <c r="A31" s="3" t="s">
        <v>55</v>
      </c>
      <c r="B31" s="3" t="s">
        <v>39</v>
      </c>
      <c r="C31" s="3" t="s">
        <v>0</v>
      </c>
      <c r="D31" s="3" t="s">
        <v>1</v>
      </c>
      <c r="E31" s="3" t="s">
        <v>2</v>
      </c>
      <c r="F31" s="3" t="s">
        <v>3</v>
      </c>
      <c r="G31" s="3" t="s">
        <v>4</v>
      </c>
      <c r="H31" s="3" t="s">
        <v>5</v>
      </c>
      <c r="I31" s="3" t="s">
        <v>6</v>
      </c>
      <c r="J31" s="3" t="s">
        <v>7</v>
      </c>
      <c r="K31" s="3" t="s">
        <v>8</v>
      </c>
      <c r="L31" s="3" t="s">
        <v>9</v>
      </c>
      <c r="M31" s="3" t="s">
        <v>10</v>
      </c>
      <c r="N31" s="3" t="s">
        <v>11</v>
      </c>
      <c r="O31" s="3" t="s">
        <v>65</v>
      </c>
    </row>
    <row r="32" spans="1:15">
      <c r="A32" s="7">
        <v>1004</v>
      </c>
      <c r="B32" s="7" t="s">
        <v>99</v>
      </c>
      <c r="C32" s="19">
        <f>+'[3]11'!$E$18/10^6</f>
        <v>2.0090530000000002</v>
      </c>
      <c r="D32" s="19">
        <f>+'[3]11'!$F$18/10^6</f>
        <v>1.9801679999999999</v>
      </c>
      <c r="E32" s="19">
        <f>+'[3]11'!$G$18/10^6</f>
        <v>2.1145879999999999</v>
      </c>
      <c r="F32" s="19">
        <f>+'[3]11'!$I$18/10^6</f>
        <v>2.157394</v>
      </c>
      <c r="G32" s="19">
        <f>+'[3]11'!$J$18/10^6</f>
        <v>2.0700259999999999</v>
      </c>
      <c r="H32" s="19">
        <f>+'[3]11'!$K$18/10^6</f>
        <v>2.0435460000000001</v>
      </c>
      <c r="I32" s="19">
        <f>+'[3]11'!$M$18/10^6</f>
        <v>2.006424</v>
      </c>
      <c r="J32" s="19">
        <f>+'[3]11'!$N$18/10^6</f>
        <v>2.1531539999999998</v>
      </c>
      <c r="K32" s="19">
        <f>+'[3]11'!$O$18/10^6</f>
        <v>2.11957</v>
      </c>
      <c r="L32" s="19">
        <f>+'[3]11'!$Q$18/10^6</f>
        <v>2.241187</v>
      </c>
      <c r="M32" s="19">
        <f>+'[3]11'!$R$18/10^6</f>
        <v>2.0687169999999999</v>
      </c>
      <c r="N32" s="19">
        <f>+'[3]11'!$S$18/10^6</f>
        <v>2.1272530000000001</v>
      </c>
      <c r="O32" s="20">
        <f>SUM(C32:N32)</f>
        <v>25.091079999999998</v>
      </c>
    </row>
    <row r="33" spans="1:15">
      <c r="A33" s="10">
        <v>1005</v>
      </c>
      <c r="B33" s="10" t="s">
        <v>13</v>
      </c>
      <c r="C33" s="21">
        <f>+'[3]12'!$E$18/10^6</f>
        <v>3.8136000000000003E-2</v>
      </c>
      <c r="D33" s="21">
        <f>+'[3]12'!$F$18/10^6</f>
        <v>3.9097E-2</v>
      </c>
      <c r="E33" s="21">
        <f>+'[3]12'!$G$18/10^6</f>
        <v>3.8032999999999997E-2</v>
      </c>
      <c r="F33" s="21">
        <f>+'[3]12'!$I$18/10^6</f>
        <v>4.0118000000000001E-2</v>
      </c>
      <c r="G33" s="21">
        <f>+'[3]12'!$J$18/10^6</f>
        <v>3.4856999999999999E-2</v>
      </c>
      <c r="H33" s="21">
        <f>+'[3]12'!$K$18/10^6</f>
        <v>3.6386000000000002E-2</v>
      </c>
      <c r="I33" s="21">
        <f>+'[3]12'!$M$18/10^6</f>
        <v>3.9517999999999998E-2</v>
      </c>
      <c r="J33" s="21">
        <f>+'[3]12'!$N$18/10^6</f>
        <v>3.9752999999999997E-2</v>
      </c>
      <c r="K33" s="21">
        <f>+'[3]12'!$O$18/10^6</f>
        <v>3.8792E-2</v>
      </c>
      <c r="L33" s="21">
        <f>+'[3]12'!$Q$18/10^6</f>
        <v>3.8351000000000003E-2</v>
      </c>
      <c r="M33" s="21">
        <f>+'[3]12'!$R$18/10^6</f>
        <v>4.0100999999999998E-2</v>
      </c>
      <c r="N33" s="21">
        <f>+'[3]12'!$S$18/10^6</f>
        <v>3.6705000000000002E-2</v>
      </c>
      <c r="O33" s="22">
        <f t="shared" ref="O33:O59" si="2">SUM(C33:N33)</f>
        <v>0.45984699999999995</v>
      </c>
    </row>
    <row r="34" spans="1:15">
      <c r="A34" s="10">
        <v>1006</v>
      </c>
      <c r="B34" s="10" t="s">
        <v>14</v>
      </c>
      <c r="C34" s="21">
        <f>+'[3]13'!$E$18/10^6</f>
        <v>0.12909499999999999</v>
      </c>
      <c r="D34" s="21">
        <f>+'[3]13'!$F$18/10^6</f>
        <v>0.12945799999999999</v>
      </c>
      <c r="E34" s="21">
        <f>+'[3]13'!$G$18/10^6</f>
        <v>0.13420399999999999</v>
      </c>
      <c r="F34" s="21">
        <f>+'[3]13'!$I$18/10^6</f>
        <v>0.14510600000000001</v>
      </c>
      <c r="G34" s="21">
        <f>+'[3]13'!$J$18/10^6</f>
        <v>0.13391800000000001</v>
      </c>
      <c r="H34" s="21">
        <f>+'[3]13'!$K$18/10^6</f>
        <v>0.14322199999999999</v>
      </c>
      <c r="I34" s="21">
        <f>+'[3]13'!$M$18/10^6</f>
        <v>0.15252199999999999</v>
      </c>
      <c r="J34" s="21">
        <f>+'[3]13'!$N$18/10^6</f>
        <v>0.14602899999999999</v>
      </c>
      <c r="K34" s="21">
        <f>+'[3]13'!$O$18/10^6</f>
        <v>0.142517</v>
      </c>
      <c r="L34" s="21">
        <f>+'[3]13'!$Q$18/10^6</f>
        <v>0.126112</v>
      </c>
      <c r="M34" s="21">
        <f>+'[3]13'!$R$18/10^6</f>
        <v>0.13975799999999999</v>
      </c>
      <c r="N34" s="21">
        <f>+'[3]13'!$S$18/10^6</f>
        <v>0.136434</v>
      </c>
      <c r="O34" s="22">
        <f t="shared" si="2"/>
        <v>1.6583749999999999</v>
      </c>
    </row>
    <row r="35" spans="1:15">
      <c r="A35" s="10">
        <v>1007</v>
      </c>
      <c r="B35" s="10" t="s">
        <v>15</v>
      </c>
      <c r="C35" s="21">
        <f>+'[3]14'!$E$18/10^6</f>
        <v>0.32928099999999999</v>
      </c>
      <c r="D35" s="21">
        <f>+'[3]14'!$F$18/10^6</f>
        <v>0.32769300000000001</v>
      </c>
      <c r="E35" s="21">
        <f>+'[3]14'!$G$18/10^6</f>
        <v>0.338308</v>
      </c>
      <c r="F35" s="21">
        <f>+'[3]14'!$I$18/10^6</f>
        <v>0.33918700000000002</v>
      </c>
      <c r="G35" s="21">
        <f>+'[3]14'!$J$18/10^6</f>
        <v>0.33742</v>
      </c>
      <c r="H35" s="21">
        <f>+'[3]14'!$K$18/10^6</f>
        <v>0.34548499999999999</v>
      </c>
      <c r="I35" s="21">
        <f>+'[3]14'!$M$18/10^6</f>
        <v>0.33916499999999999</v>
      </c>
      <c r="J35" s="21">
        <f>+'[3]14'!$N$18/10^6</f>
        <v>0.349968</v>
      </c>
      <c r="K35" s="21">
        <f>+'[3]14'!$O$18/10^6</f>
        <v>0.35562700000000003</v>
      </c>
      <c r="L35" s="21">
        <f>+'[3]14'!$Q$18/10^6</f>
        <v>0.374502</v>
      </c>
      <c r="M35" s="21">
        <f>+'[3]14'!$R$18/10^6</f>
        <v>0.34089900000000001</v>
      </c>
      <c r="N35" s="21">
        <f>+'[3]14'!$S$18/10^6</f>
        <v>0.350796</v>
      </c>
      <c r="O35" s="22">
        <f t="shared" si="2"/>
        <v>4.1283310000000002</v>
      </c>
    </row>
    <row r="36" spans="1:15">
      <c r="A36" s="10">
        <v>1008</v>
      </c>
      <c r="B36" s="10" t="s">
        <v>16</v>
      </c>
      <c r="C36" s="21">
        <f>+'[3]15'!$E$18/10^6</f>
        <v>4.0822999999999998E-2</v>
      </c>
      <c r="D36" s="21">
        <f>+'[3]15'!$F$18/10^6</f>
        <v>4.0690999999999998E-2</v>
      </c>
      <c r="E36" s="21">
        <f>+'[3]15'!$G$18/10^6</f>
        <v>4.0786000000000003E-2</v>
      </c>
      <c r="F36" s="21">
        <f>+'[3]15'!$I$18/10^6</f>
        <v>4.4349E-2</v>
      </c>
      <c r="G36" s="21">
        <f>+'[3]15'!$J$18/10^6</f>
        <v>4.1160000000000002E-2</v>
      </c>
      <c r="H36" s="21">
        <f>+'[3]15'!$K$18/10^6</f>
        <v>4.4017000000000001E-2</v>
      </c>
      <c r="I36" s="21">
        <f>+'[3]15'!$M$18/10^6</f>
        <v>4.6323999999999997E-2</v>
      </c>
      <c r="J36" s="21">
        <f>+'[3]15'!$N$18/10^6</f>
        <v>4.8819000000000001E-2</v>
      </c>
      <c r="K36" s="21">
        <f>+'[3]15'!$O$18/10^6</f>
        <v>4.4625999999999999E-2</v>
      </c>
      <c r="L36" s="21">
        <f>+'[3]15'!$Q$18/10^6</f>
        <v>4.3970000000000002E-2</v>
      </c>
      <c r="M36" s="21">
        <f>+'[3]15'!$R$18/10^6</f>
        <v>4.5650000000000003E-2</v>
      </c>
      <c r="N36" s="21">
        <f>+'[3]15'!$S$18/10^6</f>
        <v>4.2296E-2</v>
      </c>
      <c r="O36" s="22">
        <f t="shared" si="2"/>
        <v>0.52351100000000006</v>
      </c>
    </row>
    <row r="37" spans="1:15">
      <c r="A37" s="10">
        <v>1009</v>
      </c>
      <c r="B37" s="10" t="s">
        <v>17</v>
      </c>
      <c r="C37" s="21">
        <f>+'[3]16'!$E$18/10^6</f>
        <v>7.6704999999999995E-2</v>
      </c>
      <c r="D37" s="21">
        <f>+'[3]16'!$F$18/10^6</f>
        <v>7.2852E-2</v>
      </c>
      <c r="E37" s="21">
        <f>+'[3]16'!$G$18/10^6</f>
        <v>8.4195000000000006E-2</v>
      </c>
      <c r="F37" s="21">
        <f>+'[3]16'!$I$18/10^6</f>
        <v>8.1296999999999994E-2</v>
      </c>
      <c r="G37" s="21">
        <f>+'[3]16'!$J$18/10^6</f>
        <v>7.7974000000000002E-2</v>
      </c>
      <c r="H37" s="21">
        <f>+'[3]16'!$K$18/10^6</f>
        <v>8.2571000000000006E-2</v>
      </c>
      <c r="I37" s="21">
        <f>+'[3]16'!$M$18/10^6</f>
        <v>8.1042000000000003E-2</v>
      </c>
      <c r="J37" s="21">
        <f>+'[3]16'!$N$18/10^6</f>
        <v>8.3627999999999994E-2</v>
      </c>
      <c r="K37" s="21">
        <f>+'[3]16'!$O$18/10^6</f>
        <v>8.2461000000000007E-2</v>
      </c>
      <c r="L37" s="21">
        <f>+'[3]16'!$Q$18/10^6</f>
        <v>8.4908999999999998E-2</v>
      </c>
      <c r="M37" s="21">
        <f>+'[3]16'!$R$18/10^6</f>
        <v>7.7707999999999999E-2</v>
      </c>
      <c r="N37" s="21">
        <f>+'[3]16'!$S$18/10^6</f>
        <v>8.251E-2</v>
      </c>
      <c r="O37" s="22">
        <f t="shared" si="2"/>
        <v>0.96785200000000005</v>
      </c>
    </row>
    <row r="38" spans="1:15">
      <c r="A38" s="10">
        <v>1010</v>
      </c>
      <c r="B38" s="10" t="s">
        <v>19</v>
      </c>
      <c r="C38" s="21">
        <f>+'[3]18'!$E$18/10^6</f>
        <v>0.13396</v>
      </c>
      <c r="D38" s="21">
        <f>+'[3]18'!$F$18/10^6</f>
        <v>0.121224</v>
      </c>
      <c r="E38" s="21">
        <f>+'[3]18'!$G$18/10^6</f>
        <v>0.135466</v>
      </c>
      <c r="F38" s="21">
        <f>+'[3]18'!$I$18/10^6</f>
        <v>0.12693299999999999</v>
      </c>
      <c r="G38" s="21">
        <f>+'[3]18'!$J$18/10^6</f>
        <v>0.11559700000000001</v>
      </c>
      <c r="H38" s="21">
        <f>+'[3]18'!$K$18/10^6</f>
        <v>0.108832</v>
      </c>
      <c r="I38" s="21">
        <f>+'[3]18'!$M$18/10^6</f>
        <v>0.119321</v>
      </c>
      <c r="J38" s="21">
        <f>+'[3]18'!$N$18/10^6</f>
        <v>0.13011900000000001</v>
      </c>
      <c r="K38" s="21">
        <f>+'[3]18'!$O$18/10^6</f>
        <v>0.13228200000000001</v>
      </c>
      <c r="L38" s="21">
        <f>+'[3]18'!$Q$18/10^6</f>
        <v>0.121341</v>
      </c>
      <c r="M38" s="21">
        <f>+'[3]18'!$R$18/10^6</f>
        <v>0.123976</v>
      </c>
      <c r="N38" s="21">
        <f>+'[3]18'!$S$18/10^6</f>
        <v>0.13134899999999999</v>
      </c>
      <c r="O38" s="22">
        <f t="shared" si="2"/>
        <v>1.5003999999999997</v>
      </c>
    </row>
    <row r="39" spans="1:15">
      <c r="A39" s="10">
        <v>1011</v>
      </c>
      <c r="B39" s="10" t="s">
        <v>20</v>
      </c>
      <c r="C39" s="21">
        <f>+'[3]19'!$E$18/10^6</f>
        <v>6.4791000000000001E-2</v>
      </c>
      <c r="D39" s="21">
        <f>+'[3]19'!$F$18/10^6</f>
        <v>6.7176E-2</v>
      </c>
      <c r="E39" s="21">
        <f>+'[3]19'!$G$18/10^6</f>
        <v>7.1889999999999996E-2</v>
      </c>
      <c r="F39" s="21">
        <f>+'[3]19'!$I$18/10^6</f>
        <v>6.8802000000000002E-2</v>
      </c>
      <c r="G39" s="21">
        <f>+'[3]19'!$J$18/10^6</f>
        <v>6.3465999999999995E-2</v>
      </c>
      <c r="H39" s="21">
        <f>+'[3]19'!$K$18/10^6</f>
        <v>6.9346000000000005E-2</v>
      </c>
      <c r="I39" s="21">
        <f>+'[3]19'!$M$18/10^6</f>
        <v>7.6608999999999997E-2</v>
      </c>
      <c r="J39" s="21">
        <f>+'[3]19'!$N$18/10^6</f>
        <v>7.9561999999999994E-2</v>
      </c>
      <c r="K39" s="21">
        <f>+'[3]19'!$O$18/10^6</f>
        <v>7.3298000000000002E-2</v>
      </c>
      <c r="L39" s="21">
        <f>+'[3]19'!$Q$18/10^6</f>
        <v>7.0387000000000005E-2</v>
      </c>
      <c r="M39" s="21">
        <f>+'[3]19'!$R$18/10^6</f>
        <v>7.4371000000000007E-2</v>
      </c>
      <c r="N39" s="21">
        <f>+'[3]19'!$S$18/10^6</f>
        <v>7.1402999999999994E-2</v>
      </c>
      <c r="O39" s="22">
        <f t="shared" si="2"/>
        <v>0.85110099999999989</v>
      </c>
    </row>
    <row r="40" spans="1:15">
      <c r="A40" s="10">
        <v>1012</v>
      </c>
      <c r="B40" s="10" t="s">
        <v>21</v>
      </c>
      <c r="C40" s="21">
        <f>+'[3]20'!$E$18/10^6</f>
        <v>0.21036099999999999</v>
      </c>
      <c r="D40" s="21">
        <f>+'[3]20'!$F$18/10^6</f>
        <v>0.20893400000000001</v>
      </c>
      <c r="E40" s="21">
        <f>+'[3]20'!$G$18/10^6</f>
        <v>0.21501999999999999</v>
      </c>
      <c r="F40" s="21">
        <f>+'[3]20'!$I$18/10^6</f>
        <v>0.21310000000000001</v>
      </c>
      <c r="G40" s="21">
        <f>+'[3]20'!$J$18/10^6</f>
        <v>0.20322100000000001</v>
      </c>
      <c r="H40" s="21">
        <f>+'[3]20'!$K$18/10^6</f>
        <v>0.20699300000000001</v>
      </c>
      <c r="I40" s="21">
        <f>+'[3]20'!$M$18/10^6</f>
        <v>0.20676800000000001</v>
      </c>
      <c r="J40" s="21">
        <f>+'[3]20'!$N$18/10^6</f>
        <v>0.22595000000000001</v>
      </c>
      <c r="K40" s="21">
        <f>+'[3]20'!$O$18/10^6</f>
        <v>0.21950500000000001</v>
      </c>
      <c r="L40" s="21">
        <f>+'[3]20'!$Q$18/10^6</f>
        <v>0.218947</v>
      </c>
      <c r="M40" s="21">
        <f>+'[3]20'!$R$18/10^6</f>
        <v>0.21649499999999999</v>
      </c>
      <c r="N40" s="21">
        <f>+'[3]20'!$S$18/10^6</f>
        <v>0.21721599999999999</v>
      </c>
      <c r="O40" s="22">
        <f t="shared" si="2"/>
        <v>2.5625100000000005</v>
      </c>
    </row>
    <row r="41" spans="1:15">
      <c r="A41" s="10">
        <v>1013</v>
      </c>
      <c r="B41" s="10" t="s">
        <v>22</v>
      </c>
      <c r="C41" s="21">
        <f>+'[3]21'!$E$18/10^6</f>
        <v>1.2043999999999999E-2</v>
      </c>
      <c r="D41" s="21">
        <f>+'[3]21'!$F$18/10^6</f>
        <v>1.0269E-2</v>
      </c>
      <c r="E41" s="21">
        <f>+'[3]21'!$G$18/10^6</f>
        <v>1.187E-2</v>
      </c>
      <c r="F41" s="21">
        <f>+'[3]21'!$I$18/10^6</f>
        <v>1.2803E-2</v>
      </c>
      <c r="G41" s="21">
        <f>+'[3]21'!$J$18/10^6</f>
        <v>1.1686E-2</v>
      </c>
      <c r="H41" s="21">
        <f>+'[3]21'!$K$18/10^6</f>
        <v>1.2191E-2</v>
      </c>
      <c r="I41" s="21">
        <f>+'[3]21'!$M$18/10^6</f>
        <v>1.3893000000000001E-2</v>
      </c>
      <c r="J41" s="21">
        <f>+'[3]21'!$N$18/10^6</f>
        <v>1.3428000000000001E-2</v>
      </c>
      <c r="K41" s="21">
        <f>+'[3]21'!$O$18/10^6</f>
        <v>1.1899E-2</v>
      </c>
      <c r="L41" s="21">
        <f>+'[3]21'!$Q$18/10^6</f>
        <v>1.1331000000000001E-2</v>
      </c>
      <c r="M41" s="21">
        <f>+'[3]21'!$R$18/10^6</f>
        <v>1.1547999999999999E-2</v>
      </c>
      <c r="N41" s="21">
        <f>+'[3]21'!$S$18/10^6</f>
        <v>1.1552E-2</v>
      </c>
      <c r="O41" s="22">
        <f t="shared" si="2"/>
        <v>0.14451400000000003</v>
      </c>
    </row>
    <row r="42" spans="1:15">
      <c r="A42" s="10">
        <v>1014</v>
      </c>
      <c r="B42" s="10" t="s">
        <v>23</v>
      </c>
      <c r="C42" s="21">
        <f>+'[3]22'!$E$18/10^6</f>
        <v>0.61064200000000002</v>
      </c>
      <c r="D42" s="21">
        <f>+'[3]22'!$F$18/10^6</f>
        <v>0.59684300000000001</v>
      </c>
      <c r="E42" s="21">
        <f>+'[3]22'!$G$18/10^6</f>
        <v>0.604908</v>
      </c>
      <c r="F42" s="21">
        <f>+'[3]22'!$I$18/10^6</f>
        <v>0.59487599999999996</v>
      </c>
      <c r="G42" s="21">
        <f>+'[3]22'!$J$18/10^6</f>
        <v>0.58933000000000002</v>
      </c>
      <c r="H42" s="21">
        <f>+'[3]22'!$K$18/10^6</f>
        <v>0.620143</v>
      </c>
      <c r="I42" s="21">
        <f>+'[3]22'!$M$18/10^6</f>
        <v>0.57622300000000004</v>
      </c>
      <c r="J42" s="21">
        <f>+'[3]22'!$N$18/10^6</f>
        <v>0.64706300000000005</v>
      </c>
      <c r="K42" s="21">
        <f>+'[3]22'!$O$18/10^6</f>
        <v>0.65440699999999996</v>
      </c>
      <c r="L42" s="21">
        <f>+'[3]22'!$Q$18/10^6</f>
        <v>0.59692199999999995</v>
      </c>
      <c r="M42" s="21">
        <f>+'[3]22'!$R$18/10^6</f>
        <v>0.61694800000000005</v>
      </c>
      <c r="N42" s="21">
        <f>+'[3]22'!$S$18/10^6</f>
        <v>0.60140800000000005</v>
      </c>
      <c r="O42" s="22">
        <f t="shared" si="2"/>
        <v>7.3097130000000003</v>
      </c>
    </row>
    <row r="43" spans="1:15">
      <c r="A43" s="10">
        <v>1015</v>
      </c>
      <c r="B43" s="10" t="s">
        <v>24</v>
      </c>
      <c r="C43" s="21">
        <f>+'[3]23'!$E$18/10^6</f>
        <v>5.9958999999999998E-2</v>
      </c>
      <c r="D43" s="21">
        <f>+'[3]23'!$F$18/10^6</f>
        <v>5.6570000000000002E-2</v>
      </c>
      <c r="E43" s="21">
        <f>+'[3]23'!$G$18/10^6</f>
        <v>6.0145999999999998E-2</v>
      </c>
      <c r="F43" s="21">
        <f>+'[3]23'!$I$18/10^6</f>
        <v>6.0247000000000002E-2</v>
      </c>
      <c r="G43" s="21">
        <f>+'[3]23'!$J$18/10^6</f>
        <v>5.3760000000000002E-2</v>
      </c>
      <c r="H43" s="21">
        <f>+'[3]23'!$K$18/10^6</f>
        <v>6.4144000000000007E-2</v>
      </c>
      <c r="I43" s="21">
        <f>+'[3]23'!$M$18/10^6</f>
        <v>6.4200999999999994E-2</v>
      </c>
      <c r="J43" s="21">
        <f>+'[3]23'!$N$18/10^6</f>
        <v>6.7836999999999995E-2</v>
      </c>
      <c r="K43" s="21">
        <f>+'[3]23'!$O$18/10^6</f>
        <v>5.9749999999999998E-2</v>
      </c>
      <c r="L43" s="21">
        <f>+'[3]23'!$Q$18/10^6</f>
        <v>6.0150000000000002E-2</v>
      </c>
      <c r="M43" s="21">
        <f>+'[3]23'!$R$18/10^6</f>
        <v>6.1457999999999999E-2</v>
      </c>
      <c r="N43" s="21">
        <f>+'[3]23'!$S$18/10^6</f>
        <v>6.1912000000000002E-2</v>
      </c>
      <c r="O43" s="22">
        <f t="shared" si="2"/>
        <v>0.73013399999999995</v>
      </c>
    </row>
    <row r="44" spans="1:15">
      <c r="A44" s="10">
        <v>1016</v>
      </c>
      <c r="B44" s="10" t="s">
        <v>25</v>
      </c>
      <c r="C44" s="21">
        <f>+'[3]24'!$E$18/10^6</f>
        <v>9.0052999999999994E-2</v>
      </c>
      <c r="D44" s="21">
        <f>+'[3]24'!$F$18/10^6</f>
        <v>8.5415000000000005E-2</v>
      </c>
      <c r="E44" s="21">
        <f>+'[3]24'!$G$18/10^6</f>
        <v>9.1134000000000007E-2</v>
      </c>
      <c r="F44" s="21">
        <f>+'[3]24'!$I$18/10^6</f>
        <v>9.2970999999999998E-2</v>
      </c>
      <c r="G44" s="21">
        <f>+'[3]24'!$J$18/10^6</f>
        <v>9.0171000000000001E-2</v>
      </c>
      <c r="H44" s="21">
        <f>+'[3]24'!$K$18/10^6</f>
        <v>9.7151000000000001E-2</v>
      </c>
      <c r="I44" s="21">
        <f>+'[3]24'!$M$18/10^6</f>
        <v>9.3354999999999994E-2</v>
      </c>
      <c r="J44" s="21">
        <f>+'[3]24'!$N$18/10^6</f>
        <v>0.11243</v>
      </c>
      <c r="K44" s="21">
        <f>+'[3]24'!$O$18/10^6</f>
        <v>9.6722000000000002E-2</v>
      </c>
      <c r="L44" s="21">
        <f>+'[3]24'!$Q$18/10^6</f>
        <v>8.9213000000000001E-2</v>
      </c>
      <c r="M44" s="21">
        <f>+'[3]24'!$R$18/10^6</f>
        <v>9.4462000000000004E-2</v>
      </c>
      <c r="N44" s="21">
        <f>+'[3]24'!$S$18/10^6</f>
        <v>8.7661000000000003E-2</v>
      </c>
      <c r="O44" s="22">
        <f t="shared" si="2"/>
        <v>1.120738</v>
      </c>
    </row>
    <row r="45" spans="1:15">
      <c r="A45" s="10">
        <v>1017</v>
      </c>
      <c r="B45" s="10" t="s">
        <v>26</v>
      </c>
      <c r="C45" s="21">
        <f>+'[3]25'!$E$18/10^6</f>
        <v>0.18217</v>
      </c>
      <c r="D45" s="21">
        <f>+'[3]25'!$F$18/10^6</f>
        <v>0.174957</v>
      </c>
      <c r="E45" s="21">
        <f>+'[3]25'!$G$18/10^6</f>
        <v>0.192026</v>
      </c>
      <c r="F45" s="21">
        <f>+'[3]25'!$I$18/10^6</f>
        <v>0.19539300000000001</v>
      </c>
      <c r="G45" s="21">
        <f>+'[3]25'!$J$18/10^6</f>
        <v>0.17022499999999999</v>
      </c>
      <c r="H45" s="21">
        <f>+'[3]25'!$K$18/10^6</f>
        <v>0.186304</v>
      </c>
      <c r="I45" s="21">
        <f>+'[3]25'!$M$18/10^6</f>
        <v>0.17081299999999999</v>
      </c>
      <c r="J45" s="21">
        <f>+'[3]25'!$N$18/10^6</f>
        <v>0.22323899999999999</v>
      </c>
      <c r="K45" s="21">
        <f>+'[3]25'!$O$18/10^6</f>
        <v>0.19121199999999999</v>
      </c>
      <c r="L45" s="21">
        <f>+'[3]25'!$Q$18/10^6</f>
        <v>0.179197</v>
      </c>
      <c r="M45" s="21">
        <f>+'[3]25'!$R$18/10^6</f>
        <v>0.18987899999999999</v>
      </c>
      <c r="N45" s="21">
        <f>+'[3]25'!$S$18/10^6</f>
        <v>0.18848500000000001</v>
      </c>
      <c r="O45" s="22">
        <f t="shared" si="2"/>
        <v>2.2439</v>
      </c>
    </row>
    <row r="46" spans="1:15">
      <c r="A46" s="10">
        <v>1018</v>
      </c>
      <c r="B46" s="10" t="s">
        <v>27</v>
      </c>
      <c r="C46" s="21">
        <f>+'[3]26'!$E$18/10^6</f>
        <v>7.7310000000000004E-2</v>
      </c>
      <c r="D46" s="21">
        <f>+'[3]26'!$F$18/10^6</f>
        <v>7.4981999999999993E-2</v>
      </c>
      <c r="E46" s="21">
        <f>+'[3]26'!$G$18/10^6</f>
        <v>8.1127000000000005E-2</v>
      </c>
      <c r="F46" s="21">
        <f>+'[3]26'!$I$18/10^6</f>
        <v>8.2435999999999995E-2</v>
      </c>
      <c r="G46" s="21">
        <f>+'[3]26'!$J$18/10^6</f>
        <v>8.3252999999999994E-2</v>
      </c>
      <c r="H46" s="21">
        <f>+'[3]26'!$K$18/10^6</f>
        <v>8.6379999999999998E-2</v>
      </c>
      <c r="I46" s="21">
        <f>+'[3]26'!$M$18/10^6</f>
        <v>8.5075999999999999E-2</v>
      </c>
      <c r="J46" s="21">
        <f>+'[3]26'!$N$18/10^6</f>
        <v>8.4166000000000005E-2</v>
      </c>
      <c r="K46" s="21">
        <f>+'[3]26'!$O$18/10^6</f>
        <v>8.1220000000000001E-2</v>
      </c>
      <c r="L46" s="21">
        <f>+'[3]26'!$Q$18/10^6</f>
        <v>7.8098000000000001E-2</v>
      </c>
      <c r="M46" s="21">
        <f>+'[3]26'!$R$18/10^6</f>
        <v>7.7328999999999995E-2</v>
      </c>
      <c r="N46" s="21">
        <f>+'[3]26'!$S$18/10^6</f>
        <v>7.5399999999999995E-2</v>
      </c>
      <c r="O46" s="22">
        <f t="shared" si="2"/>
        <v>0.966777</v>
      </c>
    </row>
    <row r="47" spans="1:15">
      <c r="A47" s="10">
        <v>1019</v>
      </c>
      <c r="B47" s="10" t="s">
        <v>28</v>
      </c>
      <c r="C47" s="21">
        <f>+'[3]27'!$E$18/10^6</f>
        <v>5.1583999999999998E-2</v>
      </c>
      <c r="D47" s="21">
        <f>+'[3]27'!$F$18/10^6</f>
        <v>4.9443000000000001E-2</v>
      </c>
      <c r="E47" s="21">
        <f>+'[3]27'!$G$18/10^6</f>
        <v>5.0453999999999999E-2</v>
      </c>
      <c r="F47" s="21">
        <f>+'[3]27'!$I$18/10^6</f>
        <v>5.5826000000000001E-2</v>
      </c>
      <c r="G47" s="21">
        <f>+'[3]27'!$J$18/10^6</f>
        <v>5.1777999999999998E-2</v>
      </c>
      <c r="H47" s="21">
        <f>+'[3]27'!$K$18/10^6</f>
        <v>5.3638999999999999E-2</v>
      </c>
      <c r="I47" s="21">
        <f>+'[3]27'!$M$18/10^6</f>
        <v>4.5647E-2</v>
      </c>
      <c r="J47" s="21">
        <f>+'[3]27'!$N$18/10^6</f>
        <v>5.5645E-2</v>
      </c>
      <c r="K47" s="21">
        <f>+'[3]27'!$O$18/10^6</f>
        <v>5.0680999999999997E-2</v>
      </c>
      <c r="L47" s="21">
        <f>+'[3]27'!$Q$18/10^6</f>
        <v>5.2283000000000003E-2</v>
      </c>
      <c r="M47" s="21">
        <f>+'[3]27'!$R$18/10^6</f>
        <v>5.2399000000000001E-2</v>
      </c>
      <c r="N47" s="21">
        <f>+'[3]27'!$S$18/10^6</f>
        <v>5.0909000000000003E-2</v>
      </c>
      <c r="O47" s="22">
        <f t="shared" si="2"/>
        <v>0.62028799999999995</v>
      </c>
    </row>
    <row r="48" spans="1:15">
      <c r="A48" s="10">
        <v>1020</v>
      </c>
      <c r="B48" s="10" t="s">
        <v>29</v>
      </c>
      <c r="C48" s="21">
        <f>+'[3]28'!$E$18/10^6</f>
        <v>0.241948</v>
      </c>
      <c r="D48" s="21">
        <f>+'[3]28'!$F$18/10^6</f>
        <v>0.24434700000000001</v>
      </c>
      <c r="E48" s="21">
        <f>+'[3]28'!$G$18/10^6</f>
        <v>0.240479</v>
      </c>
      <c r="F48" s="21">
        <f>+'[3]28'!$I$18/10^6</f>
        <v>0.24545800000000001</v>
      </c>
      <c r="G48" s="21">
        <f>+'[3]28'!$J$18/10^6</f>
        <v>0.261737</v>
      </c>
      <c r="H48" s="21">
        <f>+'[3]28'!$K$18/10^6</f>
        <v>0.248025</v>
      </c>
      <c r="I48" s="21">
        <f>+'[3]28'!$M$18/10^6</f>
        <v>0.24354600000000001</v>
      </c>
      <c r="J48" s="21">
        <f>+'[3]28'!$N$18/10^6</f>
        <v>0.255776</v>
      </c>
      <c r="K48" s="21">
        <f>+'[3]28'!$O$18/10^6</f>
        <v>0.25661400000000001</v>
      </c>
      <c r="L48" s="21">
        <f>+'[3]28'!$Q$18/10^6</f>
        <v>0.277335</v>
      </c>
      <c r="M48" s="21">
        <f>+'[3]28'!$R$18/10^6</f>
        <v>0.261432</v>
      </c>
      <c r="N48" s="21">
        <f>+'[3]28'!$S$18/10^6</f>
        <v>0.26211499999999999</v>
      </c>
      <c r="O48" s="22">
        <f t="shared" si="2"/>
        <v>3.0388120000000001</v>
      </c>
    </row>
    <row r="49" spans="1:15">
      <c r="A49" s="10">
        <v>1021</v>
      </c>
      <c r="B49" s="10" t="s">
        <v>30</v>
      </c>
      <c r="C49" s="21">
        <f>+'[3]29'!$E$18/10^6</f>
        <v>6.3108999999999998E-2</v>
      </c>
      <c r="D49" s="21">
        <f>+'[3]29'!$F$18/10^6</f>
        <v>5.6043999999999997E-2</v>
      </c>
      <c r="E49" s="21">
        <f>+'[3]29'!$G$18/10^6</f>
        <v>5.944E-2</v>
      </c>
      <c r="F49" s="21">
        <f>+'[3]29'!$I$18/10^6</f>
        <v>6.2406999999999997E-2</v>
      </c>
      <c r="G49" s="21">
        <f>+'[3]29'!$J$18/10^6</f>
        <v>6.0511000000000002E-2</v>
      </c>
      <c r="H49" s="21">
        <f>+'[3]29'!$K$18/10^6</f>
        <v>6.1674E-2</v>
      </c>
      <c r="I49" s="21">
        <f>+'[3]29'!$M$18/10^6</f>
        <v>5.8874000000000003E-2</v>
      </c>
      <c r="J49" s="21">
        <f>+'[3]29'!$N$18/10^6</f>
        <v>6.6391000000000006E-2</v>
      </c>
      <c r="K49" s="21">
        <f>+'[3]29'!$O$18/10^6</f>
        <v>6.6825999999999997E-2</v>
      </c>
      <c r="L49" s="21">
        <f>+'[3]29'!$Q$18/10^6</f>
        <v>6.2036000000000001E-2</v>
      </c>
      <c r="M49" s="21">
        <f>+'[3]29'!$R$18/10^6</f>
        <v>5.9263000000000003E-2</v>
      </c>
      <c r="N49" s="21">
        <f>+'[3]29'!$S$18/10^6</f>
        <v>6.3900999999999999E-2</v>
      </c>
      <c r="O49" s="22">
        <f t="shared" si="2"/>
        <v>0.7404759999999998</v>
      </c>
    </row>
    <row r="50" spans="1:15">
      <c r="A50" s="10">
        <v>1022</v>
      </c>
      <c r="B50" s="10" t="s">
        <v>31</v>
      </c>
      <c r="C50" s="21">
        <f>+'[3]30'!$E$18/10^6</f>
        <v>0.29913499999999998</v>
      </c>
      <c r="D50" s="21">
        <f>+'[3]30'!$F$18/10^6</f>
        <v>0.30051499999999998</v>
      </c>
      <c r="E50" s="21">
        <f>+'[3]30'!$G$18/10^6</f>
        <v>0.29983399999999999</v>
      </c>
      <c r="F50" s="21">
        <f>+'[3]30'!$I$18/10^6</f>
        <v>0.30123499999999998</v>
      </c>
      <c r="G50" s="21">
        <f>+'[3]30'!$J$18/10^6</f>
        <v>0.30624000000000001</v>
      </c>
      <c r="H50" s="21">
        <f>+'[3]30'!$K$18/10^6</f>
        <v>0.29511100000000001</v>
      </c>
      <c r="I50" s="21">
        <f>+'[3]30'!$M$18/10^6</f>
        <v>0.31727</v>
      </c>
      <c r="J50" s="21">
        <f>+'[3]30'!$N$18/10^6</f>
        <v>0.32252199999999998</v>
      </c>
      <c r="K50" s="21">
        <f>+'[3]30'!$O$18/10^6</f>
        <v>0.32433800000000002</v>
      </c>
      <c r="L50" s="21">
        <f>+'[3]30'!$Q$18/10^6</f>
        <v>0.30504700000000001</v>
      </c>
      <c r="M50" s="21">
        <f>+'[3]30'!$R$18/10^6</f>
        <v>0.310027</v>
      </c>
      <c r="N50" s="21">
        <f>+'[3]30'!$S$18/10^6</f>
        <v>0.31339899999999998</v>
      </c>
      <c r="O50" s="22">
        <f t="shared" si="2"/>
        <v>3.6946730000000003</v>
      </c>
    </row>
    <row r="51" spans="1:15">
      <c r="A51" s="10">
        <v>1023</v>
      </c>
      <c r="B51" s="10" t="s">
        <v>32</v>
      </c>
      <c r="C51" s="21">
        <f>+'[3]31'!$E$18/10^6</f>
        <v>6.8740999999999997E-2</v>
      </c>
      <c r="D51" s="21">
        <f>+'[3]31'!$F$18/10^6</f>
        <v>7.0306999999999994E-2</v>
      </c>
      <c r="E51" s="21">
        <f>+'[3]31'!$G$18/10^6</f>
        <v>6.9966E-2</v>
      </c>
      <c r="F51" s="21">
        <f>+'[3]31'!$I$18/10^6</f>
        <v>7.3482000000000006E-2</v>
      </c>
      <c r="G51" s="21">
        <f>+'[3]31'!$J$18/10^6</f>
        <v>6.8731E-2</v>
      </c>
      <c r="H51" s="21">
        <f>+'[3]31'!$K$18/10^6</f>
        <v>6.6622000000000001E-2</v>
      </c>
      <c r="I51" s="21">
        <f>+'[3]31'!$M$18/10^6</f>
        <v>7.2248999999999994E-2</v>
      </c>
      <c r="J51" s="21">
        <f>+'[3]31'!$N$18/10^6</f>
        <v>7.9284999999999994E-2</v>
      </c>
      <c r="K51" s="21">
        <f>+'[3]31'!$O$18/10^6</f>
        <v>7.0850999999999997E-2</v>
      </c>
      <c r="L51" s="21">
        <f>+'[3]31'!$Q$18/10^6</f>
        <v>7.1174000000000001E-2</v>
      </c>
      <c r="M51" s="21">
        <f>+'[3]31'!$R$18/10^6</f>
        <v>7.0243E-2</v>
      </c>
      <c r="N51" s="21">
        <f>+'[3]31'!$S$18/10^6</f>
        <v>7.3401999999999995E-2</v>
      </c>
      <c r="O51" s="22">
        <f t="shared" si="2"/>
        <v>0.85505299999999984</v>
      </c>
    </row>
    <row r="52" spans="1:15">
      <c r="A52" s="10">
        <v>1024</v>
      </c>
      <c r="B52" s="10" t="s">
        <v>33</v>
      </c>
      <c r="C52" s="21">
        <f>+'[3]32'!$E$18/10^6</f>
        <v>0.425987</v>
      </c>
      <c r="D52" s="21">
        <f>+'[3]32'!$F$18/10^6</f>
        <v>0.41307339000000004</v>
      </c>
      <c r="E52" s="21">
        <f>+'[3]32'!$G$18/10^6</f>
        <v>0.44635100000000011</v>
      </c>
      <c r="F52" s="21">
        <f>+'[3]32'!$I$18/10^6</f>
        <v>0.45043460999999985</v>
      </c>
      <c r="G52" s="21">
        <f>+'[3]32'!$J$18/10^6</f>
        <v>0.45961800000000003</v>
      </c>
      <c r="H52" s="21">
        <f>+'[3]32'!$K$18/10^6</f>
        <v>0.44478600000000001</v>
      </c>
      <c r="I52" s="21">
        <f>+'[3]32'!$M$18/10^6</f>
        <v>0.43506</v>
      </c>
      <c r="J52" s="21">
        <f>+'[3]32'!$N$18/10^6</f>
        <v>0.45920899999999998</v>
      </c>
      <c r="K52" s="21">
        <f>+'[3]32'!$O$18/10^6</f>
        <v>0.45227299999999998</v>
      </c>
      <c r="L52" s="21">
        <f>+'[3]32'!$Q$18/10^6</f>
        <v>0.4713018099999996</v>
      </c>
      <c r="M52" s="21">
        <f>+'[3]32'!$R$18/10^6</f>
        <v>0.45772941000000017</v>
      </c>
      <c r="N52" s="21">
        <f>+'[3]32'!$S$18/10^6</f>
        <v>0.46086279999999996</v>
      </c>
      <c r="O52" s="22">
        <f t="shared" si="2"/>
        <v>5.3766860199999993</v>
      </c>
    </row>
    <row r="53" spans="1:15">
      <c r="A53" s="10">
        <v>1025</v>
      </c>
      <c r="B53" s="10" t="s">
        <v>34</v>
      </c>
      <c r="C53" s="21">
        <f>+'[3]33'!$E$18/10^6</f>
        <v>7.2464000000000001E-2</v>
      </c>
      <c r="D53" s="21">
        <f>+'[3]33'!$F$18/10^6</f>
        <v>7.3182999999999998E-2</v>
      </c>
      <c r="E53" s="21">
        <f>+'[3]33'!$G$18/10^6</f>
        <v>7.2341000000000003E-2</v>
      </c>
      <c r="F53" s="21">
        <f>+'[3]33'!$I$18/10^6</f>
        <v>7.5770000000000004E-2</v>
      </c>
      <c r="G53" s="21">
        <f>+'[3]33'!$J$18/10^6</f>
        <v>7.6058000000000001E-2</v>
      </c>
      <c r="H53" s="21">
        <f>+'[3]33'!$K$18/10^6</f>
        <v>7.8752000000000003E-2</v>
      </c>
      <c r="I53" s="21">
        <f>+'[3]33'!$M$18/10^6</f>
        <v>8.0228999999999995E-2</v>
      </c>
      <c r="J53" s="21">
        <f>+'[3]33'!$N$18/10^6</f>
        <v>9.0559000000000001E-2</v>
      </c>
      <c r="K53" s="21">
        <f>+'[3]33'!$O$18/10^6</f>
        <v>8.1679000000000002E-2</v>
      </c>
      <c r="L53" s="21">
        <f>+'[3]33'!$Q$18/10^6</f>
        <v>7.8120999999999996E-2</v>
      </c>
      <c r="M53" s="21">
        <f>+'[3]33'!$R$18/10^6</f>
        <v>7.8573000000000004E-2</v>
      </c>
      <c r="N53" s="21">
        <f>+'[3]33'!$S$18/10^6</f>
        <v>7.3358999999999994E-2</v>
      </c>
      <c r="O53" s="22">
        <f t="shared" si="2"/>
        <v>0.93108800000000003</v>
      </c>
    </row>
    <row r="54" spans="1:15">
      <c r="A54" s="10">
        <v>1026</v>
      </c>
      <c r="B54" s="10" t="s">
        <v>35</v>
      </c>
      <c r="C54" s="21">
        <f>+'[3]34'!$E$18/10^6</f>
        <v>3.1203000000000002E-2</v>
      </c>
      <c r="D54" s="21">
        <f>+'[3]34'!$F$18/10^6</f>
        <v>3.0091E-2</v>
      </c>
      <c r="E54" s="21">
        <f>+'[3]34'!$G$18/10^6</f>
        <v>3.2199999999999999E-2</v>
      </c>
      <c r="F54" s="21">
        <f>+'[3]34'!$I$18/10^6</f>
        <v>3.2584000000000002E-2</v>
      </c>
      <c r="G54" s="21">
        <f>+'[3]34'!$J$18/10^6</f>
        <v>3.2237000000000002E-2</v>
      </c>
      <c r="H54" s="21">
        <f>+'[3]34'!$K$18/10^6</f>
        <v>3.1912000000000003E-2</v>
      </c>
      <c r="I54" s="21">
        <f>+'[3]34'!$M$18/10^6</f>
        <v>3.4227E-2</v>
      </c>
      <c r="J54" s="21">
        <f>+'[3]34'!$N$18/10^6</f>
        <v>3.4197999999999999E-2</v>
      </c>
      <c r="K54" s="21">
        <f>+'[3]34'!$O$18/10^6</f>
        <v>3.4265999999999998E-2</v>
      </c>
      <c r="L54" s="21">
        <f>+'[3]34'!$Q$18/10^6</f>
        <v>3.3894000000000001E-2</v>
      </c>
      <c r="M54" s="21">
        <f>+'[3]34'!$R$18/10^6</f>
        <v>3.2777000000000001E-2</v>
      </c>
      <c r="N54" s="21">
        <f>+'[3]34'!$S$18/10^6</f>
        <v>3.3821999999999998E-2</v>
      </c>
      <c r="O54" s="22">
        <f t="shared" si="2"/>
        <v>0.39341100000000001</v>
      </c>
    </row>
    <row r="55" spans="1:15">
      <c r="A55" s="10">
        <v>1027</v>
      </c>
      <c r="B55" s="10" t="s">
        <v>36</v>
      </c>
      <c r="C55" s="21">
        <f>+'[3]35'!$E$18/10^6</f>
        <v>3.4706000000000001E-2</v>
      </c>
      <c r="D55" s="21">
        <f>+'[3]35'!$F$18/10^6</f>
        <v>3.9718000000000003E-2</v>
      </c>
      <c r="E55" s="21">
        <f>+'[3]35'!$G$18/10^6</f>
        <v>4.0654999999999997E-2</v>
      </c>
      <c r="F55" s="21">
        <f>+'[3]35'!$I$18/10^6</f>
        <v>3.9821000000000002E-2</v>
      </c>
      <c r="G55" s="21">
        <f>+'[3]35'!$J$18/10^6</f>
        <v>3.8210000000000001E-2</v>
      </c>
      <c r="H55" s="21">
        <f>+'[3]35'!$K$18/10^6</f>
        <v>4.0662999999999998E-2</v>
      </c>
      <c r="I55" s="21">
        <f>+'[3]35'!$M$18/10^6</f>
        <v>4.1320000000000003E-2</v>
      </c>
      <c r="J55" s="21">
        <f>+'[3]35'!$N$18/10^6</f>
        <v>4.2937400000000021E-2</v>
      </c>
      <c r="K55" s="21">
        <f>+'[3]35'!$O$18/10^6</f>
        <v>4.1057999999999997E-2</v>
      </c>
      <c r="L55" s="21">
        <f>+'[3]35'!$Q$18/10^6</f>
        <v>4.0150999999999999E-2</v>
      </c>
      <c r="M55" s="21">
        <f>+'[3]35'!$R$18/10^6</f>
        <v>3.9926999999999997E-2</v>
      </c>
      <c r="N55" s="21">
        <f>+'[3]35'!$S$18/10^6</f>
        <v>3.9878999999999998E-2</v>
      </c>
      <c r="O55" s="22">
        <f t="shared" si="2"/>
        <v>0.47904540000000001</v>
      </c>
    </row>
    <row r="56" spans="1:15">
      <c r="A56" s="10">
        <v>1028</v>
      </c>
      <c r="B56" s="10" t="s">
        <v>37</v>
      </c>
      <c r="C56" s="21">
        <f>+'[3]36'!$E$18/10^6</f>
        <v>0.25497799999999998</v>
      </c>
      <c r="D56" s="21">
        <f>+'[3]36'!$F$18/10^6</f>
        <v>0.25183299999999997</v>
      </c>
      <c r="E56" s="21">
        <f>+'[3]36'!$G$18/10^6</f>
        <v>0.26168400000000003</v>
      </c>
      <c r="F56" s="21">
        <f>+'[3]36'!$I$18/10^6</f>
        <v>0.271372</v>
      </c>
      <c r="G56" s="21">
        <f>+'[3]36'!$J$18/10^6</f>
        <v>0.24670600000000001</v>
      </c>
      <c r="H56" s="21">
        <f>+'[3]36'!$K$18/10^6</f>
        <v>0.25231700000000001</v>
      </c>
      <c r="I56" s="21">
        <f>+'[3]36'!$M$18/10^6</f>
        <v>0.268951</v>
      </c>
      <c r="J56" s="21">
        <f>+'[3]36'!$N$18/10^6</f>
        <v>0.293493</v>
      </c>
      <c r="K56" s="21">
        <f>+'[3]36'!$O$18/10^6</f>
        <v>0.26933800000000002</v>
      </c>
      <c r="L56" s="21">
        <f>+'[3]36'!$Q$18/10^6</f>
        <v>0.26803700000000003</v>
      </c>
      <c r="M56" s="21">
        <f>+'[3]36'!$R$18/10^6</f>
        <v>0.27488400000000002</v>
      </c>
      <c r="N56" s="21">
        <f>+'[3]36'!$S$18/10^6</f>
        <v>0.26685500000000001</v>
      </c>
      <c r="O56" s="22">
        <f t="shared" si="2"/>
        <v>3.1804479999999997</v>
      </c>
    </row>
    <row r="57" spans="1:15">
      <c r="A57" s="10">
        <v>1029</v>
      </c>
      <c r="B57" s="10" t="s">
        <v>38</v>
      </c>
      <c r="C57" s="21">
        <f>+'[3]37'!$E$18/10^6</f>
        <v>2.7323E-2</v>
      </c>
      <c r="D57" s="21">
        <f>+'[3]37'!$F$18/10^6</f>
        <v>2.7866999999999999E-2</v>
      </c>
      <c r="E57" s="21">
        <f>+'[3]37'!$G$18/10^6</f>
        <v>2.7403E-2</v>
      </c>
      <c r="F57" s="21">
        <f>+'[3]37'!$I$18/10^6</f>
        <v>3.0300000000000001E-2</v>
      </c>
      <c r="G57" s="21">
        <f>+'[3]37'!$J$18/10^6</f>
        <v>2.8268000000000001E-2</v>
      </c>
      <c r="H57" s="21">
        <f>+'[3]37'!$K$18/10^6</f>
        <v>2.9138000000000001E-2</v>
      </c>
      <c r="I57" s="21">
        <f>+'[3]37'!$M$18/10^6</f>
        <v>3.1234999999999999E-2</v>
      </c>
      <c r="J57" s="21">
        <f>+'[3]37'!$N$18/10^6</f>
        <v>3.0474999999999999E-2</v>
      </c>
      <c r="K57" s="21">
        <f>+'[3]37'!$O$18/10^6</f>
        <v>3.1849000000000002E-2</v>
      </c>
      <c r="L57" s="21">
        <f>+'[3]37'!$Q$18/10^6</f>
        <v>2.9446E-2</v>
      </c>
      <c r="M57" s="21">
        <f>+'[3]37'!$R$18/10^6</f>
        <v>3.0993E-2</v>
      </c>
      <c r="N57" s="21">
        <f>+'[3]37'!$S$18/10^6</f>
        <v>3.1040999999999999E-2</v>
      </c>
      <c r="O57" s="22">
        <f t="shared" si="2"/>
        <v>0.35533799999999999</v>
      </c>
    </row>
    <row r="58" spans="1:15">
      <c r="A58" s="15">
        <v>1030</v>
      </c>
      <c r="B58" s="15" t="s">
        <v>18</v>
      </c>
      <c r="C58" s="23">
        <f>+'[3]17'!$E$18/10^6</f>
        <v>4.8716000000000002E-2</v>
      </c>
      <c r="D58" s="23">
        <f>+'[3]17'!$F$18/10^6</f>
        <v>5.0227000000000001E-2</v>
      </c>
      <c r="E58" s="23">
        <f>+'[3]17'!$G$18/10^6</f>
        <v>4.9404999999999998E-2</v>
      </c>
      <c r="F58" s="23">
        <f>+'[3]17'!$I$18/10^6</f>
        <v>5.0949000000000001E-2</v>
      </c>
      <c r="G58" s="23">
        <f>+'[3]17'!$J$18/10^6</f>
        <v>4.7050000000000002E-2</v>
      </c>
      <c r="H58" s="23">
        <f>+'[3]17'!$K$18/10^6</f>
        <v>5.0978999999999997E-2</v>
      </c>
      <c r="I58" s="23">
        <f>+'[3]17'!$M$18/10^6</f>
        <v>5.0324000000000001E-2</v>
      </c>
      <c r="J58" s="23">
        <f>+'[3]17'!$N$18/10^6</f>
        <v>5.5056000000000001E-2</v>
      </c>
      <c r="K58" s="23">
        <f>+'[3]17'!$O$18/10^6</f>
        <v>5.4413000000000003E-2</v>
      </c>
      <c r="L58" s="23">
        <f>+'[3]17'!$Q$18/10^6</f>
        <v>5.1048999999999997E-2</v>
      </c>
      <c r="M58" s="23">
        <f>+'[3]17'!$R$18/10^6</f>
        <v>5.3111999999999999E-2</v>
      </c>
      <c r="N58" s="23">
        <f>+'[3]17'!$S$18/10^6</f>
        <v>5.1963000000000002E-2</v>
      </c>
      <c r="O58" s="24">
        <f t="shared" si="2"/>
        <v>0.61324299999999998</v>
      </c>
    </row>
    <row r="59" spans="1:15">
      <c r="A59" s="4">
        <v>10300</v>
      </c>
      <c r="B59" s="4" t="s">
        <v>65</v>
      </c>
      <c r="C59" s="18">
        <f>SUM(C32:C58)</f>
        <v>5.6842769999999998</v>
      </c>
      <c r="D59" s="18">
        <f t="shared" ref="D59:N59" si="3">SUM(D32:D58)</f>
        <v>5.5929773899999988</v>
      </c>
      <c r="E59" s="18">
        <f t="shared" si="3"/>
        <v>5.8639129999999993</v>
      </c>
      <c r="F59" s="18">
        <f t="shared" si="3"/>
        <v>5.9446506100000018</v>
      </c>
      <c r="G59" s="18">
        <f t="shared" si="3"/>
        <v>5.7532079999999981</v>
      </c>
      <c r="H59" s="18">
        <f t="shared" si="3"/>
        <v>5.8003290000000014</v>
      </c>
      <c r="I59" s="18">
        <f t="shared" si="3"/>
        <v>5.7501859999999994</v>
      </c>
      <c r="J59" s="18">
        <f t="shared" si="3"/>
        <v>6.1906914000000013</v>
      </c>
      <c r="K59" s="18">
        <f t="shared" si="3"/>
        <v>6.0380740000000008</v>
      </c>
      <c r="L59" s="18">
        <f t="shared" si="3"/>
        <v>6.0744918100000005</v>
      </c>
      <c r="M59" s="18">
        <f t="shared" si="3"/>
        <v>5.9006584099999984</v>
      </c>
      <c r="N59" s="18">
        <f t="shared" si="3"/>
        <v>5.9438878000000006</v>
      </c>
      <c r="O59" s="18">
        <f t="shared" si="2"/>
        <v>70.537344419999997</v>
      </c>
    </row>
    <row r="60" spans="1:15">
      <c r="A60" s="32"/>
      <c r="B60" s="32"/>
      <c r="C60"/>
      <c r="D60"/>
      <c r="E60"/>
      <c r="F60"/>
      <c r="G60"/>
      <c r="H60"/>
      <c r="I60"/>
      <c r="J60"/>
      <c r="K60"/>
      <c r="L60"/>
      <c r="M60"/>
      <c r="N60"/>
      <c r="O60" s="32"/>
    </row>
    <row r="61" spans="1:15">
      <c r="A61" s="3" t="s">
        <v>55</v>
      </c>
      <c r="B61" s="3" t="s">
        <v>40</v>
      </c>
      <c r="C61" s="3" t="s">
        <v>0</v>
      </c>
      <c r="D61" s="3" t="s">
        <v>1</v>
      </c>
      <c r="E61" s="3" t="s">
        <v>2</v>
      </c>
      <c r="F61" s="3" t="s">
        <v>3</v>
      </c>
      <c r="G61" s="3" t="s">
        <v>4</v>
      </c>
      <c r="H61" s="3" t="s">
        <v>5</v>
      </c>
      <c r="I61" s="3" t="s">
        <v>6</v>
      </c>
      <c r="J61" s="3" t="s">
        <v>7</v>
      </c>
      <c r="K61" s="3" t="s">
        <v>8</v>
      </c>
      <c r="L61" s="3" t="s">
        <v>9</v>
      </c>
      <c r="M61" s="3" t="s">
        <v>10</v>
      </c>
      <c r="N61" s="3" t="s">
        <v>11</v>
      </c>
      <c r="O61" s="3" t="s">
        <v>65</v>
      </c>
    </row>
    <row r="62" spans="1:15">
      <c r="A62" s="7">
        <v>1004</v>
      </c>
      <c r="B62" s="7" t="s">
        <v>99</v>
      </c>
      <c r="C62" s="19">
        <f>+'[3]11'!$E$23/10^6</f>
        <v>0.81236299999999995</v>
      </c>
      <c r="D62" s="19">
        <f>+'[3]11'!$F$23/10^6</f>
        <v>0.79860299999999995</v>
      </c>
      <c r="E62" s="19">
        <f>+'[3]11'!$G$23/10^6</f>
        <v>0.85589099999999996</v>
      </c>
      <c r="F62" s="19">
        <f>+'[3]11'!$I$23/10^6</f>
        <v>0.82345100000000004</v>
      </c>
      <c r="G62" s="19">
        <f>+'[3]11'!$J$23/10^6</f>
        <v>0.79160299999999995</v>
      </c>
      <c r="H62" s="19">
        <f>+'[3]11'!$K$23/10^6</f>
        <v>0.91544099999999995</v>
      </c>
      <c r="I62" s="19">
        <f>+'[3]11'!$M$23/10^6</f>
        <v>0.89089200000000002</v>
      </c>
      <c r="J62" s="19">
        <f>+'[3]11'!$N$23/10^6</f>
        <v>0.84647099999999997</v>
      </c>
      <c r="K62" s="19">
        <f>+'[3]11'!$O$23/10^6</f>
        <v>0.80292399999999997</v>
      </c>
      <c r="L62" s="19">
        <f>+'[3]11'!$Q$23/10^6</f>
        <v>0.83016299999999998</v>
      </c>
      <c r="M62" s="19">
        <f>+'[3]11'!$R$23/10^6</f>
        <v>0.87167399999999995</v>
      </c>
      <c r="N62" s="19">
        <f>+'[3]11'!$S$23/10^6</f>
        <v>0.93528800000000001</v>
      </c>
      <c r="O62" s="20">
        <f>SUM(C62:N62)</f>
        <v>10.174764</v>
      </c>
    </row>
    <row r="63" spans="1:15">
      <c r="A63" s="10">
        <v>1005</v>
      </c>
      <c r="B63" s="10" t="s">
        <v>13</v>
      </c>
      <c r="C63" s="21">
        <f>+'[3]12'!$E$23/10^6</f>
        <v>1.5086E-2</v>
      </c>
      <c r="D63" s="21">
        <f>+'[3]12'!$F$23/10^6</f>
        <v>1.4468E-2</v>
      </c>
      <c r="E63" s="21">
        <f>+'[3]12'!$G$23/10^6</f>
        <v>1.1903E-2</v>
      </c>
      <c r="F63" s="21">
        <f>+'[3]12'!$I$23/10^6</f>
        <v>8.1209999999999997E-3</v>
      </c>
      <c r="G63" s="21">
        <f>+'[3]12'!$J$23/10^6</f>
        <v>1.0175E-2</v>
      </c>
      <c r="H63" s="21">
        <f>+'[3]12'!$K$23/10^6</f>
        <v>8.8789999999999997E-3</v>
      </c>
      <c r="I63" s="21">
        <f>+'[3]12'!$M$23/10^6</f>
        <v>9.8879999999999992E-3</v>
      </c>
      <c r="J63" s="21">
        <f>+'[3]12'!$N$23/10^6</f>
        <v>8.9599999999999992E-3</v>
      </c>
      <c r="K63" s="21">
        <f>+'[3]12'!$O$23/10^6</f>
        <v>1.1986999999999999E-2</v>
      </c>
      <c r="L63" s="21">
        <f>+'[3]12'!$Q$23/10^6</f>
        <v>1.1801000000000001E-2</v>
      </c>
      <c r="M63" s="21">
        <f>+'[3]12'!$R$23/10^6</f>
        <v>1.2874E-2</v>
      </c>
      <c r="N63" s="21">
        <f>+'[3]12'!$S$23/10^6</f>
        <v>1.1528999999999999E-2</v>
      </c>
      <c r="O63" s="22">
        <f t="shared" ref="O63:O89" si="4">SUM(C63:N63)</f>
        <v>0.13567099999999999</v>
      </c>
    </row>
    <row r="64" spans="1:15">
      <c r="A64" s="10">
        <v>1006</v>
      </c>
      <c r="B64" s="10" t="s">
        <v>14</v>
      </c>
      <c r="C64" s="21">
        <f>+'[3]13'!$E$23/10^6</f>
        <v>4.5491999999999998E-2</v>
      </c>
      <c r="D64" s="21">
        <f>+'[3]13'!$F$23/10^6</f>
        <v>4.9723000000000003E-2</v>
      </c>
      <c r="E64" s="21">
        <f>+'[3]13'!$G$23/10^6</f>
        <v>3.1519999999999999E-2</v>
      </c>
      <c r="F64" s="21">
        <f>+'[3]13'!$I$23/10^6</f>
        <v>2.9623E-2</v>
      </c>
      <c r="G64" s="21">
        <f>+'[3]13'!$J$23/10^6</f>
        <v>5.7369000000000003E-2</v>
      </c>
      <c r="H64" s="21">
        <f>+'[3]13'!$K$23/10^6</f>
        <v>4.3464000000000003E-2</v>
      </c>
      <c r="I64" s="21">
        <f>+'[3]13'!$M$23/10^6</f>
        <v>4.2904999999999999E-2</v>
      </c>
      <c r="J64" s="21">
        <f>+'[3]13'!$N$23/10^6</f>
        <v>3.1290999999999999E-2</v>
      </c>
      <c r="K64" s="21">
        <f>+'[3]13'!$O$23/10^6</f>
        <v>2.1531000000000002E-2</v>
      </c>
      <c r="L64" s="21">
        <f>+'[3]13'!$Q$23/10^6</f>
        <v>1.7037E-2</v>
      </c>
      <c r="M64" s="21">
        <f>+'[3]13'!$R$23/10^6</f>
        <v>2.6675999999999998E-2</v>
      </c>
      <c r="N64" s="21">
        <f>+'[3]13'!$S$23/10^6</f>
        <v>3.0023999999999999E-2</v>
      </c>
      <c r="O64" s="22">
        <f t="shared" si="4"/>
        <v>0.42665500000000006</v>
      </c>
    </row>
    <row r="65" spans="1:15">
      <c r="A65" s="10">
        <v>1007</v>
      </c>
      <c r="B65" s="10" t="s">
        <v>15</v>
      </c>
      <c r="C65" s="21">
        <f>+'[3]14'!$E$23/10^6</f>
        <v>0.16801199999999999</v>
      </c>
      <c r="D65" s="21">
        <f>+'[3]14'!$F$23/10^6</f>
        <v>9.0214000000000003E-2</v>
      </c>
      <c r="E65" s="21">
        <f>+'[3]14'!$G$23/10^6</f>
        <v>4.4507999999999999E-2</v>
      </c>
      <c r="F65" s="21">
        <f>+'[3]14'!$I$23/10^6</f>
        <v>0.121558</v>
      </c>
      <c r="G65" s="21">
        <f>+'[3]14'!$J$23/10^6</f>
        <v>0.104146</v>
      </c>
      <c r="H65" s="21">
        <f>+'[3]14'!$K$23/10^6</f>
        <v>0.110691</v>
      </c>
      <c r="I65" s="21">
        <f>+'[3]14'!$M$23/10^6</f>
        <v>7.9361000000000001E-2</v>
      </c>
      <c r="J65" s="21">
        <f>+'[3]14'!$N$23/10^6</f>
        <v>7.5342999999999993E-2</v>
      </c>
      <c r="K65" s="21">
        <f>+'[3]14'!$O$23/10^6</f>
        <v>0.12398199999999999</v>
      </c>
      <c r="L65" s="21">
        <f>+'[3]14'!$Q$23/10^6</f>
        <v>6.1747999999999997E-2</v>
      </c>
      <c r="M65" s="21">
        <f>+'[3]14'!$R$23/10^6</f>
        <v>0.111764</v>
      </c>
      <c r="N65" s="21">
        <f>+'[3]14'!$S$23/10^6</f>
        <v>9.8549999999999999E-2</v>
      </c>
      <c r="O65" s="22">
        <f t="shared" si="4"/>
        <v>1.1898770000000001</v>
      </c>
    </row>
    <row r="66" spans="1:15">
      <c r="A66" s="10">
        <v>1008</v>
      </c>
      <c r="B66" s="10" t="s">
        <v>16</v>
      </c>
      <c r="C66" s="21">
        <f>+'[3]15'!$E$23/10^6</f>
        <v>1.2312999999999999E-2</v>
      </c>
      <c r="D66" s="21">
        <f>+'[3]15'!$F$23/10^6</f>
        <v>1.3564E-2</v>
      </c>
      <c r="E66" s="21">
        <f>+'[3]15'!$G$23/10^6</f>
        <v>1.4796999999999999E-2</v>
      </c>
      <c r="F66" s="21">
        <f>+'[3]15'!$I$23/10^6</f>
        <v>1.6493000000000001E-2</v>
      </c>
      <c r="G66" s="21">
        <f>+'[3]15'!$J$23/10^6</f>
        <v>1.5543E-2</v>
      </c>
      <c r="H66" s="21">
        <f>+'[3]15'!$K$23/10^6</f>
        <v>1.6114E-2</v>
      </c>
      <c r="I66" s="21">
        <f>+'[3]15'!$M$23/10^6</f>
        <v>1.6139000000000001E-2</v>
      </c>
      <c r="J66" s="21">
        <f>+'[3]15'!$N$23/10^6</f>
        <v>1.4376999999999999E-2</v>
      </c>
      <c r="K66" s="21">
        <f>+'[3]15'!$O$23/10^6</f>
        <v>1.3906999999999999E-2</v>
      </c>
      <c r="L66" s="21">
        <f>+'[3]15'!$Q$23/10^6</f>
        <v>1.2815E-2</v>
      </c>
      <c r="M66" s="21">
        <f>+'[3]15'!$R$23/10^6</f>
        <v>1.4290000000000001E-2</v>
      </c>
      <c r="N66" s="21">
        <f>+'[3]15'!$S$23/10^6</f>
        <v>1.4548E-2</v>
      </c>
      <c r="O66" s="22">
        <f t="shared" si="4"/>
        <v>0.1749</v>
      </c>
    </row>
    <row r="67" spans="1:15">
      <c r="A67" s="10">
        <v>1009</v>
      </c>
      <c r="B67" s="10" t="s">
        <v>17</v>
      </c>
      <c r="C67" s="21">
        <f>+'[3]16'!$E$23/10^6</f>
        <v>3.1067000000000001E-2</v>
      </c>
      <c r="D67" s="21">
        <f>+'[3]16'!$F$23/10^6</f>
        <v>3.1118E-2</v>
      </c>
      <c r="E67" s="21">
        <f>+'[3]16'!$G$23/10^6</f>
        <v>3.3466000000000003E-2</v>
      </c>
      <c r="F67" s="21">
        <f>+'[3]16'!$I$23/10^6</f>
        <v>2.9340000000000001E-2</v>
      </c>
      <c r="G67" s="21">
        <f>+'[3]16'!$J$23/10^6</f>
        <v>2.6328000000000001E-2</v>
      </c>
      <c r="H67" s="21">
        <f>+'[3]16'!$K$23/10^6</f>
        <v>2.6418000000000001E-2</v>
      </c>
      <c r="I67" s="21">
        <f>+'[3]16'!$M$23/10^6</f>
        <v>2.6304000000000001E-2</v>
      </c>
      <c r="J67" s="21">
        <f>+'[3]16'!$N$23/10^6</f>
        <v>3.2329999999999998E-2</v>
      </c>
      <c r="K67" s="21">
        <f>+'[3]16'!$O$23/10^6</f>
        <v>3.0512000000000001E-2</v>
      </c>
      <c r="L67" s="21">
        <f>+'[3]16'!$Q$23/10^6</f>
        <v>2.6808999999999999E-2</v>
      </c>
      <c r="M67" s="21">
        <f>+'[3]16'!$R$23/10^6</f>
        <v>2.8253E-2</v>
      </c>
      <c r="N67" s="21">
        <f>+'[3]16'!$S$23/10^6</f>
        <v>2.9884000000000001E-2</v>
      </c>
      <c r="O67" s="22">
        <f t="shared" si="4"/>
        <v>0.35182899999999995</v>
      </c>
    </row>
    <row r="68" spans="1:15">
      <c r="A68" s="10">
        <v>1010</v>
      </c>
      <c r="B68" s="10" t="s">
        <v>19</v>
      </c>
      <c r="C68" s="21">
        <f>+'[3]18'!$E$23/10^6</f>
        <v>6.2474000000000002E-2</v>
      </c>
      <c r="D68" s="21">
        <f>+'[3]18'!$F$23/10^6</f>
        <v>6.2361E-2</v>
      </c>
      <c r="E68" s="21">
        <f>+'[3]18'!$G$23/10^6</f>
        <v>5.6912999999999998E-2</v>
      </c>
      <c r="F68" s="21">
        <f>+'[3]18'!$I$23/10^6</f>
        <v>6.2538999999999997E-2</v>
      </c>
      <c r="G68" s="21">
        <f>+'[3]18'!$J$23/10^6</f>
        <v>6.1844000000000003E-2</v>
      </c>
      <c r="H68" s="21">
        <f>+'[3]18'!$K$23/10^6</f>
        <v>6.6058000000000006E-2</v>
      </c>
      <c r="I68" s="21">
        <f>+'[3]18'!$M$23/10^6</f>
        <v>7.3256000000000002E-2</v>
      </c>
      <c r="J68" s="21">
        <f>+'[3]18'!$N$23/10^6</f>
        <v>4.7109999999999999E-2</v>
      </c>
      <c r="K68" s="21">
        <f>+'[3]18'!$O$23/10^6</f>
        <v>5.6987000000000003E-2</v>
      </c>
      <c r="L68" s="21">
        <f>+'[3]18'!$Q$23/10^6</f>
        <v>4.8304E-2</v>
      </c>
      <c r="M68" s="21">
        <f>+'[3]18'!$R$23/10^6</f>
        <v>6.0594000000000002E-2</v>
      </c>
      <c r="N68" s="21">
        <f>+'[3]18'!$S$23/10^6</f>
        <v>5.2221999999999998E-2</v>
      </c>
      <c r="O68" s="22">
        <f t="shared" si="4"/>
        <v>0.71066200000000002</v>
      </c>
    </row>
    <row r="69" spans="1:15">
      <c r="A69" s="10">
        <v>1011</v>
      </c>
      <c r="B69" s="10" t="s">
        <v>20</v>
      </c>
      <c r="C69" s="21">
        <f>+'[3]19'!$E$23/10^6</f>
        <v>3.2111000000000001E-2</v>
      </c>
      <c r="D69" s="21">
        <f>+'[3]19'!$F$23/10^6</f>
        <v>1.9854E-2</v>
      </c>
      <c r="E69" s="21">
        <f>+'[3]19'!$G$23/10^6</f>
        <v>5.0200000000000002E-3</v>
      </c>
      <c r="F69" s="21">
        <f>+'[3]19'!$I$23/10^6</f>
        <v>5.855E-3</v>
      </c>
      <c r="G69" s="21">
        <f>+'[3]19'!$J$23/10^6</f>
        <v>7.3870000000000003E-3</v>
      </c>
      <c r="H69" s="21">
        <f>+'[3]19'!$K$23/10^6</f>
        <v>5.6969999999999998E-3</v>
      </c>
      <c r="I69" s="21">
        <f>+'[3]19'!$M$23/10^6</f>
        <v>3.7260000000000001E-3</v>
      </c>
      <c r="J69" s="21">
        <f>+'[3]19'!$N$23/10^6</f>
        <v>6.3420000000000004E-3</v>
      </c>
      <c r="K69" s="21">
        <f>+'[3]19'!$O$23/10^6</f>
        <v>6.4770000000000001E-3</v>
      </c>
      <c r="L69" s="21">
        <f>+'[3]19'!$Q$23/10^6</f>
        <v>5.8710000000000004E-3</v>
      </c>
      <c r="M69" s="21">
        <f>+'[3]19'!$R$23/10^6</f>
        <v>1.1141E-2</v>
      </c>
      <c r="N69" s="21">
        <f>+'[3]19'!$S$23/10^6</f>
        <v>1.2484E-2</v>
      </c>
      <c r="O69" s="22">
        <f t="shared" si="4"/>
        <v>0.12196499999999999</v>
      </c>
    </row>
    <row r="70" spans="1:15">
      <c r="A70" s="10">
        <v>1012</v>
      </c>
      <c r="B70" s="10" t="s">
        <v>21</v>
      </c>
      <c r="C70" s="21">
        <f>+'[3]20'!$E$23/10^6</f>
        <v>6.7757999999999999E-2</v>
      </c>
      <c r="D70" s="21">
        <f>+'[3]20'!$F$23/10^6</f>
        <v>7.1517999999999998E-2</v>
      </c>
      <c r="E70" s="21">
        <f>+'[3]20'!$G$23/10^6</f>
        <v>7.2043999999999997E-2</v>
      </c>
      <c r="F70" s="21">
        <f>+'[3]20'!$I$23/10^6</f>
        <v>6.5960000000000005E-2</v>
      </c>
      <c r="G70" s="21">
        <f>+'[3]20'!$J$23/10^6</f>
        <v>7.8357999999999997E-2</v>
      </c>
      <c r="H70" s="21">
        <f>+'[3]20'!$K$23/10^6</f>
        <v>7.9588999999999993E-2</v>
      </c>
      <c r="I70" s="21">
        <f>+'[3]20'!$M$23/10^6</f>
        <v>7.3652999999999996E-2</v>
      </c>
      <c r="J70" s="21">
        <f>+'[3]20'!$N$23/10^6</f>
        <v>7.2126999999999997E-2</v>
      </c>
      <c r="K70" s="21">
        <f>+'[3]20'!$O$23/10^6</f>
        <v>7.1884000000000003E-2</v>
      </c>
      <c r="L70" s="21">
        <f>+'[3]20'!$Q$23/10^6</f>
        <v>8.0538999999999999E-2</v>
      </c>
      <c r="M70" s="21">
        <f>+'[3]20'!$R$23/10^6</f>
        <v>7.7665999999999999E-2</v>
      </c>
      <c r="N70" s="21">
        <f>+'[3]20'!$S$23/10^6</f>
        <v>7.9240000000000005E-2</v>
      </c>
      <c r="O70" s="22">
        <f t="shared" si="4"/>
        <v>0.89033600000000013</v>
      </c>
    </row>
    <row r="71" spans="1:15">
      <c r="A71" s="10">
        <v>1013</v>
      </c>
      <c r="B71" s="10" t="s">
        <v>22</v>
      </c>
      <c r="C71" s="21">
        <f>+'[3]21'!$E$23/10^6</f>
        <v>4.9230000000000003E-3</v>
      </c>
      <c r="D71" s="21">
        <f>+'[3]21'!$F$23/10^6</f>
        <v>4.3119999999999999E-3</v>
      </c>
      <c r="E71" s="21">
        <f>+'[3]21'!$G$23/10^6</f>
        <v>4.1660000000000004E-3</v>
      </c>
      <c r="F71" s="21">
        <f>+'[3]21'!$I$23/10^6</f>
        <v>4.9500000000000004E-3</v>
      </c>
      <c r="G71" s="21">
        <f>+'[3]21'!$J$23/10^6</f>
        <v>4.4089999999999997E-3</v>
      </c>
      <c r="H71" s="21">
        <f>+'[3]21'!$K$23/10^6</f>
        <v>4.3870000000000003E-3</v>
      </c>
      <c r="I71" s="21">
        <f>+'[3]21'!$M$23/10^6</f>
        <v>5.0790000000000002E-3</v>
      </c>
      <c r="J71" s="21">
        <f>+'[3]21'!$N$23/10^6</f>
        <v>5.3049999999999998E-3</v>
      </c>
      <c r="K71" s="21">
        <f>+'[3]21'!$O$23/10^6</f>
        <v>4.8009999999999997E-3</v>
      </c>
      <c r="L71" s="21">
        <f>+'[3]21'!$Q$23/10^6</f>
        <v>4.5950000000000001E-3</v>
      </c>
      <c r="M71" s="21">
        <f>+'[3]21'!$R$23/10^6</f>
        <v>4.4749999999999998E-3</v>
      </c>
      <c r="N71" s="21">
        <f>+'[3]21'!$S$23/10^6</f>
        <v>4.4489999999999998E-3</v>
      </c>
      <c r="O71" s="22">
        <f t="shared" si="4"/>
        <v>5.5850999999999998E-2</v>
      </c>
    </row>
    <row r="72" spans="1:15">
      <c r="A72" s="10">
        <v>1014</v>
      </c>
      <c r="B72" s="10" t="s">
        <v>23</v>
      </c>
      <c r="C72" s="21">
        <f>+'[3]22'!$E$23/10^6</f>
        <v>0.32680700000000001</v>
      </c>
      <c r="D72" s="21">
        <f>+'[3]22'!$F$23/10^6</f>
        <v>0.31746200000000002</v>
      </c>
      <c r="E72" s="21">
        <f>+'[3]22'!$G$23/10^6</f>
        <v>0.33804000000000001</v>
      </c>
      <c r="F72" s="21">
        <f>+'[3]22'!$I$23/10^6</f>
        <v>0.33805200000000002</v>
      </c>
      <c r="G72" s="21">
        <f>+'[3]22'!$J$23/10^6</f>
        <v>0.282277</v>
      </c>
      <c r="H72" s="21">
        <f>+'[3]22'!$K$23/10^6</f>
        <v>0.29164899999999999</v>
      </c>
      <c r="I72" s="21">
        <f>+'[3]22'!$M$23/10^6</f>
        <v>0.30399900000000002</v>
      </c>
      <c r="J72" s="21">
        <f>+'[3]22'!$N$23/10^6</f>
        <v>0.235952</v>
      </c>
      <c r="K72" s="21">
        <f>+'[3]22'!$O$23/10^6</f>
        <v>0.214837</v>
      </c>
      <c r="L72" s="21">
        <f>+'[3]22'!$Q$23/10^6</f>
        <v>0.305338</v>
      </c>
      <c r="M72" s="21">
        <f>+'[3]22'!$R$23/10^6</f>
        <v>0.33022899999999999</v>
      </c>
      <c r="N72" s="21">
        <f>+'[3]22'!$S$23/10^6</f>
        <v>0.20498</v>
      </c>
      <c r="O72" s="22">
        <f t="shared" si="4"/>
        <v>3.4896220000000007</v>
      </c>
    </row>
    <row r="73" spans="1:15">
      <c r="A73" s="10">
        <v>1015</v>
      </c>
      <c r="B73" s="10" t="s">
        <v>24</v>
      </c>
      <c r="C73" s="21">
        <f>+'[3]23'!$E$23/10^6</f>
        <v>9.5069999999999998E-3</v>
      </c>
      <c r="D73" s="21">
        <f>+'[3]23'!$F$23/10^6</f>
        <v>1.1174999999999999E-2</v>
      </c>
      <c r="E73" s="21">
        <f>+'[3]23'!$G$23/10^6</f>
        <v>1.2156999999999999E-2</v>
      </c>
      <c r="F73" s="21">
        <f>+'[3]23'!$I$23/10^6</f>
        <v>1.2711999999999999E-2</v>
      </c>
      <c r="G73" s="21">
        <f>+'[3]23'!$J$23/10^6</f>
        <v>1.1847E-2</v>
      </c>
      <c r="H73" s="21">
        <f>+'[3]23'!$K$23/10^6</f>
        <v>1.1651E-2</v>
      </c>
      <c r="I73" s="21">
        <f>+'[3]23'!$M$23/10^6</f>
        <v>1.2019999999999999E-2</v>
      </c>
      <c r="J73" s="21">
        <f>+'[3]23'!$N$23/10^6</f>
        <v>9.5449999999999997E-3</v>
      </c>
      <c r="K73" s="21">
        <f>+'[3]23'!$O$23/10^6</f>
        <v>2.0140000000000002E-2</v>
      </c>
      <c r="L73" s="21">
        <f>+'[3]23'!$Q$23/10^6</f>
        <v>2.2041000000000002E-2</v>
      </c>
      <c r="M73" s="21">
        <f>+'[3]23'!$R$23/10^6</f>
        <v>2.2622E-2</v>
      </c>
      <c r="N73" s="21">
        <f>+'[3]23'!$S$23/10^6</f>
        <v>1.8696999999999998E-2</v>
      </c>
      <c r="O73" s="22">
        <f t="shared" si="4"/>
        <v>0.17411399999999999</v>
      </c>
    </row>
    <row r="74" spans="1:15">
      <c r="A74" s="10">
        <v>1016</v>
      </c>
      <c r="B74" s="10" t="s">
        <v>25</v>
      </c>
      <c r="C74" s="21">
        <f>+'[3]24'!$E$23/10^6</f>
        <v>4.4895999999999998E-2</v>
      </c>
      <c r="D74" s="21">
        <f>+'[3]24'!$F$23/10^6</f>
        <v>4.7023000000000002E-2</v>
      </c>
      <c r="E74" s="21">
        <f>+'[3]24'!$G$23/10^6</f>
        <v>4.5280000000000001E-2</v>
      </c>
      <c r="F74" s="21">
        <f>+'[3]24'!$I$23/10^6</f>
        <v>5.2317000000000002E-2</v>
      </c>
      <c r="G74" s="21">
        <f>+'[3]24'!$J$23/10^6</f>
        <v>4.4274000000000001E-2</v>
      </c>
      <c r="H74" s="21">
        <f>+'[3]24'!$K$23/10^6</f>
        <v>3.9071000000000002E-2</v>
      </c>
      <c r="I74" s="21">
        <f>+'[3]24'!$M$23/10^6</f>
        <v>5.0917999999999998E-2</v>
      </c>
      <c r="J74" s="21">
        <f>+'[3]24'!$N$23/10^6</f>
        <v>2.929E-2</v>
      </c>
      <c r="K74" s="21">
        <f>+'[3]24'!$O$23/10^6</f>
        <v>4.725E-2</v>
      </c>
      <c r="L74" s="21">
        <f>+'[3]24'!$Q$23/10^6</f>
        <v>5.1658000000000003E-2</v>
      </c>
      <c r="M74" s="21">
        <f>+'[3]24'!$R$23/10^6</f>
        <v>5.0335999999999999E-2</v>
      </c>
      <c r="N74" s="21">
        <f>+'[3]24'!$S$23/10^6</f>
        <v>4.7211000000000003E-2</v>
      </c>
      <c r="O74" s="22">
        <f t="shared" si="4"/>
        <v>0.54952400000000001</v>
      </c>
    </row>
    <row r="75" spans="1:15">
      <c r="A75" s="10">
        <v>1017</v>
      </c>
      <c r="B75" s="10" t="s">
        <v>26</v>
      </c>
      <c r="C75" s="21">
        <f>+'[3]25'!$E$23/10^6</f>
        <v>7.2924000000000003E-2</v>
      </c>
      <c r="D75" s="21">
        <f>+'[3]25'!$F$23/10^6</f>
        <v>6.7262000000000002E-2</v>
      </c>
      <c r="E75" s="21">
        <f>+'[3]25'!$G$23/10^6</f>
        <v>6.9114999999999996E-2</v>
      </c>
      <c r="F75" s="21">
        <f>+'[3]25'!$I$23/10^6</f>
        <v>6.8335000000000007E-2</v>
      </c>
      <c r="G75" s="21">
        <f>+'[3]25'!$J$23/10^6</f>
        <v>6.5789E-2</v>
      </c>
      <c r="H75" s="21">
        <f>+'[3]25'!$K$23/10^6</f>
        <v>6.8454000000000001E-2</v>
      </c>
      <c r="I75" s="21">
        <f>+'[3]25'!$M$23/10^6</f>
        <v>6.9644999999999999E-2</v>
      </c>
      <c r="J75" s="21">
        <f>+'[3]25'!$N$23/10^6</f>
        <v>7.9367999999999994E-2</v>
      </c>
      <c r="K75" s="21">
        <f>+'[3]25'!$O$23/10^6</f>
        <v>7.2220000000000006E-2</v>
      </c>
      <c r="L75" s="21">
        <f>+'[3]25'!$Q$23/10^6</f>
        <v>6.7705000000000001E-2</v>
      </c>
      <c r="M75" s="21">
        <f>+'[3]25'!$R$23/10^6</f>
        <v>9.3881999999999993E-2</v>
      </c>
      <c r="N75" s="21">
        <f>+'[3]25'!$S$23/10^6</f>
        <v>0.102204</v>
      </c>
      <c r="O75" s="22">
        <f t="shared" si="4"/>
        <v>0.89690299999999989</v>
      </c>
    </row>
    <row r="76" spans="1:15">
      <c r="A76" s="10">
        <v>1018</v>
      </c>
      <c r="B76" s="10" t="s">
        <v>27</v>
      </c>
      <c r="C76" s="21">
        <f>+'[3]26'!$E$23/10^6</f>
        <v>3.9222E-2</v>
      </c>
      <c r="D76" s="21">
        <f>+'[3]26'!$F$23/10^6</f>
        <v>3.8066000000000003E-2</v>
      </c>
      <c r="E76" s="21">
        <f>+'[3]26'!$G$23/10^6</f>
        <v>3.7545000000000002E-2</v>
      </c>
      <c r="F76" s="21">
        <f>+'[3]26'!$I$23/10^6</f>
        <v>3.7067000000000003E-2</v>
      </c>
      <c r="G76" s="21">
        <f>+'[3]26'!$J$23/10^6</f>
        <v>3.7021999999999999E-2</v>
      </c>
      <c r="H76" s="21">
        <f>+'[3]26'!$K$23/10^6</f>
        <v>3.7863000000000001E-2</v>
      </c>
      <c r="I76" s="21">
        <f>+'[3]26'!$M$23/10^6</f>
        <v>4.1993000000000003E-2</v>
      </c>
      <c r="J76" s="21">
        <f>+'[3]26'!$N$23/10^6</f>
        <v>4.2216999999999998E-2</v>
      </c>
      <c r="K76" s="21">
        <f>+'[3]26'!$O$23/10^6</f>
        <v>3.8924E-2</v>
      </c>
      <c r="L76" s="21">
        <f>+'[3]26'!$Q$23/10^6</f>
        <v>3.8918000000000001E-2</v>
      </c>
      <c r="M76" s="21">
        <f>+'[3]26'!$R$23/10^6</f>
        <v>3.7142000000000001E-2</v>
      </c>
      <c r="N76" s="21">
        <f>+'[3]26'!$S$23/10^6</f>
        <v>3.6145999999999998E-2</v>
      </c>
      <c r="O76" s="22">
        <f t="shared" si="4"/>
        <v>0.46212500000000001</v>
      </c>
    </row>
    <row r="77" spans="1:15">
      <c r="A77" s="10">
        <v>1019</v>
      </c>
      <c r="B77" s="10" t="s">
        <v>28</v>
      </c>
      <c r="C77" s="21">
        <f>+'[3]27'!$E$23/10^6</f>
        <v>8.0929999999999995E-3</v>
      </c>
      <c r="D77" s="21">
        <f>+'[3]27'!$F$23/10^6</f>
        <v>9.724E-3</v>
      </c>
      <c r="E77" s="21">
        <f>+'[3]27'!$G$23/10^6</f>
        <v>1.1875E-2</v>
      </c>
      <c r="F77" s="21">
        <f>+'[3]27'!$I$23/10^6</f>
        <v>1.269E-2</v>
      </c>
      <c r="G77" s="21">
        <f>+'[3]27'!$J$23/10^6</f>
        <v>1.0576E-2</v>
      </c>
      <c r="H77" s="21">
        <f>+'[3]27'!$K$23/10^6</f>
        <v>1.1776999999999999E-2</v>
      </c>
      <c r="I77" s="21">
        <f>+'[3]27'!$M$23/10^6</f>
        <v>1.1879000000000001E-2</v>
      </c>
      <c r="J77" s="21">
        <f>+'[3]27'!$N$23/10^6</f>
        <v>1.2888E-2</v>
      </c>
      <c r="K77" s="21">
        <f>+'[3]27'!$O$23/10^6</f>
        <v>1.1610000000000001E-2</v>
      </c>
      <c r="L77" s="21">
        <f>+'[3]27'!$Q$23/10^6</f>
        <v>1.0926E-2</v>
      </c>
      <c r="M77" s="21">
        <f>+'[3]27'!$R$23/10^6</f>
        <v>1.0636E-2</v>
      </c>
      <c r="N77" s="21">
        <f>+'[3]27'!$S$23/10^6</f>
        <v>1.1982E-2</v>
      </c>
      <c r="O77" s="22">
        <f t="shared" si="4"/>
        <v>0.134656</v>
      </c>
    </row>
    <row r="78" spans="1:15">
      <c r="A78" s="10">
        <v>1020</v>
      </c>
      <c r="B78" s="10" t="s">
        <v>29</v>
      </c>
      <c r="C78" s="21">
        <f>+'[3]28'!$E$23/10^6</f>
        <v>7.2370000000000004E-2</v>
      </c>
      <c r="D78" s="21">
        <f>+'[3]28'!$F$23/10^6</f>
        <v>6.8069000000000005E-2</v>
      </c>
      <c r="E78" s="21">
        <f>+'[3]28'!$G$23/10^6</f>
        <v>7.3297000000000001E-2</v>
      </c>
      <c r="F78" s="21">
        <f>+'[3]28'!$I$23/10^6</f>
        <v>7.3247000000000007E-2</v>
      </c>
      <c r="G78" s="21">
        <f>+'[3]28'!$J$23/10^6</f>
        <v>2.9248E-2</v>
      </c>
      <c r="H78" s="21">
        <f>+'[3]28'!$K$23/10^6</f>
        <v>8.0080999999999999E-2</v>
      </c>
      <c r="I78" s="21">
        <f>+'[3]28'!$M$23/10^6</f>
        <v>6.6261E-2</v>
      </c>
      <c r="J78" s="21">
        <f>+'[3]28'!$N$23/10^6</f>
        <v>6.5973000000000004E-2</v>
      </c>
      <c r="K78" s="21">
        <f>+'[3]28'!$O$23/10^6</f>
        <v>5.9207000000000003E-2</v>
      </c>
      <c r="L78" s="21">
        <f>+'[3]28'!$Q$23/10^6</f>
        <v>7.7046000000000003E-2</v>
      </c>
      <c r="M78" s="21">
        <f>+'[3]28'!$R$23/10^6</f>
        <v>7.2967000000000004E-2</v>
      </c>
      <c r="N78" s="21">
        <f>+'[3]28'!$S$23/10^6</f>
        <v>7.8839999999999993E-2</v>
      </c>
      <c r="O78" s="22">
        <f t="shared" si="4"/>
        <v>0.81660599999999994</v>
      </c>
    </row>
    <row r="79" spans="1:15">
      <c r="A79" s="10">
        <v>1021</v>
      </c>
      <c r="B79" s="10" t="s">
        <v>30</v>
      </c>
      <c r="C79" s="21">
        <f>+'[3]29'!$E$23/10^6</f>
        <v>1.0267999999999999E-2</v>
      </c>
      <c r="D79" s="21">
        <f>+'[3]29'!$F$23/10^6</f>
        <v>9.5709999999999996E-3</v>
      </c>
      <c r="E79" s="21">
        <f>+'[3]29'!$G$23/10^6</f>
        <v>1.0597000000000001E-2</v>
      </c>
      <c r="F79" s="21">
        <f>+'[3]29'!$I$23/10^6</f>
        <v>1.0461E-2</v>
      </c>
      <c r="G79" s="21">
        <f>+'[3]29'!$J$23/10^6</f>
        <v>9.8379999999999995E-3</v>
      </c>
      <c r="H79" s="21">
        <f>+'[3]29'!$K$23/10^6</f>
        <v>1.0460000000000001E-2</v>
      </c>
      <c r="I79" s="21">
        <f>+'[3]29'!$M$23/10^6</f>
        <v>9.5860000000000008E-3</v>
      </c>
      <c r="J79" s="21">
        <f>+'[3]29'!$N$23/10^6</f>
        <v>9.6530000000000001E-3</v>
      </c>
      <c r="K79" s="21">
        <f>+'[3]29'!$O$23/10^6</f>
        <v>1.0266000000000001E-2</v>
      </c>
      <c r="L79" s="21">
        <f>+'[3]29'!$Q$23/10^6</f>
        <v>9.9760000000000005E-3</v>
      </c>
      <c r="M79" s="21">
        <f>+'[3]29'!$R$23/10^6</f>
        <v>9.7129999999999994E-3</v>
      </c>
      <c r="N79" s="21">
        <f>+'[3]29'!$S$23/10^6</f>
        <v>1.0285000000000001E-2</v>
      </c>
      <c r="O79" s="22">
        <f t="shared" si="4"/>
        <v>0.12067399999999999</v>
      </c>
    </row>
    <row r="80" spans="1:15">
      <c r="A80" s="10">
        <v>1022</v>
      </c>
      <c r="B80" s="10" t="s">
        <v>31</v>
      </c>
      <c r="C80" s="21">
        <f>+'[3]30'!$E$23/10^6</f>
        <v>0.15940499999999999</v>
      </c>
      <c r="D80" s="21">
        <f>+'[3]30'!$F$23/10^6</f>
        <v>0.14698</v>
      </c>
      <c r="E80" s="21">
        <f>+'[3]30'!$G$23/10^6</f>
        <v>0.124435</v>
      </c>
      <c r="F80" s="21">
        <f>+'[3]30'!$I$23/10^6</f>
        <v>0.15409300000000001</v>
      </c>
      <c r="G80" s="21">
        <f>+'[3]30'!$J$23/10^6</f>
        <v>0.19430700000000001</v>
      </c>
      <c r="H80" s="21">
        <f>+'[3]30'!$K$23/10^6</f>
        <v>0.119808</v>
      </c>
      <c r="I80" s="21">
        <f>+'[3]30'!$M$23/10^6</f>
        <v>0.14097199999999999</v>
      </c>
      <c r="J80" s="21">
        <f>+'[3]30'!$N$23/10^6</f>
        <v>8.0284999999999995E-2</v>
      </c>
      <c r="K80" s="21">
        <f>+'[3]30'!$O$23/10^6</f>
        <v>0.11154600000000001</v>
      </c>
      <c r="L80" s="21">
        <f>+'[3]30'!$Q$23/10^6</f>
        <v>0.12034</v>
      </c>
      <c r="M80" s="21">
        <f>+'[3]30'!$R$23/10^6</f>
        <v>0.129137</v>
      </c>
      <c r="N80" s="21">
        <f>+'[3]30'!$S$23/10^6</f>
        <v>0.135098</v>
      </c>
      <c r="O80" s="22">
        <f t="shared" si="4"/>
        <v>1.6164059999999998</v>
      </c>
    </row>
    <row r="81" spans="1:15">
      <c r="A81" s="10">
        <v>1023</v>
      </c>
      <c r="B81" s="10" t="s">
        <v>32</v>
      </c>
      <c r="C81" s="21">
        <f>+'[3]31'!$E$23/10^6</f>
        <v>3.2820000000000002E-2</v>
      </c>
      <c r="D81" s="21">
        <f>+'[3]31'!$F$23/10^6</f>
        <v>2.7746E-2</v>
      </c>
      <c r="E81" s="21">
        <f>+'[3]31'!$G$23/10^6</f>
        <v>3.3311E-2</v>
      </c>
      <c r="F81" s="21">
        <f>+'[3]31'!$I$23/10^6</f>
        <v>3.0692000000000001E-2</v>
      </c>
      <c r="G81" s="21">
        <f>+'[3]31'!$J$23/10^6</f>
        <v>2.8329E-2</v>
      </c>
      <c r="H81" s="21">
        <f>+'[3]31'!$K$23/10^6</f>
        <v>3.6753000000000001E-2</v>
      </c>
      <c r="I81" s="21">
        <f>+'[3]31'!$M$23/10^6</f>
        <v>3.3756000000000001E-2</v>
      </c>
      <c r="J81" s="21">
        <f>+'[3]31'!$N$23/10^6</f>
        <v>2.1271999999999999E-2</v>
      </c>
      <c r="K81" s="21">
        <f>+'[3]31'!$O$23/10^6</f>
        <v>2.5642999999999999E-2</v>
      </c>
      <c r="L81" s="21">
        <f>+'[3]31'!$Q$23/10^6</f>
        <v>2.8590999999999998E-2</v>
      </c>
      <c r="M81" s="21">
        <f>+'[3]31'!$R$23/10^6</f>
        <v>3.1635999999999997E-2</v>
      </c>
      <c r="N81" s="21">
        <f>+'[3]31'!$S$23/10^6</f>
        <v>2.9108999999999999E-2</v>
      </c>
      <c r="O81" s="22">
        <f t="shared" si="4"/>
        <v>0.35965800000000003</v>
      </c>
    </row>
    <row r="82" spans="1:15">
      <c r="A82" s="10">
        <v>1024</v>
      </c>
      <c r="B82" s="10" t="s">
        <v>33</v>
      </c>
      <c r="C82" s="21">
        <f>+'[3]32'!$E$23/10^6</f>
        <v>0.34632800000000002</v>
      </c>
      <c r="D82" s="21">
        <f>+'[3]32'!$F$23/10^6</f>
        <v>0.31282661</v>
      </c>
      <c r="E82" s="21">
        <f>+'[3]32'!$G$23/10^6</f>
        <v>0.29439999999999988</v>
      </c>
      <c r="F82" s="21">
        <f>+'[3]32'!$I$23/10^6</f>
        <v>0.27386539000000015</v>
      </c>
      <c r="G82" s="21">
        <f>+'[3]32'!$J$23/10^6</f>
        <v>0.223525</v>
      </c>
      <c r="H82" s="21">
        <f>+'[3]32'!$K$23/10^6</f>
        <v>0.28295999999999999</v>
      </c>
      <c r="I82" s="21">
        <f>+'[3]32'!$M$23/10^6</f>
        <v>0.28398800000000002</v>
      </c>
      <c r="J82" s="21">
        <f>+'[3]32'!$N$23/10^6</f>
        <v>0.269318</v>
      </c>
      <c r="K82" s="21">
        <f>+'[3]32'!$O$23/10^6</f>
        <v>0.222577</v>
      </c>
      <c r="L82" s="21">
        <f>+'[3]32'!$Q$23/10^6</f>
        <v>0.2033171900000004</v>
      </c>
      <c r="M82" s="21">
        <f>+'[3]32'!$R$23/10^6</f>
        <v>0.19256758999999984</v>
      </c>
      <c r="N82" s="21">
        <f>+'[3]32'!$S$23/10^6</f>
        <v>0.1783402</v>
      </c>
      <c r="O82" s="22">
        <f t="shared" si="4"/>
        <v>3.0840129800000002</v>
      </c>
    </row>
    <row r="83" spans="1:15">
      <c r="A83" s="10">
        <v>1025</v>
      </c>
      <c r="B83" s="10" t="s">
        <v>34</v>
      </c>
      <c r="C83" s="21">
        <f>+'[3]33'!$E$23/10^6</f>
        <v>2.2179999999999998E-2</v>
      </c>
      <c r="D83" s="21">
        <f>+'[3]33'!$F$23/10^6</f>
        <v>3.5090999999999997E-2</v>
      </c>
      <c r="E83" s="21">
        <f>+'[3]33'!$G$23/10^6</f>
        <v>4.2362999999999998E-2</v>
      </c>
      <c r="F83" s="21">
        <f>+'[3]33'!$I$23/10^6</f>
        <v>4.8735000000000001E-2</v>
      </c>
      <c r="G83" s="21">
        <f>+'[3]33'!$J$23/10^6</f>
        <v>4.4583999999999999E-2</v>
      </c>
      <c r="H83" s="21">
        <f>+'[3]33'!$K$23/10^6</f>
        <v>4.9841999999999997E-2</v>
      </c>
      <c r="I83" s="21">
        <f>+'[3]33'!$M$23/10^6</f>
        <v>4.5968000000000002E-2</v>
      </c>
      <c r="J83" s="21">
        <f>+'[3]33'!$N$23/10^6</f>
        <v>4.1401E-2</v>
      </c>
      <c r="K83" s="21">
        <f>+'[3]33'!$O$23/10^6</f>
        <v>3.5055000000000003E-2</v>
      </c>
      <c r="L83" s="21">
        <f>+'[3]33'!$Q$23/10^6</f>
        <v>3.5825000000000003E-2</v>
      </c>
      <c r="M83" s="21">
        <f>+'[3]33'!$R$23/10^6</f>
        <v>4.3577999999999999E-2</v>
      </c>
      <c r="N83" s="21">
        <f>+'[3]33'!$S$23/10^6</f>
        <v>5.6286999999999997E-2</v>
      </c>
      <c r="O83" s="22">
        <f t="shared" si="4"/>
        <v>0.50090900000000005</v>
      </c>
    </row>
    <row r="84" spans="1:15">
      <c r="A84" s="10">
        <v>1026</v>
      </c>
      <c r="B84" s="10" t="s">
        <v>35</v>
      </c>
      <c r="C84" s="21">
        <f>+'[3]34'!$E$23/10^6</f>
        <v>9.9710000000000007E-3</v>
      </c>
      <c r="D84" s="21">
        <f>+'[3]34'!$F$23/10^6</f>
        <v>9.7970000000000002E-3</v>
      </c>
      <c r="E84" s="21">
        <f>+'[3]34'!$G$23/10^6</f>
        <v>7.6509999999999998E-3</v>
      </c>
      <c r="F84" s="21">
        <f>+'[3]34'!$I$23/10^6</f>
        <v>7.2100000000000003E-3</v>
      </c>
      <c r="G84" s="21">
        <f>+'[3]34'!$J$23/10^6</f>
        <v>7.1089999999999999E-3</v>
      </c>
      <c r="H84" s="21">
        <f>+'[3]34'!$K$23/10^6</f>
        <v>9.5910000000000006E-3</v>
      </c>
      <c r="I84" s="21">
        <f>+'[3]34'!$M$23/10^6</f>
        <v>1.0257E-2</v>
      </c>
      <c r="J84" s="21">
        <f>+'[3]34'!$N$23/10^6</f>
        <v>9.7249999999999993E-3</v>
      </c>
      <c r="K84" s="21">
        <f>+'[3]34'!$O$23/10^6</f>
        <v>3.7069999999999998E-3</v>
      </c>
      <c r="L84" s="21">
        <f>+'[3]34'!$Q$23/10^6</f>
        <v>4.9680000000000002E-3</v>
      </c>
      <c r="M84" s="21">
        <f>+'[3]34'!$R$23/10^6</f>
        <v>6.5830000000000003E-3</v>
      </c>
      <c r="N84" s="21">
        <f>+'[3]34'!$S$23/10^6</f>
        <v>4.2770000000000004E-3</v>
      </c>
      <c r="O84" s="22">
        <f t="shared" si="4"/>
        <v>9.084600000000001E-2</v>
      </c>
    </row>
    <row r="85" spans="1:15">
      <c r="A85" s="10">
        <v>1027</v>
      </c>
      <c r="B85" s="10" t="s">
        <v>36</v>
      </c>
      <c r="C85" s="21">
        <f>+'[3]35'!$E$23/10^6</f>
        <v>9.5010000000000008E-3</v>
      </c>
      <c r="D85" s="21">
        <f>+'[3]35'!$F$23/10^6</f>
        <v>2.6389999999999999E-3</v>
      </c>
      <c r="E85" s="21">
        <f>+'[3]35'!$G$23/10^6</f>
        <v>3.241E-3</v>
      </c>
      <c r="F85" s="21">
        <f>+'[3]35'!$I$23/10^6</f>
        <v>2.532E-3</v>
      </c>
      <c r="G85" s="21">
        <f>+'[3]35'!$J$23/10^6</f>
        <v>6.1679999999999999E-3</v>
      </c>
      <c r="H85" s="21">
        <f>+'[3]35'!$K$23/10^6</f>
        <v>9.8589999999999997E-3</v>
      </c>
      <c r="I85" s="21">
        <f>+'[3]35'!$M$23/10^6</f>
        <v>1.2638E-2</v>
      </c>
      <c r="J85" s="21">
        <f>+'[3]35'!$N$23/10^6</f>
        <v>9.9505999999999761E-3</v>
      </c>
      <c r="K85" s="21">
        <f>+'[3]35'!$O$23/10^6</f>
        <v>1.1816999999999999E-2</v>
      </c>
      <c r="L85" s="21">
        <f>+'[3]35'!$Q$23/10^6</f>
        <v>1.1483999999999999E-2</v>
      </c>
      <c r="M85" s="21">
        <f>+'[3]35'!$R$23/10^6</f>
        <v>1.0425E-2</v>
      </c>
      <c r="N85" s="21">
        <f>+'[3]35'!$S$23/10^6</f>
        <v>8.4860000000000005E-3</v>
      </c>
      <c r="O85" s="22">
        <f t="shared" si="4"/>
        <v>9.8740599999999956E-2</v>
      </c>
    </row>
    <row r="86" spans="1:15">
      <c r="A86" s="10">
        <v>1028</v>
      </c>
      <c r="B86" s="10" t="s">
        <v>37</v>
      </c>
      <c r="C86" s="21">
        <f>+'[3]36'!$E$23/10^6</f>
        <v>9.9677000000000002E-2</v>
      </c>
      <c r="D86" s="21">
        <f>+'[3]36'!$F$23/10^6</f>
        <v>0.100077</v>
      </c>
      <c r="E86" s="21">
        <f>+'[3]36'!$G$23/10^6</f>
        <v>0.103655</v>
      </c>
      <c r="F86" s="21">
        <f>+'[3]36'!$I$23/10^6</f>
        <v>0.100671</v>
      </c>
      <c r="G86" s="21">
        <f>+'[3]36'!$J$23/10^6</f>
        <v>9.2925999999999995E-2</v>
      </c>
      <c r="H86" s="21">
        <f>+'[3]36'!$K$23/10^6</f>
        <v>0.105822</v>
      </c>
      <c r="I86" s="21">
        <f>+'[3]36'!$M$23/10^6</f>
        <v>0.10209</v>
      </c>
      <c r="J86" s="21">
        <f>+'[3]36'!$N$23/10^6</f>
        <v>8.8857000000000005E-2</v>
      </c>
      <c r="K86" s="21">
        <f>+'[3]36'!$O$23/10^6</f>
        <v>8.0593999999999999E-2</v>
      </c>
      <c r="L86" s="21">
        <f>+'[3]36'!$Q$23/10^6</f>
        <v>8.6839E-2</v>
      </c>
      <c r="M86" s="21">
        <f>+'[3]36'!$R$23/10^6</f>
        <v>8.7223999999999996E-2</v>
      </c>
      <c r="N86" s="21">
        <f>+'[3]36'!$S$23/10^6</f>
        <v>9.1963000000000003E-2</v>
      </c>
      <c r="O86" s="22">
        <f t="shared" si="4"/>
        <v>1.140395</v>
      </c>
    </row>
    <row r="87" spans="1:15">
      <c r="A87" s="10">
        <v>1029</v>
      </c>
      <c r="B87" s="10" t="s">
        <v>38</v>
      </c>
      <c r="C87" s="21">
        <f>+'[3]37'!$E$23/10^6</f>
        <v>5.0179999999999999E-3</v>
      </c>
      <c r="D87" s="21">
        <f>+'[3]37'!$F$23/10^6</f>
        <v>4.9490000000000003E-3</v>
      </c>
      <c r="E87" s="21">
        <f>+'[3]37'!$G$23/10^6</f>
        <v>4.7460000000000002E-3</v>
      </c>
      <c r="F87" s="21">
        <f>+'[3]37'!$I$23/10^6</f>
        <v>5.3839999999999999E-3</v>
      </c>
      <c r="G87" s="21">
        <f>+'[3]37'!$J$23/10^6</f>
        <v>5.0390000000000001E-3</v>
      </c>
      <c r="H87" s="21">
        <f>+'[3]37'!$K$23/10^6</f>
        <v>5.3550000000000004E-3</v>
      </c>
      <c r="I87" s="21">
        <f>+'[3]37'!$M$23/10^6</f>
        <v>5.679E-3</v>
      </c>
      <c r="J87" s="21">
        <f>+'[3]37'!$N$23/10^6</f>
        <v>5.568E-3</v>
      </c>
      <c r="K87" s="21">
        <f>+'[3]37'!$O$23/10^6</f>
        <v>5.7229999999999998E-3</v>
      </c>
      <c r="L87" s="21">
        <f>+'[3]37'!$Q$23/10^6</f>
        <v>5.352E-3</v>
      </c>
      <c r="M87" s="21">
        <f>+'[3]37'!$R$23/10^6</f>
        <v>5.5820000000000002E-3</v>
      </c>
      <c r="N87" s="21">
        <f>+'[3]37'!$S$23/10^6</f>
        <v>5.5250000000000004E-3</v>
      </c>
      <c r="O87" s="22">
        <f t="shared" si="4"/>
        <v>6.3920000000000005E-2</v>
      </c>
    </row>
    <row r="88" spans="1:15">
      <c r="A88" s="15">
        <v>1030</v>
      </c>
      <c r="B88" s="15" t="s">
        <v>18</v>
      </c>
      <c r="C88" s="23">
        <f>+'[3]17'!$E$23/10^6</f>
        <v>1.0534E-2</v>
      </c>
      <c r="D88" s="23">
        <f>+'[3]17'!$F$23/10^6</f>
        <v>1.0513E-2</v>
      </c>
      <c r="E88" s="23">
        <f>+'[3]17'!$G$23/10^6</f>
        <v>1.0995E-2</v>
      </c>
      <c r="F88" s="23">
        <f>+'[3]17'!$I$23/10^6</f>
        <v>1.1351E-2</v>
      </c>
      <c r="G88" s="23">
        <f>+'[3]17'!$J$23/10^6</f>
        <v>1.0710000000000001E-2</v>
      </c>
      <c r="H88" s="23">
        <f>+'[3]17'!$K$23/10^6</f>
        <v>1.2111E-2</v>
      </c>
      <c r="I88" s="23">
        <f>+'[3]17'!$M$23/10^6</f>
        <v>1.1455999999999999E-2</v>
      </c>
      <c r="J88" s="23">
        <f>+'[3]17'!$N$23/10^6</f>
        <v>1.1534000000000001E-2</v>
      </c>
      <c r="K88" s="23">
        <f>+'[3]17'!$O$23/10^6</f>
        <v>1.2234999999999999E-2</v>
      </c>
      <c r="L88" s="23">
        <f>+'[3]17'!$Q$23/10^6</f>
        <v>1.2821000000000001E-2</v>
      </c>
      <c r="M88" s="23">
        <f>+'[3]17'!$R$23/10^6</f>
        <v>1.2538000000000001E-2</v>
      </c>
      <c r="N88" s="23">
        <f>+'[3]17'!$S$23/10^6</f>
        <v>1.1787000000000001E-2</v>
      </c>
      <c r="O88" s="24">
        <f t="shared" si="4"/>
        <v>0.13858499999999999</v>
      </c>
    </row>
    <row r="89" spans="1:15">
      <c r="A89" s="4">
        <v>10300</v>
      </c>
      <c r="B89" s="4" t="s">
        <v>65</v>
      </c>
      <c r="C89" s="18">
        <f>SUM(C62:C88)</f>
        <v>2.5311200000000005</v>
      </c>
      <c r="D89" s="18">
        <f t="shared" ref="D89:N89" si="5">SUM(D62:D88)</f>
        <v>2.3747056099999999</v>
      </c>
      <c r="E89" s="18">
        <f t="shared" si="5"/>
        <v>2.3529309999999994</v>
      </c>
      <c r="F89" s="18">
        <f t="shared" si="5"/>
        <v>2.4073043900000006</v>
      </c>
      <c r="G89" s="18">
        <f t="shared" si="5"/>
        <v>2.2607300000000001</v>
      </c>
      <c r="H89" s="18">
        <f t="shared" si="5"/>
        <v>2.4598450000000001</v>
      </c>
      <c r="I89" s="18">
        <f t="shared" si="5"/>
        <v>2.4343079999999993</v>
      </c>
      <c r="J89" s="18">
        <f t="shared" si="5"/>
        <v>2.1624525999999995</v>
      </c>
      <c r="K89" s="18">
        <f t="shared" si="5"/>
        <v>2.1283430000000001</v>
      </c>
      <c r="L89" s="18">
        <f t="shared" si="5"/>
        <v>2.1928271899999991</v>
      </c>
      <c r="M89" s="18">
        <f t="shared" si="5"/>
        <v>2.3662045900000002</v>
      </c>
      <c r="N89" s="18">
        <f t="shared" si="5"/>
        <v>2.2994352</v>
      </c>
      <c r="O89" s="18">
        <f t="shared" si="4"/>
        <v>27.970206579999999</v>
      </c>
    </row>
    <row r="90" spans="1:15">
      <c r="A90" s="32"/>
      <c r="B90" s="32"/>
      <c r="C90"/>
      <c r="D90"/>
      <c r="E90"/>
      <c r="F90"/>
      <c r="G90"/>
      <c r="H90"/>
      <c r="I90"/>
      <c r="J90"/>
      <c r="K90"/>
      <c r="L90"/>
      <c r="M90"/>
      <c r="N90"/>
      <c r="O90" s="32"/>
    </row>
    <row r="91" spans="1:15">
      <c r="A91" s="3" t="s">
        <v>55</v>
      </c>
      <c r="B91" s="3" t="s">
        <v>41</v>
      </c>
      <c r="C91" s="3" t="s">
        <v>0</v>
      </c>
      <c r="D91" s="3" t="s">
        <v>1</v>
      </c>
      <c r="E91" s="3" t="s">
        <v>2</v>
      </c>
      <c r="F91" s="3" t="s">
        <v>3</v>
      </c>
      <c r="G91" s="3" t="s">
        <v>4</v>
      </c>
      <c r="H91" s="3" t="s">
        <v>5</v>
      </c>
      <c r="I91" s="3" t="s">
        <v>6</v>
      </c>
      <c r="J91" s="3" t="s">
        <v>7</v>
      </c>
      <c r="K91" s="3" t="s">
        <v>8</v>
      </c>
      <c r="L91" s="3" t="s">
        <v>9</v>
      </c>
      <c r="M91" s="3" t="s">
        <v>10</v>
      </c>
      <c r="N91" s="3" t="s">
        <v>11</v>
      </c>
      <c r="O91" s="3" t="s">
        <v>65</v>
      </c>
    </row>
    <row r="92" spans="1:15">
      <c r="A92" s="7">
        <v>1004</v>
      </c>
      <c r="B92" s="7" t="s">
        <v>99</v>
      </c>
      <c r="C92" s="26">
        <f>+'[3]11'!$E$25</f>
        <v>28.791822523148983</v>
      </c>
      <c r="D92" s="26">
        <f>+'[3]11'!$F$25</f>
        <v>28.739431928719569</v>
      </c>
      <c r="E92" s="26">
        <f>+'[3]11'!$G$25</f>
        <v>28.813231805375498</v>
      </c>
      <c r="F92" s="26">
        <f>+'[3]11'!$I$25</f>
        <v>27.624305870757521</v>
      </c>
      <c r="G92" s="26">
        <f>+'[3]11'!$J$25</f>
        <v>27.661723148294719</v>
      </c>
      <c r="H92" s="26">
        <f>+'[3]11'!$K$25</f>
        <v>30.935892171920699</v>
      </c>
      <c r="I92" s="26">
        <f>+'[3]11'!$M$25</f>
        <v>30.747344225632105</v>
      </c>
      <c r="J92" s="26">
        <f>+'[3]11'!$N$25</f>
        <v>28.218267862375477</v>
      </c>
      <c r="K92" s="26">
        <f>+'[3]11'!$O$25</f>
        <v>27.472972658554244</v>
      </c>
      <c r="L92" s="26">
        <f>+'[3]11'!$Q$25</f>
        <v>27.028251022964945</v>
      </c>
      <c r="M92" s="26">
        <f>+'[3]11'!$R$25</f>
        <v>29.643441707257434</v>
      </c>
      <c r="N92" s="26">
        <f>+'[3]11'!$S$25</f>
        <v>30.538051919598967</v>
      </c>
      <c r="O92" s="27">
        <f>+'[3]11'!$T$25</f>
        <v>28.850661655296832</v>
      </c>
    </row>
    <row r="93" spans="1:15">
      <c r="A93" s="10">
        <v>1005</v>
      </c>
      <c r="B93" s="10" t="s">
        <v>13</v>
      </c>
      <c r="C93" s="28">
        <f>+'[3]12'!$E$25</f>
        <v>28.307126505798028</v>
      </c>
      <c r="D93" s="28">
        <f>+'[3]12'!$F$25</f>
        <v>26.934748208135531</v>
      </c>
      <c r="E93" s="28">
        <f>+'[3]12'!$G$25</f>
        <v>23.776992069674996</v>
      </c>
      <c r="F93" s="28">
        <f>+'[3]12'!$I$25</f>
        <v>16.814012712478519</v>
      </c>
      <c r="G93" s="28">
        <f>+'[3]12'!$J$25</f>
        <v>22.53748864819368</v>
      </c>
      <c r="H93" s="28">
        <f>+'[3]12'!$K$25</f>
        <v>19.57149469878987</v>
      </c>
      <c r="I93" s="28">
        <f>+'[3]12'!$M$25</f>
        <v>19.952379030630777</v>
      </c>
      <c r="J93" s="28">
        <f>+'[3]12'!$N$25</f>
        <v>18.386653259731997</v>
      </c>
      <c r="K93" s="28">
        <f>+'[3]12'!$O$25</f>
        <v>23.565376373680383</v>
      </c>
      <c r="L93" s="28">
        <f>+'[3]12'!$Q$25</f>
        <v>23.489251592356688</v>
      </c>
      <c r="M93" s="28">
        <f>+'[3]12'!$R$25</f>
        <v>24.246647581738738</v>
      </c>
      <c r="N93" s="28">
        <f>+'[3]12'!$S$25</f>
        <v>23.893310121860235</v>
      </c>
      <c r="O93" s="29">
        <f>+'[3]12'!$T$25</f>
        <v>22.739668167883785</v>
      </c>
    </row>
    <row r="94" spans="1:15">
      <c r="A94" s="10">
        <v>1006</v>
      </c>
      <c r="B94" s="10" t="s">
        <v>14</v>
      </c>
      <c r="C94" s="28">
        <f>+'[3]13'!$E$25</f>
        <v>26.032022156860503</v>
      </c>
      <c r="D94" s="28">
        <f>+'[3]13'!$F$25</f>
        <v>27.727404532476804</v>
      </c>
      <c r="E94" s="28">
        <f>+'[3]13'!$G$25</f>
        <v>19.000542528181324</v>
      </c>
      <c r="F94" s="28">
        <f>+'[3]13'!$I$25</f>
        <v>16.940690712157519</v>
      </c>
      <c r="G94" s="28">
        <f>+'[3]13'!$J$25</f>
        <v>29.963961140708243</v>
      </c>
      <c r="H94" s="28">
        <f>+'[3]13'!$K$25</f>
        <v>23.260692725949394</v>
      </c>
      <c r="I94" s="28">
        <f>+'[3]13'!$M$25</f>
        <v>21.942138827945605</v>
      </c>
      <c r="J94" s="28">
        <f>+'[3]13'!$N$25</f>
        <v>17.632308524545824</v>
      </c>
      <c r="K94" s="28">
        <f>+'[3]13'!$O$25</f>
        <v>13.116182168181487</v>
      </c>
      <c r="L94" s="28">
        <f>+'[3]13'!$Q$25</f>
        <v>11.893027671515929</v>
      </c>
      <c r="M94" s="28">
        <f>+'[3]13'!$R$25</f>
        <v>16.015657833119199</v>
      </c>
      <c r="N94" s="28">
        <f>+'[3]13'!$S$25</f>
        <v>18.026153051789766</v>
      </c>
      <c r="O94" s="29">
        <f>+'[3]13'!$T$25</f>
        <v>20.446594590449902</v>
      </c>
    </row>
    <row r="95" spans="1:15">
      <c r="A95" s="10">
        <v>1007</v>
      </c>
      <c r="B95" s="10" t="s">
        <v>15</v>
      </c>
      <c r="C95" s="28">
        <f>+'[3]14'!$E$25</f>
        <v>33.785313688308506</v>
      </c>
      <c r="D95" s="28">
        <f>+'[3]14'!$F$25</f>
        <v>21.585240092548506</v>
      </c>
      <c r="E95" s="28">
        <f>+'[3]14'!$G$25</f>
        <v>11.62610885306195</v>
      </c>
      <c r="F95" s="28">
        <f>+'[3]14'!$I$25</f>
        <v>26.382923308988705</v>
      </c>
      <c r="G95" s="28">
        <f>+'[3]14'!$J$25</f>
        <v>23.584961207306524</v>
      </c>
      <c r="H95" s="28">
        <f>+'[3]14'!$K$25</f>
        <v>24.262317360255661</v>
      </c>
      <c r="I95" s="28">
        <f>+'[3]14'!$M$25</f>
        <v>18.961480200125198</v>
      </c>
      <c r="J95" s="28">
        <f>+'[3]14'!$N$25</f>
        <v>17.714801639271027</v>
      </c>
      <c r="K95" s="28">
        <f>+'[3]14'!$O$25</f>
        <v>25.850640834513115</v>
      </c>
      <c r="L95" s="28">
        <f>+'[3]14'!$Q$25</f>
        <v>14.154269340974212</v>
      </c>
      <c r="M95" s="28">
        <f>+'[3]14'!$R$25</f>
        <v>24.690332543194387</v>
      </c>
      <c r="N95" s="28">
        <f>+'[3]14'!$S$25</f>
        <v>21.931874324017571</v>
      </c>
      <c r="O95" s="29">
        <f>+'[3]14'!$T$25</f>
        <v>22.373132167428498</v>
      </c>
    </row>
    <row r="96" spans="1:15">
      <c r="A96" s="10">
        <v>1008</v>
      </c>
      <c r="B96" s="10" t="s">
        <v>16</v>
      </c>
      <c r="C96" s="28">
        <f>+'[3]15'!$E$25</f>
        <v>23.17261367058115</v>
      </c>
      <c r="D96" s="28">
        <f>+'[3]15'!$F$25</f>
        <v>25.000460787024238</v>
      </c>
      <c r="E96" s="28">
        <f>+'[3]15'!$G$25</f>
        <v>26.62144900419193</v>
      </c>
      <c r="F96" s="28">
        <f>+'[3]15'!$I$25</f>
        <v>27.107918871831959</v>
      </c>
      <c r="G96" s="28">
        <f>+'[3]15'!$J$25</f>
        <v>27.411248082112056</v>
      </c>
      <c r="H96" s="28">
        <f>+'[3]15'!$K$25</f>
        <v>26.798157356438441</v>
      </c>
      <c r="I96" s="28">
        <f>+'[3]15'!$M$25</f>
        <v>25.837695915982263</v>
      </c>
      <c r="J96" s="28">
        <f>+'[3]15'!$N$25</f>
        <v>22.749857585923159</v>
      </c>
      <c r="K96" s="28">
        <f>+'[3]15'!$O$25</f>
        <v>23.759246920540551</v>
      </c>
      <c r="L96" s="28">
        <f>+'[3]15'!$Q$25</f>
        <v>22.567579466408382</v>
      </c>
      <c r="M96" s="28">
        <f>+'[3]15'!$R$25</f>
        <v>23.840507173840507</v>
      </c>
      <c r="N96" s="28">
        <f>+'[3]15'!$S$25</f>
        <v>25.592850608683413</v>
      </c>
      <c r="O96" s="29">
        <f>+'[3]15'!$T$25</f>
        <v>25.042560898954914</v>
      </c>
    </row>
    <row r="97" spans="1:15">
      <c r="A97" s="10">
        <v>1009</v>
      </c>
      <c r="B97" s="10" t="s">
        <v>17</v>
      </c>
      <c r="C97" s="28">
        <f>+'[3]16'!$E$25</f>
        <v>28.817238212732011</v>
      </c>
      <c r="D97" s="28">
        <f>+'[3]16'!$F$25</f>
        <v>29.929787438684237</v>
      </c>
      <c r="E97" s="28">
        <f>+'[3]16'!$G$25</f>
        <v>28.436929090368356</v>
      </c>
      <c r="F97" s="28">
        <f>+'[3]16'!$I$25</f>
        <v>26.519157243959977</v>
      </c>
      <c r="G97" s="28">
        <f>+'[3]16'!$J$25</f>
        <v>25.229990800367986</v>
      </c>
      <c r="H97" s="28">
        <f>+'[3]16'!$K$25</f>
        <v>24.239143399792638</v>
      </c>
      <c r="I97" s="28">
        <f>+'[3]16'!$M$25</f>
        <v>24.491164037913634</v>
      </c>
      <c r="J97" s="28">
        <f>+'[3]16'!$N$25</f>
        <v>27.880784421945876</v>
      </c>
      <c r="K97" s="28">
        <f>+'[3]16'!$O$25</f>
        <v>27.008223203774353</v>
      </c>
      <c r="L97" s="28">
        <f>+'[3]16'!$Q$25</f>
        <v>23.99702823179792</v>
      </c>
      <c r="M97" s="28">
        <f>+'[3]16'!$R$25</f>
        <v>26.658300466116888</v>
      </c>
      <c r="N97" s="28">
        <f>+'[3]16'!$S$25</f>
        <v>26.537843334014156</v>
      </c>
      <c r="O97" s="29">
        <f>+'[3]16'!$T$25</f>
        <v>26.652056463159106</v>
      </c>
    </row>
    <row r="98" spans="1:15">
      <c r="A98" s="10">
        <v>1010</v>
      </c>
      <c r="B98" s="10" t="s">
        <v>19</v>
      </c>
      <c r="C98" s="28">
        <f>+'[3]18'!$E$25</f>
        <v>31.740080272316213</v>
      </c>
      <c r="D98" s="28">
        <f>+'[3]18'!$F$25</f>
        <v>33.925589036922588</v>
      </c>
      <c r="E98" s="28">
        <f>+'[3]18'!$G$25</f>
        <v>29.530984885042262</v>
      </c>
      <c r="F98" s="28">
        <f>+'[3]18'!$I$25</f>
        <v>32.949947312961008</v>
      </c>
      <c r="G98" s="28">
        <f>+'[3]18'!$J$25</f>
        <v>34.788772008775382</v>
      </c>
      <c r="H98" s="28">
        <f>+'[3]18'!$K$25</f>
        <v>37.717254767614477</v>
      </c>
      <c r="I98" s="28">
        <f>+'[3]18'!$M$25</f>
        <v>37.9889542873441</v>
      </c>
      <c r="J98" s="28">
        <f>+'[3]18'!$N$25</f>
        <v>26.555057636481497</v>
      </c>
      <c r="K98" s="28">
        <f>+'[3]18'!$O$25</f>
        <v>30.078644568774411</v>
      </c>
      <c r="L98" s="28">
        <f>+'[3]18'!$Q$25</f>
        <v>28.435695321744149</v>
      </c>
      <c r="M98" s="28">
        <f>+'[3]18'!$R$25</f>
        <v>32.77300016225864</v>
      </c>
      <c r="N98" s="28">
        <f>+'[3]18'!$S$25</f>
        <v>28.419981387856392</v>
      </c>
      <c r="O98" s="29">
        <f>+'[3]18'!$T$25</f>
        <v>32.094321796763928</v>
      </c>
    </row>
    <row r="99" spans="1:15">
      <c r="A99" s="10">
        <v>1011</v>
      </c>
      <c r="B99" s="10" t="s">
        <v>20</v>
      </c>
      <c r="C99" s="28">
        <f>+'[3]19'!$E$25</f>
        <v>33.128714097061739</v>
      </c>
      <c r="D99" s="28">
        <f>+'[3]19'!$F$25</f>
        <v>22.81282316442606</v>
      </c>
      <c r="E99" s="28">
        <f>+'[3]19'!$G$25</f>
        <v>6.5271096086334675</v>
      </c>
      <c r="F99" s="28">
        <f>+'[3]19'!$I$25</f>
        <v>7.8425331850998568</v>
      </c>
      <c r="G99" s="28">
        <f>+'[3]19'!$J$25</f>
        <v>10.425811186541148</v>
      </c>
      <c r="H99" s="28">
        <f>+'[3]19'!$K$25</f>
        <v>7.5916474554588707</v>
      </c>
      <c r="I99" s="28">
        <f>+'[3]19'!$M$25</f>
        <v>4.6380780481732744</v>
      </c>
      <c r="J99" s="28">
        <f>+'[3]19'!$N$25</f>
        <v>7.3826597131681879</v>
      </c>
      <c r="K99" s="28">
        <f>+'[3]19'!$O$25</f>
        <v>8.1190849263553737</v>
      </c>
      <c r="L99" s="28">
        <f>+'[3]19'!$Q$25</f>
        <v>7.6988643814419468</v>
      </c>
      <c r="M99" s="28">
        <f>+'[3]19'!$R$25</f>
        <v>13.01640340218712</v>
      </c>
      <c r="N99" s="28">
        <f>+'[3]19'!$S$25</f>
        <v>14.881924493664096</v>
      </c>
      <c r="O99" s="29">
        <f>+'[3]19'!$T$25</f>
        <v>12.532728027522371</v>
      </c>
    </row>
    <row r="100" spans="1:15">
      <c r="A100" s="10">
        <v>1012</v>
      </c>
      <c r="B100" s="10" t="s">
        <v>21</v>
      </c>
      <c r="C100" s="28">
        <f>+'[3]20'!$E$25</f>
        <v>24.3629525490887</v>
      </c>
      <c r="D100" s="28">
        <f>+'[3]20'!$F$25</f>
        <v>25.500976994280663</v>
      </c>
      <c r="E100" s="28">
        <f>+'[3]20'!$G$25</f>
        <v>25.091423277585449</v>
      </c>
      <c r="F100" s="28">
        <f>+'[3]20'!$I$25</f>
        <v>23.633868523169863</v>
      </c>
      <c r="G100" s="28">
        <f>+'[3]20'!$J$25</f>
        <v>27.82806956484681</v>
      </c>
      <c r="H100" s="28">
        <f>+'[3]20'!$K$25</f>
        <v>27.771807022073961</v>
      </c>
      <c r="I100" s="28">
        <f>+'[3]20'!$M$25</f>
        <v>26.253916539828403</v>
      </c>
      <c r="J100" s="28">
        <f>+'[3]20'!$N$25</f>
        <v>24.197438916789956</v>
      </c>
      <c r="K100" s="28">
        <f>+'[3]20'!$O$25</f>
        <v>24.667904339978108</v>
      </c>
      <c r="L100" s="28">
        <f>+'[3]20'!$Q$25</f>
        <v>26.892408994076519</v>
      </c>
      <c r="M100" s="28">
        <f>+'[3]20'!$R$25</f>
        <v>26.399137998429634</v>
      </c>
      <c r="N100" s="28">
        <f>+'[3]20'!$S$25</f>
        <v>26.727830809188113</v>
      </c>
      <c r="O100" s="29">
        <f>+'[3]20'!$T$25</f>
        <v>25.783456106041797</v>
      </c>
    </row>
    <row r="101" spans="1:15">
      <c r="A101" s="10">
        <v>1013</v>
      </c>
      <c r="B101" s="10" t="s">
        <v>22</v>
      </c>
      <c r="C101" s="28">
        <f>+'[3]21'!$E$25</f>
        <v>28.906112383301039</v>
      </c>
      <c r="D101" s="28">
        <f>+'[3]21'!$F$25</f>
        <v>29.572731637061931</v>
      </c>
      <c r="E101" s="28">
        <f>+'[3]21'!$G$25</f>
        <v>25.979047143926167</v>
      </c>
      <c r="F101" s="28">
        <f>+'[3]21'!$I$25</f>
        <v>27.882611389624287</v>
      </c>
      <c r="G101" s="28">
        <f>+'[3]21'!$J$25</f>
        <v>27.393600497048773</v>
      </c>
      <c r="H101" s="28">
        <f>+'[3]21'!$K$25</f>
        <v>26.462782000241283</v>
      </c>
      <c r="I101" s="28">
        <f>+'[3]21'!$M$25</f>
        <v>26.771030993042377</v>
      </c>
      <c r="J101" s="28">
        <f>+'[3]21'!$N$25</f>
        <v>28.299370532380241</v>
      </c>
      <c r="K101" s="28">
        <f>+'[3]21'!$O$25</f>
        <v>28.738177900155634</v>
      </c>
      <c r="L101" s="28">
        <f>+'[3]21'!$Q$25</f>
        <v>28.852191385156349</v>
      </c>
      <c r="M101" s="28">
        <f>+'[3]21'!$R$25</f>
        <v>27.928602633714036</v>
      </c>
      <c r="N101" s="28">
        <f>+'[3]21'!$S$25</f>
        <v>27.804512217986375</v>
      </c>
      <c r="O101" s="29">
        <f>+'[3]21'!$T$25</f>
        <v>27.863086685823756</v>
      </c>
    </row>
    <row r="102" spans="1:15">
      <c r="A102" s="10">
        <v>1014</v>
      </c>
      <c r="B102" s="10" t="s">
        <v>23</v>
      </c>
      <c r="C102" s="28">
        <f>+'[3]22'!$E$25</f>
        <v>34.838008860689328</v>
      </c>
      <c r="D102" s="28">
        <f>+'[3]22'!$F$25</f>
        <v>34.710132963922291</v>
      </c>
      <c r="E102" s="28">
        <f>+'[3]22'!$G$25</f>
        <v>35.848398307052918</v>
      </c>
      <c r="F102" s="28">
        <f>+'[3]22'!$I$25</f>
        <v>36.231671255663009</v>
      </c>
      <c r="G102" s="28">
        <f>+'[3]22'!$J$25</f>
        <v>32.383396506942979</v>
      </c>
      <c r="H102" s="28">
        <f>+'[3]22'!$K$25</f>
        <v>31.983966837014453</v>
      </c>
      <c r="I102" s="28">
        <f>+'[3]22'!$M$25</f>
        <v>34.534117320961599</v>
      </c>
      <c r="J102" s="28">
        <f>+'[3]22'!$N$25</f>
        <v>26.721176876949997</v>
      </c>
      <c r="K102" s="28">
        <f>+'[3]22'!$O$25</f>
        <v>24.715384863168456</v>
      </c>
      <c r="L102" s="28">
        <f>+'[3]22'!$Q$25</f>
        <v>33.84146476625363</v>
      </c>
      <c r="M102" s="28">
        <f>+'[3]22'!$R$25</f>
        <v>34.858588108375145</v>
      </c>
      <c r="N102" s="28">
        <f>+'[3]22'!$S$25</f>
        <v>25.418894653822878</v>
      </c>
      <c r="O102" s="29">
        <f>+'[3]22'!$T$25</f>
        <v>32.309014293334116</v>
      </c>
    </row>
    <row r="103" spans="1:15">
      <c r="A103" s="10">
        <v>1015</v>
      </c>
      <c r="B103" s="10" t="s">
        <v>24</v>
      </c>
      <c r="C103" s="28">
        <f>+'[3]23'!$E$25</f>
        <v>13.685831917772724</v>
      </c>
      <c r="D103" s="28">
        <f>+'[3]23'!$F$25</f>
        <v>16.49568233817994</v>
      </c>
      <c r="E103" s="28">
        <f>+'[3]23'!$G$25</f>
        <v>16.813963459330871</v>
      </c>
      <c r="F103" s="28">
        <f>+'[3]23'!$I$25</f>
        <v>17.421096630075784</v>
      </c>
      <c r="G103" s="28">
        <f>+'[3]23'!$J$25</f>
        <v>18.057524349535871</v>
      </c>
      <c r="H103" s="28">
        <f>+'[3]23'!$K$25</f>
        <v>15.371726367174615</v>
      </c>
      <c r="I103" s="28">
        <f>+'[3]23'!$M$25</f>
        <v>15.769932170924024</v>
      </c>
      <c r="J103" s="28">
        <f>+'[3]23'!$N$25</f>
        <v>12.32535316753183</v>
      </c>
      <c r="K103" s="28">
        <f>+'[3]23'!$O$25</f>
        <v>25.209663287019652</v>
      </c>
      <c r="L103" s="28">
        <f>+'[3]23'!$Q$25</f>
        <v>26.816804759645215</v>
      </c>
      <c r="M103" s="28">
        <f>+'[3]23'!$R$25</f>
        <v>26.886142144045639</v>
      </c>
      <c r="N103" s="28">
        <f>+'[3]23'!$S$25</f>
        <v>23.194680494733838</v>
      </c>
      <c r="O103" s="29">
        <f>+'[3]23'!$T$25</f>
        <v>19.252348022618861</v>
      </c>
    </row>
    <row r="104" spans="1:15">
      <c r="A104" s="10">
        <v>1016</v>
      </c>
      <c r="B104" s="10" t="s">
        <v>25</v>
      </c>
      <c r="C104" s="28">
        <f>+'[3]24'!$E$25</f>
        <v>33.263934681297187</v>
      </c>
      <c r="D104" s="28">
        <f>+'[3]24'!$F$25</f>
        <v>35.502989852621404</v>
      </c>
      <c r="E104" s="28">
        <f>+'[3]24'!$G$25</f>
        <v>33.193074024660227</v>
      </c>
      <c r="F104" s="28">
        <f>+'[3]24'!$I$25</f>
        <v>36.009167997356975</v>
      </c>
      <c r="G104" s="28">
        <f>+'[3]24'!$J$25</f>
        <v>32.930938301907844</v>
      </c>
      <c r="H104" s="28">
        <f>+'[3]24'!$K$25</f>
        <v>28.668598892027735</v>
      </c>
      <c r="I104" s="28">
        <f>+'[3]24'!$M$25</f>
        <v>35.291100637649016</v>
      </c>
      <c r="J104" s="28">
        <f>+'[3]24'!$N$25</f>
        <v>20.660515772247617</v>
      </c>
      <c r="K104" s="28">
        <f>+'[3]24'!$O$25</f>
        <v>32.818881449170675</v>
      </c>
      <c r="L104" s="28">
        <f>+'[3]24'!$Q$25</f>
        <v>36.670428974025882</v>
      </c>
      <c r="M104" s="28">
        <f>+'[3]24'!$R$25</f>
        <v>34.756190186844904</v>
      </c>
      <c r="N104" s="28">
        <f>+'[3]24'!$S$25</f>
        <v>35.004300373687641</v>
      </c>
      <c r="O104" s="29">
        <f>+'[3]24'!$T$25</f>
        <v>32.89700066689096</v>
      </c>
    </row>
    <row r="105" spans="1:15">
      <c r="A105" s="10">
        <v>1017</v>
      </c>
      <c r="B105" s="10" t="s">
        <v>26</v>
      </c>
      <c r="C105" s="28">
        <f>+'[3]25'!$E$25</f>
        <v>28.587109065677751</v>
      </c>
      <c r="D105" s="28">
        <f>+'[3]25'!$F$25</f>
        <v>27.76908500158947</v>
      </c>
      <c r="E105" s="28">
        <f>+'[3]25'!$G$25</f>
        <v>26.450035208033555</v>
      </c>
      <c r="F105" s="28">
        <f>+'[3]25'!$I$25</f>
        <v>25.911166049869564</v>
      </c>
      <c r="G105" s="28">
        <f>+'[3]25'!$J$25</f>
        <v>27.875041311108664</v>
      </c>
      <c r="H105" s="28">
        <f>+'[3]25'!$K$25</f>
        <v>26.855026637688209</v>
      </c>
      <c r="I105" s="28">
        <f>+'[3]25'!$M$25</f>
        <v>28.95083616349979</v>
      </c>
      <c r="J105" s="28">
        <f>+'[3]25'!$N$25</f>
        <v>26.228078002161219</v>
      </c>
      <c r="K105" s="28">
        <f>+'[3]25'!$O$25</f>
        <v>27.410674298033204</v>
      </c>
      <c r="L105" s="28">
        <f>+'[3]25'!$Q$25</f>
        <v>27.421588957651558</v>
      </c>
      <c r="M105" s="28">
        <f>+'[3]25'!$R$25</f>
        <v>33.079988583630197</v>
      </c>
      <c r="N105" s="28">
        <f>+'[3]25'!$S$25</f>
        <v>35.159104200350889</v>
      </c>
      <c r="O105" s="29">
        <f>+'[3]25'!$T$25</f>
        <v>28.551950751631011</v>
      </c>
    </row>
    <row r="106" spans="1:15">
      <c r="A106" s="10">
        <v>1018</v>
      </c>
      <c r="B106" s="10" t="s">
        <v>27</v>
      </c>
      <c r="C106" s="28">
        <f>+'[3]26'!$E$25</f>
        <v>33.65626367591409</v>
      </c>
      <c r="D106" s="28">
        <f>+'[3]26'!$F$25</f>
        <v>33.671528779046625</v>
      </c>
      <c r="E106" s="28">
        <f>+'[3]26'!$G$25</f>
        <v>31.636823256793765</v>
      </c>
      <c r="F106" s="28">
        <f>+'[3]26'!$I$25</f>
        <v>31.017112254717375</v>
      </c>
      <c r="G106" s="28">
        <f>+'[3]26'!$J$25</f>
        <v>30.780102927360552</v>
      </c>
      <c r="H106" s="28">
        <f>+'[3]26'!$K$25</f>
        <v>30.460736438162204</v>
      </c>
      <c r="I106" s="28">
        <f>+'[3]26'!$M$25</f>
        <v>33.015700796440001</v>
      </c>
      <c r="J106" s="28">
        <f>+'[3]26'!$N$25</f>
        <v>33.387374847761102</v>
      </c>
      <c r="K106" s="28">
        <f>+'[3]26'!$O$25</f>
        <v>32.397250012484811</v>
      </c>
      <c r="L106" s="28">
        <f>+'[3]26'!$Q$25</f>
        <v>33.257847016296502</v>
      </c>
      <c r="M106" s="28">
        <f>+'[3]26'!$R$25</f>
        <v>32.446078988058318</v>
      </c>
      <c r="N106" s="28">
        <f>+'[3]26'!$S$25</f>
        <v>32.40369703000475</v>
      </c>
      <c r="O106" s="29">
        <f>+'[3]26'!$T$25</f>
        <v>32.335156300291359</v>
      </c>
    </row>
    <row r="107" spans="1:15">
      <c r="A107" s="10">
        <v>1019</v>
      </c>
      <c r="B107" s="10" t="s">
        <v>28</v>
      </c>
      <c r="C107" s="28">
        <f>+'[3]27'!$E$25</f>
        <v>13.561338539135681</v>
      </c>
      <c r="D107" s="28">
        <f>+'[3]27'!$F$25</f>
        <v>16.434836986833876</v>
      </c>
      <c r="E107" s="28">
        <f>+'[3]27'!$G$25</f>
        <v>19.052126618428019</v>
      </c>
      <c r="F107" s="28">
        <f>+'[3]27'!$I$25</f>
        <v>18.518518518518519</v>
      </c>
      <c r="G107" s="28">
        <f>+'[3]27'!$J$25</f>
        <v>16.961221413221285</v>
      </c>
      <c r="H107" s="28">
        <f>+'[3]27'!$K$25</f>
        <v>17.997738248059171</v>
      </c>
      <c r="I107" s="28">
        <f>+'[3]27'!$M$25</f>
        <v>20.647639574497671</v>
      </c>
      <c r="J107" s="28">
        <f>+'[3]27'!$N$25</f>
        <v>18.805538937446194</v>
      </c>
      <c r="K107" s="28">
        <f>+'[3]27'!$O$25</f>
        <v>18.629354471205534</v>
      </c>
      <c r="L107" s="28">
        <f>+'[3]27'!$Q$25</f>
        <v>17.285513138951732</v>
      </c>
      <c r="M107" s="28">
        <f>+'[3]27'!$R$25</f>
        <v>16.867813813337563</v>
      </c>
      <c r="N107" s="28">
        <f>+'[3]27'!$S$25</f>
        <v>19.044742907096875</v>
      </c>
      <c r="O107" s="29">
        <f>+'[3]27'!$T$25</f>
        <v>17.833956246837975</v>
      </c>
    </row>
    <row r="108" spans="1:15">
      <c r="A108" s="10">
        <v>1020</v>
      </c>
      <c r="B108" s="10" t="s">
        <v>29</v>
      </c>
      <c r="C108" s="28">
        <f>+'[3]28'!$E$25</f>
        <v>23.024452942561354</v>
      </c>
      <c r="D108" s="28">
        <f>+'[3]28'!$F$25</f>
        <v>21.786053776208782</v>
      </c>
      <c r="E108" s="28">
        <f>+'[3]28'!$G$25</f>
        <v>23.343514027382778</v>
      </c>
      <c r="F108" s="28">
        <f>+'[3]28'!$I$25</f>
        <v>22.964105554562757</v>
      </c>
      <c r="G108" s="28">
        <f>+'[3]28'!$J$25</f>
        <v>10.046612600172436</v>
      </c>
      <c r="H108" s="28">
        <f>+'[3]28'!$K$25</f>
        <v>24.293397969306003</v>
      </c>
      <c r="I108" s="28">
        <f>+'[3]28'!$M$25</f>
        <v>21.274935704171764</v>
      </c>
      <c r="J108" s="28">
        <f>+'[3]28'!$N$25</f>
        <v>20.463025859100934</v>
      </c>
      <c r="K108" s="28">
        <f>+'[3]28'!$O$25</f>
        <v>18.650693648173583</v>
      </c>
      <c r="L108" s="28">
        <f>+'[3]28'!$Q$25</f>
        <v>21.635206703471361</v>
      </c>
      <c r="M108" s="28">
        <f>+'[3]28'!$R$25</f>
        <v>21.820340371831257</v>
      </c>
      <c r="N108" s="28">
        <f>+'[3]28'!$S$25</f>
        <v>23.119624408739945</v>
      </c>
      <c r="O108" s="29">
        <f>+'[3]28'!$T$25</f>
        <v>21.137486614447155</v>
      </c>
    </row>
    <row r="109" spans="1:15">
      <c r="A109" s="10">
        <v>1021</v>
      </c>
      <c r="B109" s="10" t="s">
        <v>30</v>
      </c>
      <c r="C109" s="28">
        <f>+'[3]29'!$E$25</f>
        <v>13.989291407239881</v>
      </c>
      <c r="D109" s="28">
        <f>+'[3]29'!$F$25</f>
        <v>14.58304764516768</v>
      </c>
      <c r="E109" s="28">
        <f>+'[3]29'!$G$25</f>
        <v>15.127333980471649</v>
      </c>
      <c r="F109" s="28">
        <f>+'[3]29'!$I$25</f>
        <v>14.354716981132075</v>
      </c>
      <c r="G109" s="28">
        <f>+'[3]29'!$J$25</f>
        <v>13.981382789739216</v>
      </c>
      <c r="H109" s="28">
        <f>+'[3]29'!$K$25</f>
        <v>14.485327720153439</v>
      </c>
      <c r="I109" s="28">
        <f>+'[3]29'!$M$25</f>
        <v>13.994569184501737</v>
      </c>
      <c r="J109" s="28">
        <f>+'[3]29'!$N$25</f>
        <v>12.677628641222977</v>
      </c>
      <c r="K109" s="28">
        <f>+'[3]29'!$O$25</f>
        <v>13.294138975939498</v>
      </c>
      <c r="L109" s="28">
        <f>+'[3]29'!$Q$25</f>
        <v>13.842866261482531</v>
      </c>
      <c r="M109" s="28">
        <f>+'[3]29'!$R$25</f>
        <v>14.053389278738335</v>
      </c>
      <c r="N109" s="28">
        <f>+'[3]29'!$S$25</f>
        <v>13.835640394420006</v>
      </c>
      <c r="O109" s="29">
        <f>+'[3]29'!$T$25</f>
        <v>14.000717009721399</v>
      </c>
    </row>
    <row r="110" spans="1:15">
      <c r="A110" s="10">
        <v>1022</v>
      </c>
      <c r="B110" s="10" t="s">
        <v>31</v>
      </c>
      <c r="C110" s="28">
        <f>+'[3]30'!$E$25</f>
        <v>34.746547796802282</v>
      </c>
      <c r="D110" s="28">
        <f>+'[3]30'!$F$25</f>
        <v>32.820050196947093</v>
      </c>
      <c r="E110" s="28">
        <f>+'[3]30'!$G$25</f>
        <v>29.294746085519424</v>
      </c>
      <c r="F110" s="28">
        <f>+'[3]30'!$I$25</f>
        <v>33.794177312352652</v>
      </c>
      <c r="G110" s="28">
        <f>+'[3]30'!$J$25</f>
        <v>38.749414192982279</v>
      </c>
      <c r="H110" s="28">
        <f>+'[3]30'!$K$25</f>
        <v>28.771781521968837</v>
      </c>
      <c r="I110" s="28">
        <f>+'[3]30'!$M$25</f>
        <v>30.683440710430087</v>
      </c>
      <c r="J110" s="28">
        <f>+'[3]30'!$N$25</f>
        <v>19.901440955051026</v>
      </c>
      <c r="K110" s="28">
        <f>+'[3]30'!$O$25</f>
        <v>25.55633707623187</v>
      </c>
      <c r="L110" s="28">
        <f>+'[3]30'!$Q$25</f>
        <v>28.25864384809746</v>
      </c>
      <c r="M110" s="28">
        <f>+'[3]30'!$R$25</f>
        <v>29.377493869119927</v>
      </c>
      <c r="N110" s="28">
        <f>+'[3]30'!$S$25</f>
        <v>30.099702563302774</v>
      </c>
      <c r="O110" s="29">
        <f>+'[3]30'!$T$25</f>
        <v>30.390500691229033</v>
      </c>
    </row>
    <row r="111" spans="1:15">
      <c r="A111" s="10">
        <v>1023</v>
      </c>
      <c r="B111" s="10" t="s">
        <v>32</v>
      </c>
      <c r="C111" s="28">
        <f>+'[3]31'!$E$25</f>
        <v>32.315554198954324</v>
      </c>
      <c r="D111" s="28">
        <f>+'[3]31'!$F$25</f>
        <v>28.296941450032126</v>
      </c>
      <c r="E111" s="28">
        <f>+'[3]31'!$G$25</f>
        <v>32.250912505930081</v>
      </c>
      <c r="F111" s="28">
        <f>+'[3]31'!$I$25</f>
        <v>29.446699095261394</v>
      </c>
      <c r="G111" s="28">
        <f>+'[3]31'!$J$25</f>
        <v>29.155560129676324</v>
      </c>
      <c r="H111" s="28">
        <f>+'[3]31'!$K$25</f>
        <v>35.501569669162038</v>
      </c>
      <c r="I111" s="28">
        <f>+'[3]31'!$M$25</f>
        <v>31.793693252458276</v>
      </c>
      <c r="J111" s="28">
        <f>+'[3]31'!$N$25</f>
        <v>21.145339416892813</v>
      </c>
      <c r="K111" s="28">
        <f>+'[3]31'!$O$25</f>
        <v>26.57470930835078</v>
      </c>
      <c r="L111" s="28">
        <f>+'[3]31'!$Q$25</f>
        <v>28.658347115721945</v>
      </c>
      <c r="M111" s="28">
        <f>+'[3]31'!$R$25</f>
        <v>31.052523091117894</v>
      </c>
      <c r="N111" s="28">
        <f>+'[3]31'!$S$25</f>
        <v>28.395977017100602</v>
      </c>
      <c r="O111" s="29">
        <f>+'[3]31'!$T$25</f>
        <v>29.595635430038509</v>
      </c>
    </row>
    <row r="112" spans="1:15">
      <c r="A112" s="10">
        <v>1024</v>
      </c>
      <c r="B112" s="10" t="s">
        <v>33</v>
      </c>
      <c r="C112" s="28">
        <f>+'[3]32'!$E$25</f>
        <v>44.842842622505067</v>
      </c>
      <c r="D112" s="28">
        <f>+'[3]32'!$F$25</f>
        <v>43.095000688800113</v>
      </c>
      <c r="E112" s="28">
        <f>+'[3]32'!$G$25</f>
        <v>39.742376523918985</v>
      </c>
      <c r="F112" s="28">
        <f>+'[3]32'!$I$25</f>
        <v>37.811043766395159</v>
      </c>
      <c r="G112" s="28">
        <f>+'[3]32'!$J$25</f>
        <v>32.717072156860446</v>
      </c>
      <c r="H112" s="28">
        <f>+'[3]32'!$K$25</f>
        <v>38.862953699850429</v>
      </c>
      <c r="I112" s="28">
        <f>+'[3]32'!$M$25</f>
        <v>39.473918313336078</v>
      </c>
      <c r="J112" s="28">
        <f>+'[3]32'!$N$25</f>
        <v>36.965338904070855</v>
      </c>
      <c r="K112" s="28">
        <f>+'[3]32'!$O$25</f>
        <v>32.981699636956364</v>
      </c>
      <c r="L112" s="28">
        <f>+'[3]32'!$Q$25</f>
        <v>30.136646947829384</v>
      </c>
      <c r="M112" s="28">
        <f>+'[3]32'!$R$25</f>
        <v>29.61225255537083</v>
      </c>
      <c r="N112" s="28">
        <f>+'[3]32'!$S$25</f>
        <v>27.900400968080564</v>
      </c>
      <c r="O112" s="29">
        <f>+'[3]32'!$T$25</f>
        <v>36.447199823295648</v>
      </c>
    </row>
    <row r="113" spans="1:15">
      <c r="A113" s="10">
        <v>1025</v>
      </c>
      <c r="B113" s="10" t="s">
        <v>34</v>
      </c>
      <c r="C113" s="28">
        <f>+'[3]33'!$E$25</f>
        <v>23.435188707155234</v>
      </c>
      <c r="D113" s="28">
        <f>+'[3]33'!$F$25</f>
        <v>32.409442710161258</v>
      </c>
      <c r="E113" s="28">
        <f>+'[3]33'!$G$25</f>
        <v>36.932452224857023</v>
      </c>
      <c r="F113" s="28">
        <f>+'[3]33'!$I$25</f>
        <v>39.14300630496767</v>
      </c>
      <c r="G113" s="28">
        <f>+'[3]33'!$J$25</f>
        <v>36.877977766013764</v>
      </c>
      <c r="H113" s="28">
        <f>+'[3]33'!$K$25</f>
        <v>38.382811597551118</v>
      </c>
      <c r="I113" s="28">
        <f>+'[3]33'!$M$25</f>
        <v>36.176190513666022</v>
      </c>
      <c r="J113" s="28">
        <f>+'[3]33'!$N$25</f>
        <v>31.317180916648386</v>
      </c>
      <c r="K113" s="28">
        <f>+'[3]33'!$O$25</f>
        <v>30.029811366011614</v>
      </c>
      <c r="L113" s="28">
        <f>+'[3]33'!$Q$25</f>
        <v>30.932419247606138</v>
      </c>
      <c r="M113" s="28">
        <f>+'[3]33'!$R$25</f>
        <v>35.675516369084164</v>
      </c>
      <c r="N113" s="28">
        <f>+'[3]33'!$S$25</f>
        <v>43.415917189886308</v>
      </c>
      <c r="O113" s="29">
        <f>+'[3]33'!$T$25</f>
        <v>34.870295135649904</v>
      </c>
    </row>
    <row r="114" spans="1:15">
      <c r="A114" s="10">
        <v>1026</v>
      </c>
      <c r="B114" s="10" t="s">
        <v>35</v>
      </c>
      <c r="C114" s="28">
        <f>+'[3]34'!$E$25</f>
        <v>24.216738718608831</v>
      </c>
      <c r="D114" s="28">
        <f>+'[3]34'!$F$25</f>
        <v>24.561271560369033</v>
      </c>
      <c r="E114" s="28">
        <f>+'[3]34'!$G$25</f>
        <v>19.199016335851045</v>
      </c>
      <c r="F114" s="28">
        <f>+'[3]34'!$I$25</f>
        <v>18.118309292858221</v>
      </c>
      <c r="G114" s="28">
        <f>+'[3]34'!$J$25</f>
        <v>18.067910333960249</v>
      </c>
      <c r="H114" s="28">
        <f>+'[3]34'!$K$25</f>
        <v>23.105832470066733</v>
      </c>
      <c r="I114" s="28">
        <f>+'[3]34'!$M$25</f>
        <v>23.057728621526842</v>
      </c>
      <c r="J114" s="28">
        <f>+'[3]34'!$N$25</f>
        <v>22.14101951141771</v>
      </c>
      <c r="K114" s="28">
        <f>+'[3]34'!$O$25</f>
        <v>9.7621994575092828</v>
      </c>
      <c r="L114" s="28">
        <f>+'[3]34'!$Q$25</f>
        <v>12.783696155627606</v>
      </c>
      <c r="M114" s="28">
        <f>+'[3]34'!$R$25</f>
        <v>16.725101626016261</v>
      </c>
      <c r="N114" s="28">
        <f>+'[3]34'!$S$25</f>
        <v>11.226016430877451</v>
      </c>
      <c r="O114" s="29">
        <f>+'[3]34'!$T$25</f>
        <v>18.759640938911293</v>
      </c>
    </row>
    <row r="115" spans="1:15">
      <c r="A115" s="10">
        <v>1027</v>
      </c>
      <c r="B115" s="10" t="s">
        <v>36</v>
      </c>
      <c r="C115" s="28">
        <f>+'[3]35'!$E$25</f>
        <v>21.492071391408601</v>
      </c>
      <c r="D115" s="28">
        <f>+'[3]35'!$F$25</f>
        <v>6.2303751446041975</v>
      </c>
      <c r="E115" s="28">
        <f>+'[3]35'!$G$25</f>
        <v>7.3833606706761437</v>
      </c>
      <c r="F115" s="28">
        <f>+'[3]35'!$I$25</f>
        <v>5.9783250301041244</v>
      </c>
      <c r="G115" s="28">
        <f>+'[3]35'!$J$25</f>
        <v>13.898778674117807</v>
      </c>
      <c r="H115" s="28">
        <f>+'[3]35'!$K$25</f>
        <v>19.514271010648827</v>
      </c>
      <c r="I115" s="28">
        <f>+'[3]35'!$M$25</f>
        <v>23.421920753178398</v>
      </c>
      <c r="J115" s="28">
        <f>+'[3]35'!$N$25</f>
        <v>18.814475873544048</v>
      </c>
      <c r="K115" s="28">
        <f>+'[3]35'!$O$25</f>
        <v>22.348936170212767</v>
      </c>
      <c r="L115" s="28">
        <f>+'[3]35'!$Q$25</f>
        <v>22.240728188244407</v>
      </c>
      <c r="M115" s="28">
        <f>+'[3]35'!$R$25</f>
        <v>20.704242135367018</v>
      </c>
      <c r="N115" s="28">
        <f>+'[3]35'!$S$25</f>
        <v>17.545745890623383</v>
      </c>
      <c r="O115" s="29">
        <f>+'[3]35'!$T$25</f>
        <v>17.089476034379508</v>
      </c>
    </row>
    <row r="116" spans="1:15">
      <c r="A116" s="10">
        <v>1028</v>
      </c>
      <c r="B116" s="10" t="s">
        <v>37</v>
      </c>
      <c r="C116" s="28">
        <f>+'[3]36'!$E$25</f>
        <v>28.105341811055816</v>
      </c>
      <c r="D116" s="28">
        <f>+'[3]36'!$F$25</f>
        <v>28.438237049245547</v>
      </c>
      <c r="E116" s="28">
        <f>+'[3]36'!$G$25</f>
        <v>28.371812943929712</v>
      </c>
      <c r="F116" s="28">
        <f>+'[3]36'!$I$25</f>
        <v>27.058968990143612</v>
      </c>
      <c r="G116" s="28">
        <f>+'[3]36'!$J$25</f>
        <v>27.353542013764194</v>
      </c>
      <c r="H116" s="28">
        <f>+'[3]36'!$K$25</f>
        <v>29.547745428450966</v>
      </c>
      <c r="I116" s="28">
        <f>+'[3]36'!$M$25</f>
        <v>27.512699931278885</v>
      </c>
      <c r="J116" s="28">
        <f>+'[3]36'!$N$25</f>
        <v>23.239701843860338</v>
      </c>
      <c r="K116" s="28">
        <f>+'[3]36'!$O$25</f>
        <v>23.03133180160717</v>
      </c>
      <c r="L116" s="28">
        <f>+'[3]36'!$Q$25</f>
        <v>24.470237491405449</v>
      </c>
      <c r="M116" s="28">
        <f>+'[3]36'!$R$25</f>
        <v>24.087042969181486</v>
      </c>
      <c r="N116" s="28">
        <f>+'[3]36'!$S$25</f>
        <v>25.629427732165052</v>
      </c>
      <c r="O116" s="29">
        <f>+'[3]36'!$T$25</f>
        <v>26.392075862507884</v>
      </c>
    </row>
    <row r="117" spans="1:15">
      <c r="A117" s="10">
        <v>1029</v>
      </c>
      <c r="B117" s="10" t="s">
        <v>38</v>
      </c>
      <c r="C117" s="28">
        <f>+'[3]37'!$E$25</f>
        <v>15.515908598991992</v>
      </c>
      <c r="D117" s="28">
        <f>+'[3]37'!$F$25</f>
        <v>15.080138948138217</v>
      </c>
      <c r="E117" s="28">
        <f>+'[3]37'!$G$25</f>
        <v>14.713541666666666</v>
      </c>
      <c r="F117" s="28">
        <f>+'[3]37'!$I$25</f>
        <v>15.087994619437282</v>
      </c>
      <c r="G117" s="28">
        <f>+'[3]37'!$J$25</f>
        <v>15.128951871978863</v>
      </c>
      <c r="H117" s="28">
        <f>+'[3]37'!$K$25</f>
        <v>15.524889107934943</v>
      </c>
      <c r="I117" s="28">
        <f>+'[3]37'!$M$25</f>
        <v>15.38440700005418</v>
      </c>
      <c r="J117" s="28">
        <f>+'[3]37'!$N$25</f>
        <v>15.448214632522266</v>
      </c>
      <c r="K117" s="28">
        <f>+'[3]37'!$O$25</f>
        <v>15.232087724901522</v>
      </c>
      <c r="L117" s="28">
        <f>+'[3]37'!$Q$25</f>
        <v>15.380194264038163</v>
      </c>
      <c r="M117" s="28">
        <f>+'[3]37'!$R$25</f>
        <v>15.261790840738209</v>
      </c>
      <c r="N117" s="28">
        <f>+'[3]37'!$S$25</f>
        <v>15.10966471585626</v>
      </c>
      <c r="O117" s="29">
        <f>+'[3]37'!$T$25</f>
        <v>15.242019519895461</v>
      </c>
    </row>
    <row r="118" spans="1:15">
      <c r="A118" s="15">
        <v>1030</v>
      </c>
      <c r="B118" s="15" t="s">
        <v>18</v>
      </c>
      <c r="C118" s="30">
        <f>+'[3]17'!$E$25</f>
        <v>17.70420168067227</v>
      </c>
      <c r="D118" s="30">
        <f>+'[3]17'!$F$25</f>
        <v>17.234426229508198</v>
      </c>
      <c r="E118" s="30">
        <f>+'[3]17'!$G$25</f>
        <v>18.08388157894737</v>
      </c>
      <c r="F118" s="30">
        <f>+'[3]17'!$I$25</f>
        <v>17.303353658536587</v>
      </c>
      <c r="G118" s="30">
        <f>+'[3]17'!$J$25</f>
        <v>17.761194029850746</v>
      </c>
      <c r="H118" s="30">
        <f>+'[3]17'!$K$25</f>
        <v>18.603686635944701</v>
      </c>
      <c r="I118" s="30">
        <f>+'[3]17'!$M$25</f>
        <v>17.410334346504559</v>
      </c>
      <c r="J118" s="30">
        <f>+'[3]17'!$N$25</f>
        <v>17.318318318318319</v>
      </c>
      <c r="K118" s="30">
        <f>+'[3]17'!$O$25</f>
        <v>18.218231632865781</v>
      </c>
      <c r="L118" s="30">
        <f>+'[3]17'!$Q$25</f>
        <v>20.032812499999999</v>
      </c>
      <c r="M118" s="30">
        <f>+'[3]17'!$R$25</f>
        <v>19.083713850837139</v>
      </c>
      <c r="N118" s="30">
        <f>+'[3]17'!$S$25</f>
        <v>18.474921630094045</v>
      </c>
      <c r="O118" s="31">
        <f>+'[3]17'!$T$25</f>
        <v>18.10721257241709</v>
      </c>
    </row>
    <row r="119" spans="1:15">
      <c r="A119" s="4">
        <v>10300</v>
      </c>
      <c r="B119" s="4" t="s">
        <v>65</v>
      </c>
      <c r="C119" s="25">
        <f>+[3]รวม!$E$25</f>
        <v>30.801971816862665</v>
      </c>
      <c r="D119" s="25">
        <f>+[3]รวม!$F$25</f>
        <v>29.798503390109765</v>
      </c>
      <c r="E119" s="25">
        <f>+[3]รวม!$G$25</f>
        <v>28.6278046307349</v>
      </c>
      <c r="F119" s="25">
        <f>+[3]รวม!$I$25</f>
        <v>28.806030217258801</v>
      </c>
      <c r="G119" s="25">
        <f>+[3]รวม!$J$25</f>
        <v>28.192562360267409</v>
      </c>
      <c r="H119" s="25">
        <f>+[3]รวม!$K$25</f>
        <v>29.750865550753456</v>
      </c>
      <c r="I119" s="25">
        <f>+[3]รวม!$M$25</f>
        <v>29.708438923870467</v>
      </c>
      <c r="J119" s="25">
        <f>+[3]รวม!$N$25</f>
        <v>25.880722023941953</v>
      </c>
      <c r="K119" s="25">
        <f>+[3]รวม!$O$25</f>
        <v>26.051149945984399</v>
      </c>
      <c r="L119" s="25">
        <f>+[3]รวม!$Q$25</f>
        <v>26.508584114872335</v>
      </c>
      <c r="M119" s="25">
        <f>+[3]รวม!$R$25</f>
        <v>28.61661848057685</v>
      </c>
      <c r="N119" s="25">
        <f>+[3]รวม!$S$25</f>
        <v>27.890038227227926</v>
      </c>
      <c r="O119" s="25">
        <f>+[3]รวม!$T$25</f>
        <v>28.380484225523968</v>
      </c>
    </row>
    <row r="120" spans="1:15">
      <c r="A120" s="32"/>
      <c r="B120" s="32"/>
      <c r="C120"/>
      <c r="D120"/>
      <c r="E120"/>
      <c r="F120"/>
      <c r="G120"/>
      <c r="H120"/>
      <c r="I120"/>
      <c r="J120"/>
      <c r="K120"/>
      <c r="L120"/>
      <c r="M120"/>
      <c r="N120"/>
      <c r="O120" s="32"/>
    </row>
    <row r="121" spans="1:15">
      <c r="A121" s="3" t="s">
        <v>55</v>
      </c>
      <c r="B121" s="3" t="s">
        <v>42</v>
      </c>
      <c r="C121" s="3" t="s">
        <v>0</v>
      </c>
      <c r="D121" s="3" t="s">
        <v>1</v>
      </c>
      <c r="E121" s="3" t="s">
        <v>2</v>
      </c>
      <c r="F121" s="3" t="s">
        <v>3</v>
      </c>
      <c r="G121" s="3" t="s">
        <v>4</v>
      </c>
      <c r="H121" s="3" t="s">
        <v>5</v>
      </c>
      <c r="I121" s="3" t="s">
        <v>6</v>
      </c>
      <c r="J121" s="3" t="s">
        <v>7</v>
      </c>
      <c r="K121" s="3" t="s">
        <v>8</v>
      </c>
      <c r="L121" s="3" t="s">
        <v>9</v>
      </c>
      <c r="M121" s="3" t="s">
        <v>10</v>
      </c>
      <c r="N121" s="3" t="s">
        <v>11</v>
      </c>
      <c r="O121" s="3" t="s">
        <v>65</v>
      </c>
    </row>
    <row r="122" spans="1:15">
      <c r="A122" s="7">
        <v>1004</v>
      </c>
      <c r="B122" s="7" t="s">
        <v>99</v>
      </c>
      <c r="C122" s="19">
        <f>+'[3]11'!$E$27</f>
        <v>0.83753657351524091</v>
      </c>
      <c r="D122" s="19">
        <f>+'[3]11'!$F$27</f>
        <v>0.85083432696335926</v>
      </c>
      <c r="E122" s="19">
        <f>+'[3]11'!$G$27</f>
        <v>0.87625509668551504</v>
      </c>
      <c r="F122" s="19">
        <f>+'[3]11'!$I$27</f>
        <v>0.88950835704784981</v>
      </c>
      <c r="G122" s="19">
        <f>+'[3]11'!$J$27</f>
        <v>0.94149522117582629</v>
      </c>
      <c r="H122" s="19">
        <f>+'[3]11'!$K$27</f>
        <v>0.83613973591508595</v>
      </c>
      <c r="I122" s="19">
        <f>+'[3]11'!$M$27</f>
        <v>0.84489192637602795</v>
      </c>
      <c r="J122" s="19">
        <f>+'[3]11'!$N$27</f>
        <v>0.87506007225536597</v>
      </c>
      <c r="K122" s="19">
        <f>+'[3]11'!$O$27</f>
        <v>0.88607822480853482</v>
      </c>
      <c r="L122" s="19">
        <f>+'[3]11'!$Q$27</f>
        <v>0.90217637424998509</v>
      </c>
      <c r="M122" s="19">
        <f>+'[3]11'!$R$27</f>
        <v>0.82963339344219234</v>
      </c>
      <c r="N122" s="19">
        <f>+'[3]11'!$S$27</f>
        <v>0.87863986039259423</v>
      </c>
      <c r="O122" s="20">
        <f>+'[3]11'!$T$27</f>
        <v>0.87014404703083925</v>
      </c>
    </row>
    <row r="123" spans="1:15">
      <c r="A123" s="10">
        <v>1005</v>
      </c>
      <c r="B123" s="10" t="s">
        <v>13</v>
      </c>
      <c r="C123" s="21">
        <f>+'[3]12'!$E$27</f>
        <v>0.49474906430206989</v>
      </c>
      <c r="D123" s="21">
        <f>+'[3]12'!$F$27</f>
        <v>0.52349199973220861</v>
      </c>
      <c r="E123" s="21">
        <f>+'[3]12'!$G$27</f>
        <v>0.49192901673694284</v>
      </c>
      <c r="F123" s="21">
        <f>+'[3]12'!$I$27</f>
        <v>0.51785875640578816</v>
      </c>
      <c r="G123" s="21">
        <f>+'[3]12'!$J$27</f>
        <v>0.49676490708015048</v>
      </c>
      <c r="H123" s="21">
        <f>+'[3]12'!$K$27</f>
        <v>0.46753313502643734</v>
      </c>
      <c r="I123" s="21">
        <f>+'[3]12'!$M$27</f>
        <v>0.5238682309272884</v>
      </c>
      <c r="J123" s="21">
        <f>+'[3]12'!$N$27</f>
        <v>0.50917404753213313</v>
      </c>
      <c r="K123" s="21">
        <f>+'[3]12'!$O$27</f>
        <v>0.5130199034583085</v>
      </c>
      <c r="L123" s="21">
        <f>+'[3]12'!$Q$27</f>
        <v>0.4909242191500256</v>
      </c>
      <c r="M123" s="21">
        <f>+'[3]12'!$R$27</f>
        <v>0.51291857460796608</v>
      </c>
      <c r="N123" s="21">
        <f>+'[3]12'!$S$27</f>
        <v>0.48283346487766376</v>
      </c>
      <c r="O123" s="22">
        <f>+'[3]12'!$T$27</f>
        <v>0.50093630000817013</v>
      </c>
    </row>
    <row r="124" spans="1:15">
      <c r="A124" s="10">
        <v>1006</v>
      </c>
      <c r="B124" s="10" t="s">
        <v>14</v>
      </c>
      <c r="C124" s="21">
        <f>+'[3]13'!$E$27</f>
        <v>0.48436811151028525</v>
      </c>
      <c r="D124" s="21">
        <f>+'[3]13'!$F$27</f>
        <v>0.50095967804349506</v>
      </c>
      <c r="E124" s="21">
        <f>+'[3]13'!$G$27</f>
        <v>0.50111833433529118</v>
      </c>
      <c r="F124" s="21">
        <f>+'[3]13'!$I$27</f>
        <v>0.53892564730613313</v>
      </c>
      <c r="G124" s="21">
        <f>+'[3]13'!$J$27</f>
        <v>0.54729210599447464</v>
      </c>
      <c r="H124" s="21">
        <f>+'[3]13'!$K$27</f>
        <v>0.52557471317092685</v>
      </c>
      <c r="I124" s="21">
        <f>+'[3]13'!$M$27</f>
        <v>0.57609820585457983</v>
      </c>
      <c r="J124" s="21">
        <f>+'[3]13'!$N$27</f>
        <v>0.53065370093790765</v>
      </c>
      <c r="K124" s="21">
        <f>+'[3]13'!$O$27</f>
        <v>0.53025635301558949</v>
      </c>
      <c r="L124" s="21">
        <f>+'[3]13'!$Q$27</f>
        <v>0.45078719400056122</v>
      </c>
      <c r="M124" s="21">
        <f>+'[3]13'!$R$27</f>
        <v>0.49686698414560659</v>
      </c>
      <c r="N124" s="21">
        <f>+'[3]13'!$S$27</f>
        <v>0.49781621148267746</v>
      </c>
      <c r="O124" s="22">
        <f>+'[3]13'!$T$27</f>
        <v>0.51171225934057119</v>
      </c>
    </row>
    <row r="125" spans="1:15">
      <c r="A125" s="10">
        <v>1007</v>
      </c>
      <c r="B125" s="10" t="s">
        <v>15</v>
      </c>
      <c r="C125" s="21">
        <f>+'[3]14'!$E$27</f>
        <v>0.78039583733270768</v>
      </c>
      <c r="D125" s="21">
        <f>+'[3]14'!$F$27</f>
        <v>0.79707384705195561</v>
      </c>
      <c r="E125" s="21">
        <f>+'[3]14'!$G$27</f>
        <v>0.7908374426843422</v>
      </c>
      <c r="F125" s="21">
        <f>+'[3]14'!$I$27</f>
        <v>0.7917447179009558</v>
      </c>
      <c r="G125" s="21">
        <f>+'[3]14'!$J$27</f>
        <v>0.87178718698649249</v>
      </c>
      <c r="H125" s="21">
        <f>+'[3]14'!$K$27</f>
        <v>0.80238146940889443</v>
      </c>
      <c r="I125" s="21">
        <f>+'[3]14'!$M$27</f>
        <v>0.81051725992042156</v>
      </c>
      <c r="J125" s="21">
        <f>+'[3]14'!$N$27</f>
        <v>0.80585982743812157</v>
      </c>
      <c r="K125" s="21">
        <f>+'[3]14'!$O$27</f>
        <v>0.84048733219890337</v>
      </c>
      <c r="L125" s="21">
        <f>+'[3]14'!$Q$27</f>
        <v>0.85273591285518135</v>
      </c>
      <c r="M125" s="21">
        <f>+'[3]14'!$R$27</f>
        <v>0.77248722809060943</v>
      </c>
      <c r="N125" s="21">
        <f>+'[3]14'!$S$27</f>
        <v>0.81773488583516907</v>
      </c>
      <c r="O125" s="22">
        <f>+'[3]14'!$T$27</f>
        <v>0.8110789451710978</v>
      </c>
    </row>
    <row r="126" spans="1:15">
      <c r="A126" s="10">
        <v>1008</v>
      </c>
      <c r="B126" s="10" t="s">
        <v>16</v>
      </c>
      <c r="C126" s="21">
        <f>+'[3]15'!$E$27</f>
        <v>0.51530853756287831</v>
      </c>
      <c r="D126" s="21">
        <f>+'[3]15'!$F$27</f>
        <v>0.52859184203689269</v>
      </c>
      <c r="E126" s="21">
        <f>+'[3]15'!$G$27</f>
        <v>0.51084349421659436</v>
      </c>
      <c r="F126" s="21">
        <f>+'[3]15'!$I$27</f>
        <v>0.55278705688786955</v>
      </c>
      <c r="G126" s="21">
        <f>+'[3]15'!$J$27</f>
        <v>0.56440775580725666</v>
      </c>
      <c r="H126" s="21">
        <f>+'[3]15'!$K$27</f>
        <v>0.54029803112878672</v>
      </c>
      <c r="I126" s="21">
        <f>+'[3]15'!$M$27</f>
        <v>0.58170402461229354</v>
      </c>
      <c r="J126" s="21">
        <f>+'[3]15'!$N$27</f>
        <v>0.58750473852374674</v>
      </c>
      <c r="K126" s="21">
        <f>+'[3]15'!$O$27</f>
        <v>0.54951360669868243</v>
      </c>
      <c r="L126" s="21">
        <f>+'[3]15'!$Q$27</f>
        <v>0.52070010894794183</v>
      </c>
      <c r="M126" s="21">
        <f>+'[3]15'!$R$27</f>
        <v>0.53802727262012795</v>
      </c>
      <c r="N126" s="21">
        <f>+'[3]15'!$S$27</f>
        <v>0.51286528434582268</v>
      </c>
      <c r="O126" s="22">
        <f>+'[3]15'!$T$27</f>
        <v>0.54093030825146793</v>
      </c>
    </row>
    <row r="127" spans="1:15">
      <c r="A127" s="10">
        <v>1009</v>
      </c>
      <c r="B127" s="10" t="s">
        <v>17</v>
      </c>
      <c r="C127" s="21">
        <f>+'[3]16'!$E$27</f>
        <v>0.65886162660356207</v>
      </c>
      <c r="D127" s="21">
        <f>+'[3]16'!$F$27</f>
        <v>0.64031641397495054</v>
      </c>
      <c r="E127" s="21">
        <f>+'[3]16'!$G$27</f>
        <v>0.70894485563442544</v>
      </c>
      <c r="F127" s="21">
        <f>+'[3]16'!$I$27</f>
        <v>0.68222785404988084</v>
      </c>
      <c r="G127" s="21">
        <f>+'[3]16'!$J$27</f>
        <v>0.72126022126022127</v>
      </c>
      <c r="H127" s="21">
        <f>+'[3]16'!$K$27</f>
        <v>0.6841095788265803</v>
      </c>
      <c r="I127" s="21">
        <f>+'[3]16'!$M$27</f>
        <v>0.68913265306122451</v>
      </c>
      <c r="J127" s="21">
        <f>+'[3]16'!$N$27</f>
        <v>0.68512442396313367</v>
      </c>
      <c r="K127" s="21">
        <f>+'[3]16'!$O$27</f>
        <v>0.69508155266152483</v>
      </c>
      <c r="L127" s="21">
        <f>+'[3]16'!$Q$27</f>
        <v>0.69070735090152569</v>
      </c>
      <c r="M127" s="21">
        <f>+'[3]16'!$R$27</f>
        <v>0.62887849408413321</v>
      </c>
      <c r="N127" s="21">
        <f>+'[3]16'!$S$27</f>
        <v>0.68629652734456226</v>
      </c>
      <c r="O127" s="22">
        <f>+'[3]16'!$T$27</f>
        <v>0.68262306991079758</v>
      </c>
    </row>
    <row r="128" spans="1:15">
      <c r="A128" s="10">
        <v>1010</v>
      </c>
      <c r="B128" s="10" t="s">
        <v>19</v>
      </c>
      <c r="C128" s="21">
        <f>+'[3]18'!$E$27</f>
        <v>0.79420884443680295</v>
      </c>
      <c r="D128" s="21">
        <f>+'[3]18'!$F$27</f>
        <v>0.74000549400238069</v>
      </c>
      <c r="E128" s="21">
        <f>+'[3]18'!$G$27</f>
        <v>0.79720349680597202</v>
      </c>
      <c r="F128" s="21">
        <f>+'[3]18'!$I$27</f>
        <v>0.74481362496149273</v>
      </c>
      <c r="G128" s="21">
        <f>+'[3]18'!$J$27</f>
        <v>0.74926756546538764</v>
      </c>
      <c r="H128" s="21">
        <f>+'[3]18'!$K$27</f>
        <v>0.63542256604875202</v>
      </c>
      <c r="I128" s="21">
        <f>+'[3]18'!$M$27</f>
        <v>0.71774188697404429</v>
      </c>
      <c r="J128" s="21">
        <f>+'[3]18'!$N$27</f>
        <v>0.7541796957639374</v>
      </c>
      <c r="K128" s="21">
        <f>+'[3]18'!$O$27</f>
        <v>0.78866034698622789</v>
      </c>
      <c r="L128" s="21">
        <f>+'[3]18'!$Q$27</f>
        <v>0.69784735361947103</v>
      </c>
      <c r="M128" s="21">
        <f>+'[3]18'!$R$27</f>
        <v>0.71116312020122929</v>
      </c>
      <c r="N128" s="21">
        <f>+'[3]18'!$S$27</f>
        <v>0.77663858093126381</v>
      </c>
      <c r="O128" s="22">
        <f>+'[3]18'!$T$27</f>
        <v>0.74220184734257455</v>
      </c>
    </row>
    <row r="129" spans="1:15">
      <c r="A129" s="10">
        <v>1011</v>
      </c>
      <c r="B129" s="10" t="s">
        <v>20</v>
      </c>
      <c r="C129" s="21">
        <f>+'[3]19'!$E$27</f>
        <v>0.49096365000340997</v>
      </c>
      <c r="D129" s="21">
        <f>+'[3]19'!$F$27</f>
        <v>0.52421865855086036</v>
      </c>
      <c r="E129" s="21">
        <f>+'[3]19'!$G$27</f>
        <v>0.54100834201901693</v>
      </c>
      <c r="F129" s="21">
        <f>+'[3]19'!$I$27</f>
        <v>0.51668475261057145</v>
      </c>
      <c r="G129" s="21">
        <f>+'[3]19'!$J$27</f>
        <v>0.52608630779687993</v>
      </c>
      <c r="H129" s="21">
        <f>+'[3]19'!$K$27</f>
        <v>0.51620347108237774</v>
      </c>
      <c r="I129" s="21">
        <f>+'[3]19'!$M$27</f>
        <v>0.58603174603174601</v>
      </c>
      <c r="J129" s="21">
        <f>+'[3]19'!$N$27</f>
        <v>0.58683345810729581</v>
      </c>
      <c r="K129" s="21">
        <f>+'[3]19'!$O$27</f>
        <v>0.55547724603084381</v>
      </c>
      <c r="L129" s="21">
        <f>+'[3]19'!$Q$27</f>
        <v>0.51381497784493646</v>
      </c>
      <c r="M129" s="21">
        <f>+'[3]19'!$R$27</f>
        <v>0.54203897788726441</v>
      </c>
      <c r="N129" s="21">
        <f>+'[3]19'!$S$27</f>
        <v>0.53714737079665986</v>
      </c>
      <c r="O129" s="22">
        <f>+'[3]19'!$T$27</f>
        <v>0.53690618504348042</v>
      </c>
    </row>
    <row r="130" spans="1:15">
      <c r="A130" s="10">
        <v>1012</v>
      </c>
      <c r="B130" s="10" t="s">
        <v>21</v>
      </c>
      <c r="C130" s="21">
        <f>+'[3]20'!$E$27</f>
        <v>0.6103745185228171</v>
      </c>
      <c r="D130" s="21">
        <f>+'[3]20'!$F$27</f>
        <v>0.62436385913009695</v>
      </c>
      <c r="E130" s="21">
        <f>+'[3]20'!$G$27</f>
        <v>0.61982297772736383</v>
      </c>
      <c r="F130" s="21">
        <f>+'[3]20'!$I$27</f>
        <v>0.6123184918173159</v>
      </c>
      <c r="G130" s="21">
        <f>+'[3]20'!$J$27</f>
        <v>0.6443727844047461</v>
      </c>
      <c r="H130" s="21">
        <f>+'[3]20'!$K$27</f>
        <v>0.59105900224724239</v>
      </c>
      <c r="I130" s="21">
        <f>+'[3]20'!$M$27</f>
        <v>0.60872304408625888</v>
      </c>
      <c r="J130" s="21">
        <f>+'[3]20'!$N$27</f>
        <v>0.64186602768872836</v>
      </c>
      <c r="K130" s="21">
        <f>+'[3]20'!$O$27</f>
        <v>0.64191194747846936</v>
      </c>
      <c r="L130" s="21">
        <f>+'[3]20'!$Q$27</f>
        <v>0.61727027194659179</v>
      </c>
      <c r="M130" s="21">
        <f>+'[3]20'!$R$27</f>
        <v>0.6071999023970226</v>
      </c>
      <c r="N130" s="21">
        <f>+'[3]20'!$S$27</f>
        <v>0.62566717073521994</v>
      </c>
      <c r="O130" s="22">
        <f>+'[3]20'!$T$27</f>
        <v>0.61844391670769494</v>
      </c>
    </row>
    <row r="131" spans="1:15">
      <c r="A131" s="10">
        <v>1013</v>
      </c>
      <c r="B131" s="10" t="s">
        <v>22</v>
      </c>
      <c r="C131" s="21">
        <f>+'[3]21'!$E$27</f>
        <v>0.4437648532635729</v>
      </c>
      <c r="D131" s="21">
        <f>+'[3]21'!$F$27</f>
        <v>0.39119999999999999</v>
      </c>
      <c r="E131" s="21">
        <f>+'[3]21'!$G$27</f>
        <v>0.43710413904846074</v>
      </c>
      <c r="F131" s="21">
        <f>+'[3]21'!$I$27</f>
        <v>0.47092360319270238</v>
      </c>
      <c r="G131" s="21">
        <f>+'[3]21'!$J$27</f>
        <v>0.47212346477052358</v>
      </c>
      <c r="H131" s="21">
        <f>+'[3]21'!$K$27</f>
        <v>0.44087226963691595</v>
      </c>
      <c r="I131" s="21">
        <f>+'[3]21'!$M$27</f>
        <v>0.51858902575587906</v>
      </c>
      <c r="J131" s="21">
        <f>+'[3]21'!$N$27</f>
        <v>0.4853347790729195</v>
      </c>
      <c r="K131" s="21">
        <f>+'[3]21'!$O$27</f>
        <v>0.44440709617180207</v>
      </c>
      <c r="L131" s="21">
        <f>+'[3]21'!$Q$27</f>
        <v>0.40908352437857648</v>
      </c>
      <c r="M131" s="21">
        <f>+'[3]21'!$R$27</f>
        <v>0.41645179321661047</v>
      </c>
      <c r="N131" s="21">
        <f>+'[3]21'!$S$27</f>
        <v>0.43024208566108008</v>
      </c>
      <c r="O131" s="22">
        <f>+'[3]21'!$T$27</f>
        <v>0.44712452526627633</v>
      </c>
    </row>
    <row r="132" spans="1:15">
      <c r="A132" s="10">
        <v>1014</v>
      </c>
      <c r="B132" s="10" t="s">
        <v>23</v>
      </c>
      <c r="C132" s="21">
        <f>+'[3]22'!$E$27</f>
        <v>0.61292330052455235</v>
      </c>
      <c r="D132" s="21">
        <f>+'[3]22'!$F$27</f>
        <v>0.61659564137133061</v>
      </c>
      <c r="E132" s="21">
        <f>+'[3]22'!$G$27</f>
        <v>0.60295593017605498</v>
      </c>
      <c r="F132" s="21">
        <f>+'[3]22'!$I$27</f>
        <v>0.59161266454238426</v>
      </c>
      <c r="G132" s="21">
        <f>+'[3]22'!$J$27</f>
        <v>0.64804409070615943</v>
      </c>
      <c r="H132" s="21">
        <f>+'[3]22'!$K$27</f>
        <v>0.61463769020879977</v>
      </c>
      <c r="I132" s="21">
        <f>+'[3]22'!$M$27</f>
        <v>0.58766183767025149</v>
      </c>
      <c r="J132" s="21">
        <f>+'[3]22'!$N$27</f>
        <v>0.63623616911025083</v>
      </c>
      <c r="K132" s="21">
        <f>+'[3]22'!$O$27</f>
        <v>0.66260340410882623</v>
      </c>
      <c r="L132" s="21">
        <f>+'[3]22'!$Q$27</f>
        <v>0.58269804926833535</v>
      </c>
      <c r="M132" s="21">
        <f>+'[3]22'!$R$27</f>
        <v>0.60055670555688323</v>
      </c>
      <c r="N132" s="21">
        <f>+'[3]22'!$S$27</f>
        <v>0.60386876521826438</v>
      </c>
      <c r="O132" s="22">
        <f>+'[3]22'!$T$27</f>
        <v>0.61332550214850656</v>
      </c>
    </row>
    <row r="133" spans="1:15">
      <c r="A133" s="10">
        <v>1015</v>
      </c>
      <c r="B133" s="10" t="s">
        <v>24</v>
      </c>
      <c r="C133" s="21">
        <f>+'[3]23'!$E$27</f>
        <v>0.48639791030367929</v>
      </c>
      <c r="D133" s="21">
        <f>+'[3]23'!$F$27</f>
        <v>0.47372608131306787</v>
      </c>
      <c r="E133" s="21">
        <f>+'[3]23'!$G$27</f>
        <v>0.48675201916384764</v>
      </c>
      <c r="F133" s="21">
        <f>+'[3]23'!$I$27</f>
        <v>0.48793663391996633</v>
      </c>
      <c r="G133" s="21">
        <f>+'[3]23'!$J$27</f>
        <v>0.48084147257700977</v>
      </c>
      <c r="H133" s="21">
        <f>+'[3]23'!$K$27</f>
        <v>0.51574309330074297</v>
      </c>
      <c r="I133" s="21">
        <f>+'[3]23'!$M$27</f>
        <v>0.53208188297696002</v>
      </c>
      <c r="J133" s="21">
        <f>+'[3]23'!$N$27</f>
        <v>0.5430674581413687</v>
      </c>
      <c r="K133" s="21">
        <f>+'[3]23'!$O$27</f>
        <v>0.47974627644626439</v>
      </c>
      <c r="L133" s="21">
        <f>+'[3]23'!$Q$27</f>
        <v>0.45318756992763315</v>
      </c>
      <c r="M133" s="21">
        <f>+'[3]23'!$R$27</f>
        <v>0.46062177719150976</v>
      </c>
      <c r="N133" s="21">
        <f>+'[3]23'!$S$27</f>
        <v>0.47782665740526359</v>
      </c>
      <c r="O133" s="22">
        <f>+'[3]23'!$T$27</f>
        <v>0.48195810704437325</v>
      </c>
    </row>
    <row r="134" spans="1:15">
      <c r="A134" s="10">
        <v>1016</v>
      </c>
      <c r="B134" s="10" t="s">
        <v>25</v>
      </c>
      <c r="C134" s="21">
        <f>+'[3]24'!$E$27</f>
        <v>0.44004173049624595</v>
      </c>
      <c r="D134" s="21">
        <f>+'[3]24'!$F$27</f>
        <v>0.43076884282724359</v>
      </c>
      <c r="E134" s="21">
        <f>+'[3]24'!$G$27</f>
        <v>0.44418016946632971</v>
      </c>
      <c r="F134" s="21">
        <f>+'[3]24'!$I$27</f>
        <v>0.45231347803770944</v>
      </c>
      <c r="G134" s="21">
        <f>+'[3]24'!$J$27</f>
        <v>0.48430601656408107</v>
      </c>
      <c r="H134" s="21">
        <f>+'[3]24'!$K$27</f>
        <v>0.46995624590334434</v>
      </c>
      <c r="I134" s="21">
        <f>+'[3]24'!$M$27</f>
        <v>0.46518175249769539</v>
      </c>
      <c r="J134" s="21">
        <f>+'[3]24'!$N$27</f>
        <v>0.54001998117158834</v>
      </c>
      <c r="K134" s="21">
        <f>+'[3]24'!$O$27</f>
        <v>0.47841915219864473</v>
      </c>
      <c r="L134" s="21">
        <f>+'[3]24'!$Q$27</f>
        <v>0.42622018804464151</v>
      </c>
      <c r="M134" s="21">
        <f>+'[3]24'!$R$27</f>
        <v>0.45076350448558883</v>
      </c>
      <c r="N134" s="21">
        <f>+'[3]24'!$S$27</f>
        <v>0.4314237905408731</v>
      </c>
      <c r="O134" s="22">
        <f>+'[3]24'!$T$27</f>
        <v>0.45900516757502813</v>
      </c>
    </row>
    <row r="135" spans="1:15">
      <c r="A135" s="10">
        <v>1017</v>
      </c>
      <c r="B135" s="10" t="s">
        <v>26</v>
      </c>
      <c r="C135" s="21">
        <f>+'[3]25'!$E$27</f>
        <v>0.56878978008064907</v>
      </c>
      <c r="D135" s="21">
        <f>+'[3]25'!$F$27</f>
        <v>0.56349582105415719</v>
      </c>
      <c r="E135" s="21">
        <f>+'[3]25'!$G$27</f>
        <v>0.59710691119859205</v>
      </c>
      <c r="F135" s="21">
        <f>+'[3]25'!$I$27</f>
        <v>0.60472033003933612</v>
      </c>
      <c r="G135" s="21">
        <f>+'[3]25'!$J$27</f>
        <v>0.58054471788715489</v>
      </c>
      <c r="H135" s="21">
        <f>+'[3]25'!$K$27</f>
        <v>0.57162756946905435</v>
      </c>
      <c r="I135" s="21">
        <f>+'[3]25'!$M$27</f>
        <v>0.53971910201115381</v>
      </c>
      <c r="J135" s="21">
        <f>+'[3]25'!$N$27</f>
        <v>0.68103443016040566</v>
      </c>
      <c r="K135" s="21">
        <f>+'[3]25'!$O$27</f>
        <v>0.60431718340128315</v>
      </c>
      <c r="L135" s="21">
        <f>+'[3]25'!$Q$27</f>
        <v>0.54903817135363764</v>
      </c>
      <c r="M135" s="21">
        <f>+'[3]25'!$R$27</f>
        <v>0.57994877926980681</v>
      </c>
      <c r="N135" s="21">
        <f>+'[3]25'!$S$27</f>
        <v>0.59375639874623953</v>
      </c>
      <c r="O135" s="22">
        <f>+'[3]25'!$T$27</f>
        <v>0.58792820091586218</v>
      </c>
    </row>
    <row r="136" spans="1:15">
      <c r="A136" s="10">
        <v>1018</v>
      </c>
      <c r="B136" s="10" t="s">
        <v>27</v>
      </c>
      <c r="C136" s="21">
        <f>+'[3]26'!$E$27</f>
        <v>0.45704590263757638</v>
      </c>
      <c r="D136" s="21">
        <f>+'[3]26'!$F$27</f>
        <v>0.4574723162807724</v>
      </c>
      <c r="E136" s="21">
        <f>+'[3]26'!$G$27</f>
        <v>0.47816553992325966</v>
      </c>
      <c r="F136" s="21">
        <f>+'[3]26'!$I$27</f>
        <v>0.48486203053179194</v>
      </c>
      <c r="G136" s="21">
        <f>+'[3]26'!$J$27</f>
        <v>0.54129281423109932</v>
      </c>
      <c r="H136" s="21">
        <f>+'[3]26'!$K$27</f>
        <v>0.50662756598240466</v>
      </c>
      <c r="I136" s="21">
        <f>+'[3]26'!$M$27</f>
        <v>0.5148632292423142</v>
      </c>
      <c r="J136" s="21">
        <f>+'[3]26'!$N$27</f>
        <v>0.49265691490918456</v>
      </c>
      <c r="K136" s="21">
        <f>+'[3]26'!$O$27</f>
        <v>0.49037010203465553</v>
      </c>
      <c r="L136" s="21">
        <f>+'[3]26'!$Q$27</f>
        <v>0.45511522402324001</v>
      </c>
      <c r="M136" s="21">
        <f>+'[3]26'!$R$27</f>
        <v>0.45026784674507975</v>
      </c>
      <c r="N136" s="21">
        <f>+'[3]26'!$S$27</f>
        <v>0.45346564426402047</v>
      </c>
      <c r="O136" s="22">
        <f>+'[3]26'!$T$27</f>
        <v>0.48171394190943734</v>
      </c>
    </row>
    <row r="137" spans="1:15">
      <c r="A137" s="10">
        <v>1019</v>
      </c>
      <c r="B137" s="10" t="s">
        <v>28</v>
      </c>
      <c r="C137" s="21">
        <f>+'[3]27'!$E$27</f>
        <v>0.51389746757257571</v>
      </c>
      <c r="D137" s="21">
        <f>+'[3]27'!$F$27</f>
        <v>0.50867283950617281</v>
      </c>
      <c r="E137" s="21">
        <f>+'[3]27'!$G$27</f>
        <v>0.50171035360566407</v>
      </c>
      <c r="F137" s="21">
        <f>+'[3]27'!$I$27</f>
        <v>0.55461617175159206</v>
      </c>
      <c r="G137" s="21">
        <f>+'[3]27'!$J$27</f>
        <v>0.56802773328652612</v>
      </c>
      <c r="H137" s="21">
        <f>+'[3]27'!$K$27</f>
        <v>0.52914077143138993</v>
      </c>
      <c r="I137" s="21">
        <f>+'[3]27'!$M$27</f>
        <v>0.4636802275382193</v>
      </c>
      <c r="J137" s="21">
        <f>+'[3]27'!$N$27</f>
        <v>0.54625684723067558</v>
      </c>
      <c r="K137" s="21">
        <f>+'[3]27'!$O$27</f>
        <v>0.5134072835941853</v>
      </c>
      <c r="L137" s="21">
        <f>+'[3]27'!$Q$27</f>
        <v>0.51161789385614265</v>
      </c>
      <c r="M137" s="21">
        <f>+'[3]27'!$R$27</f>
        <v>0.50920027792759304</v>
      </c>
      <c r="N137" s="21">
        <f>+'[3]27'!$S$27</f>
        <v>0.50746610845295059</v>
      </c>
      <c r="O137" s="22">
        <f>+'[3]27'!$T$27</f>
        <v>0.51599185610511367</v>
      </c>
    </row>
    <row r="138" spans="1:15">
      <c r="A138" s="10">
        <v>1020</v>
      </c>
      <c r="B138" s="10" t="s">
        <v>29</v>
      </c>
      <c r="C138" s="21">
        <f>+'[3]28'!$E$27</f>
        <v>0.6426327042855815</v>
      </c>
      <c r="D138" s="21">
        <f>+'[3]28'!$F$27</f>
        <v>0.66887574936355421</v>
      </c>
      <c r="E138" s="21">
        <f>+'[3]28'!$G$27</f>
        <v>0.6345251398122117</v>
      </c>
      <c r="F138" s="21">
        <f>+'[3]28'!$I$27</f>
        <v>0.64618272330354598</v>
      </c>
      <c r="G138" s="21">
        <f>+'[3]28'!$J$27</f>
        <v>0.76168262375229168</v>
      </c>
      <c r="H138" s="21">
        <f>+'[3]28'!$K$27</f>
        <v>0.64944246532837402</v>
      </c>
      <c r="I138" s="21">
        <f>+'[3]28'!$M$27</f>
        <v>0.6566263598495572</v>
      </c>
      <c r="J138" s="21">
        <f>+'[3]28'!$N$27</f>
        <v>0.66713876771194014</v>
      </c>
      <c r="K138" s="21">
        <f>+'[3]28'!$O$27</f>
        <v>0.68943338437978563</v>
      </c>
      <c r="L138" s="21">
        <f>+'[3]28'!$Q$27</f>
        <v>0.71742504591665157</v>
      </c>
      <c r="M138" s="21">
        <f>+'[3]28'!$R$27</f>
        <v>0.67328971478828348</v>
      </c>
      <c r="N138" s="21">
        <f>+'[3]28'!$S$27</f>
        <v>0.69524681042943159</v>
      </c>
      <c r="O138" s="22">
        <f>+'[3]28'!$T$27</f>
        <v>0.6733944537361688</v>
      </c>
    </row>
    <row r="139" spans="1:15">
      <c r="A139" s="10">
        <v>1021</v>
      </c>
      <c r="B139" s="10" t="s">
        <v>30</v>
      </c>
      <c r="C139" s="21">
        <f>+'[3]29'!$E$27</f>
        <v>0.52801820608180183</v>
      </c>
      <c r="D139" s="21">
        <f>+'[3]29'!$F$27</f>
        <v>0.48272179155900086</v>
      </c>
      <c r="E139" s="21">
        <f>+'[3]29'!$G$27</f>
        <v>0.49310000124436409</v>
      </c>
      <c r="F139" s="21">
        <f>+'[3]29'!$I$27</f>
        <v>0.51598847424274374</v>
      </c>
      <c r="G139" s="21">
        <f>+'[3]29'!$J$27</f>
        <v>0.55264215390797666</v>
      </c>
      <c r="H139" s="21">
        <f>+'[3]29'!$K$27</f>
        <v>0.50745666903908737</v>
      </c>
      <c r="I139" s="21">
        <f>+'[3]29'!$M$27</f>
        <v>0.49948248069907525</v>
      </c>
      <c r="J139" s="21">
        <f>+'[3]29'!$N$27</f>
        <v>0.54404805316660043</v>
      </c>
      <c r="K139" s="21">
        <f>+'[3]29'!$O$27</f>
        <v>0.56428963478995142</v>
      </c>
      <c r="L139" s="21">
        <f>+'[3]29'!$Q$27</f>
        <v>0.50559911326997997</v>
      </c>
      <c r="M139" s="21">
        <f>+'[3]29'!$R$27</f>
        <v>0.48190312009562764</v>
      </c>
      <c r="N139" s="21">
        <f>+'[3]29'!$S$27</f>
        <v>0.53565530826941621</v>
      </c>
      <c r="O139" s="22">
        <f>+'[3]29'!$T$27</f>
        <v>0.51805448668616283</v>
      </c>
    </row>
    <row r="140" spans="1:15">
      <c r="A140" s="10">
        <v>1022</v>
      </c>
      <c r="B140" s="10" t="s">
        <v>31</v>
      </c>
      <c r="C140" s="21">
        <f>+'[3]30'!$E$27</f>
        <v>0.56788583621894173</v>
      </c>
      <c r="D140" s="21">
        <f>+'[3]30'!$F$27</f>
        <v>0.58781014973251577</v>
      </c>
      <c r="E140" s="21">
        <f>+'[3]30'!$G$27</f>
        <v>0.5659322147467325</v>
      </c>
      <c r="F140" s="21">
        <f>+'[3]30'!$I$27</f>
        <v>0.56729862014806054</v>
      </c>
      <c r="G140" s="21">
        <f>+'[3]30'!$J$27</f>
        <v>0.63680598877105432</v>
      </c>
      <c r="H140" s="21">
        <f>+'[3]30'!$K$27</f>
        <v>0.55215530870711416</v>
      </c>
      <c r="I140" s="21">
        <f>+'[3]30'!$M$27</f>
        <v>0.61184070967119852</v>
      </c>
      <c r="J140" s="21">
        <f>+'[3]30'!$N$27</f>
        <v>0.60101877380035051</v>
      </c>
      <c r="K140" s="21">
        <f>+'[3]30'!$O$27</f>
        <v>0.6230738937075565</v>
      </c>
      <c r="L140" s="21">
        <f>+'[3]30'!$Q$27</f>
        <v>0.56522162075025784</v>
      </c>
      <c r="M140" s="21">
        <f>+'[3]30'!$R$27</f>
        <v>0.57305013567166718</v>
      </c>
      <c r="N140" s="21">
        <f>+'[3]30'!$S$27</f>
        <v>0.59797557717992744</v>
      </c>
      <c r="O140" s="22">
        <f>+'[3]30'!$T$27</f>
        <v>0.58787883850636924</v>
      </c>
    </row>
    <row r="141" spans="1:15">
      <c r="A141" s="10">
        <v>1023</v>
      </c>
      <c r="B141" s="10" t="s">
        <v>32</v>
      </c>
      <c r="C141" s="21">
        <f>+'[3]31'!$E$27</f>
        <v>0.45184953905312802</v>
      </c>
      <c r="D141" s="21">
        <f>+'[3]31'!$F$27</f>
        <v>0.47628628526911221</v>
      </c>
      <c r="E141" s="21">
        <f>+'[3]31'!$G$27</f>
        <v>0.45757075356015892</v>
      </c>
      <c r="F141" s="21">
        <f>+'[3]31'!$I$27</f>
        <v>0.47983544469113232</v>
      </c>
      <c r="G141" s="21">
        <f>+'[3]31'!$J$27</f>
        <v>0.49614523929834692</v>
      </c>
      <c r="H141" s="21">
        <f>+'[3]31'!$K$27</f>
        <v>0.43284929993827764</v>
      </c>
      <c r="I141" s="21">
        <f>+'[3]31'!$M$27</f>
        <v>0.48340024086712163</v>
      </c>
      <c r="J141" s="21">
        <f>+'[3]31'!$N$27</f>
        <v>0.51192566956791241</v>
      </c>
      <c r="K141" s="21">
        <f>+'[3]31'!$O$27</f>
        <v>0.47069257598405578</v>
      </c>
      <c r="L141" s="21">
        <f>+'[3]31'!$Q$27</f>
        <v>0.45626698805066929</v>
      </c>
      <c r="M141" s="21">
        <f>+'[3]31'!$R$27</f>
        <v>0.44949478790050618</v>
      </c>
      <c r="N141" s="21">
        <f>+'[3]31'!$S$27</f>
        <v>0.48435778151704112</v>
      </c>
      <c r="O141" s="22">
        <f>+'[3]31'!$T$27</f>
        <v>0.47059280010126747</v>
      </c>
    </row>
    <row r="142" spans="1:15">
      <c r="A142" s="10">
        <v>1024</v>
      </c>
      <c r="B142" s="10" t="s">
        <v>33</v>
      </c>
      <c r="C142" s="21">
        <f>+'[3]32'!$E$27</f>
        <v>0.77554624426628993</v>
      </c>
      <c r="D142" s="21">
        <f>+'[3]32'!$F$27</f>
        <v>0.77400224851738386</v>
      </c>
      <c r="E142" s="21">
        <f>+'[3]32'!$G$27</f>
        <v>0.80600197911098936</v>
      </c>
      <c r="F142" s="21">
        <f>+'[3]32'!$I$27</f>
        <v>0.80968202110152487</v>
      </c>
      <c r="G142" s="21">
        <f>+'[3]32'!$J$27</f>
        <v>0.90870950904719727</v>
      </c>
      <c r="H142" s="21">
        <f>+'[3]32'!$K$27</f>
        <v>0.78702918098082708</v>
      </c>
      <c r="I142" s="21">
        <f>+'[3]32'!$M$27</f>
        <v>0.78802369178938214</v>
      </c>
      <c r="J142" s="21">
        <f>+'[3]32'!$N$27</f>
        <v>0.79799566602311567</v>
      </c>
      <c r="K142" s="21">
        <f>+'[3]32'!$O$27</f>
        <v>0.80361229566453452</v>
      </c>
      <c r="L142" s="21">
        <f>+'[3]32'!$Q$27</f>
        <v>0.802813686788033</v>
      </c>
      <c r="M142" s="21">
        <f>+'[3]32'!$R$27</f>
        <v>0.77421623043335253</v>
      </c>
      <c r="N142" s="21">
        <f>+'[3]32'!$S$27</f>
        <v>0.80157022349769547</v>
      </c>
      <c r="O142" s="22">
        <f>+'[3]32'!$T$27</f>
        <v>0.79875537523788009</v>
      </c>
    </row>
    <row r="143" spans="1:15">
      <c r="A143" s="10">
        <v>1025</v>
      </c>
      <c r="B143" s="10" t="s">
        <v>34</v>
      </c>
      <c r="C143" s="21">
        <f>+'[3]33'!$E$27</f>
        <v>0.45784906220679156</v>
      </c>
      <c r="D143" s="21">
        <f>+'[3]33'!$F$27</f>
        <v>0.47649835595924084</v>
      </c>
      <c r="E143" s="21">
        <f>+'[3]33'!$G$27</f>
        <v>0.45426915420698666</v>
      </c>
      <c r="F143" s="21">
        <f>+'[3]33'!$I$27</f>
        <v>0.47441644960929674</v>
      </c>
      <c r="G143" s="21">
        <f>+'[3]33'!$J$27</f>
        <v>0.52495065085653547</v>
      </c>
      <c r="H143" s="21">
        <f>+'[3]33'!$K$27</f>
        <v>0.48820737902838351</v>
      </c>
      <c r="I143" s="21">
        <f>+'[3]33'!$M$27</f>
        <v>0.51148512957827297</v>
      </c>
      <c r="J143" s="21">
        <f>+'[3]33'!$N$27</f>
        <v>0.55690745677554643</v>
      </c>
      <c r="K143" s="21">
        <f>+'[3]33'!$O$27</f>
        <v>0.51716845537721212</v>
      </c>
      <c r="L143" s="21">
        <f>+'[3]33'!$Q$27</f>
        <v>0.47655678102581622</v>
      </c>
      <c r="M143" s="21">
        <f>+'[3]33'!$R$27</f>
        <v>0.47719342995873226</v>
      </c>
      <c r="N143" s="21">
        <f>+'[3]33'!$S$27</f>
        <v>0.45843644544431944</v>
      </c>
      <c r="O143" s="22">
        <f>+'[3]33'!$T$27</f>
        <v>0.48821550763583926</v>
      </c>
    </row>
    <row r="144" spans="1:15">
      <c r="A144" s="10">
        <v>1026</v>
      </c>
      <c r="B144" s="10" t="s">
        <v>35</v>
      </c>
      <c r="C144" s="21">
        <f>+'[3]34'!$E$27</f>
        <v>0.57599335456181644</v>
      </c>
      <c r="D144" s="21">
        <f>+'[3]34'!$F$27</f>
        <v>0.57152896486229821</v>
      </c>
      <c r="E144" s="21">
        <f>+'[3]34'!$G$27</f>
        <v>0.58950605982937276</v>
      </c>
      <c r="F144" s="21">
        <f>+'[3]34'!$I$27</f>
        <v>0.5945117501094731</v>
      </c>
      <c r="G144" s="21">
        <f>+'[3]34'!$J$27</f>
        <v>0.64899742309550656</v>
      </c>
      <c r="H144" s="21">
        <f>+'[3]34'!$K$27</f>
        <v>0.57816307488835139</v>
      </c>
      <c r="I144" s="21">
        <f>+'[3]34'!$M$27</f>
        <v>0.63880179171332585</v>
      </c>
      <c r="J144" s="21">
        <f>+'[3]34'!$N$27</f>
        <v>0.61680810194161628</v>
      </c>
      <c r="K144" s="21">
        <f>+'[3]34'!$O$27</f>
        <v>0.63756628523583592</v>
      </c>
      <c r="L144" s="21">
        <f>+'[3]34'!$Q$27</f>
        <v>0.60979076336289872</v>
      </c>
      <c r="M144" s="21">
        <f>+'[3]34'!$R$27</f>
        <v>0.58740143369175624</v>
      </c>
      <c r="N144" s="21">
        <f>+'[3]34'!$S$27</f>
        <v>0.62287292817679563</v>
      </c>
      <c r="O144" s="22">
        <f>+'[3]34'!$T$27</f>
        <v>0.6058675414077479</v>
      </c>
    </row>
    <row r="145" spans="1:15">
      <c r="A145" s="10">
        <v>1027</v>
      </c>
      <c r="B145" s="10" t="s">
        <v>36</v>
      </c>
      <c r="C145" s="21">
        <f>+'[3]35'!$E$27</f>
        <v>0.4744854363622692</v>
      </c>
      <c r="D145" s="21">
        <f>+'[3]35'!$F$27</f>
        <v>0.55980267794221283</v>
      </c>
      <c r="E145" s="21">
        <f>+'[3]35'!$G$27</f>
        <v>0.55219015280135819</v>
      </c>
      <c r="F145" s="21">
        <f>+'[3]35'!$I$27</f>
        <v>0.53746794439195578</v>
      </c>
      <c r="G145" s="21">
        <f>+'[3]35'!$J$27</f>
        <v>0.56635935137698989</v>
      </c>
      <c r="H145" s="21">
        <f>+'[3]35'!$K$27</f>
        <v>0.54180490599725517</v>
      </c>
      <c r="I145" s="21">
        <f>+'[3]35'!$M$27</f>
        <v>0.56762140256885774</v>
      </c>
      <c r="J145" s="21">
        <f>+'[3]35'!$N$27</f>
        <v>0.56940490004309952</v>
      </c>
      <c r="K145" s="21">
        <f>+'[3]35'!$O$27</f>
        <v>0.56055703460987094</v>
      </c>
      <c r="L145" s="21">
        <f>+'[3]35'!$Q$27</f>
        <v>0.52875833777795334</v>
      </c>
      <c r="M145" s="21">
        <f>+'[3]35'!$R$27</f>
        <v>0.52495118888750103</v>
      </c>
      <c r="N145" s="21">
        <f>+'[3]35'!$S$27</f>
        <v>0.54102564102564099</v>
      </c>
      <c r="O145" s="22">
        <f>+'[3]35'!$T$27</f>
        <v>0.54492553484946293</v>
      </c>
    </row>
    <row r="146" spans="1:15">
      <c r="A146" s="10">
        <v>1028</v>
      </c>
      <c r="B146" s="10" t="s">
        <v>37</v>
      </c>
      <c r="C146" s="21">
        <f>+'[3]36'!$E$27</f>
        <v>0.63396768723551322</v>
      </c>
      <c r="D146" s="21">
        <f>+'[3]36'!$F$27</f>
        <v>0.64374488752556236</v>
      </c>
      <c r="E146" s="21">
        <f>+'[3]36'!$G$27</f>
        <v>0.6449246966795561</v>
      </c>
      <c r="F146" s="21">
        <f>+'[3]36'!$I$27</f>
        <v>0.66531905634588395</v>
      </c>
      <c r="G146" s="21">
        <f>+'[3]36'!$J$27</f>
        <v>0.66580485672184764</v>
      </c>
      <c r="H146" s="21">
        <f>+'[3]36'!$K$27</f>
        <v>0.61308060142483645</v>
      </c>
      <c r="I146" s="21">
        <f>+'[3]36'!$M$27</f>
        <v>0.67138720387428541</v>
      </c>
      <c r="J146" s="21">
        <f>+'[3]36'!$N$27</f>
        <v>0.70474290077655632</v>
      </c>
      <c r="K146" s="21">
        <f>+'[3]36'!$O$27</f>
        <v>0.66508136405165819</v>
      </c>
      <c r="L146" s="21">
        <f>+'[3]36'!$Q$27</f>
        <v>0.63667426373916114</v>
      </c>
      <c r="M146" s="21">
        <f>+'[3]36'!$R$27</f>
        <v>0.64968500615097724</v>
      </c>
      <c r="N146" s="21">
        <f>+'[3]36'!$S$27</f>
        <v>0.64956672021810036</v>
      </c>
      <c r="O146" s="22">
        <f>+'[3]36'!$T$27</f>
        <v>0.65368013236185762</v>
      </c>
    </row>
    <row r="147" spans="1:15">
      <c r="A147" s="10">
        <v>1029</v>
      </c>
      <c r="B147" s="10" t="s">
        <v>38</v>
      </c>
      <c r="C147" s="21">
        <f>+'[3]37'!$E$27</f>
        <v>0.45655897268800494</v>
      </c>
      <c r="D147" s="21">
        <f>+'[3]37'!$F$27</f>
        <v>0.47844450167396341</v>
      </c>
      <c r="E147" s="21">
        <f>+'[3]37'!$G$27</f>
        <v>0.45215741275472321</v>
      </c>
      <c r="F147" s="21">
        <f>+'[3]37'!$I$27</f>
        <v>0.49665617623918173</v>
      </c>
      <c r="G147" s="21">
        <f>+'[3]37'!$J$27</f>
        <v>0.509498576114776</v>
      </c>
      <c r="H147" s="21">
        <f>+'[3]37'!$K$27</f>
        <v>0.47067375256433036</v>
      </c>
      <c r="I147" s="21">
        <f>+'[3]37'!$M$27</f>
        <v>0.51657983957661457</v>
      </c>
      <c r="J147" s="21">
        <f>+'[3]37'!$N$27</f>
        <v>0.4836725786612705</v>
      </c>
      <c r="K147" s="21">
        <f>+'[3]37'!$O$27</f>
        <v>0.5192630635037091</v>
      </c>
      <c r="L147" s="21">
        <f>+'[3]37'!$Q$27</f>
        <v>0.46132635635839508</v>
      </c>
      <c r="M147" s="21">
        <f>+'[3]37'!$R$27</f>
        <v>0.48147083724940387</v>
      </c>
      <c r="N147" s="21">
        <f>+'[3]37'!$S$27</f>
        <v>0.49330154946364718</v>
      </c>
      <c r="O147" s="22">
        <f>+'[3]37'!$T$27</f>
        <v>0.48242258033859647</v>
      </c>
    </row>
    <row r="148" spans="1:15">
      <c r="A148" s="15">
        <v>1030</v>
      </c>
      <c r="B148" s="15" t="s">
        <v>18</v>
      </c>
      <c r="C148" s="23">
        <f>+'[3]17'!$E$27</f>
        <v>0.51038774633573947</v>
      </c>
      <c r="D148" s="23">
        <f>+'[3]17'!$F$27</f>
        <v>0.54173542576713585</v>
      </c>
      <c r="E148" s="23">
        <f>+'[3]17'!$G$27</f>
        <v>0.51468098737909085</v>
      </c>
      <c r="F148" s="23">
        <f>+'[3]17'!$I$27</f>
        <v>0.52880184331797231</v>
      </c>
      <c r="G148" s="23">
        <f>+'[3]17'!$J$27</f>
        <v>0.53866233141758069</v>
      </c>
      <c r="H148" s="23">
        <f>+'[3]17'!$K$27</f>
        <v>0.52522640401397058</v>
      </c>
      <c r="I148" s="23">
        <f>+'[3]17'!$M$27</f>
        <v>0.53278280662749455</v>
      </c>
      <c r="J148" s="23">
        <f>+'[3]17'!$N$27</f>
        <v>0.56184751660866816</v>
      </c>
      <c r="K148" s="23">
        <f>+'[3]17'!$O$27</f>
        <v>0.57198570377378322</v>
      </c>
      <c r="L148" s="23">
        <f>+'[3]17'!$Q$27</f>
        <v>0.51751789298676021</v>
      </c>
      <c r="M148" s="23">
        <f>+'[3]17'!$R$27</f>
        <v>0.53632503445942881</v>
      </c>
      <c r="N148" s="23">
        <f>+'[3]17'!$S$27</f>
        <v>0.54018400124746613</v>
      </c>
      <c r="O148" s="24">
        <f>+'[3]17'!$T$27</f>
        <v>0.53489901566990705</v>
      </c>
    </row>
    <row r="149" spans="1:15">
      <c r="A149" s="4">
        <v>10300</v>
      </c>
      <c r="B149" s="4" t="s">
        <v>65</v>
      </c>
      <c r="C149" s="18">
        <f>+[3]รวม!$E$27</f>
        <v>0.66766839452486915</v>
      </c>
      <c r="D149" s="18">
        <f>+[3]รวม!$F$27</f>
        <v>0.67664856052810973</v>
      </c>
      <c r="E149" s="18">
        <f>+[3]รวม!$G$27</f>
        <v>0.68413603938974021</v>
      </c>
      <c r="F149" s="18">
        <f>+[3]รวม!$I$27</f>
        <v>0.69106868923186016</v>
      </c>
      <c r="G149" s="18">
        <f>+[3]รวม!$J$27</f>
        <v>0.73797470530180953</v>
      </c>
      <c r="H149" s="18">
        <f>+[3]รวม!$K$27</f>
        <v>0.66920743394215643</v>
      </c>
      <c r="I149" s="18">
        <f>+[3]รวม!$M$27</f>
        <v>0.68261634225632428</v>
      </c>
      <c r="J149" s="18">
        <f>+[3]รวม!$N$27</f>
        <v>0.70872302831576073</v>
      </c>
      <c r="K149" s="18">
        <f>+[3]รวม!$O$27</f>
        <v>0.71087933448005081</v>
      </c>
      <c r="L149" s="18">
        <f>+[3]รวม!$Q$27</f>
        <v>0.68876056889465997</v>
      </c>
      <c r="M149" s="18">
        <f>+[3]รวม!$R$27</f>
        <v>0.66646762328359965</v>
      </c>
      <c r="N149" s="18">
        <f>+[3]รวม!$S$27</f>
        <v>0.69142993410701892</v>
      </c>
      <c r="O149" s="18">
        <f>+[3]รวม!$T$27</f>
        <v>0.6888214773911765</v>
      </c>
    </row>
    <row r="150" spans="1:15">
      <c r="A150" s="32"/>
      <c r="B150" s="32"/>
      <c r="C150"/>
      <c r="D150"/>
      <c r="E150"/>
      <c r="F150"/>
      <c r="G150"/>
      <c r="H150"/>
      <c r="I150"/>
      <c r="J150"/>
      <c r="K150"/>
      <c r="L150"/>
      <c r="M150"/>
      <c r="N150"/>
      <c r="O150" s="32"/>
    </row>
    <row r="151" spans="1:15">
      <c r="A151" s="3" t="s">
        <v>55</v>
      </c>
      <c r="B151" s="3" t="s">
        <v>43</v>
      </c>
      <c r="C151" s="3" t="s">
        <v>0</v>
      </c>
      <c r="D151" s="3" t="s">
        <v>1</v>
      </c>
      <c r="E151" s="3" t="s">
        <v>2</v>
      </c>
      <c r="F151" s="3" t="s">
        <v>3</v>
      </c>
      <c r="G151" s="3" t="s">
        <v>4</v>
      </c>
      <c r="H151" s="3" t="s">
        <v>5</v>
      </c>
      <c r="I151" s="3" t="s">
        <v>6</v>
      </c>
      <c r="J151" s="3" t="s">
        <v>7</v>
      </c>
      <c r="K151" s="3" t="s">
        <v>8</v>
      </c>
      <c r="L151" s="3" t="s">
        <v>9</v>
      </c>
      <c r="M151" s="3" t="s">
        <v>10</v>
      </c>
      <c r="N151" s="3" t="s">
        <v>11</v>
      </c>
      <c r="O151" s="3" t="s">
        <v>65</v>
      </c>
    </row>
    <row r="152" spans="1:15">
      <c r="A152" s="34"/>
      <c r="B152" s="34" t="s">
        <v>46</v>
      </c>
      <c r="C152" s="35">
        <f>+[3]เขต!$E$43/10^6</f>
        <v>9.2499999999999995E-3</v>
      </c>
      <c r="D152" s="35">
        <f>+[3]เขต!$F$43/10^6</f>
        <v>2.2499999999999998E-3</v>
      </c>
      <c r="E152" s="35">
        <f>+[3]เขต!$G$43/10^6</f>
        <v>4.7000000000000002E-3</v>
      </c>
      <c r="F152" s="35">
        <f>+[3]เขต!$I$43/10^6</f>
        <v>4.7999999999999996E-3</v>
      </c>
      <c r="G152" s="35">
        <f>+[3]เขต!$J$43/10^6</f>
        <v>4.4999999999999997E-3</v>
      </c>
      <c r="H152" s="35">
        <f>+[3]เขต!$K$43/10^6</f>
        <v>3.5999999999999999E-3</v>
      </c>
      <c r="I152" s="35">
        <f>+[3]เขต!$M$43/10^6</f>
        <v>1.47E-2</v>
      </c>
      <c r="J152" s="35">
        <f>+[3]เขต!$N$43/10^6</f>
        <v>1.2500000000000001E-2</v>
      </c>
      <c r="K152" s="35">
        <f>+[3]เขต!$O$43/10^6</f>
        <v>2.7220000000000001E-2</v>
      </c>
      <c r="L152" s="35">
        <f>+[3]เขต!$Q$43/10^6</f>
        <v>1.32E-2</v>
      </c>
      <c r="M152" s="35">
        <f>+[3]เขต!$R$43/10^6</f>
        <v>9.1400000000000006E-3</v>
      </c>
      <c r="N152" s="35">
        <f>+[3]เขต!$S$43/10^6</f>
        <v>1.0959999999999999E-2</v>
      </c>
      <c r="O152" s="36">
        <f>SUM(C152:N152)</f>
        <v>0.11682000000000001</v>
      </c>
    </row>
    <row r="153" spans="1:15">
      <c r="A153" s="7">
        <v>1004</v>
      </c>
      <c r="B153" s="10" t="s">
        <v>99</v>
      </c>
      <c r="C153" s="19">
        <f>+'[3]11'!$E$43/10^6</f>
        <v>34.800625630000006</v>
      </c>
      <c r="D153" s="19">
        <f>+'[3]11'!$F$43/10^6</f>
        <v>33.833384519999996</v>
      </c>
      <c r="E153" s="19">
        <f>+'[3]11'!$G$43/10^6</f>
        <v>37.989651369999997</v>
      </c>
      <c r="F153" s="19">
        <f>+'[3]11'!$I$43/10^6</f>
        <v>37.914426149999997</v>
      </c>
      <c r="G153" s="19">
        <f>+'[3]11'!$J$43/10^6</f>
        <v>35.673802289999998</v>
      </c>
      <c r="H153" s="19">
        <f>+'[3]11'!$K$43/10^6</f>
        <v>34.958896569999993</v>
      </c>
      <c r="I153" s="19">
        <f>+'[3]11'!$M$43/10^6</f>
        <v>34.66226923</v>
      </c>
      <c r="J153" s="19">
        <f>+'[3]11'!$N$43/10^6</f>
        <v>36.831158930000001</v>
      </c>
      <c r="K153" s="19">
        <f>+'[3]11'!$O$43/10^6</f>
        <v>37.50440261</v>
      </c>
      <c r="L153" s="19">
        <f>+'[3]11'!$Q$43/10^6</f>
        <v>38.500191029999996</v>
      </c>
      <c r="M153" s="19">
        <f>+'[3]11'!$R$43/10^6</f>
        <v>37.223391859999992</v>
      </c>
      <c r="N153" s="19">
        <f>+'[3]11'!$S$43/10^6</f>
        <v>37.77778450000001</v>
      </c>
      <c r="O153" s="29">
        <f>SUM(C153:N153)</f>
        <v>437.66998468999998</v>
      </c>
    </row>
    <row r="154" spans="1:15">
      <c r="A154" s="10">
        <v>1005</v>
      </c>
      <c r="B154" s="10" t="s">
        <v>13</v>
      </c>
      <c r="C154" s="21">
        <f>+'[3]12'!$E$43/10^6</f>
        <v>0.61452846999999999</v>
      </c>
      <c r="D154" s="21">
        <f>+'[3]12'!$F$43/10^6</f>
        <v>0.6385710200000001</v>
      </c>
      <c r="E154" s="21">
        <f>+'[3]12'!$G$43/10^6</f>
        <v>0.60525091000000009</v>
      </c>
      <c r="F154" s="21">
        <f>+'[3]12'!$I$43/10^6</f>
        <v>0.64208200999999998</v>
      </c>
      <c r="G154" s="21">
        <f>+'[3]12'!$J$43/10^6</f>
        <v>0.56589350000000005</v>
      </c>
      <c r="H154" s="21">
        <f>+'[3]12'!$K$43/10^6</f>
        <v>0.57308398000000005</v>
      </c>
      <c r="I154" s="21">
        <f>+'[3]12'!$M$43/10^6</f>
        <v>0.62924465000000007</v>
      </c>
      <c r="J154" s="21">
        <f>+'[3]12'!$N$43/10^6</f>
        <v>0.62439623999999994</v>
      </c>
      <c r="K154" s="21">
        <f>+'[3]12'!$O$43/10^6</f>
        <v>0.61829439999999991</v>
      </c>
      <c r="L154" s="21">
        <f>+'[3]12'!$Q$43/10^6</f>
        <v>0.62573776000000003</v>
      </c>
      <c r="M154" s="21">
        <f>+'[3]12'!$R$43/10^6</f>
        <v>0.65607292000000006</v>
      </c>
      <c r="N154" s="21">
        <f>+'[3]12'!$S$43/10^6</f>
        <v>0.61346779000000007</v>
      </c>
      <c r="O154" s="29">
        <f t="shared" ref="O154:O179" si="6">SUM(C154:N154)</f>
        <v>7.4066236500000002</v>
      </c>
    </row>
    <row r="155" spans="1:15">
      <c r="A155" s="10">
        <v>1006</v>
      </c>
      <c r="B155" s="10" t="s">
        <v>14</v>
      </c>
      <c r="C155" s="21">
        <f>+'[3]13'!$E$43/10^6</f>
        <v>2.0718998399999999</v>
      </c>
      <c r="D155" s="21">
        <f>+'[3]13'!$F$43/10^6</f>
        <v>2.0521829500000002</v>
      </c>
      <c r="E155" s="21">
        <f>+'[3]13'!$G$43/10^6</f>
        <v>2.1381321700000004</v>
      </c>
      <c r="F155" s="21">
        <f>+'[3]13'!$I$43/10^6</f>
        <v>2.2856028099999999</v>
      </c>
      <c r="G155" s="21">
        <f>+'[3]13'!$J$43/10^6</f>
        <v>2.1642568999999998</v>
      </c>
      <c r="H155" s="21">
        <f>+'[3]13'!$K$43/10^6</f>
        <v>2.27229152</v>
      </c>
      <c r="I155" s="21">
        <f>+'[3]13'!$M$43/10^6</f>
        <v>2.4043466099999997</v>
      </c>
      <c r="J155" s="21">
        <f>+'[3]13'!$N$43/10^6</f>
        <v>4.0750450600000008</v>
      </c>
      <c r="K155" s="21">
        <f>+'[3]13'!$O$43/10^6</f>
        <v>2.6168605100000004</v>
      </c>
      <c r="L155" s="21">
        <f>+'[3]13'!$Q$43/10^6</f>
        <v>2.1429486899999999</v>
      </c>
      <c r="M155" s="21">
        <f>+'[3]13'!$R$43/10^6</f>
        <v>2.3518603300000001</v>
      </c>
      <c r="N155" s="21">
        <f>+'[3]13'!$S$43/10^6</f>
        <v>2.7498087700000005</v>
      </c>
      <c r="O155" s="29">
        <f t="shared" si="6"/>
        <v>29.325236160000006</v>
      </c>
    </row>
    <row r="156" spans="1:15">
      <c r="A156" s="10">
        <v>1007</v>
      </c>
      <c r="B156" s="10" t="s">
        <v>15</v>
      </c>
      <c r="C156" s="21">
        <f>+'[3]14'!$E$43/10^6</f>
        <v>5.8041306800000001</v>
      </c>
      <c r="D156" s="21">
        <f>+'[3]14'!$F$43/10^6</f>
        <v>6.0036132699999998</v>
      </c>
      <c r="E156" s="21">
        <f>+'[3]14'!$G$43/10^6</f>
        <v>5.7063042800000003</v>
      </c>
      <c r="F156" s="21">
        <f>+'[3]14'!$I$43/10^6</f>
        <v>5.9076815400000005</v>
      </c>
      <c r="G156" s="21">
        <f>+'[3]14'!$J$43/10^6</f>
        <v>5.7027221900000002</v>
      </c>
      <c r="H156" s="21">
        <f>+'[3]14'!$K$43/10^6</f>
        <v>5.7452454399999997</v>
      </c>
      <c r="I156" s="21">
        <f>+'[3]14'!$M$43/10^6</f>
        <v>5.5553168899999994</v>
      </c>
      <c r="J156" s="21">
        <f>+'[3]14'!$N$43/10^6</f>
        <v>5.7817524900000006</v>
      </c>
      <c r="K156" s="21">
        <f>+'[3]14'!$O$43/10^6</f>
        <v>5.8668817700000009</v>
      </c>
      <c r="L156" s="21">
        <f>+'[3]14'!$Q$43/10^6</f>
        <v>6.0442939999999998</v>
      </c>
      <c r="M156" s="21">
        <f>+'[3]14'!$R$43/10^6</f>
        <v>5.6419749999999986</v>
      </c>
      <c r="N156" s="21">
        <f>+'[3]14'!$S$43/10^6</f>
        <v>6.4132640900000002</v>
      </c>
      <c r="O156" s="29">
        <f t="shared" si="6"/>
        <v>70.173181639999996</v>
      </c>
    </row>
    <row r="157" spans="1:15">
      <c r="A157" s="10">
        <v>1008</v>
      </c>
      <c r="B157" s="10" t="s">
        <v>16</v>
      </c>
      <c r="C157" s="21">
        <f>+'[3]15'!$E$43/10^6</f>
        <v>0.67674362999999993</v>
      </c>
      <c r="D157" s="21">
        <f>+'[3]15'!$F$43/10^6</f>
        <v>0.65633019000000004</v>
      </c>
      <c r="E157" s="21">
        <f>+'[3]15'!$G$43/10^6</f>
        <v>0.68271918000000009</v>
      </c>
      <c r="F157" s="21">
        <f>+'[3]15'!$I$43/10^6</f>
        <v>0.74095144999999996</v>
      </c>
      <c r="G157" s="21">
        <f>+'[3]15'!$J$43/10^6</f>
        <v>0.69333263999999994</v>
      </c>
      <c r="H157" s="21">
        <f>+'[3]15'!$K$43/10^6</f>
        <v>0.74804859999999995</v>
      </c>
      <c r="I157" s="21">
        <f>+'[3]15'!$M$43/10^6</f>
        <v>0.77380004000000002</v>
      </c>
      <c r="J157" s="21">
        <f>+'[3]15'!$N$43/10^6</f>
        <v>0.79657185000000008</v>
      </c>
      <c r="K157" s="21">
        <f>+'[3]15'!$O$43/10^6</f>
        <v>3.1983469699999998</v>
      </c>
      <c r="L157" s="21">
        <f>+'[3]15'!$Q$43/10^6</f>
        <v>0.72675761999999988</v>
      </c>
      <c r="M157" s="21">
        <f>+'[3]15'!$R$43/10^6</f>
        <v>0.76686709000000008</v>
      </c>
      <c r="N157" s="21">
        <f>+'[3]15'!$S$43/10^6</f>
        <v>0.71022450999999998</v>
      </c>
      <c r="O157" s="29">
        <f t="shared" si="6"/>
        <v>11.170693770000002</v>
      </c>
    </row>
    <row r="158" spans="1:15">
      <c r="A158" s="10">
        <v>1009</v>
      </c>
      <c r="B158" s="10" t="s">
        <v>17</v>
      </c>
      <c r="C158" s="21">
        <f>+'[3]16'!$E$43/10^6</f>
        <v>1.2994864699999997</v>
      </c>
      <c r="D158" s="21">
        <f>+'[3]16'!$F$43/10^6</f>
        <v>1.3312237099999999</v>
      </c>
      <c r="E158" s="21">
        <f>+'[3]16'!$G$43/10^6</f>
        <v>1.4367786500000002</v>
      </c>
      <c r="F158" s="21">
        <f>+'[3]16'!$I$43/10^6</f>
        <v>1.4112727000000003</v>
      </c>
      <c r="G158" s="21">
        <f>+'[3]16'!$J$43/10^6</f>
        <v>1.35066332</v>
      </c>
      <c r="H158" s="21">
        <f>+'[3]16'!$K$43/10^6</f>
        <v>1.4625613200000001</v>
      </c>
      <c r="I158" s="21">
        <f>+'[3]16'!$M$43/10^6</f>
        <v>1.38309207</v>
      </c>
      <c r="J158" s="21">
        <f>+'[3]16'!$N$43/10^6</f>
        <v>1.4306907900000001</v>
      </c>
      <c r="K158" s="21">
        <f>+'[3]16'!$O$43/10^6</f>
        <v>1.4147283199999998</v>
      </c>
      <c r="L158" s="21">
        <f>+'[3]16'!$Q$43/10^6</f>
        <v>1.4615441499999997</v>
      </c>
      <c r="M158" s="21">
        <f>+'[3]16'!$R$43/10^6</f>
        <v>1.3554462300000001</v>
      </c>
      <c r="N158" s="21">
        <f>+'[3]16'!$S$43/10^6</f>
        <v>1.4298909399999999</v>
      </c>
      <c r="O158" s="29">
        <f t="shared" si="6"/>
        <v>16.767378669999999</v>
      </c>
    </row>
    <row r="159" spans="1:15">
      <c r="A159" s="10">
        <v>1010</v>
      </c>
      <c r="B159" s="10" t="s">
        <v>19</v>
      </c>
      <c r="C159" s="21">
        <f>+'[3]18'!$E$43/10^6</f>
        <v>2.2599564200000004</v>
      </c>
      <c r="D159" s="21">
        <f>+'[3]18'!$F$43/10^6</f>
        <v>2.0673414000000001</v>
      </c>
      <c r="E159" s="21">
        <f>+'[3]18'!$G$43/10^6</f>
        <v>2.2619505200000001</v>
      </c>
      <c r="F159" s="21">
        <f>+'[3]18'!$I$43/10^6</f>
        <v>2.1204883999999997</v>
      </c>
      <c r="G159" s="21">
        <f>+'[3]18'!$J$43/10^6</f>
        <v>1.9112915000000001</v>
      </c>
      <c r="H159" s="21">
        <f>+'[3]18'!$K$43/10^6</f>
        <v>1.8228761600000003</v>
      </c>
      <c r="I159" s="21">
        <f>+'[3]18'!$M$43/10^6</f>
        <v>2.0005782999999999</v>
      </c>
      <c r="J159" s="21">
        <f>+'[3]18'!$N$43/10^6</f>
        <v>2.1265208899999997</v>
      </c>
      <c r="K159" s="21">
        <f>+'[3]18'!$O$43/10^6</f>
        <v>2.1604320600000002</v>
      </c>
      <c r="L159" s="21">
        <f>+'[3]18'!$Q$43/10^6</f>
        <v>1.9913887999999997</v>
      </c>
      <c r="M159" s="21">
        <f>+'[3]18'!$R$43/10^6</f>
        <v>2.0449025399999998</v>
      </c>
      <c r="N159" s="21">
        <f>+'[3]18'!$S$43/10^6</f>
        <v>2.19544009</v>
      </c>
      <c r="O159" s="29">
        <f t="shared" si="6"/>
        <v>24.963167079999998</v>
      </c>
    </row>
    <row r="160" spans="1:15">
      <c r="A160" s="10">
        <v>1011</v>
      </c>
      <c r="B160" s="10" t="s">
        <v>20</v>
      </c>
      <c r="C160" s="21">
        <f>+'[3]19'!$E$43/10^6</f>
        <v>1.0449321300000001</v>
      </c>
      <c r="D160" s="21">
        <f>+'[3]19'!$F$43/10^6</f>
        <v>1.1216418300000002</v>
      </c>
      <c r="E160" s="21">
        <f>+'[3]19'!$G$43/10^6</f>
        <v>1.17397262</v>
      </c>
      <c r="F160" s="21">
        <f>+'[3]19'!$I$43/10^6</f>
        <v>1.12105148</v>
      </c>
      <c r="G160" s="21">
        <f>+'[3]19'!$J$43/10^6</f>
        <v>1.0415766800000001</v>
      </c>
      <c r="H160" s="21">
        <f>+'[3]19'!$K$43/10^6</f>
        <v>1.1334231699999999</v>
      </c>
      <c r="I160" s="21">
        <f>+'[3]19'!$M$43/10^6</f>
        <v>1.23170359</v>
      </c>
      <c r="J160" s="21">
        <f>+'[3]19'!$N$43/10^6</f>
        <v>1.2579181100000001</v>
      </c>
      <c r="K160" s="21">
        <f>+'[3]19'!$O$43/10^6</f>
        <v>1.2073862599999998</v>
      </c>
      <c r="L160" s="21">
        <f>+'[3]19'!$Q$43/10^6</f>
        <v>1.17189152</v>
      </c>
      <c r="M160" s="21">
        <f>+'[3]19'!$R$43/10^6</f>
        <v>1.2109104300000002</v>
      </c>
      <c r="N160" s="21">
        <f>+'[3]19'!$S$43/10^6</f>
        <v>1.1746344799999997</v>
      </c>
      <c r="O160" s="29">
        <f t="shared" si="6"/>
        <v>13.891042300000002</v>
      </c>
    </row>
    <row r="161" spans="1:15">
      <c r="A161" s="10">
        <v>1012</v>
      </c>
      <c r="B161" s="10" t="s">
        <v>21</v>
      </c>
      <c r="C161" s="21">
        <f>+'[3]20'!$E$43/10^6</f>
        <v>3.4203459900000004</v>
      </c>
      <c r="D161" s="21">
        <f>+'[3]20'!$F$43/10^6</f>
        <v>3.46370471</v>
      </c>
      <c r="E161" s="21">
        <f>+'[3]20'!$G$43/10^6</f>
        <v>3.4769574700000003</v>
      </c>
      <c r="F161" s="21">
        <f>+'[3]20'!$I$43/10^6</f>
        <v>3.4622996600000007</v>
      </c>
      <c r="G161" s="21">
        <f>+'[3]20'!$J$43/10^6</f>
        <v>3.3543138799999994</v>
      </c>
      <c r="H161" s="21">
        <f>+'[3]20'!$K$43/10^6</f>
        <v>3.3904130800000001</v>
      </c>
      <c r="I161" s="21">
        <f>+'[3]20'!$M$43/10^6</f>
        <v>3.3563181900000005</v>
      </c>
      <c r="J161" s="21">
        <f>+'[3]20'!$N$43/10^6</f>
        <v>3.6525168300000002</v>
      </c>
      <c r="K161" s="21">
        <f>+'[3]20'!$O$43/10^6</f>
        <v>3.6207846400000001</v>
      </c>
      <c r="L161" s="21">
        <f>+'[3]20'!$Q$43/10^6</f>
        <v>3.78441187</v>
      </c>
      <c r="M161" s="21">
        <f>+'[3]20'!$R$43/10^6</f>
        <v>3.5727603000000001</v>
      </c>
      <c r="N161" s="21">
        <f>+'[3]20'!$S$43/10^6</f>
        <v>3.6624814700000003</v>
      </c>
      <c r="O161" s="29">
        <f t="shared" si="6"/>
        <v>42.21730809000001</v>
      </c>
    </row>
    <row r="162" spans="1:15">
      <c r="A162" s="10">
        <v>1013</v>
      </c>
      <c r="B162" s="10" t="s">
        <v>22</v>
      </c>
      <c r="C162" s="21">
        <f>+'[3]21'!$E$43/10^6</f>
        <v>0.20794664999999998</v>
      </c>
      <c r="D162" s="21">
        <f>+'[3]21'!$F$43/10^6</f>
        <v>0.18278531000000001</v>
      </c>
      <c r="E162" s="21">
        <f>+'[3]21'!$G$43/10^6</f>
        <v>0.21340115000000001</v>
      </c>
      <c r="F162" s="21">
        <f>+'[3]21'!$I$43/10^6</f>
        <v>0.11066598000000002</v>
      </c>
      <c r="G162" s="21">
        <f>+'[3]21'!$J$43/10^6</f>
        <v>0.20778039000000001</v>
      </c>
      <c r="H162" s="21">
        <f>+'[3]21'!$K$43/10^6</f>
        <v>0.21310687</v>
      </c>
      <c r="I162" s="21">
        <f>+'[3]21'!$M$43/10^6</f>
        <v>0.23913550999999997</v>
      </c>
      <c r="J162" s="21">
        <f>+'[3]21'!$N$43/10^6</f>
        <v>0.23617068999999996</v>
      </c>
      <c r="K162" s="21">
        <f>+'[3]21'!$O$43/10^6</f>
        <v>0.21440387</v>
      </c>
      <c r="L162" s="21">
        <f>+'[3]21'!$Q$43/10^6</f>
        <v>0.20248166000000001</v>
      </c>
      <c r="M162" s="21">
        <f>+'[3]21'!$R$43/10^6</f>
        <v>0.21009843000000003</v>
      </c>
      <c r="N162" s="21">
        <f>+'[3]21'!$S$43/10^6</f>
        <v>0.20648937000000001</v>
      </c>
      <c r="O162" s="29">
        <f t="shared" si="6"/>
        <v>2.4444658799999996</v>
      </c>
    </row>
    <row r="163" spans="1:15">
      <c r="A163" s="10">
        <v>1014</v>
      </c>
      <c r="B163" s="10" t="s">
        <v>23</v>
      </c>
      <c r="C163" s="21">
        <f>+'[3]22'!$E$43/10^6</f>
        <v>9.9693365499999995</v>
      </c>
      <c r="D163" s="21">
        <f>+'[3]22'!$F$43/10^6</f>
        <v>9.6850062100000009</v>
      </c>
      <c r="E163" s="21">
        <f>+'[3]22'!$G$43/10^6</f>
        <v>9.793912599999997</v>
      </c>
      <c r="F163" s="21">
        <f>+'[3]22'!$I$43/10^6</f>
        <v>9.6293013500000004</v>
      </c>
      <c r="G163" s="21">
        <f>+'[3]22'!$J$43/10^6</f>
        <v>9.4924686500000011</v>
      </c>
      <c r="H163" s="21">
        <f>+'[3]22'!$K$43/10^6</f>
        <v>10.724685529999999</v>
      </c>
      <c r="I163" s="21">
        <f>+'[3]22'!$M$43/10^6</f>
        <v>9.3651835300000013</v>
      </c>
      <c r="J163" s="21">
        <f>+'[3]22'!$N$43/10^6</f>
        <v>10.24460097</v>
      </c>
      <c r="K163" s="21">
        <f>+'[3]22'!$O$43/10^6</f>
        <v>10.498437549999998</v>
      </c>
      <c r="L163" s="21">
        <f>+'[3]22'!$Q$43/10^6</f>
        <v>9.7435697000000001</v>
      </c>
      <c r="M163" s="21">
        <f>+'[3]22'!$R$43/10^6</f>
        <v>10.133272169999998</v>
      </c>
      <c r="N163" s="21">
        <f>+'[3]22'!$S$43/10^6</f>
        <v>9.8418807100000016</v>
      </c>
      <c r="O163" s="29">
        <f t="shared" si="6"/>
        <v>119.12165551999999</v>
      </c>
    </row>
    <row r="164" spans="1:15">
      <c r="A164" s="10">
        <v>1015</v>
      </c>
      <c r="B164" s="10" t="s">
        <v>24</v>
      </c>
      <c r="C164" s="21">
        <f>+'[3]23'!$E$43/10^6</f>
        <v>0.90821308999999995</v>
      </c>
      <c r="D164" s="21">
        <f>+'[3]23'!$F$43/10^6</f>
        <v>0.86270015</v>
      </c>
      <c r="E164" s="21">
        <f>+'[3]23'!$G$43/10^6</f>
        <v>0.90889690000000001</v>
      </c>
      <c r="F164" s="21">
        <f>+'[3]23'!$I$43/10^6</f>
        <v>0.90674329000000009</v>
      </c>
      <c r="G164" s="21">
        <f>+'[3]23'!$J$43/10^6</f>
        <v>0.84241374000000002</v>
      </c>
      <c r="H164" s="21">
        <f>+'[3]23'!$K$43/10^6</f>
        <v>0.96984914999999994</v>
      </c>
      <c r="I164" s="21">
        <f>+'[3]23'!$M$43/10^6</f>
        <v>0.95799941999999993</v>
      </c>
      <c r="J164" s="21">
        <f>+'[3]23'!$N$43/10^6</f>
        <v>1.0056496500000001</v>
      </c>
      <c r="K164" s="21">
        <f>+'[3]23'!$O$43/10^6</f>
        <v>0.98973712999999996</v>
      </c>
      <c r="L164" s="21">
        <f>+'[3]23'!$Q$43/10^6</f>
        <v>0.91915159000000002</v>
      </c>
      <c r="M164" s="21">
        <f>+'[3]23'!$R$43/10^6</f>
        <v>0.95593826000000015</v>
      </c>
      <c r="N164" s="21">
        <f>+'[3]23'!$S$43/10^6</f>
        <v>0.97502043000000005</v>
      </c>
      <c r="O164" s="29">
        <f t="shared" si="6"/>
        <v>11.202312800000001</v>
      </c>
    </row>
    <row r="165" spans="1:15">
      <c r="A165" s="10">
        <v>1016</v>
      </c>
      <c r="B165" s="10" t="s">
        <v>25</v>
      </c>
      <c r="C165" s="21">
        <f>+'[3]24'!$E$43/10^6</f>
        <v>1.4282046400000001</v>
      </c>
      <c r="D165" s="21">
        <f>+'[3]24'!$F$43/10^6</f>
        <v>1.3776308799999999</v>
      </c>
      <c r="E165" s="21">
        <f>+'[3]24'!$G$43/10^6</f>
        <v>1.4461800999999996</v>
      </c>
      <c r="F165" s="21">
        <f>+'[3]24'!$I$43/10^6</f>
        <v>1.4807706300000001</v>
      </c>
      <c r="G165" s="21">
        <f>+'[3]24'!$J$43/10^6</f>
        <v>1.46884025</v>
      </c>
      <c r="H165" s="21">
        <f>+'[3]24'!$K$43/10^6</f>
        <v>1.58134416</v>
      </c>
      <c r="I165" s="21">
        <f>+'[3]24'!$M$43/10^6</f>
        <v>1.5253642299999999</v>
      </c>
      <c r="J165" s="21">
        <f>+'[3]24'!$N$43/10^6</f>
        <v>1.7762745</v>
      </c>
      <c r="K165" s="21">
        <f>+'[3]24'!$O$43/10^6</f>
        <v>1.6080083799999998</v>
      </c>
      <c r="L165" s="21">
        <f>+'[3]24'!$Q$43/10^6</f>
        <v>1.4354703900000001</v>
      </c>
      <c r="M165" s="21">
        <f>+'[3]24'!$R$43/10^6</f>
        <v>1.4997107700000003</v>
      </c>
      <c r="N165" s="21">
        <f>+'[3]24'!$S$43/10^6</f>
        <v>1.64675756</v>
      </c>
      <c r="O165" s="29">
        <f t="shared" si="6"/>
        <v>18.274556490000002</v>
      </c>
    </row>
    <row r="166" spans="1:15">
      <c r="A166" s="10">
        <v>1017</v>
      </c>
      <c r="B166" s="10" t="s">
        <v>26</v>
      </c>
      <c r="C166" s="21">
        <f>+'[3]25'!$E$43/10^6</f>
        <v>3.0717129900000004</v>
      </c>
      <c r="D166" s="21">
        <f>+'[3]25'!$F$43/10^6</f>
        <v>2.9079572799999998</v>
      </c>
      <c r="E166" s="21">
        <f>+'[3]25'!$G$43/10^6</f>
        <v>3.1521045099999996</v>
      </c>
      <c r="F166" s="21">
        <f>+'[3]25'!$I$43/10^6</f>
        <v>3.2246719299999995</v>
      </c>
      <c r="G166" s="21">
        <f>+'[3]25'!$J$43/10^6</f>
        <v>2.8894684900000001</v>
      </c>
      <c r="H166" s="21">
        <f>+'[3]25'!$K$43/10^6</f>
        <v>3.0898486399999996</v>
      </c>
      <c r="I166" s="21">
        <f>+'[3]25'!$M$43/10^6</f>
        <v>2.9304259000000004</v>
      </c>
      <c r="J166" s="21">
        <f>+'[3]25'!$N$43/10^6</f>
        <v>3.6580257699999996</v>
      </c>
      <c r="K166" s="21">
        <f>+'[3]25'!$O$43/10^6</f>
        <v>3.2180341000000001</v>
      </c>
      <c r="L166" s="21">
        <f>+'[3]25'!$Q$43/10^6</f>
        <v>3.03923481</v>
      </c>
      <c r="M166" s="21">
        <f>+'[3]25'!$R$43/10^6</f>
        <v>3.1679303099999996</v>
      </c>
      <c r="N166" s="21">
        <f>+'[3]25'!$S$43/10^6</f>
        <v>3.1903568800000004</v>
      </c>
      <c r="O166" s="29">
        <f t="shared" si="6"/>
        <v>37.539771610000003</v>
      </c>
    </row>
    <row r="167" spans="1:15">
      <c r="A167" s="10">
        <v>1018</v>
      </c>
      <c r="B167" s="10" t="s">
        <v>27</v>
      </c>
      <c r="C167" s="21">
        <f>+'[3]26'!$E$43/10^6</f>
        <v>1.2539173000000001</v>
      </c>
      <c r="D167" s="21">
        <f>+'[3]26'!$F$43/10^6</f>
        <v>1.2206283199999999</v>
      </c>
      <c r="E167" s="21">
        <f>+'[3]26'!$G$43/10^6</f>
        <v>1.3072309300000002</v>
      </c>
      <c r="F167" s="21">
        <f>+'[3]26'!$I$43/10^6</f>
        <v>1.32159793</v>
      </c>
      <c r="G167" s="21">
        <f>+'[3]26'!$J$43/10^6</f>
        <v>1.3687122200000001</v>
      </c>
      <c r="H167" s="21">
        <f>+'[3]26'!$K$43/10^6</f>
        <v>1.4044790999999999</v>
      </c>
      <c r="I167" s="21">
        <f>+'[3]26'!$M$43/10^6</f>
        <v>1.3655356299999999</v>
      </c>
      <c r="J167" s="21">
        <f>+'[3]26'!$N$43/10^6</f>
        <v>1.3565020999999999</v>
      </c>
      <c r="K167" s="21">
        <f>+'[3]26'!$O$43/10^6</f>
        <v>1.3777760800000001</v>
      </c>
      <c r="L167" s="21">
        <f>+'[3]26'!$Q$43/10^6</f>
        <v>1.2866073199999999</v>
      </c>
      <c r="M167" s="21">
        <f>+'[3]26'!$R$43/10^6</f>
        <v>1.25992105</v>
      </c>
      <c r="N167" s="21">
        <f>+'[3]26'!$S$43/10^6</f>
        <v>1.2860580400000001</v>
      </c>
      <c r="O167" s="29">
        <f t="shared" si="6"/>
        <v>15.80896602</v>
      </c>
    </row>
    <row r="168" spans="1:15">
      <c r="A168" s="10">
        <v>1019</v>
      </c>
      <c r="B168" s="10" t="s">
        <v>28</v>
      </c>
      <c r="C168" s="21">
        <f>+'[3]27'!$E$43/10^6</f>
        <v>0.86302984999999999</v>
      </c>
      <c r="D168" s="21">
        <f>+'[3]27'!$F$43/10^6</f>
        <v>0.80040953000000004</v>
      </c>
      <c r="E168" s="21">
        <f>+'[3]27'!$G$43/10^6</f>
        <v>0.82672841999999991</v>
      </c>
      <c r="F168" s="21">
        <f>+'[3]27'!$I$43/10^6</f>
        <v>0.89265550999999987</v>
      </c>
      <c r="G168" s="21">
        <f>+'[3]27'!$J$43/10^6</f>
        <v>0.84965022000000012</v>
      </c>
      <c r="H168" s="21">
        <f>+'[3]27'!$K$43/10^6</f>
        <v>0.89759807999999996</v>
      </c>
      <c r="I168" s="21">
        <f>+'[3]27'!$M$43/10^6</f>
        <v>0.77596601999999992</v>
      </c>
      <c r="J168" s="21">
        <f>+'[3]27'!$N$43/10^6</f>
        <v>0.8747496899999998</v>
      </c>
      <c r="K168" s="21">
        <f>+'[3]27'!$O$43/10^6</f>
        <v>0.83054094999999994</v>
      </c>
      <c r="L168" s="21">
        <f>+'[3]27'!$Q$43/10^6</f>
        <v>0.84878241999999993</v>
      </c>
      <c r="M168" s="21">
        <f>+'[3]27'!$R$43/10^6</f>
        <v>0.94861720999999999</v>
      </c>
      <c r="N168" s="21">
        <f>+'[3]27'!$S$43/10^6</f>
        <v>0.85262400999999988</v>
      </c>
      <c r="O168" s="29">
        <f t="shared" si="6"/>
        <v>10.261351909999998</v>
      </c>
    </row>
    <row r="169" spans="1:15">
      <c r="A169" s="10">
        <v>1020</v>
      </c>
      <c r="B169" s="10" t="s">
        <v>29</v>
      </c>
      <c r="C169" s="21">
        <f>+'[3]28'!$E$43/10^6</f>
        <v>3.8806826300000004</v>
      </c>
      <c r="D169" s="21">
        <f>+'[3]28'!$F$43/10^6</f>
        <v>4.0723205699999996</v>
      </c>
      <c r="E169" s="21">
        <f>+'[3]28'!$G$43/10^6</f>
        <v>3.9005170700000003</v>
      </c>
      <c r="F169" s="21">
        <f>+'[3]28'!$I$43/10^6</f>
        <v>3.9794296400000002</v>
      </c>
      <c r="G169" s="21">
        <f>+'[3]28'!$J$43/10^6</f>
        <v>4.2066782599999994</v>
      </c>
      <c r="H169" s="21">
        <f>+'[3]28'!$K$43/10^6</f>
        <v>4.2361971699999996</v>
      </c>
      <c r="I169" s="21">
        <f>+'[3]28'!$M$43/10^6</f>
        <v>3.9114430900000001</v>
      </c>
      <c r="J169" s="21">
        <f>+'[3]28'!$N$43/10^6</f>
        <v>4.1117901699999999</v>
      </c>
      <c r="K169" s="21">
        <f>+'[3]28'!$O$43/10^6</f>
        <v>4.2639703300000003</v>
      </c>
      <c r="L169" s="21">
        <f>+'[3]28'!$Q$43/10^6</f>
        <v>4.5640942100000004</v>
      </c>
      <c r="M169" s="21">
        <f>+'[3]28'!$R$43/10^6</f>
        <v>4.2895867499999998</v>
      </c>
      <c r="N169" s="21">
        <f>+'[3]28'!$S$43/10^6</f>
        <v>4.3486575600000004</v>
      </c>
      <c r="O169" s="29">
        <f t="shared" si="6"/>
        <v>49.765367449999999</v>
      </c>
    </row>
    <row r="170" spans="1:15">
      <c r="A170" s="10">
        <v>1021</v>
      </c>
      <c r="B170" s="10" t="s">
        <v>30</v>
      </c>
      <c r="C170" s="21">
        <f>+'[3]29'!$E$43/10^6</f>
        <v>1.0439907500000001</v>
      </c>
      <c r="D170" s="21">
        <f>+'[3]29'!$F$43/10^6</f>
        <v>0.9525660800000002</v>
      </c>
      <c r="E170" s="21">
        <f>+'[3]29'!$G$43/10^6</f>
        <v>1.0205952200000001</v>
      </c>
      <c r="F170" s="21">
        <f>+'[3]29'!$I$43/10^6</f>
        <v>1.0411661200000002</v>
      </c>
      <c r="G170" s="21">
        <f>+'[3]29'!$J$43/10^6</f>
        <v>1.00748653</v>
      </c>
      <c r="H170" s="21">
        <f>+'[3]29'!$K$43/10^6</f>
        <v>1.0508478999999999</v>
      </c>
      <c r="I170" s="21">
        <f>+'[3]29'!$M$43/10^6</f>
        <v>0.98135556999999995</v>
      </c>
      <c r="J170" s="21">
        <f>+'[3]29'!$N$43/10^6</f>
        <v>1.0769573000000003</v>
      </c>
      <c r="K170" s="21">
        <f>+'[3]29'!$O$43/10^6</f>
        <v>1.1191941200000002</v>
      </c>
      <c r="L170" s="21">
        <f>+'[3]29'!$Q$43/10^6</f>
        <v>1.02191177</v>
      </c>
      <c r="M170" s="21">
        <f>+'[3]29'!$R$43/10^6</f>
        <v>1.0085251499999999</v>
      </c>
      <c r="N170" s="21">
        <f>+'[3]29'!$S$43/10^6</f>
        <v>1.0670091100000001</v>
      </c>
      <c r="O170" s="29">
        <f t="shared" si="6"/>
        <v>12.391605620000004</v>
      </c>
    </row>
    <row r="171" spans="1:15">
      <c r="A171" s="10">
        <v>1022</v>
      </c>
      <c r="B171" s="10" t="s">
        <v>31</v>
      </c>
      <c r="C171" s="21">
        <f>+'[3]30'!$E$43/10^6</f>
        <v>4.93137398</v>
      </c>
      <c r="D171" s="21">
        <f>+'[3]30'!$F$43/10^6</f>
        <v>4.9148418599999992</v>
      </c>
      <c r="E171" s="21">
        <f>+'[3]30'!$G$43/10^6</f>
        <v>4.9022240699999982</v>
      </c>
      <c r="F171" s="21">
        <f>+'[3]30'!$I$43/10^6</f>
        <v>4.9584120299999999</v>
      </c>
      <c r="G171" s="21">
        <f>+'[3]30'!$J$43/10^6</f>
        <v>4.9681491099999997</v>
      </c>
      <c r="H171" s="21">
        <f>+'[3]30'!$K$43/10^6</f>
        <v>4.8273094199999989</v>
      </c>
      <c r="I171" s="21">
        <f>+'[3]30'!$M$43/10^6</f>
        <v>5.1269217100000013</v>
      </c>
      <c r="J171" s="21">
        <f>+'[3]30'!$N$43/10^6</f>
        <v>5.1397687000000012</v>
      </c>
      <c r="K171" s="21">
        <f>+'[3]30'!$O$43/10^6</f>
        <v>5.3017682399999995</v>
      </c>
      <c r="L171" s="21">
        <f>+'[3]30'!$Q$43/10^6</f>
        <v>4.9594226199999998</v>
      </c>
      <c r="M171" s="21">
        <f>+'[3]30'!$R$43/10^6</f>
        <v>5.0545330799999988</v>
      </c>
      <c r="N171" s="21">
        <f>+'[3]30'!$S$43/10^6</f>
        <v>5.3378717900000003</v>
      </c>
      <c r="O171" s="29">
        <f t="shared" si="6"/>
        <v>60.422596610000006</v>
      </c>
    </row>
    <row r="172" spans="1:15">
      <c r="A172" s="10">
        <v>1023</v>
      </c>
      <c r="B172" s="10" t="s">
        <v>32</v>
      </c>
      <c r="C172" s="21">
        <f>+'[3]31'!$E$43/10^6</f>
        <v>1.1711579900000002</v>
      </c>
      <c r="D172" s="21">
        <f>+'[3]31'!$F$43/10^6</f>
        <v>1.16340903</v>
      </c>
      <c r="E172" s="21">
        <f>+'[3]31'!$G$43/10^6</f>
        <v>1.1737857500000002</v>
      </c>
      <c r="F172" s="21">
        <f>+'[3]31'!$I$43/10^6</f>
        <v>1.2292576799999999</v>
      </c>
      <c r="G172" s="21">
        <f>+'[3]31'!$J$43/10^6</f>
        <v>1.15145988</v>
      </c>
      <c r="H172" s="21">
        <f>+'[3]31'!$K$43/10^6</f>
        <v>1.10997736</v>
      </c>
      <c r="I172" s="21">
        <f>+'[3]31'!$M$43/10^6</f>
        <v>1.1967369000000001</v>
      </c>
      <c r="J172" s="21">
        <f>+'[3]31'!$N$43/10^6</f>
        <v>1.2759452000000002</v>
      </c>
      <c r="K172" s="21">
        <f>+'[3]31'!$O$43/10^6</f>
        <v>1.2108860299999999</v>
      </c>
      <c r="L172" s="21">
        <f>+'[3]31'!$Q$43/10^6</f>
        <v>1.1657124900000002</v>
      </c>
      <c r="M172" s="21">
        <f>+'[3]31'!$R$43/10^6</f>
        <v>1.1872615300000002</v>
      </c>
      <c r="N172" s="21">
        <f>+'[3]31'!$S$43/10^6</f>
        <v>1.3047226800000002</v>
      </c>
      <c r="O172" s="29">
        <f t="shared" si="6"/>
        <v>14.340312520000001</v>
      </c>
    </row>
    <row r="173" spans="1:15">
      <c r="A173" s="10">
        <v>1024</v>
      </c>
      <c r="B173" s="10" t="s">
        <v>33</v>
      </c>
      <c r="C173" s="21">
        <f>+'[3]32'!$E$43/10^6</f>
        <v>7.2509642799999998</v>
      </c>
      <c r="D173" s="21">
        <f>+'[3]32'!$F$43/10^6</f>
        <v>7.3167858800000003</v>
      </c>
      <c r="E173" s="21">
        <f>+'[3]32'!$G$43/10^6</f>
        <v>7.6361773099999999</v>
      </c>
      <c r="F173" s="21">
        <f>+'[3]32'!$I$43/10^6</f>
        <v>7.8889377000000005</v>
      </c>
      <c r="G173" s="21">
        <f>+'[3]32'!$J$43/10^6</f>
        <v>8.1132001900000006</v>
      </c>
      <c r="H173" s="21">
        <f>+'[3]32'!$K$43/10^6</f>
        <v>7.8209365100000001</v>
      </c>
      <c r="I173" s="21">
        <f>+'[3]32'!$M$43/10^6</f>
        <v>10.131696779999999</v>
      </c>
      <c r="J173" s="21">
        <f>+'[3]32'!$N$43/10^6</f>
        <v>8.0265093099999998</v>
      </c>
      <c r="K173" s="21">
        <f>+'[3]32'!$O$43/10^6</f>
        <v>11.60561877</v>
      </c>
      <c r="L173" s="21">
        <f>+'[3]32'!$Q$43/10^6</f>
        <v>8.7915319600000004</v>
      </c>
      <c r="M173" s="21">
        <f>+'[3]32'!$R$43/10^6</f>
        <v>8.0979235000000003</v>
      </c>
      <c r="N173" s="21">
        <f>+'[3]32'!$S$43/10^6</f>
        <v>8.1379306499999995</v>
      </c>
      <c r="O173" s="29">
        <f t="shared" si="6"/>
        <v>100.81821283999999</v>
      </c>
    </row>
    <row r="174" spans="1:15">
      <c r="A174" s="10">
        <v>1025</v>
      </c>
      <c r="B174" s="10" t="s">
        <v>34</v>
      </c>
      <c r="C174" s="21">
        <f>+'[3]33'!$E$43/10^6</f>
        <v>1.12134523</v>
      </c>
      <c r="D174" s="21">
        <f>+'[3]33'!$F$43/10^6</f>
        <v>1.1462431000000002</v>
      </c>
      <c r="E174" s="21">
        <f>+'[3]33'!$G$43/10^6</f>
        <v>1.1178304800000001</v>
      </c>
      <c r="F174" s="21">
        <f>+'[3]33'!$I$43/10^6</f>
        <v>1.1769019400000003</v>
      </c>
      <c r="G174" s="21">
        <f>+'[3]33'!$J$43/10^6</f>
        <v>1.21039422</v>
      </c>
      <c r="H174" s="21">
        <f>+'[3]33'!$K$43/10^6</f>
        <v>1.2499210300000001</v>
      </c>
      <c r="I174" s="21">
        <f>+'[3]33'!$M$43/10^6</f>
        <v>1.2617098399999997</v>
      </c>
      <c r="J174" s="21">
        <f>+'[3]33'!$N$43/10^6</f>
        <v>1.42030667</v>
      </c>
      <c r="K174" s="21">
        <f>+'[3]33'!$O$43/10^6</f>
        <v>1.2914616399999999</v>
      </c>
      <c r="L174" s="21">
        <f>+'[3]33'!$Q$43/10^6</f>
        <v>1.2679452099999999</v>
      </c>
      <c r="M174" s="21">
        <f>+'[3]33'!$R$43/10^6</f>
        <v>1.2456242800000004</v>
      </c>
      <c r="N174" s="21">
        <f>+'[3]33'!$S$43/10^6</f>
        <v>1.1568819200000002</v>
      </c>
      <c r="O174" s="29">
        <f t="shared" si="6"/>
        <v>14.666565560000002</v>
      </c>
    </row>
    <row r="175" spans="1:15">
      <c r="A175" s="10">
        <v>1026</v>
      </c>
      <c r="B175" s="10" t="s">
        <v>35</v>
      </c>
      <c r="C175" s="21">
        <f>+'[3]34'!$E$43/10^6</f>
        <v>0.49238653000000004</v>
      </c>
      <c r="D175" s="21">
        <f>+'[3]34'!$F$43/10^6</f>
        <v>0.48094121999999995</v>
      </c>
      <c r="E175" s="21">
        <f>+'[3]34'!$G$43/10^6</f>
        <v>0.51296920999999995</v>
      </c>
      <c r="F175" s="21">
        <f>+'[3]34'!$I$43/10^6</f>
        <v>0.52176715000000007</v>
      </c>
      <c r="G175" s="21">
        <f>+'[3]34'!$J$43/10^6</f>
        <v>0.52080245000000003</v>
      </c>
      <c r="H175" s="21">
        <f>+'[3]34'!$K$43/10^6</f>
        <v>0.50130607999999999</v>
      </c>
      <c r="I175" s="21">
        <f>+'[3]34'!$M$43/10^6</f>
        <v>0.53820674000000002</v>
      </c>
      <c r="J175" s="21">
        <f>+'[3]34'!$N$43/10^6</f>
        <v>0.54800016000000018</v>
      </c>
      <c r="K175" s="21">
        <f>+'[3]34'!$O$43/10^6</f>
        <v>0.54073617000000007</v>
      </c>
      <c r="L175" s="21">
        <f>+'[3]34'!$Q$43/10^6</f>
        <v>0.54408051000000002</v>
      </c>
      <c r="M175" s="21">
        <f>+'[3]34'!$R$43/10^6</f>
        <v>0.55133116000000004</v>
      </c>
      <c r="N175" s="21">
        <f>+'[3]34'!$S$43/10^6</f>
        <v>0.54741492999999997</v>
      </c>
      <c r="O175" s="29">
        <f t="shared" si="6"/>
        <v>6.2999423100000005</v>
      </c>
    </row>
    <row r="176" spans="1:15">
      <c r="A176" s="10">
        <v>1027</v>
      </c>
      <c r="B176" s="10" t="s">
        <v>36</v>
      </c>
      <c r="C176" s="21">
        <f>+'[3]35'!$E$43/10^6</f>
        <v>0.54573740000000015</v>
      </c>
      <c r="D176" s="21">
        <f>+'[3]35'!$F$43/10^6</f>
        <v>0.62463562000000006</v>
      </c>
      <c r="E176" s="21">
        <f>+'[3]35'!$G$43/10^6</f>
        <v>0.62954039999999989</v>
      </c>
      <c r="F176" s="21">
        <f>+'[3]35'!$I$43/10^6</f>
        <v>0.63797742999999996</v>
      </c>
      <c r="G176" s="21">
        <f>+'[3]35'!$J$43/10^6</f>
        <v>0.60894688999999991</v>
      </c>
      <c r="H176" s="21">
        <f>+'[3]35'!$K$43/10^6</f>
        <v>0.65761809999999998</v>
      </c>
      <c r="I176" s="21">
        <f>+'[3]35'!$M$43/10^6</f>
        <v>0.66769584000000004</v>
      </c>
      <c r="J176" s="21">
        <f>+'[3]35'!$N$43/10^6</f>
        <v>0.66973429000000007</v>
      </c>
      <c r="K176" s="21">
        <f>+'[3]35'!$O$43/10^6</f>
        <v>0.67241676000000017</v>
      </c>
      <c r="L176" s="21">
        <f>+'[3]35'!$Q$43/10^6</f>
        <v>0.62523843000000001</v>
      </c>
      <c r="M176" s="21">
        <f>+'[3]35'!$R$43/10^6</f>
        <v>0.6255125800000001</v>
      </c>
      <c r="N176" s="21">
        <f>+'[3]35'!$S$43/10^6</f>
        <v>0.62804982000000009</v>
      </c>
      <c r="O176" s="29">
        <f t="shared" si="6"/>
        <v>7.5931035600000003</v>
      </c>
    </row>
    <row r="177" spans="1:15">
      <c r="A177" s="10">
        <v>1028</v>
      </c>
      <c r="B177" s="10" t="s">
        <v>37</v>
      </c>
      <c r="C177" s="21">
        <f>+'[3]36'!$E$43/10^6</f>
        <v>4.2408433399999996</v>
      </c>
      <c r="D177" s="21">
        <f>+'[3]36'!$F$43/10^6</f>
        <v>4.3430801400000005</v>
      </c>
      <c r="E177" s="21">
        <f>+'[3]36'!$G$43/10^6</f>
        <v>4.3267515099999994</v>
      </c>
      <c r="F177" s="21">
        <f>+'[3]36'!$I$43/10^6</f>
        <v>4.6035092199999994</v>
      </c>
      <c r="G177" s="21">
        <f>+'[3]36'!$J$43/10^6</f>
        <v>4.115986180000001</v>
      </c>
      <c r="H177" s="21">
        <f>+'[3]36'!$K$43/10^6</f>
        <v>4.1961758800000002</v>
      </c>
      <c r="I177" s="21">
        <f>+'[3]36'!$M$43/10^6</f>
        <v>4.5921100900000003</v>
      </c>
      <c r="J177" s="21">
        <f>+'[3]36'!$N$43/10^6</f>
        <v>4.8375001699999993</v>
      </c>
      <c r="K177" s="21">
        <f>+'[3]36'!$O$43/10^6</f>
        <v>4.6012844500000005</v>
      </c>
      <c r="L177" s="21">
        <f>+'[3]36'!$Q$43/10^6</f>
        <v>4.5381038700000014</v>
      </c>
      <c r="M177" s="21">
        <f>+'[3]36'!$R$43/10^6</f>
        <v>4.6475767799999996</v>
      </c>
      <c r="N177" s="21">
        <f>+'[3]36'!$S$43/10^6</f>
        <v>4.6690593299999987</v>
      </c>
      <c r="O177" s="29">
        <f t="shared" si="6"/>
        <v>53.711980959999991</v>
      </c>
    </row>
    <row r="178" spans="1:15">
      <c r="A178" s="10">
        <v>1029</v>
      </c>
      <c r="B178" s="10" t="s">
        <v>38</v>
      </c>
      <c r="C178" s="21">
        <f>+'[3]37'!$E$43/10^6</f>
        <v>0.42982778999999999</v>
      </c>
      <c r="D178" s="21">
        <f>+'[3]37'!$F$43/10^6</f>
        <v>0.43705533000000008</v>
      </c>
      <c r="E178" s="21">
        <f>+'[3]37'!$G$43/10^6</f>
        <v>0.44838823</v>
      </c>
      <c r="F178" s="21">
        <f>+'[3]37'!$I$43/10^6</f>
        <v>0.47377017000000005</v>
      </c>
      <c r="G178" s="21">
        <f>+'[3]37'!$J$43/10^6</f>
        <v>0.45480345</v>
      </c>
      <c r="H178" s="21">
        <f>+'[3]37'!$K$43/10^6</f>
        <v>0.47224520999999997</v>
      </c>
      <c r="I178" s="21">
        <f>+'[3]37'!$M$43/10^6</f>
        <v>0.49681181000000002</v>
      </c>
      <c r="J178" s="21">
        <f>+'[3]37'!$N$43/10^6</f>
        <v>0.47771190999999996</v>
      </c>
      <c r="K178" s="21">
        <f>+'[3]37'!$O$43/10^6</f>
        <v>0.49685021999999995</v>
      </c>
      <c r="L178" s="21">
        <f>+'[3]37'!$Q$43/10^6</f>
        <v>0.46292274</v>
      </c>
      <c r="M178" s="21">
        <f>+'[3]37'!$R$43/10^6</f>
        <v>0.50147012999999996</v>
      </c>
      <c r="N178" s="21">
        <f>+'[3]37'!$S$43/10^6</f>
        <v>0.52691554000000007</v>
      </c>
      <c r="O178" s="29">
        <f t="shared" si="6"/>
        <v>5.6787725300000007</v>
      </c>
    </row>
    <row r="179" spans="1:15">
      <c r="A179" s="15">
        <v>1030</v>
      </c>
      <c r="B179" s="15" t="s">
        <v>18</v>
      </c>
      <c r="C179" s="23">
        <f>+'[3]17'!$E$43/10^6</f>
        <v>0.77115037000000008</v>
      </c>
      <c r="D179" s="23">
        <f>+'[3]17'!$F$43/10^6</f>
        <v>0.7794057299999998</v>
      </c>
      <c r="E179" s="23">
        <f>+'[3]17'!$G$43/10^6</f>
        <v>0.77060745999999991</v>
      </c>
      <c r="F179" s="23">
        <f>+'[3]17'!$I$43/10^6</f>
        <v>0.81193692000000006</v>
      </c>
      <c r="G179" s="23">
        <f>+'[3]17'!$J$43/10^6</f>
        <v>0.73948097999999995</v>
      </c>
      <c r="H179" s="23">
        <f>+'[3]17'!$K$43/10^6</f>
        <v>0.81535217000000004</v>
      </c>
      <c r="I179" s="23">
        <f>+'[3]17'!$M$43/10^6</f>
        <v>0.79896696999999983</v>
      </c>
      <c r="J179" s="23">
        <f>+'[3]17'!$N$43/10^6</f>
        <v>0.85270639000000004</v>
      </c>
      <c r="K179" s="23">
        <f>+'[3]17'!$O$43/10^6</f>
        <v>0.84624672000000001</v>
      </c>
      <c r="L179" s="23">
        <f>+'[3]17'!$Q$43/10^6</f>
        <v>0.80246002000000005</v>
      </c>
      <c r="M179" s="23">
        <f>+'[3]17'!$R$43/10^6</f>
        <v>0.84430421</v>
      </c>
      <c r="N179" s="23">
        <f>+'[3]17'!$S$43/10^6</f>
        <v>0.82164163000000001</v>
      </c>
      <c r="O179" s="31">
        <f t="shared" si="6"/>
        <v>9.6542595699999989</v>
      </c>
    </row>
    <row r="180" spans="1:15">
      <c r="A180" s="4">
        <v>10300</v>
      </c>
      <c r="B180" s="4" t="s">
        <v>65</v>
      </c>
      <c r="C180" s="25">
        <f>SUM(C152:C179)</f>
        <v>95.583720620000008</v>
      </c>
      <c r="D180" s="25">
        <f t="shared" ref="D180:O180" si="7">SUM(D152:D179)</f>
        <v>94.438645840000007</v>
      </c>
      <c r="E180" s="25">
        <f t="shared" si="7"/>
        <v>99.564258489999986</v>
      </c>
      <c r="F180" s="25">
        <f t="shared" si="7"/>
        <v>100.50012881999999</v>
      </c>
      <c r="G180" s="25">
        <f t="shared" si="7"/>
        <v>96.679075000000012</v>
      </c>
      <c r="H180" s="25">
        <f t="shared" si="7"/>
        <v>97.929238199999958</v>
      </c>
      <c r="I180" s="25">
        <f t="shared" si="7"/>
        <v>98.874635150000003</v>
      </c>
      <c r="J180" s="25">
        <f t="shared" si="7"/>
        <v>104.17797483</v>
      </c>
      <c r="K180" s="25">
        <f t="shared" si="7"/>
        <v>108.92270905000001</v>
      </c>
      <c r="L180" s="25">
        <f t="shared" si="7"/>
        <v>102.68108715999999</v>
      </c>
      <c r="M180" s="25">
        <f t="shared" si="7"/>
        <v>101.06246405</v>
      </c>
      <c r="N180" s="25">
        <f t="shared" si="7"/>
        <v>103.28329860000002</v>
      </c>
      <c r="O180" s="25">
        <f t="shared" si="7"/>
        <v>1203.6972358099997</v>
      </c>
    </row>
    <row r="181" spans="1:15">
      <c r="A181" s="32"/>
      <c r="B181" s="32"/>
      <c r="C181"/>
      <c r="D181"/>
      <c r="E181"/>
      <c r="F181"/>
      <c r="G181"/>
      <c r="H181"/>
      <c r="I181"/>
      <c r="J181"/>
      <c r="K181"/>
      <c r="L181"/>
      <c r="M181"/>
      <c r="N181"/>
      <c r="O181" s="32"/>
    </row>
    <row r="182" spans="1:15">
      <c r="A182" s="3" t="s">
        <v>55</v>
      </c>
      <c r="B182" s="3" t="s">
        <v>44</v>
      </c>
      <c r="C182" s="3" t="s">
        <v>0</v>
      </c>
      <c r="D182" s="3" t="s">
        <v>1</v>
      </c>
      <c r="E182" s="3" t="s">
        <v>2</v>
      </c>
      <c r="F182" s="3" t="s">
        <v>3</v>
      </c>
      <c r="G182" s="3" t="s">
        <v>4</v>
      </c>
      <c r="H182" s="3" t="s">
        <v>5</v>
      </c>
      <c r="I182" s="3" t="s">
        <v>6</v>
      </c>
      <c r="J182" s="3" t="s">
        <v>7</v>
      </c>
      <c r="K182" s="3" t="s">
        <v>8</v>
      </c>
      <c r="L182" s="3" t="s">
        <v>9</v>
      </c>
      <c r="M182" s="3" t="s">
        <v>10</v>
      </c>
      <c r="N182" s="3" t="s">
        <v>11</v>
      </c>
      <c r="O182" s="3" t="s">
        <v>65</v>
      </c>
    </row>
    <row r="183" spans="1:15">
      <c r="A183" s="34"/>
      <c r="B183" s="34" t="s">
        <v>46</v>
      </c>
      <c r="C183" s="35">
        <f>+[3]เขต!$E$120/10^6</f>
        <v>4.4979765700000014</v>
      </c>
      <c r="D183" s="35">
        <f>+[3]เขต!$F$120/10^6</f>
        <v>4.6361981399999976</v>
      </c>
      <c r="E183" s="35">
        <f>+[3]เขต!$G$120/10^6</f>
        <v>4.5617321999999989</v>
      </c>
      <c r="F183" s="35">
        <f>+[3]เขต!$I$120/10^6</f>
        <v>4.7553409000000002</v>
      </c>
      <c r="G183" s="35">
        <f>+[3]เขต!$J$120/10^6</f>
        <v>4.6252438999999992</v>
      </c>
      <c r="H183" s="35">
        <f>+[3]เขต!$K$120/10^6</f>
        <v>4.8965000400000003</v>
      </c>
      <c r="I183" s="35">
        <f>+[3]เขต!$M$120/10^6</f>
        <v>4.6790469099999994</v>
      </c>
      <c r="J183" s="35">
        <f>+[3]เขต!$N$120/10^6</f>
        <v>4.8148220899999998</v>
      </c>
      <c r="K183" s="35">
        <f>+[3]เขต!$O$120/10^6</f>
        <v>4.6452713199999991</v>
      </c>
      <c r="L183" s="35">
        <f>+[3]เขต!$Q$120/10^6</f>
        <v>5.3841368799999998</v>
      </c>
      <c r="M183" s="35">
        <f>+[3]เขต!$R$120/10^6</f>
        <v>4.7309577800000007</v>
      </c>
      <c r="N183" s="35">
        <f>+[3]เขต!$S$120/10^6</f>
        <v>5.4322340699999998</v>
      </c>
      <c r="O183" s="36">
        <f>SUM(C183:N183)</f>
        <v>57.659460799999998</v>
      </c>
    </row>
    <row r="184" spans="1:15">
      <c r="A184" s="7">
        <v>1004</v>
      </c>
      <c r="B184" s="10" t="s">
        <v>99</v>
      </c>
      <c r="C184" s="19">
        <f>+'[3]11'!$E$120/10^6</f>
        <v>10.396118060000001</v>
      </c>
      <c r="D184" s="19">
        <f>+'[3]11'!$F$120/10^6</f>
        <v>9.1258567300000024</v>
      </c>
      <c r="E184" s="19">
        <f>+'[3]11'!$G$120/10^6</f>
        <v>9.9229445100000042</v>
      </c>
      <c r="F184" s="19">
        <f>+'[3]11'!$I$120/10^6</f>
        <v>14.092539030000001</v>
      </c>
      <c r="G184" s="19">
        <f>+'[3]11'!$J$120/10^6</f>
        <v>8.7950631900000005</v>
      </c>
      <c r="H184" s="19">
        <f>+'[3]11'!$K$120/10^6</f>
        <v>13.681586259999998</v>
      </c>
      <c r="I184" s="19">
        <f>+'[3]11'!$M$120/10^6</f>
        <v>12.15625751</v>
      </c>
      <c r="J184" s="19">
        <f>+'[3]11'!$N$120/10^6</f>
        <v>8.2043332600000003</v>
      </c>
      <c r="K184" s="19">
        <f>+'[3]11'!$O$120/10^6</f>
        <v>14.270299149999998</v>
      </c>
      <c r="L184" s="19">
        <f>+'[3]11'!$Q$120/10^6</f>
        <v>16.487431140000002</v>
      </c>
      <c r="M184" s="19">
        <f>+'[3]11'!$R$120/10^6</f>
        <v>11.689809690000001</v>
      </c>
      <c r="N184" s="19">
        <f>+'[3]11'!$S$120/10^6</f>
        <v>13.093068150000001</v>
      </c>
      <c r="O184" s="29">
        <f>SUM(C184:N184)</f>
        <v>141.91530667999999</v>
      </c>
    </row>
    <row r="185" spans="1:15">
      <c r="A185" s="10">
        <v>1005</v>
      </c>
      <c r="B185" s="10" t="s">
        <v>13</v>
      </c>
      <c r="C185" s="21">
        <f>+'[3]12'!$E$120/10^6</f>
        <v>0.56999389999999994</v>
      </c>
      <c r="D185" s="21">
        <f>+'[3]12'!$F$120/10^6</f>
        <v>0.54954728999999991</v>
      </c>
      <c r="E185" s="21">
        <f>+'[3]12'!$G$120/10^6</f>
        <v>0.50268160999999989</v>
      </c>
      <c r="F185" s="21">
        <f>+'[3]12'!$I$120/10^6</f>
        <v>0.49877573999999997</v>
      </c>
      <c r="G185" s="21">
        <f>+'[3]12'!$J$120/10^6</f>
        <v>0.50043746</v>
      </c>
      <c r="H185" s="21">
        <f>+'[3]12'!$K$120/10^6</f>
        <v>0.56005818000000007</v>
      </c>
      <c r="I185" s="21">
        <f>+'[3]12'!$M$120/10^6</f>
        <v>0.59296601000000004</v>
      </c>
      <c r="J185" s="21">
        <f>+'[3]12'!$N$120/10^6</f>
        <v>0.54904195999999983</v>
      </c>
      <c r="K185" s="21">
        <f>+'[3]12'!$O$120/10^6</f>
        <v>0.53428419000000005</v>
      </c>
      <c r="L185" s="21">
        <f>+'[3]12'!$Q$120/10^6</f>
        <v>0.62513833000000008</v>
      </c>
      <c r="M185" s="21">
        <f>+'[3]12'!$R$120/10^6</f>
        <v>0.61935023000000011</v>
      </c>
      <c r="N185" s="21">
        <f>+'[3]12'!$S$120/10^6</f>
        <v>0.60796152999999986</v>
      </c>
      <c r="O185" s="29">
        <f t="shared" ref="O185:O210" si="8">SUM(C185:N185)</f>
        <v>6.7102364300000001</v>
      </c>
    </row>
    <row r="186" spans="1:15">
      <c r="A186" s="10">
        <v>1006</v>
      </c>
      <c r="B186" s="10" t="s">
        <v>14</v>
      </c>
      <c r="C186" s="21">
        <f>+'[3]13'!$E$120/10^6</f>
        <v>0.7726691</v>
      </c>
      <c r="D186" s="21">
        <f>+'[3]13'!$F$120/10^6</f>
        <v>0.92572570999999992</v>
      </c>
      <c r="E186" s="21">
        <f>+'[3]13'!$G$120/10^6</f>
        <v>0.92516440999999994</v>
      </c>
      <c r="F186" s="21">
        <f>+'[3]13'!$I$120/10^6</f>
        <v>0.90690722000000012</v>
      </c>
      <c r="G186" s="21">
        <f>+'[3]13'!$J$120/10^6</f>
        <v>0.90833916999999997</v>
      </c>
      <c r="H186" s="21">
        <f>+'[3]13'!$K$120/10^6</f>
        <v>0.88020114000000016</v>
      </c>
      <c r="I186" s="21">
        <f>+'[3]13'!$M$120/10^6</f>
        <v>0.80455875999999993</v>
      </c>
      <c r="J186" s="21">
        <f>+'[3]13'!$N$120/10^6</f>
        <v>0.71112315999999987</v>
      </c>
      <c r="K186" s="21">
        <f>+'[3]13'!$O$120/10^6</f>
        <v>0.80109648</v>
      </c>
      <c r="L186" s="21">
        <f>+'[3]13'!$Q$120/10^6</f>
        <v>0.9860031199999999</v>
      </c>
      <c r="M186" s="21">
        <f>+'[3]13'!$R$120/10^6</f>
        <v>0.99928870999999986</v>
      </c>
      <c r="N186" s="21">
        <f>+'[3]13'!$S$120/10^6</f>
        <v>0.81274177000000003</v>
      </c>
      <c r="O186" s="29">
        <f t="shared" si="8"/>
        <v>10.43381875</v>
      </c>
    </row>
    <row r="187" spans="1:15">
      <c r="A187" s="10">
        <v>1007</v>
      </c>
      <c r="B187" s="10" t="s">
        <v>15</v>
      </c>
      <c r="C187" s="21">
        <f>+'[3]14'!$E$120/10^6</f>
        <v>1.9895064599999994</v>
      </c>
      <c r="D187" s="21">
        <f>+'[3]14'!$F$120/10^6</f>
        <v>2.7407591</v>
      </c>
      <c r="E187" s="21">
        <f>+'[3]14'!$G$120/10^6</f>
        <v>2.2254940899999993</v>
      </c>
      <c r="F187" s="21">
        <f>+'[3]14'!$I$120/10^6</f>
        <v>2.4652586499999991</v>
      </c>
      <c r="G187" s="21">
        <f>+'[3]14'!$J$120/10^6</f>
        <v>2.2284255799999997</v>
      </c>
      <c r="H187" s="21">
        <f>+'[3]14'!$K$120/10^6</f>
        <v>2.4452187599999995</v>
      </c>
      <c r="I187" s="21">
        <f>+'[3]14'!$M$120/10^6</f>
        <v>1.9809645899999999</v>
      </c>
      <c r="J187" s="21">
        <f>+'[3]14'!$N$120/10^6</f>
        <v>2.3939499799999995</v>
      </c>
      <c r="K187" s="21">
        <f>+'[3]14'!$O$120/10^6</f>
        <v>2.5013888500000001</v>
      </c>
      <c r="L187" s="21">
        <f>+'[3]14'!$Q$120/10^6</f>
        <v>2.791224769999999</v>
      </c>
      <c r="M187" s="21">
        <f>+'[3]14'!$R$120/10^6</f>
        <v>3.0484495099999993</v>
      </c>
      <c r="N187" s="21">
        <f>+'[3]14'!$S$120/10^6</f>
        <v>2.37697878</v>
      </c>
      <c r="O187" s="29">
        <f t="shared" si="8"/>
        <v>29.187619120000001</v>
      </c>
    </row>
    <row r="188" spans="1:15">
      <c r="A188" s="10">
        <v>1008</v>
      </c>
      <c r="B188" s="10" t="s">
        <v>16</v>
      </c>
      <c r="C188" s="21">
        <f>+'[3]15'!$E$120/10^6</f>
        <v>0.47541725000000007</v>
      </c>
      <c r="D188" s="21">
        <f>+'[3]15'!$F$120/10^6</f>
        <v>0.49609361000000002</v>
      </c>
      <c r="E188" s="21">
        <f>+'[3]15'!$G$120/10^6</f>
        <v>0.55152648000000015</v>
      </c>
      <c r="F188" s="21">
        <f>+'[3]15'!$I$120/10^6</f>
        <v>0.48596215999999998</v>
      </c>
      <c r="G188" s="21">
        <f>+'[3]15'!$J$120/10^6</f>
        <v>0.45902847999999991</v>
      </c>
      <c r="H188" s="21">
        <f>+'[3]15'!$K$120/10^6</f>
        <v>0.56124523000000015</v>
      </c>
      <c r="I188" s="21">
        <f>+'[3]15'!$M$120/10^6</f>
        <v>0.46732861999999992</v>
      </c>
      <c r="J188" s="21">
        <f>+'[3]15'!$N$120/10^6</f>
        <v>0.49879080999999997</v>
      </c>
      <c r="K188" s="21">
        <f>+'[3]15'!$O$120/10^6</f>
        <v>0.59534724999999999</v>
      </c>
      <c r="L188" s="21">
        <f>+'[3]15'!$Q$120/10^6</f>
        <v>0.57748485000000005</v>
      </c>
      <c r="M188" s="21">
        <f>+'[3]15'!$R$120/10^6</f>
        <v>0.60500410000000016</v>
      </c>
      <c r="N188" s="21">
        <f>+'[3]15'!$S$120/10^6</f>
        <v>0.58711449000000004</v>
      </c>
      <c r="O188" s="29">
        <f t="shared" si="8"/>
        <v>6.360343330000001</v>
      </c>
    </row>
    <row r="189" spans="1:15">
      <c r="A189" s="10">
        <v>1009</v>
      </c>
      <c r="B189" s="10" t="s">
        <v>17</v>
      </c>
      <c r="C189" s="21">
        <f>+'[3]16'!$E$120/10^6</f>
        <v>0.56960014000000003</v>
      </c>
      <c r="D189" s="21">
        <f>+'[3]16'!$F$120/10^6</f>
        <v>0.63918536999999997</v>
      </c>
      <c r="E189" s="21">
        <f>+'[3]16'!$G$120/10^6</f>
        <v>0.57162955999999998</v>
      </c>
      <c r="F189" s="21">
        <f>+'[3]16'!$I$120/10^6</f>
        <v>0.65134856000000019</v>
      </c>
      <c r="G189" s="21">
        <f>+'[3]16'!$J$120/10^6</f>
        <v>0.64067161999999989</v>
      </c>
      <c r="H189" s="21">
        <f>+'[3]16'!$K$120/10^6</f>
        <v>0.60949767999999993</v>
      </c>
      <c r="I189" s="21">
        <f>+'[3]16'!$M$120/10^6</f>
        <v>0.56594480999999996</v>
      </c>
      <c r="J189" s="21">
        <f>+'[3]16'!$N$120/10^6</f>
        <v>0.61212755000000008</v>
      </c>
      <c r="K189" s="21">
        <f>+'[3]16'!$O$120/10^6</f>
        <v>0.79210948000000003</v>
      </c>
      <c r="L189" s="21">
        <f>+'[3]16'!$Q$120/10^6</f>
        <v>0.67309222000000002</v>
      </c>
      <c r="M189" s="21">
        <f>+'[3]16'!$R$120/10^6</f>
        <v>0.67535623999999994</v>
      </c>
      <c r="N189" s="21">
        <f>+'[3]16'!$S$120/10^6</f>
        <v>0.69385259999999971</v>
      </c>
      <c r="O189" s="29">
        <f t="shared" si="8"/>
        <v>7.6944158299999996</v>
      </c>
    </row>
    <row r="190" spans="1:15">
      <c r="A190" s="10">
        <v>1010</v>
      </c>
      <c r="B190" s="10" t="s">
        <v>19</v>
      </c>
      <c r="C190" s="21">
        <f>+'[3]18'!$E$120/10^6</f>
        <v>0.98562134999999984</v>
      </c>
      <c r="D190" s="21">
        <f>+'[3]18'!$F$120/10^6</f>
        <v>0.9449224100000001</v>
      </c>
      <c r="E190" s="21">
        <f>+'[3]18'!$G$120/10^6</f>
        <v>0.93908042999999986</v>
      </c>
      <c r="F190" s="21">
        <f>+'[3]18'!$I$120/10^6</f>
        <v>0.98595251000000006</v>
      </c>
      <c r="G190" s="21">
        <f>+'[3]18'!$J$120/10^6</f>
        <v>0.88945845000000012</v>
      </c>
      <c r="H190" s="21">
        <f>+'[3]18'!$K$120/10^6</f>
        <v>0.96513220000000022</v>
      </c>
      <c r="I190" s="21">
        <f>+'[3]18'!$M$120/10^6</f>
        <v>0.93364642999999992</v>
      </c>
      <c r="J190" s="21">
        <f>+'[3]18'!$N$120/10^6</f>
        <v>0.96386758999999977</v>
      </c>
      <c r="K190" s="21">
        <f>+'[3]18'!$O$120/10^6</f>
        <v>1.02379635</v>
      </c>
      <c r="L190" s="21">
        <f>+'[3]18'!$Q$120/10^6</f>
        <v>1.0768324599999997</v>
      </c>
      <c r="M190" s="21">
        <f>+'[3]18'!$R$120/10^6</f>
        <v>1.02098607</v>
      </c>
      <c r="N190" s="21">
        <f>+'[3]18'!$S$120/10^6</f>
        <v>1.0356339400000001</v>
      </c>
      <c r="O190" s="29">
        <f t="shared" si="8"/>
        <v>11.764930189999999</v>
      </c>
    </row>
    <row r="191" spans="1:15">
      <c r="A191" s="10">
        <v>1011</v>
      </c>
      <c r="B191" s="10" t="s">
        <v>20</v>
      </c>
      <c r="C191" s="21">
        <f>+'[3]19'!$E$120/10^6</f>
        <v>0.72200953999999995</v>
      </c>
      <c r="D191" s="21">
        <f>+'[3]19'!$F$120/10^6</f>
        <v>0.77154725000000002</v>
      </c>
      <c r="E191" s="21">
        <f>+'[3]19'!$G$120/10^6</f>
        <v>0.61307573999999998</v>
      </c>
      <c r="F191" s="21">
        <f>+'[3]19'!$I$120/10^6</f>
        <v>0.80846591999999995</v>
      </c>
      <c r="G191" s="21">
        <f>+'[3]19'!$J$120/10^6</f>
        <v>0.65601065999999997</v>
      </c>
      <c r="H191" s="21">
        <f>+'[3]19'!$K$120/10^6</f>
        <v>0.65236557000000006</v>
      </c>
      <c r="I191" s="21">
        <f>+'[3]19'!$M$120/10^6</f>
        <v>0.7681440799999999</v>
      </c>
      <c r="J191" s="21">
        <f>+'[3]19'!$N$120/10^6</f>
        <v>0.68449276000000003</v>
      </c>
      <c r="K191" s="21">
        <f>+'[3]19'!$O$120/10^6</f>
        <v>0.81342915999999976</v>
      </c>
      <c r="L191" s="21">
        <f>+'[3]19'!$Q$120/10^6</f>
        <v>0.72655464999999986</v>
      </c>
      <c r="M191" s="21">
        <f>+'[3]19'!$R$120/10^6</f>
        <v>0.85079836999999991</v>
      </c>
      <c r="N191" s="21">
        <f>+'[3]19'!$S$120/10^6</f>
        <v>1.0220620599999999</v>
      </c>
      <c r="O191" s="29">
        <f t="shared" si="8"/>
        <v>9.0889557599999993</v>
      </c>
    </row>
    <row r="192" spans="1:15">
      <c r="A192" s="10">
        <v>1012</v>
      </c>
      <c r="B192" s="10" t="s">
        <v>21</v>
      </c>
      <c r="C192" s="21">
        <f>+'[3]20'!$E$120/10^6</f>
        <v>1.8324852899999999</v>
      </c>
      <c r="D192" s="21">
        <f>+'[3]20'!$F$120/10^6</f>
        <v>1.5085734399999997</v>
      </c>
      <c r="E192" s="21">
        <f>+'[3]20'!$G$120/10^6</f>
        <v>1.3844919699999998</v>
      </c>
      <c r="F192" s="21">
        <f>+'[3]20'!$I$120/10^6</f>
        <v>1.3664384000000001</v>
      </c>
      <c r="G192" s="21">
        <f>+'[3]20'!$J$120/10^6</f>
        <v>2.9184210699999995</v>
      </c>
      <c r="H192" s="21">
        <f>+'[3]20'!$K$120/10^6</f>
        <v>5.6131887400000009</v>
      </c>
      <c r="I192" s="21">
        <f>+'[3]20'!$M$120/10^6</f>
        <v>2.3540334099999991</v>
      </c>
      <c r="J192" s="21">
        <f>+'[3]20'!$N$120/10^6</f>
        <v>0.50297669000000012</v>
      </c>
      <c r="K192" s="21">
        <f>+'[3]20'!$O$120/10^6</f>
        <v>1.4713891700000001</v>
      </c>
      <c r="L192" s="21">
        <f>+'[3]20'!$Q$120/10^6</f>
        <v>8.6641942900000046</v>
      </c>
      <c r="M192" s="21">
        <f>+'[3]20'!$R$120/10^6</f>
        <v>1.74329058</v>
      </c>
      <c r="N192" s="21">
        <f>+'[3]20'!$S$120/10^6</f>
        <v>1.7856400999999993</v>
      </c>
      <c r="O192" s="29">
        <f t="shared" si="8"/>
        <v>31.14512315</v>
      </c>
    </row>
    <row r="193" spans="1:15">
      <c r="A193" s="10">
        <v>1013</v>
      </c>
      <c r="B193" s="10" t="s">
        <v>22</v>
      </c>
      <c r="C193" s="21">
        <f>+'[3]21'!$E$120/10^6</f>
        <v>0.24910460999999998</v>
      </c>
      <c r="D193" s="21">
        <f>+'[3]21'!$F$120/10^6</f>
        <v>0.2793745199999999</v>
      </c>
      <c r="E193" s="21">
        <f>+'[3]21'!$G$120/10^6</f>
        <v>0.24626112999999994</v>
      </c>
      <c r="F193" s="21">
        <f>+'[3]21'!$I$120/10^6</f>
        <v>0.29162135000000006</v>
      </c>
      <c r="G193" s="21">
        <f>+'[3]21'!$J$120/10^6</f>
        <v>0.28789646000000002</v>
      </c>
      <c r="H193" s="21">
        <f>+'[3]21'!$K$120/10^6</f>
        <v>0.39823351999999995</v>
      </c>
      <c r="I193" s="21">
        <f>+'[3]21'!$M$120/10^6</f>
        <v>0.24122782000000001</v>
      </c>
      <c r="J193" s="21">
        <f>+'[3]21'!$N$120/10^6</f>
        <v>0.30616611999999993</v>
      </c>
      <c r="K193" s="21">
        <f>+'[3]21'!$O$120/10^6</f>
        <v>0.25008998999999998</v>
      </c>
      <c r="L193" s="21">
        <f>+'[3]21'!$Q$120/10^6</f>
        <v>0.42330342000000004</v>
      </c>
      <c r="M193" s="21">
        <f>+'[3]21'!$R$120/10^6</f>
        <v>0.28594156000000004</v>
      </c>
      <c r="N193" s="21">
        <f>+'[3]21'!$S$120/10^6</f>
        <v>0.34577791000000002</v>
      </c>
      <c r="O193" s="29">
        <f t="shared" si="8"/>
        <v>3.6049984100000003</v>
      </c>
    </row>
    <row r="194" spans="1:15">
      <c r="A194" s="10">
        <v>1014</v>
      </c>
      <c r="B194" s="10" t="s">
        <v>23</v>
      </c>
      <c r="C194" s="21">
        <f>+'[3]22'!$E$120/10^6</f>
        <v>3.4704422300000002</v>
      </c>
      <c r="D194" s="21">
        <f>+'[3]22'!$F$120/10^6</f>
        <v>5.0977415200000005</v>
      </c>
      <c r="E194" s="21">
        <f>+'[3]22'!$G$120/10^6</f>
        <v>5.2343433400000006</v>
      </c>
      <c r="F194" s="21">
        <f>+'[3]22'!$I$120/10^6</f>
        <v>5.304947499999999</v>
      </c>
      <c r="G194" s="21">
        <f>+'[3]22'!$J$120/10^6</f>
        <v>5.7560943999999994</v>
      </c>
      <c r="H194" s="21">
        <f>+'[3]22'!$K$120/10^6</f>
        <v>7.9359111099999993</v>
      </c>
      <c r="I194" s="21">
        <f>+'[3]22'!$M$120/10^6</f>
        <v>3.2730406899999998</v>
      </c>
      <c r="J194" s="21">
        <f>+'[3]22'!$N$120/10^6</f>
        <v>5.6681631399999999</v>
      </c>
      <c r="K194" s="21">
        <f>+'[3]22'!$O$120/10^6</f>
        <v>5.0539958999999994</v>
      </c>
      <c r="L194" s="21">
        <f>+'[3]22'!$Q$120/10^6</f>
        <v>6.0059212999999998</v>
      </c>
      <c r="M194" s="21">
        <f>+'[3]22'!$R$120/10^6</f>
        <v>6.2631269000000005</v>
      </c>
      <c r="N194" s="21">
        <f>+'[3]22'!$S$120/10^6</f>
        <v>4.2963022700000018</v>
      </c>
      <c r="O194" s="29">
        <f t="shared" si="8"/>
        <v>63.360030299999991</v>
      </c>
    </row>
    <row r="195" spans="1:15">
      <c r="A195" s="10">
        <v>1015</v>
      </c>
      <c r="B195" s="10" t="s">
        <v>24</v>
      </c>
      <c r="C195" s="21">
        <f>+'[3]23'!$E$120/10^6</f>
        <v>0.54254005999999999</v>
      </c>
      <c r="D195" s="21">
        <f>+'[3]23'!$F$120/10^6</f>
        <v>0.50422700999999992</v>
      </c>
      <c r="E195" s="21">
        <f>+'[3]23'!$G$120/10^6</f>
        <v>0.49343398999999999</v>
      </c>
      <c r="F195" s="21">
        <f>+'[3]23'!$I$120/10^6</f>
        <v>0.49193725999999999</v>
      </c>
      <c r="G195" s="21">
        <f>+'[3]23'!$J$120/10^6</f>
        <v>0.51992836999999992</v>
      </c>
      <c r="H195" s="21">
        <f>+'[3]23'!$K$120/10^6</f>
        <v>0.60740601999999999</v>
      </c>
      <c r="I195" s="21">
        <f>+'[3]23'!$M$120/10^6</f>
        <v>0.47859418999999997</v>
      </c>
      <c r="J195" s="21">
        <f>+'[3]23'!$N$120/10^6</f>
        <v>0.60451295999999999</v>
      </c>
      <c r="K195" s="21">
        <f>+'[3]23'!$O$120/10^6</f>
        <v>0.63016991</v>
      </c>
      <c r="L195" s="21">
        <f>+'[3]23'!$Q$120/10^6</f>
        <v>0.6728004099999999</v>
      </c>
      <c r="M195" s="21">
        <f>+'[3]23'!$R$120/10^6</f>
        <v>0.66781887999999989</v>
      </c>
      <c r="N195" s="21">
        <f>+'[3]23'!$S$120/10^6</f>
        <v>0.76756208000000004</v>
      </c>
      <c r="O195" s="29">
        <f t="shared" si="8"/>
        <v>6.98093114</v>
      </c>
    </row>
    <row r="196" spans="1:15">
      <c r="A196" s="10">
        <v>1016</v>
      </c>
      <c r="B196" s="10" t="s">
        <v>25</v>
      </c>
      <c r="C196" s="21">
        <f>+'[3]24'!$E$120/10^6</f>
        <v>0.93292602999999996</v>
      </c>
      <c r="D196" s="21">
        <f>+'[3]24'!$F$120/10^6</f>
        <v>0.9508988399999998</v>
      </c>
      <c r="E196" s="21">
        <f>+'[3]24'!$G$120/10^6</f>
        <v>0.94549273000000011</v>
      </c>
      <c r="F196" s="21">
        <f>+'[3]24'!$I$120/10^6</f>
        <v>0.96714997999999996</v>
      </c>
      <c r="G196" s="21">
        <f>+'[3]24'!$J$120/10^6</f>
        <v>0.94143834999999998</v>
      </c>
      <c r="H196" s="21">
        <f>+'[3]24'!$K$120/10^6</f>
        <v>0.94292642000000004</v>
      </c>
      <c r="I196" s="21">
        <f>+'[3]24'!$M$120/10^6</f>
        <v>0.94301367999999997</v>
      </c>
      <c r="J196" s="21">
        <f>+'[3]24'!$N$120/10^6</f>
        <v>0.90290732000000007</v>
      </c>
      <c r="K196" s="21">
        <f>+'[3]24'!$O$120/10^6</f>
        <v>0.91798799000000009</v>
      </c>
      <c r="L196" s="21">
        <f>+'[3]24'!$Q$120/10^6</f>
        <v>1.0188562400000001</v>
      </c>
      <c r="M196" s="21">
        <f>+'[3]24'!$R$120/10^6</f>
        <v>0.95056759999999996</v>
      </c>
      <c r="N196" s="21">
        <f>+'[3]24'!$S$120/10^6</f>
        <v>0.97019521999999969</v>
      </c>
      <c r="O196" s="29">
        <f t="shared" si="8"/>
        <v>11.384360399999998</v>
      </c>
    </row>
    <row r="197" spans="1:15">
      <c r="A197" s="10">
        <v>1017</v>
      </c>
      <c r="B197" s="10" t="s">
        <v>26</v>
      </c>
      <c r="C197" s="21">
        <f>+'[3]25'!$E$120/10^6</f>
        <v>1.1953306899999998</v>
      </c>
      <c r="D197" s="21">
        <f>+'[3]25'!$F$120/10^6</f>
        <v>1.2917041100000006</v>
      </c>
      <c r="E197" s="21">
        <f>+'[3]25'!$G$120/10^6</f>
        <v>1.3213896099999995</v>
      </c>
      <c r="F197" s="21">
        <f>+'[3]25'!$I$120/10^6</f>
        <v>1.2547257599999999</v>
      </c>
      <c r="G197" s="21">
        <f>+'[3]25'!$J$120/10^6</f>
        <v>1.1980578599999998</v>
      </c>
      <c r="H197" s="21">
        <f>+'[3]25'!$K$120/10^6</f>
        <v>1.3021212200000003</v>
      </c>
      <c r="I197" s="21">
        <f>+'[3]25'!$M$120/10^6</f>
        <v>1.26347407</v>
      </c>
      <c r="J197" s="21">
        <f>+'[3]25'!$N$120/10^6</f>
        <v>1.6131223699999999</v>
      </c>
      <c r="K197" s="21">
        <f>+'[3]25'!$O$120/10^6</f>
        <v>1.45188093</v>
      </c>
      <c r="L197" s="21">
        <f>+'[3]25'!$Q$120/10^6</f>
        <v>1.5724226000000001</v>
      </c>
      <c r="M197" s="21">
        <f>+'[3]25'!$R$120/10^6</f>
        <v>1.4932519600000005</v>
      </c>
      <c r="N197" s="21">
        <f>+'[3]25'!$S$120/10^6</f>
        <v>1.3936209399999999</v>
      </c>
      <c r="O197" s="29">
        <f t="shared" si="8"/>
        <v>16.35110212</v>
      </c>
    </row>
    <row r="198" spans="1:15">
      <c r="A198" s="10">
        <v>1018</v>
      </c>
      <c r="B198" s="10" t="s">
        <v>27</v>
      </c>
      <c r="C198" s="21">
        <f>+'[3]26'!$E$120/10^6</f>
        <v>0.66675961999999978</v>
      </c>
      <c r="D198" s="21">
        <f>+'[3]26'!$F$120/10^6</f>
        <v>0.73634586000000013</v>
      </c>
      <c r="E198" s="21">
        <f>+'[3]26'!$G$120/10^6</f>
        <v>0.70204213999999976</v>
      </c>
      <c r="F198" s="21">
        <f>+'[3]26'!$I$120/10^6</f>
        <v>0.68752972999999995</v>
      </c>
      <c r="G198" s="21">
        <f>+'[3]26'!$J$120/10^6</f>
        <v>0.84156319000000013</v>
      </c>
      <c r="H198" s="21">
        <f>+'[3]26'!$K$120/10^6</f>
        <v>0.80090934999999996</v>
      </c>
      <c r="I198" s="21">
        <f>+'[3]26'!$M$120/10^6</f>
        <v>0.7962430800000001</v>
      </c>
      <c r="J198" s="21">
        <f>+'[3]26'!$N$120/10^6</f>
        <v>0.86301367999999989</v>
      </c>
      <c r="K198" s="21">
        <f>+'[3]26'!$O$120/10^6</f>
        <v>0.86253396999999998</v>
      </c>
      <c r="L198" s="21">
        <f>+'[3]26'!$Q$120/10^6</f>
        <v>0.89606949999999996</v>
      </c>
      <c r="M198" s="21">
        <f>+'[3]26'!$R$120/10^6</f>
        <v>0.93963179000000008</v>
      </c>
      <c r="N198" s="21">
        <f>+'[3]26'!$S$120/10^6</f>
        <v>1.0242600199999998</v>
      </c>
      <c r="O198" s="29">
        <f t="shared" si="8"/>
        <v>9.8169019300000002</v>
      </c>
    </row>
    <row r="199" spans="1:15">
      <c r="A199" s="10">
        <v>1019</v>
      </c>
      <c r="B199" s="10" t="s">
        <v>28</v>
      </c>
      <c r="C199" s="21">
        <f>+'[3]27'!$E$120/10^6</f>
        <v>0.60898827999999994</v>
      </c>
      <c r="D199" s="21">
        <f>+'[3]27'!$F$120/10^6</f>
        <v>0.61811300000000002</v>
      </c>
      <c r="E199" s="21">
        <f>+'[3]27'!$G$120/10^6</f>
        <v>0.60665238999999982</v>
      </c>
      <c r="F199" s="21">
        <f>+'[3]27'!$I$120/10^6</f>
        <v>0.60459865999999995</v>
      </c>
      <c r="G199" s="21">
        <f>+'[3]27'!$J$120/10^6</f>
        <v>0.59945495999999998</v>
      </c>
      <c r="H199" s="21">
        <f>+'[3]27'!$K$120/10^6</f>
        <v>0.68267484999999994</v>
      </c>
      <c r="I199" s="21">
        <f>+'[3]27'!$M$120/10^6</f>
        <v>0.62891987999999988</v>
      </c>
      <c r="J199" s="21">
        <f>+'[3]27'!$N$120/10^6</f>
        <v>0.70967126999999985</v>
      </c>
      <c r="K199" s="21">
        <f>+'[3]27'!$O$120/10^6</f>
        <v>0.65670476</v>
      </c>
      <c r="L199" s="21">
        <f>+'[3]27'!$Q$120/10^6</f>
        <v>0.77054211999999989</v>
      </c>
      <c r="M199" s="21">
        <f>+'[3]27'!$R$120/10^6</f>
        <v>0.70712150000000018</v>
      </c>
      <c r="N199" s="21">
        <f>+'[3]27'!$S$120/10^6</f>
        <v>0.8573884799999999</v>
      </c>
      <c r="O199" s="29">
        <f t="shared" si="8"/>
        <v>8.0508301499999995</v>
      </c>
    </row>
    <row r="200" spans="1:15">
      <c r="A200" s="10">
        <v>1020</v>
      </c>
      <c r="B200" s="10" t="s">
        <v>29</v>
      </c>
      <c r="C200" s="21">
        <f>+'[3]28'!$E$120/10^6</f>
        <v>1.3089899599999997</v>
      </c>
      <c r="D200" s="21">
        <f>+'[3]28'!$F$120/10^6</f>
        <v>1.3418042399999996</v>
      </c>
      <c r="E200" s="21">
        <f>+'[3]28'!$G$120/10^6</f>
        <v>1.2850962399999999</v>
      </c>
      <c r="F200" s="21">
        <f>+'[3]28'!$I$120/10^6</f>
        <v>1.29788663</v>
      </c>
      <c r="G200" s="21">
        <f>+'[3]28'!$J$120/10^6</f>
        <v>1.2433885500000004</v>
      </c>
      <c r="H200" s="21">
        <f>+'[3]28'!$K$120/10^6</f>
        <v>1.2496266999999999</v>
      </c>
      <c r="I200" s="21">
        <f>+'[3]28'!$M$120/10^6</f>
        <v>1.2134087399999998</v>
      </c>
      <c r="J200" s="21">
        <f>+'[3]28'!$N$120/10^6</f>
        <v>1.3427616599999999</v>
      </c>
      <c r="K200" s="21">
        <f>+'[3]28'!$O$120/10^6</f>
        <v>1.4337551900000001</v>
      </c>
      <c r="L200" s="21">
        <f>+'[3]28'!$Q$120/10^6</f>
        <v>1.86529108</v>
      </c>
      <c r="M200" s="21">
        <f>+'[3]28'!$R$120/10^6</f>
        <v>1.4681577200000007</v>
      </c>
      <c r="N200" s="21">
        <f>+'[3]28'!$S$120/10^6</f>
        <v>1.6965957199999999</v>
      </c>
      <c r="O200" s="29">
        <f t="shared" si="8"/>
        <v>16.74676243</v>
      </c>
    </row>
    <row r="201" spans="1:15">
      <c r="A201" s="10">
        <v>1021</v>
      </c>
      <c r="B201" s="10" t="s">
        <v>30</v>
      </c>
      <c r="C201" s="21">
        <f>+'[3]29'!$E$120/10^6</f>
        <v>0.52237723999999996</v>
      </c>
      <c r="D201" s="21">
        <f>+'[3]29'!$F$120/10^6</f>
        <v>0.50978825999999999</v>
      </c>
      <c r="E201" s="21">
        <f>+'[3]29'!$G$120/10^6</f>
        <v>0.52848061000000002</v>
      </c>
      <c r="F201" s="21">
        <f>+'[3]29'!$I$120/10^6</f>
        <v>0.50565059000000001</v>
      </c>
      <c r="G201" s="21">
        <f>+'[3]29'!$J$120/10^6</f>
        <v>0.50434221000000001</v>
      </c>
      <c r="H201" s="21">
        <f>+'[3]29'!$K$120/10^6</f>
        <v>0.56848686000000015</v>
      </c>
      <c r="I201" s="21">
        <f>+'[3]29'!$M$120/10^6</f>
        <v>0.65549693000000009</v>
      </c>
      <c r="J201" s="21">
        <f>+'[3]29'!$N$120/10^6</f>
        <v>0.60411839999999994</v>
      </c>
      <c r="K201" s="21">
        <f>+'[3]29'!$O$120/10^6</f>
        <v>0.54497912999999998</v>
      </c>
      <c r="L201" s="21">
        <f>+'[3]29'!$Q$120/10^6</f>
        <v>0.64577672999999991</v>
      </c>
      <c r="M201" s="21">
        <f>+'[3]29'!$R$120/10^6</f>
        <v>0.62668824000000001</v>
      </c>
      <c r="N201" s="21">
        <f>+'[3]29'!$S$120/10^6</f>
        <v>0.70114264000000015</v>
      </c>
      <c r="O201" s="29">
        <f t="shared" si="8"/>
        <v>6.9173278400000004</v>
      </c>
    </row>
    <row r="202" spans="1:15">
      <c r="A202" s="10">
        <v>1022</v>
      </c>
      <c r="B202" s="10" t="s">
        <v>31</v>
      </c>
      <c r="C202" s="21">
        <f>+'[3]30'!$E$120/10^6</f>
        <v>2.4800908900000009</v>
      </c>
      <c r="D202" s="21">
        <f>+'[3]30'!$F$120/10^6</f>
        <v>2.7359743899999995</v>
      </c>
      <c r="E202" s="21">
        <f>+'[3]30'!$G$120/10^6</f>
        <v>2.40267155</v>
      </c>
      <c r="F202" s="21">
        <f>+'[3]30'!$I$120/10^6</f>
        <v>2.7652658799999994</v>
      </c>
      <c r="G202" s="21">
        <f>+'[3]30'!$J$120/10^6</f>
        <v>2.9286788799999992</v>
      </c>
      <c r="H202" s="21">
        <f>+'[3]30'!$K$120/10^6</f>
        <v>2.6351216399999999</v>
      </c>
      <c r="I202" s="21">
        <f>+'[3]30'!$M$120/10^6</f>
        <v>2.3559013900000005</v>
      </c>
      <c r="J202" s="21">
        <f>+'[3]30'!$N$120/10^6</f>
        <v>2.11515086</v>
      </c>
      <c r="K202" s="21">
        <f>+'[3]30'!$O$120/10^6</f>
        <v>2.1410122400000002</v>
      </c>
      <c r="L202" s="21">
        <f>+'[3]30'!$Q$120/10^6</f>
        <v>2.5594721399999991</v>
      </c>
      <c r="M202" s="21">
        <f>+'[3]30'!$R$120/10^6</f>
        <v>2.6112941099999998</v>
      </c>
      <c r="N202" s="21">
        <f>+'[3]30'!$S$120/10^6</f>
        <v>2.3644246200000003</v>
      </c>
      <c r="O202" s="29">
        <f t="shared" si="8"/>
        <v>30.095058590000001</v>
      </c>
    </row>
    <row r="203" spans="1:15">
      <c r="A203" s="10">
        <v>1023</v>
      </c>
      <c r="B203" s="10" t="s">
        <v>32</v>
      </c>
      <c r="C203" s="21">
        <f>+'[3]31'!$E$120/10^6</f>
        <v>0.59623775000000001</v>
      </c>
      <c r="D203" s="21">
        <f>+'[3]31'!$F$120/10^6</f>
        <v>0.61506738999999988</v>
      </c>
      <c r="E203" s="21">
        <f>+'[3]31'!$G$120/10^6</f>
        <v>0.62508520999999995</v>
      </c>
      <c r="F203" s="21">
        <f>+'[3]31'!$I$120/10^6</f>
        <v>0.61385075</v>
      </c>
      <c r="G203" s="21">
        <f>+'[3]31'!$J$120/10^6</f>
        <v>1.4195139600000004</v>
      </c>
      <c r="H203" s="21">
        <f>+'[3]31'!$K$120/10^6</f>
        <v>0.68813446000000011</v>
      </c>
      <c r="I203" s="21">
        <f>+'[3]31'!$M$120/10^6</f>
        <v>0.6752958</v>
      </c>
      <c r="J203" s="21">
        <f>+'[3]31'!$N$120/10^6</f>
        <v>0.58116926000000002</v>
      </c>
      <c r="K203" s="21">
        <f>+'[3]31'!$O$120/10^6</f>
        <v>0.61342648</v>
      </c>
      <c r="L203" s="21">
        <f>+'[3]31'!$Q$120/10^6</f>
        <v>0.67229059000000002</v>
      </c>
      <c r="M203" s="21">
        <f>+'[3]31'!$R$120/10^6</f>
        <v>0.59211432999999991</v>
      </c>
      <c r="N203" s="21">
        <f>+'[3]31'!$S$120/10^6</f>
        <v>0.70735980999999992</v>
      </c>
      <c r="O203" s="29">
        <f t="shared" si="8"/>
        <v>8.3995457900000012</v>
      </c>
    </row>
    <row r="204" spans="1:15">
      <c r="A204" s="10">
        <v>1024</v>
      </c>
      <c r="B204" s="10" t="s">
        <v>33</v>
      </c>
      <c r="C204" s="21">
        <f>+'[3]32'!$E$120/10^6</f>
        <v>2.0168278699999997</v>
      </c>
      <c r="D204" s="21">
        <f>+'[3]32'!$F$120/10^6</f>
        <v>2.1650151199999996</v>
      </c>
      <c r="E204" s="21">
        <f>+'[3]32'!$G$120/10^6</f>
        <v>4.1039328199999998</v>
      </c>
      <c r="F204" s="21">
        <f>+'[3]32'!$I$120/10^6</f>
        <v>2.2044100600000007</v>
      </c>
      <c r="G204" s="21">
        <f>+'[3]32'!$J$120/10^6</f>
        <v>1.8519715799999998</v>
      </c>
      <c r="H204" s="21">
        <f>+'[3]32'!$K$120/10^6</f>
        <v>6.5152186900000011</v>
      </c>
      <c r="I204" s="21">
        <f>+'[3]32'!$M$120/10^6</f>
        <v>0.95596356999999987</v>
      </c>
      <c r="J204" s="21">
        <f>+'[3]32'!$N$120/10^6</f>
        <v>5.1375001300000003</v>
      </c>
      <c r="K204" s="21">
        <f>+'[3]32'!$O$120/10^6</f>
        <v>3.5596145599999995</v>
      </c>
      <c r="L204" s="21">
        <f>+'[3]32'!$Q$120/10^6</f>
        <v>3.6148408900000004</v>
      </c>
      <c r="M204" s="21">
        <f>+'[3]32'!$R$120/10^6</f>
        <v>4.0914736799999991</v>
      </c>
      <c r="N204" s="21">
        <f>+'[3]32'!$S$120/10^6</f>
        <v>5.9773083200000006</v>
      </c>
      <c r="O204" s="29">
        <f t="shared" si="8"/>
        <v>42.194077290000003</v>
      </c>
    </row>
    <row r="205" spans="1:15">
      <c r="A205" s="10">
        <v>1025</v>
      </c>
      <c r="B205" s="10" t="s">
        <v>34</v>
      </c>
      <c r="C205" s="21">
        <f>+'[3]33'!$E$120/10^6</f>
        <v>0.56498027000000006</v>
      </c>
      <c r="D205" s="21">
        <f>+'[3]33'!$F$120/10^6</f>
        <v>0.71945608999999988</v>
      </c>
      <c r="E205" s="21">
        <f>+'[3]33'!$G$120/10^6</f>
        <v>0.67587845000000002</v>
      </c>
      <c r="F205" s="21">
        <f>+'[3]33'!$I$120/10^6</f>
        <v>0.73223545000000023</v>
      </c>
      <c r="G205" s="21">
        <f>+'[3]33'!$J$120/10^6</f>
        <v>0.73980948999999985</v>
      </c>
      <c r="H205" s="21">
        <f>+'[3]33'!$K$120/10^6</f>
        <v>0.76799509000000021</v>
      </c>
      <c r="I205" s="21">
        <f>+'[3]33'!$M$120/10^6</f>
        <v>0.76529341999999989</v>
      </c>
      <c r="J205" s="21">
        <f>+'[3]33'!$N$120/10^6</f>
        <v>0.85317081000000006</v>
      </c>
      <c r="K205" s="21">
        <f>+'[3]33'!$O$120/10^6</f>
        <v>0.77598108999999993</v>
      </c>
      <c r="L205" s="21">
        <f>+'[3]33'!$Q$120/10^6</f>
        <v>0.89672468000000005</v>
      </c>
      <c r="M205" s="21">
        <f>+'[3]33'!$R$120/10^6</f>
        <v>0.83177719000000006</v>
      </c>
      <c r="N205" s="21">
        <f>+'[3]33'!$S$120/10^6</f>
        <v>0.96127044999999989</v>
      </c>
      <c r="O205" s="29">
        <f t="shared" si="8"/>
        <v>9.2845724800000013</v>
      </c>
    </row>
    <row r="206" spans="1:15">
      <c r="A206" s="10">
        <v>1026</v>
      </c>
      <c r="B206" s="10" t="s">
        <v>35</v>
      </c>
      <c r="C206" s="21">
        <f>+'[3]34'!$E$120/10^6</f>
        <v>0.27522752</v>
      </c>
      <c r="D206" s="21">
        <f>+'[3]34'!$F$120/10^6</f>
        <v>0.25022603999999998</v>
      </c>
      <c r="E206" s="21">
        <f>+'[3]34'!$G$120/10^6</f>
        <v>0.28615487999999994</v>
      </c>
      <c r="F206" s="21">
        <f>+'[3]34'!$I$120/10^6</f>
        <v>0.49221987999999994</v>
      </c>
      <c r="G206" s="21">
        <f>+'[3]34'!$J$120/10^6</f>
        <v>0.48723109999999997</v>
      </c>
      <c r="H206" s="21">
        <f>+'[3]34'!$K$120/10^6</f>
        <v>0.29280690000000009</v>
      </c>
      <c r="I206" s="21">
        <f>+'[3]34'!$M$120/10^6</f>
        <v>0.30387622000000003</v>
      </c>
      <c r="J206" s="21">
        <f>+'[3]34'!$N$120/10^6</f>
        <v>0.4478818</v>
      </c>
      <c r="K206" s="21">
        <f>+'[3]34'!$O$120/10^6</f>
        <v>0.31877447999999997</v>
      </c>
      <c r="L206" s="21">
        <f>+'[3]34'!$Q$120/10^6</f>
        <v>0.37087198999999998</v>
      </c>
      <c r="M206" s="21">
        <f>+'[3]34'!$R$120/10^6</f>
        <v>0.47159951</v>
      </c>
      <c r="N206" s="21">
        <f>+'[3]34'!$S$120/10^6</f>
        <v>0.28715492999999997</v>
      </c>
      <c r="O206" s="29">
        <f t="shared" si="8"/>
        <v>4.28402525</v>
      </c>
    </row>
    <row r="207" spans="1:15">
      <c r="A207" s="10">
        <v>1027</v>
      </c>
      <c r="B207" s="10" t="s">
        <v>36</v>
      </c>
      <c r="C207" s="21">
        <f>+'[3]35'!$E$120/10^6</f>
        <v>0.35127249999999999</v>
      </c>
      <c r="D207" s="21">
        <f>+'[3]35'!$F$120/10^6</f>
        <v>0.36530079999999998</v>
      </c>
      <c r="E207" s="21">
        <f>+'[3]35'!$G$120/10^6</f>
        <v>0.34168654999999998</v>
      </c>
      <c r="F207" s="21">
        <f>+'[3]35'!$I$120/10^6</f>
        <v>0.34920333000000003</v>
      </c>
      <c r="G207" s="21">
        <f>+'[3]35'!$J$120/10^6</f>
        <v>0.32335862999999998</v>
      </c>
      <c r="H207" s="21">
        <f>+'[3]35'!$K$120/10^6</f>
        <v>0.34550906000000003</v>
      </c>
      <c r="I207" s="21">
        <f>+'[3]35'!$M$120/10^6</f>
        <v>0.34942656999999999</v>
      </c>
      <c r="J207" s="21">
        <f>+'[3]35'!$N$120/10^6</f>
        <v>0.35645309999999997</v>
      </c>
      <c r="K207" s="21">
        <f>+'[3]35'!$O$120/10^6</f>
        <v>0.41079143000000001</v>
      </c>
      <c r="L207" s="21">
        <f>+'[3]35'!$Q$120/10^6</f>
        <v>0.53573330999999991</v>
      </c>
      <c r="M207" s="21">
        <f>+'[3]35'!$R$120/10^6</f>
        <v>0.54675516999999996</v>
      </c>
      <c r="N207" s="21">
        <f>+'[3]35'!$S$120/10^6</f>
        <v>0.40684352999999995</v>
      </c>
      <c r="O207" s="29">
        <f t="shared" si="8"/>
        <v>4.6823339799999992</v>
      </c>
    </row>
    <row r="208" spans="1:15">
      <c r="A208" s="10">
        <v>1028</v>
      </c>
      <c r="B208" s="10" t="s">
        <v>37</v>
      </c>
      <c r="C208" s="21">
        <f>+'[3]36'!$E$120/10^6</f>
        <v>1.4305057400000001</v>
      </c>
      <c r="D208" s="21">
        <f>+'[3]36'!$F$120/10^6</f>
        <v>1.4592793400000006</v>
      </c>
      <c r="E208" s="21">
        <f>+'[3]36'!$G$120/10^6</f>
        <v>1.38363422</v>
      </c>
      <c r="F208" s="21">
        <f>+'[3]36'!$I$120/10^6</f>
        <v>1.4540773800000004</v>
      </c>
      <c r="G208" s="21">
        <f>+'[3]36'!$J$120/10^6</f>
        <v>1.4179263700000004</v>
      </c>
      <c r="H208" s="21">
        <f>+'[3]36'!$K$120/10^6</f>
        <v>1.8066686999999999</v>
      </c>
      <c r="I208" s="21">
        <f>+'[3]36'!$M$120/10^6</f>
        <v>1.3600503200000003</v>
      </c>
      <c r="J208" s="21">
        <f>+'[3]36'!$N$120/10^6</f>
        <v>1.7175615099999997</v>
      </c>
      <c r="K208" s="21">
        <f>+'[3]36'!$O$120/10^6</f>
        <v>1.52957996</v>
      </c>
      <c r="L208" s="21">
        <f>+'[3]36'!$Q$120/10^6</f>
        <v>1.7206037099999998</v>
      </c>
      <c r="M208" s="21">
        <f>+'[3]36'!$R$120/10^6</f>
        <v>1.5345140400000004</v>
      </c>
      <c r="N208" s="21">
        <f>+'[3]36'!$S$120/10^6</f>
        <v>1.8314326400000001</v>
      </c>
      <c r="O208" s="29">
        <f t="shared" si="8"/>
        <v>18.645833930000002</v>
      </c>
    </row>
    <row r="209" spans="1:15">
      <c r="A209" s="10">
        <v>1029</v>
      </c>
      <c r="B209" s="10" t="s">
        <v>38</v>
      </c>
      <c r="C209" s="21">
        <f>+'[3]37'!$E$120/10^6</f>
        <v>0.23668492000000005</v>
      </c>
      <c r="D209" s="21">
        <f>+'[3]37'!$F$120/10^6</f>
        <v>0.19089126000000001</v>
      </c>
      <c r="E209" s="21">
        <f>+'[3]37'!$G$120/10^6</f>
        <v>0.21594432999999999</v>
      </c>
      <c r="F209" s="21">
        <f>+'[3]37'!$I$120/10^6</f>
        <v>0.30619121999999999</v>
      </c>
      <c r="G209" s="21">
        <f>+'[3]37'!$J$120/10^6</f>
        <v>0.25339141000000004</v>
      </c>
      <c r="H209" s="21">
        <f>+'[3]37'!$K$120/10^6</f>
        <v>0.25524542</v>
      </c>
      <c r="I209" s="21">
        <f>+'[3]37'!$M$120/10^6</f>
        <v>0.21530448000000002</v>
      </c>
      <c r="J209" s="21">
        <f>+'[3]37'!$N$120/10^6</f>
        <v>0.34445983000000002</v>
      </c>
      <c r="K209" s="21">
        <f>+'[3]37'!$O$120/10^6</f>
        <v>0.32542308999999997</v>
      </c>
      <c r="L209" s="21">
        <f>+'[3]37'!$Q$120/10^6</f>
        <v>0.25076577</v>
      </c>
      <c r="M209" s="21">
        <f>+'[3]37'!$R$120/10^6</f>
        <v>0.23679433999999996</v>
      </c>
      <c r="N209" s="21">
        <f>+'[3]37'!$S$120/10^6</f>
        <v>0.24202575999999998</v>
      </c>
      <c r="O209" s="29">
        <f t="shared" si="8"/>
        <v>3.0731218299999998</v>
      </c>
    </row>
    <row r="210" spans="1:15">
      <c r="A210" s="15">
        <v>1030</v>
      </c>
      <c r="B210" s="15" t="s">
        <v>18</v>
      </c>
      <c r="C210" s="23">
        <f>+'[3]17'!$E$120/10^6</f>
        <v>0.35020258000000004</v>
      </c>
      <c r="D210" s="23">
        <f>+'[3]17'!$F$120/10^6</f>
        <v>0.34546726</v>
      </c>
      <c r="E210" s="23">
        <f>+'[3]17'!$G$120/10^6</f>
        <v>0.36303088999999988</v>
      </c>
      <c r="F210" s="23">
        <f>+'[3]17'!$I$120/10^6</f>
        <v>0.35786895000000007</v>
      </c>
      <c r="G210" s="23">
        <f>+'[3]17'!$J$120/10^6</f>
        <v>0.35328341000000002</v>
      </c>
      <c r="H210" s="23">
        <f>+'[3]17'!$K$120/10^6</f>
        <v>0.40233583000000001</v>
      </c>
      <c r="I210" s="23">
        <f>+'[3]17'!$M$120/10^6</f>
        <v>0.41310398000000004</v>
      </c>
      <c r="J210" s="23">
        <f>+'[3]17'!$N$120/10^6</f>
        <v>0.37964370999999997</v>
      </c>
      <c r="K210" s="23">
        <f>+'[3]17'!$O$120/10^6</f>
        <v>0.42575617999999998</v>
      </c>
      <c r="L210" s="23">
        <f>+'[3]17'!$Q$120/10^6</f>
        <v>0.41219174999999997</v>
      </c>
      <c r="M210" s="23">
        <f>+'[3]17'!$R$120/10^6</f>
        <v>0.57952645000000003</v>
      </c>
      <c r="N210" s="23">
        <f>+'[3]17'!$S$120/10^6</f>
        <v>0.60283895999999992</v>
      </c>
      <c r="O210" s="31">
        <f t="shared" si="8"/>
        <v>4.9852499499999992</v>
      </c>
    </row>
    <row r="211" spans="1:15">
      <c r="A211" s="4">
        <v>10300</v>
      </c>
      <c r="B211" s="4" t="s">
        <v>65</v>
      </c>
      <c r="C211" s="25">
        <f>SUM(C183:C210)</f>
        <v>40.61088642</v>
      </c>
      <c r="D211" s="25">
        <f t="shared" ref="D211:O211" si="9">SUM(D183:D210)</f>
        <v>42.51508410000001</v>
      </c>
      <c r="E211" s="25">
        <f t="shared" si="9"/>
        <v>43.959032079999993</v>
      </c>
      <c r="F211" s="25">
        <f t="shared" si="9"/>
        <v>47.698359450000005</v>
      </c>
      <c r="G211" s="25">
        <f t="shared" si="9"/>
        <v>44.288428760000002</v>
      </c>
      <c r="H211" s="25">
        <f t="shared" si="9"/>
        <v>59.062325640000005</v>
      </c>
      <c r="I211" s="25">
        <f t="shared" si="9"/>
        <v>42.190525959999995</v>
      </c>
      <c r="J211" s="25">
        <f t="shared" si="9"/>
        <v>44.48295378000001</v>
      </c>
      <c r="K211" s="25">
        <f t="shared" si="9"/>
        <v>49.350868680000005</v>
      </c>
      <c r="L211" s="25">
        <f t="shared" si="9"/>
        <v>62.896570940000011</v>
      </c>
      <c r="M211" s="25">
        <f t="shared" si="9"/>
        <v>50.881446249999996</v>
      </c>
      <c r="N211" s="25">
        <f t="shared" si="9"/>
        <v>52.880791789999996</v>
      </c>
      <c r="O211" s="25">
        <f t="shared" si="9"/>
        <v>580.81727384999999</v>
      </c>
    </row>
    <row r="212" spans="1:15">
      <c r="A212" s="32"/>
      <c r="B212" s="32"/>
      <c r="C212"/>
      <c r="D212"/>
      <c r="E212"/>
      <c r="F212"/>
      <c r="G212"/>
      <c r="H212"/>
      <c r="I212"/>
      <c r="J212"/>
      <c r="K212"/>
      <c r="L212"/>
      <c r="M212"/>
      <c r="N212"/>
      <c r="O212" s="32"/>
    </row>
    <row r="213" spans="1:15">
      <c r="A213" s="3" t="s">
        <v>55</v>
      </c>
      <c r="B213" s="3" t="s">
        <v>45</v>
      </c>
      <c r="C213" s="3" t="s">
        <v>0</v>
      </c>
      <c r="D213" s="3" t="s">
        <v>1</v>
      </c>
      <c r="E213" s="3" t="s">
        <v>2</v>
      </c>
      <c r="F213" s="3" t="s">
        <v>3</v>
      </c>
      <c r="G213" s="3" t="s">
        <v>4</v>
      </c>
      <c r="H213" s="3" t="s">
        <v>5</v>
      </c>
      <c r="I213" s="3" t="s">
        <v>6</v>
      </c>
      <c r="J213" s="3" t="s">
        <v>7</v>
      </c>
      <c r="K213" s="3" t="s">
        <v>8</v>
      </c>
      <c r="L213" s="3" t="s">
        <v>9</v>
      </c>
      <c r="M213" s="3" t="s">
        <v>10</v>
      </c>
      <c r="N213" s="3" t="s">
        <v>11</v>
      </c>
      <c r="O213" s="3" t="s">
        <v>65</v>
      </c>
    </row>
    <row r="214" spans="1:15">
      <c r="A214" s="34"/>
      <c r="B214" s="34" t="s">
        <v>46</v>
      </c>
      <c r="C214" s="37">
        <f>+C152-C183</f>
        <v>-4.4887265700000016</v>
      </c>
      <c r="D214" s="37">
        <f t="shared" ref="D214:N214" si="10">+D152-D183</f>
        <v>-4.6339481399999976</v>
      </c>
      <c r="E214" s="37">
        <f t="shared" si="10"/>
        <v>-4.5570321999999992</v>
      </c>
      <c r="F214" s="37">
        <f t="shared" si="10"/>
        <v>-4.7505408999999998</v>
      </c>
      <c r="G214" s="37">
        <f t="shared" si="10"/>
        <v>-4.620743899999999</v>
      </c>
      <c r="H214" s="37">
        <f t="shared" si="10"/>
        <v>-4.8929000400000007</v>
      </c>
      <c r="I214" s="37">
        <f t="shared" si="10"/>
        <v>-4.664346909999999</v>
      </c>
      <c r="J214" s="37">
        <f t="shared" si="10"/>
        <v>-4.8023220899999997</v>
      </c>
      <c r="K214" s="37">
        <f t="shared" si="10"/>
        <v>-4.6180513199999993</v>
      </c>
      <c r="L214" s="37">
        <f t="shared" si="10"/>
        <v>-5.3709368799999995</v>
      </c>
      <c r="M214" s="37">
        <f t="shared" si="10"/>
        <v>-4.7218177800000003</v>
      </c>
      <c r="N214" s="37">
        <f t="shared" si="10"/>
        <v>-5.4212740699999999</v>
      </c>
      <c r="O214" s="38">
        <f>SUM(C214:N214)</f>
        <v>-57.542640800000001</v>
      </c>
    </row>
    <row r="215" spans="1:15">
      <c r="A215" s="7">
        <v>1004</v>
      </c>
      <c r="B215" s="10" t="s">
        <v>99</v>
      </c>
      <c r="C215" s="28">
        <f t="shared" ref="C215:N230" si="11">+C153-C184</f>
        <v>24.404507570000007</v>
      </c>
      <c r="D215" s="28">
        <f t="shared" si="11"/>
        <v>24.707527789999993</v>
      </c>
      <c r="E215" s="28">
        <f t="shared" si="11"/>
        <v>28.066706859999993</v>
      </c>
      <c r="F215" s="28">
        <f t="shared" si="11"/>
        <v>23.821887119999996</v>
      </c>
      <c r="G215" s="28">
        <f t="shared" si="11"/>
        <v>26.878739099999997</v>
      </c>
      <c r="H215" s="28">
        <f t="shared" si="11"/>
        <v>21.277310309999997</v>
      </c>
      <c r="I215" s="28">
        <f t="shared" si="11"/>
        <v>22.50601172</v>
      </c>
      <c r="J215" s="28">
        <f t="shared" si="11"/>
        <v>28.626825670000002</v>
      </c>
      <c r="K215" s="28">
        <f t="shared" si="11"/>
        <v>23.23410346</v>
      </c>
      <c r="L215" s="28">
        <f t="shared" si="11"/>
        <v>22.012759889999995</v>
      </c>
      <c r="M215" s="28">
        <f t="shared" si="11"/>
        <v>25.533582169999992</v>
      </c>
      <c r="N215" s="28">
        <f t="shared" si="11"/>
        <v>24.684716350000009</v>
      </c>
      <c r="O215" s="39">
        <f t="shared" ref="O215:O241" si="12">SUM(C215:N215)</f>
        <v>295.75467801000002</v>
      </c>
    </row>
    <row r="216" spans="1:15">
      <c r="A216" s="10">
        <v>1005</v>
      </c>
      <c r="B216" s="10" t="s">
        <v>13</v>
      </c>
      <c r="C216" s="28">
        <f t="shared" si="11"/>
        <v>4.4534570000000051E-2</v>
      </c>
      <c r="D216" s="28">
        <f t="shared" si="11"/>
        <v>8.902373000000019E-2</v>
      </c>
      <c r="E216" s="28">
        <f t="shared" si="11"/>
        <v>0.1025693000000002</v>
      </c>
      <c r="F216" s="28">
        <f t="shared" si="11"/>
        <v>0.14330627000000001</v>
      </c>
      <c r="G216" s="28">
        <f t="shared" si="11"/>
        <v>6.5456040000000049E-2</v>
      </c>
      <c r="H216" s="28">
        <f t="shared" si="11"/>
        <v>1.3025799999999976E-2</v>
      </c>
      <c r="I216" s="28">
        <f t="shared" si="11"/>
        <v>3.6278640000000029E-2</v>
      </c>
      <c r="J216" s="28">
        <f t="shared" si="11"/>
        <v>7.5354280000000107E-2</v>
      </c>
      <c r="K216" s="28">
        <f t="shared" si="11"/>
        <v>8.4010209999999863E-2</v>
      </c>
      <c r="L216" s="28">
        <f t="shared" si="11"/>
        <v>5.9942999999995639E-4</v>
      </c>
      <c r="M216" s="28">
        <f t="shared" si="11"/>
        <v>3.6722689999999947E-2</v>
      </c>
      <c r="N216" s="28">
        <f t="shared" si="11"/>
        <v>5.5062600000002071E-3</v>
      </c>
      <c r="O216" s="39">
        <f t="shared" si="12"/>
        <v>0.69638722000000053</v>
      </c>
    </row>
    <row r="217" spans="1:15">
      <c r="A217" s="10">
        <v>1006</v>
      </c>
      <c r="B217" s="10" t="s">
        <v>14</v>
      </c>
      <c r="C217" s="28">
        <f t="shared" si="11"/>
        <v>1.2992307400000001</v>
      </c>
      <c r="D217" s="28">
        <f t="shared" si="11"/>
        <v>1.1264572400000001</v>
      </c>
      <c r="E217" s="28">
        <f t="shared" si="11"/>
        <v>1.2129677600000006</v>
      </c>
      <c r="F217" s="28">
        <f t="shared" si="11"/>
        <v>1.3786955899999997</v>
      </c>
      <c r="G217" s="28">
        <f t="shared" si="11"/>
        <v>1.2559177299999997</v>
      </c>
      <c r="H217" s="28">
        <f t="shared" si="11"/>
        <v>1.39209038</v>
      </c>
      <c r="I217" s="28">
        <f t="shared" si="11"/>
        <v>1.5997878499999998</v>
      </c>
      <c r="J217" s="28">
        <f t="shared" si="11"/>
        <v>3.3639219000000011</v>
      </c>
      <c r="K217" s="28">
        <f t="shared" si="11"/>
        <v>1.8157640300000004</v>
      </c>
      <c r="L217" s="28">
        <f t="shared" si="11"/>
        <v>1.15694557</v>
      </c>
      <c r="M217" s="28">
        <f t="shared" si="11"/>
        <v>1.3525716200000002</v>
      </c>
      <c r="N217" s="28">
        <f t="shared" si="11"/>
        <v>1.9370670000000003</v>
      </c>
      <c r="O217" s="39">
        <f t="shared" si="12"/>
        <v>18.891417409999999</v>
      </c>
    </row>
    <row r="218" spans="1:15">
      <c r="A218" s="10">
        <v>1007</v>
      </c>
      <c r="B218" s="10" t="s">
        <v>15</v>
      </c>
      <c r="C218" s="28">
        <f t="shared" si="11"/>
        <v>3.8146242200000007</v>
      </c>
      <c r="D218" s="28">
        <f t="shared" si="11"/>
        <v>3.2628541699999998</v>
      </c>
      <c r="E218" s="28">
        <f t="shared" si="11"/>
        <v>3.480810190000001</v>
      </c>
      <c r="F218" s="28">
        <f t="shared" si="11"/>
        <v>3.4424228900000013</v>
      </c>
      <c r="G218" s="28">
        <f t="shared" si="11"/>
        <v>3.4742966100000006</v>
      </c>
      <c r="H218" s="28">
        <f t="shared" si="11"/>
        <v>3.3000266800000002</v>
      </c>
      <c r="I218" s="28">
        <f t="shared" si="11"/>
        <v>3.5743522999999993</v>
      </c>
      <c r="J218" s="28">
        <f t="shared" si="11"/>
        <v>3.3878025100000011</v>
      </c>
      <c r="K218" s="28">
        <f t="shared" si="11"/>
        <v>3.3654929200000008</v>
      </c>
      <c r="L218" s="28">
        <f t="shared" si="11"/>
        <v>3.2530692300000008</v>
      </c>
      <c r="M218" s="28">
        <f t="shared" si="11"/>
        <v>2.5935254899999993</v>
      </c>
      <c r="N218" s="28">
        <f t="shared" si="11"/>
        <v>4.0362853100000002</v>
      </c>
      <c r="O218" s="39">
        <f t="shared" si="12"/>
        <v>40.985562520000002</v>
      </c>
    </row>
    <row r="219" spans="1:15">
      <c r="A219" s="10">
        <v>1008</v>
      </c>
      <c r="B219" s="10" t="s">
        <v>16</v>
      </c>
      <c r="C219" s="28">
        <f t="shared" si="11"/>
        <v>0.20132637999999986</v>
      </c>
      <c r="D219" s="28">
        <f t="shared" si="11"/>
        <v>0.16023658000000002</v>
      </c>
      <c r="E219" s="28">
        <f t="shared" si="11"/>
        <v>0.13119269999999994</v>
      </c>
      <c r="F219" s="28">
        <f t="shared" si="11"/>
        <v>0.25498928999999998</v>
      </c>
      <c r="G219" s="28">
        <f t="shared" si="11"/>
        <v>0.23430416000000004</v>
      </c>
      <c r="H219" s="28">
        <f t="shared" si="11"/>
        <v>0.1868033699999998</v>
      </c>
      <c r="I219" s="28">
        <f t="shared" si="11"/>
        <v>0.30647142000000011</v>
      </c>
      <c r="J219" s="28">
        <f t="shared" si="11"/>
        <v>0.29778104000000011</v>
      </c>
      <c r="K219" s="28">
        <f t="shared" si="11"/>
        <v>2.6029997199999997</v>
      </c>
      <c r="L219" s="28">
        <f t="shared" si="11"/>
        <v>0.14927276999999983</v>
      </c>
      <c r="M219" s="28">
        <f t="shared" si="11"/>
        <v>0.16186298999999993</v>
      </c>
      <c r="N219" s="28">
        <f t="shared" si="11"/>
        <v>0.12311001999999993</v>
      </c>
      <c r="O219" s="39">
        <f t="shared" si="12"/>
        <v>4.8103504399999988</v>
      </c>
    </row>
    <row r="220" spans="1:15">
      <c r="A220" s="10">
        <v>1009</v>
      </c>
      <c r="B220" s="10" t="s">
        <v>17</v>
      </c>
      <c r="C220" s="28">
        <f t="shared" si="11"/>
        <v>0.72988632999999969</v>
      </c>
      <c r="D220" s="28">
        <f t="shared" si="11"/>
        <v>0.69203833999999997</v>
      </c>
      <c r="E220" s="28">
        <f t="shared" si="11"/>
        <v>0.86514909000000018</v>
      </c>
      <c r="F220" s="28">
        <f t="shared" si="11"/>
        <v>0.75992414000000008</v>
      </c>
      <c r="G220" s="28">
        <f t="shared" si="11"/>
        <v>0.70999170000000011</v>
      </c>
      <c r="H220" s="28">
        <f t="shared" si="11"/>
        <v>0.85306364000000012</v>
      </c>
      <c r="I220" s="28">
        <f t="shared" si="11"/>
        <v>0.81714726000000004</v>
      </c>
      <c r="J220" s="28">
        <f t="shared" si="11"/>
        <v>0.81856324000000003</v>
      </c>
      <c r="K220" s="28">
        <f t="shared" si="11"/>
        <v>0.62261883999999978</v>
      </c>
      <c r="L220" s="28">
        <f t="shared" si="11"/>
        <v>0.78845192999999969</v>
      </c>
      <c r="M220" s="28">
        <f t="shared" si="11"/>
        <v>0.68008999000000014</v>
      </c>
      <c r="N220" s="28">
        <f t="shared" si="11"/>
        <v>0.73603834000000024</v>
      </c>
      <c r="O220" s="39">
        <f t="shared" si="12"/>
        <v>9.0729628399999989</v>
      </c>
    </row>
    <row r="221" spans="1:15">
      <c r="A221" s="10">
        <v>1010</v>
      </c>
      <c r="B221" s="10" t="s">
        <v>19</v>
      </c>
      <c r="C221" s="28">
        <f t="shared" si="11"/>
        <v>1.2743350700000007</v>
      </c>
      <c r="D221" s="28">
        <f t="shared" si="11"/>
        <v>1.1224189899999999</v>
      </c>
      <c r="E221" s="28">
        <f t="shared" si="11"/>
        <v>1.3228700900000003</v>
      </c>
      <c r="F221" s="28">
        <f t="shared" si="11"/>
        <v>1.1345358899999995</v>
      </c>
      <c r="G221" s="28">
        <f t="shared" si="11"/>
        <v>1.0218330500000001</v>
      </c>
      <c r="H221" s="28">
        <f t="shared" si="11"/>
        <v>0.85774396000000008</v>
      </c>
      <c r="I221" s="28">
        <f t="shared" si="11"/>
        <v>1.0669318699999999</v>
      </c>
      <c r="J221" s="28">
        <f t="shared" si="11"/>
        <v>1.1626532999999999</v>
      </c>
      <c r="K221" s="28">
        <f t="shared" si="11"/>
        <v>1.1366357100000002</v>
      </c>
      <c r="L221" s="28">
        <f t="shared" si="11"/>
        <v>0.91455634000000008</v>
      </c>
      <c r="M221" s="28">
        <f t="shared" si="11"/>
        <v>1.0239164699999999</v>
      </c>
      <c r="N221" s="28">
        <f t="shared" si="11"/>
        <v>1.1598061499999999</v>
      </c>
      <c r="O221" s="39">
        <f t="shared" si="12"/>
        <v>13.19823689</v>
      </c>
    </row>
    <row r="222" spans="1:15">
      <c r="A222" s="10">
        <v>1011</v>
      </c>
      <c r="B222" s="10" t="s">
        <v>20</v>
      </c>
      <c r="C222" s="28">
        <f t="shared" si="11"/>
        <v>0.32292259000000012</v>
      </c>
      <c r="D222" s="28">
        <f t="shared" si="11"/>
        <v>0.35009458000000016</v>
      </c>
      <c r="E222" s="28">
        <f t="shared" si="11"/>
        <v>0.56089688000000004</v>
      </c>
      <c r="F222" s="28">
        <f t="shared" si="11"/>
        <v>0.31258556000000004</v>
      </c>
      <c r="G222" s="28">
        <f t="shared" si="11"/>
        <v>0.38556602000000018</v>
      </c>
      <c r="H222" s="28">
        <f t="shared" si="11"/>
        <v>0.48105759999999986</v>
      </c>
      <c r="I222" s="28">
        <f t="shared" si="11"/>
        <v>0.46355951000000006</v>
      </c>
      <c r="J222" s="28">
        <f t="shared" si="11"/>
        <v>0.57342535000000006</v>
      </c>
      <c r="K222" s="28">
        <f t="shared" si="11"/>
        <v>0.39395710000000006</v>
      </c>
      <c r="L222" s="28">
        <f t="shared" si="11"/>
        <v>0.44533687000000011</v>
      </c>
      <c r="M222" s="28">
        <f t="shared" si="11"/>
        <v>0.36011206000000029</v>
      </c>
      <c r="N222" s="28">
        <f t="shared" si="11"/>
        <v>0.15257241999999982</v>
      </c>
      <c r="O222" s="39">
        <f t="shared" si="12"/>
        <v>4.8020865400000012</v>
      </c>
    </row>
    <row r="223" spans="1:15">
      <c r="A223" s="10">
        <v>1012</v>
      </c>
      <c r="B223" s="10" t="s">
        <v>21</v>
      </c>
      <c r="C223" s="28">
        <f t="shared" si="11"/>
        <v>1.5878607000000005</v>
      </c>
      <c r="D223" s="28">
        <f t="shared" si="11"/>
        <v>1.9551312700000003</v>
      </c>
      <c r="E223" s="28">
        <f t="shared" si="11"/>
        <v>2.0924655000000003</v>
      </c>
      <c r="F223" s="28">
        <f t="shared" si="11"/>
        <v>2.0958612600000004</v>
      </c>
      <c r="G223" s="28">
        <f t="shared" si="11"/>
        <v>0.43589280999999991</v>
      </c>
      <c r="H223" s="28">
        <f t="shared" si="11"/>
        <v>-2.2227756600000008</v>
      </c>
      <c r="I223" s="28">
        <f t="shared" si="11"/>
        <v>1.0022847800000014</v>
      </c>
      <c r="J223" s="28">
        <f t="shared" si="11"/>
        <v>3.14954014</v>
      </c>
      <c r="K223" s="28">
        <f t="shared" si="11"/>
        <v>2.14939547</v>
      </c>
      <c r="L223" s="28">
        <f t="shared" si="11"/>
        <v>-4.8797824200000051</v>
      </c>
      <c r="M223" s="28">
        <f t="shared" si="11"/>
        <v>1.8294697200000001</v>
      </c>
      <c r="N223" s="28">
        <f t="shared" si="11"/>
        <v>1.8768413700000011</v>
      </c>
      <c r="O223" s="39">
        <f t="shared" si="12"/>
        <v>11.07218494</v>
      </c>
    </row>
    <row r="224" spans="1:15">
      <c r="A224" s="10">
        <v>1013</v>
      </c>
      <c r="B224" s="10" t="s">
        <v>22</v>
      </c>
      <c r="C224" s="28">
        <f t="shared" si="11"/>
        <v>-4.1157959999999993E-2</v>
      </c>
      <c r="D224" s="28">
        <f t="shared" si="11"/>
        <v>-9.6589209999999898E-2</v>
      </c>
      <c r="E224" s="28">
        <f t="shared" si="11"/>
        <v>-3.2859979999999928E-2</v>
      </c>
      <c r="F224" s="28">
        <f t="shared" si="11"/>
        <v>-0.18095537000000003</v>
      </c>
      <c r="G224" s="28">
        <f t="shared" si="11"/>
        <v>-8.0116070000000011E-2</v>
      </c>
      <c r="H224" s="28">
        <f t="shared" si="11"/>
        <v>-0.18512664999999995</v>
      </c>
      <c r="I224" s="28">
        <f t="shared" si="11"/>
        <v>-2.0923100000000416E-3</v>
      </c>
      <c r="J224" s="28">
        <f t="shared" si="11"/>
        <v>-6.999542999999997E-2</v>
      </c>
      <c r="K224" s="28">
        <f t="shared" si="11"/>
        <v>-3.5686119999999988E-2</v>
      </c>
      <c r="L224" s="28">
        <f t="shared" si="11"/>
        <v>-0.22082176000000003</v>
      </c>
      <c r="M224" s="28">
        <f t="shared" si="11"/>
        <v>-7.5843130000000009E-2</v>
      </c>
      <c r="N224" s="28">
        <f t="shared" si="11"/>
        <v>-0.13928854000000002</v>
      </c>
      <c r="O224" s="39">
        <f t="shared" si="12"/>
        <v>-1.1605325299999998</v>
      </c>
    </row>
    <row r="225" spans="1:15">
      <c r="A225" s="10">
        <v>1014</v>
      </c>
      <c r="B225" s="10" t="s">
        <v>23</v>
      </c>
      <c r="C225" s="28">
        <f t="shared" si="11"/>
        <v>6.4988943199999998</v>
      </c>
      <c r="D225" s="28">
        <f t="shared" si="11"/>
        <v>4.5872646900000005</v>
      </c>
      <c r="E225" s="28">
        <f t="shared" si="11"/>
        <v>4.5595692599999964</v>
      </c>
      <c r="F225" s="28">
        <f t="shared" si="11"/>
        <v>4.3243538500000014</v>
      </c>
      <c r="G225" s="28">
        <f t="shared" si="11"/>
        <v>3.7363742500000017</v>
      </c>
      <c r="H225" s="28">
        <f t="shared" si="11"/>
        <v>2.7887744199999993</v>
      </c>
      <c r="I225" s="28">
        <f t="shared" si="11"/>
        <v>6.0921428400000011</v>
      </c>
      <c r="J225" s="28">
        <f t="shared" si="11"/>
        <v>4.5764378300000006</v>
      </c>
      <c r="K225" s="28">
        <f t="shared" si="11"/>
        <v>5.444441649999999</v>
      </c>
      <c r="L225" s="28">
        <f t="shared" si="11"/>
        <v>3.7376484000000003</v>
      </c>
      <c r="M225" s="28">
        <f t="shared" si="11"/>
        <v>3.8701452699999974</v>
      </c>
      <c r="N225" s="28">
        <f t="shared" si="11"/>
        <v>5.5455784399999999</v>
      </c>
      <c r="O225" s="39">
        <f t="shared" si="12"/>
        <v>55.761625219999999</v>
      </c>
    </row>
    <row r="226" spans="1:15">
      <c r="A226" s="10">
        <v>1015</v>
      </c>
      <c r="B226" s="10" t="s">
        <v>24</v>
      </c>
      <c r="C226" s="28">
        <f t="shared" si="11"/>
        <v>0.36567302999999995</v>
      </c>
      <c r="D226" s="28">
        <f t="shared" si="11"/>
        <v>0.35847314000000008</v>
      </c>
      <c r="E226" s="28">
        <f t="shared" si="11"/>
        <v>0.41546291000000002</v>
      </c>
      <c r="F226" s="28">
        <f t="shared" si="11"/>
        <v>0.4148060300000001</v>
      </c>
      <c r="G226" s="28">
        <f t="shared" si="11"/>
        <v>0.3224853700000001</v>
      </c>
      <c r="H226" s="28">
        <f t="shared" si="11"/>
        <v>0.36244312999999995</v>
      </c>
      <c r="I226" s="28">
        <f t="shared" si="11"/>
        <v>0.47940522999999996</v>
      </c>
      <c r="J226" s="28">
        <f t="shared" si="11"/>
        <v>0.40113669000000007</v>
      </c>
      <c r="K226" s="28">
        <f t="shared" si="11"/>
        <v>0.35956721999999997</v>
      </c>
      <c r="L226" s="28">
        <f t="shared" si="11"/>
        <v>0.24635118000000011</v>
      </c>
      <c r="M226" s="28">
        <f t="shared" si="11"/>
        <v>0.28811938000000026</v>
      </c>
      <c r="N226" s="28">
        <f t="shared" si="11"/>
        <v>0.20745835000000001</v>
      </c>
      <c r="O226" s="39">
        <f t="shared" si="12"/>
        <v>4.2213816600000005</v>
      </c>
    </row>
    <row r="227" spans="1:15">
      <c r="A227" s="10">
        <v>1016</v>
      </c>
      <c r="B227" s="10" t="s">
        <v>25</v>
      </c>
      <c r="C227" s="28">
        <f t="shared" si="11"/>
        <v>0.49527861000000017</v>
      </c>
      <c r="D227" s="28">
        <f t="shared" si="11"/>
        <v>0.42673204000000009</v>
      </c>
      <c r="E227" s="28">
        <f t="shared" si="11"/>
        <v>0.50068736999999952</v>
      </c>
      <c r="F227" s="28">
        <f t="shared" si="11"/>
        <v>0.51362065000000012</v>
      </c>
      <c r="G227" s="28">
        <f t="shared" si="11"/>
        <v>0.52740189999999998</v>
      </c>
      <c r="H227" s="28">
        <f t="shared" si="11"/>
        <v>0.63841773999999996</v>
      </c>
      <c r="I227" s="28">
        <f t="shared" si="11"/>
        <v>0.58235054999999991</v>
      </c>
      <c r="J227" s="28">
        <f t="shared" si="11"/>
        <v>0.87336717999999991</v>
      </c>
      <c r="K227" s="28">
        <f t="shared" si="11"/>
        <v>0.69002038999999971</v>
      </c>
      <c r="L227" s="28">
        <f t="shared" si="11"/>
        <v>0.41661415000000002</v>
      </c>
      <c r="M227" s="28">
        <f t="shared" si="11"/>
        <v>0.54914317000000035</v>
      </c>
      <c r="N227" s="28">
        <f t="shared" si="11"/>
        <v>0.67656234000000026</v>
      </c>
      <c r="O227" s="39">
        <f t="shared" si="12"/>
        <v>6.8901960900000008</v>
      </c>
    </row>
    <row r="228" spans="1:15">
      <c r="A228" s="10">
        <v>1017</v>
      </c>
      <c r="B228" s="10" t="s">
        <v>26</v>
      </c>
      <c r="C228" s="28">
        <f t="shared" si="11"/>
        <v>1.8763823000000006</v>
      </c>
      <c r="D228" s="28">
        <f t="shared" si="11"/>
        <v>1.6162531699999991</v>
      </c>
      <c r="E228" s="28">
        <f t="shared" si="11"/>
        <v>1.8307149</v>
      </c>
      <c r="F228" s="28">
        <f t="shared" si="11"/>
        <v>1.9699461699999996</v>
      </c>
      <c r="G228" s="28">
        <f t="shared" si="11"/>
        <v>1.6914106300000002</v>
      </c>
      <c r="H228" s="28">
        <f t="shared" si="11"/>
        <v>1.7877274199999993</v>
      </c>
      <c r="I228" s="28">
        <f t="shared" si="11"/>
        <v>1.6669518300000004</v>
      </c>
      <c r="J228" s="28">
        <f t="shared" si="11"/>
        <v>2.0449033999999999</v>
      </c>
      <c r="K228" s="28">
        <f t="shared" si="11"/>
        <v>1.7661531700000002</v>
      </c>
      <c r="L228" s="28">
        <f t="shared" si="11"/>
        <v>1.4668122099999998</v>
      </c>
      <c r="M228" s="28">
        <f t="shared" si="11"/>
        <v>1.6746783499999991</v>
      </c>
      <c r="N228" s="28">
        <f t="shared" si="11"/>
        <v>1.7967359400000005</v>
      </c>
      <c r="O228" s="39">
        <f t="shared" si="12"/>
        <v>21.188669490000002</v>
      </c>
    </row>
    <row r="229" spans="1:15">
      <c r="A229" s="10">
        <v>1018</v>
      </c>
      <c r="B229" s="10" t="s">
        <v>27</v>
      </c>
      <c r="C229" s="28">
        <f t="shared" si="11"/>
        <v>0.58715768000000035</v>
      </c>
      <c r="D229" s="28">
        <f t="shared" si="11"/>
        <v>0.48428245999999975</v>
      </c>
      <c r="E229" s="28">
        <f t="shared" si="11"/>
        <v>0.60518879000000048</v>
      </c>
      <c r="F229" s="28">
        <f t="shared" si="11"/>
        <v>0.63406820000000008</v>
      </c>
      <c r="G229" s="28">
        <f t="shared" si="11"/>
        <v>0.52714903000000002</v>
      </c>
      <c r="H229" s="28">
        <f t="shared" si="11"/>
        <v>0.6035697499999999</v>
      </c>
      <c r="I229" s="28">
        <f t="shared" si="11"/>
        <v>0.56929254999999979</v>
      </c>
      <c r="J229" s="28">
        <f t="shared" si="11"/>
        <v>0.49348842000000004</v>
      </c>
      <c r="K229" s="28">
        <f t="shared" si="11"/>
        <v>0.51524211000000009</v>
      </c>
      <c r="L229" s="28">
        <f t="shared" si="11"/>
        <v>0.39053781999999992</v>
      </c>
      <c r="M229" s="28">
        <f t="shared" si="11"/>
        <v>0.32028925999999991</v>
      </c>
      <c r="N229" s="28">
        <f t="shared" si="11"/>
        <v>0.2617980200000003</v>
      </c>
      <c r="O229" s="39">
        <f t="shared" si="12"/>
        <v>5.9920640900000013</v>
      </c>
    </row>
    <row r="230" spans="1:15">
      <c r="A230" s="10">
        <v>1019</v>
      </c>
      <c r="B230" s="10" t="s">
        <v>28</v>
      </c>
      <c r="C230" s="28">
        <f t="shared" si="11"/>
        <v>0.25404157000000005</v>
      </c>
      <c r="D230" s="28">
        <f t="shared" si="11"/>
        <v>0.18229653000000001</v>
      </c>
      <c r="E230" s="28">
        <f t="shared" si="11"/>
        <v>0.22007603000000009</v>
      </c>
      <c r="F230" s="28">
        <f t="shared" si="11"/>
        <v>0.28805684999999992</v>
      </c>
      <c r="G230" s="28">
        <f t="shared" si="11"/>
        <v>0.25019526000000014</v>
      </c>
      <c r="H230" s="28">
        <f t="shared" si="11"/>
        <v>0.21492323000000002</v>
      </c>
      <c r="I230" s="28">
        <f t="shared" si="11"/>
        <v>0.14704614000000005</v>
      </c>
      <c r="J230" s="28">
        <f t="shared" si="11"/>
        <v>0.16507841999999995</v>
      </c>
      <c r="K230" s="28">
        <f t="shared" si="11"/>
        <v>0.17383618999999995</v>
      </c>
      <c r="L230" s="28">
        <f t="shared" si="11"/>
        <v>7.824030000000004E-2</v>
      </c>
      <c r="M230" s="28">
        <f t="shared" si="11"/>
        <v>0.24149570999999981</v>
      </c>
      <c r="N230" s="28">
        <f t="shared" si="11"/>
        <v>-4.7644700000000206E-3</v>
      </c>
      <c r="O230" s="39">
        <f t="shared" si="12"/>
        <v>2.2105217599999998</v>
      </c>
    </row>
    <row r="231" spans="1:15">
      <c r="A231" s="10">
        <v>1020</v>
      </c>
      <c r="B231" s="10" t="s">
        <v>29</v>
      </c>
      <c r="C231" s="28">
        <f t="shared" ref="C231:N241" si="13">+C169-C200</f>
        <v>2.5716926700000009</v>
      </c>
      <c r="D231" s="28">
        <f t="shared" si="13"/>
        <v>2.7305163299999999</v>
      </c>
      <c r="E231" s="28">
        <f t="shared" si="13"/>
        <v>2.6154208300000006</v>
      </c>
      <c r="F231" s="28">
        <f t="shared" si="13"/>
        <v>2.6815430100000004</v>
      </c>
      <c r="G231" s="28">
        <f t="shared" si="13"/>
        <v>2.9632897099999989</v>
      </c>
      <c r="H231" s="28">
        <f t="shared" si="13"/>
        <v>2.9865704699999998</v>
      </c>
      <c r="I231" s="28">
        <f t="shared" si="13"/>
        <v>2.6980343500000004</v>
      </c>
      <c r="J231" s="28">
        <f t="shared" si="13"/>
        <v>2.7690285100000001</v>
      </c>
      <c r="K231" s="28">
        <f t="shared" si="13"/>
        <v>2.83021514</v>
      </c>
      <c r="L231" s="28">
        <f t="shared" si="13"/>
        <v>2.6988031300000004</v>
      </c>
      <c r="M231" s="28">
        <f t="shared" si="13"/>
        <v>2.8214290299999991</v>
      </c>
      <c r="N231" s="28">
        <f t="shared" si="13"/>
        <v>2.6520618400000004</v>
      </c>
      <c r="O231" s="39">
        <f t="shared" si="12"/>
        <v>33.018605020000003</v>
      </c>
    </row>
    <row r="232" spans="1:15">
      <c r="A232" s="10">
        <v>1021</v>
      </c>
      <c r="B232" s="10" t="s">
        <v>30</v>
      </c>
      <c r="C232" s="28">
        <f t="shared" si="13"/>
        <v>0.52161351000000011</v>
      </c>
      <c r="D232" s="28">
        <f t="shared" si="13"/>
        <v>0.44277782000000021</v>
      </c>
      <c r="E232" s="28">
        <f t="shared" si="13"/>
        <v>0.49211461000000012</v>
      </c>
      <c r="F232" s="28">
        <f t="shared" si="13"/>
        <v>0.53551553000000018</v>
      </c>
      <c r="G232" s="28">
        <f t="shared" si="13"/>
        <v>0.50314431999999998</v>
      </c>
      <c r="H232" s="28">
        <f t="shared" si="13"/>
        <v>0.4823610399999998</v>
      </c>
      <c r="I232" s="28">
        <f t="shared" si="13"/>
        <v>0.32585863999999987</v>
      </c>
      <c r="J232" s="28">
        <f t="shared" si="13"/>
        <v>0.47283890000000039</v>
      </c>
      <c r="K232" s="28">
        <f t="shared" si="13"/>
        <v>0.5742149900000002</v>
      </c>
      <c r="L232" s="28">
        <f t="shared" si="13"/>
        <v>0.37613504000000009</v>
      </c>
      <c r="M232" s="28">
        <f t="shared" si="13"/>
        <v>0.38183690999999986</v>
      </c>
      <c r="N232" s="28">
        <f t="shared" si="13"/>
        <v>0.36586646999999994</v>
      </c>
      <c r="O232" s="39">
        <f t="shared" si="12"/>
        <v>5.4742777800000013</v>
      </c>
    </row>
    <row r="233" spans="1:15">
      <c r="A233" s="10">
        <v>1022</v>
      </c>
      <c r="B233" s="10" t="s">
        <v>31</v>
      </c>
      <c r="C233" s="28">
        <f t="shared" si="13"/>
        <v>2.4512830899999991</v>
      </c>
      <c r="D233" s="28">
        <f t="shared" si="13"/>
        <v>2.1788674699999997</v>
      </c>
      <c r="E233" s="28">
        <f t="shared" si="13"/>
        <v>2.4995525199999982</v>
      </c>
      <c r="F233" s="28">
        <f t="shared" si="13"/>
        <v>2.1931461500000005</v>
      </c>
      <c r="G233" s="28">
        <f t="shared" si="13"/>
        <v>2.0394702300000005</v>
      </c>
      <c r="H233" s="28">
        <f t="shared" si="13"/>
        <v>2.1921877799999989</v>
      </c>
      <c r="I233" s="28">
        <f t="shared" si="13"/>
        <v>2.7710203200000008</v>
      </c>
      <c r="J233" s="28">
        <f t="shared" si="13"/>
        <v>3.0246178400000012</v>
      </c>
      <c r="K233" s="28">
        <f t="shared" si="13"/>
        <v>3.1607559999999992</v>
      </c>
      <c r="L233" s="28">
        <f t="shared" si="13"/>
        <v>2.3999504800000007</v>
      </c>
      <c r="M233" s="28">
        <f t="shared" si="13"/>
        <v>2.443238969999999</v>
      </c>
      <c r="N233" s="28">
        <f t="shared" si="13"/>
        <v>2.97344717</v>
      </c>
      <c r="O233" s="39">
        <f t="shared" si="12"/>
        <v>30.327538019999999</v>
      </c>
    </row>
    <row r="234" spans="1:15">
      <c r="A234" s="10">
        <v>1023</v>
      </c>
      <c r="B234" s="10" t="s">
        <v>32</v>
      </c>
      <c r="C234" s="28">
        <f t="shared" si="13"/>
        <v>0.57492024000000019</v>
      </c>
      <c r="D234" s="28">
        <f t="shared" si="13"/>
        <v>0.54834164000000007</v>
      </c>
      <c r="E234" s="28">
        <f t="shared" si="13"/>
        <v>0.54870054000000024</v>
      </c>
      <c r="F234" s="28">
        <f t="shared" si="13"/>
        <v>0.61540692999999991</v>
      </c>
      <c r="G234" s="28">
        <f t="shared" si="13"/>
        <v>-0.26805408000000042</v>
      </c>
      <c r="H234" s="28">
        <f t="shared" si="13"/>
        <v>0.42184289999999991</v>
      </c>
      <c r="I234" s="28">
        <f t="shared" si="13"/>
        <v>0.5214411000000001</v>
      </c>
      <c r="J234" s="28">
        <f t="shared" si="13"/>
        <v>0.6947759400000002</v>
      </c>
      <c r="K234" s="28">
        <f t="shared" si="13"/>
        <v>0.59745954999999995</v>
      </c>
      <c r="L234" s="28">
        <f t="shared" si="13"/>
        <v>0.49342190000000019</v>
      </c>
      <c r="M234" s="28">
        <f t="shared" si="13"/>
        <v>0.59514720000000032</v>
      </c>
      <c r="N234" s="28">
        <f t="shared" si="13"/>
        <v>0.59736287000000032</v>
      </c>
      <c r="O234" s="39">
        <f t="shared" si="12"/>
        <v>5.9407667300000009</v>
      </c>
    </row>
    <row r="235" spans="1:15">
      <c r="A235" s="10">
        <v>1024</v>
      </c>
      <c r="B235" s="10" t="s">
        <v>33</v>
      </c>
      <c r="C235" s="28">
        <f t="shared" si="13"/>
        <v>5.2341364099999996</v>
      </c>
      <c r="D235" s="28">
        <f t="shared" si="13"/>
        <v>5.1517707600000007</v>
      </c>
      <c r="E235" s="28">
        <f t="shared" si="13"/>
        <v>3.5322444900000001</v>
      </c>
      <c r="F235" s="28">
        <f t="shared" si="13"/>
        <v>5.6845276399999998</v>
      </c>
      <c r="G235" s="28">
        <f t="shared" si="13"/>
        <v>6.2612286100000007</v>
      </c>
      <c r="H235" s="28">
        <f t="shared" si="13"/>
        <v>1.305717819999999</v>
      </c>
      <c r="I235" s="28">
        <f t="shared" si="13"/>
        <v>9.1757332099999989</v>
      </c>
      <c r="J235" s="28">
        <f t="shared" si="13"/>
        <v>2.8890091799999995</v>
      </c>
      <c r="K235" s="28">
        <f t="shared" si="13"/>
        <v>8.0460042099999995</v>
      </c>
      <c r="L235" s="28">
        <f t="shared" si="13"/>
        <v>5.1766910700000004</v>
      </c>
      <c r="M235" s="28">
        <f t="shared" si="13"/>
        <v>4.0064498200000012</v>
      </c>
      <c r="N235" s="28">
        <f t="shared" si="13"/>
        <v>2.1606223299999989</v>
      </c>
      <c r="O235" s="39">
        <f t="shared" si="12"/>
        <v>58.624135549999991</v>
      </c>
    </row>
    <row r="236" spans="1:15">
      <c r="A236" s="10">
        <v>1025</v>
      </c>
      <c r="B236" s="10" t="s">
        <v>34</v>
      </c>
      <c r="C236" s="28">
        <f t="shared" si="13"/>
        <v>0.55636495999999991</v>
      </c>
      <c r="D236" s="28">
        <f t="shared" si="13"/>
        <v>0.4267870100000003</v>
      </c>
      <c r="E236" s="28">
        <f t="shared" si="13"/>
        <v>0.44195203000000005</v>
      </c>
      <c r="F236" s="28">
        <f t="shared" si="13"/>
        <v>0.44466649000000003</v>
      </c>
      <c r="G236" s="28">
        <f t="shared" si="13"/>
        <v>0.47058473000000012</v>
      </c>
      <c r="H236" s="28">
        <f t="shared" si="13"/>
        <v>0.48192593999999989</v>
      </c>
      <c r="I236" s="28">
        <f t="shared" si="13"/>
        <v>0.49641641999999986</v>
      </c>
      <c r="J236" s="28">
        <f t="shared" si="13"/>
        <v>0.56713585999999994</v>
      </c>
      <c r="K236" s="28">
        <f t="shared" si="13"/>
        <v>0.51548054999999993</v>
      </c>
      <c r="L236" s="28">
        <f t="shared" si="13"/>
        <v>0.37122052999999988</v>
      </c>
      <c r="M236" s="28">
        <f t="shared" si="13"/>
        <v>0.41384709000000031</v>
      </c>
      <c r="N236" s="28">
        <f t="shared" si="13"/>
        <v>0.19561147000000034</v>
      </c>
      <c r="O236" s="39">
        <f t="shared" si="12"/>
        <v>5.38199308</v>
      </c>
    </row>
    <row r="237" spans="1:15">
      <c r="A237" s="10">
        <v>1026</v>
      </c>
      <c r="B237" s="10" t="s">
        <v>35</v>
      </c>
      <c r="C237" s="28">
        <f t="shared" si="13"/>
        <v>0.21715901000000004</v>
      </c>
      <c r="D237" s="28">
        <f t="shared" si="13"/>
        <v>0.23071517999999996</v>
      </c>
      <c r="E237" s="28">
        <f t="shared" si="13"/>
        <v>0.22681433000000001</v>
      </c>
      <c r="F237" s="28">
        <f t="shared" si="13"/>
        <v>2.9547270000000125E-2</v>
      </c>
      <c r="G237" s="28">
        <f t="shared" si="13"/>
        <v>3.3571350000000055E-2</v>
      </c>
      <c r="H237" s="28">
        <f t="shared" si="13"/>
        <v>0.2084991799999999</v>
      </c>
      <c r="I237" s="28">
        <f t="shared" si="13"/>
        <v>0.23433051999999999</v>
      </c>
      <c r="J237" s="28">
        <f t="shared" si="13"/>
        <v>0.10011836000000018</v>
      </c>
      <c r="K237" s="28">
        <f t="shared" si="13"/>
        <v>0.2219616900000001</v>
      </c>
      <c r="L237" s="28">
        <f t="shared" si="13"/>
        <v>0.17320852000000003</v>
      </c>
      <c r="M237" s="28">
        <f t="shared" si="13"/>
        <v>7.9731650000000043E-2</v>
      </c>
      <c r="N237" s="28">
        <f t="shared" si="13"/>
        <v>0.26025999999999999</v>
      </c>
      <c r="O237" s="39">
        <f t="shared" si="12"/>
        <v>2.0159170600000005</v>
      </c>
    </row>
    <row r="238" spans="1:15">
      <c r="A238" s="10">
        <v>1027</v>
      </c>
      <c r="B238" s="10" t="s">
        <v>36</v>
      </c>
      <c r="C238" s="28">
        <f t="shared" si="13"/>
        <v>0.19446490000000016</v>
      </c>
      <c r="D238" s="28">
        <f t="shared" si="13"/>
        <v>0.25933482000000008</v>
      </c>
      <c r="E238" s="28">
        <f t="shared" si="13"/>
        <v>0.28785384999999991</v>
      </c>
      <c r="F238" s="28">
        <f t="shared" si="13"/>
        <v>0.28877409999999992</v>
      </c>
      <c r="G238" s="28">
        <f t="shared" si="13"/>
        <v>0.28558825999999993</v>
      </c>
      <c r="H238" s="28">
        <f t="shared" si="13"/>
        <v>0.31210903999999995</v>
      </c>
      <c r="I238" s="28">
        <f t="shared" si="13"/>
        <v>0.31826927000000005</v>
      </c>
      <c r="J238" s="28">
        <f t="shared" si="13"/>
        <v>0.3132811900000001</v>
      </c>
      <c r="K238" s="28">
        <f t="shared" si="13"/>
        <v>0.26162533000000016</v>
      </c>
      <c r="L238" s="28">
        <f t="shared" si="13"/>
        <v>8.9505120000000105E-2</v>
      </c>
      <c r="M238" s="28">
        <f t="shared" si="13"/>
        <v>7.8757410000000139E-2</v>
      </c>
      <c r="N238" s="28">
        <f t="shared" si="13"/>
        <v>0.22120629000000014</v>
      </c>
      <c r="O238" s="39">
        <f t="shared" si="12"/>
        <v>2.9107695800000006</v>
      </c>
    </row>
    <row r="239" spans="1:15">
      <c r="A239" s="10">
        <v>1028</v>
      </c>
      <c r="B239" s="10" t="s">
        <v>37</v>
      </c>
      <c r="C239" s="28">
        <f t="shared" si="13"/>
        <v>2.8103375999999995</v>
      </c>
      <c r="D239" s="28">
        <f t="shared" si="13"/>
        <v>2.8838007999999999</v>
      </c>
      <c r="E239" s="28">
        <f t="shared" si="13"/>
        <v>2.9431172899999991</v>
      </c>
      <c r="F239" s="28">
        <f t="shared" si="13"/>
        <v>3.1494318399999992</v>
      </c>
      <c r="G239" s="28">
        <f t="shared" si="13"/>
        <v>2.6980598100000006</v>
      </c>
      <c r="H239" s="28">
        <f t="shared" si="13"/>
        <v>2.3895071800000003</v>
      </c>
      <c r="I239" s="28">
        <f t="shared" si="13"/>
        <v>3.2320597700000002</v>
      </c>
      <c r="J239" s="28">
        <f t="shared" si="13"/>
        <v>3.1199386599999999</v>
      </c>
      <c r="K239" s="28">
        <f t="shared" si="13"/>
        <v>3.0717044900000006</v>
      </c>
      <c r="L239" s="28">
        <f t="shared" si="13"/>
        <v>2.8175001600000016</v>
      </c>
      <c r="M239" s="28">
        <f t="shared" si="13"/>
        <v>3.1130627399999993</v>
      </c>
      <c r="N239" s="28">
        <f t="shared" si="13"/>
        <v>2.8376266899999987</v>
      </c>
      <c r="O239" s="39">
        <f t="shared" si="12"/>
        <v>35.066147029999996</v>
      </c>
    </row>
    <row r="240" spans="1:15">
      <c r="A240" s="10">
        <v>1029</v>
      </c>
      <c r="B240" s="10" t="s">
        <v>38</v>
      </c>
      <c r="C240" s="28">
        <f t="shared" si="13"/>
        <v>0.19314286999999994</v>
      </c>
      <c r="D240" s="28">
        <f t="shared" si="13"/>
        <v>0.24616407000000007</v>
      </c>
      <c r="E240" s="28">
        <f t="shared" si="13"/>
        <v>0.23244390000000001</v>
      </c>
      <c r="F240" s="28">
        <f t="shared" si="13"/>
        <v>0.16757895000000006</v>
      </c>
      <c r="G240" s="28">
        <f t="shared" si="13"/>
        <v>0.20141203999999996</v>
      </c>
      <c r="H240" s="28">
        <f t="shared" si="13"/>
        <v>0.21699978999999997</v>
      </c>
      <c r="I240" s="28">
        <f t="shared" si="13"/>
        <v>0.28150733</v>
      </c>
      <c r="J240" s="28">
        <f t="shared" si="13"/>
        <v>0.13325207999999994</v>
      </c>
      <c r="K240" s="28">
        <f t="shared" si="13"/>
        <v>0.17142712999999998</v>
      </c>
      <c r="L240" s="28">
        <f t="shared" si="13"/>
        <v>0.21215697</v>
      </c>
      <c r="M240" s="28">
        <f t="shared" si="13"/>
        <v>0.26467578999999997</v>
      </c>
      <c r="N240" s="28">
        <f t="shared" si="13"/>
        <v>0.28488978000000009</v>
      </c>
      <c r="O240" s="39">
        <f t="shared" si="12"/>
        <v>2.6056507</v>
      </c>
    </row>
    <row r="241" spans="1:15">
      <c r="A241" s="15">
        <v>1030</v>
      </c>
      <c r="B241" s="15" t="s">
        <v>18</v>
      </c>
      <c r="C241" s="30">
        <f t="shared" si="13"/>
        <v>0.42094779000000004</v>
      </c>
      <c r="D241" s="30">
        <f t="shared" si="13"/>
        <v>0.4339384699999998</v>
      </c>
      <c r="E241" s="30">
        <f t="shared" si="13"/>
        <v>0.40757657000000003</v>
      </c>
      <c r="F241" s="30">
        <f t="shared" si="13"/>
        <v>0.45406796999999999</v>
      </c>
      <c r="G241" s="30">
        <f t="shared" si="13"/>
        <v>0.38619756999999993</v>
      </c>
      <c r="H241" s="30">
        <f t="shared" si="13"/>
        <v>0.41301634000000004</v>
      </c>
      <c r="I241" s="30">
        <f t="shared" si="13"/>
        <v>0.38586298999999979</v>
      </c>
      <c r="J241" s="30">
        <f t="shared" si="13"/>
        <v>0.47306268000000007</v>
      </c>
      <c r="K241" s="30">
        <f t="shared" si="13"/>
        <v>0.42049054000000002</v>
      </c>
      <c r="L241" s="30">
        <f t="shared" si="13"/>
        <v>0.39026827000000008</v>
      </c>
      <c r="M241" s="30">
        <f t="shared" si="13"/>
        <v>0.26477775999999997</v>
      </c>
      <c r="N241" s="30">
        <f t="shared" si="13"/>
        <v>0.21880267000000009</v>
      </c>
      <c r="O241" s="40">
        <f t="shared" si="12"/>
        <v>4.6690096199999989</v>
      </c>
    </row>
    <row r="242" spans="1:15">
      <c r="A242" s="4">
        <v>10300</v>
      </c>
      <c r="B242" s="4" t="s">
        <v>65</v>
      </c>
      <c r="C242" s="25">
        <f>SUM(C214:C241)</f>
        <v>54.972834199999994</v>
      </c>
      <c r="D242" s="25">
        <f t="shared" ref="D242:O242" si="14">SUM(D214:D241)</f>
        <v>51.923561739999997</v>
      </c>
      <c r="E242" s="25">
        <f t="shared" si="14"/>
        <v>55.605226409999993</v>
      </c>
      <c r="F242" s="25">
        <f t="shared" si="14"/>
        <v>52.801769369999988</v>
      </c>
      <c r="G242" s="25">
        <f t="shared" si="14"/>
        <v>52.390646240000002</v>
      </c>
      <c r="H242" s="25">
        <f t="shared" si="14"/>
        <v>38.866912559999996</v>
      </c>
      <c r="I242" s="25">
        <f t="shared" si="14"/>
        <v>56.684109189999994</v>
      </c>
      <c r="J242" s="25">
        <f t="shared" si="14"/>
        <v>59.695021050000015</v>
      </c>
      <c r="K242" s="25">
        <f t="shared" si="14"/>
        <v>59.571840370000018</v>
      </c>
      <c r="L242" s="25">
        <f t="shared" si="14"/>
        <v>39.784516220000008</v>
      </c>
      <c r="M242" s="25">
        <f t="shared" si="14"/>
        <v>50.181017799999978</v>
      </c>
      <c r="N242" s="25">
        <f t="shared" si="14"/>
        <v>50.402506810000027</v>
      </c>
      <c r="O242" s="25">
        <f t="shared" si="14"/>
        <v>622.87996195999995</v>
      </c>
    </row>
    <row r="243" spans="1:15">
      <c r="A243" s="32"/>
      <c r="B243" s="32"/>
      <c r="C243"/>
      <c r="D243"/>
      <c r="E243"/>
      <c r="F243"/>
      <c r="G243"/>
      <c r="H243"/>
      <c r="I243"/>
      <c r="J243"/>
      <c r="K243"/>
      <c r="L243"/>
      <c r="M243"/>
      <c r="N243"/>
      <c r="O243" s="3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O243"/>
  <sheetViews>
    <sheetView workbookViewId="0">
      <selection activeCell="K27" sqref="K27"/>
    </sheetView>
  </sheetViews>
  <sheetFormatPr defaultRowHeight="15"/>
  <cols>
    <col min="1" max="1" width="6" style="41" bestFit="1" customWidth="1"/>
    <col min="2" max="2" width="16" style="41" bestFit="1" customWidth="1"/>
    <col min="3" max="14" width="9.7109375" style="41" bestFit="1" customWidth="1"/>
    <col min="15" max="15" width="10.5703125" style="41" bestFit="1" customWidth="1"/>
  </cols>
  <sheetData>
    <row r="1" spans="1:15">
      <c r="A1" s="3" t="s">
        <v>55</v>
      </c>
      <c r="B1" s="3" t="s">
        <v>12</v>
      </c>
      <c r="C1" s="3" t="s">
        <v>0</v>
      </c>
      <c r="D1" s="3" t="s">
        <v>1</v>
      </c>
      <c r="E1" s="3" t="s">
        <v>2</v>
      </c>
      <c r="F1" s="3" t="s">
        <v>3</v>
      </c>
      <c r="G1" s="3" t="s">
        <v>4</v>
      </c>
      <c r="H1" s="3" t="s">
        <v>5</v>
      </c>
      <c r="I1" s="3" t="s">
        <v>6</v>
      </c>
      <c r="J1" s="3" t="s">
        <v>7</v>
      </c>
      <c r="K1" s="3" t="s">
        <v>8</v>
      </c>
      <c r="L1" s="3" t="s">
        <v>9</v>
      </c>
      <c r="M1" s="3" t="s">
        <v>10</v>
      </c>
      <c r="N1" s="3" t="s">
        <v>11</v>
      </c>
      <c r="O1" s="3" t="s">
        <v>64</v>
      </c>
    </row>
    <row r="2" spans="1:15">
      <c r="A2" s="7">
        <v>1004</v>
      </c>
      <c r="B2" s="7" t="s">
        <v>99</v>
      </c>
      <c r="C2" s="8">
        <f>+'[4]11'!$E$5</f>
        <v>349</v>
      </c>
      <c r="D2" s="8">
        <f>+'[4]11'!$F$5</f>
        <v>372</v>
      </c>
      <c r="E2" s="8">
        <f>+'[4]11'!$G$5</f>
        <v>552</v>
      </c>
      <c r="F2" s="8">
        <f>+'[4]11'!$I$5</f>
        <v>379</v>
      </c>
      <c r="G2" s="8">
        <f>+'[4]11'!$J$5</f>
        <v>474</v>
      </c>
      <c r="H2" s="8">
        <f>+'[4]11'!$K$5</f>
        <v>559</v>
      </c>
      <c r="I2" s="8">
        <f>+'[4]11'!$M$5</f>
        <v>401</v>
      </c>
      <c r="J2" s="8">
        <f>+'[4]11'!$N$5</f>
        <v>762</v>
      </c>
      <c r="K2" s="8">
        <f>+'[4]11'!$O$5</f>
        <v>507</v>
      </c>
      <c r="L2" s="8">
        <f>+'[4]11'!$Q$5</f>
        <v>368</v>
      </c>
      <c r="M2" s="8">
        <f>+'[4]11'!$R$5</f>
        <v>507</v>
      </c>
      <c r="N2" s="8">
        <f>+'[4]11'!$S$5</f>
        <v>417</v>
      </c>
      <c r="O2" s="9">
        <f>SUM(C2:N2)</f>
        <v>5647</v>
      </c>
    </row>
    <row r="3" spans="1:15">
      <c r="A3" s="10">
        <v>1005</v>
      </c>
      <c r="B3" s="10" t="s">
        <v>13</v>
      </c>
      <c r="C3" s="11">
        <f>+'[4]12'!$E$5</f>
        <v>12</v>
      </c>
      <c r="D3" s="11">
        <f>+'[4]12'!$F$5</f>
        <v>7</v>
      </c>
      <c r="E3" s="11">
        <f>+'[4]12'!$G$5</f>
        <v>8</v>
      </c>
      <c r="F3" s="11">
        <f>+'[4]12'!$I$5</f>
        <v>11</v>
      </c>
      <c r="G3" s="11">
        <f>+'[4]12'!$J$5</f>
        <v>9</v>
      </c>
      <c r="H3" s="11">
        <f>+'[4]12'!$K$5</f>
        <v>6</v>
      </c>
      <c r="I3" s="11">
        <f>+'[4]12'!$M$5</f>
        <v>9</v>
      </c>
      <c r="J3" s="11">
        <f>+'[4]12'!$N$5</f>
        <v>16</v>
      </c>
      <c r="K3" s="11">
        <f>+'[4]12'!$O$5</f>
        <v>6</v>
      </c>
      <c r="L3" s="11">
        <f>+'[4]12'!$Q$5</f>
        <v>7</v>
      </c>
      <c r="M3" s="11">
        <f>+'[4]12'!$R$5</f>
        <v>8</v>
      </c>
      <c r="N3" s="11">
        <f>+'[4]12'!$S$5</f>
        <v>11</v>
      </c>
      <c r="O3" s="12">
        <f t="shared" ref="O3:O29" si="0">SUM(C3:N3)</f>
        <v>110</v>
      </c>
    </row>
    <row r="4" spans="1:15">
      <c r="A4" s="10">
        <v>1006</v>
      </c>
      <c r="B4" s="10" t="s">
        <v>14</v>
      </c>
      <c r="C4" s="11">
        <f>+'[4]13'!$E$5</f>
        <v>91</v>
      </c>
      <c r="D4" s="11">
        <f>+'[4]13'!$F$5</f>
        <v>74</v>
      </c>
      <c r="E4" s="11">
        <f>+'[4]13'!$G$5</f>
        <v>40</v>
      </c>
      <c r="F4" s="11">
        <f>+'[4]13'!$I$5</f>
        <v>124</v>
      </c>
      <c r="G4" s="11">
        <f>+'[4]13'!$J$5</f>
        <v>63</v>
      </c>
      <c r="H4" s="11">
        <f>+'[4]13'!$K$5</f>
        <v>92</v>
      </c>
      <c r="I4" s="11">
        <f>+'[4]13'!$M$5</f>
        <v>67</v>
      </c>
      <c r="J4" s="11">
        <f>+'[4]13'!$N$5</f>
        <v>108</v>
      </c>
      <c r="K4" s="11">
        <f>+'[4]13'!$O$5</f>
        <v>144</v>
      </c>
      <c r="L4" s="11">
        <f>+'[4]13'!$Q$5</f>
        <v>134</v>
      </c>
      <c r="M4" s="11">
        <f>+'[4]13'!$R$5</f>
        <v>102</v>
      </c>
      <c r="N4" s="11">
        <f>+'[4]13'!$S$5</f>
        <v>95</v>
      </c>
      <c r="O4" s="12">
        <f t="shared" si="0"/>
        <v>1134</v>
      </c>
    </row>
    <row r="5" spans="1:15">
      <c r="A5" s="10">
        <v>1007</v>
      </c>
      <c r="B5" s="10" t="s">
        <v>15</v>
      </c>
      <c r="C5" s="11">
        <f>+'[4]14'!$E$5</f>
        <v>60</v>
      </c>
      <c r="D5" s="11">
        <f>+'[4]14'!$F$5</f>
        <v>72</v>
      </c>
      <c r="E5" s="11">
        <f>+'[4]14'!$G$5</f>
        <v>63</v>
      </c>
      <c r="F5" s="11">
        <f>+'[4]14'!$I$5</f>
        <v>54</v>
      </c>
      <c r="G5" s="11">
        <f>+'[4]14'!$J$5</f>
        <v>61</v>
      </c>
      <c r="H5" s="11">
        <f>+'[4]14'!$K$5</f>
        <v>197</v>
      </c>
      <c r="I5" s="11">
        <f>+'[4]14'!$M$5</f>
        <v>74</v>
      </c>
      <c r="J5" s="11">
        <f>+'[4]14'!$N$5</f>
        <v>63</v>
      </c>
      <c r="K5" s="11">
        <f>+'[4]14'!$O$5</f>
        <v>55</v>
      </c>
      <c r="L5" s="11">
        <f>+'[4]14'!$Q$5</f>
        <v>93</v>
      </c>
      <c r="M5" s="11">
        <f>+'[4]14'!$R$5</f>
        <v>60</v>
      </c>
      <c r="N5" s="11">
        <f>+'[4]14'!$S$5</f>
        <v>147</v>
      </c>
      <c r="O5" s="12">
        <f t="shared" si="0"/>
        <v>999</v>
      </c>
    </row>
    <row r="6" spans="1:15">
      <c r="A6" s="10">
        <v>1008</v>
      </c>
      <c r="B6" s="10" t="s">
        <v>16</v>
      </c>
      <c r="C6" s="11">
        <f>+'[4]15'!$E$5</f>
        <v>31</v>
      </c>
      <c r="D6" s="11">
        <f>+'[4]15'!$F$5</f>
        <v>141</v>
      </c>
      <c r="E6" s="11">
        <f>+'[4]15'!$G$5</f>
        <v>9</v>
      </c>
      <c r="F6" s="11">
        <f>+'[4]15'!$I$5</f>
        <v>9</v>
      </c>
      <c r="G6" s="11">
        <f>+'[4]15'!$J$5</f>
        <v>10</v>
      </c>
      <c r="H6" s="11">
        <f>+'[4]15'!$K$5</f>
        <v>12</v>
      </c>
      <c r="I6" s="11">
        <f>+'[4]15'!$M$5</f>
        <v>14</v>
      </c>
      <c r="J6" s="11">
        <f>+'[4]15'!$N$5</f>
        <v>17</v>
      </c>
      <c r="K6" s="11">
        <f>+'[4]15'!$O$5</f>
        <v>16</v>
      </c>
      <c r="L6" s="11">
        <f>+'[4]15'!$Q$5</f>
        <v>5</v>
      </c>
      <c r="M6" s="11">
        <f>+'[4]15'!$R$5</f>
        <v>7</v>
      </c>
      <c r="N6" s="11">
        <f>+'[4]15'!$S$5</f>
        <v>17</v>
      </c>
      <c r="O6" s="12">
        <f t="shared" si="0"/>
        <v>288</v>
      </c>
    </row>
    <row r="7" spans="1:15">
      <c r="A7" s="10">
        <v>1009</v>
      </c>
      <c r="B7" s="10" t="s">
        <v>17</v>
      </c>
      <c r="C7" s="11">
        <f>+'[4]16'!$E$5</f>
        <v>18</v>
      </c>
      <c r="D7" s="11">
        <f>+'[4]16'!$F$5</f>
        <v>17</v>
      </c>
      <c r="E7" s="11">
        <f>+'[4]16'!$G$5</f>
        <v>22</v>
      </c>
      <c r="F7" s="11">
        <f>+'[4]16'!$I$5</f>
        <v>12</v>
      </c>
      <c r="G7" s="11">
        <f>+'[4]16'!$J$5</f>
        <v>18</v>
      </c>
      <c r="H7" s="11">
        <f>+'[4]16'!$K$5</f>
        <v>27</v>
      </c>
      <c r="I7" s="11">
        <f>+'[4]16'!$M$5</f>
        <v>21</v>
      </c>
      <c r="J7" s="11">
        <f>+'[4]16'!$N$5</f>
        <v>30</v>
      </c>
      <c r="K7" s="11">
        <f>+'[4]16'!$O$5</f>
        <v>30</v>
      </c>
      <c r="L7" s="11">
        <f>+'[4]16'!$Q$5</f>
        <v>18</v>
      </c>
      <c r="M7" s="11">
        <f>+'[4]16'!$R$5</f>
        <v>23</v>
      </c>
      <c r="N7" s="11">
        <f>+'[4]16'!$S$5</f>
        <v>18</v>
      </c>
      <c r="O7" s="12">
        <f t="shared" si="0"/>
        <v>254</v>
      </c>
    </row>
    <row r="8" spans="1:15">
      <c r="A8" s="10">
        <v>1010</v>
      </c>
      <c r="B8" s="10" t="s">
        <v>19</v>
      </c>
      <c r="C8" s="11">
        <f>+'[4]18'!$E$5</f>
        <v>12</v>
      </c>
      <c r="D8" s="11">
        <f>+'[4]18'!$F$5</f>
        <v>21</v>
      </c>
      <c r="E8" s="11">
        <f>+'[4]18'!$G$5</f>
        <v>13</v>
      </c>
      <c r="F8" s="11">
        <f>+'[4]18'!$I$5</f>
        <v>25</v>
      </c>
      <c r="G8" s="11">
        <f>+'[4]18'!$J$5</f>
        <v>16</v>
      </c>
      <c r="H8" s="11">
        <f>+'[4]18'!$K$5</f>
        <v>16</v>
      </c>
      <c r="I8" s="11">
        <f>+'[4]18'!$M$5</f>
        <v>13</v>
      </c>
      <c r="J8" s="11">
        <f>+'[4]18'!$N$5</f>
        <v>25</v>
      </c>
      <c r="K8" s="11">
        <f>+'[4]18'!$O$5</f>
        <v>14</v>
      </c>
      <c r="L8" s="11">
        <f>+'[4]18'!$Q$5</f>
        <v>23</v>
      </c>
      <c r="M8" s="11">
        <f>+'[4]18'!$R$5</f>
        <v>15</v>
      </c>
      <c r="N8" s="11">
        <f>+'[4]18'!$S$5</f>
        <v>15</v>
      </c>
      <c r="O8" s="12">
        <f t="shared" si="0"/>
        <v>208</v>
      </c>
    </row>
    <row r="9" spans="1:15">
      <c r="A9" s="10">
        <v>1011</v>
      </c>
      <c r="B9" s="10" t="s">
        <v>20</v>
      </c>
      <c r="C9" s="11">
        <f>+'[4]19'!$E$5</f>
        <v>14</v>
      </c>
      <c r="D9" s="11">
        <f>+'[4]19'!$F$5</f>
        <v>10</v>
      </c>
      <c r="E9" s="11">
        <f>+'[4]19'!$G$5</f>
        <v>7</v>
      </c>
      <c r="F9" s="11">
        <f>+'[4]19'!$I$5</f>
        <v>13</v>
      </c>
      <c r="G9" s="11">
        <f>+'[4]19'!$J$5</f>
        <v>25</v>
      </c>
      <c r="H9" s="11">
        <f>+'[4]19'!$K$5</f>
        <v>28</v>
      </c>
      <c r="I9" s="11">
        <f>+'[4]19'!$M$5</f>
        <v>24</v>
      </c>
      <c r="J9" s="11">
        <f>+'[4]19'!$N$5</f>
        <v>22</v>
      </c>
      <c r="K9" s="11">
        <f>+'[4]19'!$O$5</f>
        <v>23</v>
      </c>
      <c r="L9" s="11">
        <f>+'[4]19'!$Q$5</f>
        <v>10</v>
      </c>
      <c r="M9" s="11">
        <f>+'[4]19'!$R$5</f>
        <v>11</v>
      </c>
      <c r="N9" s="11">
        <f>+'[4]19'!$S$5</f>
        <v>16</v>
      </c>
      <c r="O9" s="12">
        <f t="shared" si="0"/>
        <v>203</v>
      </c>
    </row>
    <row r="10" spans="1:15">
      <c r="A10" s="10">
        <v>1012</v>
      </c>
      <c r="B10" s="10" t="s">
        <v>21</v>
      </c>
      <c r="C10" s="11">
        <f>+'[4]20'!$E$5</f>
        <v>43</v>
      </c>
      <c r="D10" s="11">
        <f>+'[4]20'!$F$5</f>
        <v>86</v>
      </c>
      <c r="E10" s="11">
        <f>+'[4]20'!$G$5</f>
        <v>76</v>
      </c>
      <c r="F10" s="11">
        <f>+'[4]20'!$I$5</f>
        <v>103</v>
      </c>
      <c r="G10" s="11">
        <f>+'[4]20'!$J$5</f>
        <v>55</v>
      </c>
      <c r="H10" s="11">
        <f>+'[4]20'!$K$5</f>
        <v>101</v>
      </c>
      <c r="I10" s="11">
        <f>+'[4]20'!$M$5</f>
        <v>38</v>
      </c>
      <c r="J10" s="11">
        <f>+'[4]20'!$N$5</f>
        <v>70</v>
      </c>
      <c r="K10" s="11">
        <f>+'[4]20'!$O$5</f>
        <v>102</v>
      </c>
      <c r="L10" s="11">
        <f>+'[4]20'!$Q$5</f>
        <v>52</v>
      </c>
      <c r="M10" s="11">
        <f>+'[4]20'!$R$5</f>
        <v>83</v>
      </c>
      <c r="N10" s="11">
        <f>+'[4]20'!$S$5</f>
        <v>43</v>
      </c>
      <c r="O10" s="12">
        <f t="shared" si="0"/>
        <v>852</v>
      </c>
    </row>
    <row r="11" spans="1:15">
      <c r="A11" s="10">
        <v>1013</v>
      </c>
      <c r="B11" s="10" t="s">
        <v>22</v>
      </c>
      <c r="C11" s="11">
        <f>+'[4]21'!$E$5</f>
        <v>3</v>
      </c>
      <c r="D11" s="11">
        <f>+'[4]21'!$F$5</f>
        <v>0</v>
      </c>
      <c r="E11" s="11">
        <f>+'[4]21'!$G$5</f>
        <v>13</v>
      </c>
      <c r="F11" s="11">
        <f>+'[4]21'!$I$5</f>
        <v>2</v>
      </c>
      <c r="G11" s="11">
        <f>+'[4]21'!$J$5</f>
        <v>11</v>
      </c>
      <c r="H11" s="11">
        <f>+'[4]21'!$K$5</f>
        <v>3</v>
      </c>
      <c r="I11" s="11">
        <f>+'[4]21'!$M$5</f>
        <v>4</v>
      </c>
      <c r="J11" s="11">
        <f>+'[4]21'!$N$5</f>
        <v>1</v>
      </c>
      <c r="K11" s="11">
        <f>+'[4]21'!$O$5</f>
        <v>1</v>
      </c>
      <c r="L11" s="11">
        <f>+'[4]21'!$Q$5</f>
        <v>6</v>
      </c>
      <c r="M11" s="11">
        <f>+'[4]21'!$R$5</f>
        <v>5</v>
      </c>
      <c r="N11" s="11">
        <f>+'[4]21'!$S$5</f>
        <v>1</v>
      </c>
      <c r="O11" s="12">
        <f t="shared" si="0"/>
        <v>50</v>
      </c>
    </row>
    <row r="12" spans="1:15">
      <c r="A12" s="10">
        <v>1014</v>
      </c>
      <c r="B12" s="10" t="s">
        <v>23</v>
      </c>
      <c r="C12" s="11">
        <f>+'[4]22'!$E$5</f>
        <v>86</v>
      </c>
      <c r="D12" s="11">
        <f>+'[4]22'!$F$5</f>
        <v>111</v>
      </c>
      <c r="E12" s="11">
        <f>+'[4]22'!$G$5</f>
        <v>107</v>
      </c>
      <c r="F12" s="11">
        <f>+'[4]22'!$I$5</f>
        <v>123</v>
      </c>
      <c r="G12" s="11">
        <f>+'[4]22'!$J$5</f>
        <v>112</v>
      </c>
      <c r="H12" s="11">
        <f>+'[4]22'!$K$5</f>
        <v>91</v>
      </c>
      <c r="I12" s="11">
        <f>+'[4]22'!$M$5</f>
        <v>87</v>
      </c>
      <c r="J12" s="11">
        <f>+'[4]22'!$N$5</f>
        <v>129</v>
      </c>
      <c r="K12" s="11">
        <f>+'[4]22'!$O$5</f>
        <v>103</v>
      </c>
      <c r="L12" s="11">
        <f>+'[4]22'!$Q$5</f>
        <v>99</v>
      </c>
      <c r="M12" s="11">
        <f>+'[4]22'!$R$5</f>
        <v>91</v>
      </c>
      <c r="N12" s="11">
        <f>+'[4]22'!$S$5</f>
        <v>128</v>
      </c>
      <c r="O12" s="12">
        <f t="shared" si="0"/>
        <v>1267</v>
      </c>
    </row>
    <row r="13" spans="1:15">
      <c r="A13" s="10">
        <v>1015</v>
      </c>
      <c r="B13" s="10" t="s">
        <v>24</v>
      </c>
      <c r="C13" s="11">
        <f>+'[4]23'!$E$5</f>
        <v>18</v>
      </c>
      <c r="D13" s="11">
        <f>+'[4]23'!$F$5</f>
        <v>5</v>
      </c>
      <c r="E13" s="11">
        <f>+'[4]23'!$G$5</f>
        <v>22</v>
      </c>
      <c r="F13" s="11">
        <f>+'[4]23'!$I$5</f>
        <v>16</v>
      </c>
      <c r="G13" s="11">
        <f>+'[4]23'!$J$5</f>
        <v>24</v>
      </c>
      <c r="H13" s="11">
        <f>+'[4]23'!$K$5</f>
        <v>28</v>
      </c>
      <c r="I13" s="11">
        <f>+'[4]23'!$M$5</f>
        <v>7</v>
      </c>
      <c r="J13" s="11">
        <f>+'[4]23'!$N$5</f>
        <v>9</v>
      </c>
      <c r="K13" s="11">
        <f>+'[4]23'!$O$5</f>
        <v>12</v>
      </c>
      <c r="L13" s="11">
        <f>+'[4]23'!$Q$5</f>
        <v>8</v>
      </c>
      <c r="M13" s="11">
        <f>+'[4]23'!$R$5</f>
        <v>23</v>
      </c>
      <c r="N13" s="11">
        <f>+'[4]23'!$S$5</f>
        <v>5</v>
      </c>
      <c r="O13" s="12">
        <f t="shared" si="0"/>
        <v>177</v>
      </c>
    </row>
    <row r="14" spans="1:15">
      <c r="A14" s="10">
        <v>1016</v>
      </c>
      <c r="B14" s="10" t="s">
        <v>25</v>
      </c>
      <c r="C14" s="11">
        <f>+'[4]24'!$E$5</f>
        <v>18</v>
      </c>
      <c r="D14" s="11">
        <f>+'[4]24'!$F$5</f>
        <v>15</v>
      </c>
      <c r="E14" s="11">
        <f>+'[4]24'!$G$5</f>
        <v>18</v>
      </c>
      <c r="F14" s="11">
        <f>+'[4]24'!$I$5</f>
        <v>22</v>
      </c>
      <c r="G14" s="11">
        <f>+'[4]24'!$J$5</f>
        <v>25</v>
      </c>
      <c r="H14" s="11">
        <f>+'[4]24'!$K$5</f>
        <v>25</v>
      </c>
      <c r="I14" s="11">
        <f>+'[4]24'!$M$5</f>
        <v>35</v>
      </c>
      <c r="J14" s="11">
        <f>+'[4]24'!$N$5</f>
        <v>24</v>
      </c>
      <c r="K14" s="11">
        <f>+'[4]24'!$O$5</f>
        <v>31</v>
      </c>
      <c r="L14" s="11">
        <f>+'[4]24'!$Q$5</f>
        <v>13</v>
      </c>
      <c r="M14" s="11">
        <f>+'[4]24'!$R$5</f>
        <v>21</v>
      </c>
      <c r="N14" s="11">
        <f>+'[4]24'!$S$5</f>
        <v>20</v>
      </c>
      <c r="O14" s="12">
        <f t="shared" si="0"/>
        <v>267</v>
      </c>
    </row>
    <row r="15" spans="1:15">
      <c r="A15" s="10">
        <v>1017</v>
      </c>
      <c r="B15" s="10" t="s">
        <v>26</v>
      </c>
      <c r="C15" s="11">
        <f>+'[4]25'!$E$5</f>
        <v>49</v>
      </c>
      <c r="D15" s="11">
        <f>+'[4]25'!$F$5</f>
        <v>41</v>
      </c>
      <c r="E15" s="11">
        <f>+'[4]25'!$G$5</f>
        <v>41</v>
      </c>
      <c r="F15" s="11">
        <f>+'[4]25'!$I$5</f>
        <v>33</v>
      </c>
      <c r="G15" s="11">
        <f>+'[4]25'!$J$5</f>
        <v>75</v>
      </c>
      <c r="H15" s="11">
        <f>+'[4]25'!$K$5</f>
        <v>47</v>
      </c>
      <c r="I15" s="11">
        <f>+'[4]25'!$M$5</f>
        <v>42</v>
      </c>
      <c r="J15" s="11">
        <f>+'[4]25'!$N$5</f>
        <v>29</v>
      </c>
      <c r="K15" s="11">
        <f>+'[4]25'!$O$5</f>
        <v>41</v>
      </c>
      <c r="L15" s="11">
        <f>+'[4]25'!$Q$5</f>
        <v>54</v>
      </c>
      <c r="M15" s="11">
        <f>+'[4]25'!$R$5</f>
        <v>36</v>
      </c>
      <c r="N15" s="11">
        <f>+'[4]25'!$S$5</f>
        <v>32</v>
      </c>
      <c r="O15" s="12">
        <f t="shared" si="0"/>
        <v>520</v>
      </c>
    </row>
    <row r="16" spans="1:15">
      <c r="A16" s="10">
        <v>1018</v>
      </c>
      <c r="B16" s="10" t="s">
        <v>27</v>
      </c>
      <c r="C16" s="11">
        <f>+'[4]26'!$E$5</f>
        <v>18</v>
      </c>
      <c r="D16" s="11">
        <f>+'[4]26'!$F$5</f>
        <v>26</v>
      </c>
      <c r="E16" s="11">
        <f>+'[4]26'!$G$5</f>
        <v>13</v>
      </c>
      <c r="F16" s="11">
        <f>+'[4]26'!$I$5</f>
        <v>20</v>
      </c>
      <c r="G16" s="11">
        <f>+'[4]26'!$J$5</f>
        <v>11</v>
      </c>
      <c r="H16" s="11">
        <f>+'[4]26'!$K$5</f>
        <v>13</v>
      </c>
      <c r="I16" s="11">
        <f>+'[4]26'!$M$5</f>
        <v>9</v>
      </c>
      <c r="J16" s="11">
        <f>+'[4]26'!$N$5</f>
        <v>30</v>
      </c>
      <c r="K16" s="11">
        <f>+'[4]26'!$O$5</f>
        <v>17</v>
      </c>
      <c r="L16" s="11">
        <f>+'[4]26'!$Q$5</f>
        <v>12</v>
      </c>
      <c r="M16" s="11">
        <f>+'[4]26'!$R$5</f>
        <v>8</v>
      </c>
      <c r="N16" s="11">
        <f>+'[4]26'!$S$5</f>
        <v>12</v>
      </c>
      <c r="O16" s="12">
        <f t="shared" si="0"/>
        <v>189</v>
      </c>
    </row>
    <row r="17" spans="1:15">
      <c r="A17" s="10">
        <v>1019</v>
      </c>
      <c r="B17" s="10" t="s">
        <v>28</v>
      </c>
      <c r="C17" s="11">
        <f>+'[4]27'!$E$5</f>
        <v>3</v>
      </c>
      <c r="D17" s="11">
        <f>+'[4]27'!$F$5</f>
        <v>7</v>
      </c>
      <c r="E17" s="11">
        <f>+'[4]27'!$G$5</f>
        <v>12</v>
      </c>
      <c r="F17" s="11">
        <f>+'[4]27'!$I$5</f>
        <v>9</v>
      </c>
      <c r="G17" s="11">
        <f>+'[4]27'!$J$5</f>
        <v>6</v>
      </c>
      <c r="H17" s="11">
        <f>+'[4]27'!$K$5</f>
        <v>12</v>
      </c>
      <c r="I17" s="11">
        <f>+'[4]27'!$M$5</f>
        <v>7</v>
      </c>
      <c r="J17" s="11">
        <f>+'[4]27'!$N$5</f>
        <v>9</v>
      </c>
      <c r="K17" s="11">
        <f>+'[4]27'!$O$5</f>
        <v>27</v>
      </c>
      <c r="L17" s="11">
        <f>+'[4]27'!$Q$5</f>
        <v>6</v>
      </c>
      <c r="M17" s="11">
        <f>+'[4]27'!$R$5</f>
        <v>12</v>
      </c>
      <c r="N17" s="11">
        <f>+'[4]27'!$S$5</f>
        <v>7</v>
      </c>
      <c r="O17" s="12">
        <f t="shared" si="0"/>
        <v>117</v>
      </c>
    </row>
    <row r="18" spans="1:15">
      <c r="A18" s="10">
        <v>1020</v>
      </c>
      <c r="B18" s="10" t="s">
        <v>29</v>
      </c>
      <c r="C18" s="11">
        <f>+'[4]28'!$E$5</f>
        <v>23</v>
      </c>
      <c r="D18" s="11">
        <f>+'[4]28'!$F$5</f>
        <v>81</v>
      </c>
      <c r="E18" s="11">
        <f>+'[4]28'!$G$5</f>
        <v>80</v>
      </c>
      <c r="F18" s="11">
        <f>+'[4]28'!$I$5</f>
        <v>34</v>
      </c>
      <c r="G18" s="11">
        <f>+'[4]28'!$J$5</f>
        <v>32</v>
      </c>
      <c r="H18" s="11">
        <f>+'[4]28'!$K$5</f>
        <v>20</v>
      </c>
      <c r="I18" s="11">
        <f>+'[4]28'!$M$5</f>
        <v>33</v>
      </c>
      <c r="J18" s="11">
        <f>+'[4]28'!$N$5</f>
        <v>51</v>
      </c>
      <c r="K18" s="11">
        <f>+'[4]28'!$O$5</f>
        <v>53</v>
      </c>
      <c r="L18" s="11">
        <f>+'[4]28'!$Q$5</f>
        <v>62</v>
      </c>
      <c r="M18" s="11">
        <f>+'[4]28'!$R$5</f>
        <v>29</v>
      </c>
      <c r="N18" s="11">
        <f>+'[4]28'!$S$5</f>
        <v>53</v>
      </c>
      <c r="O18" s="12">
        <f t="shared" si="0"/>
        <v>551</v>
      </c>
    </row>
    <row r="19" spans="1:15">
      <c r="A19" s="10">
        <v>1021</v>
      </c>
      <c r="B19" s="10" t="s">
        <v>30</v>
      </c>
      <c r="C19" s="11">
        <f>+'[4]29'!$E$5</f>
        <v>12</v>
      </c>
      <c r="D19" s="11">
        <f>+'[4]29'!$F$5</f>
        <v>25</v>
      </c>
      <c r="E19" s="11">
        <f>+'[4]29'!$G$5</f>
        <v>25</v>
      </c>
      <c r="F19" s="11">
        <f>+'[4]29'!$I$5</f>
        <v>8</v>
      </c>
      <c r="G19" s="11">
        <f>+'[4]29'!$J$5</f>
        <v>14</v>
      </c>
      <c r="H19" s="11">
        <f>+'[4]29'!$K$5</f>
        <v>36</v>
      </c>
      <c r="I19" s="11">
        <f>+'[4]29'!$M$5</f>
        <v>22</v>
      </c>
      <c r="J19" s="11">
        <f>+'[4]29'!$N$5</f>
        <v>19</v>
      </c>
      <c r="K19" s="11">
        <f>+'[4]29'!$O$5</f>
        <v>28</v>
      </c>
      <c r="L19" s="11">
        <f>+'[4]29'!$Q$5</f>
        <v>22</v>
      </c>
      <c r="M19" s="11">
        <f>+'[4]29'!$R$5</f>
        <v>13</v>
      </c>
      <c r="N19" s="11">
        <f>+'[4]29'!$S$5</f>
        <v>7</v>
      </c>
      <c r="O19" s="12">
        <f t="shared" si="0"/>
        <v>231</v>
      </c>
    </row>
    <row r="20" spans="1:15">
      <c r="A20" s="10">
        <v>1022</v>
      </c>
      <c r="B20" s="10" t="s">
        <v>31</v>
      </c>
      <c r="C20" s="11">
        <f>+'[4]30'!$E$5</f>
        <v>52</v>
      </c>
      <c r="D20" s="11">
        <f>+'[4]30'!$F$5</f>
        <v>91</v>
      </c>
      <c r="E20" s="11">
        <f>+'[4]30'!$G$5</f>
        <v>75</v>
      </c>
      <c r="F20" s="11">
        <f>+'[4]30'!$I$5</f>
        <v>60</v>
      </c>
      <c r="G20" s="11">
        <f>+'[4]30'!$J$5</f>
        <v>54</v>
      </c>
      <c r="H20" s="11">
        <f>+'[4]30'!$K$5</f>
        <v>53</v>
      </c>
      <c r="I20" s="11">
        <f>+'[4]30'!$M$5</f>
        <v>68</v>
      </c>
      <c r="J20" s="11">
        <f>+'[4]30'!$N$5</f>
        <v>57</v>
      </c>
      <c r="K20" s="11">
        <f>+'[4]30'!$O$5</f>
        <v>66</v>
      </c>
      <c r="L20" s="11">
        <f>+'[4]30'!$Q$5</f>
        <v>55</v>
      </c>
      <c r="M20" s="11">
        <f>+'[4]30'!$R$5</f>
        <v>51</v>
      </c>
      <c r="N20" s="11">
        <f>+'[4]30'!$S$5</f>
        <v>53</v>
      </c>
      <c r="O20" s="12">
        <f t="shared" si="0"/>
        <v>735</v>
      </c>
    </row>
    <row r="21" spans="1:15">
      <c r="A21" s="10">
        <v>1023</v>
      </c>
      <c r="B21" s="10" t="s">
        <v>32</v>
      </c>
      <c r="C21" s="11">
        <f>+'[4]31'!$E$5</f>
        <v>20</v>
      </c>
      <c r="D21" s="11">
        <f>+'[4]31'!$F$5</f>
        <v>28</v>
      </c>
      <c r="E21" s="11">
        <f>+'[4]31'!$G$5</f>
        <v>12</v>
      </c>
      <c r="F21" s="11">
        <f>+'[4]31'!$I$5</f>
        <v>25</v>
      </c>
      <c r="G21" s="11">
        <f>+'[4]31'!$J$5</f>
        <v>11</v>
      </c>
      <c r="H21" s="11">
        <f>+'[4]31'!$K$5</f>
        <v>44</v>
      </c>
      <c r="I21" s="11">
        <f>+'[4]31'!$M$5</f>
        <v>15</v>
      </c>
      <c r="J21" s="11">
        <f>+'[4]31'!$N$5</f>
        <v>12</v>
      </c>
      <c r="K21" s="11">
        <f>+'[4]31'!$O$5</f>
        <v>12</v>
      </c>
      <c r="L21" s="11">
        <f>+'[4]31'!$Q$5</f>
        <v>9</v>
      </c>
      <c r="M21" s="11">
        <f>+'[4]31'!$R$5</f>
        <v>24</v>
      </c>
      <c r="N21" s="11">
        <f>+'[4]31'!$S$5</f>
        <v>18</v>
      </c>
      <c r="O21" s="12">
        <f t="shared" si="0"/>
        <v>230</v>
      </c>
    </row>
    <row r="22" spans="1:15">
      <c r="A22" s="10">
        <v>1024</v>
      </c>
      <c r="B22" s="10" t="s">
        <v>33</v>
      </c>
      <c r="C22" s="11">
        <f>+'[4]32'!$E$5</f>
        <v>160</v>
      </c>
      <c r="D22" s="11">
        <f>+'[4]32'!$F$5</f>
        <v>167</v>
      </c>
      <c r="E22" s="11">
        <f>+'[4]32'!$G$5</f>
        <v>120</v>
      </c>
      <c r="F22" s="11">
        <f>+'[4]32'!$I$5</f>
        <v>106</v>
      </c>
      <c r="G22" s="11">
        <f>+'[4]32'!$J$5</f>
        <v>159</v>
      </c>
      <c r="H22" s="11">
        <f>+'[4]32'!$K$5</f>
        <v>93</v>
      </c>
      <c r="I22" s="11">
        <f>+'[4]32'!$M$5</f>
        <v>146</v>
      </c>
      <c r="J22" s="11">
        <f>+'[4]32'!$N$5</f>
        <v>160</v>
      </c>
      <c r="K22" s="11">
        <f>+'[4]32'!$O$5</f>
        <v>156</v>
      </c>
      <c r="L22" s="11">
        <f>+'[4]32'!$Q$5</f>
        <v>192</v>
      </c>
      <c r="M22" s="11">
        <f>+'[4]32'!$R$5</f>
        <v>140</v>
      </c>
      <c r="N22" s="11">
        <f>+'[4]32'!$S$5</f>
        <v>145</v>
      </c>
      <c r="O22" s="12">
        <f t="shared" si="0"/>
        <v>1744</v>
      </c>
    </row>
    <row r="23" spans="1:15">
      <c r="A23" s="10">
        <v>1025</v>
      </c>
      <c r="B23" s="10" t="s">
        <v>34</v>
      </c>
      <c r="C23" s="11">
        <f>+'[4]33'!$E$5</f>
        <v>33</v>
      </c>
      <c r="D23" s="11">
        <f>+'[4]33'!$F$5</f>
        <v>33</v>
      </c>
      <c r="E23" s="11">
        <f>+'[4]33'!$G$5</f>
        <v>45</v>
      </c>
      <c r="F23" s="11">
        <f>+'[4]33'!$I$5</f>
        <v>19</v>
      </c>
      <c r="G23" s="11">
        <f>+'[4]33'!$J$5</f>
        <v>19</v>
      </c>
      <c r="H23" s="11">
        <f>+'[4]33'!$K$5</f>
        <v>24</v>
      </c>
      <c r="I23" s="11">
        <f>+'[4]33'!$M$5</f>
        <v>34</v>
      </c>
      <c r="J23" s="11">
        <f>+'[4]33'!$N$5</f>
        <v>15</v>
      </c>
      <c r="K23" s="11">
        <f>+'[4]33'!$O$5</f>
        <v>44</v>
      </c>
      <c r="L23" s="11">
        <f>+'[4]33'!$Q$5</f>
        <v>41</v>
      </c>
      <c r="M23" s="11">
        <f>+'[4]33'!$R$5</f>
        <v>12</v>
      </c>
      <c r="N23" s="11">
        <f>+'[4]33'!$S$5</f>
        <v>34</v>
      </c>
      <c r="O23" s="12">
        <f t="shared" si="0"/>
        <v>353</v>
      </c>
    </row>
    <row r="24" spans="1:15">
      <c r="A24" s="10">
        <v>1026</v>
      </c>
      <c r="B24" s="10" t="s">
        <v>35</v>
      </c>
      <c r="C24" s="11">
        <f>+'[4]34'!$E$5</f>
        <v>2</v>
      </c>
      <c r="D24" s="11">
        <f>+'[4]34'!$F$5</f>
        <v>7</v>
      </c>
      <c r="E24" s="11">
        <f>+'[4]34'!$G$5</f>
        <v>8</v>
      </c>
      <c r="F24" s="11">
        <f>+'[4]34'!$I$5</f>
        <v>6</v>
      </c>
      <c r="G24" s="11">
        <f>+'[4]34'!$J$5</f>
        <v>9</v>
      </c>
      <c r="H24" s="11">
        <f>+'[4]34'!$K$5</f>
        <v>10</v>
      </c>
      <c r="I24" s="11">
        <f>+'[4]34'!$M$5</f>
        <v>10</v>
      </c>
      <c r="J24" s="11">
        <f>+'[4]34'!$N$5</f>
        <v>23</v>
      </c>
      <c r="K24" s="11">
        <f>+'[4]34'!$O$5</f>
        <v>5</v>
      </c>
      <c r="L24" s="11">
        <f>+'[4]34'!$Q$5</f>
        <v>8</v>
      </c>
      <c r="M24" s="11">
        <f>+'[4]34'!$R$5</f>
        <v>6</v>
      </c>
      <c r="N24" s="11">
        <f>+'[4]34'!$S$5</f>
        <v>2</v>
      </c>
      <c r="O24" s="12">
        <f t="shared" si="0"/>
        <v>96</v>
      </c>
    </row>
    <row r="25" spans="1:15">
      <c r="A25" s="10">
        <v>1027</v>
      </c>
      <c r="B25" s="10" t="s">
        <v>36</v>
      </c>
      <c r="C25" s="11">
        <f>+'[4]35'!$E$5</f>
        <v>10</v>
      </c>
      <c r="D25" s="11">
        <f>+'[4]35'!$F$5</f>
        <v>7</v>
      </c>
      <c r="E25" s="11">
        <f>+'[4]35'!$G$5</f>
        <v>11</v>
      </c>
      <c r="F25" s="11">
        <f>+'[4]35'!$I$5</f>
        <v>9</v>
      </c>
      <c r="G25" s="11">
        <f>+'[4]35'!$J$5</f>
        <v>7</v>
      </c>
      <c r="H25" s="11">
        <f>+'[4]35'!$K$5</f>
        <v>13</v>
      </c>
      <c r="I25" s="11">
        <f>+'[4]35'!$M$5</f>
        <v>13</v>
      </c>
      <c r="J25" s="11">
        <f>+'[4]35'!$N$5</f>
        <v>10</v>
      </c>
      <c r="K25" s="11">
        <f>+'[4]35'!$O$5</f>
        <v>6</v>
      </c>
      <c r="L25" s="11">
        <f>+'[4]35'!$Q$5</f>
        <v>16</v>
      </c>
      <c r="M25" s="11">
        <f>+'[4]35'!$R$5</f>
        <v>24</v>
      </c>
      <c r="N25" s="11">
        <f>+'[4]35'!$S$5</f>
        <v>4</v>
      </c>
      <c r="O25" s="12">
        <f t="shared" si="0"/>
        <v>130</v>
      </c>
    </row>
    <row r="26" spans="1:15">
      <c r="A26" s="10">
        <v>1028</v>
      </c>
      <c r="B26" s="10" t="s">
        <v>37</v>
      </c>
      <c r="C26" s="11">
        <f>+'[4]36'!$E$5</f>
        <v>63</v>
      </c>
      <c r="D26" s="11">
        <f>+'[4]36'!$F$5</f>
        <v>101</v>
      </c>
      <c r="E26" s="11">
        <f>+'[4]36'!$G$5</f>
        <v>105</v>
      </c>
      <c r="F26" s="11">
        <f>+'[4]36'!$I$5</f>
        <v>35</v>
      </c>
      <c r="G26" s="11">
        <f>+'[4]36'!$J$5</f>
        <v>162</v>
      </c>
      <c r="H26" s="11">
        <f>+'[4]36'!$K$5</f>
        <v>92</v>
      </c>
      <c r="I26" s="11">
        <f>+'[4]36'!$M$5</f>
        <v>66</v>
      </c>
      <c r="J26" s="11">
        <f>+'[4]36'!$N$5</f>
        <v>106</v>
      </c>
      <c r="K26" s="11">
        <f>+'[4]36'!$O$5</f>
        <v>80</v>
      </c>
      <c r="L26" s="11">
        <f>+'[4]36'!$Q$5</f>
        <v>136</v>
      </c>
      <c r="M26" s="11">
        <f>+'[4]36'!$R$5</f>
        <v>87</v>
      </c>
      <c r="N26" s="11">
        <f>+'[4]36'!$S$5</f>
        <v>53</v>
      </c>
      <c r="O26" s="12">
        <f t="shared" si="0"/>
        <v>1086</v>
      </c>
    </row>
    <row r="27" spans="1:15">
      <c r="A27" s="10">
        <v>1029</v>
      </c>
      <c r="B27" s="10" t="s">
        <v>38</v>
      </c>
      <c r="C27" s="11">
        <f>+'[4]37'!$E$5</f>
        <v>4</v>
      </c>
      <c r="D27" s="11">
        <f>+'[4]37'!$F$5</f>
        <v>14</v>
      </c>
      <c r="E27" s="11">
        <f>+'[4]37'!$G$5</f>
        <v>22</v>
      </c>
      <c r="F27" s="11">
        <f>+'[4]37'!$I$5</f>
        <v>20</v>
      </c>
      <c r="G27" s="11">
        <f>+'[4]37'!$J$5</f>
        <v>34</v>
      </c>
      <c r="H27" s="11">
        <f>+'[4]37'!$K$5</f>
        <v>22</v>
      </c>
      <c r="I27" s="11">
        <f>+'[4]37'!$M$5</f>
        <v>12</v>
      </c>
      <c r="J27" s="11">
        <f>+'[4]37'!$N$5</f>
        <v>16</v>
      </c>
      <c r="K27" s="11">
        <f>+'[4]37'!$O$5</f>
        <v>20</v>
      </c>
      <c r="L27" s="11">
        <f>+'[4]37'!$Q$5</f>
        <v>38</v>
      </c>
      <c r="M27" s="11">
        <f>+'[4]37'!$R$5</f>
        <v>13</v>
      </c>
      <c r="N27" s="11">
        <f>+'[4]37'!$S$5</f>
        <v>15</v>
      </c>
      <c r="O27" s="12">
        <f t="shared" si="0"/>
        <v>230</v>
      </c>
    </row>
    <row r="28" spans="1:15">
      <c r="A28" s="15">
        <v>1030</v>
      </c>
      <c r="B28" s="15" t="s">
        <v>18</v>
      </c>
      <c r="C28" s="16">
        <f>+'[4]17'!$E$5</f>
        <v>5</v>
      </c>
      <c r="D28" s="16">
        <f>+'[4]17'!$F$5</f>
        <v>21</v>
      </c>
      <c r="E28" s="16">
        <f>+'[4]17'!$G$5</f>
        <v>13</v>
      </c>
      <c r="F28" s="16">
        <f>+'[4]17'!$I$5</f>
        <v>10</v>
      </c>
      <c r="G28" s="16">
        <f>+'[4]17'!$J$5</f>
        <v>3</v>
      </c>
      <c r="H28" s="16">
        <f>+'[4]17'!$K$5</f>
        <v>19</v>
      </c>
      <c r="I28" s="16">
        <f>+'[4]17'!$M$5</f>
        <v>14</v>
      </c>
      <c r="J28" s="16">
        <f>+'[4]17'!$N$5</f>
        <v>13</v>
      </c>
      <c r="K28" s="16">
        <f>+'[4]17'!$O$5</f>
        <v>8</v>
      </c>
      <c r="L28" s="16">
        <f>+'[4]17'!$Q$5</f>
        <v>8</v>
      </c>
      <c r="M28" s="16">
        <f>+'[4]17'!$R$5</f>
        <v>10</v>
      </c>
      <c r="N28" s="16">
        <f>+'[4]17'!$S$5</f>
        <v>21</v>
      </c>
      <c r="O28" s="17">
        <f t="shared" si="0"/>
        <v>145</v>
      </c>
    </row>
    <row r="29" spans="1:15">
      <c r="A29" s="4">
        <v>10300</v>
      </c>
      <c r="B29" s="4" t="s">
        <v>64</v>
      </c>
      <c r="C29" s="5">
        <f>SUM(C2:C28)</f>
        <v>1209</v>
      </c>
      <c r="D29" s="5">
        <f t="shared" ref="D29:N29" si="1">SUM(D2:D28)</f>
        <v>1580</v>
      </c>
      <c r="E29" s="5">
        <f t="shared" si="1"/>
        <v>1532</v>
      </c>
      <c r="F29" s="5">
        <f t="shared" si="1"/>
        <v>1287</v>
      </c>
      <c r="G29" s="5">
        <f t="shared" si="1"/>
        <v>1499</v>
      </c>
      <c r="H29" s="5">
        <f t="shared" si="1"/>
        <v>1683</v>
      </c>
      <c r="I29" s="5">
        <f t="shared" si="1"/>
        <v>1285</v>
      </c>
      <c r="J29" s="5">
        <f t="shared" si="1"/>
        <v>1826</v>
      </c>
      <c r="K29" s="5">
        <f t="shared" si="1"/>
        <v>1607</v>
      </c>
      <c r="L29" s="5">
        <f t="shared" si="1"/>
        <v>1495</v>
      </c>
      <c r="M29" s="5">
        <f t="shared" si="1"/>
        <v>1421</v>
      </c>
      <c r="N29" s="5">
        <f t="shared" si="1"/>
        <v>1389</v>
      </c>
      <c r="O29" s="6">
        <f t="shared" si="0"/>
        <v>17813</v>
      </c>
    </row>
    <row r="30" spans="1:15">
      <c r="A30" s="32"/>
      <c r="B30" s="32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33"/>
    </row>
    <row r="31" spans="1:15">
      <c r="A31" s="3" t="s">
        <v>55</v>
      </c>
      <c r="B31" s="3" t="s">
        <v>39</v>
      </c>
      <c r="C31" s="3" t="s">
        <v>0</v>
      </c>
      <c r="D31" s="3" t="s">
        <v>1</v>
      </c>
      <c r="E31" s="3" t="s">
        <v>2</v>
      </c>
      <c r="F31" s="3" t="s">
        <v>3</v>
      </c>
      <c r="G31" s="3" t="s">
        <v>4</v>
      </c>
      <c r="H31" s="3" t="s">
        <v>5</v>
      </c>
      <c r="I31" s="3" t="s">
        <v>6</v>
      </c>
      <c r="J31" s="3" t="s">
        <v>7</v>
      </c>
      <c r="K31" s="3" t="s">
        <v>8</v>
      </c>
      <c r="L31" s="3" t="s">
        <v>9</v>
      </c>
      <c r="M31" s="3" t="s">
        <v>10</v>
      </c>
      <c r="N31" s="3" t="s">
        <v>11</v>
      </c>
      <c r="O31" s="3" t="s">
        <v>64</v>
      </c>
    </row>
    <row r="32" spans="1:15">
      <c r="A32" s="7">
        <v>1004</v>
      </c>
      <c r="B32" s="7" t="s">
        <v>99</v>
      </c>
      <c r="C32" s="19">
        <f>+'[4]11'!$E$18/10^6</f>
        <v>2.0339160000000001</v>
      </c>
      <c r="D32" s="19">
        <f>+'[4]11'!$F$18/10^6</f>
        <v>2.1674289999999998</v>
      </c>
      <c r="E32" s="19">
        <f>+'[4]11'!$G$18/10^6</f>
        <v>2.2604250000000001</v>
      </c>
      <c r="F32" s="19">
        <f>+'[4]11'!$I$18/10^6</f>
        <v>2.2908499999999998</v>
      </c>
      <c r="G32" s="19">
        <f>+'[4]11'!$J$18/10^6</f>
        <v>2.2414909999999999</v>
      </c>
      <c r="H32" s="19">
        <f>+'[4]11'!$K$18/10^6</f>
        <v>2.1892640000000001</v>
      </c>
      <c r="I32" s="19">
        <f>+'[4]11'!$M$18/10^6</f>
        <v>2.28748</v>
      </c>
      <c r="J32" s="19">
        <f>+'[4]11'!$N$18/10^6</f>
        <v>2.4624519999999999</v>
      </c>
      <c r="K32" s="19">
        <f>+'[4]11'!$O$18/10^6</f>
        <v>2.282127</v>
      </c>
      <c r="L32" s="19">
        <f>+'[4]11'!$Q$18/10^6</f>
        <v>2.2377910000000001</v>
      </c>
      <c r="M32" s="19">
        <f>+'[4]11'!$R$18/10^6</f>
        <v>2.27718</v>
      </c>
      <c r="N32" s="19">
        <f>+'[4]11'!$S$18/10^6</f>
        <v>2.276189</v>
      </c>
      <c r="O32" s="20">
        <f>SUM(C32:N32)</f>
        <v>27.006594</v>
      </c>
    </row>
    <row r="33" spans="1:15">
      <c r="A33" s="10">
        <v>1005</v>
      </c>
      <c r="B33" s="10" t="s">
        <v>13</v>
      </c>
      <c r="C33" s="21">
        <f>+'[4]12'!$E$18/10^6</f>
        <v>3.5374000000000003E-2</v>
      </c>
      <c r="D33" s="21">
        <f>+'[4]12'!$F$18/10^6</f>
        <v>3.4339000000000001E-2</v>
      </c>
      <c r="E33" s="21">
        <f>+'[4]12'!$G$18/10^6</f>
        <v>3.8349000000000001E-2</v>
      </c>
      <c r="F33" s="21">
        <f>+'[4]12'!$I$18/10^6</f>
        <v>3.7099E-2</v>
      </c>
      <c r="G33" s="21">
        <f>+'[4]12'!$J$18/10^6</f>
        <v>3.8988000000000002E-2</v>
      </c>
      <c r="H33" s="21">
        <f>+'[4]12'!$K$18/10^6</f>
        <v>3.9616999999999999E-2</v>
      </c>
      <c r="I33" s="21">
        <f>+'[4]12'!$M$18/10^6</f>
        <v>4.2090000000000002E-2</v>
      </c>
      <c r="J33" s="21">
        <f>+'[4]12'!$N$18/10^6</f>
        <v>4.7711999999999997E-2</v>
      </c>
      <c r="K33" s="21">
        <f>+'[4]12'!$O$18/10^6</f>
        <v>4.1787999999999999E-2</v>
      </c>
      <c r="L33" s="21">
        <f>+'[4]12'!$Q$18/10^6</f>
        <v>3.8571000000000001E-2</v>
      </c>
      <c r="M33" s="21">
        <f>+'[4]12'!$R$18/10^6</f>
        <v>3.7945E-2</v>
      </c>
      <c r="N33" s="21">
        <f>+'[4]12'!$S$18/10^6</f>
        <v>4.1089000000000001E-2</v>
      </c>
      <c r="O33" s="22">
        <f t="shared" ref="O33:O59" si="2">SUM(C33:N33)</f>
        <v>0.47296099999999996</v>
      </c>
    </row>
    <row r="34" spans="1:15">
      <c r="A34" s="10">
        <v>1006</v>
      </c>
      <c r="B34" s="10" t="s">
        <v>14</v>
      </c>
      <c r="C34" s="21">
        <f>+'[4]13'!$E$18/10^6</f>
        <v>0.12690499999999999</v>
      </c>
      <c r="D34" s="21">
        <f>+'[4]13'!$F$18/10^6</f>
        <v>0.14948</v>
      </c>
      <c r="E34" s="21">
        <f>+'[4]13'!$G$18/10^6</f>
        <v>0.151503</v>
      </c>
      <c r="F34" s="21">
        <f>+'[4]13'!$I$18/10^6</f>
        <v>0.15418499999999999</v>
      </c>
      <c r="G34" s="21">
        <f>+'[4]13'!$J$18/10^6</f>
        <v>0.15093300000000001</v>
      </c>
      <c r="H34" s="21">
        <f>+'[4]13'!$K$18/10^6</f>
        <v>0.15804299999999999</v>
      </c>
      <c r="I34" s="21">
        <f>+'[4]13'!$M$18/10^6</f>
        <v>0.16661999999999999</v>
      </c>
      <c r="J34" s="21">
        <f>+'[4]13'!$N$18/10^6</f>
        <v>0.18750500000000001</v>
      </c>
      <c r="K34" s="21">
        <f>+'[4]13'!$O$18/10^6</f>
        <v>0.16478599999999999</v>
      </c>
      <c r="L34" s="21">
        <f>+'[4]13'!$Q$18/10^6</f>
        <v>0.161242</v>
      </c>
      <c r="M34" s="21">
        <f>+'[4]13'!$R$18/10^6</f>
        <v>0.15801999999999999</v>
      </c>
      <c r="N34" s="21">
        <f>+'[4]13'!$S$18/10^6</f>
        <v>0.15603400000000001</v>
      </c>
      <c r="O34" s="22">
        <f t="shared" si="2"/>
        <v>1.885256</v>
      </c>
    </row>
    <row r="35" spans="1:15">
      <c r="A35" s="10">
        <v>1007</v>
      </c>
      <c r="B35" s="10" t="s">
        <v>15</v>
      </c>
      <c r="C35" s="21">
        <f>+'[4]14'!$E$18/10^6</f>
        <v>0.34372900000000001</v>
      </c>
      <c r="D35" s="21">
        <f>+'[4]14'!$F$18/10^6</f>
        <v>0.352155</v>
      </c>
      <c r="E35" s="21">
        <f>+'[4]14'!$G$18/10^6</f>
        <v>0.378525</v>
      </c>
      <c r="F35" s="21">
        <f>+'[4]14'!$I$18/10^6</f>
        <v>0.37843700000000002</v>
      </c>
      <c r="G35" s="21">
        <f>+'[4]14'!$J$18/10^6</f>
        <v>0.374782</v>
      </c>
      <c r="H35" s="21">
        <f>+'[4]14'!$K$18/10^6</f>
        <v>0.36475400000000002</v>
      </c>
      <c r="I35" s="21">
        <f>+'[4]14'!$M$18/10^6</f>
        <v>0.38302900000000001</v>
      </c>
      <c r="J35" s="21">
        <f>+'[4]14'!$N$18/10^6</f>
        <v>0.391212</v>
      </c>
      <c r="K35" s="21">
        <f>+'[4]14'!$O$18/10^6</f>
        <v>0.355041</v>
      </c>
      <c r="L35" s="21">
        <f>+'[4]14'!$Q$18/10^6</f>
        <v>0.36596499999999998</v>
      </c>
      <c r="M35" s="21">
        <f>+'[4]14'!$R$18/10^6</f>
        <v>0.35116799999999998</v>
      </c>
      <c r="N35" s="21">
        <f>+'[4]14'!$S$18/10^6</f>
        <v>0.34096199999999999</v>
      </c>
      <c r="O35" s="22">
        <f t="shared" si="2"/>
        <v>4.3797590000000008</v>
      </c>
    </row>
    <row r="36" spans="1:15">
      <c r="A36" s="10">
        <v>1008</v>
      </c>
      <c r="B36" s="10" t="s">
        <v>16</v>
      </c>
      <c r="C36" s="21">
        <f>+'[4]15'!$E$18/10^6</f>
        <v>4.2597000000000003E-2</v>
      </c>
      <c r="D36" s="21">
        <f>+'[4]15'!$F$18/10^6</f>
        <v>4.3547000000000002E-2</v>
      </c>
      <c r="E36" s="21">
        <f>+'[4]15'!$G$18/10^6</f>
        <v>4.6498999999999999E-2</v>
      </c>
      <c r="F36" s="21">
        <f>+'[4]15'!$I$18/10^6</f>
        <v>4.8896000000000002E-2</v>
      </c>
      <c r="G36" s="21">
        <f>+'[4]15'!$J$18/10^6</f>
        <v>4.6991999999999999E-2</v>
      </c>
      <c r="H36" s="21">
        <f>+'[4]15'!$K$18/10^6</f>
        <v>4.5994E-2</v>
      </c>
      <c r="I36" s="21">
        <f>+'[4]15'!$M$18/10^6</f>
        <v>5.1910999999999999E-2</v>
      </c>
      <c r="J36" s="21">
        <f>+'[4]15'!$N$18/10^6</f>
        <v>5.8254E-2</v>
      </c>
      <c r="K36" s="21">
        <f>+'[4]15'!$O$18/10^6</f>
        <v>5.1142E-2</v>
      </c>
      <c r="L36" s="21">
        <f>+'[4]15'!$Q$18/10^6</f>
        <v>4.6816000000000003E-2</v>
      </c>
      <c r="M36" s="21">
        <f>+'[4]15'!$R$18/10^6</f>
        <v>4.7837999999999999E-2</v>
      </c>
      <c r="N36" s="21">
        <f>+'[4]15'!$S$18/10^6</f>
        <v>4.6989000000000003E-2</v>
      </c>
      <c r="O36" s="22">
        <f t="shared" si="2"/>
        <v>0.57747499999999996</v>
      </c>
    </row>
    <row r="37" spans="1:15">
      <c r="A37" s="10">
        <v>1009</v>
      </c>
      <c r="B37" s="10" t="s">
        <v>17</v>
      </c>
      <c r="C37" s="21">
        <f>+'[4]16'!$E$18/10^6</f>
        <v>8.8195999999999997E-2</v>
      </c>
      <c r="D37" s="21">
        <f>+'[4]16'!$F$18/10^6</f>
        <v>7.7158000000000004E-2</v>
      </c>
      <c r="E37" s="21">
        <f>+'[4]16'!$G$18/10^6</f>
        <v>8.9540800000000004E-2</v>
      </c>
      <c r="F37" s="21">
        <f>+'[4]16'!$I$18/10^6</f>
        <v>7.8438100000000011E-2</v>
      </c>
      <c r="G37" s="21">
        <f>+'[4]16'!$J$18/10^6</f>
        <v>8.3537899999999998E-2</v>
      </c>
      <c r="H37" s="21">
        <f>+'[4]16'!$K$18/10^6</f>
        <v>8.7322499999999997E-2</v>
      </c>
      <c r="I37" s="21">
        <f>+'[4]16'!$M$18/10^6</f>
        <v>8.0949399999999991E-2</v>
      </c>
      <c r="J37" s="21">
        <f>+'[4]16'!$N$18/10^6</f>
        <v>9.9993800000000008E-2</v>
      </c>
      <c r="K37" s="21">
        <f>+'[4]16'!$O$18/10^6</f>
        <v>9.29783E-2</v>
      </c>
      <c r="L37" s="21">
        <f>+'[4]16'!$Q$18/10^6</f>
        <v>8.8062699999999994E-2</v>
      </c>
      <c r="M37" s="21">
        <f>+'[4]16'!$R$18/10^6</f>
        <v>9.3881999999999993E-2</v>
      </c>
      <c r="N37" s="21">
        <f>+'[4]16'!$S$18/10^6</f>
        <v>8.7370899999999987E-2</v>
      </c>
      <c r="O37" s="22">
        <f t="shared" si="2"/>
        <v>1.0474303999999999</v>
      </c>
    </row>
    <row r="38" spans="1:15">
      <c r="A38" s="10">
        <v>1010</v>
      </c>
      <c r="B38" s="10" t="s">
        <v>19</v>
      </c>
      <c r="C38" s="21">
        <f>+'[4]18'!$E$18/10^6</f>
        <v>0.126641</v>
      </c>
      <c r="D38" s="21">
        <f>+'[4]18'!$F$18/10^6</f>
        <v>0.12607299999999999</v>
      </c>
      <c r="E38" s="21">
        <f>+'[4]18'!$G$18/10^6</f>
        <v>0.12338499999999999</v>
      </c>
      <c r="F38" s="21">
        <f>+'[4]18'!$I$18/10^6</f>
        <v>0.15074299999999999</v>
      </c>
      <c r="G38" s="21">
        <f>+'[4]18'!$J$18/10^6</f>
        <v>0.122988</v>
      </c>
      <c r="H38" s="21">
        <f>+'[4]18'!$K$18/10^6</f>
        <v>0.12834899999999999</v>
      </c>
      <c r="I38" s="21">
        <f>+'[4]18'!$M$18/10^6</f>
        <v>0.12817100000000001</v>
      </c>
      <c r="J38" s="21">
        <f>+'[4]18'!$N$18/10^6</f>
        <v>0.13272800000000001</v>
      </c>
      <c r="K38" s="21">
        <f>+'[4]18'!$O$18/10^6</f>
        <v>0.14311199999999999</v>
      </c>
      <c r="L38" s="21">
        <f>+'[4]18'!$Q$18/10^6</f>
        <v>0.110204</v>
      </c>
      <c r="M38" s="21">
        <f>+'[4]18'!$R$18/10^6</f>
        <v>0.13561699999999999</v>
      </c>
      <c r="N38" s="21">
        <f>+'[4]18'!$S$18/10^6</f>
        <v>0.130967</v>
      </c>
      <c r="O38" s="22">
        <f t="shared" si="2"/>
        <v>1.5589779999999998</v>
      </c>
    </row>
    <row r="39" spans="1:15">
      <c r="A39" s="10">
        <v>1011</v>
      </c>
      <c r="B39" s="10" t="s">
        <v>20</v>
      </c>
      <c r="C39" s="21">
        <f>+'[4]19'!$E$18/10^6</f>
        <v>6.8156999999999995E-2</v>
      </c>
      <c r="D39" s="21">
        <f>+'[4]19'!$F$18/10^6</f>
        <v>7.4554999999999996E-2</v>
      </c>
      <c r="E39" s="21">
        <f>+'[4]19'!$G$18/10^6</f>
        <v>7.4152999999999997E-2</v>
      </c>
      <c r="F39" s="21">
        <f>+'[4]19'!$I$18/10^6</f>
        <v>7.9363000000000003E-2</v>
      </c>
      <c r="G39" s="21">
        <f>+'[4]19'!$J$18/10^6</f>
        <v>7.1667999999999996E-2</v>
      </c>
      <c r="H39" s="21">
        <f>+'[4]19'!$K$18/10^6</f>
        <v>7.5610999999999998E-2</v>
      </c>
      <c r="I39" s="21">
        <f>+'[4]19'!$M$18/10^6</f>
        <v>8.9196999999999999E-2</v>
      </c>
      <c r="J39" s="21">
        <f>+'[4]19'!$N$18/10^6</f>
        <v>9.4062000000000007E-2</v>
      </c>
      <c r="K39" s="21">
        <f>+'[4]19'!$O$18/10^6</f>
        <v>8.1275E-2</v>
      </c>
      <c r="L39" s="21">
        <f>+'[4]19'!$Q$18/10^6</f>
        <v>7.0903999999999995E-2</v>
      </c>
      <c r="M39" s="21">
        <f>+'[4]19'!$R$18/10^6</f>
        <v>7.4624999999999997E-2</v>
      </c>
      <c r="N39" s="21">
        <f>+'[4]19'!$S$18/10^6</f>
        <v>6.8880999999999998E-2</v>
      </c>
      <c r="O39" s="22">
        <f t="shared" si="2"/>
        <v>0.92245099999999991</v>
      </c>
    </row>
    <row r="40" spans="1:15">
      <c r="A40" s="10">
        <v>1012</v>
      </c>
      <c r="B40" s="10" t="s">
        <v>21</v>
      </c>
      <c r="C40" s="21">
        <f>+'[4]20'!$E$18/10^6</f>
        <v>0.20283799999999999</v>
      </c>
      <c r="D40" s="21">
        <f>+'[4]20'!$F$18/10^6</f>
        <v>0.223859</v>
      </c>
      <c r="E40" s="21">
        <f>+'[4]20'!$G$18/10^6</f>
        <v>0.21370800000000001</v>
      </c>
      <c r="F40" s="21">
        <f>+'[4]20'!$I$18/10^6</f>
        <v>0.21814800000000001</v>
      </c>
      <c r="G40" s="21">
        <f>+'[4]20'!$J$18/10^6</f>
        <v>0.21534500000000001</v>
      </c>
      <c r="H40" s="21">
        <f>+'[4]20'!$K$18/10^6</f>
        <v>0.22276599999999999</v>
      </c>
      <c r="I40" s="21">
        <f>+'[4]20'!$M$18/10^6</f>
        <v>0.23503499999999999</v>
      </c>
      <c r="J40" s="21">
        <f>+'[4]20'!$N$18/10^6</f>
        <v>0.270366</v>
      </c>
      <c r="K40" s="21">
        <f>+'[4]20'!$O$18/10^6</f>
        <v>0.244062</v>
      </c>
      <c r="L40" s="21">
        <f>+'[4]20'!$Q$18/10^6</f>
        <v>0.22883700000000001</v>
      </c>
      <c r="M40" s="21">
        <f>+'[4]20'!$R$18/10^6</f>
        <v>0.23361399999999999</v>
      </c>
      <c r="N40" s="21">
        <f>+'[4]20'!$S$18/10^6</f>
        <v>0.229297</v>
      </c>
      <c r="O40" s="22">
        <f t="shared" si="2"/>
        <v>2.7378749999999998</v>
      </c>
    </row>
    <row r="41" spans="1:15">
      <c r="A41" s="10">
        <v>1013</v>
      </c>
      <c r="B41" s="10" t="s">
        <v>22</v>
      </c>
      <c r="C41" s="21">
        <f>+'[4]21'!$E$18/10^6</f>
        <v>1.0293E-2</v>
      </c>
      <c r="D41" s="21">
        <f>+'[4]21'!$F$18/10^6</f>
        <v>1.0076999999999999E-2</v>
      </c>
      <c r="E41" s="21">
        <f>+'[4]21'!$G$18/10^6</f>
        <v>1.1766E-2</v>
      </c>
      <c r="F41" s="21">
        <f>+'[4]21'!$I$18/10^6</f>
        <v>1.2971999999999999E-2</v>
      </c>
      <c r="G41" s="21">
        <f>+'[4]21'!$J$18/10^6</f>
        <v>1.1821999999999999E-2</v>
      </c>
      <c r="H41" s="21">
        <f>+'[4]21'!$K$18/10^6</f>
        <v>1.3358999999999999E-2</v>
      </c>
      <c r="I41" s="21">
        <f>+'[4]21'!$M$18/10^6</f>
        <v>1.3875999999999999E-2</v>
      </c>
      <c r="J41" s="21">
        <f>+'[4]21'!$N$18/10^6</f>
        <v>1.5731999999999999E-2</v>
      </c>
      <c r="K41" s="21">
        <f>+'[4]21'!$O$18/10^6</f>
        <v>1.5042E-2</v>
      </c>
      <c r="L41" s="21">
        <f>+'[4]21'!$Q$18/10^6</f>
        <v>1.3032E-2</v>
      </c>
      <c r="M41" s="21">
        <f>+'[4]21'!$R$18/10^6</f>
        <v>1.3384E-2</v>
      </c>
      <c r="N41" s="21">
        <f>+'[4]21'!$S$18/10^6</f>
        <v>1.2952999999999999E-2</v>
      </c>
      <c r="O41" s="22">
        <f t="shared" si="2"/>
        <v>0.15430799999999997</v>
      </c>
    </row>
    <row r="42" spans="1:15">
      <c r="A42" s="10">
        <v>1014</v>
      </c>
      <c r="B42" s="10" t="s">
        <v>23</v>
      </c>
      <c r="C42" s="21">
        <f>+'[4]22'!$E$18/10^6</f>
        <v>0.60045400000000004</v>
      </c>
      <c r="D42" s="21">
        <f>+'[4]22'!$F$18/10^6</f>
        <v>0.619672</v>
      </c>
      <c r="E42" s="21">
        <f>+'[4]22'!$G$18/10^6</f>
        <v>0.61520600000000003</v>
      </c>
      <c r="F42" s="21">
        <f>+'[4]22'!$I$18/10^6</f>
        <v>0.66734899999999997</v>
      </c>
      <c r="G42" s="21">
        <f>+'[4]22'!$J$18/10^6</f>
        <v>0.64449699999999999</v>
      </c>
      <c r="H42" s="21">
        <f>+'[4]22'!$K$18/10^6</f>
        <v>0.63415200000000005</v>
      </c>
      <c r="I42" s="21">
        <f>+'[4]22'!$M$18/10^6</f>
        <v>0.64672700000000005</v>
      </c>
      <c r="J42" s="21">
        <f>+'[4]22'!$N$18/10^6</f>
        <v>0.77266000000000001</v>
      </c>
      <c r="K42" s="21">
        <f>+'[4]22'!$O$18/10^6</f>
        <v>0.66085000000000005</v>
      </c>
      <c r="L42" s="21">
        <f>+'[4]22'!$Q$18/10^6</f>
        <v>0.64456199999999997</v>
      </c>
      <c r="M42" s="21">
        <f>+'[4]22'!$R$18/10^6</f>
        <v>0.63175499999999996</v>
      </c>
      <c r="N42" s="21">
        <f>+'[4]22'!$S$18/10^6</f>
        <v>0.64619899999999997</v>
      </c>
      <c r="O42" s="22">
        <f t="shared" si="2"/>
        <v>7.7840829999999999</v>
      </c>
    </row>
    <row r="43" spans="1:15">
      <c r="A43" s="10">
        <v>1015</v>
      </c>
      <c r="B43" s="10" t="s">
        <v>24</v>
      </c>
      <c r="C43" s="21">
        <f>+'[4]23'!$E$18/10^6</f>
        <v>6.23323E-2</v>
      </c>
      <c r="D43" s="21">
        <f>+'[4]23'!$F$18/10^6</f>
        <v>6.5475000000000005E-2</v>
      </c>
      <c r="E43" s="21">
        <f>+'[4]23'!$G$18/10^6</f>
        <v>6.4273999999999998E-2</v>
      </c>
      <c r="F43" s="21">
        <f>+'[4]23'!$I$18/10^6</f>
        <v>7.0960999999999996E-2</v>
      </c>
      <c r="G43" s="21">
        <f>+'[4]23'!$J$18/10^6</f>
        <v>6.5264000000000003E-2</v>
      </c>
      <c r="H43" s="21">
        <f>+'[4]23'!$K$18/10^6</f>
        <v>6.9005999999999998E-2</v>
      </c>
      <c r="I43" s="21">
        <f>+'[4]23'!$M$18/10^6</f>
        <v>7.2539999999999993E-2</v>
      </c>
      <c r="J43" s="21">
        <f>+'[4]23'!$N$18/10^6</f>
        <v>8.1689999999999999E-2</v>
      </c>
      <c r="K43" s="21">
        <f>+'[4]23'!$O$18/10^6</f>
        <v>6.8013000000000004E-2</v>
      </c>
      <c r="L43" s="21">
        <f>+'[4]23'!$Q$18/10^6</f>
        <v>6.3495999999999997E-2</v>
      </c>
      <c r="M43" s="21">
        <f>+'[4]23'!$R$18/10^6</f>
        <v>6.8027000000000004E-2</v>
      </c>
      <c r="N43" s="21">
        <f>+'[4]23'!$S$18/10^6</f>
        <v>6.7626000000000006E-2</v>
      </c>
      <c r="O43" s="22">
        <f t="shared" si="2"/>
        <v>0.81870430000000005</v>
      </c>
    </row>
    <row r="44" spans="1:15">
      <c r="A44" s="10">
        <v>1016</v>
      </c>
      <c r="B44" s="10" t="s">
        <v>25</v>
      </c>
      <c r="C44" s="21">
        <f>+'[4]24'!$E$18/10^6</f>
        <v>9.9578E-2</v>
      </c>
      <c r="D44" s="21">
        <f>+'[4]24'!$F$18/10^6</f>
        <v>8.6175600000000005E-2</v>
      </c>
      <c r="E44" s="21">
        <f>+'[4]24'!$G$18/10^6</f>
        <v>9.9627999999999994E-2</v>
      </c>
      <c r="F44" s="21">
        <f>+'[4]24'!$I$18/10^6</f>
        <v>0.103121</v>
      </c>
      <c r="G44" s="21">
        <f>+'[4]24'!$J$18/10^6</f>
        <v>9.7585000000000005E-2</v>
      </c>
      <c r="H44" s="21">
        <f>+'[4]24'!$K$18/10^6</f>
        <v>0.102904</v>
      </c>
      <c r="I44" s="21">
        <f>+'[4]24'!$M$18/10^6</f>
        <v>0.104546</v>
      </c>
      <c r="J44" s="21">
        <f>+'[4]24'!$N$18/10^6</f>
        <v>0.136046</v>
      </c>
      <c r="K44" s="21">
        <f>+'[4]24'!$O$18/10^6</f>
        <v>9.9772E-2</v>
      </c>
      <c r="L44" s="21">
        <f>+'[4]24'!$Q$18/10^6</f>
        <v>9.2841999999999994E-2</v>
      </c>
      <c r="M44" s="21">
        <f>+'[4]24'!$R$18/10^6</f>
        <v>9.3768000000000004E-2</v>
      </c>
      <c r="N44" s="21">
        <f>+'[4]24'!$S$18/10^6</f>
        <v>9.7125000000000003E-2</v>
      </c>
      <c r="O44" s="22">
        <f t="shared" si="2"/>
        <v>1.2130906000000001</v>
      </c>
    </row>
    <row r="45" spans="1:15">
      <c r="A45" s="10">
        <v>1017</v>
      </c>
      <c r="B45" s="10" t="s">
        <v>26</v>
      </c>
      <c r="C45" s="21">
        <f>+'[4]25'!$E$18/10^6</f>
        <v>0.18464</v>
      </c>
      <c r="D45" s="21">
        <f>+'[4]25'!$F$18/10^6</f>
        <v>0.185277</v>
      </c>
      <c r="E45" s="21">
        <f>+'[4]25'!$G$18/10^6</f>
        <v>0.211587</v>
      </c>
      <c r="F45" s="21">
        <f>+'[4]25'!$I$18/10^6</f>
        <v>0.19506100000000001</v>
      </c>
      <c r="G45" s="21">
        <f>+'[4]25'!$J$18/10^6</f>
        <v>0.196496</v>
      </c>
      <c r="H45" s="21">
        <f>+'[4]25'!$K$18/10^6</f>
        <v>0.19253899999999999</v>
      </c>
      <c r="I45" s="21">
        <f>+'[4]25'!$M$18/10^6</f>
        <v>0.18387800000000001</v>
      </c>
      <c r="J45" s="21">
        <f>+'[4]25'!$N$18/10^6</f>
        <v>0.25822299999999998</v>
      </c>
      <c r="K45" s="21">
        <f>+'[4]25'!$O$18/10^6</f>
        <v>0.20536199999999999</v>
      </c>
      <c r="L45" s="21">
        <f>+'[4]25'!$Q$18/10^6</f>
        <v>0.18418100000000001</v>
      </c>
      <c r="M45" s="21">
        <f>+'[4]25'!$R$18/10^6</f>
        <v>0.195045</v>
      </c>
      <c r="N45" s="21">
        <f>+'[4]25'!$S$18/10^6</f>
        <v>0.193527</v>
      </c>
      <c r="O45" s="22">
        <f t="shared" si="2"/>
        <v>2.3858160000000002</v>
      </c>
    </row>
    <row r="46" spans="1:15">
      <c r="A46" s="10">
        <v>1018</v>
      </c>
      <c r="B46" s="10" t="s">
        <v>27</v>
      </c>
      <c r="C46" s="21">
        <f>+'[4]26'!$E$18/10^6</f>
        <v>7.9867999999999995E-2</v>
      </c>
      <c r="D46" s="21">
        <f>+'[4]26'!$F$18/10^6</f>
        <v>8.3014000000000004E-2</v>
      </c>
      <c r="E46" s="21">
        <f>+'[4]26'!$G$18/10^6</f>
        <v>8.5063E-2</v>
      </c>
      <c r="F46" s="21">
        <f>+'[4]26'!$I$18/10^6</f>
        <v>7.8890000000000002E-2</v>
      </c>
      <c r="G46" s="21">
        <f>+'[4]26'!$J$18/10^6</f>
        <v>9.1805999999999999E-2</v>
      </c>
      <c r="H46" s="21">
        <f>+'[4]26'!$K$18/10^6</f>
        <v>8.6847999999999995E-2</v>
      </c>
      <c r="I46" s="21">
        <f>+'[4]26'!$M$18/10^6</f>
        <v>8.4794999999999995E-2</v>
      </c>
      <c r="J46" s="21">
        <f>+'[4]26'!$N$18/10^6</f>
        <v>0.10988100000000001</v>
      </c>
      <c r="K46" s="21">
        <f>+'[4]26'!$O$18/10^6</f>
        <v>8.6904999999999996E-2</v>
      </c>
      <c r="L46" s="21">
        <f>+'[4]26'!$Q$18/10^6</f>
        <v>8.0235000000000001E-2</v>
      </c>
      <c r="M46" s="21">
        <f>+'[4]26'!$R$18/10^6</f>
        <v>8.7413000000000005E-2</v>
      </c>
      <c r="N46" s="21">
        <f>+'[4]26'!$S$18/10^6</f>
        <v>7.8483999999999998E-2</v>
      </c>
      <c r="O46" s="22">
        <f t="shared" si="2"/>
        <v>1.033202</v>
      </c>
    </row>
    <row r="47" spans="1:15">
      <c r="A47" s="10">
        <v>1019</v>
      </c>
      <c r="B47" s="10" t="s">
        <v>28</v>
      </c>
      <c r="C47" s="21">
        <f>+'[4]27'!$E$18/10^6</f>
        <v>4.8848000000000003E-2</v>
      </c>
      <c r="D47" s="21">
        <f>+'[4]27'!$F$18/10^6</f>
        <v>5.0194000000000003E-2</v>
      </c>
      <c r="E47" s="21">
        <f>+'[4]27'!$G$18/10^6</f>
        <v>5.4474000000000002E-2</v>
      </c>
      <c r="F47" s="21">
        <f>+'[4]27'!$I$18/10^6</f>
        <v>5.1244999999999999E-2</v>
      </c>
      <c r="G47" s="21">
        <f>+'[4]27'!$J$18/10^6</f>
        <v>5.0953999999999999E-2</v>
      </c>
      <c r="H47" s="21">
        <f>+'[4]27'!$K$18/10^6</f>
        <v>5.7965999999999997E-2</v>
      </c>
      <c r="I47" s="21">
        <f>+'[4]27'!$M$18/10^6</f>
        <v>6.0150000000000002E-2</v>
      </c>
      <c r="J47" s="21">
        <f>+'[4]27'!$N$18/10^6</f>
        <v>5.6050000000000003E-2</v>
      </c>
      <c r="K47" s="21">
        <f>+'[4]27'!$O$18/10^6</f>
        <v>4.8042000000000001E-2</v>
      </c>
      <c r="L47" s="21">
        <f>+'[4]27'!$Q$18/10^6</f>
        <v>5.3754000000000003E-2</v>
      </c>
      <c r="M47" s="21">
        <f>+'[4]27'!$R$18/10^6</f>
        <v>5.0632999999999997E-2</v>
      </c>
      <c r="N47" s="21">
        <f>+'[4]27'!$S$18/10^6</f>
        <v>6.0956000000000003E-2</v>
      </c>
      <c r="O47" s="22">
        <f t="shared" si="2"/>
        <v>0.643266</v>
      </c>
    </row>
    <row r="48" spans="1:15">
      <c r="A48" s="10">
        <v>1020</v>
      </c>
      <c r="B48" s="10" t="s">
        <v>29</v>
      </c>
      <c r="C48" s="21">
        <f>+'[4]28'!$E$18/10^6</f>
        <v>0.25099900000000003</v>
      </c>
      <c r="D48" s="21">
        <f>+'[4]28'!$F$18/10^6</f>
        <v>0.26080300000000001</v>
      </c>
      <c r="E48" s="21">
        <f>+'[4]28'!$G$18/10^6</f>
        <v>0.26436300000000001</v>
      </c>
      <c r="F48" s="21">
        <f>+'[4]28'!$I$18/10^6</f>
        <v>0.25933499999999998</v>
      </c>
      <c r="G48" s="21">
        <f>+'[4]28'!$J$18/10^6</f>
        <v>0.259718</v>
      </c>
      <c r="H48" s="21">
        <f>+'[4]28'!$K$18/10^6</f>
        <v>0.25727899999999998</v>
      </c>
      <c r="I48" s="21">
        <f>+'[4]28'!$M$18/10^6</f>
        <v>0.26258700000000001</v>
      </c>
      <c r="J48" s="21">
        <f>+'[4]28'!$N$18/10^6</f>
        <v>0.282918</v>
      </c>
      <c r="K48" s="21">
        <f>+'[4]28'!$O$18/10^6</f>
        <v>0.27546700000000002</v>
      </c>
      <c r="L48" s="21">
        <f>+'[4]28'!$Q$18/10^6</f>
        <v>0.25455299999999997</v>
      </c>
      <c r="M48" s="21">
        <f>+'[4]28'!$R$18/10^6</f>
        <v>0.25578499999999998</v>
      </c>
      <c r="N48" s="21">
        <f>+'[4]28'!$S$18/10^6</f>
        <v>0.25870700000000002</v>
      </c>
      <c r="O48" s="22">
        <f t="shared" si="2"/>
        <v>3.1425140000000003</v>
      </c>
    </row>
    <row r="49" spans="1:15">
      <c r="A49" s="10">
        <v>1021</v>
      </c>
      <c r="B49" s="10" t="s">
        <v>30</v>
      </c>
      <c r="C49" s="21">
        <f>+'[4]29'!$E$18/10^6</f>
        <v>5.6492000000000001E-2</v>
      </c>
      <c r="D49" s="21">
        <f>+'[4]29'!$F$18/10^6</f>
        <v>5.8563999999999998E-2</v>
      </c>
      <c r="E49" s="21">
        <f>+'[4]29'!$G$18/10^6</f>
        <v>6.2496000000000003E-2</v>
      </c>
      <c r="F49" s="21">
        <f>+'[4]29'!$I$18/10^6</f>
        <v>6.9413000000000002E-2</v>
      </c>
      <c r="G49" s="21">
        <f>+'[4]29'!$J$18/10^6</f>
        <v>6.2008000000000001E-2</v>
      </c>
      <c r="H49" s="21">
        <f>+'[4]29'!$K$18/10^6</f>
        <v>6.5722000000000003E-2</v>
      </c>
      <c r="I49" s="21">
        <f>+'[4]29'!$M$18/10^6</f>
        <v>6.6844000000000001E-2</v>
      </c>
      <c r="J49" s="21">
        <f>+'[4]29'!$N$18/10^6</f>
        <v>7.5367000000000003E-2</v>
      </c>
      <c r="K49" s="21">
        <f>+'[4]29'!$O$18/10^6</f>
        <v>6.9147E-2</v>
      </c>
      <c r="L49" s="21">
        <f>+'[4]29'!$Q$18/10^6</f>
        <v>6.5240999999999993E-2</v>
      </c>
      <c r="M49" s="21">
        <f>+'[4]29'!$R$18/10^6</f>
        <v>6.2798000000000007E-2</v>
      </c>
      <c r="N49" s="21">
        <f>+'[4]29'!$S$18/10^6</f>
        <v>6.4578999999999998E-2</v>
      </c>
      <c r="O49" s="22">
        <f t="shared" si="2"/>
        <v>0.77867099999999989</v>
      </c>
    </row>
    <row r="50" spans="1:15">
      <c r="A50" s="10">
        <v>1022</v>
      </c>
      <c r="B50" s="10" t="s">
        <v>31</v>
      </c>
      <c r="C50" s="21">
        <f>+'[4]30'!$E$18/10^6</f>
        <v>0.303786</v>
      </c>
      <c r="D50" s="21">
        <f>+'[4]30'!$F$18/10^6</f>
        <v>0.30852200000000002</v>
      </c>
      <c r="E50" s="21">
        <f>+'[4]30'!$G$18/10^6</f>
        <v>0.31288199999999999</v>
      </c>
      <c r="F50" s="21">
        <f>+'[4]30'!$I$18/10^6</f>
        <v>0.32239600000000002</v>
      </c>
      <c r="G50" s="21">
        <f>+'[4]30'!$J$18/10^6</f>
        <v>0.31887500000000002</v>
      </c>
      <c r="H50" s="21">
        <f>+'[4]30'!$K$18/10^6</f>
        <v>0.32819700000000002</v>
      </c>
      <c r="I50" s="21">
        <f>+'[4]30'!$M$18/10^6</f>
        <v>0.36492400000000003</v>
      </c>
      <c r="J50" s="21">
        <f>+'[4]30'!$N$18/10^6</f>
        <v>0.37331599999999998</v>
      </c>
      <c r="K50" s="21">
        <f>+'[4]30'!$O$18/10^6</f>
        <v>0.34797800000000001</v>
      </c>
      <c r="L50" s="21">
        <f>+'[4]30'!$Q$18/10^6</f>
        <v>0.32772899999999999</v>
      </c>
      <c r="M50" s="21">
        <f>+'[4]30'!$R$18/10^6</f>
        <v>0.33062000000000002</v>
      </c>
      <c r="N50" s="21">
        <f>+'[4]30'!$S$18/10^6</f>
        <v>0.338895</v>
      </c>
      <c r="O50" s="22">
        <f t="shared" si="2"/>
        <v>3.9781200000000001</v>
      </c>
    </row>
    <row r="51" spans="1:15">
      <c r="A51" s="10">
        <v>1023</v>
      </c>
      <c r="B51" s="10" t="s">
        <v>32</v>
      </c>
      <c r="C51" s="21">
        <f>+'[4]31'!$E$18/10^6</f>
        <v>6.744E-2</v>
      </c>
      <c r="D51" s="21">
        <f>+'[4]31'!$F$18/10^6</f>
        <v>7.0587999999999998E-2</v>
      </c>
      <c r="E51" s="21">
        <f>+'[4]31'!$G$18/10^6</f>
        <v>7.0219000000000004E-2</v>
      </c>
      <c r="F51" s="21">
        <f>+'[4]31'!$I$18/10^6</f>
        <v>7.7938999999999994E-2</v>
      </c>
      <c r="G51" s="21">
        <f>+'[4]31'!$J$18/10^6</f>
        <v>6.9108000000000003E-2</v>
      </c>
      <c r="H51" s="21">
        <f>+'[4]31'!$K$18/10^6</f>
        <v>7.0086999999999997E-2</v>
      </c>
      <c r="I51" s="21">
        <f>+'[4]31'!$M$18/10^6</f>
        <v>8.1584000000000004E-2</v>
      </c>
      <c r="J51" s="21">
        <f>+'[4]31'!$N$18/10^6</f>
        <v>8.201E-2</v>
      </c>
      <c r="K51" s="21">
        <f>+'[4]31'!$O$18/10^6</f>
        <v>7.7793000000000001E-2</v>
      </c>
      <c r="L51" s="21">
        <f>+'[4]31'!$Q$18/10^6</f>
        <v>7.2037000000000004E-2</v>
      </c>
      <c r="M51" s="21">
        <f>+'[4]31'!$R$18/10^6</f>
        <v>6.7062999999999998E-2</v>
      </c>
      <c r="N51" s="21">
        <f>+'[4]31'!$S$18/10^6</f>
        <v>7.3021000000000003E-2</v>
      </c>
      <c r="O51" s="22">
        <f t="shared" si="2"/>
        <v>0.87888900000000003</v>
      </c>
    </row>
    <row r="52" spans="1:15">
      <c r="A52" s="10">
        <v>1024</v>
      </c>
      <c r="B52" s="10" t="s">
        <v>33</v>
      </c>
      <c r="C52" s="21">
        <f>+'[4]32'!$E$18/10^6</f>
        <v>0.44017318</v>
      </c>
      <c r="D52" s="21">
        <f>+'[4]32'!$F$18/10^6</f>
        <v>0.462951</v>
      </c>
      <c r="E52" s="21">
        <f>+'[4]32'!$G$18/10^6</f>
        <v>0.46275899999999998</v>
      </c>
      <c r="F52" s="21">
        <f>+'[4]32'!$I$18/10^6</f>
        <v>0.46255000000000002</v>
      </c>
      <c r="G52" s="21">
        <f>+'[4]32'!$J$18/10^6</f>
        <v>0.45946513</v>
      </c>
      <c r="H52" s="21">
        <f>+'[4]32'!$K$18/10^6</f>
        <v>0.42003000000000001</v>
      </c>
      <c r="I52" s="21">
        <f>+'[4]32'!$M$18/10^6</f>
        <v>0.44065700000000002</v>
      </c>
      <c r="J52" s="21">
        <f>+'[4]32'!$N$18/10^6</f>
        <v>0.512015</v>
      </c>
      <c r="K52" s="21">
        <f>+'[4]32'!$O$18/10^6</f>
        <v>0.46559200000000001</v>
      </c>
      <c r="L52" s="21">
        <f>+'[4]32'!$Q$18/10^6</f>
        <v>0.48775268999999999</v>
      </c>
      <c r="M52" s="21">
        <f>+'[4]32'!$R$18/10^6</f>
        <v>0.47864299999999999</v>
      </c>
      <c r="N52" s="21">
        <f>+'[4]32'!$S$18/10^6</f>
        <v>0.441301</v>
      </c>
      <c r="O52" s="22">
        <f t="shared" si="2"/>
        <v>5.5338890000000003</v>
      </c>
    </row>
    <row r="53" spans="1:15">
      <c r="A53" s="10">
        <v>1025</v>
      </c>
      <c r="B53" s="10" t="s">
        <v>34</v>
      </c>
      <c r="C53" s="21">
        <f>+'[4]33'!$E$18/10^6</f>
        <v>7.6785000000000006E-2</v>
      </c>
      <c r="D53" s="21">
        <f>+'[4]33'!$F$18/10^6</f>
        <v>7.9104999999999995E-2</v>
      </c>
      <c r="E53" s="21">
        <f>+'[4]33'!$G$18/10^6</f>
        <v>7.7654000000000001E-2</v>
      </c>
      <c r="F53" s="21">
        <f>+'[4]33'!$I$18/10^6</f>
        <v>7.9575999999999994E-2</v>
      </c>
      <c r="G53" s="21">
        <f>+'[4]33'!$J$18/10^6</f>
        <v>8.0831E-2</v>
      </c>
      <c r="H53" s="21">
        <f>+'[4]33'!$K$18/10^6</f>
        <v>8.5014999999999993E-2</v>
      </c>
      <c r="I53" s="21">
        <f>+'[4]33'!$M$18/10^6</f>
        <v>8.4999000000000005E-2</v>
      </c>
      <c r="J53" s="21">
        <f>+'[4]33'!$N$18/10^6</f>
        <v>0.103562</v>
      </c>
      <c r="K53" s="21">
        <f>+'[4]33'!$O$18/10^6</f>
        <v>8.8648000000000005E-2</v>
      </c>
      <c r="L53" s="21">
        <f>+'[4]33'!$Q$18/10^6</f>
        <v>8.6895E-2</v>
      </c>
      <c r="M53" s="21">
        <f>+'[4]33'!$R$18/10^6</f>
        <v>7.9375000000000001E-2</v>
      </c>
      <c r="N53" s="21">
        <f>+'[4]33'!$S$18/10^6</f>
        <v>9.0867000000000003E-2</v>
      </c>
      <c r="O53" s="22">
        <f t="shared" si="2"/>
        <v>1.013312</v>
      </c>
    </row>
    <row r="54" spans="1:15">
      <c r="A54" s="10">
        <v>1026</v>
      </c>
      <c r="B54" s="10" t="s">
        <v>35</v>
      </c>
      <c r="C54" s="21">
        <f>+'[4]34'!$E$18/10^6</f>
        <v>3.1342000000000002E-2</v>
      </c>
      <c r="D54" s="21">
        <f>+'[4]34'!$F$18/10^6</f>
        <v>3.4284000000000002E-2</v>
      </c>
      <c r="E54" s="21">
        <f>+'[4]34'!$G$18/10^6</f>
        <v>3.0277999999999999E-2</v>
      </c>
      <c r="F54" s="21">
        <f>+'[4]34'!$I$18/10^6</f>
        <v>3.3149999999999999E-2</v>
      </c>
      <c r="G54" s="21">
        <f>+'[4]34'!$J$18/10^6</f>
        <v>3.2149999999999998E-2</v>
      </c>
      <c r="H54" s="21">
        <f>+'[4]34'!$K$18/10^6</f>
        <v>3.5198E-2</v>
      </c>
      <c r="I54" s="21">
        <f>+'[4]34'!$M$18/10^6</f>
        <v>3.5549999999999998E-2</v>
      </c>
      <c r="J54" s="21">
        <f>+'[4]34'!$N$18/10^6</f>
        <v>3.8008E-2</v>
      </c>
      <c r="K54" s="21">
        <f>+'[4]34'!$O$18/10^6</f>
        <v>3.6687999999999998E-2</v>
      </c>
      <c r="L54" s="21">
        <f>+'[4]34'!$Q$18/10^6</f>
        <v>3.4759999999999999E-2</v>
      </c>
      <c r="M54" s="21">
        <f>+'[4]34'!$R$18/10^6</f>
        <v>3.4453999999999999E-2</v>
      </c>
      <c r="N54" s="21">
        <f>+'[4]34'!$S$18/10^6</f>
        <v>3.4508999999999998E-2</v>
      </c>
      <c r="O54" s="22">
        <f t="shared" si="2"/>
        <v>0.41037100000000004</v>
      </c>
    </row>
    <row r="55" spans="1:15">
      <c r="A55" s="10">
        <v>1027</v>
      </c>
      <c r="B55" s="10" t="s">
        <v>36</v>
      </c>
      <c r="C55" s="21">
        <f>+'[4]35'!$E$18/10^6</f>
        <v>3.9655999999999997E-2</v>
      </c>
      <c r="D55" s="21">
        <f>+'[4]35'!$F$18/10^6</f>
        <v>4.4248000000000003E-2</v>
      </c>
      <c r="E55" s="21">
        <f>+'[4]35'!$G$18/10^6</f>
        <v>4.1332000000000001E-2</v>
      </c>
      <c r="F55" s="21">
        <f>+'[4]35'!$I$18/10^6</f>
        <v>4.0984E-2</v>
      </c>
      <c r="G55" s="21">
        <f>+'[4]35'!$J$18/10^6</f>
        <v>4.0792000000000002E-2</v>
      </c>
      <c r="H55" s="21">
        <f>+'[4]35'!$K$18/10^6</f>
        <v>4.3504000000000001E-2</v>
      </c>
      <c r="I55" s="21">
        <f>+'[4]35'!$M$18/10^6</f>
        <v>4.0580999999999999E-2</v>
      </c>
      <c r="J55" s="21">
        <f>+'[4]35'!$N$18/10^6</f>
        <v>5.2267000000000001E-2</v>
      </c>
      <c r="K55" s="21">
        <f>+'[4]35'!$O$18/10^6</f>
        <v>4.4955000000000002E-2</v>
      </c>
      <c r="L55" s="21">
        <f>+'[4]35'!$Q$18/10^6</f>
        <v>4.3194999999999997E-2</v>
      </c>
      <c r="M55" s="21">
        <f>+'[4]35'!$R$18/10^6</f>
        <v>4.1260999999999999E-2</v>
      </c>
      <c r="N55" s="21">
        <f>+'[4]35'!$S$18/10^6</f>
        <v>4.3584999999999999E-2</v>
      </c>
      <c r="O55" s="22">
        <f t="shared" si="2"/>
        <v>0.51636000000000004</v>
      </c>
    </row>
    <row r="56" spans="1:15">
      <c r="A56" s="10">
        <v>1028</v>
      </c>
      <c r="B56" s="10" t="s">
        <v>37</v>
      </c>
      <c r="C56" s="21">
        <f>+'[4]36'!$E$18/10^6</f>
        <v>0.258766</v>
      </c>
      <c r="D56" s="21">
        <f>+'[4]36'!$F$18/10^6</f>
        <v>0.28879500000000002</v>
      </c>
      <c r="E56" s="21">
        <f>+'[4]36'!$G$18/10^6</f>
        <v>0.27471099999999998</v>
      </c>
      <c r="F56" s="21">
        <f>+'[4]36'!$I$18/10^6</f>
        <v>0.28798099999999999</v>
      </c>
      <c r="G56" s="21">
        <f>+'[4]36'!$J$18/10^6</f>
        <v>0.27480100000000002</v>
      </c>
      <c r="H56" s="21">
        <f>+'[4]36'!$K$18/10^6</f>
        <v>0.27915699999999999</v>
      </c>
      <c r="I56" s="21">
        <f>+'[4]36'!$M$18/10^6</f>
        <v>0.29046499999999997</v>
      </c>
      <c r="J56" s="21">
        <f>+'[4]36'!$N$18/10^6</f>
        <v>0.332677</v>
      </c>
      <c r="K56" s="21">
        <f>+'[4]36'!$O$18/10^6</f>
        <v>0.29659400000000002</v>
      </c>
      <c r="L56" s="21">
        <f>+'[4]36'!$Q$18/10^6</f>
        <v>0.27374599999999999</v>
      </c>
      <c r="M56" s="21">
        <f>+'[4]36'!$R$18/10^6</f>
        <v>0.28608299999999998</v>
      </c>
      <c r="N56" s="21">
        <f>+'[4]36'!$S$18/10^6</f>
        <v>0.27796300000000002</v>
      </c>
      <c r="O56" s="22">
        <f t="shared" si="2"/>
        <v>3.4217390000000005</v>
      </c>
    </row>
    <row r="57" spans="1:15">
      <c r="A57" s="10">
        <v>1029</v>
      </c>
      <c r="B57" s="10" t="s">
        <v>38</v>
      </c>
      <c r="C57" s="21">
        <f>+'[4]37'!$E$18/10^6</f>
        <v>3.0331E-2</v>
      </c>
      <c r="D57" s="21">
        <f>+'[4]37'!$F$18/10^6</f>
        <v>3.2615999999999999E-2</v>
      </c>
      <c r="E57" s="21">
        <f>+'[4]37'!$G$18/10^6</f>
        <v>3.2759000000000003E-2</v>
      </c>
      <c r="F57" s="21">
        <f>+'[4]37'!$I$18/10^6</f>
        <v>3.3309999999999999E-2</v>
      </c>
      <c r="G57" s="21">
        <f>+'[4]37'!$J$18/10^6</f>
        <v>3.0669999999999999E-2</v>
      </c>
      <c r="H57" s="21">
        <f>+'[4]37'!$K$18/10^6</f>
        <v>3.2259999999999997E-2</v>
      </c>
      <c r="I57" s="21">
        <f>+'[4]37'!$M$18/10^6</f>
        <v>3.7374999999999999E-2</v>
      </c>
      <c r="J57" s="21">
        <f>+'[4]37'!$N$18/10^6</f>
        <v>3.9076E-2</v>
      </c>
      <c r="K57" s="21">
        <f>+'[4]37'!$O$18/10^6</f>
        <v>3.6838999999999997E-2</v>
      </c>
      <c r="L57" s="21">
        <f>+'[4]37'!$Q$18/10^6</f>
        <v>3.4875000000000003E-2</v>
      </c>
      <c r="M57" s="21">
        <f>+'[4]37'!$R$18/10^6</f>
        <v>3.5352000000000001E-2</v>
      </c>
      <c r="N57" s="21">
        <f>+'[4]37'!$S$18/10^6</f>
        <v>3.5757999999999998E-2</v>
      </c>
      <c r="O57" s="22">
        <f t="shared" si="2"/>
        <v>0.411221</v>
      </c>
    </row>
    <row r="58" spans="1:15">
      <c r="A58" s="15">
        <v>1030</v>
      </c>
      <c r="B58" s="15" t="s">
        <v>18</v>
      </c>
      <c r="C58" s="23">
        <f>+'[4]17'!$E$18/10^6</f>
        <v>5.4654000000000001E-2</v>
      </c>
      <c r="D58" s="23">
        <f>+'[4]17'!$F$18/10^6</f>
        <v>5.0900000000000001E-2</v>
      </c>
      <c r="E58" s="23">
        <f>+'[4]17'!$G$18/10^6</f>
        <v>5.2159999999999998E-2</v>
      </c>
      <c r="F58" s="23">
        <f>+'[4]17'!$I$18/10^6</f>
        <v>5.8407000000000001E-2</v>
      </c>
      <c r="G58" s="23">
        <f>+'[4]17'!$J$18/10^6</f>
        <v>5.092E-2</v>
      </c>
      <c r="H58" s="23">
        <f>+'[4]17'!$K$18/10^6</f>
        <v>5.4654000000000001E-2</v>
      </c>
      <c r="I58" s="23">
        <f>+'[4]17'!$M$18/10^6</f>
        <v>5.8244999999999998E-2</v>
      </c>
      <c r="J58" s="23">
        <f>+'[4]17'!$N$18/10^6</f>
        <v>6.5119999999999997E-2</v>
      </c>
      <c r="K58" s="23">
        <f>+'[4]17'!$O$18/10^6</f>
        <v>5.7973999999999998E-2</v>
      </c>
      <c r="L58" s="23">
        <f>+'[4]17'!$Q$18/10^6</f>
        <v>5.2908999999999998E-2</v>
      </c>
      <c r="M58" s="23">
        <f>+'[4]17'!$R$18/10^6</f>
        <v>5.4944E-2</v>
      </c>
      <c r="N58" s="23">
        <f>+'[4]17'!$S$18/10^6</f>
        <v>5.6015000000000002E-2</v>
      </c>
      <c r="O58" s="24">
        <f t="shared" si="2"/>
        <v>0.66690199999999999</v>
      </c>
    </row>
    <row r="59" spans="1:15">
      <c r="A59" s="4">
        <v>10300</v>
      </c>
      <c r="B59" s="4" t="s">
        <v>64</v>
      </c>
      <c r="C59" s="18">
        <f>SUM(C32:C58)</f>
        <v>5.7647904800000012</v>
      </c>
      <c r="D59" s="18">
        <f t="shared" ref="D59:N59" si="3">SUM(D32:D58)</f>
        <v>6.0398556000000019</v>
      </c>
      <c r="E59" s="18">
        <f t="shared" si="3"/>
        <v>6.1996988000000002</v>
      </c>
      <c r="F59" s="18">
        <f t="shared" si="3"/>
        <v>6.3407990999999999</v>
      </c>
      <c r="G59" s="18">
        <f t="shared" si="3"/>
        <v>6.1844870299999979</v>
      </c>
      <c r="H59" s="18">
        <f t="shared" si="3"/>
        <v>6.1395974999999998</v>
      </c>
      <c r="I59" s="18">
        <f t="shared" si="3"/>
        <v>6.394805400000001</v>
      </c>
      <c r="J59" s="18">
        <f t="shared" si="3"/>
        <v>7.1309027999999994</v>
      </c>
      <c r="K59" s="18">
        <f t="shared" si="3"/>
        <v>6.4379722999999975</v>
      </c>
      <c r="L59" s="18">
        <f t="shared" si="3"/>
        <v>6.2141873899999993</v>
      </c>
      <c r="M59" s="18">
        <f t="shared" si="3"/>
        <v>6.2762919999999989</v>
      </c>
      <c r="N59" s="18">
        <f t="shared" si="3"/>
        <v>6.2498489000000008</v>
      </c>
      <c r="O59" s="18">
        <f t="shared" si="2"/>
        <v>75.373237300000014</v>
      </c>
    </row>
    <row r="60" spans="1:15">
      <c r="A60" s="32"/>
      <c r="B60" s="32"/>
      <c r="C60"/>
      <c r="D60"/>
      <c r="E60"/>
      <c r="F60"/>
      <c r="G60"/>
      <c r="H60"/>
      <c r="I60"/>
      <c r="J60"/>
      <c r="K60"/>
      <c r="L60"/>
      <c r="M60"/>
      <c r="N60"/>
      <c r="O60" s="32"/>
    </row>
    <row r="61" spans="1:15">
      <c r="A61" s="3" t="s">
        <v>55</v>
      </c>
      <c r="B61" s="3" t="s">
        <v>40</v>
      </c>
      <c r="C61" s="3" t="s">
        <v>0</v>
      </c>
      <c r="D61" s="3" t="s">
        <v>1</v>
      </c>
      <c r="E61" s="3" t="s">
        <v>2</v>
      </c>
      <c r="F61" s="3" t="s">
        <v>3</v>
      </c>
      <c r="G61" s="3" t="s">
        <v>4</v>
      </c>
      <c r="H61" s="3" t="s">
        <v>5</v>
      </c>
      <c r="I61" s="3" t="s">
        <v>6</v>
      </c>
      <c r="J61" s="3" t="s">
        <v>7</v>
      </c>
      <c r="K61" s="3" t="s">
        <v>8</v>
      </c>
      <c r="L61" s="3" t="s">
        <v>9</v>
      </c>
      <c r="M61" s="3" t="s">
        <v>10</v>
      </c>
      <c r="N61" s="3" t="s">
        <v>11</v>
      </c>
      <c r="O61" s="3" t="s">
        <v>64</v>
      </c>
    </row>
    <row r="62" spans="1:15">
      <c r="A62" s="7">
        <v>1004</v>
      </c>
      <c r="B62" s="7" t="s">
        <v>99</v>
      </c>
      <c r="C62" s="19">
        <f>+'[4]11'!$E$23/10^6</f>
        <v>1.121629</v>
      </c>
      <c r="D62" s="19">
        <f>+'[4]11'!$F$23/10^6</f>
        <v>1.366841</v>
      </c>
      <c r="E62" s="19">
        <f>+'[4]11'!$G$23/10^6</f>
        <v>1.241541</v>
      </c>
      <c r="F62" s="19">
        <f>+'[4]11'!$I$23/10^6</f>
        <v>1.3630070000000001</v>
      </c>
      <c r="G62" s="19">
        <f>+'[4]11'!$J$23/10^6</f>
        <v>1.288249</v>
      </c>
      <c r="H62" s="19">
        <f>+'[4]11'!$K$23/10^6</f>
        <v>1.130131</v>
      </c>
      <c r="I62" s="19">
        <f>+'[4]11'!$M$23/10^6</f>
        <v>0.99262799999999995</v>
      </c>
      <c r="J62" s="19">
        <f>+'[4]11'!$N$23/10^6</f>
        <v>1.3141309999999999</v>
      </c>
      <c r="K62" s="19">
        <f>+'[4]11'!$O$23/10^6</f>
        <v>1.3242419999999999</v>
      </c>
      <c r="L62" s="19">
        <f>+'[4]11'!$Q$23/10^6</f>
        <v>1.314235</v>
      </c>
      <c r="M62" s="19">
        <f>+'[4]11'!$R$23/10^6</f>
        <v>1.3387659999999999</v>
      </c>
      <c r="N62" s="19">
        <f>+'[4]11'!$S$23/10^6</f>
        <v>1.2071879999999999</v>
      </c>
      <c r="O62" s="20">
        <f>SUM(C62:N62)</f>
        <v>15.002588000000001</v>
      </c>
    </row>
    <row r="63" spans="1:15">
      <c r="A63" s="10">
        <v>1005</v>
      </c>
      <c r="B63" s="10" t="s">
        <v>13</v>
      </c>
      <c r="C63" s="21">
        <f>+'[4]12'!$E$23/10^6</f>
        <v>1.3317000000000001E-2</v>
      </c>
      <c r="D63" s="21">
        <f>+'[4]12'!$F$23/10^6</f>
        <v>1.0284E-2</v>
      </c>
      <c r="E63" s="21">
        <f>+'[4]12'!$G$23/10^6</f>
        <v>1.0904E-2</v>
      </c>
      <c r="F63" s="21">
        <f>+'[4]12'!$I$23/10^6</f>
        <v>1.0855999999999999E-2</v>
      </c>
      <c r="G63" s="21">
        <f>+'[4]12'!$J$23/10^6</f>
        <v>1.1032E-2</v>
      </c>
      <c r="H63" s="21">
        <f>+'[4]12'!$K$23/10^6</f>
        <v>9.5829999999999995E-3</v>
      </c>
      <c r="I63" s="21">
        <f>+'[4]12'!$M$23/10^6</f>
        <v>1.1148999999999999E-2</v>
      </c>
      <c r="J63" s="21">
        <f>+'[4]12'!$N$23/10^6</f>
        <v>1.0992E-2</v>
      </c>
      <c r="K63" s="21">
        <f>+'[4]12'!$O$23/10^6</f>
        <v>9.1090000000000008E-3</v>
      </c>
      <c r="L63" s="21">
        <f>+'[4]12'!$Q$23/10^6</f>
        <v>9.3449999999999991E-3</v>
      </c>
      <c r="M63" s="21">
        <f>+'[4]12'!$R$23/10^6</f>
        <v>9.3299999999999998E-3</v>
      </c>
      <c r="N63" s="21">
        <f>+'[4]12'!$S$23/10^6</f>
        <v>8.8749999999999992E-3</v>
      </c>
      <c r="O63" s="22">
        <f t="shared" ref="O63:O89" si="4">SUM(C63:N63)</f>
        <v>0.124776</v>
      </c>
    </row>
    <row r="64" spans="1:15">
      <c r="A64" s="10">
        <v>1006</v>
      </c>
      <c r="B64" s="10" t="s">
        <v>14</v>
      </c>
      <c r="C64" s="21">
        <f>+'[4]13'!$E$23/10^6</f>
        <v>2.8784000000000001E-2</v>
      </c>
      <c r="D64" s="21">
        <f>+'[4]13'!$F$23/10^6</f>
        <v>4.4233000000000001E-2</v>
      </c>
      <c r="E64" s="21">
        <f>+'[4]13'!$G$23/10^6</f>
        <v>2.7907000000000001E-2</v>
      </c>
      <c r="F64" s="21">
        <f>+'[4]13'!$I$23/10^6</f>
        <v>3.7079000000000001E-2</v>
      </c>
      <c r="G64" s="21">
        <f>+'[4]13'!$J$23/10^6</f>
        <v>3.0051999999999999E-2</v>
      </c>
      <c r="H64" s="21">
        <f>+'[4]13'!$K$23/10^6</f>
        <v>3.0766999999999999E-2</v>
      </c>
      <c r="I64" s="21">
        <f>+'[4]13'!$M$23/10^6</f>
        <v>4.7224000000000002E-2</v>
      </c>
      <c r="J64" s="21">
        <f>+'[4]13'!$N$23/10^6</f>
        <v>2.5246999999999999E-2</v>
      </c>
      <c r="K64" s="21">
        <f>+'[4]13'!$O$23/10^6</f>
        <v>4.7369000000000001E-2</v>
      </c>
      <c r="L64" s="21">
        <f>+'[4]13'!$Q$23/10^6</f>
        <v>3.1848000000000001E-2</v>
      </c>
      <c r="M64" s="21">
        <f>+'[4]13'!$R$23/10^6</f>
        <v>3.6819999999999999E-2</v>
      </c>
      <c r="N64" s="21">
        <f>+'[4]13'!$S$23/10^6</f>
        <v>3.3533E-2</v>
      </c>
      <c r="O64" s="22">
        <f t="shared" si="4"/>
        <v>0.42086299999999999</v>
      </c>
    </row>
    <row r="65" spans="1:15">
      <c r="A65" s="10">
        <v>1007</v>
      </c>
      <c r="B65" s="10" t="s">
        <v>15</v>
      </c>
      <c r="C65" s="21">
        <f>+'[4]14'!$E$23/10^6</f>
        <v>0.109485</v>
      </c>
      <c r="D65" s="21">
        <f>+'[4]14'!$F$23/10^6</f>
        <v>0.12856300000000001</v>
      </c>
      <c r="E65" s="21">
        <f>+'[4]14'!$G$23/10^6</f>
        <v>6.6778000000000004E-2</v>
      </c>
      <c r="F65" s="21">
        <f>+'[4]14'!$I$23/10^6</f>
        <v>0.10747</v>
      </c>
      <c r="G65" s="21">
        <f>+'[4]14'!$J$23/10^6</f>
        <v>5.6933999999999998E-2</v>
      </c>
      <c r="H65" s="21">
        <f>+'[4]14'!$K$23/10^6</f>
        <v>8.5468000000000002E-2</v>
      </c>
      <c r="I65" s="21">
        <f>+'[4]14'!$M$23/10^6</f>
        <v>7.9518000000000005E-2</v>
      </c>
      <c r="J65" s="21">
        <f>+'[4]14'!$N$23/10^6</f>
        <v>9.3292E-2</v>
      </c>
      <c r="K65" s="21">
        <f>+'[4]14'!$O$23/10^6</f>
        <v>8.4186999999999998E-2</v>
      </c>
      <c r="L65" s="21">
        <f>+'[4]14'!$Q$23/10^6</f>
        <v>0.104737</v>
      </c>
      <c r="M65" s="21">
        <f>+'[4]14'!$R$23/10^6</f>
        <v>8.0846000000000001E-2</v>
      </c>
      <c r="N65" s="21">
        <f>+'[4]14'!$S$23/10^6</f>
        <v>7.1742E-2</v>
      </c>
      <c r="O65" s="22">
        <f t="shared" si="4"/>
        <v>1.0690200000000001</v>
      </c>
    </row>
    <row r="66" spans="1:15">
      <c r="A66" s="10">
        <v>1008</v>
      </c>
      <c r="B66" s="10" t="s">
        <v>16</v>
      </c>
      <c r="C66" s="21">
        <f>+'[4]15'!$E$23/10^6</f>
        <v>1.3984999999999999E-2</v>
      </c>
      <c r="D66" s="21">
        <f>+'[4]15'!$F$23/10^6</f>
        <v>1.5478E-2</v>
      </c>
      <c r="E66" s="21">
        <f>+'[4]15'!$G$23/10^6</f>
        <v>1.5878E-2</v>
      </c>
      <c r="F66" s="21">
        <f>+'[4]15'!$I$23/10^6</f>
        <v>1.5409000000000001E-2</v>
      </c>
      <c r="G66" s="21">
        <f>+'[4]15'!$J$23/10^6</f>
        <v>1.4874E-2</v>
      </c>
      <c r="H66" s="21">
        <f>+'[4]15'!$K$23/10^6</f>
        <v>1.4874E-2</v>
      </c>
      <c r="I66" s="21">
        <f>+'[4]15'!$M$23/10^6</f>
        <v>1.7315000000000001E-2</v>
      </c>
      <c r="J66" s="21">
        <f>+'[4]15'!$N$23/10^6</f>
        <v>1.2994E-2</v>
      </c>
      <c r="K66" s="21">
        <f>+'[4]15'!$O$23/10^6</f>
        <v>1.1965999999999999E-2</v>
      </c>
      <c r="L66" s="21">
        <f>+'[4]15'!$Q$23/10^6</f>
        <v>1.4421E-2</v>
      </c>
      <c r="M66" s="21">
        <f>+'[4]15'!$R$23/10^6</f>
        <v>1.4626999999999999E-2</v>
      </c>
      <c r="N66" s="21">
        <f>+'[4]15'!$S$23/10^6</f>
        <v>1.5167999999999999E-2</v>
      </c>
      <c r="O66" s="22">
        <f t="shared" si="4"/>
        <v>0.17698899999999998</v>
      </c>
    </row>
    <row r="67" spans="1:15">
      <c r="A67" s="10">
        <v>1009</v>
      </c>
      <c r="B67" s="10" t="s">
        <v>17</v>
      </c>
      <c r="C67" s="21">
        <f>+'[4]16'!$E$23/10^6</f>
        <v>3.0873000000000001E-2</v>
      </c>
      <c r="D67" s="21">
        <f>+'[4]16'!$F$23/10^6</f>
        <v>4.2539E-2</v>
      </c>
      <c r="E67" s="21">
        <f>+'[4]16'!$G$23/10^6</f>
        <v>3.5085199999999997E-2</v>
      </c>
      <c r="F67" s="21">
        <f>+'[4]16'!$I$23/10^6</f>
        <v>4.6832899999999997E-2</v>
      </c>
      <c r="G67" s="21">
        <f>+'[4]16'!$J$23/10^6</f>
        <v>3.5111100000000006E-2</v>
      </c>
      <c r="H67" s="21">
        <f>+'[4]16'!$K$23/10^6</f>
        <v>3.2175500000000003E-2</v>
      </c>
      <c r="I67" s="21">
        <f>+'[4]16'!$M$23/10^6</f>
        <v>3.5285600000000007E-2</v>
      </c>
      <c r="J67" s="21">
        <f>+'[4]16'!$N$23/10^6</f>
        <v>2.0943199999999999E-2</v>
      </c>
      <c r="K67" s="21">
        <f>+'[4]16'!$O$23/10^6</f>
        <v>2.3637699999999998E-2</v>
      </c>
      <c r="L67" s="21">
        <f>+'[4]16'!$Q$23/10^6</f>
        <v>2.7702300000000003E-2</v>
      </c>
      <c r="M67" s="21">
        <f>+'[4]16'!$R$23/10^6</f>
        <v>2.2766999999999999E-2</v>
      </c>
      <c r="N67" s="21">
        <f>+'[4]16'!$S$23/10^6</f>
        <v>2.7689100000000005E-2</v>
      </c>
      <c r="O67" s="22">
        <f t="shared" si="4"/>
        <v>0.38064160000000002</v>
      </c>
    </row>
    <row r="68" spans="1:15">
      <c r="A68" s="10">
        <v>1010</v>
      </c>
      <c r="B68" s="10" t="s">
        <v>19</v>
      </c>
      <c r="C68" s="21">
        <f>+'[4]18'!$E$23/10^6</f>
        <v>5.8376999999999998E-2</v>
      </c>
      <c r="D68" s="21">
        <f>+'[4]18'!$F$23/10^6</f>
        <v>6.7035999999999998E-2</v>
      </c>
      <c r="E68" s="21">
        <f>+'[4]18'!$G$23/10^6</f>
        <v>5.6756000000000001E-2</v>
      </c>
      <c r="F68" s="21">
        <f>+'[4]18'!$I$23/10^6</f>
        <v>6.6903000000000004E-2</v>
      </c>
      <c r="G68" s="21">
        <f>+'[4]18'!$J$23/10^6</f>
        <v>5.2788000000000002E-2</v>
      </c>
      <c r="H68" s="21">
        <f>+'[4]18'!$K$23/10^6</f>
        <v>5.7881000000000002E-2</v>
      </c>
      <c r="I68" s="21">
        <f>+'[4]18'!$M$23/10^6</f>
        <v>5.7903999999999997E-2</v>
      </c>
      <c r="J68" s="21">
        <f>+'[4]18'!$N$23/10^6</f>
        <v>6.0099E-2</v>
      </c>
      <c r="K68" s="21">
        <f>+'[4]18'!$O$23/10^6</f>
        <v>4.6179999999999999E-2</v>
      </c>
      <c r="L68" s="21">
        <f>+'[4]18'!$Q$23/10^6</f>
        <v>5.0525E-2</v>
      </c>
      <c r="M68" s="21">
        <f>+'[4]18'!$R$23/10^6</f>
        <v>5.4633000000000001E-2</v>
      </c>
      <c r="N68" s="21">
        <f>+'[4]18'!$S$23/10^6</f>
        <v>5.3129000000000003E-2</v>
      </c>
      <c r="O68" s="22">
        <f t="shared" si="4"/>
        <v>0.68221100000000012</v>
      </c>
    </row>
    <row r="69" spans="1:15">
      <c r="A69" s="10">
        <v>1011</v>
      </c>
      <c r="B69" s="10" t="s">
        <v>20</v>
      </c>
      <c r="C69" s="21">
        <f>+'[4]19'!$E$23/10^6</f>
        <v>8.9339999999999992E-3</v>
      </c>
      <c r="D69" s="21">
        <f>+'[4]19'!$F$23/10^6</f>
        <v>1.5476E-2</v>
      </c>
      <c r="E69" s="21">
        <f>+'[4]19'!$G$23/10^6</f>
        <v>9.0869999999999996E-3</v>
      </c>
      <c r="F69" s="21">
        <f>+'[4]19'!$I$23/10^6</f>
        <v>5.5420000000000001E-3</v>
      </c>
      <c r="G69" s="21">
        <f>+'[4]19'!$J$23/10^6</f>
        <v>8.0350000000000005E-3</v>
      </c>
      <c r="H69" s="21">
        <f>+'[4]19'!$K$23/10^6</f>
        <v>7.1669999999999998E-3</v>
      </c>
      <c r="I69" s="21">
        <f>+'[4]19'!$M$23/10^6</f>
        <v>7.3920000000000001E-3</v>
      </c>
      <c r="J69" s="21">
        <f>+'[4]19'!$N$23/10^6</f>
        <v>4.8690000000000001E-3</v>
      </c>
      <c r="K69" s="21">
        <f>+'[4]19'!$O$23/10^6</f>
        <v>7.8040000000000002E-3</v>
      </c>
      <c r="L69" s="21">
        <f>+'[4]19'!$Q$23/10^6</f>
        <v>9.2599999999999991E-3</v>
      </c>
      <c r="M69" s="21">
        <f>+'[4]19'!$R$23/10^6</f>
        <v>9.5639999999999996E-3</v>
      </c>
      <c r="N69" s="21">
        <f>+'[4]19'!$S$23/10^6</f>
        <v>1.9095999999999998E-2</v>
      </c>
      <c r="O69" s="22">
        <f t="shared" si="4"/>
        <v>0.11222600000000002</v>
      </c>
    </row>
    <row r="70" spans="1:15">
      <c r="A70" s="10">
        <v>1012</v>
      </c>
      <c r="B70" s="10" t="s">
        <v>21</v>
      </c>
      <c r="C70" s="21">
        <f>+'[4]20'!$E$23/10^6</f>
        <v>6.6189999999999999E-2</v>
      </c>
      <c r="D70" s="21">
        <f>+'[4]20'!$F$23/10^6</f>
        <v>0.10911899999999999</v>
      </c>
      <c r="E70" s="21">
        <f>+'[4]20'!$G$23/10^6</f>
        <v>0.114885</v>
      </c>
      <c r="F70" s="21">
        <f>+'[4]20'!$I$23/10^6</f>
        <v>0.115859</v>
      </c>
      <c r="G70" s="21">
        <f>+'[4]20'!$J$23/10^6</f>
        <v>0.116384</v>
      </c>
      <c r="H70" s="21">
        <f>+'[4]20'!$K$23/10^6</f>
        <v>8.3742999999999998E-2</v>
      </c>
      <c r="I70" s="21">
        <f>+'[4]20'!$M$23/10^6</f>
        <v>0.115117</v>
      </c>
      <c r="J70" s="21">
        <f>+'[4]20'!$N$23/10^6</f>
        <v>0.110941</v>
      </c>
      <c r="K70" s="21">
        <f>+'[4]20'!$O$23/10^6</f>
        <v>0.107415</v>
      </c>
      <c r="L70" s="21">
        <f>+'[4]20'!$Q$23/10^6</f>
        <v>0.101772</v>
      </c>
      <c r="M70" s="21">
        <f>+'[4]20'!$R$23/10^6</f>
        <v>9.8581000000000002E-2</v>
      </c>
      <c r="N70" s="21">
        <f>+'[4]20'!$S$23/10^6</f>
        <v>9.6754000000000007E-2</v>
      </c>
      <c r="O70" s="22">
        <f t="shared" si="4"/>
        <v>1.2367600000000001</v>
      </c>
    </row>
    <row r="71" spans="1:15">
      <c r="A71" s="10">
        <v>1013</v>
      </c>
      <c r="B71" s="10" t="s">
        <v>22</v>
      </c>
      <c r="C71" s="21">
        <f>+'[4]21'!$E$23/10^6</f>
        <v>4.4770000000000001E-3</v>
      </c>
      <c r="D71" s="21">
        <f>+'[4]21'!$F$23/10^6</f>
        <v>3.5829999999999998E-3</v>
      </c>
      <c r="E71" s="21">
        <f>+'[4]21'!$G$23/10^6</f>
        <v>4.0239999999999998E-3</v>
      </c>
      <c r="F71" s="21">
        <f>+'[4]21'!$I$23/10^6</f>
        <v>5.0480000000000004E-3</v>
      </c>
      <c r="G71" s="21">
        <f>+'[4]21'!$J$23/10^6</f>
        <v>4.6579999999999998E-3</v>
      </c>
      <c r="H71" s="21">
        <f>+'[4]21'!$K$23/10^6</f>
        <v>5.2310000000000004E-3</v>
      </c>
      <c r="I71" s="21">
        <f>+'[4]21'!$M$23/10^6</f>
        <v>5.4039999999999999E-3</v>
      </c>
      <c r="J71" s="21">
        <f>+'[4]21'!$N$23/10^6</f>
        <v>5.7780000000000001E-3</v>
      </c>
      <c r="K71" s="21">
        <f>+'[4]21'!$O$23/10^6</f>
        <v>5.7479999999999996E-3</v>
      </c>
      <c r="L71" s="21">
        <f>+'[4]21'!$Q$23/10^6</f>
        <v>4.888E-3</v>
      </c>
      <c r="M71" s="21">
        <f>+'[4]21'!$R$23/10^6</f>
        <v>5.156E-3</v>
      </c>
      <c r="N71" s="21">
        <f>+'[4]21'!$S$23/10^6</f>
        <v>5.0169999999999998E-3</v>
      </c>
      <c r="O71" s="22">
        <f t="shared" si="4"/>
        <v>5.9012000000000009E-2</v>
      </c>
    </row>
    <row r="72" spans="1:15">
      <c r="A72" s="10">
        <v>1014</v>
      </c>
      <c r="B72" s="10" t="s">
        <v>23</v>
      </c>
      <c r="C72" s="21">
        <f>+'[4]22'!$E$23/10^6</f>
        <v>0.22475600000000001</v>
      </c>
      <c r="D72" s="21">
        <f>+'[4]22'!$F$23/10^6</f>
        <v>0.22914899999999999</v>
      </c>
      <c r="E72" s="21">
        <f>+'[4]22'!$G$23/10^6</f>
        <v>0.28609899999999999</v>
      </c>
      <c r="F72" s="21">
        <f>+'[4]22'!$I$23/10^6</f>
        <v>0.23821400000000001</v>
      </c>
      <c r="G72" s="21">
        <f>+'[4]22'!$J$23/10^6</f>
        <v>0.210318</v>
      </c>
      <c r="H72" s="21">
        <f>+'[4]22'!$K$23/10^6</f>
        <v>0.279061</v>
      </c>
      <c r="I72" s="21">
        <f>+'[4]22'!$M$23/10^6</f>
        <v>0.27227600000000002</v>
      </c>
      <c r="J72" s="21">
        <f>+'[4]22'!$N$23/10^6</f>
        <v>0.141933</v>
      </c>
      <c r="K72" s="21">
        <f>+'[4]22'!$O$23/10^6</f>
        <v>0.23882900000000001</v>
      </c>
      <c r="L72" s="21">
        <f>+'[4]22'!$Q$23/10^6</f>
        <v>0.237515</v>
      </c>
      <c r="M72" s="21">
        <f>+'[4]22'!$R$23/10^6</f>
        <v>0.282086</v>
      </c>
      <c r="N72" s="21">
        <f>+'[4]22'!$S$23/10^6</f>
        <v>0.28379300000000002</v>
      </c>
      <c r="O72" s="22">
        <f t="shared" si="4"/>
        <v>2.9240290000000004</v>
      </c>
    </row>
    <row r="73" spans="1:15">
      <c r="A73" s="10">
        <v>1015</v>
      </c>
      <c r="B73" s="10" t="s">
        <v>24</v>
      </c>
      <c r="C73" s="21">
        <f>+'[4]23'!$E$23/10^6</f>
        <v>1.5159699999999996E-2</v>
      </c>
      <c r="D73" s="21">
        <f>+'[4]23'!$F$23/10^6</f>
        <v>1.6923000000000001E-2</v>
      </c>
      <c r="E73" s="21">
        <f>+'[4]23'!$G$23/10^6</f>
        <v>1.6757000000000001E-2</v>
      </c>
      <c r="F73" s="21">
        <f>+'[4]23'!$I$23/10^6</f>
        <v>1.7409000000000001E-2</v>
      </c>
      <c r="G73" s="21">
        <f>+'[4]23'!$J$23/10^6</f>
        <v>1.5219E-2</v>
      </c>
      <c r="H73" s="21">
        <f>+'[4]23'!$K$23/10^6</f>
        <v>1.6045E-2</v>
      </c>
      <c r="I73" s="21">
        <f>+'[4]23'!$M$23/10^6</f>
        <v>1.6983999999999999E-2</v>
      </c>
      <c r="J73" s="21">
        <f>+'[4]23'!$N$23/10^6</f>
        <v>1.7024999999999998E-2</v>
      </c>
      <c r="K73" s="21">
        <f>+'[4]23'!$O$23/10^6</f>
        <v>1.3407000000000001E-2</v>
      </c>
      <c r="L73" s="21">
        <f>+'[4]23'!$Q$23/10^6</f>
        <v>1.248E-2</v>
      </c>
      <c r="M73" s="21">
        <f>+'[4]23'!$R$23/10^6</f>
        <v>1.2952E-2</v>
      </c>
      <c r="N73" s="21">
        <f>+'[4]23'!$S$23/10^6</f>
        <v>1.3388000000000001E-2</v>
      </c>
      <c r="O73" s="22">
        <f t="shared" si="4"/>
        <v>0.18374869999999999</v>
      </c>
    </row>
    <row r="74" spans="1:15">
      <c r="A74" s="10">
        <v>1016</v>
      </c>
      <c r="B74" s="10" t="s">
        <v>25</v>
      </c>
      <c r="C74" s="21">
        <f>+'[4]24'!$E$23/10^6</f>
        <v>5.5529000000000002E-2</v>
      </c>
      <c r="D74" s="21">
        <f>+'[4]24'!$F$23/10^6</f>
        <v>6.1504399999999994E-2</v>
      </c>
      <c r="E74" s="21">
        <f>+'[4]24'!$G$23/10^6</f>
        <v>5.5861000000000001E-2</v>
      </c>
      <c r="F74" s="21">
        <f>+'[4]24'!$I$23/10^6</f>
        <v>5.1482E-2</v>
      </c>
      <c r="G74" s="21">
        <f>+'[4]24'!$J$23/10^6</f>
        <v>3.7754999999999997E-2</v>
      </c>
      <c r="H74" s="21">
        <f>+'[4]24'!$K$23/10^6</f>
        <v>4.4918E-2</v>
      </c>
      <c r="I74" s="21">
        <f>+'[4]24'!$M$23/10^6</f>
        <v>5.6362000000000002E-2</v>
      </c>
      <c r="J74" s="21">
        <f>+'[4]24'!$N$23/10^6</f>
        <v>2.1756999999999999E-2</v>
      </c>
      <c r="K74" s="21">
        <f>+'[4]24'!$O$23/10^6</f>
        <v>4.3236999999999998E-2</v>
      </c>
      <c r="L74" s="21">
        <f>+'[4]24'!$Q$23/10^6</f>
        <v>5.4912999999999997E-2</v>
      </c>
      <c r="M74" s="21">
        <f>+'[4]24'!$R$23/10^6</f>
        <v>5.8404999999999999E-2</v>
      </c>
      <c r="N74" s="21">
        <f>+'[4]24'!$S$23/10^6</f>
        <v>4.8403000000000002E-2</v>
      </c>
      <c r="O74" s="22">
        <f t="shared" si="4"/>
        <v>0.59012640000000005</v>
      </c>
    </row>
    <row r="75" spans="1:15">
      <c r="A75" s="10">
        <v>1017</v>
      </c>
      <c r="B75" s="10" t="s">
        <v>26</v>
      </c>
      <c r="C75" s="21">
        <f>+'[4]25'!$E$23/10^6</f>
        <v>9.4385999999999998E-2</v>
      </c>
      <c r="D75" s="21">
        <f>+'[4]25'!$F$23/10^6</f>
        <v>9.0826000000000004E-2</v>
      </c>
      <c r="E75" s="21">
        <f>+'[4]25'!$G$23/10^6</f>
        <v>8.7354000000000001E-2</v>
      </c>
      <c r="F75" s="21">
        <f>+'[4]25'!$I$23/10^6</f>
        <v>7.9471E-2</v>
      </c>
      <c r="G75" s="21">
        <f>+'[4]25'!$J$23/10^6</f>
        <v>7.2756000000000001E-2</v>
      </c>
      <c r="H75" s="21">
        <f>+'[4]25'!$K$23/10^6</f>
        <v>8.7447999999999998E-2</v>
      </c>
      <c r="I75" s="21">
        <f>+'[4]25'!$M$23/10^6</f>
        <v>8.4739999999999996E-2</v>
      </c>
      <c r="J75" s="21">
        <f>+'[4]25'!$N$23/10^6</f>
        <v>3.7872000000000003E-2</v>
      </c>
      <c r="K75" s="21">
        <f>+'[4]25'!$O$23/10^6</f>
        <v>9.5852000000000007E-2</v>
      </c>
      <c r="L75" s="21">
        <f>+'[4]25'!$Q$23/10^6</f>
        <v>0.109871</v>
      </c>
      <c r="M75" s="21">
        <f>+'[4]25'!$R$23/10^6</f>
        <v>9.9100999999999995E-2</v>
      </c>
      <c r="N75" s="21">
        <f>+'[4]25'!$S$23/10^6</f>
        <v>8.7658E-2</v>
      </c>
      <c r="O75" s="22">
        <f t="shared" si="4"/>
        <v>1.0273349999999999</v>
      </c>
    </row>
    <row r="76" spans="1:15">
      <c r="A76" s="10">
        <v>1018</v>
      </c>
      <c r="B76" s="10" t="s">
        <v>27</v>
      </c>
      <c r="C76" s="21">
        <f>+'[4]26'!$E$23/10^6</f>
        <v>3.9065000000000003E-2</v>
      </c>
      <c r="D76" s="21">
        <f>+'[4]26'!$F$23/10^6</f>
        <v>4.0218999999999998E-2</v>
      </c>
      <c r="E76" s="21">
        <f>+'[4]26'!$G$23/10^6</f>
        <v>4.1653000000000003E-2</v>
      </c>
      <c r="F76" s="21">
        <f>+'[4]26'!$I$23/10^6</f>
        <v>3.9914999999999999E-2</v>
      </c>
      <c r="G76" s="21">
        <f>+'[4]26'!$J$23/10^6</f>
        <v>3.8557000000000001E-2</v>
      </c>
      <c r="H76" s="21">
        <f>+'[4]26'!$K$23/10^6</f>
        <v>3.7058000000000001E-2</v>
      </c>
      <c r="I76" s="21">
        <f>+'[4]26'!$M$23/10^6</f>
        <v>3.6202999999999999E-2</v>
      </c>
      <c r="J76" s="21">
        <f>+'[4]26'!$N$23/10^6</f>
        <v>3.2232999999999998E-2</v>
      </c>
      <c r="K76" s="21">
        <f>+'[4]26'!$O$23/10^6</f>
        <v>3.5872000000000001E-2</v>
      </c>
      <c r="L76" s="21">
        <f>+'[4]26'!$Q$23/10^6</f>
        <v>3.4086999999999999E-2</v>
      </c>
      <c r="M76" s="21">
        <f>+'[4]26'!$R$23/10^6</f>
        <v>3.4257999999999997E-2</v>
      </c>
      <c r="N76" s="21">
        <f>+'[4]26'!$S$23/10^6</f>
        <v>3.0185E-2</v>
      </c>
      <c r="O76" s="22">
        <f t="shared" si="4"/>
        <v>0.43930500000000006</v>
      </c>
    </row>
    <row r="77" spans="1:15">
      <c r="A77" s="10">
        <v>1019</v>
      </c>
      <c r="B77" s="10" t="s">
        <v>28</v>
      </c>
      <c r="C77" s="21">
        <f>+'[4]27'!$E$23/10^6</f>
        <v>1.2227999999999999E-2</v>
      </c>
      <c r="D77" s="21">
        <f>+'[4]27'!$F$23/10^6</f>
        <v>2.1524000000000001E-2</v>
      </c>
      <c r="E77" s="21">
        <f>+'[4]27'!$G$23/10^6</f>
        <v>2.7642E-2</v>
      </c>
      <c r="F77" s="21">
        <f>+'[4]27'!$I$23/10^6</f>
        <v>2.9950000000000001E-2</v>
      </c>
      <c r="G77" s="21">
        <f>+'[4]27'!$J$23/10^6</f>
        <v>2.6894000000000001E-2</v>
      </c>
      <c r="H77" s="21">
        <f>+'[4]27'!$K$23/10^6</f>
        <v>1.9109000000000001E-2</v>
      </c>
      <c r="I77" s="21">
        <f>+'[4]27'!$M$23/10^6</f>
        <v>1.3819E-2</v>
      </c>
      <c r="J77" s="21">
        <f>+'[4]27'!$N$23/10^6</f>
        <v>1.932E-2</v>
      </c>
      <c r="K77" s="21">
        <f>+'[4]27'!$O$23/10^6</f>
        <v>2.7369999999999998E-2</v>
      </c>
      <c r="L77" s="21">
        <f>+'[4]27'!$Q$23/10^6</f>
        <v>2.4476999999999999E-2</v>
      </c>
      <c r="M77" s="21">
        <f>+'[4]27'!$R$23/10^6</f>
        <v>3.5979999999999998E-2</v>
      </c>
      <c r="N77" s="21">
        <f>+'[4]27'!$S$23/10^6</f>
        <v>2.1455999999999999E-2</v>
      </c>
      <c r="O77" s="22">
        <f t="shared" si="4"/>
        <v>0.27976899999999999</v>
      </c>
    </row>
    <row r="78" spans="1:15">
      <c r="A78" s="10">
        <v>1020</v>
      </c>
      <c r="B78" s="10" t="s">
        <v>29</v>
      </c>
      <c r="C78" s="21">
        <f>+'[4]28'!$E$23/10^6</f>
        <v>0.134129</v>
      </c>
      <c r="D78" s="21">
        <f>+'[4]28'!$F$23/10^6</f>
        <v>0.116859</v>
      </c>
      <c r="E78" s="21">
        <f>+'[4]28'!$G$23/10^6</f>
        <v>0.11061600000000001</v>
      </c>
      <c r="F78" s="21">
        <f>+'[4]28'!$I$23/10^6</f>
        <v>0.10385</v>
      </c>
      <c r="G78" s="21">
        <f>+'[4]28'!$J$23/10^6</f>
        <v>0.101006</v>
      </c>
      <c r="H78" s="21">
        <f>+'[4]28'!$K$23/10^6</f>
        <v>9.5612000000000003E-2</v>
      </c>
      <c r="I78" s="21">
        <f>+'[4]28'!$M$23/10^6</f>
        <v>9.5426999999999998E-2</v>
      </c>
      <c r="J78" s="21">
        <f>+'[4]28'!$N$23/10^6</f>
        <v>9.8446000000000006E-2</v>
      </c>
      <c r="K78" s="21">
        <f>+'[4]28'!$O$23/10^6</f>
        <v>8.8927000000000006E-2</v>
      </c>
      <c r="L78" s="21">
        <f>+'[4]28'!$Q$23/10^6</f>
        <v>0.10019</v>
      </c>
      <c r="M78" s="21">
        <f>+'[4]28'!$R$23/10^6</f>
        <v>9.7932000000000005E-2</v>
      </c>
      <c r="N78" s="21">
        <f>+'[4]28'!$S$23/10^6</f>
        <v>9.3821000000000002E-2</v>
      </c>
      <c r="O78" s="22">
        <f t="shared" si="4"/>
        <v>1.236815</v>
      </c>
    </row>
    <row r="79" spans="1:15">
      <c r="A79" s="10">
        <v>1021</v>
      </c>
      <c r="B79" s="10" t="s">
        <v>30</v>
      </c>
      <c r="C79" s="21">
        <f>+'[4]29'!$E$23/10^6</f>
        <v>9.5429999999999994E-3</v>
      </c>
      <c r="D79" s="21">
        <f>+'[4]29'!$F$23/10^6</f>
        <v>9.7099999999999999E-3</v>
      </c>
      <c r="E79" s="21">
        <f>+'[4]29'!$G$23/10^6</f>
        <v>1.1350000000000001E-2</v>
      </c>
      <c r="F79" s="21">
        <f>+'[4]29'!$I$23/10^6</f>
        <v>1.2232E-2</v>
      </c>
      <c r="G79" s="21">
        <f>+'[4]29'!$J$23/10^6</f>
        <v>1.1282E-2</v>
      </c>
      <c r="H79" s="21">
        <f>+'[4]29'!$K$23/10^6</f>
        <v>1.2145E-2</v>
      </c>
      <c r="I79" s="21">
        <f>+'[4]29'!$M$23/10^6</f>
        <v>1.1875999999999999E-2</v>
      </c>
      <c r="J79" s="21">
        <f>+'[4]29'!$N$23/10^6</f>
        <v>1.3443999999999999E-2</v>
      </c>
      <c r="K79" s="21">
        <f>+'[4]29'!$O$23/10^6</f>
        <v>1.2328E-2</v>
      </c>
      <c r="L79" s="21">
        <f>+'[4]29'!$Q$23/10^6</f>
        <v>1.1497E-2</v>
      </c>
      <c r="M79" s="21">
        <f>+'[4]29'!$R$23/10^6</f>
        <v>1.0996000000000001E-2</v>
      </c>
      <c r="N79" s="21">
        <f>+'[4]29'!$S$23/10^6</f>
        <v>1.1225000000000001E-2</v>
      </c>
      <c r="O79" s="22">
        <f t="shared" si="4"/>
        <v>0.13762800000000003</v>
      </c>
    </row>
    <row r="80" spans="1:15">
      <c r="A80" s="10">
        <v>1022</v>
      </c>
      <c r="B80" s="10" t="s">
        <v>31</v>
      </c>
      <c r="C80" s="21">
        <f>+'[4]30'!$E$23/10^6</f>
        <v>0.131216</v>
      </c>
      <c r="D80" s="21">
        <f>+'[4]30'!$F$23/10^6</f>
        <v>0.20272299999999999</v>
      </c>
      <c r="E80" s="21">
        <f>+'[4]30'!$G$23/10^6</f>
        <v>0.13369800000000001</v>
      </c>
      <c r="F80" s="21">
        <f>+'[4]30'!$I$23/10^6</f>
        <v>0.119349</v>
      </c>
      <c r="G80" s="21">
        <f>+'[4]30'!$J$23/10^6</f>
        <v>0.14247699999999999</v>
      </c>
      <c r="H80" s="21">
        <f>+'[4]30'!$K$23/10^6</f>
        <v>0.14085600000000001</v>
      </c>
      <c r="I80" s="21">
        <f>+'[4]30'!$M$23/10^6</f>
        <v>0.13858300000000001</v>
      </c>
      <c r="J80" s="21">
        <f>+'[4]30'!$N$23/10^6</f>
        <v>0.11476</v>
      </c>
      <c r="K80" s="21">
        <f>+'[4]30'!$O$23/10^6</f>
        <v>0.10470599999999999</v>
      </c>
      <c r="L80" s="21">
        <f>+'[4]30'!$Q$23/10^6</f>
        <v>0.13861799999999999</v>
      </c>
      <c r="M80" s="21">
        <f>+'[4]30'!$R$23/10^6</f>
        <v>0.147229</v>
      </c>
      <c r="N80" s="21">
        <f>+'[4]30'!$S$23/10^6</f>
        <v>0.109989</v>
      </c>
      <c r="O80" s="22">
        <f t="shared" si="4"/>
        <v>1.6242039999999998</v>
      </c>
    </row>
    <row r="81" spans="1:15">
      <c r="A81" s="10">
        <v>1023</v>
      </c>
      <c r="B81" s="10" t="s">
        <v>32</v>
      </c>
      <c r="C81" s="21">
        <f>+'[4]31'!$E$23/10^6</f>
        <v>3.7139999999999999E-2</v>
      </c>
      <c r="D81" s="21">
        <f>+'[4]31'!$F$23/10^6</f>
        <v>2.9860999999999999E-2</v>
      </c>
      <c r="E81" s="21">
        <f>+'[4]31'!$G$23/10^6</f>
        <v>3.6549999999999999E-2</v>
      </c>
      <c r="F81" s="21">
        <f>+'[4]31'!$I$23/10^6</f>
        <v>3.1562E-2</v>
      </c>
      <c r="G81" s="21">
        <f>+'[4]31'!$J$23/10^6</f>
        <v>3.5700000000000003E-2</v>
      </c>
      <c r="H81" s="21">
        <f>+'[4]31'!$K$23/10^6</f>
        <v>3.4252999999999999E-2</v>
      </c>
      <c r="I81" s="21">
        <f>+'[4]31'!$M$23/10^6</f>
        <v>3.041E-2</v>
      </c>
      <c r="J81" s="21">
        <f>+'[4]31'!$N$23/10^6</f>
        <v>2.231E-2</v>
      </c>
      <c r="K81" s="21">
        <f>+'[4]31'!$O$23/10^6</f>
        <v>2.5190000000000001E-2</v>
      </c>
      <c r="L81" s="21">
        <f>+'[4]31'!$Q$23/10^6</f>
        <v>2.2814000000000001E-2</v>
      </c>
      <c r="M81" s="21">
        <f>+'[4]31'!$R$23/10^6</f>
        <v>2.3140000000000001E-2</v>
      </c>
      <c r="N81" s="21">
        <f>+'[4]31'!$S$23/10^6</f>
        <v>2.4265999999999999E-2</v>
      </c>
      <c r="O81" s="22">
        <f t="shared" si="4"/>
        <v>0.35319600000000001</v>
      </c>
    </row>
    <row r="82" spans="1:15">
      <c r="A82" s="10">
        <v>1024</v>
      </c>
      <c r="B82" s="10" t="s">
        <v>33</v>
      </c>
      <c r="C82" s="21">
        <f>+'[4]32'!$E$23/10^6</f>
        <v>0.18085282</v>
      </c>
      <c r="D82" s="21">
        <f>+'[4]32'!$F$23/10^6</f>
        <v>0.186172</v>
      </c>
      <c r="E82" s="21">
        <f>+'[4]32'!$G$23/10^6</f>
        <v>0.18331800000000001</v>
      </c>
      <c r="F82" s="21">
        <f>+'[4]32'!$I$23/10^6</f>
        <v>0.17362900000000001</v>
      </c>
      <c r="G82" s="21">
        <f>+'[4]32'!$J$23/10^6</f>
        <v>0.18419786999999999</v>
      </c>
      <c r="H82" s="21">
        <f>+'[4]32'!$K$23/10^6</f>
        <v>0.26241500000000001</v>
      </c>
      <c r="I82" s="21">
        <f>+'[4]32'!$M$23/10^6</f>
        <v>0.220579</v>
      </c>
      <c r="J82" s="21">
        <f>+'[4]32'!$N$23/10^6</f>
        <v>0.15798200000000001</v>
      </c>
      <c r="K82" s="21">
        <f>+'[4]32'!$O$23/10^6</f>
        <v>0.17247199999999999</v>
      </c>
      <c r="L82" s="21">
        <f>+'[4]32'!$Q$23/10^6</f>
        <v>0.18647931000000001</v>
      </c>
      <c r="M82" s="21">
        <f>+'[4]32'!$R$23/10^6</f>
        <v>0.20782700000000001</v>
      </c>
      <c r="N82" s="21">
        <f>+'[4]32'!$S$23/10^6</f>
        <v>0.192775</v>
      </c>
      <c r="O82" s="22">
        <f t="shared" si="4"/>
        <v>2.3086990000000003</v>
      </c>
    </row>
    <row r="83" spans="1:15">
      <c r="A83" s="10">
        <v>1025</v>
      </c>
      <c r="B83" s="10" t="s">
        <v>34</v>
      </c>
      <c r="C83" s="21">
        <f>+'[4]33'!$E$23/10^6</f>
        <v>5.6080999999999999E-2</v>
      </c>
      <c r="D83" s="21">
        <f>+'[4]33'!$F$23/10^6</f>
        <v>3.7360999999999998E-2</v>
      </c>
      <c r="E83" s="21">
        <f>+'[4]33'!$G$23/10^6</f>
        <v>3.8171999999999998E-2</v>
      </c>
      <c r="F83" s="21">
        <f>+'[4]33'!$I$23/10^6</f>
        <v>3.7717000000000001E-2</v>
      </c>
      <c r="G83" s="21">
        <f>+'[4]33'!$J$23/10^6</f>
        <v>3.1634000000000002E-2</v>
      </c>
      <c r="H83" s="21">
        <f>+'[4]33'!$K$23/10^6</f>
        <v>3.8668000000000001E-2</v>
      </c>
      <c r="I83" s="21">
        <f>+'[4]33'!$M$23/10^6</f>
        <v>4.6445E-2</v>
      </c>
      <c r="J83" s="21">
        <f>+'[4]33'!$N$23/10^6</f>
        <v>3.9595999999999999E-2</v>
      </c>
      <c r="K83" s="21">
        <f>+'[4]33'!$O$23/10^6</f>
        <v>3.9961000000000003E-2</v>
      </c>
      <c r="L83" s="21">
        <f>+'[4]33'!$Q$23/10^6</f>
        <v>3.7284999999999999E-2</v>
      </c>
      <c r="M83" s="21">
        <f>+'[4]33'!$R$23/10^6</f>
        <v>4.6413999999999997E-2</v>
      </c>
      <c r="N83" s="21">
        <f>+'[4]33'!$S$23/10^6</f>
        <v>3.1137000000000001E-2</v>
      </c>
      <c r="O83" s="22">
        <f t="shared" si="4"/>
        <v>0.48047100000000009</v>
      </c>
    </row>
    <row r="84" spans="1:15">
      <c r="A84" s="10">
        <v>1026</v>
      </c>
      <c r="B84" s="10" t="s">
        <v>35</v>
      </c>
      <c r="C84" s="21">
        <f>+'[4]34'!$E$23/10^6</f>
        <v>7.9760000000000005E-3</v>
      </c>
      <c r="D84" s="21">
        <f>+'[4]34'!$F$23/10^6</f>
        <v>4.8390000000000004E-3</v>
      </c>
      <c r="E84" s="21">
        <f>+'[4]34'!$G$23/10^6</f>
        <v>9.5739999999999992E-3</v>
      </c>
      <c r="F84" s="21">
        <f>+'[4]34'!$I$23/10^6</f>
        <v>6.9150000000000001E-3</v>
      </c>
      <c r="G84" s="21">
        <f>+'[4]34'!$J$23/10^6</f>
        <v>8.1300000000000001E-3</v>
      </c>
      <c r="H84" s="21">
        <f>+'[4]34'!$K$23/10^6</f>
        <v>9.0819999999999998E-3</v>
      </c>
      <c r="I84" s="21">
        <f>+'[4]34'!$M$23/10^6</f>
        <v>9.5409999999999991E-3</v>
      </c>
      <c r="J84" s="21">
        <f>+'[4]34'!$N$23/10^6</f>
        <v>8.5780000000000006E-3</v>
      </c>
      <c r="K84" s="21">
        <f>+'[4]34'!$O$23/10^6</f>
        <v>5.8389999999999996E-3</v>
      </c>
      <c r="L84" s="21">
        <f>+'[4]34'!$Q$23/10^6</f>
        <v>4.3099999999999996E-3</v>
      </c>
      <c r="M84" s="21">
        <f>+'[4]34'!$R$23/10^6</f>
        <v>6.1809999999999999E-3</v>
      </c>
      <c r="N84" s="21">
        <f>+'[4]34'!$S$23/10^6</f>
        <v>3.3869999999999998E-3</v>
      </c>
      <c r="O84" s="22">
        <f t="shared" si="4"/>
        <v>8.4351999999999996E-2</v>
      </c>
    </row>
    <row r="85" spans="1:15">
      <c r="A85" s="10">
        <v>1027</v>
      </c>
      <c r="B85" s="10" t="s">
        <v>36</v>
      </c>
      <c r="C85" s="21">
        <f>+'[4]35'!$E$23/10^6</f>
        <v>1.0878000000000001E-2</v>
      </c>
      <c r="D85" s="21">
        <f>+'[4]35'!$F$23/10^6</f>
        <v>2.2279999999999999E-3</v>
      </c>
      <c r="E85" s="21">
        <f>+'[4]35'!$G$23/10^6</f>
        <v>4.0870000000000004E-3</v>
      </c>
      <c r="F85" s="21">
        <f>+'[4]35'!$I$23/10^6</f>
        <v>3.4459999999999998E-3</v>
      </c>
      <c r="G85" s="21">
        <f>+'[4]35'!$J$23/10^6</f>
        <v>2.8379999999999998E-3</v>
      </c>
      <c r="H85" s="21">
        <f>+'[4]35'!$K$23/10^6</f>
        <v>7.3289999999999996E-3</v>
      </c>
      <c r="I85" s="21">
        <f>+'[4]35'!$M$23/10^6</f>
        <v>1.3542999999999999E-2</v>
      </c>
      <c r="J85" s="21">
        <f>+'[4]35'!$N$23/10^6</f>
        <v>4.4990000000000004E-3</v>
      </c>
      <c r="K85" s="21">
        <f>+'[4]35'!$O$23/10^6</f>
        <v>2.3240000000000001E-3</v>
      </c>
      <c r="L85" s="21">
        <f>+'[4]35'!$Q$23/10^6</f>
        <v>4.895E-3</v>
      </c>
      <c r="M85" s="21">
        <f>+'[4]35'!$R$23/10^6</f>
        <v>6.2389999999999998E-3</v>
      </c>
      <c r="N85" s="21">
        <f>+'[4]35'!$S$23/10^6</f>
        <v>2.114E-3</v>
      </c>
      <c r="O85" s="22">
        <f t="shared" si="4"/>
        <v>6.4420000000000005E-2</v>
      </c>
    </row>
    <row r="86" spans="1:15">
      <c r="A86" s="10">
        <v>1028</v>
      </c>
      <c r="B86" s="10" t="s">
        <v>37</v>
      </c>
      <c r="C86" s="21">
        <f>+'[4]36'!$E$23/10^6</f>
        <v>8.5642999999999997E-2</v>
      </c>
      <c r="D86" s="21">
        <f>+'[4]36'!$F$23/10^6</f>
        <v>9.7504999999999994E-2</v>
      </c>
      <c r="E86" s="21">
        <f>+'[4]36'!$G$23/10^6</f>
        <v>0.110586</v>
      </c>
      <c r="F86" s="21">
        <f>+'[4]36'!$I$23/10^6</f>
        <v>0.122017</v>
      </c>
      <c r="G86" s="21">
        <f>+'[4]36'!$J$23/10^6</f>
        <v>0.120641</v>
      </c>
      <c r="H86" s="21">
        <f>+'[4]36'!$K$23/10^6</f>
        <v>0.126663</v>
      </c>
      <c r="I86" s="21">
        <f>+'[4]36'!$M$23/10^6</f>
        <v>0.116504</v>
      </c>
      <c r="J86" s="21">
        <f>+'[4]36'!$N$23/10^6</f>
        <v>0.13686599999999999</v>
      </c>
      <c r="K86" s="21">
        <f>+'[4]36'!$O$23/10^6</f>
        <v>0.120361</v>
      </c>
      <c r="L86" s="21">
        <f>+'[4]36'!$Q$23/10^6</f>
        <v>0.110321</v>
      </c>
      <c r="M86" s="21">
        <f>+'[4]36'!$R$23/10^6</f>
        <v>0.114047</v>
      </c>
      <c r="N86" s="21">
        <f>+'[4]36'!$S$23/10^6</f>
        <v>0.109253</v>
      </c>
      <c r="O86" s="22">
        <f t="shared" si="4"/>
        <v>1.3704069999999997</v>
      </c>
    </row>
    <row r="87" spans="1:15">
      <c r="A87" s="10">
        <v>1029</v>
      </c>
      <c r="B87" s="10" t="s">
        <v>38</v>
      </c>
      <c r="C87" s="21">
        <f>+'[4]37'!$E$23/10^6</f>
        <v>5.5259999999999997E-3</v>
      </c>
      <c r="D87" s="21">
        <f>+'[4]37'!$F$23/10^6</f>
        <v>6.1079999999999997E-3</v>
      </c>
      <c r="E87" s="21">
        <f>+'[4]37'!$G$23/10^6</f>
        <v>6.5859999999999998E-3</v>
      </c>
      <c r="F87" s="21">
        <f>+'[4]37'!$I$23/10^6</f>
        <v>6.6030000000000004E-3</v>
      </c>
      <c r="G87" s="21">
        <f>+'[4]37'!$J$23/10^6</f>
        <v>5.8329999999999996E-3</v>
      </c>
      <c r="H87" s="21">
        <f>+'[4]37'!$K$23/10^6</f>
        <v>6.3340000000000002E-3</v>
      </c>
      <c r="I87" s="21">
        <f>+'[4]37'!$M$23/10^6</f>
        <v>7.1999999999999998E-3</v>
      </c>
      <c r="J87" s="21">
        <f>+'[4]37'!$N$23/10^6</f>
        <v>7.1269999999999997E-3</v>
      </c>
      <c r="K87" s="21">
        <f>+'[4]37'!$O$23/10^6</f>
        <v>6.5209999999999999E-3</v>
      </c>
      <c r="L87" s="21">
        <f>+'[4]37'!$Q$23/10^6</f>
        <v>6.1609999999999998E-3</v>
      </c>
      <c r="M87" s="21">
        <f>+'[4]37'!$R$23/10^6</f>
        <v>6.1009999999999997E-3</v>
      </c>
      <c r="N87" s="21">
        <f>+'[4]37'!$S$23/10^6</f>
        <v>6.0039999999999998E-3</v>
      </c>
      <c r="O87" s="22">
        <f t="shared" si="4"/>
        <v>7.6103999999999991E-2</v>
      </c>
    </row>
    <row r="88" spans="1:15">
      <c r="A88" s="15">
        <v>1030</v>
      </c>
      <c r="B88" s="15" t="s">
        <v>18</v>
      </c>
      <c r="C88" s="23">
        <f>+'[4]17'!$E$23/10^6</f>
        <v>1.1981E-2</v>
      </c>
      <c r="D88" s="23">
        <f>+'[4]17'!$F$23/10^6</f>
        <v>1.0500000000000001E-2</v>
      </c>
      <c r="E88" s="23">
        <f>+'[4]17'!$G$23/10^6</f>
        <v>8.6899999999999998E-3</v>
      </c>
      <c r="F88" s="23">
        <f>+'[4]17'!$I$23/10^6</f>
        <v>6.5469999999999999E-3</v>
      </c>
      <c r="G88" s="23">
        <f>+'[4]17'!$J$23/10^6</f>
        <v>1.2019999999999999E-2</v>
      </c>
      <c r="H88" s="23">
        <f>+'[4]17'!$K$23/10^6</f>
        <v>1.3416000000000001E-2</v>
      </c>
      <c r="I88" s="23">
        <f>+'[4]17'!$M$23/10^6</f>
        <v>1.3315E-2</v>
      </c>
      <c r="J88" s="23">
        <f>+'[4]17'!$N$23/10^6</f>
        <v>7.5900000000000004E-3</v>
      </c>
      <c r="K88" s="23">
        <f>+'[4]17'!$O$23/10^6</f>
        <v>7.9810000000000002E-3</v>
      </c>
      <c r="L88" s="23">
        <f>+'[4]17'!$Q$23/10^6</f>
        <v>7.5510000000000004E-3</v>
      </c>
      <c r="M88" s="23">
        <f>+'[4]17'!$R$23/10^6</f>
        <v>7.7559999999999999E-3</v>
      </c>
      <c r="N88" s="23">
        <f>+'[4]17'!$S$23/10^6</f>
        <v>9.1850000000000005E-3</v>
      </c>
      <c r="O88" s="24">
        <f t="shared" si="4"/>
        <v>0.11653200000000001</v>
      </c>
    </row>
    <row r="89" spans="1:15">
      <c r="A89" s="4">
        <v>10300</v>
      </c>
      <c r="B89" s="4" t="s">
        <v>64</v>
      </c>
      <c r="C89" s="18">
        <f>SUM(C62:C88)</f>
        <v>2.56814052</v>
      </c>
      <c r="D89" s="18">
        <f t="shared" ref="D89:N89" si="5">SUM(D62:D88)</f>
        <v>2.9671633999999996</v>
      </c>
      <c r="E89" s="18">
        <f t="shared" si="5"/>
        <v>2.7514382000000004</v>
      </c>
      <c r="F89" s="18">
        <f t="shared" si="5"/>
        <v>2.8543138999999993</v>
      </c>
      <c r="G89" s="18">
        <f t="shared" si="5"/>
        <v>2.67537497</v>
      </c>
      <c r="H89" s="18">
        <f t="shared" si="5"/>
        <v>2.687432499999999</v>
      </c>
      <c r="I89" s="18">
        <f t="shared" si="5"/>
        <v>2.552743599999999</v>
      </c>
      <c r="J89" s="18">
        <f t="shared" si="5"/>
        <v>2.5406241999999994</v>
      </c>
      <c r="K89" s="18">
        <f t="shared" si="5"/>
        <v>2.7088347000000002</v>
      </c>
      <c r="L89" s="18">
        <f t="shared" si="5"/>
        <v>2.7721976099999996</v>
      </c>
      <c r="M89" s="18">
        <f t="shared" si="5"/>
        <v>2.867734</v>
      </c>
      <c r="N89" s="18">
        <f t="shared" si="5"/>
        <v>2.6162301000000006</v>
      </c>
      <c r="O89" s="18">
        <f t="shared" si="4"/>
        <v>32.562227699999994</v>
      </c>
    </row>
    <row r="90" spans="1:15">
      <c r="A90" s="32"/>
      <c r="B90" s="32"/>
      <c r="C90"/>
      <c r="D90"/>
      <c r="E90"/>
      <c r="F90"/>
      <c r="G90"/>
      <c r="H90"/>
      <c r="I90"/>
      <c r="J90"/>
      <c r="K90"/>
      <c r="L90"/>
      <c r="M90"/>
      <c r="N90"/>
      <c r="O90" s="32"/>
    </row>
    <row r="91" spans="1:15">
      <c r="A91" s="3" t="s">
        <v>55</v>
      </c>
      <c r="B91" s="3" t="s">
        <v>41</v>
      </c>
      <c r="C91" s="3" t="s">
        <v>0</v>
      </c>
      <c r="D91" s="3" t="s">
        <v>1</v>
      </c>
      <c r="E91" s="3" t="s">
        <v>2</v>
      </c>
      <c r="F91" s="3" t="s">
        <v>3</v>
      </c>
      <c r="G91" s="3" t="s">
        <v>4</v>
      </c>
      <c r="H91" s="3" t="s">
        <v>5</v>
      </c>
      <c r="I91" s="3" t="s">
        <v>6</v>
      </c>
      <c r="J91" s="3" t="s">
        <v>7</v>
      </c>
      <c r="K91" s="3" t="s">
        <v>8</v>
      </c>
      <c r="L91" s="3" t="s">
        <v>9</v>
      </c>
      <c r="M91" s="3" t="s">
        <v>10</v>
      </c>
      <c r="N91" s="3" t="s">
        <v>11</v>
      </c>
      <c r="O91" s="3" t="s">
        <v>64</v>
      </c>
    </row>
    <row r="92" spans="1:15">
      <c r="A92" s="7">
        <v>1004</v>
      </c>
      <c r="B92" s="7" t="s">
        <v>99</v>
      </c>
      <c r="C92" s="26">
        <f>+'[4]11'!$E$25</f>
        <v>35.542199408257957</v>
      </c>
      <c r="D92" s="26">
        <f>+'[4]11'!$F$25</f>
        <v>38.672438876575015</v>
      </c>
      <c r="E92" s="26">
        <f>+'[4]11'!$G$25</f>
        <v>35.450924292004316</v>
      </c>
      <c r="F92" s="26">
        <f>+'[4]11'!$I$25</f>
        <v>37.301380746073043</v>
      </c>
      <c r="G92" s="26">
        <f>+'[4]11'!$J$25</f>
        <v>36.495381167037216</v>
      </c>
      <c r="H92" s="26">
        <f>+'[4]11'!$K$25</f>
        <v>34.044633063990162</v>
      </c>
      <c r="I92" s="26">
        <f>+'[4]11'!$M$25</f>
        <v>30.261111331286717</v>
      </c>
      <c r="J92" s="26">
        <f>+'[4]11'!$N$25</f>
        <v>34.795664691137176</v>
      </c>
      <c r="K92" s="26">
        <f>+'[4]11'!$O$25</f>
        <v>36.718131976452561</v>
      </c>
      <c r="L92" s="26">
        <f>+'[4]11'!$Q$25</f>
        <v>36.99780727251332</v>
      </c>
      <c r="M92" s="26">
        <f>+'[4]11'!$R$25</f>
        <v>37.022535980911947</v>
      </c>
      <c r="N92" s="26">
        <f>+'[4]11'!$S$25</f>
        <v>34.653611150581945</v>
      </c>
      <c r="O92" s="27">
        <f>+'[4]11'!$T$25</f>
        <v>35.711012259451351</v>
      </c>
    </row>
    <row r="93" spans="1:15">
      <c r="A93" s="10">
        <v>1005</v>
      </c>
      <c r="B93" s="10" t="s">
        <v>13</v>
      </c>
      <c r="C93" s="28">
        <f>+'[4]12'!$E$25</f>
        <v>27.316923076923079</v>
      </c>
      <c r="D93" s="28">
        <f>+'[4]12'!$F$25</f>
        <v>23.000022364860332</v>
      </c>
      <c r="E93" s="28">
        <f>+'[4]12'!$G$25</f>
        <v>22.097924773022051</v>
      </c>
      <c r="F93" s="28">
        <f>+'[4]12'!$I$25</f>
        <v>22.598305543412643</v>
      </c>
      <c r="G93" s="28">
        <f>+'[4]12'!$J$25</f>
        <v>22.020399608774625</v>
      </c>
      <c r="H93" s="28">
        <f>+'[4]12'!$K$25</f>
        <v>19.399178121014597</v>
      </c>
      <c r="I93" s="28">
        <f>+'[4]12'!$M$25</f>
        <v>20.878668139852806</v>
      </c>
      <c r="J93" s="28">
        <f>+'[4]12'!$N$25</f>
        <v>18.690063252397469</v>
      </c>
      <c r="K93" s="28">
        <f>+'[4]12'!$O$25</f>
        <v>17.879013896521943</v>
      </c>
      <c r="L93" s="28">
        <f>+'[4]12'!$Q$25</f>
        <v>19.502880040070124</v>
      </c>
      <c r="M93" s="28">
        <f>+'[4]12'!$R$25</f>
        <v>19.721406074954025</v>
      </c>
      <c r="N93" s="28">
        <f>+'[4]12'!$S$25</f>
        <v>17.762789208229925</v>
      </c>
      <c r="O93" s="29">
        <f>+'[4]12'!$T$25</f>
        <v>20.841434326832495</v>
      </c>
    </row>
    <row r="94" spans="1:15">
      <c r="A94" s="10">
        <v>1006</v>
      </c>
      <c r="B94" s="10" t="s">
        <v>14</v>
      </c>
      <c r="C94" s="28">
        <f>+'[4]13'!$E$25</f>
        <v>18.479712378017464</v>
      </c>
      <c r="D94" s="28">
        <f>+'[4]13'!$F$25</f>
        <v>22.818158369873615</v>
      </c>
      <c r="E94" s="28">
        <f>+'[4]13'!$G$25</f>
        <v>15.535304727337504</v>
      </c>
      <c r="F94" s="28">
        <f>+'[4]13'!$I$25</f>
        <v>19.363918844818134</v>
      </c>
      <c r="G94" s="28">
        <f>+'[4]13'!$J$25</f>
        <v>16.596804568373731</v>
      </c>
      <c r="H94" s="28">
        <f>+'[4]13'!$K$25</f>
        <v>16.295217414331869</v>
      </c>
      <c r="I94" s="28">
        <f>+'[4]13'!$M$25</f>
        <v>22.081116212955777</v>
      </c>
      <c r="J94" s="28">
        <f>+'[4]13'!$N$25</f>
        <v>11.865864548573578</v>
      </c>
      <c r="K94" s="28">
        <f>+'[4]13'!$O$25</f>
        <v>22.326280712834702</v>
      </c>
      <c r="L94" s="28">
        <f>+'[4]13'!$Q$25</f>
        <v>16.493350457803373</v>
      </c>
      <c r="M94" s="28">
        <f>+'[4]13'!$R$25</f>
        <v>18.897556969821391</v>
      </c>
      <c r="N94" s="28">
        <f>+'[4]13'!$S$25</f>
        <v>17.689260261543414</v>
      </c>
      <c r="O94" s="29">
        <f>+'[4]13'!$T$25</f>
        <v>18.243517975064567</v>
      </c>
    </row>
    <row r="95" spans="1:15">
      <c r="A95" s="10">
        <v>1007</v>
      </c>
      <c r="B95" s="10" t="s">
        <v>15</v>
      </c>
      <c r="C95" s="28">
        <f>+'[4]14'!$E$25</f>
        <v>24.157462037801128</v>
      </c>
      <c r="D95" s="28">
        <f>+'[4]14'!$F$25</f>
        <v>26.743953835720735</v>
      </c>
      <c r="E95" s="28">
        <f>+'[4]14'!$G$25</f>
        <v>14.996081319910264</v>
      </c>
      <c r="F95" s="28">
        <f>+'[4]14'!$I$25</f>
        <v>22.11740106645922</v>
      </c>
      <c r="G95" s="28">
        <f>+'[4]14'!$J$25</f>
        <v>13.186675745910867</v>
      </c>
      <c r="H95" s="28">
        <f>+'[4]14'!$K$25</f>
        <v>18.983523683871514</v>
      </c>
      <c r="I95" s="28">
        <f>+'[4]14'!$M$25</f>
        <v>17.191334069835065</v>
      </c>
      <c r="J95" s="28">
        <f>+'[4]14'!$N$25</f>
        <v>19.254440458843973</v>
      </c>
      <c r="K95" s="28">
        <f>+'[4]14'!$O$25</f>
        <v>19.167038531241179</v>
      </c>
      <c r="L95" s="28">
        <f>+'[4]14'!$Q$25</f>
        <v>22.251233264358341</v>
      </c>
      <c r="M95" s="28">
        <f>+'[4]14'!$R$25</f>
        <v>18.713745387880948</v>
      </c>
      <c r="N95" s="28">
        <f>+'[4]14'!$S$25</f>
        <v>17.38112889392816</v>
      </c>
      <c r="O95" s="29">
        <f>+'[4]14'!$T$25</f>
        <v>19.619045276936269</v>
      </c>
    </row>
    <row r="96" spans="1:15">
      <c r="A96" s="10">
        <v>1008</v>
      </c>
      <c r="B96" s="10" t="s">
        <v>16</v>
      </c>
      <c r="C96" s="28">
        <f>+'[4]15'!$E$25</f>
        <v>24.716340885794068</v>
      </c>
      <c r="D96" s="28">
        <f>+'[4]15'!$F$25</f>
        <v>26.22278695468022</v>
      </c>
      <c r="E96" s="28">
        <f>+'[4]15'!$G$25</f>
        <v>25.454895233820157</v>
      </c>
      <c r="F96" s="28">
        <f>+'[4]15'!$I$25</f>
        <v>23.947842844709687</v>
      </c>
      <c r="G96" s="28">
        <f>+'[4]15'!$J$25</f>
        <v>24.042284938415285</v>
      </c>
      <c r="H96" s="28">
        <f>+'[4]15'!$K$25</f>
        <v>24.436485509627392</v>
      </c>
      <c r="I96" s="28">
        <f>+'[4]15'!$M$25</f>
        <v>25.012278623638519</v>
      </c>
      <c r="J96" s="28">
        <f>+'[4]15'!$N$25</f>
        <v>18.237704918032787</v>
      </c>
      <c r="K96" s="28">
        <f>+'[4]15'!$O$25</f>
        <v>18.961145971984536</v>
      </c>
      <c r="L96" s="28">
        <f>+'[4]15'!$Q$25</f>
        <v>23.549488054607508</v>
      </c>
      <c r="M96" s="28">
        <f>+'[4]15'!$R$25</f>
        <v>23.4163131353558</v>
      </c>
      <c r="N96" s="28">
        <f>+'[4]15'!$S$25</f>
        <v>24.402722139099378</v>
      </c>
      <c r="O96" s="29">
        <f>+'[4]15'!$T$25</f>
        <v>23.457693342504935</v>
      </c>
    </row>
    <row r="97" spans="1:15">
      <c r="A97" s="10">
        <v>1009</v>
      </c>
      <c r="B97" s="10" t="s">
        <v>17</v>
      </c>
      <c r="C97" s="28">
        <f>+'[4]16'!$E$25</f>
        <v>25.922567319076048</v>
      </c>
      <c r="D97" s="28">
        <f>+'[4]16'!$F$25</f>
        <v>35.538902395214585</v>
      </c>
      <c r="E97" s="28">
        <f>+'[4]16'!$G$25</f>
        <v>28.152391956734547</v>
      </c>
      <c r="F97" s="28">
        <f>+'[4]16'!$I$25</f>
        <v>37.385268737377359</v>
      </c>
      <c r="G97" s="28">
        <f>+'[4]16'!$J$25</f>
        <v>29.592411229761737</v>
      </c>
      <c r="H97" s="28">
        <f>+'[4]16'!$K$25</f>
        <v>26.90214210464708</v>
      </c>
      <c r="I97" s="28">
        <f>+'[4]16'!$M$25</f>
        <v>30.31695435135623</v>
      </c>
      <c r="J97" s="28">
        <f>+'[4]16'!$N$25</f>
        <v>17.301423390527802</v>
      </c>
      <c r="K97" s="28">
        <f>+'[4]16'!$O$25</f>
        <v>20.268645710071851</v>
      </c>
      <c r="L97" s="28">
        <f>+'[4]16'!$Q$25</f>
        <v>23.929771519889435</v>
      </c>
      <c r="M97" s="28">
        <f>+'[4]16'!$R$25</f>
        <v>19.51752693979374</v>
      </c>
      <c r="N97" s="28">
        <f>+'[4]16'!$S$25</f>
        <v>24.061994890244542</v>
      </c>
      <c r="O97" s="29">
        <f>+'[4]16'!$T$25</f>
        <v>26.646430846558243</v>
      </c>
    </row>
    <row r="98" spans="1:15">
      <c r="A98" s="10">
        <v>1010</v>
      </c>
      <c r="B98" s="10" t="s">
        <v>19</v>
      </c>
      <c r="C98" s="28">
        <f>+'[4]18'!$E$25</f>
        <v>31.494869277166934</v>
      </c>
      <c r="D98" s="28">
        <f>+'[4]18'!$F$25</f>
        <v>34.675825824272458</v>
      </c>
      <c r="E98" s="28">
        <f>+'[4]18'!$G$25</f>
        <v>31.475329832130836</v>
      </c>
      <c r="F98" s="28">
        <f>+'[4]18'!$I$25</f>
        <v>30.698884519554174</v>
      </c>
      <c r="G98" s="28">
        <f>+'[4]18'!$J$25</f>
        <v>30.01040369757645</v>
      </c>
      <c r="H98" s="28">
        <f>+'[4]18'!$K$25</f>
        <v>31.062203832799359</v>
      </c>
      <c r="I98" s="28">
        <f>+'[4]18'!$M$25</f>
        <v>31.089395973154364</v>
      </c>
      <c r="J98" s="28">
        <f>+'[4]18'!$N$25</f>
        <v>31.151645207439199</v>
      </c>
      <c r="K98" s="28">
        <f>+'[4]18'!$O$25</f>
        <v>24.384705963111401</v>
      </c>
      <c r="L98" s="28">
        <f>+'[4]18'!$Q$25</f>
        <v>31.41340097861837</v>
      </c>
      <c r="M98" s="28">
        <f>+'[4]18'!$R$25</f>
        <v>28.702696739010513</v>
      </c>
      <c r="N98" s="28">
        <f>+'[4]18'!$S$25</f>
        <v>28.83590417159667</v>
      </c>
      <c r="O98" s="29">
        <f>+'[4]18'!$T$25</f>
        <v>30.413120495446798</v>
      </c>
    </row>
    <row r="99" spans="1:15">
      <c r="A99" s="10">
        <v>1011</v>
      </c>
      <c r="B99" s="10" t="s">
        <v>20</v>
      </c>
      <c r="C99" s="28">
        <f>+'[4]19'!$E$25</f>
        <v>11.588901428182279</v>
      </c>
      <c r="D99" s="28">
        <f>+'[4]19'!$F$25</f>
        <v>17.18963468138752</v>
      </c>
      <c r="E99" s="28">
        <f>+'[4]19'!$G$25</f>
        <v>10.916626621816434</v>
      </c>
      <c r="F99" s="28">
        <f>+'[4]19'!$I$25</f>
        <v>6.5272952122960959</v>
      </c>
      <c r="G99" s="28">
        <f>+'[4]19'!$J$25</f>
        <v>10.081176367263465</v>
      </c>
      <c r="H99" s="28">
        <f>+'[4]19'!$K$25</f>
        <v>8.6337955210755197</v>
      </c>
      <c r="I99" s="28">
        <f>+'[4]19'!$M$25</f>
        <v>7.6135544340302808</v>
      </c>
      <c r="J99" s="28">
        <f>+'[4]19'!$N$25</f>
        <v>4.9050521331788648</v>
      </c>
      <c r="K99" s="28">
        <f>+'[4]19'!$O$25</f>
        <v>8.7587963950212693</v>
      </c>
      <c r="L99" s="28">
        <f>+'[4]19'!$Q$25</f>
        <v>11.551319794421437</v>
      </c>
      <c r="M99" s="28">
        <f>+'[4]19'!$R$25</f>
        <v>11.360153939350747</v>
      </c>
      <c r="N99" s="28">
        <f>+'[4]19'!$S$25</f>
        <v>21.705673073644249</v>
      </c>
      <c r="O99" s="29">
        <f>+'[4]19'!$T$25</f>
        <v>10.835083247647875</v>
      </c>
    </row>
    <row r="100" spans="1:15">
      <c r="A100" s="10">
        <v>1012</v>
      </c>
      <c r="B100" s="10" t="s">
        <v>21</v>
      </c>
      <c r="C100" s="28">
        <f>+'[4]20'!$E$25</f>
        <v>24.601009462784422</v>
      </c>
      <c r="D100" s="28">
        <f>+'[4]20'!$F$25</f>
        <v>32.770633495305994</v>
      </c>
      <c r="E100" s="28">
        <f>+'[4]20'!$G$25</f>
        <v>34.958555466296644</v>
      </c>
      <c r="F100" s="28">
        <f>+'[4]20'!$I$25</f>
        <v>34.687596367740795</v>
      </c>
      <c r="G100" s="28">
        <f>+'[4]20'!$J$25</f>
        <v>35.084059578752537</v>
      </c>
      <c r="H100" s="28">
        <f>+'[4]20'!$K$25</f>
        <v>27.321546838755143</v>
      </c>
      <c r="I100" s="28">
        <f>+'[4]20'!$M$25</f>
        <v>32.875167064575457</v>
      </c>
      <c r="J100" s="28">
        <f>+'[4]20'!$N$25</f>
        <v>29.094928758192218</v>
      </c>
      <c r="K100" s="28">
        <f>+'[4]20'!$O$25</f>
        <v>30.559119656101441</v>
      </c>
      <c r="L100" s="28">
        <f>+'[4]20'!$Q$25</f>
        <v>30.783191020208161</v>
      </c>
      <c r="M100" s="28">
        <f>+'[4]20'!$R$25</f>
        <v>29.675642318517738</v>
      </c>
      <c r="N100" s="28">
        <f>+'[4]20'!$S$25</f>
        <v>29.674498774731561</v>
      </c>
      <c r="O100" s="29">
        <f>+'[4]20'!$T$25</f>
        <v>31.115541316727107</v>
      </c>
    </row>
    <row r="101" spans="1:15">
      <c r="A101" s="10">
        <v>1013</v>
      </c>
      <c r="B101" s="10" t="s">
        <v>22</v>
      </c>
      <c r="C101" s="28">
        <f>+'[4]21'!$E$25</f>
        <v>30.31144211238998</v>
      </c>
      <c r="D101" s="28">
        <f>+'[4]21'!$F$25</f>
        <v>26.229868228404101</v>
      </c>
      <c r="E101" s="28">
        <f>+'[4]21'!$G$25</f>
        <v>25.484483850538314</v>
      </c>
      <c r="F101" s="28">
        <f>+'[4]21'!$I$25</f>
        <v>28.013318534961154</v>
      </c>
      <c r="G101" s="28">
        <f>+'[4]21'!$J$25</f>
        <v>28.264563106796118</v>
      </c>
      <c r="H101" s="28">
        <f>+'[4]21'!$K$25</f>
        <v>28.138784292630447</v>
      </c>
      <c r="I101" s="28">
        <f>+'[4]21'!$M$25</f>
        <v>28.029045643153527</v>
      </c>
      <c r="J101" s="28">
        <f>+'[4]21'!$N$25</f>
        <v>26.86192468619247</v>
      </c>
      <c r="K101" s="28">
        <f>+'[4]21'!$O$25</f>
        <v>27.647907647907648</v>
      </c>
      <c r="L101" s="28">
        <f>+'[4]21'!$Q$25</f>
        <v>27.276785714285715</v>
      </c>
      <c r="M101" s="28">
        <f>+'[4]21'!$R$25</f>
        <v>27.810140237324703</v>
      </c>
      <c r="N101" s="28">
        <f>+'[4]21'!$S$25</f>
        <v>27.918753478018921</v>
      </c>
      <c r="O101" s="29">
        <f>+'[4]21'!$T$25</f>
        <v>27.663603975248453</v>
      </c>
    </row>
    <row r="102" spans="1:15">
      <c r="A102" s="10">
        <v>1014</v>
      </c>
      <c r="B102" s="10" t="s">
        <v>23</v>
      </c>
      <c r="C102" s="28">
        <f>+'[4]22'!$E$25</f>
        <v>27.234469496390847</v>
      </c>
      <c r="D102" s="28">
        <f>+'[4]22'!$F$25</f>
        <v>26.995578666861441</v>
      </c>
      <c r="E102" s="28">
        <f>+'[4]22'!$G$25</f>
        <v>31.740673024438518</v>
      </c>
      <c r="F102" s="28">
        <f>+'[4]22'!$I$25</f>
        <v>26.302893921208582</v>
      </c>
      <c r="G102" s="28">
        <f>+'[4]22'!$J$25</f>
        <v>24.603114256068075</v>
      </c>
      <c r="H102" s="28">
        <f>+'[4]22'!$K$25</f>
        <v>30.556644453155624</v>
      </c>
      <c r="I102" s="28">
        <f>+'[4]22'!$M$25</f>
        <v>29.622489400567698</v>
      </c>
      <c r="J102" s="28">
        <f>+'[4]22'!$N$25</f>
        <v>15.516042634599618</v>
      </c>
      <c r="K102" s="28">
        <f>+'[4]22'!$O$25</f>
        <v>26.54156896302635</v>
      </c>
      <c r="L102" s="28">
        <f>+'[4]22'!$Q$25</f>
        <v>26.923887858603539</v>
      </c>
      <c r="M102" s="28">
        <f>+'[4]22'!$R$25</f>
        <v>30.858378066163382</v>
      </c>
      <c r="N102" s="28">
        <f>+'[4]22'!$S$25</f>
        <v>30.511537795782679</v>
      </c>
      <c r="O102" s="29">
        <f>+'[4]22'!$T$25</f>
        <v>27.303446316251637</v>
      </c>
    </row>
    <row r="103" spans="1:15">
      <c r="A103" s="10">
        <v>1015</v>
      </c>
      <c r="B103" s="10" t="s">
        <v>24</v>
      </c>
      <c r="C103" s="28">
        <f>+'[4]23'!$E$25</f>
        <v>19.56292262427089</v>
      </c>
      <c r="D103" s="28">
        <f>+'[4]23'!$F$25</f>
        <v>20.53811985727809</v>
      </c>
      <c r="E103" s="28">
        <f>+'[4]23'!$G$25</f>
        <v>20.673616680032076</v>
      </c>
      <c r="F103" s="28">
        <f>+'[4]23'!$I$25</f>
        <v>19.70012447663234</v>
      </c>
      <c r="G103" s="28">
        <f>+'[4]23'!$J$25</f>
        <v>18.886117419306803</v>
      </c>
      <c r="H103" s="28">
        <f>+'[4]23'!$K$25</f>
        <v>18.865151497336893</v>
      </c>
      <c r="I103" s="28">
        <f>+'[4]23'!$M$25</f>
        <v>18.954934041650855</v>
      </c>
      <c r="J103" s="28">
        <f>+'[4]23'!$N$25</f>
        <v>17.238236991585918</v>
      </c>
      <c r="K103" s="28">
        <f>+'[4]23'!$O$25</f>
        <v>16.466470154753132</v>
      </c>
      <c r="L103" s="28">
        <f>+'[4]23'!$Q$25</f>
        <v>16.426239865220595</v>
      </c>
      <c r="M103" s="28">
        <f>+'[4]23'!$R$25</f>
        <v>15.994270119413676</v>
      </c>
      <c r="N103" s="28">
        <f>+'[4]23'!$S$25</f>
        <v>16.525538795763694</v>
      </c>
      <c r="O103" s="29">
        <f>+'[4]23'!$T$25</f>
        <v>18.325336615129302</v>
      </c>
    </row>
    <row r="104" spans="1:15">
      <c r="A104" s="10">
        <v>1016</v>
      </c>
      <c r="B104" s="10" t="s">
        <v>25</v>
      </c>
      <c r="C104" s="28">
        <f>+'[4]24'!$E$25</f>
        <v>35.800447433062338</v>
      </c>
      <c r="D104" s="28">
        <f>+'[4]24'!$F$25</f>
        <v>41.647074756229678</v>
      </c>
      <c r="E104" s="28">
        <f>+'[4]24'!$G$25</f>
        <v>35.926014058872333</v>
      </c>
      <c r="F104" s="28">
        <f>+'[4]24'!$I$25</f>
        <v>33.29948319243482</v>
      </c>
      <c r="G104" s="28">
        <f>+'[4]24'!$J$25</f>
        <v>27.896409043889463</v>
      </c>
      <c r="H104" s="28">
        <f>+'[4]24'!$K$25</f>
        <v>30.386545980977122</v>
      </c>
      <c r="I104" s="28">
        <f>+'[4]24'!$M$25</f>
        <v>35.022245420426017</v>
      </c>
      <c r="J104" s="28">
        <f>+'[4]24'!$N$25</f>
        <v>13.781155977830561</v>
      </c>
      <c r="K104" s="28">
        <f>+'[4]24'!$O$25</f>
        <v>30.233761511513261</v>
      </c>
      <c r="L104" s="28">
        <f>+'[4]24'!$Q$25</f>
        <v>37.164901356976074</v>
      </c>
      <c r="M104" s="28">
        <f>+'[4]24'!$R$25</f>
        <v>38.380658855381704</v>
      </c>
      <c r="N104" s="28">
        <f>+'[4]24'!$S$25</f>
        <v>33.260266065636856</v>
      </c>
      <c r="O104" s="29">
        <f>+'[4]24'!$T$25</f>
        <v>32.72456861343538</v>
      </c>
    </row>
    <row r="105" spans="1:15">
      <c r="A105" s="10">
        <v>1017</v>
      </c>
      <c r="B105" s="10" t="s">
        <v>26</v>
      </c>
      <c r="C105" s="28">
        <f>+'[4]25'!$E$25</f>
        <v>33.826833962304725</v>
      </c>
      <c r="D105" s="28">
        <f>+'[4]25'!$F$25</f>
        <v>32.895456438673691</v>
      </c>
      <c r="E105" s="28">
        <f>+'[4]25'!$G$25</f>
        <v>29.220955165365972</v>
      </c>
      <c r="F105" s="28">
        <f>+'[4]25'!$I$25</f>
        <v>28.947703919018842</v>
      </c>
      <c r="G105" s="28">
        <f>+'[4]25'!$J$25</f>
        <v>27.015305554111556</v>
      </c>
      <c r="H105" s="28">
        <f>+'[4]25'!$K$25</f>
        <v>31.229309439716591</v>
      </c>
      <c r="I105" s="28">
        <f>+'[4]25'!$M$25</f>
        <v>31.546422455513365</v>
      </c>
      <c r="J105" s="28">
        <f>+'[4]25'!$N$25</f>
        <v>12.787293741073508</v>
      </c>
      <c r="K105" s="28">
        <f>+'[4]25'!$O$25</f>
        <v>31.821682779135237</v>
      </c>
      <c r="L105" s="28">
        <f>+'[4]25'!$Q$25</f>
        <v>37.364225618423824</v>
      </c>
      <c r="M105" s="28">
        <f>+'[4]25'!$R$25</f>
        <v>33.690977640431484</v>
      </c>
      <c r="N105" s="28">
        <f>+'[4]25'!$S$25</f>
        <v>31.174382792884426</v>
      </c>
      <c r="O105" s="29">
        <f>+'[4]25'!$T$25</f>
        <v>30.0977080173543</v>
      </c>
    </row>
    <row r="106" spans="1:15">
      <c r="A106" s="10">
        <v>1018</v>
      </c>
      <c r="B106" s="10" t="s">
        <v>27</v>
      </c>
      <c r="C106" s="28">
        <f>+'[4]26'!$E$25</f>
        <v>32.845395843142533</v>
      </c>
      <c r="D106" s="28">
        <f>+'[4]26'!$F$25</f>
        <v>32.635490964564212</v>
      </c>
      <c r="E106" s="28">
        <f>+'[4]26'!$G$25</f>
        <v>32.86881041625567</v>
      </c>
      <c r="F106" s="28">
        <f>+'[4]26'!$I$25</f>
        <v>33.591981350411956</v>
      </c>
      <c r="G106" s="28">
        <f>+'[4]26'!$J$25</f>
        <v>29.562130540455581</v>
      </c>
      <c r="H106" s="28">
        <f>+'[4]26'!$K$25</f>
        <v>29.880664408966297</v>
      </c>
      <c r="I106" s="28">
        <f>+'[4]26'!$M$25</f>
        <v>29.853466260957045</v>
      </c>
      <c r="J106" s="28">
        <f>+'[4]26'!$N$25</f>
        <v>22.659561754388431</v>
      </c>
      <c r="K106" s="28">
        <f>+'[4]26'!$O$25</f>
        <v>29.196034704474794</v>
      </c>
      <c r="L106" s="28">
        <f>+'[4]26'!$Q$25</f>
        <v>29.81535420329406</v>
      </c>
      <c r="M106" s="28">
        <f>+'[4]26'!$R$25</f>
        <v>28.155100430651895</v>
      </c>
      <c r="N106" s="28">
        <f>+'[4]26'!$S$25</f>
        <v>27.775477340694732</v>
      </c>
      <c r="O106" s="29">
        <f>+'[4]26'!$T$25</f>
        <v>29.819172837913971</v>
      </c>
    </row>
    <row r="107" spans="1:15">
      <c r="A107" s="10">
        <v>1019</v>
      </c>
      <c r="B107" s="10" t="s">
        <v>28</v>
      </c>
      <c r="C107" s="28">
        <f>+'[4]27'!$E$25</f>
        <v>20.020957495579278</v>
      </c>
      <c r="D107" s="28">
        <f>+'[4]27'!$F$25</f>
        <v>30.011991410803425</v>
      </c>
      <c r="E107" s="28">
        <f>+'[4]27'!$G$25</f>
        <v>33.662136489843633</v>
      </c>
      <c r="F107" s="28">
        <f>+'[4]27'!$I$25</f>
        <v>36.877424121159883</v>
      </c>
      <c r="G107" s="28">
        <f>+'[4]27'!$J$25</f>
        <v>34.546809166581028</v>
      </c>
      <c r="H107" s="28">
        <f>+'[4]27'!$K$25</f>
        <v>24.792734349659423</v>
      </c>
      <c r="I107" s="28">
        <f>+'[4]27'!$M$25</f>
        <v>18.682150630669604</v>
      </c>
      <c r="J107" s="28">
        <f>+'[4]27'!$N$25</f>
        <v>25.633541196762639</v>
      </c>
      <c r="K107" s="28">
        <f>+'[4]27'!$O$25</f>
        <v>36.293958521190262</v>
      </c>
      <c r="L107" s="28">
        <f>+'[4]27'!$Q$25</f>
        <v>31.288108294665797</v>
      </c>
      <c r="M107" s="28">
        <f>+'[4]27'!$R$25</f>
        <v>41.541108147737638</v>
      </c>
      <c r="N107" s="28">
        <f>+'[4]27'!$S$25</f>
        <v>26.03504344027569</v>
      </c>
      <c r="O107" s="29">
        <f>+'[4]27'!$T$25</f>
        <v>30.309028172752438</v>
      </c>
    </row>
    <row r="108" spans="1:15">
      <c r="A108" s="10">
        <v>1020</v>
      </c>
      <c r="B108" s="10" t="s">
        <v>29</v>
      </c>
      <c r="C108" s="28">
        <f>+'[4]28'!$E$25</f>
        <v>34.827122411250286</v>
      </c>
      <c r="D108" s="28">
        <f>+'[4]28'!$F$25</f>
        <v>30.932345833256129</v>
      </c>
      <c r="E108" s="28">
        <f>+'[4]28'!$G$25</f>
        <v>29.496577451981665</v>
      </c>
      <c r="F108" s="28">
        <f>+'[4]28'!$I$25</f>
        <v>28.576302994114133</v>
      </c>
      <c r="G108" s="28">
        <f>+'[4]28'!$J$25</f>
        <v>27.989348053193229</v>
      </c>
      <c r="H108" s="28">
        <f>+'[4]28'!$K$25</f>
        <v>26.893337421207629</v>
      </c>
      <c r="I108" s="28">
        <f>+'[4]28'!$M$25</f>
        <v>26.543850328366347</v>
      </c>
      <c r="J108" s="28">
        <f>+'[4]28'!$N$25</f>
        <v>25.755090401555048</v>
      </c>
      <c r="K108" s="28">
        <f>+'[4]28'!$O$25</f>
        <v>24.345952516535984</v>
      </c>
      <c r="L108" s="28">
        <f>+'[4]28'!$Q$25</f>
        <v>28.197197447927074</v>
      </c>
      <c r="M108" s="28">
        <f>+'[4]28'!$R$25</f>
        <v>27.661046821996198</v>
      </c>
      <c r="N108" s="28">
        <f>+'[4]28'!$S$25</f>
        <v>26.563287447833794</v>
      </c>
      <c r="O108" s="29">
        <f>+'[4]28'!$T$25</f>
        <v>28.190742890459735</v>
      </c>
    </row>
    <row r="109" spans="1:15">
      <c r="A109" s="10">
        <v>1021</v>
      </c>
      <c r="B109" s="10" t="s">
        <v>30</v>
      </c>
      <c r="C109" s="28">
        <f>+'[4]29'!$E$25</f>
        <v>14.420200066487352</v>
      </c>
      <c r="D109" s="28">
        <f>+'[4]29'!$F$25</f>
        <v>14.188024197083491</v>
      </c>
      <c r="E109" s="28">
        <f>+'[4]29'!$G$25</f>
        <v>15.352152682907034</v>
      </c>
      <c r="F109" s="28">
        <f>+'[4]29'!$I$25</f>
        <v>14.968733556053207</v>
      </c>
      <c r="G109" s="28">
        <f>+'[4]29'!$J$25</f>
        <v>15.380211031436595</v>
      </c>
      <c r="H109" s="28">
        <f>+'[4]29'!$K$25</f>
        <v>15.560538116591928</v>
      </c>
      <c r="I109" s="28">
        <f>+'[4]29'!$M$25</f>
        <v>15.071065989847716</v>
      </c>
      <c r="J109" s="28">
        <f>+'[4]29'!$N$25</f>
        <v>15.110881318211961</v>
      </c>
      <c r="K109" s="28">
        <f>+'[4]29'!$O$25</f>
        <v>15.101365835732222</v>
      </c>
      <c r="L109" s="28">
        <f>+'[4]29'!$Q$25</f>
        <v>14.948641269015733</v>
      </c>
      <c r="M109" s="28">
        <f>+'[4]29'!$R$25</f>
        <v>14.869506423258958</v>
      </c>
      <c r="N109" s="28">
        <f>+'[4]29'!$S$25</f>
        <v>14.789196310935441</v>
      </c>
      <c r="O109" s="29">
        <f>+'[4]29'!$T$25</f>
        <v>14.994901027639045</v>
      </c>
    </row>
    <row r="110" spans="1:15">
      <c r="A110" s="10">
        <v>1022</v>
      </c>
      <c r="B110" s="10" t="s">
        <v>31</v>
      </c>
      <c r="C110" s="28">
        <f>+'[4]30'!$E$25</f>
        <v>30.136677974198616</v>
      </c>
      <c r="D110" s="28">
        <f>+'[4]30'!$F$25</f>
        <v>39.607486860871774</v>
      </c>
      <c r="E110" s="28">
        <f>+'[4]30'!$G$25</f>
        <v>29.878383995494712</v>
      </c>
      <c r="F110" s="28">
        <f>+'[4]30'!$I$25</f>
        <v>26.972013053343336</v>
      </c>
      <c r="G110" s="28">
        <f>+'[4]30'!$J$25</f>
        <v>30.81923170934828</v>
      </c>
      <c r="H110" s="28">
        <f>+'[4]30'!$K$25</f>
        <v>29.926064417438599</v>
      </c>
      <c r="I110" s="28">
        <f>+'[4]30'!$M$25</f>
        <v>27.441200115639443</v>
      </c>
      <c r="J110" s="28">
        <f>+'[4]30'!$N$25</f>
        <v>23.466335133455068</v>
      </c>
      <c r="K110" s="28">
        <f>+'[4]30'!$O$25</f>
        <v>23.089594400598045</v>
      </c>
      <c r="L110" s="28">
        <f>+'[4]30'!$Q$25</f>
        <v>29.692128752000102</v>
      </c>
      <c r="M110" s="28">
        <f>+'[4]30'!$R$25</f>
        <v>30.779925072335303</v>
      </c>
      <c r="N110" s="28">
        <f>+'[4]30'!$S$25</f>
        <v>24.492345376607471</v>
      </c>
      <c r="O110" s="29">
        <f>+'[4]30'!$T$25</f>
        <v>28.941790117121123</v>
      </c>
    </row>
    <row r="111" spans="1:15">
      <c r="A111" s="10">
        <v>1023</v>
      </c>
      <c r="B111" s="10" t="s">
        <v>32</v>
      </c>
      <c r="C111" s="28">
        <f>+'[4]31'!$E$25</f>
        <v>35.513482501434311</v>
      </c>
      <c r="D111" s="28">
        <f>+'[4]31'!$F$25</f>
        <v>29.727523419844896</v>
      </c>
      <c r="E111" s="28">
        <f>+'[4]31'!$G$25</f>
        <v>34.232782923882404</v>
      </c>
      <c r="F111" s="28">
        <f>+'[4]31'!$I$25</f>
        <v>28.82348106409987</v>
      </c>
      <c r="G111" s="28">
        <f>+'[4]31'!$J$25</f>
        <v>34.062285321731167</v>
      </c>
      <c r="H111" s="28">
        <f>+'[4]31'!$K$25</f>
        <v>32.812529935817608</v>
      </c>
      <c r="I111" s="28">
        <f>+'[4]31'!$M$25</f>
        <v>27.087694294749031</v>
      </c>
      <c r="J111" s="28">
        <f>+'[4]31'!$N$25</f>
        <v>21.385094656122693</v>
      </c>
      <c r="K111" s="28">
        <f>+'[4]31'!$O$25</f>
        <v>24.460347824398202</v>
      </c>
      <c r="L111" s="28">
        <f>+'[4]31'!$Q$25</f>
        <v>24.052461228663905</v>
      </c>
      <c r="M111" s="28">
        <f>+'[4]31'!$R$25</f>
        <v>25.65324878329989</v>
      </c>
      <c r="N111" s="28">
        <f>+'[4]31'!$S$25</f>
        <v>24.942695324144026</v>
      </c>
      <c r="O111" s="29">
        <f>+'[4]31'!$T$25</f>
        <v>28.658945757543545</v>
      </c>
    </row>
    <row r="112" spans="1:15">
      <c r="A112" s="10">
        <v>1024</v>
      </c>
      <c r="B112" s="10" t="s">
        <v>33</v>
      </c>
      <c r="C112" s="28">
        <f>+'[4]32'!$E$25</f>
        <v>29.121618096504815</v>
      </c>
      <c r="D112" s="28">
        <f>+'[4]32'!$F$25</f>
        <v>28.680542824703483</v>
      </c>
      <c r="E112" s="28">
        <f>+'[4]32'!$G$25</f>
        <v>28.374017338490614</v>
      </c>
      <c r="F112" s="28">
        <f>+'[4]32'!$I$25</f>
        <v>27.292475859781604</v>
      </c>
      <c r="G112" s="28">
        <f>+'[4]32'!$J$25</f>
        <v>28.617128839159623</v>
      </c>
      <c r="H112" s="28">
        <f>+'[4]32'!$K$25</f>
        <v>38.447394253732433</v>
      </c>
      <c r="I112" s="28">
        <f>+'[4]32'!$M$25</f>
        <v>33.351628579290988</v>
      </c>
      <c r="J112" s="28">
        <f>+'[4]32'!$N$25</f>
        <v>23.579191828132881</v>
      </c>
      <c r="K112" s="28">
        <f>+'[4]32'!$O$25</f>
        <v>27.030517314877503</v>
      </c>
      <c r="L112" s="28">
        <f>+'[4]32'!$Q$25</f>
        <v>27.658033139928097</v>
      </c>
      <c r="M112" s="28">
        <f>+'[4]32'!$R$25</f>
        <v>30.274738881524321</v>
      </c>
      <c r="N112" s="28">
        <f>+'[4]32'!$S$25</f>
        <v>30.402506955002238</v>
      </c>
      <c r="O112" s="29">
        <f>+'[4]32'!$T$25</f>
        <v>29.437102980815574</v>
      </c>
    </row>
    <row r="113" spans="1:15">
      <c r="A113" s="10">
        <v>1025</v>
      </c>
      <c r="B113" s="10" t="s">
        <v>34</v>
      </c>
      <c r="C113" s="28">
        <f>+'[4]33'!$E$25</f>
        <v>42.208691463579846</v>
      </c>
      <c r="D113" s="28">
        <f>+'[4]33'!$F$25</f>
        <v>32.078889976473818</v>
      </c>
      <c r="E113" s="28">
        <f>+'[4]33'!$G$25</f>
        <v>32.936425761027131</v>
      </c>
      <c r="F113" s="28">
        <f>+'[4]33'!$I$25</f>
        <v>32.100394052614106</v>
      </c>
      <c r="G113" s="28">
        <f>+'[4]33'!$J$25</f>
        <v>27.782998568429928</v>
      </c>
      <c r="H113" s="28">
        <f>+'[4]33'!$K$25</f>
        <v>30.917828044168324</v>
      </c>
      <c r="I113" s="28">
        <f>+'[4]33'!$M$25</f>
        <v>35.124935717094715</v>
      </c>
      <c r="J113" s="28">
        <f>+'[4]33'!$N$25</f>
        <v>27.48214521200175</v>
      </c>
      <c r="K113" s="28">
        <f>+'[4]33'!$O$25</f>
        <v>31.065659156988044</v>
      </c>
      <c r="L113" s="28">
        <f>+'[4]33'!$Q$25</f>
        <v>29.647270240613221</v>
      </c>
      <c r="M113" s="28">
        <f>+'[4]33'!$R$25</f>
        <v>36.889499996026039</v>
      </c>
      <c r="N113" s="28">
        <f>+'[4]33'!$S$25</f>
        <v>25.517738749887314</v>
      </c>
      <c r="O113" s="29">
        <f>+'[4]33'!$T$25</f>
        <v>32.027215110558885</v>
      </c>
    </row>
    <row r="114" spans="1:15">
      <c r="A114" s="10">
        <v>1026</v>
      </c>
      <c r="B114" s="10" t="s">
        <v>35</v>
      </c>
      <c r="C114" s="28">
        <f>+'[4]34'!$E$25</f>
        <v>20.285874154331349</v>
      </c>
      <c r="D114" s="28">
        <f>+'[4]34'!$F$25</f>
        <v>12.368683383176137</v>
      </c>
      <c r="E114" s="28">
        <f>+'[4]34'!$G$25</f>
        <v>24.02388838703202</v>
      </c>
      <c r="F114" s="28">
        <f>+'[4]34'!$I$25</f>
        <v>17.259453388244104</v>
      </c>
      <c r="G114" s="28">
        <f>+'[4]34'!$J$25</f>
        <v>20.183714001986097</v>
      </c>
      <c r="H114" s="28">
        <f>+'[4]34'!$K$25</f>
        <v>20.4618677481131</v>
      </c>
      <c r="I114" s="28">
        <f>+'[4]34'!$M$25</f>
        <v>21.159433146304142</v>
      </c>
      <c r="J114" s="28">
        <f>+'[4]34'!$N$25</f>
        <v>18.413257201734428</v>
      </c>
      <c r="K114" s="28">
        <f>+'[4]34'!$O$25</f>
        <v>13.730100877089848</v>
      </c>
      <c r="L114" s="28">
        <f>+'[4]34'!$Q$25</f>
        <v>11.031481955464551</v>
      </c>
      <c r="M114" s="28">
        <f>+'[4]34'!$R$25</f>
        <v>15.211024978466838</v>
      </c>
      <c r="N114" s="28">
        <f>+'[4]34'!$S$25</f>
        <v>8.9376187460417977</v>
      </c>
      <c r="O114" s="29">
        <f>+'[4]34'!$T$25</f>
        <v>17.046731389492916</v>
      </c>
    </row>
    <row r="115" spans="1:15">
      <c r="A115" s="10">
        <v>1027</v>
      </c>
      <c r="B115" s="10" t="s">
        <v>36</v>
      </c>
      <c r="C115" s="28">
        <f>+'[4]35'!$E$25</f>
        <v>21.526101238769936</v>
      </c>
      <c r="D115" s="28">
        <f>+'[4]35'!$F$25</f>
        <v>4.7938721060332217</v>
      </c>
      <c r="E115" s="28">
        <f>+'[4]35'!$G$25</f>
        <v>8.9948720205999511</v>
      </c>
      <c r="F115" s="28">
        <f>+'[4]35'!$I$25</f>
        <v>7.7560207067296876</v>
      </c>
      <c r="G115" s="28">
        <f>+'[4]35'!$J$25</f>
        <v>6.5046986018794408</v>
      </c>
      <c r="H115" s="28">
        <f>+'[4]35'!$K$25</f>
        <v>14.417799460980072</v>
      </c>
      <c r="I115" s="28">
        <f>+'[4]35'!$M$25</f>
        <v>25.022171310324442</v>
      </c>
      <c r="J115" s="28">
        <f>+'[4]35'!$N$25</f>
        <v>7.9255187964626712</v>
      </c>
      <c r="K115" s="28">
        <f>+'[4]35'!$O$25</f>
        <v>4.9155015969034874</v>
      </c>
      <c r="L115" s="28">
        <f>+'[4]35'!$Q$25</f>
        <v>10.17883135787066</v>
      </c>
      <c r="M115" s="28">
        <f>+'[4]35'!$R$25</f>
        <v>13.134736842105264</v>
      </c>
      <c r="N115" s="28">
        <f>+'[4]35'!$S$25</f>
        <v>4.6259217925994003</v>
      </c>
      <c r="O115" s="29">
        <f>+'[4]35'!$T$25</f>
        <v>11.091635990482061</v>
      </c>
    </row>
    <row r="116" spans="1:15">
      <c r="A116" s="10">
        <v>1028</v>
      </c>
      <c r="B116" s="10" t="s">
        <v>37</v>
      </c>
      <c r="C116" s="28">
        <f>+'[4]36'!$E$25</f>
        <v>24.866655633273229</v>
      </c>
      <c r="D116" s="28">
        <f>+'[4]36'!$F$25</f>
        <v>25.239177477971857</v>
      </c>
      <c r="E116" s="28">
        <f>+'[4]36'!$G$25</f>
        <v>28.699707516590063</v>
      </c>
      <c r="F116" s="28">
        <f>+'[4]36'!$I$25</f>
        <v>29.759518060535108</v>
      </c>
      <c r="G116" s="28">
        <f>+'[4]36'!$J$25</f>
        <v>30.507887376657006</v>
      </c>
      <c r="H116" s="28">
        <f>+'[4]36'!$K$25</f>
        <v>31.210390404005558</v>
      </c>
      <c r="I116" s="28">
        <f>+'[4]36'!$M$25</f>
        <v>28.625131757080485</v>
      </c>
      <c r="J116" s="28">
        <f>+'[4]36'!$N$25</f>
        <v>29.146533384159003</v>
      </c>
      <c r="K116" s="28">
        <f>+'[4]36'!$O$25</f>
        <v>28.862926219817798</v>
      </c>
      <c r="L116" s="28">
        <f>+'[4]36'!$Q$25</f>
        <v>28.718134275324026</v>
      </c>
      <c r="M116" s="28">
        <f>+'[4]36'!$R$25</f>
        <v>28.473168856199848</v>
      </c>
      <c r="N116" s="28">
        <f>+'[4]36'!$S$25</f>
        <v>28.21500144622123</v>
      </c>
      <c r="O116" s="29">
        <f>+'[4]36'!$T$25</f>
        <v>28.592808686627841</v>
      </c>
    </row>
    <row r="117" spans="1:15">
      <c r="A117" s="10">
        <v>1029</v>
      </c>
      <c r="B117" s="10" t="s">
        <v>38</v>
      </c>
      <c r="C117" s="28">
        <f>+'[4]37'!$E$25</f>
        <v>15.411216777756087</v>
      </c>
      <c r="D117" s="28">
        <f>+'[4]37'!$F$25</f>
        <v>15.773163929346142</v>
      </c>
      <c r="E117" s="28">
        <f>+'[4]37'!$G$25</f>
        <v>16.739102808489008</v>
      </c>
      <c r="F117" s="28">
        <f>+'[4]37'!$I$25</f>
        <v>16.543482073509885</v>
      </c>
      <c r="G117" s="28">
        <f>+'[4]37'!$J$25</f>
        <v>15.979508533545188</v>
      </c>
      <c r="H117" s="28">
        <f>+'[4]37'!$K$25</f>
        <v>16.391066946148072</v>
      </c>
      <c r="I117" s="28">
        <f>+'[4]37'!$M$25</f>
        <v>16.15255187885586</v>
      </c>
      <c r="J117" s="28">
        <f>+'[4]37'!$N$25</f>
        <v>15.410396125237849</v>
      </c>
      <c r="K117" s="28">
        <f>+'[4]37'!$O$25</f>
        <v>15.039206642066421</v>
      </c>
      <c r="L117" s="28">
        <f>+'[4]37'!$Q$25</f>
        <v>15.013646554245053</v>
      </c>
      <c r="M117" s="28">
        <f>+'[4]37'!$R$25</f>
        <v>14.710775685385673</v>
      </c>
      <c r="N117" s="28">
        <f>+'[4]37'!$S$25</f>
        <v>14.367417262916078</v>
      </c>
      <c r="O117" s="29">
        <f>+'[4]37'!$T$25</f>
        <v>15.612165771561504</v>
      </c>
    </row>
    <row r="118" spans="1:15">
      <c r="A118" s="15">
        <v>1030</v>
      </c>
      <c r="B118" s="15" t="s">
        <v>18</v>
      </c>
      <c r="C118" s="30">
        <f>+'[4]17'!$E$25</f>
        <v>17.962518740629687</v>
      </c>
      <c r="D118" s="30">
        <f>+'[4]17'!$F$25</f>
        <v>17.10097719869707</v>
      </c>
      <c r="E118" s="30">
        <f>+'[4]17'!$G$25</f>
        <v>14.269293924466337</v>
      </c>
      <c r="F118" s="30">
        <f>+'[4]17'!$I$25</f>
        <v>10.072307692307692</v>
      </c>
      <c r="G118" s="30">
        <f>+'[4]17'!$J$25</f>
        <v>19.079365079365079</v>
      </c>
      <c r="H118" s="30">
        <f>+'[4]17'!$K$25</f>
        <v>19.642752562225475</v>
      </c>
      <c r="I118" s="30">
        <f>+'[4]17'!$M$25</f>
        <v>18.570432357043234</v>
      </c>
      <c r="J118" s="30">
        <f>+'[4]17'!$N$25</f>
        <v>10.425824175824175</v>
      </c>
      <c r="K118" s="30">
        <f>+'[4]17'!$O$25</f>
        <v>12.092424242424242</v>
      </c>
      <c r="L118" s="30">
        <f>+'[4]17'!$Q$25</f>
        <v>12.48099173553719</v>
      </c>
      <c r="M118" s="30">
        <f>+'[4]17'!$R$25</f>
        <v>12.370015948963317</v>
      </c>
      <c r="N118" s="30">
        <f>+'[4]17'!$S$25</f>
        <v>14.087423312883436</v>
      </c>
      <c r="O118" s="31">
        <f>+'[4]17'!$T$25</f>
        <v>14.859984697781178</v>
      </c>
    </row>
    <row r="119" spans="1:15">
      <c r="A119" s="4">
        <v>10300</v>
      </c>
      <c r="B119" s="4" t="s">
        <v>64</v>
      </c>
      <c r="C119" s="25">
        <f>+[4]รวม!$E$25</f>
        <v>30.813967610388787</v>
      </c>
      <c r="D119" s="25">
        <f>+[4]รวม!$F$25</f>
        <v>32.937305232968932</v>
      </c>
      <c r="E119" s="25">
        <f>+[4]รวม!$G$25</f>
        <v>30.731633708673876</v>
      </c>
      <c r="F119" s="25">
        <f>+[4]รวม!$I$25</f>
        <v>31.034029518009941</v>
      </c>
      <c r="G119" s="25">
        <f>+[4]รวม!$J$25</f>
        <v>30.185155971637375</v>
      </c>
      <c r="H119" s="25">
        <f>+[4]รวม!$K$25</f>
        <v>30.42012865858635</v>
      </c>
      <c r="I119" s="25">
        <f>+[4]รวม!$M$25</f>
        <v>28.51065716573369</v>
      </c>
      <c r="J119" s="25">
        <f>+[4]รวม!$N$25</f>
        <v>26.257157709904892</v>
      </c>
      <c r="K119" s="25">
        <f>+[4]รวม!$O$25</f>
        <v>29.606905814128112</v>
      </c>
      <c r="L119" s="25">
        <f>+[4]รวม!$Q$25</f>
        <v>30.837377688233637</v>
      </c>
      <c r="M119" s="25">
        <f>+[4]รวม!$R$25</f>
        <v>31.355034896098932</v>
      </c>
      <c r="N119" s="25">
        <f>+[4]รวม!$S$25</f>
        <v>29.503122477484983</v>
      </c>
      <c r="O119" s="25">
        <f>+[4]รวม!$T$25</f>
        <v>30.157685471525021</v>
      </c>
    </row>
    <row r="120" spans="1:15">
      <c r="A120" s="32"/>
      <c r="B120" s="32"/>
      <c r="C120"/>
      <c r="D120"/>
      <c r="E120"/>
      <c r="F120"/>
      <c r="G120"/>
      <c r="H120"/>
      <c r="I120"/>
      <c r="J120"/>
      <c r="K120"/>
      <c r="L120"/>
      <c r="M120"/>
      <c r="N120"/>
      <c r="O120" s="32"/>
    </row>
    <row r="121" spans="1:15">
      <c r="A121" s="3" t="s">
        <v>55</v>
      </c>
      <c r="B121" s="3" t="s">
        <v>42</v>
      </c>
      <c r="C121" s="3" t="s">
        <v>0</v>
      </c>
      <c r="D121" s="3" t="s">
        <v>1</v>
      </c>
      <c r="E121" s="3" t="s">
        <v>2</v>
      </c>
      <c r="F121" s="3" t="s">
        <v>3</v>
      </c>
      <c r="G121" s="3" t="s">
        <v>4</v>
      </c>
      <c r="H121" s="3" t="s">
        <v>5</v>
      </c>
      <c r="I121" s="3" t="s">
        <v>6</v>
      </c>
      <c r="J121" s="3" t="s">
        <v>7</v>
      </c>
      <c r="K121" s="3" t="s">
        <v>8</v>
      </c>
      <c r="L121" s="3" t="s">
        <v>9</v>
      </c>
      <c r="M121" s="3" t="s">
        <v>10</v>
      </c>
      <c r="N121" s="3" t="s">
        <v>11</v>
      </c>
      <c r="O121" s="3" t="s">
        <v>64</v>
      </c>
    </row>
    <row r="122" spans="1:15">
      <c r="A122" s="7">
        <v>1004</v>
      </c>
      <c r="B122" s="7" t="s">
        <v>99</v>
      </c>
      <c r="C122" s="19">
        <f>+'[5]11'!$E$27</f>
        <v>0.83336422414372013</v>
      </c>
      <c r="D122" s="19">
        <f>+'[5]11'!$F$27</f>
        <v>0.90688154993630021</v>
      </c>
      <c r="E122" s="19">
        <f>+'[5]11'!$G$27</f>
        <v>0.86164448673710736</v>
      </c>
      <c r="F122" s="19">
        <f>+'[5]11'!$I$27</f>
        <v>0.89500430541369225</v>
      </c>
      <c r="G122" s="19">
        <f>+'[5]11'!$J$27</f>
        <v>0.96947004608294929</v>
      </c>
      <c r="H122" s="19">
        <f>+'[5]11'!$K$27</f>
        <v>0.81673569882407682</v>
      </c>
      <c r="I122" s="19">
        <f>+'[5]11'!$M$27</f>
        <v>0.92669148883194097</v>
      </c>
      <c r="J122" s="19">
        <f>+'[5]11'!$N$27</f>
        <v>0.98724227768242578</v>
      </c>
      <c r="K122" s="19">
        <f>+'[5]11'!$O$27</f>
        <v>0.96291322059939333</v>
      </c>
      <c r="L122" s="19">
        <f>+'[5]11'!$Q$27</f>
        <v>0.88761452229248339</v>
      </c>
      <c r="M122" s="19">
        <f>+'[5]11'!$R$27</f>
        <v>0.87628423797945287</v>
      </c>
      <c r="N122" s="19">
        <f>+'[5]11'!$S$27</f>
        <v>0.88701939229913929</v>
      </c>
      <c r="O122" s="20">
        <f>+'[5]11'!$T$27</f>
        <v>0.89891575321591977</v>
      </c>
    </row>
    <row r="123" spans="1:15">
      <c r="A123" s="10">
        <v>1005</v>
      </c>
      <c r="B123" s="10" t="s">
        <v>13</v>
      </c>
      <c r="C123" s="21">
        <f>+'[5]12'!$E$27</f>
        <v>0.46579886292005557</v>
      </c>
      <c r="D123" s="21">
        <f>+'[5]12'!$F$27</f>
        <v>0.55124170616113743</v>
      </c>
      <c r="E123" s="21">
        <f>+'[5]12'!$G$27</f>
        <v>0.44685612267357971</v>
      </c>
      <c r="F123" s="21">
        <f>+'[5]12'!$I$27</f>
        <v>0.51232607887471582</v>
      </c>
      <c r="G123" s="21">
        <f>+'[5]12'!$J$27</f>
        <v>0.54665931168097304</v>
      </c>
      <c r="H123" s="21">
        <f>+'[5]12'!$K$27</f>
        <v>0.44399135901356829</v>
      </c>
      <c r="I123" s="21">
        <f>+'[5]12'!$M$27</f>
        <v>0.57093663911845727</v>
      </c>
      <c r="J123" s="21">
        <f>+'[5]12'!$N$27</f>
        <v>0.56201334816462734</v>
      </c>
      <c r="K123" s="21">
        <f>+'[5]12'!$O$27</f>
        <v>0.54641500031146828</v>
      </c>
      <c r="L123" s="21">
        <f>+'[5]12'!$Q$27</f>
        <v>0.51697143647971311</v>
      </c>
      <c r="M123" s="21">
        <f>+'[5]12'!$R$27</f>
        <v>0.54263230612122304</v>
      </c>
      <c r="N123" s="21">
        <f>+'[5]12'!$S$27</f>
        <v>0.54164190193164929</v>
      </c>
      <c r="O123" s="22">
        <f>+'[5]12'!$T$27</f>
        <v>0.5196285326422313</v>
      </c>
    </row>
    <row r="124" spans="1:15">
      <c r="A124" s="10">
        <v>1006</v>
      </c>
      <c r="B124" s="10" t="s">
        <v>14</v>
      </c>
      <c r="C124" s="21">
        <f>+'[5]13'!$E$27</f>
        <v>0.46734265152786908</v>
      </c>
      <c r="D124" s="21">
        <f>+'[5]13'!$F$27</f>
        <v>0.55496246605973487</v>
      </c>
      <c r="E124" s="21">
        <f>+'[5]13'!$G$27</f>
        <v>0.49213626496679652</v>
      </c>
      <c r="F124" s="21">
        <f>+'[5]13'!$I$27</f>
        <v>0.52030214031240607</v>
      </c>
      <c r="G124" s="21">
        <f>+'[5]13'!$J$27</f>
        <v>0.57733151123258453</v>
      </c>
      <c r="H124" s="21">
        <f>+'[5]13'!$K$27</f>
        <v>0.48284105864520005</v>
      </c>
      <c r="I124" s="21">
        <f>+'[5]13'!$M$27</f>
        <v>0.58812032371354406</v>
      </c>
      <c r="J124" s="21">
        <f>+'[5]13'!$N$27</f>
        <v>0.65447645333793336</v>
      </c>
      <c r="K124" s="21">
        <f>+'[5]13'!$O$27</f>
        <v>0.61092464626521881</v>
      </c>
      <c r="L124" s="21">
        <f>+'[5]13'!$Q$27</f>
        <v>0.52292821647085863</v>
      </c>
      <c r="M124" s="21">
        <f>+'[5]13'!$R$27</f>
        <v>0.49318234014863038</v>
      </c>
      <c r="N124" s="21">
        <f>+'[5]13'!$S$27</f>
        <v>0.47763007866060475</v>
      </c>
      <c r="O124" s="22">
        <f>+'[5]13'!$T$27</f>
        <v>0.53551848335518482</v>
      </c>
    </row>
    <row r="125" spans="1:15">
      <c r="A125" s="10">
        <v>1007</v>
      </c>
      <c r="B125" s="10" t="s">
        <v>15</v>
      </c>
      <c r="C125" s="21">
        <f>+'[5]14'!$E$27</f>
        <v>0.69737649699803972</v>
      </c>
      <c r="D125" s="21">
        <f>+'[5]14'!$F$27</f>
        <v>0.81488952929875125</v>
      </c>
      <c r="E125" s="21">
        <f>+'[5]14'!$G$27</f>
        <v>0.77990498438279221</v>
      </c>
      <c r="F125" s="21">
        <f>+'[5]14'!$I$27</f>
        <v>0.76416740731302557</v>
      </c>
      <c r="G125" s="21">
        <f>+'[5]14'!$J$27</f>
        <v>0.84224944566607474</v>
      </c>
      <c r="H125" s="21">
        <f>+'[5]14'!$K$27</f>
        <v>0.69686350639765304</v>
      </c>
      <c r="I125" s="21">
        <f>+'[5]14'!$M$27</f>
        <v>0.83416544297601569</v>
      </c>
      <c r="J125" s="21">
        <f>+'[5]14'!$N$27</f>
        <v>0.879457029117519</v>
      </c>
      <c r="K125" s="21">
        <f>+'[5]14'!$O$27</f>
        <v>0.8224815467203489</v>
      </c>
      <c r="L125" s="21">
        <f>+'[5]14'!$Q$27</f>
        <v>0.7707811617671273</v>
      </c>
      <c r="M125" s="21">
        <f>+'[5]14'!$R$27</f>
        <v>0.74204820392668369</v>
      </c>
      <c r="N125" s="21">
        <f>+'[5]14'!$S$27</f>
        <v>0.75741721166822384</v>
      </c>
      <c r="O125" s="22">
        <f>+'[5]14'!$T$27</f>
        <v>0.78430518227347534</v>
      </c>
    </row>
    <row r="126" spans="1:15">
      <c r="A126" s="10">
        <v>1008</v>
      </c>
      <c r="B126" s="10" t="s">
        <v>16</v>
      </c>
      <c r="C126" s="21">
        <f>+'[5]15'!$E$27</f>
        <v>0.48834417102299288</v>
      </c>
      <c r="D126" s="21">
        <f>+'[5]15'!$F$27</f>
        <v>0.50985045513654093</v>
      </c>
      <c r="E126" s="21">
        <f>+'[5]15'!$G$27</f>
        <v>0.47012451571467045</v>
      </c>
      <c r="F126" s="21">
        <f>+'[5]15'!$I$27</f>
        <v>0.63105675812118156</v>
      </c>
      <c r="G126" s="21">
        <f>+'[5]15'!$J$27</f>
        <v>0.70050441361916771</v>
      </c>
      <c r="H126" s="21">
        <f>+'[5]15'!$K$27</f>
        <v>0.60248431656261103</v>
      </c>
      <c r="I126" s="21">
        <f>+'[5]15'!$M$27</f>
        <v>0.69064534317494486</v>
      </c>
      <c r="J126" s="21">
        <f>+'[5]15'!$N$27</f>
        <v>0.79528970383865571</v>
      </c>
      <c r="K126" s="21">
        <f>+'[5]15'!$O$27</f>
        <v>0.69688915735427359</v>
      </c>
      <c r="L126" s="21">
        <f>+'[5]15'!$Q$27</f>
        <v>0.62023769100169779</v>
      </c>
      <c r="M126" s="21">
        <f>+'[5]15'!$R$27</f>
        <v>0.61056694672993483</v>
      </c>
      <c r="N126" s="21">
        <f>+'[5]15'!$S$27</f>
        <v>0.62180004986287707</v>
      </c>
      <c r="O126" s="22">
        <f>+'[5]15'!$T$27</f>
        <v>0.62697712021295127</v>
      </c>
    </row>
    <row r="127" spans="1:15">
      <c r="A127" s="10">
        <v>1009</v>
      </c>
      <c r="B127" s="10" t="s">
        <v>17</v>
      </c>
      <c r="C127" s="21">
        <f>+'[5]16'!$E$27</f>
        <v>0.60521483733471848</v>
      </c>
      <c r="D127" s="21">
        <f>+'[5]16'!$F$27</f>
        <v>0.74129493685825565</v>
      </c>
      <c r="E127" s="21">
        <f>+'[5]16'!$G$27</f>
        <v>0.63592931961983323</v>
      </c>
      <c r="F127" s="21">
        <f>+'[5]16'!$I$27</f>
        <v>0.63217806089332351</v>
      </c>
      <c r="G127" s="21">
        <f>+'[5]16'!$J$27</f>
        <v>0.73131983240223464</v>
      </c>
      <c r="H127" s="21">
        <f>+'[5]16'!$K$27</f>
        <v>0.59283636118860461</v>
      </c>
      <c r="I127" s="21">
        <f>+'[5]16'!$M$27</f>
        <v>0.60794437401559676</v>
      </c>
      <c r="J127" s="21">
        <f>+'[5]16'!$N$27</f>
        <v>0.82035311842691738</v>
      </c>
      <c r="K127" s="21">
        <f>+'[5]16'!$O$27</f>
        <v>0.75763611615245008</v>
      </c>
      <c r="L127" s="21">
        <f>+'[5]16'!$Q$27</f>
        <v>0.6422750424448217</v>
      </c>
      <c r="M127" s="21">
        <f>+'[5]16'!$R$27</f>
        <v>0.69055322852635592</v>
      </c>
      <c r="N127" s="21">
        <f>+'[5]16'!$S$27</f>
        <v>0.63990756271199067</v>
      </c>
      <c r="O127" s="22">
        <f>+'[5]16'!$T$27</f>
        <v>0.67244747809226435</v>
      </c>
    </row>
    <row r="128" spans="1:15">
      <c r="A128" s="10">
        <v>1010</v>
      </c>
      <c r="B128" s="10" t="s">
        <v>19</v>
      </c>
      <c r="C128" s="21">
        <f>+'[5]18'!$E$27</f>
        <v>0.77938341900035446</v>
      </c>
      <c r="D128" s="21">
        <f>+'[5]18'!$F$27</f>
        <v>0.73713861272997372</v>
      </c>
      <c r="E128" s="21">
        <f>+'[5]18'!$G$27</f>
        <v>0.79234629170113036</v>
      </c>
      <c r="F128" s="21">
        <f>+'[5]18'!$I$27</f>
        <v>0.68799252624058915</v>
      </c>
      <c r="G128" s="21">
        <f>+'[5]18'!$J$27</f>
        <v>0.81763705907352313</v>
      </c>
      <c r="H128" s="21">
        <f>+'[5]18'!$K$27</f>
        <v>0.64711301119916032</v>
      </c>
      <c r="I128" s="21">
        <f>+'[5]18'!$M$27</f>
        <v>0.76237194641449957</v>
      </c>
      <c r="J128" s="21">
        <f>+'[5]18'!$N$27</f>
        <v>0.92596812169742737</v>
      </c>
      <c r="K128" s="21">
        <f>+'[5]18'!$O$27</f>
        <v>0.73647098232978814</v>
      </c>
      <c r="L128" s="21">
        <f>+'[5]18'!$Q$27</f>
        <v>0.71337620769207988</v>
      </c>
      <c r="M128" s="21">
        <f>+'[5]18'!$R$27</f>
        <v>0.74190597545436254</v>
      </c>
      <c r="N128" s="21">
        <f>+'[5]18'!$S$27</f>
        <v>0.757974501507232</v>
      </c>
      <c r="O128" s="22">
        <f>+'[5]18'!$T$27</f>
        <v>0.75718582740882034</v>
      </c>
    </row>
    <row r="129" spans="1:15">
      <c r="A129" s="10">
        <v>1011</v>
      </c>
      <c r="B129" s="10" t="s">
        <v>20</v>
      </c>
      <c r="C129" s="21">
        <f>+'[5]19'!$E$27</f>
        <v>0.51147796662094513</v>
      </c>
      <c r="D129" s="21">
        <f>+'[5]19'!$F$27</f>
        <v>0.53175525428591919</v>
      </c>
      <c r="E129" s="21">
        <f>+'[5]19'!$G$27</f>
        <v>0.51822047396778348</v>
      </c>
      <c r="F129" s="21">
        <f>+'[5]19'!$I$27</f>
        <v>0.54080854046327598</v>
      </c>
      <c r="G129" s="21">
        <f>+'[5]19'!$J$27</f>
        <v>0.55342092027251533</v>
      </c>
      <c r="H129" s="21">
        <f>+'[5]19'!$K$27</f>
        <v>0.52699729151719665</v>
      </c>
      <c r="I129" s="21">
        <f>+'[5]19'!$M$27</f>
        <v>0.63210557973322012</v>
      </c>
      <c r="J129" s="21">
        <f>+'[5]19'!$N$27</f>
        <v>0.67536570056219636</v>
      </c>
      <c r="K129" s="21">
        <f>+'[5]19'!$O$27</f>
        <v>0.63554806781088768</v>
      </c>
      <c r="L129" s="21">
        <f>+'[5]19'!$Q$27</f>
        <v>0.48981582789375805</v>
      </c>
      <c r="M129" s="21">
        <f>+'[5]19'!$R$27</f>
        <v>0.51757009092877249</v>
      </c>
      <c r="N129" s="21">
        <f>+'[5]19'!$S$27</f>
        <v>0.50976621023657709</v>
      </c>
      <c r="O129" s="22">
        <f>+'[5]19'!$T$27</f>
        <v>0.55307801137941615</v>
      </c>
    </row>
    <row r="130" spans="1:15">
      <c r="A130" s="10">
        <v>1012</v>
      </c>
      <c r="B130" s="10" t="s">
        <v>21</v>
      </c>
      <c r="C130" s="21">
        <f>+'[5]20'!$E$27</f>
        <v>0.58721966954514304</v>
      </c>
      <c r="D130" s="21">
        <f>+'[5]20'!$F$27</f>
        <v>0.64040665185484413</v>
      </c>
      <c r="E130" s="21">
        <f>+'[5]20'!$G$27</f>
        <v>0.59541585010524567</v>
      </c>
      <c r="F130" s="21">
        <f>+'[5]20'!$I$27</f>
        <v>0.59844787583006642</v>
      </c>
      <c r="G130" s="21">
        <f>+'[5]20'!$J$27</f>
        <v>0.64915572766878327</v>
      </c>
      <c r="H130" s="21">
        <f>+'[5]20'!$K$27</f>
        <v>0.55319890337953825</v>
      </c>
      <c r="I130" s="21">
        <f>+'[5]20'!$M$27</f>
        <v>0.64531041674917167</v>
      </c>
      <c r="J130" s="21">
        <f>+'[5]20'!$N$27</f>
        <v>0.70598401987461279</v>
      </c>
      <c r="K130" s="21">
        <f>+'[5]20'!$O$27</f>
        <v>0.65746062863490817</v>
      </c>
      <c r="L130" s="21">
        <f>+'[5]20'!$Q$27</f>
        <v>0.58502267329956537</v>
      </c>
      <c r="M130" s="21">
        <f>+'[5]20'!$R$27</f>
        <v>0.58269174165993454</v>
      </c>
      <c r="N130" s="21">
        <f>+'[5]20'!$S$27</f>
        <v>0.58351586199804617</v>
      </c>
      <c r="O130" s="22">
        <f>+'[5]20'!$T$27</f>
        <v>0.61342925893144729</v>
      </c>
    </row>
    <row r="131" spans="1:15">
      <c r="A131" s="10">
        <v>1013</v>
      </c>
      <c r="B131" s="10" t="s">
        <v>22</v>
      </c>
      <c r="C131" s="21">
        <f>+'[5]21'!$E$27</f>
        <v>0.40789951103201616</v>
      </c>
      <c r="D131" s="21">
        <f>+'[5]21'!$F$27</f>
        <v>0.46077073343988634</v>
      </c>
      <c r="E131" s="21">
        <f>+'[5]21'!$G$27</f>
        <v>0.43265766150378249</v>
      </c>
      <c r="F131" s="21">
        <f>+'[5]21'!$I$27</f>
        <v>0.44736394846867672</v>
      </c>
      <c r="G131" s="21">
        <f>+'[5]21'!$J$27</f>
        <v>0.50419287211740038</v>
      </c>
      <c r="H131" s="21">
        <f>+'[5]21'!$K$27</f>
        <v>0.38709677419354838</v>
      </c>
      <c r="I131" s="21">
        <f>+'[5]21'!$M$27</f>
        <v>0.47544496284776222</v>
      </c>
      <c r="J131" s="21">
        <f>+'[5]21'!$N$27</f>
        <v>0.50668846115355104</v>
      </c>
      <c r="K131" s="21">
        <f>+'[5]21'!$O$27</f>
        <v>0.46820987654320989</v>
      </c>
      <c r="L131" s="21">
        <f>+'[5]21'!$Q$27</f>
        <v>0.41431348644106891</v>
      </c>
      <c r="M131" s="21">
        <f>+'[5]21'!$R$27</f>
        <v>0.44280334042901587</v>
      </c>
      <c r="N131" s="21">
        <f>+'[5]21'!$S$27</f>
        <v>0.42118758434547909</v>
      </c>
      <c r="O131" s="22">
        <f>+'[5]21'!$T$27</f>
        <v>0.44719288612523445</v>
      </c>
    </row>
    <row r="132" spans="1:15">
      <c r="A132" s="10">
        <v>1014</v>
      </c>
      <c r="B132" s="10" t="s">
        <v>23</v>
      </c>
      <c r="C132" s="21">
        <f>+'[5]22'!$E$27</f>
        <v>0.58609866125523746</v>
      </c>
      <c r="D132" s="21">
        <f>+'[5]22'!$F$27</f>
        <v>0.6613405111790096</v>
      </c>
      <c r="E132" s="21">
        <f>+'[5]22'!$G$27</f>
        <v>0.61794635636625028</v>
      </c>
      <c r="F132" s="21">
        <f>+'[5]22'!$I$27</f>
        <v>0.63155884089159886</v>
      </c>
      <c r="G132" s="21">
        <f>+'[5]22'!$J$27</f>
        <v>0.69425686134490205</v>
      </c>
      <c r="H132" s="21">
        <f>+'[5]22'!$K$27</f>
        <v>0.59926495198851593</v>
      </c>
      <c r="I132" s="21">
        <f>+'[5]22'!$M$27</f>
        <v>0.63879681668128008</v>
      </c>
      <c r="J132" s="21">
        <f>+'[5]22'!$N$27</f>
        <v>0.76731969788363119</v>
      </c>
      <c r="K132" s="21">
        <f>+'[5]22'!$O$27</f>
        <v>0.68716034907607326</v>
      </c>
      <c r="L132" s="21">
        <f>+'[5]22'!$Q$27</f>
        <v>0.64016023253033105</v>
      </c>
      <c r="M132" s="21">
        <f>+'[5]22'!$R$27</f>
        <v>0.63494525748441433</v>
      </c>
      <c r="N132" s="21">
        <f>+'[5]22'!$S$27</f>
        <v>0.63606026611380129</v>
      </c>
      <c r="O132" s="22">
        <f>+'[5]22'!$T$27</f>
        <v>0.64983253546980824</v>
      </c>
    </row>
    <row r="133" spans="1:15">
      <c r="A133" s="10">
        <v>1015</v>
      </c>
      <c r="B133" s="10" t="s">
        <v>24</v>
      </c>
      <c r="C133" s="21">
        <f>+'[5]23'!$E$27</f>
        <v>0.46695532943638596</v>
      </c>
      <c r="D133" s="21">
        <f>+'[5]23'!$F$27</f>
        <v>0.48726178535606818</v>
      </c>
      <c r="E133" s="21">
        <f>+'[5]23'!$G$27</f>
        <v>0.46037152588945818</v>
      </c>
      <c r="F133" s="21">
        <f>+'[5]23'!$I$27</f>
        <v>0.47463811928726396</v>
      </c>
      <c r="G133" s="21">
        <f>+'[5]23'!$J$27</f>
        <v>0.5449189985272459</v>
      </c>
      <c r="H133" s="21">
        <f>+'[5]23'!$K$27</f>
        <v>0.44899414131432203</v>
      </c>
      <c r="I133" s="21">
        <f>+'[5]23'!$M$27</f>
        <v>0.5248047130700414</v>
      </c>
      <c r="J133" s="21">
        <f>+'[5]23'!$N$27</f>
        <v>0.61074660990500373</v>
      </c>
      <c r="K133" s="21">
        <f>+'[5]23'!$O$27</f>
        <v>0.53039099312974358</v>
      </c>
      <c r="L133" s="21">
        <f>+'[5]23'!$Q$27</f>
        <v>0.50018424324240551</v>
      </c>
      <c r="M133" s="21">
        <f>+'[5]23'!$R$27</f>
        <v>0.50081012779432532</v>
      </c>
      <c r="N133" s="21">
        <f>+'[5]23'!$S$27</f>
        <v>0.4618337907254943</v>
      </c>
      <c r="O133" s="22">
        <f>+'[5]23'!$T$27</f>
        <v>0.4990833175937644</v>
      </c>
    </row>
    <row r="134" spans="1:15">
      <c r="A134" s="10">
        <v>1016</v>
      </c>
      <c r="B134" s="10" t="s">
        <v>25</v>
      </c>
      <c r="C134" s="21">
        <f>+'[5]24'!$E$27</f>
        <v>0.4073508727432037</v>
      </c>
      <c r="D134" s="21">
        <f>+'[5]24'!$F$27</f>
        <v>0.44674886560710808</v>
      </c>
      <c r="E134" s="21">
        <f>+'[5]24'!$G$27</f>
        <v>0.45039423468990386</v>
      </c>
      <c r="F134" s="21">
        <f>+'[5]24'!$I$27</f>
        <v>0.48250197363317349</v>
      </c>
      <c r="G134" s="21">
        <f>+'[5]24'!$J$27</f>
        <v>0.51157756971710455</v>
      </c>
      <c r="H134" s="21">
        <f>+'[5]24'!$K$27</f>
        <v>0.44924088667158002</v>
      </c>
      <c r="I134" s="21">
        <f>+'[5]24'!$M$27</f>
        <v>0.53838022404639962</v>
      </c>
      <c r="J134" s="21">
        <f>+'[5]24'!$N$27</f>
        <v>0.6007692515804377</v>
      </c>
      <c r="K134" s="21">
        <f>+'[5]24'!$O$27</f>
        <v>0.51873377827215428</v>
      </c>
      <c r="L134" s="21">
        <f>+'[5]24'!$Q$27</f>
        <v>0.44094889548154592</v>
      </c>
      <c r="M134" s="21">
        <f>+'[5]24'!$R$27</f>
        <v>0.45377607796349362</v>
      </c>
      <c r="N134" s="21">
        <f>+'[5]24'!$S$27</f>
        <v>0.44345689219604062</v>
      </c>
      <c r="O134" s="22">
        <f>+'[5]24'!$T$27</f>
        <v>0.47827294436463053</v>
      </c>
    </row>
    <row r="135" spans="1:15">
      <c r="A135" s="10">
        <v>1017</v>
      </c>
      <c r="B135" s="10" t="s">
        <v>26</v>
      </c>
      <c r="C135" s="21">
        <f>+'[5]25'!$E$27</f>
        <v>0.54748649091206814</v>
      </c>
      <c r="D135" s="21">
        <f>+'[5]25'!$F$27</f>
        <v>0.62220413822204135</v>
      </c>
      <c r="E135" s="21">
        <f>+'[5]25'!$G$27</f>
        <v>0.56686080771015901</v>
      </c>
      <c r="F135" s="21">
        <f>+'[5]25'!$I$27</f>
        <v>0.57133615688094685</v>
      </c>
      <c r="G135" s="21">
        <f>+'[5]25'!$J$27</f>
        <v>0.64978259895109602</v>
      </c>
      <c r="H135" s="21">
        <f>+'[5]25'!$K$27</f>
        <v>0.55762224518900438</v>
      </c>
      <c r="I135" s="21">
        <f>+'[5]25'!$M$27</f>
        <v>0.57824921840107191</v>
      </c>
      <c r="J135" s="21">
        <f>+'[5]25'!$N$27</f>
        <v>0.73218090723741025</v>
      </c>
      <c r="K135" s="21">
        <f>+'[5]25'!$O$27</f>
        <v>0.6232800937254378</v>
      </c>
      <c r="L135" s="21">
        <f>+'[5]25'!$Q$27</f>
        <v>0.59721446864838423</v>
      </c>
      <c r="M135" s="21">
        <f>+'[5]25'!$R$27</f>
        <v>0.57553737017937801</v>
      </c>
      <c r="N135" s="21">
        <f>+'[5]25'!$S$27</f>
        <v>0.58073353560592544</v>
      </c>
      <c r="O135" s="22">
        <f>+'[5]25'!$T$27</f>
        <v>0.60211668573618504</v>
      </c>
    </row>
    <row r="136" spans="1:15">
      <c r="A136" s="10">
        <v>1018</v>
      </c>
      <c r="B136" s="10" t="s">
        <v>27</v>
      </c>
      <c r="C136" s="21">
        <f>+'[5]26'!$E$27</f>
        <v>0.47490126527767546</v>
      </c>
      <c r="D136" s="21">
        <f>+'[5]26'!$F$27</f>
        <v>0.51708589856347109</v>
      </c>
      <c r="E136" s="21">
        <f>+'[5]26'!$G$27</f>
        <v>0.45936095559312529</v>
      </c>
      <c r="F136" s="21">
        <f>+'[5]26'!$I$27</f>
        <v>0.46866298997136691</v>
      </c>
      <c r="G136" s="21">
        <f>+'[5]26'!$J$27</f>
        <v>0.51915465611231426</v>
      </c>
      <c r="H136" s="21">
        <f>+'[5]26'!$K$27</f>
        <v>0.43904657626547627</v>
      </c>
      <c r="I136" s="21">
        <f>+'[5]26'!$M$27</f>
        <v>0.4991950428538337</v>
      </c>
      <c r="J136" s="21">
        <f>+'[5]26'!$N$27</f>
        <v>0.65293141979676828</v>
      </c>
      <c r="K136" s="21">
        <f>+'[5]26'!$O$27</f>
        <v>0.51270185169136551</v>
      </c>
      <c r="L136" s="21">
        <f>+'[5]26'!$Q$27</f>
        <v>0.53423067997215135</v>
      </c>
      <c r="M136" s="21">
        <f>+'[5]26'!$R$27</f>
        <v>0.49083978438649223</v>
      </c>
      <c r="N136" s="21">
        <f>+'[5]26'!$S$27</f>
        <v>0.48013765978367751</v>
      </c>
      <c r="O136" s="22">
        <f>+'[5]26'!$T$27</f>
        <v>0.50418982506874388</v>
      </c>
    </row>
    <row r="137" spans="1:15">
      <c r="A137" s="10">
        <v>1019</v>
      </c>
      <c r="B137" s="10" t="s">
        <v>28</v>
      </c>
      <c r="C137" s="21">
        <f>+'[5]27'!$E$27</f>
        <v>0.48130365197148262</v>
      </c>
      <c r="D137" s="21">
        <f>+'[5]27'!$F$27</f>
        <v>0.51026571801945697</v>
      </c>
      <c r="E137" s="21">
        <f>+'[5]27'!$G$27</f>
        <v>0.49822763026216105</v>
      </c>
      <c r="F137" s="21">
        <f>+'[5]27'!$I$27</f>
        <v>0.49515918866787784</v>
      </c>
      <c r="G137" s="21">
        <f>+'[5]27'!$J$27</f>
        <v>0.53553870941088988</v>
      </c>
      <c r="H137" s="21">
        <f>+'[5]27'!$K$27</f>
        <v>0.45624645272942116</v>
      </c>
      <c r="I137" s="21">
        <f>+'[5]27'!$M$27</f>
        <v>0.54005747126436776</v>
      </c>
      <c r="J137" s="21">
        <f>+'[5]27'!$N$27</f>
        <v>0.64262434724639828</v>
      </c>
      <c r="K137" s="21">
        <f>+'[5]27'!$O$27</f>
        <v>0.58876608774699779</v>
      </c>
      <c r="L137" s="21">
        <f>+'[5]27'!$Q$27</f>
        <v>0.51130116911829193</v>
      </c>
      <c r="M137" s="21">
        <f>+'[5]27'!$R$27</f>
        <v>0.4989738162072615</v>
      </c>
      <c r="N137" s="21">
        <f>+'[5]27'!$S$27</f>
        <v>0.49694899169632267</v>
      </c>
      <c r="O137" s="22">
        <f>+'[5]27'!$T$27</f>
        <v>0.52085157057121001</v>
      </c>
    </row>
    <row r="138" spans="1:15">
      <c r="A138" s="10">
        <v>1020</v>
      </c>
      <c r="B138" s="10" t="s">
        <v>29</v>
      </c>
      <c r="C138" s="21">
        <f>+'[5]28'!$E$27</f>
        <v>0.62282507501659823</v>
      </c>
      <c r="D138" s="21">
        <f>+'[5]28'!$F$27</f>
        <v>0.68881065360477578</v>
      </c>
      <c r="E138" s="21">
        <f>+'[5]28'!$G$27</f>
        <v>0.63373476154671071</v>
      </c>
      <c r="F138" s="21">
        <f>+'[5]28'!$I$27</f>
        <v>0.64515390467093225</v>
      </c>
      <c r="G138" s="21">
        <f>+'[5]28'!$J$27</f>
        <v>0.73822310002611646</v>
      </c>
      <c r="H138" s="21">
        <f>+'[5]28'!$K$27</f>
        <v>0.60653592208263285</v>
      </c>
      <c r="I138" s="21">
        <f>+'[5]28'!$M$27</f>
        <v>0.70417535215715998</v>
      </c>
      <c r="J138" s="21">
        <f>+'[5]28'!$N$27</f>
        <v>0.71634098838875537</v>
      </c>
      <c r="K138" s="21">
        <f>+'[5]28'!$O$27</f>
        <v>0.71794369275995928</v>
      </c>
      <c r="L138" s="21">
        <f>+'[5]28'!$Q$27</f>
        <v>0.64883437601702487</v>
      </c>
      <c r="M138" s="21">
        <f>+'[5]28'!$R$27</f>
        <v>0.64780950223736555</v>
      </c>
      <c r="N138" s="21">
        <f>+'[5]28'!$S$27</f>
        <v>0.66665922259029042</v>
      </c>
      <c r="O138" s="22">
        <f>+'[5]28'!$T$27</f>
        <v>0.66670416977325442</v>
      </c>
    </row>
    <row r="139" spans="1:15">
      <c r="A139" s="10">
        <v>1021</v>
      </c>
      <c r="B139" s="10" t="s">
        <v>30</v>
      </c>
      <c r="C139" s="21">
        <f>+'[5]29'!$E$27</f>
        <v>0.48547830857107782</v>
      </c>
      <c r="D139" s="21">
        <f>+'[5]29'!$F$27</f>
        <v>0.51703039597341827</v>
      </c>
      <c r="E139" s="21">
        <f>+'[5]29'!$G$27</f>
        <v>0.48343197953406702</v>
      </c>
      <c r="F139" s="21">
        <f>+'[5]29'!$I$27</f>
        <v>0.49030298691364815</v>
      </c>
      <c r="G139" s="21">
        <f>+'[5]29'!$J$27</f>
        <v>0.54312166231346393</v>
      </c>
      <c r="H139" s="21">
        <f>+'[5]29'!$K$27</f>
        <v>0.48743029800520643</v>
      </c>
      <c r="I139" s="21">
        <f>+'[5]29'!$M$27</f>
        <v>0.47401188422465018</v>
      </c>
      <c r="J139" s="21">
        <f>+'[5]29'!$N$27</f>
        <v>0.60341860138723713</v>
      </c>
      <c r="K139" s="21">
        <f>+'[5]29'!$O$27</f>
        <v>0.56112697506186937</v>
      </c>
      <c r="L139" s="21">
        <f>+'[5]29'!$Q$27</f>
        <v>0.54520796656951642</v>
      </c>
      <c r="M139" s="21">
        <f>+'[5]29'!$R$27</f>
        <v>0.52073785056144783</v>
      </c>
      <c r="N139" s="21">
        <f>+'[5]29'!$S$27</f>
        <v>0.54042633465383894</v>
      </c>
      <c r="O139" s="22">
        <f>+'[5]29'!$T$27</f>
        <v>0.52360531140194533</v>
      </c>
    </row>
    <row r="140" spans="1:15">
      <c r="A140" s="10">
        <v>1022</v>
      </c>
      <c r="B140" s="10" t="s">
        <v>31</v>
      </c>
      <c r="C140" s="21">
        <f>+'[5]30'!$E$27</f>
        <v>0.55759060102466684</v>
      </c>
      <c r="D140" s="21">
        <f>+'[5]30'!$F$27</f>
        <v>0.60665002331897611</v>
      </c>
      <c r="E140" s="21">
        <f>+'[5]30'!$G$27</f>
        <v>0.57139912947439064</v>
      </c>
      <c r="F140" s="21">
        <f>+'[5]30'!$I$27</f>
        <v>0.55840790361631865</v>
      </c>
      <c r="G140" s="21">
        <f>+'[5]30'!$J$27</f>
        <v>0.6336854937017472</v>
      </c>
      <c r="H140" s="21">
        <f>+'[5]30'!$K$27</f>
        <v>0.52416438432488244</v>
      </c>
      <c r="I140" s="21">
        <f>+'[5]30'!$M$27</f>
        <v>0.61398827137246459</v>
      </c>
      <c r="J140" s="21">
        <f>+'[5]30'!$N$27</f>
        <v>0.69709957503310871</v>
      </c>
      <c r="K140" s="21">
        <f>+'[5]30'!$O$27</f>
        <v>0.65456307916688905</v>
      </c>
      <c r="L140" s="21">
        <f>+'[5]30'!$Q$27</f>
        <v>0.59332676353263158</v>
      </c>
      <c r="M140" s="21">
        <f>+'[5]30'!$R$27</f>
        <v>0.60355596133887979</v>
      </c>
      <c r="N140" s="21">
        <f>+'[5]30'!$S$27</f>
        <v>0.58853057954555454</v>
      </c>
      <c r="O140" s="22">
        <f>+'[5]30'!$T$27</f>
        <v>0.60063330201809584</v>
      </c>
    </row>
    <row r="141" spans="1:15">
      <c r="A141" s="10">
        <v>1023</v>
      </c>
      <c r="B141" s="10" t="s">
        <v>32</v>
      </c>
      <c r="C141" s="21">
        <f>+'[5]31'!$E$27</f>
        <v>0.43174547744803976</v>
      </c>
      <c r="D141" s="21">
        <f>+'[5]31'!$F$27</f>
        <v>0.48170508245732474</v>
      </c>
      <c r="E141" s="21">
        <f>+'[5]31'!$G$27</f>
        <v>0.42795616179920315</v>
      </c>
      <c r="F141" s="21">
        <f>+'[5]31'!$I$27</f>
        <v>0.46077912920853165</v>
      </c>
      <c r="G141" s="21">
        <f>+'[5]31'!$J$27</f>
        <v>0.47104763725235865</v>
      </c>
      <c r="H141" s="21">
        <f>+'[5]31'!$K$27</f>
        <v>0.41161868611522101</v>
      </c>
      <c r="I141" s="21">
        <f>+'[5]31'!$M$27</f>
        <v>0.51182816168538614</v>
      </c>
      <c r="J141" s="21">
        <f>+'[5]31'!$N$27</f>
        <v>0.53100511595135247</v>
      </c>
      <c r="K141" s="21">
        <f>+'[5]31'!$O$27</f>
        <v>0.48706283764572078</v>
      </c>
      <c r="L141" s="21">
        <f>+'[5]31'!$Q$27</f>
        <v>0.44684927251074408</v>
      </c>
      <c r="M141" s="21">
        <f>+'[5]31'!$R$27</f>
        <v>0.45015145129453715</v>
      </c>
      <c r="N141" s="21">
        <f>+'[5]31'!$S$27</f>
        <v>0.4527668354905271</v>
      </c>
      <c r="O141" s="22">
        <f>+'[5]31'!$T$27</f>
        <v>0.46323881369836928</v>
      </c>
    </row>
    <row r="142" spans="1:15">
      <c r="A142" s="10">
        <v>1024</v>
      </c>
      <c r="B142" s="10" t="s">
        <v>33</v>
      </c>
      <c r="C142" s="21">
        <f>+'[5]32'!$E$27</f>
        <v>0.76522848555861867</v>
      </c>
      <c r="D142" s="21">
        <f>+'[5]32'!$F$27</f>
        <v>0.7282345531181148</v>
      </c>
      <c r="E142" s="21">
        <f>+'[5]32'!$G$27</f>
        <v>0.76108053903911754</v>
      </c>
      <c r="F142" s="21">
        <f>+'[5]32'!$I$27</f>
        <v>0.74288028714669407</v>
      </c>
      <c r="G142" s="21">
        <f>+'[5]32'!$J$27</f>
        <v>0.81205135982206045</v>
      </c>
      <c r="H142" s="21">
        <f>+'[5]32'!$K$27</f>
        <v>0.72143704569634126</v>
      </c>
      <c r="I142" s="21">
        <f>+'[5]32'!$M$27</f>
        <v>0.68696470515034147</v>
      </c>
      <c r="J142" s="21">
        <f>+'[5]32'!$N$27</f>
        <v>0.81813381045488609</v>
      </c>
      <c r="K142" s="21">
        <f>+'[5]32'!$O$27</f>
        <v>0.82670973873190334</v>
      </c>
      <c r="L142" s="21">
        <f>+'[5]32'!$Q$27</f>
        <v>0.73824558820823294</v>
      </c>
      <c r="M142" s="21">
        <f>+'[5]32'!$R$27</f>
        <v>0.75876355529713913</v>
      </c>
      <c r="N142" s="21">
        <f>+'[5]32'!$S$27</f>
        <v>0.76488916865248868</v>
      </c>
      <c r="O142" s="22">
        <f>+'[5]32'!$T$27</f>
        <v>0.75778401090563741</v>
      </c>
    </row>
    <row r="143" spans="1:15">
      <c r="A143" s="10">
        <v>1025</v>
      </c>
      <c r="B143" s="10" t="s">
        <v>34</v>
      </c>
      <c r="C143" s="21">
        <f>+'[5]33'!$E$27</f>
        <v>0.38060312013544068</v>
      </c>
      <c r="D143" s="21">
        <f>+'[5]33'!$F$27</f>
        <v>0.51150727437721377</v>
      </c>
      <c r="E143" s="21">
        <f>+'[5]33'!$G$27</f>
        <v>0.44450725403685104</v>
      </c>
      <c r="F143" s="21">
        <f>+'[5]33'!$I$27</f>
        <v>0.47570568920080608</v>
      </c>
      <c r="G143" s="21">
        <f>+'[5]33'!$J$27</f>
        <v>0.51350359971649906</v>
      </c>
      <c r="H143" s="21">
        <f>+'[5]33'!$K$27</f>
        <v>0.48197145690799981</v>
      </c>
      <c r="I143" s="21">
        <f>+'[5]33'!$M$27</f>
        <v>0.46905236403546774</v>
      </c>
      <c r="J143" s="21">
        <f>+'[5]33'!$N$27</f>
        <v>0.57504376094023502</v>
      </c>
      <c r="K143" s="21">
        <f>+'[5]33'!$O$27</f>
        <v>0.55309699149397729</v>
      </c>
      <c r="L143" s="21">
        <f>+'[5]33'!$Q$27</f>
        <v>0.49058555250222124</v>
      </c>
      <c r="M143" s="21">
        <f>+'[5]33'!$R$27</f>
        <v>0.46112313974840352</v>
      </c>
      <c r="N143" s="21">
        <f>+'[5]33'!$S$27</f>
        <v>0.49369140404382694</v>
      </c>
      <c r="O143" s="22">
        <f>+'[5]33'!$T$27</f>
        <v>0.4866451962508016</v>
      </c>
    </row>
    <row r="144" spans="1:15">
      <c r="A144" s="10">
        <v>1026</v>
      </c>
      <c r="B144" s="10" t="s">
        <v>35</v>
      </c>
      <c r="C144" s="21">
        <f>+'[5]34'!$E$27</f>
        <v>0.54213975657502766</v>
      </c>
      <c r="D144" s="21">
        <f>+'[5]34'!$F$27</f>
        <v>0.61327720775234584</v>
      </c>
      <c r="E144" s="21">
        <f>+'[5]34'!$G$27</f>
        <v>0.56770811313575442</v>
      </c>
      <c r="F144" s="21">
        <f>+'[5]34'!$I$27</f>
        <v>0.58875796793509749</v>
      </c>
      <c r="G144" s="21">
        <f>+'[5]34'!$J$27</f>
        <v>0.6303051496300659</v>
      </c>
      <c r="H144" s="21">
        <f>+'[5]34'!$K$27</f>
        <v>0.56478053939714434</v>
      </c>
      <c r="I144" s="21">
        <f>+'[5]34'!$M$27</f>
        <v>0.65001704158145879</v>
      </c>
      <c r="J144" s="21">
        <f>+'[5]34'!$N$27</f>
        <v>0.6925167840183396</v>
      </c>
      <c r="K144" s="21">
        <f>+'[5]34'!$O$27</f>
        <v>0.66486713757147664</v>
      </c>
      <c r="L144" s="21">
        <f>+'[5]34'!$Q$27</f>
        <v>0.60367966424283837</v>
      </c>
      <c r="M144" s="21">
        <f>+'[5]34'!$R$27</f>
        <v>0.64295394603367828</v>
      </c>
      <c r="N144" s="21">
        <f>+'[5]34'!$S$27</f>
        <v>0.61356073906863973</v>
      </c>
      <c r="O144" s="22">
        <f>+'[5]34'!$T$27</f>
        <v>0.6162199109307176</v>
      </c>
    </row>
    <row r="145" spans="1:15">
      <c r="A145" s="10">
        <v>1027</v>
      </c>
      <c r="B145" s="10" t="s">
        <v>36</v>
      </c>
      <c r="C145" s="21">
        <f>+'[5]35'!$E$27</f>
        <v>0.51401170756009462</v>
      </c>
      <c r="D145" s="21">
        <f>+'[5]35'!$F$27</f>
        <v>0.5308981959584369</v>
      </c>
      <c r="E145" s="21">
        <f>+'[5]35'!$G$27</f>
        <v>0.52506033838501398</v>
      </c>
      <c r="F145" s="21">
        <f>+'[5]35'!$I$27</f>
        <v>0.53344773658043831</v>
      </c>
      <c r="G145" s="21">
        <f>+'[5]35'!$J$27</f>
        <v>0.6079288112111686</v>
      </c>
      <c r="H145" s="21">
        <f>+'[5]35'!$K$27</f>
        <v>0.49828060113516021</v>
      </c>
      <c r="I145" s="21">
        <f>+'[5]35'!$M$27</f>
        <v>0.60909755206430394</v>
      </c>
      <c r="J145" s="21">
        <f>+'[5]35'!$N$27</f>
        <v>0.66781776818526517</v>
      </c>
      <c r="K145" s="21">
        <f>+'[5]35'!$O$27</f>
        <v>0.64506571087216247</v>
      </c>
      <c r="L145" s="21">
        <f>+'[5]35'!$Q$27</f>
        <v>0.5602601752856422</v>
      </c>
      <c r="M145" s="21">
        <f>+'[5]35'!$R$27</f>
        <v>0.60649027255051335</v>
      </c>
      <c r="N145" s="21">
        <f>+'[5]35'!$S$27</f>
        <v>0.58582677165354335</v>
      </c>
      <c r="O145" s="22">
        <f>+'[5]35'!$T$27</f>
        <v>0.57457838269085093</v>
      </c>
    </row>
    <row r="146" spans="1:15">
      <c r="A146" s="10">
        <v>1028</v>
      </c>
      <c r="B146" s="10" t="s">
        <v>37</v>
      </c>
      <c r="C146" s="21">
        <f>+'[5]36'!$E$27</f>
        <v>0.59464202333769278</v>
      </c>
      <c r="D146" s="21">
        <f>+'[5]36'!$F$27</f>
        <v>0.65582849994313663</v>
      </c>
      <c r="E146" s="21">
        <f>+'[5]36'!$G$27</f>
        <v>0.61044371797059971</v>
      </c>
      <c r="F146" s="21">
        <f>+'[5]36'!$I$27</f>
        <v>0.60013468013468019</v>
      </c>
      <c r="G146" s="21">
        <f>+'[5]36'!$J$27</f>
        <v>0.69099695175762899</v>
      </c>
      <c r="H146" s="21">
        <f>+'[5]36'!$K$27</f>
        <v>0.57195385817441846</v>
      </c>
      <c r="I146" s="21">
        <f>+'[5]36'!$M$27</f>
        <v>0.59899523066538307</v>
      </c>
      <c r="J146" s="21">
        <f>+'[5]36'!$N$27</f>
        <v>0.74274491760816586</v>
      </c>
      <c r="K146" s="21">
        <f>+'[5]36'!$O$27</f>
        <v>0.69272126266938117</v>
      </c>
      <c r="L146" s="21">
        <f>+'[5]36'!$Q$27</f>
        <v>0.60590025443248452</v>
      </c>
      <c r="M146" s="21">
        <f>+'[5]36'!$R$27</f>
        <v>0.62480142436837927</v>
      </c>
      <c r="N146" s="21">
        <f>+'[5]36'!$S$27</f>
        <v>0.62436789080272992</v>
      </c>
      <c r="O146" s="22">
        <f>+'[5]36'!$T$27</f>
        <v>0.63578785417398431</v>
      </c>
    </row>
    <row r="147" spans="1:15">
      <c r="A147" s="10">
        <v>1029</v>
      </c>
      <c r="B147" s="10" t="s">
        <v>38</v>
      </c>
      <c r="C147" s="21">
        <f>+'[5]37'!$E$27</f>
        <v>0.46205096885236802</v>
      </c>
      <c r="D147" s="21">
        <f>+'[5]37'!$F$27</f>
        <v>0.54343044844330191</v>
      </c>
      <c r="E147" s="21">
        <f>+'[5]37'!$G$27</f>
        <v>0.46587798335511382</v>
      </c>
      <c r="F147" s="21">
        <f>+'[5]37'!$I$27</f>
        <v>0.5239735605290623</v>
      </c>
      <c r="G147" s="21">
        <f>+'[5]37'!$J$27</f>
        <v>0.60701597253321393</v>
      </c>
      <c r="H147" s="21">
        <f>+'[5]37'!$K$27</f>
        <v>0.46718943458522494</v>
      </c>
      <c r="I147" s="21">
        <f>+'[5]37'!$M$27</f>
        <v>0.52735286140493631</v>
      </c>
      <c r="J147" s="21">
        <f>+'[5]37'!$N$27</f>
        <v>0.60432353970372865</v>
      </c>
      <c r="K147" s="21">
        <f>+'[5]37'!$O$27</f>
        <v>0.61128796922668793</v>
      </c>
      <c r="L147" s="21">
        <f>+'[5]37'!$Q$27</f>
        <v>0.52616713634137191</v>
      </c>
      <c r="M147" s="21">
        <f>+'[5]37'!$R$27</f>
        <v>0.50519495311254259</v>
      </c>
      <c r="N147" s="21">
        <f>+'[5]37'!$S$27</f>
        <v>0.51557553253859678</v>
      </c>
      <c r="O147" s="22">
        <f>+'[5]37'!$T$27</f>
        <v>0.52934378961776218</v>
      </c>
    </row>
    <row r="148" spans="1:15">
      <c r="A148" s="15">
        <v>1030</v>
      </c>
      <c r="B148" s="15" t="s">
        <v>18</v>
      </c>
      <c r="C148" s="23">
        <f>+'[5]17'!$E$27</f>
        <v>0.50321422366363588</v>
      </c>
      <c r="D148" s="23">
        <f>+'[5]17'!$F$27</f>
        <v>0.55729834501267328</v>
      </c>
      <c r="E148" s="23">
        <f>+'[5]17'!$G$27</f>
        <v>0.53222455213090891</v>
      </c>
      <c r="F148" s="23">
        <f>+'[5]17'!$I$27</f>
        <v>0.53805689236193832</v>
      </c>
      <c r="G148" s="23">
        <f>+'[5]17'!$J$27</f>
        <v>0.58770436683058047</v>
      </c>
      <c r="H148" s="23">
        <f>+'[5]17'!$K$27</f>
        <v>0.4741350003777291</v>
      </c>
      <c r="I148" s="23">
        <f>+'[5]17'!$M$27</f>
        <v>0.57036173828599179</v>
      </c>
      <c r="J148" s="23">
        <f>+'[5]17'!$N$27</f>
        <v>0.61610426509278338</v>
      </c>
      <c r="K148" s="23">
        <f>+'[5]17'!$O$27</f>
        <v>0.58609949531362648</v>
      </c>
      <c r="L148" s="23">
        <f>+'[5]17'!$Q$27</f>
        <v>0.50674537430214261</v>
      </c>
      <c r="M148" s="23">
        <f>+'[5]17'!$R$27</f>
        <v>0.52803329864724247</v>
      </c>
      <c r="N148" s="23">
        <f>+'[5]17'!$S$27</f>
        <v>0.51977514172740702</v>
      </c>
      <c r="O148" s="24">
        <f>+'[5]17'!$T$27</f>
        <v>0.54357655063804722</v>
      </c>
    </row>
    <row r="149" spans="1:15">
      <c r="A149" s="4">
        <v>10300</v>
      </c>
      <c r="B149" s="4" t="s">
        <v>64</v>
      </c>
      <c r="C149" s="18">
        <f>+[5]รวม!$E$27</f>
        <v>0.64837731830385159</v>
      </c>
      <c r="D149" s="18">
        <f>+[5]รวม!$F$27</f>
        <v>0.70809107000331495</v>
      </c>
      <c r="E149" s="18">
        <f>+[5]รวม!$G$27</f>
        <v>0.67090768630752406</v>
      </c>
      <c r="F149" s="18">
        <f>+[5]รวม!$I$27</f>
        <v>0.68392723768067787</v>
      </c>
      <c r="G149" s="18">
        <f>+[5]รวม!$J$27</f>
        <v>0.75271695430762242</v>
      </c>
      <c r="H149" s="18">
        <f>+[5]รวม!$K$27</f>
        <v>0.63772673512937061</v>
      </c>
      <c r="I149" s="18">
        <f>+[5]รวม!$M$27</f>
        <v>0.71278352338018214</v>
      </c>
      <c r="J149" s="18">
        <f>+[5]รวม!$N$27</f>
        <v>0.79930886215154617</v>
      </c>
      <c r="K149" s="18">
        <f>+[5]รวม!$O$27</f>
        <v>0.75383526710969373</v>
      </c>
      <c r="L149" s="18">
        <f>+[5]รวม!$Q$27</f>
        <v>0.68780632941489506</v>
      </c>
      <c r="M149" s="18">
        <f>+[5]รวม!$R$27</f>
        <v>0.68482204091019205</v>
      </c>
      <c r="N149" s="18">
        <f>+[5]รวม!$S$27</f>
        <v>0.68789798076857345</v>
      </c>
      <c r="O149" s="18">
        <f>+[5]รวม!$T$27</f>
        <v>0.70167885465091362</v>
      </c>
    </row>
    <row r="150" spans="1:15">
      <c r="A150" s="32"/>
      <c r="B150" s="32"/>
      <c r="C150"/>
      <c r="D150"/>
      <c r="E150"/>
      <c r="F150"/>
      <c r="G150"/>
      <c r="H150"/>
      <c r="I150"/>
      <c r="J150"/>
      <c r="K150"/>
      <c r="L150"/>
      <c r="M150"/>
      <c r="N150"/>
      <c r="O150" s="32"/>
    </row>
    <row r="151" spans="1:15">
      <c r="A151" s="3" t="s">
        <v>55</v>
      </c>
      <c r="B151" s="3" t="s">
        <v>43</v>
      </c>
      <c r="C151" s="3" t="s">
        <v>0</v>
      </c>
      <c r="D151" s="3" t="s">
        <v>1</v>
      </c>
      <c r="E151" s="3" t="s">
        <v>2</v>
      </c>
      <c r="F151" s="3" t="s">
        <v>3</v>
      </c>
      <c r="G151" s="3" t="s">
        <v>4</v>
      </c>
      <c r="H151" s="3" t="s">
        <v>5</v>
      </c>
      <c r="I151" s="3" t="s">
        <v>6</v>
      </c>
      <c r="J151" s="3" t="s">
        <v>7</v>
      </c>
      <c r="K151" s="3" t="s">
        <v>8</v>
      </c>
      <c r="L151" s="3" t="s">
        <v>9</v>
      </c>
      <c r="M151" s="3" t="s">
        <v>10</v>
      </c>
      <c r="N151" s="3" t="s">
        <v>11</v>
      </c>
      <c r="O151" s="3" t="s">
        <v>64</v>
      </c>
    </row>
    <row r="152" spans="1:15">
      <c r="A152" s="34"/>
      <c r="B152" s="34" t="s">
        <v>46</v>
      </c>
      <c r="C152" s="35">
        <f>+[4]เขต!$E$43/10^6</f>
        <v>6.1500000000000001E-3</v>
      </c>
      <c r="D152" s="35">
        <f>+[4]เขต!$F$43/10^6</f>
        <v>0.01</v>
      </c>
      <c r="E152" s="35">
        <f>+[4]เขต!$G$43/10^6</f>
        <v>1.8950000000000002E-2</v>
      </c>
      <c r="F152" s="35">
        <f>+[4]เขต!$I$43/10^6</f>
        <v>7.0499999999999998E-3</v>
      </c>
      <c r="G152" s="35">
        <f>+[4]เขต!$J$43/10^6</f>
        <v>5.8500000000000002E-3</v>
      </c>
      <c r="H152" s="35">
        <f>+[4]เขต!$K$43/10^6</f>
        <v>0.01</v>
      </c>
      <c r="I152" s="35">
        <f>+[4]เขต!$M$43/10^6</f>
        <v>5.4000000000000003E-3</v>
      </c>
      <c r="J152" s="35">
        <f>+[4]เขต!$N$43/10^6</f>
        <v>2.1315000000000001E-2</v>
      </c>
      <c r="K152" s="35">
        <f>+[4]เขต!$O$43/10^6</f>
        <v>1.362E-2</v>
      </c>
      <c r="L152" s="35">
        <f>+[4]เขต!$Q$43/10^6</f>
        <v>1.83E-2</v>
      </c>
      <c r="M152" s="35">
        <f>+[4]เขต!$R$43/10^6</f>
        <v>1.5789999999999998E-2</v>
      </c>
      <c r="N152" s="35">
        <f>+[4]เขต!$S$43/10^6</f>
        <v>1.6975000000000001E-2</v>
      </c>
      <c r="O152" s="36">
        <f>SUM(C152:N152)</f>
        <v>0.14940000000000001</v>
      </c>
    </row>
    <row r="153" spans="1:15">
      <c r="A153" s="7">
        <v>1004</v>
      </c>
      <c r="B153" s="10" t="s">
        <v>99</v>
      </c>
      <c r="C153" s="19">
        <f>+'[4]11'!$E$43/10^6</f>
        <v>35.987472240000002</v>
      </c>
      <c r="D153" s="19">
        <f>+'[4]11'!$F$43/10^6</f>
        <v>39.726899100000004</v>
      </c>
      <c r="E153" s="19">
        <f>+'[4]11'!$G$43/10^6</f>
        <v>41.308817699999999</v>
      </c>
      <c r="F153" s="19">
        <f>+'[4]11'!$I$43/10^6</f>
        <v>44.078565439999998</v>
      </c>
      <c r="G153" s="19">
        <f>+'[4]11'!$J$43/10^6</f>
        <v>41.856501539999996</v>
      </c>
      <c r="H153" s="19">
        <f>+'[4]11'!$K$43/10^6</f>
        <v>42.777079349999994</v>
      </c>
      <c r="I153" s="19">
        <f>+'[4]11'!$M$43/10^6</f>
        <v>42.886917989999993</v>
      </c>
      <c r="J153" s="19">
        <f>+'[4]11'!$N$43/10^6</f>
        <v>53.230314</v>
      </c>
      <c r="K153" s="19">
        <f>+'[4]11'!$O$43/10^6</f>
        <v>43.787883950000001</v>
      </c>
      <c r="L153" s="19">
        <f>+'[4]11'!$Q$43/10^6</f>
        <v>44.710694510000003</v>
      </c>
      <c r="M153" s="19">
        <f>+'[4]11'!$R$43/10^6</f>
        <v>45.589458919999991</v>
      </c>
      <c r="N153" s="19">
        <f>+'[4]11'!$S$43/10^6</f>
        <v>46.961451120000007</v>
      </c>
      <c r="O153" s="29">
        <f>SUM(C153:N153)</f>
        <v>522.90205586000002</v>
      </c>
    </row>
    <row r="154" spans="1:15">
      <c r="A154" s="10">
        <v>1005</v>
      </c>
      <c r="B154" s="10" t="s">
        <v>13</v>
      </c>
      <c r="C154" s="21">
        <f>+'[4]12'!$E$43/10^6</f>
        <v>0.59825732000000009</v>
      </c>
      <c r="D154" s="21">
        <f>+'[4]12'!$F$43/10^6</f>
        <v>0.57642671999999984</v>
      </c>
      <c r="E154" s="21">
        <f>+'[4]12'!$G$43/10^6</f>
        <v>0.63866596000000009</v>
      </c>
      <c r="F154" s="21">
        <f>+'[4]12'!$I$43/10^6</f>
        <v>0.61923887</v>
      </c>
      <c r="G154" s="21">
        <f>+'[4]12'!$J$43/10^6</f>
        <v>0.64994847000000011</v>
      </c>
      <c r="H154" s="21">
        <f>+'[4]12'!$K$43/10^6</f>
        <v>0.66301453999999982</v>
      </c>
      <c r="I154" s="21">
        <f>+'[4]12'!$M$43/10^6</f>
        <v>0.70594587000000009</v>
      </c>
      <c r="J154" s="21">
        <f>+'[4]12'!$N$43/10^6</f>
        <v>0.82652646000000007</v>
      </c>
      <c r="K154" s="21">
        <f>+'[4]12'!$O$43/10^6</f>
        <v>0.73052696000000006</v>
      </c>
      <c r="L154" s="21">
        <f>+'[4]12'!$Q$43/10^6</f>
        <v>0.67771967</v>
      </c>
      <c r="M154" s="21">
        <f>+'[4]12'!$R$43/10^6</f>
        <v>0.71102858999999996</v>
      </c>
      <c r="N154" s="21">
        <f>+'[4]12'!$S$43/10^6</f>
        <v>0.75492008999999993</v>
      </c>
      <c r="O154" s="29">
        <f t="shared" ref="O154:O179" si="6">SUM(C154:N154)</f>
        <v>8.1522195199999992</v>
      </c>
    </row>
    <row r="155" spans="1:15">
      <c r="A155" s="10">
        <v>1006</v>
      </c>
      <c r="B155" s="10" t="s">
        <v>14</v>
      </c>
      <c r="C155" s="21">
        <f>+'[4]13'!$E$43/10^6</f>
        <v>2.2259473500000002</v>
      </c>
      <c r="D155" s="21">
        <f>+'[4]13'!$F$43/10^6</f>
        <v>2.8239508900000003</v>
      </c>
      <c r="E155" s="21">
        <f>+'[4]13'!$G$43/10^6</f>
        <v>2.5131824599999999</v>
      </c>
      <c r="F155" s="21">
        <f>+'[4]13'!$I$43/10^6</f>
        <v>2.67356623</v>
      </c>
      <c r="G155" s="21">
        <f>+'[4]13'!$J$43/10^6</f>
        <v>2.6542120699999998</v>
      </c>
      <c r="H155" s="21">
        <f>+'[4]13'!$K$43/10^6</f>
        <v>3.3633932899999999</v>
      </c>
      <c r="I155" s="21">
        <f>+'[4]13'!$M$43/10^6</f>
        <v>2.88057162</v>
      </c>
      <c r="J155" s="21">
        <f>+'[4]13'!$N$43/10^6</f>
        <v>5.109037390000001</v>
      </c>
      <c r="K155" s="21">
        <f>+'[4]13'!$O$43/10^6</f>
        <v>3.09632394</v>
      </c>
      <c r="L155" s="21">
        <f>+'[4]13'!$Q$43/10^6</f>
        <v>2.9766631100000005</v>
      </c>
      <c r="M155" s="21">
        <f>+'[4]13'!$R$43/10^6</f>
        <v>3.0774890799999999</v>
      </c>
      <c r="N155" s="21">
        <f>+'[4]13'!$S$43/10^6</f>
        <v>5.2011553799999986</v>
      </c>
      <c r="O155" s="29">
        <f t="shared" si="6"/>
        <v>38.595492810000003</v>
      </c>
    </row>
    <row r="156" spans="1:15">
      <c r="A156" s="10">
        <v>1007</v>
      </c>
      <c r="B156" s="10" t="s">
        <v>15</v>
      </c>
      <c r="C156" s="21">
        <f>+'[4]14'!$E$43/10^6</f>
        <v>6.1432323099999993</v>
      </c>
      <c r="D156" s="21">
        <f>+'[4]14'!$F$43/10^6</f>
        <v>5.9949021000000009</v>
      </c>
      <c r="E156" s="21">
        <f>+'[4]14'!$G$43/10^6</f>
        <v>8.6876184400000014</v>
      </c>
      <c r="F156" s="21">
        <f>+'[4]14'!$I$43/10^6</f>
        <v>6.4485443000000009</v>
      </c>
      <c r="G156" s="21">
        <f>+'[4]14'!$J$43/10^6</f>
        <v>6.478067310000001</v>
      </c>
      <c r="H156" s="21">
        <f>+'[4]14'!$K$43/10^6</f>
        <v>6.4958064599999989</v>
      </c>
      <c r="I156" s="21">
        <f>+'[4]14'!$M$43/10^6</f>
        <v>6.8947865899999998</v>
      </c>
      <c r="J156" s="21">
        <f>+'[4]14'!$N$43/10^6</f>
        <v>6.8712059199999986</v>
      </c>
      <c r="K156" s="21">
        <f>+'[4]14'!$O$43/10^6</f>
        <v>6.3275485800000002</v>
      </c>
      <c r="L156" s="21">
        <f>+'[4]14'!$Q$43/10^6</f>
        <v>7.5653088100000003</v>
      </c>
      <c r="M156" s="21">
        <f>+'[4]14'!$R$43/10^6</f>
        <v>6.58746951</v>
      </c>
      <c r="N156" s="21">
        <f>+'[4]14'!$S$43/10^6</f>
        <v>6.5770886299999995</v>
      </c>
      <c r="O156" s="29">
        <f t="shared" si="6"/>
        <v>81.071578960000011</v>
      </c>
    </row>
    <row r="157" spans="1:15">
      <c r="A157" s="10">
        <v>1008</v>
      </c>
      <c r="B157" s="10" t="s">
        <v>16</v>
      </c>
      <c r="C157" s="21">
        <f>+'[4]15'!$E$43/10^6</f>
        <v>0.77393457999999993</v>
      </c>
      <c r="D157" s="21">
        <f>+'[4]15'!$F$43/10^6</f>
        <v>1.00871723</v>
      </c>
      <c r="E157" s="21">
        <f>+'[4]15'!$G$43/10^6</f>
        <v>0.8251833300000001</v>
      </c>
      <c r="F157" s="21">
        <f>+'[4]15'!$I$43/10^6</f>
        <v>0.8600141200000001</v>
      </c>
      <c r="G157" s="21">
        <f>+'[4]15'!$J$43/10^6</f>
        <v>0.83378609000000004</v>
      </c>
      <c r="H157" s="21">
        <f>+'[4]15'!$K$43/10^6</f>
        <v>0.84385795000000008</v>
      </c>
      <c r="I157" s="21">
        <f>+'[4]15'!$M$43/10^6</f>
        <v>0.92762959</v>
      </c>
      <c r="J157" s="21">
        <f>+'[4]15'!$N$43/10^6</f>
        <v>1.0401034199999999</v>
      </c>
      <c r="K157" s="21">
        <f>+'[4]15'!$O$43/10^6</f>
        <v>0.9510281599999999</v>
      </c>
      <c r="L157" s="21">
        <f>+'[4]15'!$Q$43/10^6</f>
        <v>0.87630731000000006</v>
      </c>
      <c r="M157" s="21">
        <f>+'[4]15'!$R$43/10^6</f>
        <v>0.90381327</v>
      </c>
      <c r="N157" s="21">
        <f>+'[4]15'!$S$43/10^6</f>
        <v>0.93882329000000009</v>
      </c>
      <c r="O157" s="29">
        <f t="shared" si="6"/>
        <v>10.78319834</v>
      </c>
    </row>
    <row r="158" spans="1:15">
      <c r="A158" s="10">
        <v>1009</v>
      </c>
      <c r="B158" s="10" t="s">
        <v>17</v>
      </c>
      <c r="C158" s="21">
        <f>+'[4]16'!$E$43/10^6</f>
        <v>1.5674455599999999</v>
      </c>
      <c r="D158" s="21">
        <f>+'[4]16'!$F$43/10^6</f>
        <v>1.4055903600000001</v>
      </c>
      <c r="E158" s="21">
        <f>+'[4]16'!$G$43/10^6</f>
        <v>1.6125374099999998</v>
      </c>
      <c r="F158" s="21">
        <f>+'[4]16'!$I$43/10^6</f>
        <v>1.42987815</v>
      </c>
      <c r="G158" s="21">
        <f>+'[4]16'!$J$43/10^6</f>
        <v>1.54997564</v>
      </c>
      <c r="H158" s="21">
        <f>+'[4]16'!$K$43/10^6</f>
        <v>1.6341255400000003</v>
      </c>
      <c r="I158" s="21">
        <f>+'[4]16'!$M$43/10^6</f>
        <v>1.5150426699999999</v>
      </c>
      <c r="J158" s="21">
        <f>+'[4]16'!$N$43/10^6</f>
        <v>1.8569122799999997</v>
      </c>
      <c r="K158" s="21">
        <f>+'[4]16'!$O$43/10^6</f>
        <v>1.8196620499999998</v>
      </c>
      <c r="L158" s="21">
        <f>+'[4]16'!$Q$43/10^6</f>
        <v>1.6969158600000001</v>
      </c>
      <c r="M158" s="21">
        <f>+'[4]16'!$R$43/10^6</f>
        <v>2.09106126</v>
      </c>
      <c r="N158" s="21">
        <f>+'[4]16'!$S$43/10^6</f>
        <v>1.7408439199999999</v>
      </c>
      <c r="O158" s="29">
        <f t="shared" si="6"/>
        <v>19.919990699999996</v>
      </c>
    </row>
    <row r="159" spans="1:15">
      <c r="A159" s="10">
        <v>1010</v>
      </c>
      <c r="B159" s="10" t="s">
        <v>19</v>
      </c>
      <c r="C159" s="21">
        <f>+'[4]18'!$E$43/10^6</f>
        <v>2.14578369</v>
      </c>
      <c r="D159" s="21">
        <f>+'[4]18'!$F$43/10^6</f>
        <v>2.1943541400000002</v>
      </c>
      <c r="E159" s="21">
        <f>+'[4]18'!$G$43/10^6</f>
        <v>2.1404627399999998</v>
      </c>
      <c r="F159" s="21">
        <f>+'[4]18'!$I$43/10^6</f>
        <v>2.6351331600000001</v>
      </c>
      <c r="G159" s="21">
        <f>+'[4]18'!$J$43/10^6</f>
        <v>2.2050423700000001</v>
      </c>
      <c r="H159" s="21">
        <f>+'[4]18'!$K$43/10^6</f>
        <v>2.2774607699999994</v>
      </c>
      <c r="I159" s="21">
        <f>+'[4]18'!$M$43/10^6</f>
        <v>2.2818529500000002</v>
      </c>
      <c r="J159" s="21">
        <f>+'[4]18'!$N$43/10^6</f>
        <v>2.39167898</v>
      </c>
      <c r="K159" s="21">
        <f>+'[4]18'!$O$43/10^6</f>
        <v>2.6107232400000004</v>
      </c>
      <c r="L159" s="21">
        <f>+'[4]18'!$Q$43/10^6</f>
        <v>2.0807715699999996</v>
      </c>
      <c r="M159" s="21">
        <f>+'[4]18'!$R$43/10^6</f>
        <v>2.5818601300000004</v>
      </c>
      <c r="N159" s="21">
        <f>+'[4]18'!$S$43/10^6</f>
        <v>2.6163784400000001</v>
      </c>
      <c r="O159" s="29">
        <f t="shared" si="6"/>
        <v>28.161502179999992</v>
      </c>
    </row>
    <row r="160" spans="1:15">
      <c r="A160" s="10">
        <v>1011</v>
      </c>
      <c r="B160" s="10" t="s">
        <v>20</v>
      </c>
      <c r="C160" s="21">
        <f>+'[4]19'!$E$43/10^6</f>
        <v>1.1818009700000001</v>
      </c>
      <c r="D160" s="21">
        <f>+'[4]19'!$F$43/10^6</f>
        <v>1.27086162</v>
      </c>
      <c r="E160" s="21">
        <f>+'[4]19'!$G$43/10^6</f>
        <v>1.26104299</v>
      </c>
      <c r="F160" s="21">
        <f>+'[4]19'!$I$43/10^6</f>
        <v>1.3710801399999997</v>
      </c>
      <c r="G160" s="21">
        <f>+'[4]19'!$J$43/10^6</f>
        <v>1.2888718800000001</v>
      </c>
      <c r="H160" s="21">
        <f>+'[4]19'!$K$43/10^6</f>
        <v>1.3316525100000001</v>
      </c>
      <c r="I160" s="21">
        <f>+'[4]19'!$M$43/10^6</f>
        <v>1.5483060500000001</v>
      </c>
      <c r="J160" s="21">
        <f>+'[4]19'!$N$43/10^6</f>
        <v>1.6603566500000002</v>
      </c>
      <c r="K160" s="21">
        <f>+'[4]19'!$O$43/10^6</f>
        <v>1.516678</v>
      </c>
      <c r="L160" s="21">
        <f>+'[4]19'!$Q$43/10^6</f>
        <v>1.31601437</v>
      </c>
      <c r="M160" s="21">
        <f>+'[4]19'!$R$43/10^6</f>
        <v>1.3885434699999999</v>
      </c>
      <c r="N160" s="21">
        <f>+'[4]19'!$S$43/10^6</f>
        <v>1.3402670099999998</v>
      </c>
      <c r="O160" s="29">
        <f t="shared" si="6"/>
        <v>16.475475660000001</v>
      </c>
    </row>
    <row r="161" spans="1:15">
      <c r="A161" s="10">
        <v>1012</v>
      </c>
      <c r="B161" s="10" t="s">
        <v>21</v>
      </c>
      <c r="C161" s="21">
        <f>+'[4]20'!$E$43/10^6</f>
        <v>3.5643659400000001</v>
      </c>
      <c r="D161" s="21">
        <f>+'[4]20'!$F$43/10^6</f>
        <v>3.81339446</v>
      </c>
      <c r="E161" s="21">
        <f>+'[4]20'!$G$43/10^6</f>
        <v>3.7192241699999999</v>
      </c>
      <c r="F161" s="21">
        <f>+'[4]20'!$I$43/10^6</f>
        <v>3.7658211000000001</v>
      </c>
      <c r="G161" s="21">
        <f>+'[4]20'!$J$43/10^6</f>
        <v>3.7951986099999999</v>
      </c>
      <c r="H161" s="21">
        <f>+'[4]20'!$K$43/10^6</f>
        <v>3.9432346200000001</v>
      </c>
      <c r="I161" s="21">
        <f>+'[4]20'!$M$43/10^6</f>
        <v>4.1260280099999997</v>
      </c>
      <c r="J161" s="21">
        <f>+'[4]20'!$N$43/10^6</f>
        <v>4.7605428500000002</v>
      </c>
      <c r="K161" s="21">
        <f>+'[4]20'!$O$43/10^6</f>
        <v>4.4754820600000009</v>
      </c>
      <c r="L161" s="21">
        <f>+'[4]20'!$Q$43/10^6</f>
        <v>4.3366732699999995</v>
      </c>
      <c r="M161" s="21">
        <f>+'[4]20'!$R$43/10^6</f>
        <v>4.5088832699999992</v>
      </c>
      <c r="N161" s="21">
        <f>+'[4]20'!$S$43/10^6</f>
        <v>4.4286043699999995</v>
      </c>
      <c r="O161" s="29">
        <f t="shared" si="6"/>
        <v>49.237452729999994</v>
      </c>
    </row>
    <row r="162" spans="1:15">
      <c r="A162" s="10">
        <v>1013</v>
      </c>
      <c r="B162" s="10" t="s">
        <v>22</v>
      </c>
      <c r="C162" s="21">
        <f>+'[4]21'!$E$43/10^6</f>
        <v>0.19374543</v>
      </c>
      <c r="D162" s="21">
        <f>+'[4]21'!$F$43/10^6</f>
        <v>0.19139553000000001</v>
      </c>
      <c r="E162" s="21">
        <f>+'[4]21'!$G$43/10^6</f>
        <v>0.22397871</v>
      </c>
      <c r="F162" s="21">
        <f>+'[4]21'!$I$43/10^6</f>
        <v>0.23767509000000003</v>
      </c>
      <c r="G162" s="21">
        <f>+'[4]21'!$J$43/10^6</f>
        <v>0.22696573</v>
      </c>
      <c r="H162" s="21">
        <f>+'[4]21'!$K$43/10^6</f>
        <v>0.24605276999999998</v>
      </c>
      <c r="I162" s="21">
        <f>+'[4]21'!$M$43/10^6</f>
        <v>0.26272498</v>
      </c>
      <c r="J162" s="21">
        <f>+'[4]21'!$N$43/10^6</f>
        <v>0.28240528000000004</v>
      </c>
      <c r="K162" s="21">
        <f>+'[4]21'!$O$43/10^6</f>
        <v>0.28478816000000001</v>
      </c>
      <c r="L162" s="21">
        <f>+'[4]21'!$Q$43/10^6</f>
        <v>0.25817923000000004</v>
      </c>
      <c r="M162" s="21">
        <f>+'[4]21'!$R$43/10^6</f>
        <v>0.26877500999999993</v>
      </c>
      <c r="N162" s="21">
        <f>+'[4]21'!$S$43/10^6</f>
        <v>0.25605448999999997</v>
      </c>
      <c r="O162" s="29">
        <f t="shared" si="6"/>
        <v>2.9327404100000005</v>
      </c>
    </row>
    <row r="163" spans="1:15">
      <c r="A163" s="10">
        <v>1014</v>
      </c>
      <c r="B163" s="10" t="s">
        <v>23</v>
      </c>
      <c r="C163" s="21">
        <f>+'[4]22'!$E$43/10^6</f>
        <v>10.0524267</v>
      </c>
      <c r="D163" s="21">
        <f>+'[4]22'!$F$43/10^6</f>
        <v>10.62809667</v>
      </c>
      <c r="E163" s="21">
        <f>+'[4]22'!$G$43/10^6</f>
        <v>10.890936670000002</v>
      </c>
      <c r="F163" s="21">
        <f>+'[4]22'!$I$43/10^6</f>
        <v>11.35385617</v>
      </c>
      <c r="G163" s="21">
        <f>+'[4]22'!$J$43/10^6</f>
        <v>11.117605440000002</v>
      </c>
      <c r="H163" s="21">
        <f>+'[4]22'!$K$43/10^6</f>
        <v>11.007575889999998</v>
      </c>
      <c r="I163" s="21">
        <f>+'[4]22'!$M$43/10^6</f>
        <v>11.380100439999998</v>
      </c>
      <c r="J163" s="21">
        <f>+'[4]22'!$N$43/10^6</f>
        <v>13.483312159999997</v>
      </c>
      <c r="K163" s="21">
        <f>+'[4]22'!$O$43/10^6</f>
        <v>12.011638679999999</v>
      </c>
      <c r="L163" s="21">
        <f>+'[4]22'!$Q$43/10^6</f>
        <v>11.765353280000001</v>
      </c>
      <c r="M163" s="21">
        <f>+'[4]22'!$R$43/10^6</f>
        <v>11.656389909999998</v>
      </c>
      <c r="N163" s="21">
        <f>+'[4]22'!$S$43/10^6</f>
        <v>12.13660797</v>
      </c>
      <c r="O163" s="29">
        <f t="shared" si="6"/>
        <v>137.48389997999999</v>
      </c>
    </row>
    <row r="164" spans="1:15">
      <c r="A164" s="10">
        <v>1015</v>
      </c>
      <c r="B164" s="10" t="s">
        <v>24</v>
      </c>
      <c r="C164" s="21">
        <f>+'[4]23'!$E$43/10^6</f>
        <v>1.30625105</v>
      </c>
      <c r="D164" s="21">
        <f>+'[4]23'!$F$43/10^6</f>
        <v>1.0218043400000001</v>
      </c>
      <c r="E164" s="21">
        <f>+'[4]23'!$G$43/10^6</f>
        <v>1.0355819400000001</v>
      </c>
      <c r="F164" s="21">
        <f>+'[4]23'!$I$43/10^6</f>
        <v>1.1378221000000002</v>
      </c>
      <c r="G164" s="21">
        <f>+'[4]23'!$J$43/10^6</f>
        <v>1.06998902</v>
      </c>
      <c r="H164" s="21">
        <f>+'[4]23'!$K$43/10^6</f>
        <v>1.1483722900000002</v>
      </c>
      <c r="I164" s="21">
        <f>+'[4]23'!$M$43/10^6</f>
        <v>1.1655769899999999</v>
      </c>
      <c r="J164" s="21">
        <f>+'[4]23'!$N$43/10^6</f>
        <v>1.3204788600000004</v>
      </c>
      <c r="K164" s="21">
        <f>+'[4]23'!$O$43/10^6</f>
        <v>1.1408416400000001</v>
      </c>
      <c r="L164" s="21">
        <f>+'[4]23'!$Q$43/10^6</f>
        <v>1.0887752399999999</v>
      </c>
      <c r="M164" s="21">
        <f>+'[4]23'!$R$43/10^6</f>
        <v>1.1963166000000001</v>
      </c>
      <c r="N164" s="21">
        <f>+'[4]23'!$S$43/10^6</f>
        <v>1.1843068799999998</v>
      </c>
      <c r="O164" s="29">
        <f t="shared" si="6"/>
        <v>13.81611695</v>
      </c>
    </row>
    <row r="165" spans="1:15">
      <c r="A165" s="10">
        <v>1016</v>
      </c>
      <c r="B165" s="10" t="s">
        <v>25</v>
      </c>
      <c r="C165" s="21">
        <f>+'[4]24'!$E$43/10^6</f>
        <v>1.6374988499999998</v>
      </c>
      <c r="D165" s="21">
        <f>+'[4]24'!$F$43/10^6</f>
        <v>1.4332791100000002</v>
      </c>
      <c r="E165" s="21">
        <f>+'[4]24'!$G$43/10^6</f>
        <v>1.6650811700000001</v>
      </c>
      <c r="F165" s="21">
        <f>+'[4]24'!$I$43/10^6</f>
        <v>1.7150513399999998</v>
      </c>
      <c r="G165" s="21">
        <f>+'[4]24'!$J$43/10^6</f>
        <v>1.6895531399999997</v>
      </c>
      <c r="H165" s="21">
        <f>+'[4]24'!$K$43/10^6</f>
        <v>1.7707037899999998</v>
      </c>
      <c r="I165" s="21">
        <f>+'[4]24'!$M$43/10^6</f>
        <v>1.7894924600000004</v>
      </c>
      <c r="J165" s="21">
        <f>+'[4]24'!$N$43/10^6</f>
        <v>2.2892784900000001</v>
      </c>
      <c r="K165" s="21">
        <f>+'[4]24'!$O$43/10^6</f>
        <v>1.7952869999999999</v>
      </c>
      <c r="L165" s="21">
        <f>+'[4]24'!$Q$43/10^6</f>
        <v>1.66805706</v>
      </c>
      <c r="M165" s="21">
        <f>+'[4]24'!$R$43/10^6</f>
        <v>1.7354549399999999</v>
      </c>
      <c r="N165" s="21">
        <f>+'[4]24'!$S$43/10^6</f>
        <v>1.7869196899999999</v>
      </c>
      <c r="O165" s="29">
        <f t="shared" si="6"/>
        <v>20.975657040000002</v>
      </c>
    </row>
    <row r="166" spans="1:15">
      <c r="A166" s="10">
        <v>1017</v>
      </c>
      <c r="B166" s="10" t="s">
        <v>26</v>
      </c>
      <c r="C166" s="21">
        <f>+'[4]25'!$E$43/10^6</f>
        <v>3.2694431399999995</v>
      </c>
      <c r="D166" s="21">
        <f>+'[4]25'!$F$43/10^6</f>
        <v>7.6976751099999996</v>
      </c>
      <c r="E166" s="21">
        <f>+'[4]25'!$G$43/10^6</f>
        <v>3.6875388300000003</v>
      </c>
      <c r="F166" s="21">
        <f>+'[4]25'!$I$43/10^6</f>
        <v>3.4849846399999995</v>
      </c>
      <c r="G166" s="21">
        <f>+'[4]25'!$J$43/10^6</f>
        <v>3.5982824999999998</v>
      </c>
      <c r="H166" s="21">
        <f>+'[4]25'!$K$43/10^6</f>
        <v>3.5313529099999998</v>
      </c>
      <c r="I166" s="21">
        <f>+'[4]25'!$M$43/10^6</f>
        <v>3.3972431299999997</v>
      </c>
      <c r="J166" s="21">
        <f>+'[4]25'!$N$43/10^6</f>
        <v>4.6467959100000007</v>
      </c>
      <c r="K166" s="21">
        <f>+'[4]25'!$O$43/10^6</f>
        <v>3.8518291200000001</v>
      </c>
      <c r="L166" s="21">
        <f>+'[4]25'!$Q$43/10^6</f>
        <v>3.5373935200000002</v>
      </c>
      <c r="M166" s="21">
        <f>+'[4]25'!$R$43/10^6</f>
        <v>3.7911983300000003</v>
      </c>
      <c r="N166" s="21">
        <f>+'[4]25'!$S$43/10^6</f>
        <v>3.7826224900000001</v>
      </c>
      <c r="O166" s="29">
        <f t="shared" si="6"/>
        <v>48.276359630000002</v>
      </c>
    </row>
    <row r="167" spans="1:15">
      <c r="A167" s="10">
        <v>1018</v>
      </c>
      <c r="B167" s="10" t="s">
        <v>27</v>
      </c>
      <c r="C167" s="21">
        <f>+'[4]26'!$E$43/10^6</f>
        <v>1.38816161</v>
      </c>
      <c r="D167" s="21">
        <f>+'[4]26'!$F$43/10^6</f>
        <v>1.42728403</v>
      </c>
      <c r="E167" s="21">
        <f>+'[4]26'!$G$43/10^6</f>
        <v>1.4834923</v>
      </c>
      <c r="F167" s="21">
        <f>+'[4]26'!$I$43/10^6</f>
        <v>1.41858555</v>
      </c>
      <c r="G167" s="21">
        <f>+'[4]26'!$J$43/10^6</f>
        <v>1.5869144400000001</v>
      </c>
      <c r="H167" s="21">
        <f>+'[4]26'!$K$43/10^6</f>
        <v>1.5138806500000004</v>
      </c>
      <c r="I167" s="21">
        <f>+'[4]26'!$M$43/10^6</f>
        <v>1.4736977300000003</v>
      </c>
      <c r="J167" s="21">
        <f>+'[4]26'!$N$43/10^6</f>
        <v>1.9306007299999999</v>
      </c>
      <c r="K167" s="21">
        <f>+'[4]26'!$O$43/10^6</f>
        <v>1.5904235700000002</v>
      </c>
      <c r="L167" s="21">
        <f>+'[4]26'!$Q$43/10^6</f>
        <v>1.4893865399999997</v>
      </c>
      <c r="M167" s="21">
        <f>+'[4]26'!$R$43/10^6</f>
        <v>1.6243577499999999</v>
      </c>
      <c r="N167" s="21">
        <f>+'[4]26'!$S$43/10^6</f>
        <v>1.4919704400000002</v>
      </c>
      <c r="O167" s="29">
        <f t="shared" si="6"/>
        <v>18.418755340000001</v>
      </c>
    </row>
    <row r="168" spans="1:15">
      <c r="A168" s="10">
        <v>1019</v>
      </c>
      <c r="B168" s="10" t="s">
        <v>28</v>
      </c>
      <c r="C168" s="21">
        <f>+'[4]27'!$E$43/10^6</f>
        <v>0.84203383999999992</v>
      </c>
      <c r="D168" s="21">
        <f>+'[4]27'!$F$43/10^6</f>
        <v>0.83819387000000001</v>
      </c>
      <c r="E168" s="21">
        <f>+'[4]27'!$G$43/10^6</f>
        <v>0.93483218000000001</v>
      </c>
      <c r="F168" s="21">
        <f>+'[4]27'!$I$43/10^6</f>
        <v>0.87498672999999982</v>
      </c>
      <c r="G168" s="21">
        <f>+'[4]27'!$J$43/10^6</f>
        <v>0.88294033999999999</v>
      </c>
      <c r="H168" s="21">
        <f>+'[4]27'!$K$43/10^6</f>
        <v>1.02707438</v>
      </c>
      <c r="I168" s="21">
        <f>+'[4]27'!$M$43/10^6</f>
        <v>1.0351302099999999</v>
      </c>
      <c r="J168" s="21">
        <f>+'[4]27'!$N$43/10^6</f>
        <v>0.96744931000000001</v>
      </c>
      <c r="K168" s="21">
        <f>+'[4]27'!$O$43/10^6</f>
        <v>0.88348957000000006</v>
      </c>
      <c r="L168" s="21">
        <f>+'[4]27'!$Q$43/10^6</f>
        <v>0.97113999000000006</v>
      </c>
      <c r="M168" s="21">
        <f>+'[4]27'!$R$43/10^6</f>
        <v>0.95136138000000003</v>
      </c>
      <c r="N168" s="21">
        <f>+'[4]27'!$S$43/10^6</f>
        <v>1.2543296200000003</v>
      </c>
      <c r="O168" s="29">
        <f t="shared" si="6"/>
        <v>11.462961419999999</v>
      </c>
    </row>
    <row r="169" spans="1:15">
      <c r="A169" s="10">
        <v>1020</v>
      </c>
      <c r="B169" s="10" t="s">
        <v>29</v>
      </c>
      <c r="C169" s="21">
        <f>+'[4]28'!$E$43/10^6</f>
        <v>4.3136296600000001</v>
      </c>
      <c r="D169" s="21">
        <f>+'[4]28'!$F$43/10^6</f>
        <v>4.4708214800000006</v>
      </c>
      <c r="E169" s="21">
        <f>+'[4]28'!$G$43/10^6</f>
        <v>4.5123922299999997</v>
      </c>
      <c r="F169" s="21">
        <f>+'[4]28'!$I$43/10^6</f>
        <v>4.5514373999999993</v>
      </c>
      <c r="G169" s="21">
        <f>+'[4]28'!$J$43/10^6</f>
        <v>4.4931902800000003</v>
      </c>
      <c r="H169" s="21">
        <f>+'[4]28'!$K$43/10^6</f>
        <v>4.4695479200000001</v>
      </c>
      <c r="I169" s="21">
        <f>+'[4]28'!$M$43/10^6</f>
        <v>4.5980752899999997</v>
      </c>
      <c r="J169" s="21">
        <f>+'[4]28'!$N$43/10^6</f>
        <v>5.0978229700000011</v>
      </c>
      <c r="K169" s="21">
        <f>+'[4]28'!$O$43/10^6</f>
        <v>4.8812465299999994</v>
      </c>
      <c r="L169" s="21">
        <f>+'[4]28'!$Q$43/10^6</f>
        <v>4.8532104199999999</v>
      </c>
      <c r="M169" s="21">
        <f>+'[4]28'!$R$43/10^6</f>
        <v>4.8602257999999994</v>
      </c>
      <c r="N169" s="21">
        <f>+'[4]28'!$S$43/10^6</f>
        <v>5.0917371000000005</v>
      </c>
      <c r="O169" s="29">
        <f t="shared" si="6"/>
        <v>56.193337080000013</v>
      </c>
    </row>
    <row r="170" spans="1:15">
      <c r="A170" s="10">
        <v>1021</v>
      </c>
      <c r="B170" s="10" t="s">
        <v>30</v>
      </c>
      <c r="C170" s="21">
        <f>+'[4]29'!$E$43/10^6</f>
        <v>1.0208704499999999</v>
      </c>
      <c r="D170" s="21">
        <f>+'[4]29'!$F$43/10^6</f>
        <v>1.0648533100000002</v>
      </c>
      <c r="E170" s="21">
        <f>+'[4]29'!$G$43/10^6</f>
        <v>1.1265368999999998</v>
      </c>
      <c r="F170" s="21">
        <f>+'[4]29'!$I$43/10^6</f>
        <v>1.2294227999999998</v>
      </c>
      <c r="G170" s="21">
        <f>+'[4]29'!$J$43/10^6</f>
        <v>1.13454565</v>
      </c>
      <c r="H170" s="21">
        <f>+'[4]29'!$K$43/10^6</f>
        <v>1.25439251</v>
      </c>
      <c r="I170" s="21">
        <f>+'[4]29'!$M$43/10^6</f>
        <v>1.2795802299999999</v>
      </c>
      <c r="J170" s="21">
        <f>+'[4]29'!$N$43/10^6</f>
        <v>1.3698255500000003</v>
      </c>
      <c r="K170" s="21">
        <f>+'[4]29'!$O$43/10^6</f>
        <v>1.3104426699999996</v>
      </c>
      <c r="L170" s="21">
        <f>+'[4]29'!$Q$43/10^6</f>
        <v>1.2662586600000001</v>
      </c>
      <c r="M170" s="21">
        <f>+'[4]29'!$R$43/10^6</f>
        <v>1.2147767</v>
      </c>
      <c r="N170" s="21">
        <f>+'[4]29'!$S$43/10^6</f>
        <v>1.2679799600000001</v>
      </c>
      <c r="O170" s="29">
        <f t="shared" si="6"/>
        <v>14.539485389999998</v>
      </c>
    </row>
    <row r="171" spans="1:15">
      <c r="A171" s="10">
        <v>1022</v>
      </c>
      <c r="B171" s="10" t="s">
        <v>31</v>
      </c>
      <c r="C171" s="21">
        <f>+'[4]30'!$E$43/10^6</f>
        <v>5.247585009999999</v>
      </c>
      <c r="D171" s="21">
        <f>+'[4]30'!$F$43/10^6</f>
        <v>5.3722002799999986</v>
      </c>
      <c r="E171" s="21">
        <f>+'[4]30'!$G$43/10^6</f>
        <v>5.35455288</v>
      </c>
      <c r="F171" s="21">
        <f>+'[4]30'!$I$43/10^6</f>
        <v>5.9146929700000008</v>
      </c>
      <c r="G171" s="21">
        <f>+'[4]30'!$J$43/10^6</f>
        <v>5.5269902700000006</v>
      </c>
      <c r="H171" s="21">
        <f>+'[4]30'!$K$43/10^6</f>
        <v>5.6960253100000005</v>
      </c>
      <c r="I171" s="21">
        <f>+'[4]30'!$M$43/10^6</f>
        <v>6.391528590000001</v>
      </c>
      <c r="J171" s="21">
        <f>+'[4]30'!$N$43/10^6</f>
        <v>6.6097416899999999</v>
      </c>
      <c r="K171" s="21">
        <f>+'[4]30'!$O$43/10^6</f>
        <v>6.2498926900000003</v>
      </c>
      <c r="L171" s="21">
        <f>+'[4]30'!$Q$43/10^6</f>
        <v>6.0013387500000004</v>
      </c>
      <c r="M171" s="21">
        <f>+'[4]30'!$R$43/10^6</f>
        <v>6.1673202700000003</v>
      </c>
      <c r="N171" s="21">
        <f>+'[4]30'!$S$43/10^6</f>
        <v>6.4176493000000008</v>
      </c>
      <c r="O171" s="29">
        <f t="shared" si="6"/>
        <v>70.94951801000002</v>
      </c>
    </row>
    <row r="172" spans="1:15">
      <c r="A172" s="10">
        <v>1023</v>
      </c>
      <c r="B172" s="10" t="s">
        <v>32</v>
      </c>
      <c r="C172" s="21">
        <f>+'[4]31'!$E$43/10^6</f>
        <v>1.1940869899999997</v>
      </c>
      <c r="D172" s="21">
        <f>+'[4]31'!$F$43/10^6</f>
        <v>1.2581873399999999</v>
      </c>
      <c r="E172" s="21">
        <f>+'[4]31'!$G$43/10^6</f>
        <v>1.29741101</v>
      </c>
      <c r="F172" s="21">
        <f>+'[4]31'!$I$43/10^6</f>
        <v>1.3587596399999999</v>
      </c>
      <c r="G172" s="21">
        <f>+'[4]31'!$J$43/10^6</f>
        <v>1.2478074400000001</v>
      </c>
      <c r="H172" s="21">
        <f>+'[4]31'!$K$43/10^6</f>
        <v>1.3406323</v>
      </c>
      <c r="I172" s="21">
        <f>+'[4]31'!$M$43/10^6</f>
        <v>1.4683443</v>
      </c>
      <c r="J172" s="21">
        <f>+'[4]31'!$N$43/10^6</f>
        <v>1.4599438800000002</v>
      </c>
      <c r="K172" s="21">
        <f>+'[4]31'!$O$43/10^6</f>
        <v>1.4737979600000002</v>
      </c>
      <c r="L172" s="21">
        <f>+'[4]31'!$Q$43/10^6</f>
        <v>1.3500319199999999</v>
      </c>
      <c r="M172" s="21">
        <f>+'[4]31'!$R$43/10^6</f>
        <v>1.3247602199999999</v>
      </c>
      <c r="N172" s="21">
        <f>+'[4]31'!$S$43/10^6</f>
        <v>1.4136294899999999</v>
      </c>
      <c r="O172" s="29">
        <f t="shared" si="6"/>
        <v>16.187392490000001</v>
      </c>
    </row>
    <row r="173" spans="1:15">
      <c r="A173" s="10">
        <v>1024</v>
      </c>
      <c r="B173" s="10" t="s">
        <v>33</v>
      </c>
      <c r="C173" s="21">
        <f>+'[4]32'!$E$43/10^6</f>
        <v>8.0421164999999988</v>
      </c>
      <c r="D173" s="21">
        <f>+'[4]32'!$F$43/10^6</f>
        <v>8.7468058200000005</v>
      </c>
      <c r="E173" s="21">
        <f>+'[4]32'!$G$43/10^6</f>
        <v>8.4200313499999986</v>
      </c>
      <c r="F173" s="21">
        <f>+'[4]32'!$I$43/10^6</f>
        <v>9.1775088599999997</v>
      </c>
      <c r="G173" s="21">
        <f>+'[4]32'!$J$43/10^6</f>
        <v>8.6911212100000004</v>
      </c>
      <c r="H173" s="21">
        <f>+'[4]32'!$K$43/10^6</f>
        <v>8.1282898499999998</v>
      </c>
      <c r="I173" s="21">
        <f>+'[4]32'!$M$43/10^6</f>
        <v>8.4736995900000007</v>
      </c>
      <c r="J173" s="21">
        <f>+'[4]32'!$N$43/10^6</f>
        <v>10.857666869999999</v>
      </c>
      <c r="K173" s="21">
        <f>+'[4]32'!$O$43/10^6</f>
        <v>9.1440210200000021</v>
      </c>
      <c r="L173" s="21">
        <f>+'[4]32'!$Q$43/10^6</f>
        <v>9.6763540799999976</v>
      </c>
      <c r="M173" s="21">
        <f>+'[4]32'!$R$43/10^6</f>
        <v>9.698277860000001</v>
      </c>
      <c r="N173" s="21">
        <f>+'[4]32'!$S$43/10^6</f>
        <v>9.3735064700000024</v>
      </c>
      <c r="O173" s="29">
        <f t="shared" si="6"/>
        <v>108.42939948</v>
      </c>
    </row>
    <row r="174" spans="1:15">
      <c r="A174" s="10">
        <v>1025</v>
      </c>
      <c r="B174" s="10" t="s">
        <v>34</v>
      </c>
      <c r="C174" s="21">
        <f>+'[4]33'!$E$43/10^6</f>
        <v>1.2507062600000001</v>
      </c>
      <c r="D174" s="21">
        <f>+'[4]33'!$F$43/10^6</f>
        <v>1.3108235100000001</v>
      </c>
      <c r="E174" s="21">
        <f>+'[4]33'!$G$43/10^6</f>
        <v>1.3168321800000002</v>
      </c>
      <c r="F174" s="21">
        <f>+'[4]33'!$I$43/10^6</f>
        <v>1.3113910200000001</v>
      </c>
      <c r="G174" s="21">
        <f>+'[4]33'!$J$43/10^6</f>
        <v>1.3512241200000001</v>
      </c>
      <c r="H174" s="21">
        <f>+'[4]33'!$K$43/10^6</f>
        <v>1.4401938799999998</v>
      </c>
      <c r="I174" s="21">
        <f>+'[4]33'!$M$43/10^6</f>
        <v>1.4688973799999998</v>
      </c>
      <c r="J174" s="21">
        <f>+'[4]33'!$N$43/10^6</f>
        <v>1.7809193400000001</v>
      </c>
      <c r="K174" s="21">
        <f>+'[4]33'!$O$43/10^6</f>
        <v>1.6033716999999998</v>
      </c>
      <c r="L174" s="21">
        <f>+'[4]33'!$Q$43/10^6</f>
        <v>1.6076146899999999</v>
      </c>
      <c r="M174" s="21">
        <f>+'[4]33'!$R$43/10^6</f>
        <v>1.43208271</v>
      </c>
      <c r="N174" s="21">
        <f>+'[4]33'!$S$43/10^6</f>
        <v>1.6911757100000002</v>
      </c>
      <c r="O174" s="29">
        <f t="shared" si="6"/>
        <v>17.5652325</v>
      </c>
    </row>
    <row r="175" spans="1:15">
      <c r="A175" s="10">
        <v>1026</v>
      </c>
      <c r="B175" s="10" t="s">
        <v>35</v>
      </c>
      <c r="C175" s="21">
        <f>+'[4]34'!$E$43/10^6</f>
        <v>0.53298053000000001</v>
      </c>
      <c r="D175" s="21">
        <f>+'[4]34'!$F$43/10^6</f>
        <v>0.57448631999999999</v>
      </c>
      <c r="E175" s="21">
        <f>+'[4]34'!$G$43/10^6</f>
        <v>0.51967160000000001</v>
      </c>
      <c r="F175" s="21">
        <f>+'[4]34'!$I$43/10^6</f>
        <v>0.57092643999999992</v>
      </c>
      <c r="G175" s="21">
        <f>+'[4]34'!$J$43/10^6</f>
        <v>0.57137234999999997</v>
      </c>
      <c r="H175" s="21">
        <f>+'[4]34'!$K$43/10^6</f>
        <v>0.61489630000000006</v>
      </c>
      <c r="I175" s="21">
        <f>+'[4]34'!$M$43/10^6</f>
        <v>0.62547399999999997</v>
      </c>
      <c r="J175" s="21">
        <f>+'[4]34'!$N$43/10^6</f>
        <v>0.67795158</v>
      </c>
      <c r="K175" s="21">
        <f>+'[4]34'!$O$43/10^6</f>
        <v>0.65785904999999978</v>
      </c>
      <c r="L175" s="21">
        <f>+'[4]34'!$Q$43/10^6</f>
        <v>0.64919828000000002</v>
      </c>
      <c r="M175" s="21">
        <f>+'[4]34'!$R$43/10^6</f>
        <v>0.63900444000000001</v>
      </c>
      <c r="N175" s="21">
        <f>+'[4]34'!$S$43/10^6</f>
        <v>0.64312291999999993</v>
      </c>
      <c r="O175" s="29">
        <f t="shared" si="6"/>
        <v>7.2769438099999997</v>
      </c>
    </row>
    <row r="176" spans="1:15">
      <c r="A176" s="10">
        <v>1027</v>
      </c>
      <c r="B176" s="10" t="s">
        <v>36</v>
      </c>
      <c r="C176" s="21">
        <f>+'[4]35'!$E$43/10^6</f>
        <v>0.65772314000000009</v>
      </c>
      <c r="D176" s="21">
        <f>+'[4]35'!$F$43/10^6</f>
        <v>0.71912913999999994</v>
      </c>
      <c r="E176" s="21">
        <f>+'[4]35'!$G$43/10^6</f>
        <v>0.69060347</v>
      </c>
      <c r="F176" s="21">
        <f>+'[4]35'!$I$43/10^6</f>
        <v>0.68695029000000007</v>
      </c>
      <c r="G176" s="21">
        <f>+'[4]35'!$J$43/10^6</f>
        <v>0.68729622999999984</v>
      </c>
      <c r="H176" s="21">
        <f>+'[4]35'!$K$43/10^6</f>
        <v>0.74001047000000009</v>
      </c>
      <c r="I176" s="21">
        <f>+'[4]35'!$M$43/10^6</f>
        <v>0.70717321999999994</v>
      </c>
      <c r="J176" s="21">
        <f>+'[4]35'!$N$43/10^6</f>
        <v>0.89732408000000008</v>
      </c>
      <c r="K176" s="21">
        <f>+'[4]35'!$O$43/10^6</f>
        <v>0.77817914999999993</v>
      </c>
      <c r="L176" s="21">
        <f>+'[4]35'!$Q$43/10^6</f>
        <v>0.76928200999999985</v>
      </c>
      <c r="M176" s="21">
        <f>+'[4]35'!$R$43/10^6</f>
        <v>0.75172240000000012</v>
      </c>
      <c r="N176" s="21">
        <f>+'[4]35'!$S$43/10^6</f>
        <v>0.79092914999999997</v>
      </c>
      <c r="O176" s="29">
        <f t="shared" si="6"/>
        <v>8.8763227499999982</v>
      </c>
    </row>
    <row r="177" spans="1:15">
      <c r="A177" s="10">
        <v>1028</v>
      </c>
      <c r="B177" s="10" t="s">
        <v>37</v>
      </c>
      <c r="C177" s="21">
        <f>+'[4]36'!$E$43/10^6</f>
        <v>4.52571396</v>
      </c>
      <c r="D177" s="21">
        <f>+'[4]36'!$F$43/10^6</f>
        <v>5.0794848799999999</v>
      </c>
      <c r="E177" s="21">
        <f>+'[4]36'!$G$43/10^6</f>
        <v>4.8873220699999997</v>
      </c>
      <c r="F177" s="21">
        <f>+'[4]36'!$I$43/10^6</f>
        <v>5.1648511000000008</v>
      </c>
      <c r="G177" s="21">
        <f>+'[4]36'!$J$43/10^6</f>
        <v>5.0975485100000011</v>
      </c>
      <c r="H177" s="21">
        <f>+'[4]36'!$K$43/10^6</f>
        <v>5.1000962399999992</v>
      </c>
      <c r="I177" s="21">
        <f>+'[4]36'!$M$43/10^6</f>
        <v>5.3989460100000004</v>
      </c>
      <c r="J177" s="21">
        <f>+'[4]36'!$N$43/10^6</f>
        <v>6.0353426299999997</v>
      </c>
      <c r="K177" s="21">
        <f>+'[4]36'!$O$43/10^6</f>
        <v>5.6058663800000001</v>
      </c>
      <c r="L177" s="21">
        <f>+'[4]36'!$Q$43/10^6</f>
        <v>5.3562759900000003</v>
      </c>
      <c r="M177" s="21">
        <f>+'[4]36'!$R$43/10^6</f>
        <v>5.5850951799999997</v>
      </c>
      <c r="N177" s="21">
        <f>+'[4]36'!$S$43/10^6</f>
        <v>6.41067199</v>
      </c>
      <c r="O177" s="29">
        <f t="shared" si="6"/>
        <v>64.247214940000006</v>
      </c>
    </row>
    <row r="178" spans="1:15">
      <c r="A178" s="10">
        <v>1029</v>
      </c>
      <c r="B178" s="10" t="s">
        <v>38</v>
      </c>
      <c r="C178" s="21">
        <f>+'[4]37'!$E$43/10^6</f>
        <v>0.49561883000000001</v>
      </c>
      <c r="D178" s="21">
        <f>+'[4]37'!$F$43/10^6</f>
        <v>0.53542336000000013</v>
      </c>
      <c r="E178" s="21">
        <f>+'[4]37'!$G$43/10^6</f>
        <v>0.55139703999999989</v>
      </c>
      <c r="F178" s="21">
        <f>+'[4]37'!$I$43/10^6</f>
        <v>0.53993144999999998</v>
      </c>
      <c r="G178" s="21">
        <f>+'[4]37'!$J$43/10^6</f>
        <v>0.54722784999999996</v>
      </c>
      <c r="H178" s="21">
        <f>+'[4]37'!$K$43/10^6</f>
        <v>0.55388367999999999</v>
      </c>
      <c r="I178" s="21">
        <f>+'[4]37'!$M$43/10^6</f>
        <v>0.6197078199999998</v>
      </c>
      <c r="J178" s="21">
        <f>+'[4]37'!$N$43/10^6</f>
        <v>0.65902161000000015</v>
      </c>
      <c r="K178" s="21">
        <f>+'[4]37'!$O$43/10^6</f>
        <v>0.64665590999999989</v>
      </c>
      <c r="L178" s="21">
        <f>+'[4]37'!$Q$43/10^6</f>
        <v>0.64789270999999993</v>
      </c>
      <c r="M178" s="21">
        <f>+'[4]37'!$R$43/10^6</f>
        <v>0.64055026000000004</v>
      </c>
      <c r="N178" s="21">
        <f>+'[4]37'!$S$43/10^6</f>
        <v>0.66468973000000009</v>
      </c>
      <c r="O178" s="29">
        <f t="shared" si="6"/>
        <v>7.1020002500000006</v>
      </c>
    </row>
    <row r="179" spans="1:15">
      <c r="A179" s="15">
        <v>1030</v>
      </c>
      <c r="B179" s="15" t="s">
        <v>18</v>
      </c>
      <c r="C179" s="23">
        <f>+'[4]17'!$E$43/10^6</f>
        <v>0.89301567999999998</v>
      </c>
      <c r="D179" s="23">
        <f>+'[4]17'!$F$43/10^6</f>
        <v>0.84632561000000006</v>
      </c>
      <c r="E179" s="23">
        <f>+'[4]17'!$G$43/10^6</f>
        <v>0.87548857000000002</v>
      </c>
      <c r="F179" s="23">
        <f>+'[4]17'!$I$43/10^6</f>
        <v>0.97585940999999998</v>
      </c>
      <c r="G179" s="23">
        <f>+'[4]17'!$J$43/10^6</f>
        <v>0.86219601999999995</v>
      </c>
      <c r="H179" s="23">
        <f>+'[4]17'!$K$43/10^6</f>
        <v>0.94893773000000003</v>
      </c>
      <c r="I179" s="23">
        <f>+'[4]17'!$M$43/10^6</f>
        <v>0.99148308000000007</v>
      </c>
      <c r="J179" s="23">
        <f>+'[4]17'!$N$43/10^6</f>
        <v>1.1073794399999999</v>
      </c>
      <c r="K179" s="23">
        <f>+'[4]17'!$O$43/10^6</f>
        <v>1.00266269</v>
      </c>
      <c r="L179" s="23">
        <f>+'[4]17'!$Q$43/10^6</f>
        <v>0.95472826999999993</v>
      </c>
      <c r="M179" s="23">
        <f>+'[4]17'!$R$43/10^6</f>
        <v>0.98839121000000008</v>
      </c>
      <c r="N179" s="23">
        <f>+'[4]17'!$S$43/10^6</f>
        <v>1.0298597899999997</v>
      </c>
      <c r="O179" s="31">
        <f t="shared" si="6"/>
        <v>11.4763275</v>
      </c>
    </row>
    <row r="180" spans="1:15">
      <c r="A180" s="4">
        <v>10300</v>
      </c>
      <c r="B180" s="4" t="s">
        <v>64</v>
      </c>
      <c r="C180" s="25">
        <f>SUM(C152:C179)</f>
        <v>101.05799759000001</v>
      </c>
      <c r="D180" s="25">
        <f t="shared" ref="D180:O180" si="7">SUM(D152:D179)</f>
        <v>112.04136633000002</v>
      </c>
      <c r="E180" s="25">
        <f t="shared" si="7"/>
        <v>112.19936629999999</v>
      </c>
      <c r="F180" s="25">
        <f t="shared" si="7"/>
        <v>115.59358450999999</v>
      </c>
      <c r="G180" s="25">
        <f t="shared" si="7"/>
        <v>111.70022452000001</v>
      </c>
      <c r="H180" s="25">
        <f t="shared" si="7"/>
        <v>113.87154389999996</v>
      </c>
      <c r="I180" s="25">
        <f t="shared" si="7"/>
        <v>116.29935679</v>
      </c>
      <c r="J180" s="25">
        <f t="shared" si="7"/>
        <v>139.24125332999998</v>
      </c>
      <c r="K180" s="25">
        <f t="shared" si="7"/>
        <v>120.24177042999999</v>
      </c>
      <c r="L180" s="25">
        <f t="shared" si="7"/>
        <v>120.16583911999999</v>
      </c>
      <c r="M180" s="25">
        <f t="shared" si="7"/>
        <v>121.98145847000001</v>
      </c>
      <c r="N180" s="25">
        <f t="shared" si="7"/>
        <v>127.26427044000002</v>
      </c>
      <c r="O180" s="25">
        <f t="shared" si="7"/>
        <v>1411.6580317300002</v>
      </c>
    </row>
    <row r="181" spans="1:15">
      <c r="A181" s="32"/>
      <c r="B181" s="32"/>
      <c r="C181"/>
      <c r="D181"/>
      <c r="E181"/>
      <c r="F181"/>
      <c r="G181"/>
      <c r="H181"/>
      <c r="I181"/>
      <c r="J181"/>
      <c r="K181"/>
      <c r="L181"/>
      <c r="M181"/>
      <c r="N181"/>
      <c r="O181" s="32"/>
    </row>
    <row r="182" spans="1:15">
      <c r="A182" s="3" t="s">
        <v>55</v>
      </c>
      <c r="B182" s="3" t="s">
        <v>44</v>
      </c>
      <c r="C182" s="3" t="s">
        <v>0</v>
      </c>
      <c r="D182" s="3" t="s">
        <v>1</v>
      </c>
      <c r="E182" s="3" t="s">
        <v>2</v>
      </c>
      <c r="F182" s="3" t="s">
        <v>3</v>
      </c>
      <c r="G182" s="3" t="s">
        <v>4</v>
      </c>
      <c r="H182" s="3" t="s">
        <v>5</v>
      </c>
      <c r="I182" s="3" t="s">
        <v>6</v>
      </c>
      <c r="J182" s="3" t="s">
        <v>7</v>
      </c>
      <c r="K182" s="3" t="s">
        <v>8</v>
      </c>
      <c r="L182" s="3" t="s">
        <v>9</v>
      </c>
      <c r="M182" s="3" t="s">
        <v>10</v>
      </c>
      <c r="N182" s="3" t="s">
        <v>11</v>
      </c>
      <c r="O182" s="3" t="s">
        <v>64</v>
      </c>
    </row>
    <row r="183" spans="1:15">
      <c r="A183" s="34"/>
      <c r="B183" s="34" t="s">
        <v>46</v>
      </c>
      <c r="C183" s="35">
        <f>+[4]เขต!$E$120/10^6</f>
        <v>4.3691595099999994</v>
      </c>
      <c r="D183" s="35">
        <f>+[4]เขต!$F$120/10^6</f>
        <v>4.631538439999999</v>
      </c>
      <c r="E183" s="35">
        <f>+[4]เขต!$G$120/10^6</f>
        <v>4.6237058100000015</v>
      </c>
      <c r="F183" s="35">
        <f>+[4]เขต!$I$120/10^6</f>
        <v>4.594294810000001</v>
      </c>
      <c r="G183" s="35">
        <f>+[4]เขต!$J$120/10^6</f>
        <v>4.5226173799999989</v>
      </c>
      <c r="H183" s="35">
        <f>+[4]เขต!$K$120/10^6</f>
        <v>4.9302073400000008</v>
      </c>
      <c r="I183" s="35">
        <f>+[4]เขต!$M$120/10^6</f>
        <v>4.5665975700000017</v>
      </c>
      <c r="J183" s="35">
        <f>+[4]เขต!$N$120/10^6</f>
        <v>4.6495858300000004</v>
      </c>
      <c r="K183" s="35">
        <f>+[4]เขต!$O$120/10^6</f>
        <v>5.5202566700000002</v>
      </c>
      <c r="L183" s="35">
        <f>+[4]เขต!$Q$120/10^6</f>
        <v>5.1159871700000004</v>
      </c>
      <c r="M183" s="35">
        <f>+[4]เขต!$R$120/10^6</f>
        <v>4.605971789999999</v>
      </c>
      <c r="N183" s="35">
        <f>+[4]เขต!$S$120/10^6</f>
        <v>8.4778679199999996</v>
      </c>
      <c r="O183" s="36">
        <f>SUM(C183:N183)</f>
        <v>60.607790240000007</v>
      </c>
    </row>
    <row r="184" spans="1:15">
      <c r="A184" s="7">
        <v>1004</v>
      </c>
      <c r="B184" s="10" t="s">
        <v>99</v>
      </c>
      <c r="C184" s="19">
        <f>+'[4]11'!$E$120/10^6</f>
        <v>17.374285879999999</v>
      </c>
      <c r="D184" s="19">
        <f>+'[4]11'!$F$120/10^6</f>
        <v>10.64066079</v>
      </c>
      <c r="E184" s="19">
        <f>+'[4]11'!$G$120/10^6</f>
        <v>8.5275729699999996</v>
      </c>
      <c r="F184" s="19">
        <f>+'[4]11'!$I$120/10^6</f>
        <v>9.3859791800000032</v>
      </c>
      <c r="G184" s="19">
        <f>+'[4]11'!$J$120/10^6</f>
        <v>10.24922475</v>
      </c>
      <c r="H184" s="19">
        <f>+'[4]11'!$K$120/10^6</f>
        <v>10.157241099999998</v>
      </c>
      <c r="I184" s="19">
        <f>+'[4]11'!$M$120/10^6</f>
        <v>11.347915989999997</v>
      </c>
      <c r="J184" s="19">
        <f>+'[4]11'!$N$120/10^6</f>
        <v>11.162234919999996</v>
      </c>
      <c r="K184" s="19">
        <f>+'[4]11'!$O$120/10^6</f>
        <v>12.812369539999997</v>
      </c>
      <c r="L184" s="19">
        <f>+'[4]11'!$Q$120/10^6</f>
        <v>12.512981260000002</v>
      </c>
      <c r="M184" s="19">
        <f>+'[4]11'!$R$120/10^6</f>
        <v>13.470748560000001</v>
      </c>
      <c r="N184" s="19">
        <f>+'[4]11'!$S$120/10^6</f>
        <v>14.940453690000004</v>
      </c>
      <c r="O184" s="29">
        <f>SUM(C184:N184)</f>
        <v>142.58166863</v>
      </c>
    </row>
    <row r="185" spans="1:15">
      <c r="A185" s="10">
        <v>1005</v>
      </c>
      <c r="B185" s="10" t="s">
        <v>13</v>
      </c>
      <c r="C185" s="21">
        <f>+'[4]12'!$E$120/10^6</f>
        <v>0.56965714000000001</v>
      </c>
      <c r="D185" s="21">
        <f>+'[4]12'!$F$120/10^6</f>
        <v>0.60941681000000003</v>
      </c>
      <c r="E185" s="21">
        <f>+'[4]12'!$G$120/10^6</f>
        <v>0.51143795000000003</v>
      </c>
      <c r="F185" s="21">
        <f>+'[4]12'!$I$120/10^6</f>
        <v>0.50864467000000002</v>
      </c>
      <c r="G185" s="21">
        <f>+'[4]12'!$J$120/10^6</f>
        <v>0.52202565000000001</v>
      </c>
      <c r="H185" s="21">
        <f>+'[4]12'!$K$120/10^6</f>
        <v>0.55959241999999998</v>
      </c>
      <c r="I185" s="21">
        <f>+'[4]12'!$M$120/10^6</f>
        <v>0.55156968000000017</v>
      </c>
      <c r="J185" s="21">
        <f>+'[4]12'!$N$120/10^6</f>
        <v>0.55117389999999999</v>
      </c>
      <c r="K185" s="21">
        <f>+'[4]12'!$O$120/10^6</f>
        <v>0.63723538000000013</v>
      </c>
      <c r="L185" s="21">
        <f>+'[4]12'!$Q$120/10^6</f>
        <v>0.49294943000000008</v>
      </c>
      <c r="M185" s="21">
        <f>+'[4]12'!$R$120/10^6</f>
        <v>0.53463635000000009</v>
      </c>
      <c r="N185" s="21">
        <f>+'[4]12'!$S$120/10^6</f>
        <v>0.78324040000000006</v>
      </c>
      <c r="O185" s="29">
        <f t="shared" ref="O185:O210" si="8">SUM(C185:N185)</f>
        <v>6.8315797800000011</v>
      </c>
    </row>
    <row r="186" spans="1:15">
      <c r="A186" s="10">
        <v>1006</v>
      </c>
      <c r="B186" s="10" t="s">
        <v>14</v>
      </c>
      <c r="C186" s="21">
        <f>+'[4]13'!$E$120/10^6</f>
        <v>0.88585091999999988</v>
      </c>
      <c r="D186" s="21">
        <f>+'[4]13'!$F$120/10^6</f>
        <v>0.89640864000000009</v>
      </c>
      <c r="E186" s="21">
        <f>+'[4]13'!$G$120/10^6</f>
        <v>0.84735419000000023</v>
      </c>
      <c r="F186" s="21">
        <f>+'[4]13'!$I$120/10^6</f>
        <v>0.80936633000000002</v>
      </c>
      <c r="G186" s="21">
        <f>+'[4]13'!$J$120/10^6</f>
        <v>0.79400653999999993</v>
      </c>
      <c r="H186" s="21">
        <f>+'[4]13'!$K$120/10^6</f>
        <v>0.92981946000000004</v>
      </c>
      <c r="I186" s="21">
        <f>+'[4]13'!$M$120/10^6</f>
        <v>0.81618862999999997</v>
      </c>
      <c r="J186" s="21">
        <f>+'[4]13'!$N$120/10^6</f>
        <v>0.87341501999999993</v>
      </c>
      <c r="K186" s="21">
        <f>+'[4]13'!$O$120/10^6</f>
        <v>0.9448824400000001</v>
      </c>
      <c r="L186" s="21">
        <f>+'[4]13'!$Q$120/10^6</f>
        <v>0.90292971999999994</v>
      </c>
      <c r="M186" s="21">
        <f>+'[4]13'!$R$120/10^6</f>
        <v>0.89750346999999997</v>
      </c>
      <c r="N186" s="21">
        <f>+'[4]13'!$S$120/10^6</f>
        <v>1.12446965</v>
      </c>
      <c r="O186" s="29">
        <f t="shared" si="8"/>
        <v>10.72219501</v>
      </c>
    </row>
    <row r="187" spans="1:15">
      <c r="A187" s="10">
        <v>1007</v>
      </c>
      <c r="B187" s="10" t="s">
        <v>15</v>
      </c>
      <c r="C187" s="21">
        <f>+'[4]14'!$E$120/10^6</f>
        <v>2.1687408499999998</v>
      </c>
      <c r="D187" s="21">
        <f>+'[4]14'!$F$120/10^6</f>
        <v>2.6888052999999994</v>
      </c>
      <c r="E187" s="21">
        <f>+'[4]14'!$G$120/10^6</f>
        <v>2.6129480799999998</v>
      </c>
      <c r="F187" s="21">
        <f>+'[4]14'!$I$120/10^6</f>
        <v>2.5645074699999992</v>
      </c>
      <c r="G187" s="21">
        <f>+'[4]14'!$J$120/10^6</f>
        <v>2.7743896400000003</v>
      </c>
      <c r="H187" s="21">
        <f>+'[4]14'!$K$120/10^6</f>
        <v>2.7510905800000001</v>
      </c>
      <c r="I187" s="21">
        <f>+'[4]14'!$M$120/10^6</f>
        <v>2.3862060400000003</v>
      </c>
      <c r="J187" s="21">
        <f>+'[4]14'!$N$120/10^6</f>
        <v>2.7094962399999996</v>
      </c>
      <c r="K187" s="21">
        <f>+'[4]14'!$O$120/10^6</f>
        <v>2.7462878400000004</v>
      </c>
      <c r="L187" s="21">
        <f>+'[4]14'!$Q$120/10^6</f>
        <v>2.4904185199999995</v>
      </c>
      <c r="M187" s="21">
        <f>+'[4]14'!$R$120/10^6</f>
        <v>2.3096686399999995</v>
      </c>
      <c r="N187" s="21">
        <f>+'[4]14'!$S$120/10^6</f>
        <v>3.3041063600000005</v>
      </c>
      <c r="O187" s="29">
        <f t="shared" si="8"/>
        <v>31.506665559999995</v>
      </c>
    </row>
    <row r="188" spans="1:15">
      <c r="A188" s="10">
        <v>1008</v>
      </c>
      <c r="B188" s="10" t="s">
        <v>16</v>
      </c>
      <c r="C188" s="21">
        <f>+'[4]15'!$E$120/10^6</f>
        <v>0.56731603000000019</v>
      </c>
      <c r="D188" s="21">
        <f>+'[4]15'!$F$120/10^6</f>
        <v>0.63875324999999972</v>
      </c>
      <c r="E188" s="21">
        <f>+'[4]15'!$G$120/10^6</f>
        <v>0.89396745000000011</v>
      </c>
      <c r="F188" s="21">
        <f>+'[4]15'!$I$120/10^6</f>
        <v>0.53596357000000006</v>
      </c>
      <c r="G188" s="21">
        <f>+'[4]15'!$J$120/10^6</f>
        <v>0.56006388999999979</v>
      </c>
      <c r="H188" s="21">
        <f>+'[4]15'!$K$120/10^6</f>
        <v>0.63247624000000002</v>
      </c>
      <c r="I188" s="21">
        <f>+'[4]15'!$M$120/10^6</f>
        <v>0.56801249000000009</v>
      </c>
      <c r="J188" s="21">
        <f>+'[4]15'!$N$120/10^6</f>
        <v>0.66952591999999989</v>
      </c>
      <c r="K188" s="21">
        <f>+'[4]15'!$O$120/10^6</f>
        <v>0.6379089</v>
      </c>
      <c r="L188" s="21">
        <f>+'[4]15'!$Q$120/10^6</f>
        <v>0.57878528000000007</v>
      </c>
      <c r="M188" s="21">
        <f>+'[4]15'!$R$120/10^6</f>
        <v>0.60391616000000015</v>
      </c>
      <c r="N188" s="21">
        <f>+'[4]15'!$S$120/10^6</f>
        <v>0.81732762000000025</v>
      </c>
      <c r="O188" s="29">
        <f t="shared" si="8"/>
        <v>7.7040167999999998</v>
      </c>
    </row>
    <row r="189" spans="1:15">
      <c r="A189" s="10">
        <v>1009</v>
      </c>
      <c r="B189" s="10" t="s">
        <v>17</v>
      </c>
      <c r="C189" s="21">
        <f>+'[4]16'!$E$120/10^6</f>
        <v>0.57177918000000016</v>
      </c>
      <c r="D189" s="21">
        <f>+'[4]16'!$F$120/10^6</f>
        <v>0.61728920999999992</v>
      </c>
      <c r="E189" s="21">
        <f>+'[4]16'!$G$120/10^6</f>
        <v>0.5915733700000001</v>
      </c>
      <c r="F189" s="21">
        <f>+'[4]16'!$I$120/10^6</f>
        <v>0.71746868000000008</v>
      </c>
      <c r="G189" s="21">
        <f>+'[4]16'!$J$120/10^6</f>
        <v>0.62488902999999985</v>
      </c>
      <c r="H189" s="21">
        <f>+'[4]16'!$K$120/10^6</f>
        <v>0.67488516999999992</v>
      </c>
      <c r="I189" s="21">
        <f>+'[4]16'!$M$120/10^6</f>
        <v>0.65773208999999999</v>
      </c>
      <c r="J189" s="21">
        <f>+'[4]16'!$N$120/10^6</f>
        <v>0.66904482999999992</v>
      </c>
      <c r="K189" s="21">
        <f>+'[4]16'!$O$120/10^6</f>
        <v>0.75608068999999989</v>
      </c>
      <c r="L189" s="21">
        <f>+'[4]16'!$Q$120/10^6</f>
        <v>0.70722023999999983</v>
      </c>
      <c r="M189" s="21">
        <f>+'[4]16'!$R$120/10^6</f>
        <v>0.69577866999999993</v>
      </c>
      <c r="N189" s="21">
        <f>+'[4]16'!$S$120/10^6</f>
        <v>0.96650020000000014</v>
      </c>
      <c r="O189" s="29">
        <f t="shared" si="8"/>
        <v>8.2502413600000004</v>
      </c>
    </row>
    <row r="190" spans="1:15">
      <c r="A190" s="10">
        <v>1010</v>
      </c>
      <c r="B190" s="10" t="s">
        <v>19</v>
      </c>
      <c r="C190" s="21">
        <f>+'[4]18'!$E$120/10^6</f>
        <v>1.0207744000000001</v>
      </c>
      <c r="D190" s="21">
        <f>+'[4]18'!$F$120/10^6</f>
        <v>1.02670807</v>
      </c>
      <c r="E190" s="21">
        <f>+'[4]18'!$G$120/10^6</f>
        <v>0.89152927000000004</v>
      </c>
      <c r="F190" s="21">
        <f>+'[4]18'!$I$120/10^6</f>
        <v>0.96679717000000009</v>
      </c>
      <c r="G190" s="21">
        <f>+'[4]18'!$J$120/10^6</f>
        <v>0.90715729000000001</v>
      </c>
      <c r="H190" s="21">
        <f>+'[4]18'!$K$120/10^6</f>
        <v>0.97883365999999994</v>
      </c>
      <c r="I190" s="21">
        <f>+'[4]18'!$M$120/10^6</f>
        <v>0.98538018999999988</v>
      </c>
      <c r="J190" s="21">
        <f>+'[4]18'!$N$120/10^6</f>
        <v>1.0585878199999998</v>
      </c>
      <c r="K190" s="21">
        <f>+'[4]18'!$O$120/10^6</f>
        <v>1.10299484</v>
      </c>
      <c r="L190" s="21">
        <f>+'[4]18'!$Q$120/10^6</f>
        <v>0.97724708000000005</v>
      </c>
      <c r="M190" s="21">
        <f>+'[4]18'!$R$120/10^6</f>
        <v>1.0162624300000003</v>
      </c>
      <c r="N190" s="21">
        <f>+'[4]18'!$S$120/10^6</f>
        <v>1.7261524300000006</v>
      </c>
      <c r="O190" s="29">
        <f t="shared" si="8"/>
        <v>12.658424649999999</v>
      </c>
    </row>
    <row r="191" spans="1:15">
      <c r="A191" s="10">
        <v>1011</v>
      </c>
      <c r="B191" s="10" t="s">
        <v>20</v>
      </c>
      <c r="C191" s="21">
        <f>+'[4]19'!$E$120/10^6</f>
        <v>0.6872951100000001</v>
      </c>
      <c r="D191" s="21">
        <f>+'[4]19'!$F$120/10^6</f>
        <v>0.73045627999999996</v>
      </c>
      <c r="E191" s="21">
        <f>+'[4]19'!$G$120/10^6</f>
        <v>0.75907213000000007</v>
      </c>
      <c r="F191" s="21">
        <f>+'[4]19'!$I$120/10^6</f>
        <v>0.68713880000000005</v>
      </c>
      <c r="G191" s="21">
        <f>+'[4]19'!$J$120/10^6</f>
        <v>0.62995913999999997</v>
      </c>
      <c r="H191" s="21">
        <f>+'[4]19'!$K$120/10^6</f>
        <v>0.73803227999999998</v>
      </c>
      <c r="I191" s="21">
        <f>+'[4]19'!$M$120/10^6</f>
        <v>0.70509467000000003</v>
      </c>
      <c r="J191" s="21">
        <f>+'[4]19'!$N$120/10^6</f>
        <v>0.76129557000000014</v>
      </c>
      <c r="K191" s="21">
        <f>+'[4]19'!$O$120/10^6</f>
        <v>0.79181519000000011</v>
      </c>
      <c r="L191" s="21">
        <f>+'[4]19'!$Q$120/10^6</f>
        <v>0.69734541000000017</v>
      </c>
      <c r="M191" s="21">
        <f>+'[4]19'!$R$120/10^6</f>
        <v>0.73846736000000013</v>
      </c>
      <c r="N191" s="21">
        <f>+'[4]19'!$S$120/10^6</f>
        <v>0.99247181999999989</v>
      </c>
      <c r="O191" s="29">
        <f t="shared" si="8"/>
        <v>8.9184437600000024</v>
      </c>
    </row>
    <row r="192" spans="1:15">
      <c r="A192" s="10">
        <v>1012</v>
      </c>
      <c r="B192" s="10" t="s">
        <v>21</v>
      </c>
      <c r="C192" s="21">
        <f>+'[4]20'!$E$120/10^6</f>
        <v>1.59464139</v>
      </c>
      <c r="D192" s="21">
        <f>+'[4]20'!$F$120/10^6</f>
        <v>1.5115926699999997</v>
      </c>
      <c r="E192" s="21">
        <f>+'[4]20'!$G$120/10^6</f>
        <v>1.4488967699999999</v>
      </c>
      <c r="F192" s="21">
        <f>+'[4]20'!$I$120/10^6</f>
        <v>1.5159756800000002</v>
      </c>
      <c r="G192" s="21">
        <f>+'[4]20'!$J$120/10^6</f>
        <v>1.6239659800000004</v>
      </c>
      <c r="H192" s="21">
        <f>+'[4]20'!$K$120/10^6</f>
        <v>1.7193672</v>
      </c>
      <c r="I192" s="21">
        <f>+'[4]20'!$M$120/10^6</f>
        <v>1.5608746700000002</v>
      </c>
      <c r="J192" s="21">
        <f>+'[4]20'!$N$120/10^6</f>
        <v>1.5799406400000005</v>
      </c>
      <c r="K192" s="21">
        <f>+'[4]20'!$O$120/10^6</f>
        <v>1.8673679100000002</v>
      </c>
      <c r="L192" s="21">
        <f>+'[4]20'!$Q$120/10^6</f>
        <v>1.92662573</v>
      </c>
      <c r="M192" s="21">
        <f>+'[4]20'!$R$120/10^6</f>
        <v>1.7557966600000003</v>
      </c>
      <c r="N192" s="21">
        <f>+'[4]20'!$S$120/10^6</f>
        <v>2.1818441499999999</v>
      </c>
      <c r="O192" s="29">
        <f t="shared" si="8"/>
        <v>20.286889450000004</v>
      </c>
    </row>
    <row r="193" spans="1:15">
      <c r="A193" s="10">
        <v>1013</v>
      </c>
      <c r="B193" s="10" t="s">
        <v>22</v>
      </c>
      <c r="C193" s="21">
        <f>+'[4]21'!$E$120/10^6</f>
        <v>0.22709146000000002</v>
      </c>
      <c r="D193" s="21">
        <f>+'[4]21'!$F$120/10^6</f>
        <v>0.2958752</v>
      </c>
      <c r="E193" s="21">
        <f>+'[4]21'!$G$120/10^6</f>
        <v>0.26023125999999996</v>
      </c>
      <c r="F193" s="21">
        <f>+'[4]21'!$I$120/10^6</f>
        <v>0.25773521999999999</v>
      </c>
      <c r="G193" s="21">
        <f>+'[4]21'!$J$120/10^6</f>
        <v>0.43871226999999996</v>
      </c>
      <c r="H193" s="21">
        <f>+'[4]21'!$K$120/10^6</f>
        <v>0.28905132</v>
      </c>
      <c r="I193" s="21">
        <f>+'[4]21'!$M$120/10^6</f>
        <v>0.23832175999999994</v>
      </c>
      <c r="J193" s="21">
        <f>+'[4]21'!$N$120/10^6</f>
        <v>0.25472368000000001</v>
      </c>
      <c r="K193" s="21">
        <f>+'[4]21'!$O$120/10^6</f>
        <v>0.31530621000000003</v>
      </c>
      <c r="L193" s="21">
        <f>+'[4]21'!$Q$120/10^6</f>
        <v>0.24999290000000005</v>
      </c>
      <c r="M193" s="21">
        <f>+'[4]21'!$R$120/10^6</f>
        <v>0.29170710000000005</v>
      </c>
      <c r="N193" s="21">
        <f>+'[4]21'!$S$120/10^6</f>
        <v>0.43840580999999995</v>
      </c>
      <c r="O193" s="29">
        <f t="shared" si="8"/>
        <v>3.5571541899999999</v>
      </c>
    </row>
    <row r="194" spans="1:15">
      <c r="A194" s="10">
        <v>1014</v>
      </c>
      <c r="B194" s="10" t="s">
        <v>23</v>
      </c>
      <c r="C194" s="21">
        <f>+'[4]22'!$E$120/10^6</f>
        <v>5.0639872000000006</v>
      </c>
      <c r="D194" s="21">
        <f>+'[4]22'!$F$120/10^6</f>
        <v>3.3570036300000008</v>
      </c>
      <c r="E194" s="21">
        <f>+'[4]22'!$G$120/10^6</f>
        <v>3.876411759999999</v>
      </c>
      <c r="F194" s="21">
        <f>+'[4]22'!$I$120/10^6</f>
        <v>3.9772178599999992</v>
      </c>
      <c r="G194" s="21">
        <f>+'[4]22'!$J$120/10^6</f>
        <v>3.8683519900000003</v>
      </c>
      <c r="H194" s="21">
        <f>+'[4]22'!$K$120/10^6</f>
        <v>6.1536652200000006</v>
      </c>
      <c r="I194" s="21">
        <f>+'[4]22'!$M$120/10^6</f>
        <v>5.3017885399999987</v>
      </c>
      <c r="J194" s="21">
        <f>+'[4]22'!$N$120/10^6</f>
        <v>5.5553620800000001</v>
      </c>
      <c r="K194" s="21">
        <f>+'[4]22'!$O$120/10^6</f>
        <v>5.4696716100000016</v>
      </c>
      <c r="L194" s="21">
        <f>+'[4]22'!$Q$120/10^6</f>
        <v>4.7890834499999997</v>
      </c>
      <c r="M194" s="21">
        <f>+'[4]22'!$R$120/10^6</f>
        <v>4.9772306900000016</v>
      </c>
      <c r="N194" s="21">
        <f>+'[4]22'!$S$120/10^6</f>
        <v>6.3414021399999996</v>
      </c>
      <c r="O194" s="29">
        <f t="shared" si="8"/>
        <v>58.731176169999998</v>
      </c>
    </row>
    <row r="195" spans="1:15">
      <c r="A195" s="10">
        <v>1015</v>
      </c>
      <c r="B195" s="10" t="s">
        <v>24</v>
      </c>
      <c r="C195" s="21">
        <f>+'[4]23'!$E$120/10^6</f>
        <v>0.49556918999999994</v>
      </c>
      <c r="D195" s="21">
        <f>+'[4]23'!$F$120/10^6</f>
        <v>0.60988684999999998</v>
      </c>
      <c r="E195" s="21">
        <f>+'[4]23'!$G$120/10^6</f>
        <v>0.57001822000000002</v>
      </c>
      <c r="F195" s="21">
        <f>+'[4]23'!$I$120/10^6</f>
        <v>0.80014853999999991</v>
      </c>
      <c r="G195" s="21">
        <f>+'[4]23'!$J$120/10^6</f>
        <v>0.5620145700000001</v>
      </c>
      <c r="H195" s="21">
        <f>+'[4]23'!$K$120/10^6</f>
        <v>0.50304066000000003</v>
      </c>
      <c r="I195" s="21">
        <f>+'[4]23'!$M$120/10^6</f>
        <v>0.66509620000000003</v>
      </c>
      <c r="J195" s="21">
        <f>+'[4]23'!$N$120/10^6</f>
        <v>0.58357962000000008</v>
      </c>
      <c r="K195" s="21">
        <f>+'[4]23'!$O$120/10^6</f>
        <v>0.60053645999999983</v>
      </c>
      <c r="L195" s="21">
        <f>+'[4]23'!$Q$120/10^6</f>
        <v>0.95386604000000008</v>
      </c>
      <c r="M195" s="21">
        <f>+'[4]23'!$R$120/10^6</f>
        <v>0.51956662999999992</v>
      </c>
      <c r="N195" s="21">
        <f>+'[4]23'!$S$120/10^6</f>
        <v>0.80014890999999999</v>
      </c>
      <c r="O195" s="29">
        <f t="shared" si="8"/>
        <v>7.6634718900000003</v>
      </c>
    </row>
    <row r="196" spans="1:15">
      <c r="A196" s="10">
        <v>1016</v>
      </c>
      <c r="B196" s="10" t="s">
        <v>25</v>
      </c>
      <c r="C196" s="21">
        <f>+'[4]24'!$E$120/10^6</f>
        <v>0.94913192000000002</v>
      </c>
      <c r="D196" s="21">
        <f>+'[4]24'!$F$120/10^6</f>
        <v>1.0564690000000001</v>
      </c>
      <c r="E196" s="21">
        <f>+'[4]24'!$G$120/10^6</f>
        <v>1.0149384299999999</v>
      </c>
      <c r="F196" s="21">
        <f>+'[4]24'!$I$120/10^6</f>
        <v>1.07396593</v>
      </c>
      <c r="G196" s="21">
        <f>+'[4]24'!$J$120/10^6</f>
        <v>0.95640077000000012</v>
      </c>
      <c r="H196" s="21">
        <f>+'[4]24'!$K$120/10^6</f>
        <v>1.0522330800000002</v>
      </c>
      <c r="I196" s="21">
        <f>+'[4]24'!$M$120/10^6</f>
        <v>0.98141687000000011</v>
      </c>
      <c r="J196" s="21">
        <f>+'[4]24'!$N$120/10^6</f>
        <v>1.0062484800000002</v>
      </c>
      <c r="K196" s="21">
        <f>+'[4]24'!$O$120/10^6</f>
        <v>1.1708129500000004</v>
      </c>
      <c r="L196" s="21">
        <f>+'[4]24'!$Q$120/10^6</f>
        <v>0.98439356</v>
      </c>
      <c r="M196" s="21">
        <f>+'[4]24'!$R$120/10^6</f>
        <v>1.0522903000000003</v>
      </c>
      <c r="N196" s="21">
        <f>+'[4]24'!$S$120/10^6</f>
        <v>1.4784184999999999</v>
      </c>
      <c r="O196" s="29">
        <f t="shared" si="8"/>
        <v>12.776719790000003</v>
      </c>
    </row>
    <row r="197" spans="1:15">
      <c r="A197" s="10">
        <v>1017</v>
      </c>
      <c r="B197" s="10" t="s">
        <v>26</v>
      </c>
      <c r="C197" s="21">
        <f>+'[4]25'!$E$120/10^6</f>
        <v>1.5478573699999998</v>
      </c>
      <c r="D197" s="21">
        <f>+'[4]25'!$F$120/10^6</f>
        <v>1.5408559699999997</v>
      </c>
      <c r="E197" s="21">
        <f>+'[4]25'!$G$120/10^6</f>
        <v>1.4104969099999998</v>
      </c>
      <c r="F197" s="21">
        <f>+'[4]25'!$I$120/10^6</f>
        <v>1.4467396700000001</v>
      </c>
      <c r="G197" s="21">
        <f>+'[4]25'!$J$120/10^6</f>
        <v>1.37674013</v>
      </c>
      <c r="H197" s="21">
        <f>+'[4]25'!$K$120/10^6</f>
        <v>1.5190755300000001</v>
      </c>
      <c r="I197" s="21">
        <f>+'[4]25'!$M$120/10^6</f>
        <v>1.42512638</v>
      </c>
      <c r="J197" s="21">
        <f>+'[4]25'!$N$120/10^6</f>
        <v>1.5480885600000001</v>
      </c>
      <c r="K197" s="21">
        <f>+'[4]25'!$O$120/10^6</f>
        <v>1.6800221</v>
      </c>
      <c r="L197" s="21">
        <f>+'[4]25'!$Q$120/10^6</f>
        <v>1.5444197199999998</v>
      </c>
      <c r="M197" s="21">
        <f>+'[4]25'!$R$120/10^6</f>
        <v>1.5946421900000001</v>
      </c>
      <c r="N197" s="21">
        <f>+'[4]25'!$S$120/10^6</f>
        <v>2.1962185000000005</v>
      </c>
      <c r="O197" s="29">
        <f t="shared" si="8"/>
        <v>18.83028303</v>
      </c>
    </row>
    <row r="198" spans="1:15">
      <c r="A198" s="10">
        <v>1018</v>
      </c>
      <c r="B198" s="10" t="s">
        <v>27</v>
      </c>
      <c r="C198" s="21">
        <f>+'[4]26'!$E$120/10^6</f>
        <v>0.83708501000000002</v>
      </c>
      <c r="D198" s="21">
        <f>+'[4]26'!$F$120/10^6</f>
        <v>0.80566665999999987</v>
      </c>
      <c r="E198" s="21">
        <f>+'[4]26'!$G$120/10^6</f>
        <v>0.88617283999999985</v>
      </c>
      <c r="F198" s="21">
        <f>+'[4]26'!$I$120/10^6</f>
        <v>0.88567166999999991</v>
      </c>
      <c r="G198" s="21">
        <f>+'[4]26'!$J$120/10^6</f>
        <v>0.84345916999999981</v>
      </c>
      <c r="H198" s="21">
        <f>+'[4]26'!$K$120/10^6</f>
        <v>0.91299249000000005</v>
      </c>
      <c r="I198" s="21">
        <f>+'[4]26'!$M$120/10^6</f>
        <v>0.80697570000000007</v>
      </c>
      <c r="J198" s="21">
        <f>+'[4]26'!$N$120/10^6</f>
        <v>0.88481155999999994</v>
      </c>
      <c r="K198" s="21">
        <f>+'[4]26'!$O$120/10^6</f>
        <v>0.96794218999999981</v>
      </c>
      <c r="L198" s="21">
        <f>+'[4]26'!$Q$120/10^6</f>
        <v>0.8225404799999998</v>
      </c>
      <c r="M198" s="21">
        <f>+'[4]26'!$R$120/10^6</f>
        <v>0.81436965999999977</v>
      </c>
      <c r="N198" s="21">
        <f>+'[4]26'!$S$120/10^6</f>
        <v>1.1787431900000001</v>
      </c>
      <c r="O198" s="29">
        <f t="shared" si="8"/>
        <v>10.646430619999999</v>
      </c>
    </row>
    <row r="199" spans="1:15">
      <c r="A199" s="10">
        <v>1019</v>
      </c>
      <c r="B199" s="10" t="s">
        <v>28</v>
      </c>
      <c r="C199" s="21">
        <f>+'[4]27'!$E$120/10^6</f>
        <v>0.63208060999999993</v>
      </c>
      <c r="D199" s="21">
        <f>+'[4]27'!$F$120/10^6</f>
        <v>0.66912896000000011</v>
      </c>
      <c r="E199" s="21">
        <f>+'[4]27'!$G$120/10^6</f>
        <v>0.64491806000000007</v>
      </c>
      <c r="F199" s="21">
        <f>+'[4]27'!$I$120/10^6</f>
        <v>0.66377587000000016</v>
      </c>
      <c r="G199" s="21">
        <f>+'[4]27'!$J$120/10^6</f>
        <v>0.71495219000000021</v>
      </c>
      <c r="H199" s="21">
        <f>+'[4]27'!$K$120/10^6</f>
        <v>0.64988218999999992</v>
      </c>
      <c r="I199" s="21">
        <f>+'[4]27'!$M$120/10^6</f>
        <v>0.61490402</v>
      </c>
      <c r="J199" s="21">
        <f>+'[4]27'!$N$120/10^6</f>
        <v>0.67161583000000002</v>
      </c>
      <c r="K199" s="21">
        <f>+'[4]27'!$O$120/10^6</f>
        <v>0.75776187000000006</v>
      </c>
      <c r="L199" s="21">
        <f>+'[4]27'!$Q$120/10^6</f>
        <v>0.68728584999999998</v>
      </c>
      <c r="M199" s="21">
        <f>+'[4]27'!$R$120/10^6</f>
        <v>0.68218821000000007</v>
      </c>
      <c r="N199" s="21">
        <f>+'[4]27'!$S$120/10^6</f>
        <v>0.92797294000000008</v>
      </c>
      <c r="O199" s="29">
        <f t="shared" si="8"/>
        <v>8.3164666000000018</v>
      </c>
    </row>
    <row r="200" spans="1:15">
      <c r="A200" s="10">
        <v>1020</v>
      </c>
      <c r="B200" s="10" t="s">
        <v>29</v>
      </c>
      <c r="C200" s="21">
        <f>+'[4]28'!$E$120/10^6</f>
        <v>1.7356341200000003</v>
      </c>
      <c r="D200" s="21">
        <f>+'[4]28'!$F$120/10^6</f>
        <v>1.5157663700000004</v>
      </c>
      <c r="E200" s="21">
        <f>+'[4]28'!$G$120/10^6</f>
        <v>1.4787369800000005</v>
      </c>
      <c r="F200" s="21">
        <f>+'[4]28'!$I$120/10^6</f>
        <v>1.5313551299999997</v>
      </c>
      <c r="G200" s="21">
        <f>+'[4]28'!$J$120/10^6</f>
        <v>1.70090202</v>
      </c>
      <c r="H200" s="21">
        <f>+'[4]28'!$K$120/10^6</f>
        <v>1.5622012899999997</v>
      </c>
      <c r="I200" s="21">
        <f>+'[4]28'!$M$120/10^6</f>
        <v>1.45758382</v>
      </c>
      <c r="J200" s="21">
        <f>+'[4]28'!$N$120/10^6</f>
        <v>1.4590525700000001</v>
      </c>
      <c r="K200" s="21">
        <f>+'[4]28'!$O$120/10^6</f>
        <v>1.6299745899999998</v>
      </c>
      <c r="L200" s="21">
        <f>+'[4]28'!$Q$120/10^6</f>
        <v>1.5862144900000001</v>
      </c>
      <c r="M200" s="21">
        <f>+'[4]28'!$R$120/10^6</f>
        <v>1.6375172499999999</v>
      </c>
      <c r="N200" s="21">
        <f>+'[4]28'!$S$120/10^6</f>
        <v>2.1636925500000004</v>
      </c>
      <c r="O200" s="29">
        <f t="shared" si="8"/>
        <v>19.458631180000001</v>
      </c>
    </row>
    <row r="201" spans="1:15">
      <c r="A201" s="10">
        <v>1021</v>
      </c>
      <c r="B201" s="10" t="s">
        <v>30</v>
      </c>
      <c r="C201" s="21">
        <f>+'[4]29'!$E$120/10^6</f>
        <v>0.62170329999999996</v>
      </c>
      <c r="D201" s="21">
        <f>+'[4]29'!$F$120/10^6</f>
        <v>0.63206472000000002</v>
      </c>
      <c r="E201" s="21">
        <f>+'[4]29'!$G$120/10^6</f>
        <v>0.69052398999999987</v>
      </c>
      <c r="F201" s="21">
        <f>+'[4]29'!$I$120/10^6</f>
        <v>0.60678393000000008</v>
      </c>
      <c r="G201" s="21">
        <f>+'[4]29'!$J$120/10^6</f>
        <v>0.66708416000000004</v>
      </c>
      <c r="H201" s="21">
        <f>+'[4]29'!$K$120/10^6</f>
        <v>0.72451798999999995</v>
      </c>
      <c r="I201" s="21">
        <f>+'[4]29'!$M$120/10^6</f>
        <v>0.59909809000000014</v>
      </c>
      <c r="J201" s="21">
        <f>+'[4]29'!$N$120/10^6</f>
        <v>0.65572100000000011</v>
      </c>
      <c r="K201" s="21">
        <f>+'[4]29'!$O$120/10^6</f>
        <v>0.70792084999999993</v>
      </c>
      <c r="L201" s="21">
        <f>+'[4]29'!$Q$120/10^6</f>
        <v>0.63912750000000007</v>
      </c>
      <c r="M201" s="21">
        <f>+'[4]29'!$R$120/10^6</f>
        <v>0.68123787999999996</v>
      </c>
      <c r="N201" s="21">
        <f>+'[4]29'!$S$120/10^6</f>
        <v>0.96711827999999989</v>
      </c>
      <c r="O201" s="29">
        <f t="shared" si="8"/>
        <v>8.1929016899999993</v>
      </c>
    </row>
    <row r="202" spans="1:15">
      <c r="A202" s="10">
        <v>1022</v>
      </c>
      <c r="B202" s="10" t="s">
        <v>31</v>
      </c>
      <c r="C202" s="21">
        <f>+'[4]30'!$E$120/10^6</f>
        <v>2.2685948100000006</v>
      </c>
      <c r="D202" s="21">
        <f>+'[4]30'!$F$120/10^6</f>
        <v>2.3221359899999996</v>
      </c>
      <c r="E202" s="21">
        <f>+'[4]30'!$G$120/10^6</f>
        <v>2.2888508599999997</v>
      </c>
      <c r="F202" s="21">
        <f>+'[4]30'!$I$120/10^6</f>
        <v>2.5367996400000012</v>
      </c>
      <c r="G202" s="21">
        <f>+'[4]30'!$J$120/10^6</f>
        <v>2.5105321900000006</v>
      </c>
      <c r="H202" s="21">
        <f>+'[4]30'!$K$120/10^6</f>
        <v>2.8280866700000002</v>
      </c>
      <c r="I202" s="21">
        <f>+'[4]30'!$M$120/10^6</f>
        <v>2.4267722600000008</v>
      </c>
      <c r="J202" s="21">
        <f>+'[4]30'!$N$120/10^6</f>
        <v>2.53598217</v>
      </c>
      <c r="K202" s="21">
        <f>+'[4]30'!$O$120/10^6</f>
        <v>2.9043557200000008</v>
      </c>
      <c r="L202" s="21">
        <f>+'[4]30'!$Q$120/10^6</f>
        <v>2.4141924300000004</v>
      </c>
      <c r="M202" s="21">
        <f>+'[4]30'!$R$120/10^6</f>
        <v>2.7537277600000003</v>
      </c>
      <c r="N202" s="21">
        <f>+'[4]30'!$S$120/10^6</f>
        <v>3.18882355</v>
      </c>
      <c r="O202" s="29">
        <f t="shared" si="8"/>
        <v>30.978854050000002</v>
      </c>
    </row>
    <row r="203" spans="1:15">
      <c r="A203" s="10">
        <v>1023</v>
      </c>
      <c r="B203" s="10" t="s">
        <v>32</v>
      </c>
      <c r="C203" s="21">
        <f>+'[4]31'!$E$120/10^6</f>
        <v>0.64268309999999995</v>
      </c>
      <c r="D203" s="21">
        <f>+'[4]31'!$F$120/10^6</f>
        <v>0.66875915999999991</v>
      </c>
      <c r="E203" s="21">
        <f>+'[4]31'!$G$120/10^6</f>
        <v>0.70449840999999991</v>
      </c>
      <c r="F203" s="21">
        <f>+'[4]31'!$I$120/10^6</f>
        <v>0.70724422999999992</v>
      </c>
      <c r="G203" s="21">
        <f>+'[4]31'!$J$120/10^6</f>
        <v>0.66768766000000002</v>
      </c>
      <c r="H203" s="21">
        <f>+'[4]31'!$K$120/10^6</f>
        <v>0.70021935999999985</v>
      </c>
      <c r="I203" s="21">
        <f>+'[4]31'!$M$120/10^6</f>
        <v>0.66542871999999997</v>
      </c>
      <c r="J203" s="21">
        <f>+'[4]31'!$N$120/10^6</f>
        <v>0.94031883999999999</v>
      </c>
      <c r="K203" s="21">
        <f>+'[4]31'!$O$120/10^6</f>
        <v>0.75562410999999985</v>
      </c>
      <c r="L203" s="21">
        <f>+'[4]31'!$Q$120/10^6</f>
        <v>0.69477997000000002</v>
      </c>
      <c r="M203" s="21">
        <f>+'[4]31'!$R$120/10^6</f>
        <v>0.66058979000000007</v>
      </c>
      <c r="N203" s="21">
        <f>+'[4]31'!$S$120/10^6</f>
        <v>0.86213696999999989</v>
      </c>
      <c r="O203" s="29">
        <f t="shared" si="8"/>
        <v>8.6699703199999991</v>
      </c>
    </row>
    <row r="204" spans="1:15">
      <c r="A204" s="10">
        <v>1024</v>
      </c>
      <c r="B204" s="10" t="s">
        <v>33</v>
      </c>
      <c r="C204" s="21">
        <f>+'[4]32'!$E$120/10^6</f>
        <v>2.22766113</v>
      </c>
      <c r="D204" s="21">
        <f>+'[4]32'!$F$120/10^6</f>
        <v>2.3967711299999994</v>
      </c>
      <c r="E204" s="21">
        <f>+'[4]32'!$G$120/10^6</f>
        <v>2.1766863600000002</v>
      </c>
      <c r="F204" s="21">
        <f>+'[4]32'!$I$120/10^6</f>
        <v>2.2185822800000001</v>
      </c>
      <c r="G204" s="21">
        <f>+'[4]32'!$J$120/10^6</f>
        <v>2.2420665700000004</v>
      </c>
      <c r="H204" s="21">
        <f>+'[4]32'!$K$120/10^6</f>
        <v>5.6872872599999997</v>
      </c>
      <c r="I204" s="21">
        <f>+'[4]32'!$M$120/10^6</f>
        <v>3.2610994799999999</v>
      </c>
      <c r="J204" s="21">
        <f>+'[4]32'!$N$120/10^6</f>
        <v>3.3281566199999992</v>
      </c>
      <c r="K204" s="21">
        <f>+'[4]32'!$O$120/10^6</f>
        <v>3.5749496500000002</v>
      </c>
      <c r="L204" s="21">
        <f>+'[4]32'!$Q$120/10^6</f>
        <v>3.2774650300000001</v>
      </c>
      <c r="M204" s="21">
        <f>+'[4]32'!$R$120/10^6</f>
        <v>3.6018870999999995</v>
      </c>
      <c r="N204" s="21">
        <f>+'[4]32'!$S$120/10^6</f>
        <v>4.9025733600000008</v>
      </c>
      <c r="O204" s="29">
        <f t="shared" si="8"/>
        <v>38.895185969999993</v>
      </c>
    </row>
    <row r="205" spans="1:15">
      <c r="A205" s="10">
        <v>1025</v>
      </c>
      <c r="B205" s="10" t="s">
        <v>34</v>
      </c>
      <c r="C205" s="21">
        <f>+'[4]33'!$E$120/10^6</f>
        <v>0.8568704399999999</v>
      </c>
      <c r="D205" s="21">
        <f>+'[4]33'!$F$120/10^6</f>
        <v>0.83505834000000012</v>
      </c>
      <c r="E205" s="21">
        <f>+'[4]33'!$G$120/10^6</f>
        <v>0.82224377000000015</v>
      </c>
      <c r="F205" s="21">
        <f>+'[4]33'!$I$120/10^6</f>
        <v>0.89974950000000009</v>
      </c>
      <c r="G205" s="21">
        <f>+'[4]33'!$J$120/10^6</f>
        <v>0.91409738000000007</v>
      </c>
      <c r="H205" s="21">
        <f>+'[4]33'!$K$120/10^6</f>
        <v>0.91783742999999995</v>
      </c>
      <c r="I205" s="21">
        <f>+'[4]33'!$M$120/10^6</f>
        <v>0.86267202000000009</v>
      </c>
      <c r="J205" s="21">
        <f>+'[4]33'!$N$120/10^6</f>
        <v>1.1604261199999997</v>
      </c>
      <c r="K205" s="21">
        <f>+'[4]33'!$O$120/10^6</f>
        <v>1.0215892999999998</v>
      </c>
      <c r="L205" s="21">
        <f>+'[4]33'!$Q$120/10^6</f>
        <v>0.91860570000000008</v>
      </c>
      <c r="M205" s="21">
        <f>+'[4]33'!$R$120/10^6</f>
        <v>0.87973959000000024</v>
      </c>
      <c r="N205" s="21">
        <f>+'[4]33'!$S$120/10^6</f>
        <v>1.28352438</v>
      </c>
      <c r="O205" s="29">
        <f t="shared" si="8"/>
        <v>11.372413969999998</v>
      </c>
    </row>
    <row r="206" spans="1:15">
      <c r="A206" s="10">
        <v>1026</v>
      </c>
      <c r="B206" s="10" t="s">
        <v>35</v>
      </c>
      <c r="C206" s="21">
        <f>+'[4]34'!$E$120/10^6</f>
        <v>0.34583513999999993</v>
      </c>
      <c r="D206" s="21">
        <f>+'[4]34'!$F$120/10^6</f>
        <v>0.36406568</v>
      </c>
      <c r="E206" s="21">
        <f>+'[4]34'!$G$120/10^6</f>
        <v>0.38879295000000008</v>
      </c>
      <c r="F206" s="21">
        <f>+'[4]34'!$I$120/10^6</f>
        <v>0.51922383999999999</v>
      </c>
      <c r="G206" s="21">
        <f>+'[4]34'!$J$120/10^6</f>
        <v>0.44230586000000005</v>
      </c>
      <c r="H206" s="21">
        <f>+'[4]34'!$K$120/10^6</f>
        <v>0.47033482000000004</v>
      </c>
      <c r="I206" s="21">
        <f>+'[4]34'!$M$120/10^6</f>
        <v>0.36728204999999997</v>
      </c>
      <c r="J206" s="21">
        <f>+'[4]34'!$N$120/10^6</f>
        <v>0.39834915000000004</v>
      </c>
      <c r="K206" s="21">
        <f>+'[4]34'!$O$120/10^6</f>
        <v>0.45501515999999997</v>
      </c>
      <c r="L206" s="21">
        <f>+'[4]34'!$Q$120/10^6</f>
        <v>0.38647756</v>
      </c>
      <c r="M206" s="21">
        <f>+'[4]34'!$R$120/10^6</f>
        <v>0.39143176000000007</v>
      </c>
      <c r="N206" s="21">
        <f>+'[4]34'!$S$120/10^6</f>
        <v>0.55390325999999979</v>
      </c>
      <c r="O206" s="29">
        <f t="shared" si="8"/>
        <v>5.0830172299999994</v>
      </c>
    </row>
    <row r="207" spans="1:15">
      <c r="A207" s="10">
        <v>1027</v>
      </c>
      <c r="B207" s="10" t="s">
        <v>36</v>
      </c>
      <c r="C207" s="21">
        <f>+'[4]35'!$E$120/10^6</f>
        <v>0.30716446000000003</v>
      </c>
      <c r="D207" s="21">
        <f>+'[4]35'!$F$120/10^6</f>
        <v>0.32567579000000008</v>
      </c>
      <c r="E207" s="21">
        <f>+'[4]35'!$G$120/10^6</f>
        <v>0.5231786100000001</v>
      </c>
      <c r="F207" s="21">
        <f>+'[4]35'!$I$120/10^6</f>
        <v>0.37099763000000008</v>
      </c>
      <c r="G207" s="21">
        <f>+'[4]35'!$J$120/10^6</f>
        <v>0.36897858999999994</v>
      </c>
      <c r="H207" s="21">
        <f>+'[4]35'!$K$120/10^6</f>
        <v>0.41218722000000002</v>
      </c>
      <c r="I207" s="21">
        <f>+'[4]35'!$M$120/10^6</f>
        <v>0.36614056999999994</v>
      </c>
      <c r="J207" s="21">
        <f>+'[4]35'!$N$120/10^6</f>
        <v>0.42300466000000003</v>
      </c>
      <c r="K207" s="21">
        <f>+'[4]35'!$O$120/10^6</f>
        <v>0.49201856999999999</v>
      </c>
      <c r="L207" s="21">
        <f>+'[4]35'!$Q$120/10^6</f>
        <v>0.39848409000000001</v>
      </c>
      <c r="M207" s="21">
        <f>+'[4]35'!$R$120/10^6</f>
        <v>0.38855477999999999</v>
      </c>
      <c r="N207" s="21">
        <f>+'[4]35'!$S$120/10^6</f>
        <v>0.55447146999999997</v>
      </c>
      <c r="O207" s="29">
        <f t="shared" si="8"/>
        <v>4.9308564400000003</v>
      </c>
    </row>
    <row r="208" spans="1:15">
      <c r="A208" s="10">
        <v>1028</v>
      </c>
      <c r="B208" s="10" t="s">
        <v>37</v>
      </c>
      <c r="C208" s="21">
        <f>+'[4]36'!$E$120/10^6</f>
        <v>2.00893838</v>
      </c>
      <c r="D208" s="21">
        <f>+'[4]36'!$F$120/10^6</f>
        <v>1.81938814</v>
      </c>
      <c r="E208" s="21">
        <f>+'[4]36'!$G$120/10^6</f>
        <v>1.6821411300000002</v>
      </c>
      <c r="F208" s="21">
        <f>+'[4]36'!$I$120/10^6</f>
        <v>1.61244071</v>
      </c>
      <c r="G208" s="21">
        <f>+'[4]36'!$J$120/10^6</f>
        <v>1.4406178399999996</v>
      </c>
      <c r="H208" s="21">
        <f>+'[4]36'!$K$120/10^6</f>
        <v>1.92048321</v>
      </c>
      <c r="I208" s="21">
        <f>+'[4]36'!$M$120/10^6</f>
        <v>1.90931878</v>
      </c>
      <c r="J208" s="21">
        <f>+'[4]36'!$N$120/10^6</f>
        <v>1.9481703500000001</v>
      </c>
      <c r="K208" s="21">
        <f>+'[4]36'!$O$120/10^6</f>
        <v>2.78663887</v>
      </c>
      <c r="L208" s="21">
        <f>+'[4]36'!$Q$120/10^6</f>
        <v>2.4782717100000005</v>
      </c>
      <c r="M208" s="21">
        <f>+'[4]36'!$R$120/10^6</f>
        <v>4.2620987500000007</v>
      </c>
      <c r="N208" s="21">
        <f>+'[4]36'!$S$120/10^6</f>
        <v>2.6369853999999995</v>
      </c>
      <c r="O208" s="29">
        <f t="shared" si="8"/>
        <v>26.505493270000002</v>
      </c>
    </row>
    <row r="209" spans="1:15">
      <c r="A209" s="10">
        <v>1029</v>
      </c>
      <c r="B209" s="10" t="s">
        <v>38</v>
      </c>
      <c r="C209" s="21">
        <f>+'[4]37'!$E$120/10^6</f>
        <v>0.25253523999999999</v>
      </c>
      <c r="D209" s="21">
        <f>+'[4]37'!$F$120/10^6</f>
        <v>0.28035629000000006</v>
      </c>
      <c r="E209" s="21">
        <f>+'[4]37'!$G$120/10^6</f>
        <v>0.29019764000000003</v>
      </c>
      <c r="F209" s="21">
        <f>+'[4]37'!$I$120/10^6</f>
        <v>0.31786545999999999</v>
      </c>
      <c r="G209" s="21">
        <f>+'[4]37'!$J$120/10^6</f>
        <v>0.31386768999999998</v>
      </c>
      <c r="H209" s="21">
        <f>+'[4]37'!$K$120/10^6</f>
        <v>0.35780764000000004</v>
      </c>
      <c r="I209" s="21">
        <f>+'[4]37'!$M$120/10^6</f>
        <v>0.28733912999999994</v>
      </c>
      <c r="J209" s="21">
        <f>+'[4]37'!$N$120/10^6</f>
        <v>0.32073688000000006</v>
      </c>
      <c r="K209" s="21">
        <f>+'[4]37'!$O$120/10^6</f>
        <v>0.34781215000000004</v>
      </c>
      <c r="L209" s="21">
        <f>+'[4]37'!$Q$120/10^6</f>
        <v>0.33043430000000007</v>
      </c>
      <c r="M209" s="21">
        <f>+'[4]37'!$R$120/10^6</f>
        <v>0.34852498000000004</v>
      </c>
      <c r="N209" s="21">
        <f>+'[4]37'!$S$120/10^6</f>
        <v>0.42365090000000011</v>
      </c>
      <c r="O209" s="29">
        <f t="shared" si="8"/>
        <v>3.871128300000001</v>
      </c>
    </row>
    <row r="210" spans="1:15">
      <c r="A210" s="15">
        <v>1030</v>
      </c>
      <c r="B210" s="15" t="s">
        <v>18</v>
      </c>
      <c r="C210" s="23">
        <f>+'[4]17'!$E$120/10^6</f>
        <v>0.40278848</v>
      </c>
      <c r="D210" s="23">
        <f>+'[4]17'!$F$120/10^6</f>
        <v>0.52909189000000012</v>
      </c>
      <c r="E210" s="23">
        <f>+'[4]17'!$G$120/10^6</f>
        <v>0.51369521000000007</v>
      </c>
      <c r="F210" s="23">
        <f>+'[4]17'!$I$120/10^6</f>
        <v>0.54618796999999997</v>
      </c>
      <c r="G210" s="23">
        <f>+'[4]17'!$J$120/10^6</f>
        <v>0.3612865999999999</v>
      </c>
      <c r="H210" s="23">
        <f>+'[4]17'!$K$120/10^6</f>
        <v>0.51559449000000002</v>
      </c>
      <c r="I210" s="23">
        <f>+'[4]17'!$M$120/10^6</f>
        <v>0.48563607000000003</v>
      </c>
      <c r="J210" s="23">
        <f>+'[4]17'!$N$120/10^6</f>
        <v>0.63927625999999993</v>
      </c>
      <c r="K210" s="23">
        <f>+'[4]17'!$O$120/10^6</f>
        <v>0.63103844999999992</v>
      </c>
      <c r="L210" s="23">
        <f>+'[4]17'!$Q$120/10^6</f>
        <v>0.46763780999999999</v>
      </c>
      <c r="M210" s="23">
        <f>+'[4]17'!$R$120/10^6</f>
        <v>0.53167490999999989</v>
      </c>
      <c r="N210" s="23">
        <f>+'[4]17'!$S$120/10^6</f>
        <v>0.72010909999999984</v>
      </c>
      <c r="O210" s="31">
        <f t="shared" si="8"/>
        <v>6.3440172400000003</v>
      </c>
    </row>
    <row r="211" spans="1:15">
      <c r="A211" s="4">
        <v>10300</v>
      </c>
      <c r="B211" s="4" t="s">
        <v>64</v>
      </c>
      <c r="C211" s="25">
        <f>SUM(C183:C210)</f>
        <v>51.232711770000009</v>
      </c>
      <c r="D211" s="25">
        <f t="shared" ref="D211:O211" si="9">SUM(D183:D210)</f>
        <v>44.015649230000008</v>
      </c>
      <c r="E211" s="25">
        <f t="shared" si="9"/>
        <v>41.930791380000009</v>
      </c>
      <c r="F211" s="25">
        <f t="shared" si="9"/>
        <v>43.258621439999999</v>
      </c>
      <c r="G211" s="25">
        <f t="shared" si="9"/>
        <v>43.598356940000002</v>
      </c>
      <c r="H211" s="25">
        <f t="shared" si="9"/>
        <v>51.248043319999979</v>
      </c>
      <c r="I211" s="25">
        <f t="shared" si="9"/>
        <v>46.86757248</v>
      </c>
      <c r="J211" s="25">
        <f t="shared" si="9"/>
        <v>48.997925119999991</v>
      </c>
      <c r="K211" s="25">
        <f t="shared" si="9"/>
        <v>54.086190210000005</v>
      </c>
      <c r="L211" s="25">
        <f t="shared" si="9"/>
        <v>50.025762430000015</v>
      </c>
      <c r="M211" s="25">
        <f t="shared" si="9"/>
        <v>52.697729420000016</v>
      </c>
      <c r="N211" s="25">
        <f t="shared" si="9"/>
        <v>66.932733450000001</v>
      </c>
      <c r="O211" s="25">
        <f t="shared" si="9"/>
        <v>594.89208718999987</v>
      </c>
    </row>
    <row r="212" spans="1:15">
      <c r="A212" s="32"/>
      <c r="B212" s="32"/>
      <c r="C212"/>
      <c r="D212"/>
      <c r="E212"/>
      <c r="F212"/>
      <c r="G212"/>
      <c r="H212"/>
      <c r="I212"/>
      <c r="J212"/>
      <c r="K212"/>
      <c r="L212"/>
      <c r="M212"/>
      <c r="N212"/>
      <c r="O212" s="32"/>
    </row>
    <row r="213" spans="1:15">
      <c r="A213" s="3" t="s">
        <v>55</v>
      </c>
      <c r="B213" s="3" t="s">
        <v>45</v>
      </c>
      <c r="C213" s="3" t="s">
        <v>0</v>
      </c>
      <c r="D213" s="3" t="s">
        <v>1</v>
      </c>
      <c r="E213" s="3" t="s">
        <v>2</v>
      </c>
      <c r="F213" s="3" t="s">
        <v>3</v>
      </c>
      <c r="G213" s="3" t="s">
        <v>4</v>
      </c>
      <c r="H213" s="3" t="s">
        <v>5</v>
      </c>
      <c r="I213" s="3" t="s">
        <v>6</v>
      </c>
      <c r="J213" s="3" t="s">
        <v>7</v>
      </c>
      <c r="K213" s="3" t="s">
        <v>8</v>
      </c>
      <c r="L213" s="3" t="s">
        <v>9</v>
      </c>
      <c r="M213" s="3" t="s">
        <v>10</v>
      </c>
      <c r="N213" s="3" t="s">
        <v>11</v>
      </c>
      <c r="O213" s="3" t="s">
        <v>64</v>
      </c>
    </row>
    <row r="214" spans="1:15">
      <c r="A214" s="34"/>
      <c r="B214" s="34" t="s">
        <v>46</v>
      </c>
      <c r="C214" s="37">
        <f>+C152-C183</f>
        <v>-4.3630095099999995</v>
      </c>
      <c r="D214" s="37">
        <f t="shared" ref="D214:N214" si="10">+D152-D183</f>
        <v>-4.6215384399999992</v>
      </c>
      <c r="E214" s="37">
        <f t="shared" si="10"/>
        <v>-4.6047558100000012</v>
      </c>
      <c r="F214" s="37">
        <f t="shared" si="10"/>
        <v>-4.5872448100000014</v>
      </c>
      <c r="G214" s="37">
        <f t="shared" si="10"/>
        <v>-4.5167673799999992</v>
      </c>
      <c r="H214" s="37">
        <f t="shared" si="10"/>
        <v>-4.920207340000001</v>
      </c>
      <c r="I214" s="37">
        <f t="shared" si="10"/>
        <v>-4.5611975700000018</v>
      </c>
      <c r="J214" s="37">
        <f t="shared" si="10"/>
        <v>-4.6282708299999999</v>
      </c>
      <c r="K214" s="37">
        <f t="shared" si="10"/>
        <v>-5.5066366699999998</v>
      </c>
      <c r="L214" s="37">
        <f t="shared" si="10"/>
        <v>-5.0976871700000004</v>
      </c>
      <c r="M214" s="37">
        <f t="shared" si="10"/>
        <v>-4.590181789999999</v>
      </c>
      <c r="N214" s="37">
        <f t="shared" si="10"/>
        <v>-8.4608929199999992</v>
      </c>
      <c r="O214" s="38">
        <f>SUM(C214:N214)</f>
        <v>-60.458390239999993</v>
      </c>
    </row>
    <row r="215" spans="1:15">
      <c r="A215" s="7">
        <v>1004</v>
      </c>
      <c r="B215" s="10" t="s">
        <v>99</v>
      </c>
      <c r="C215" s="28">
        <f t="shared" ref="C215:N230" si="11">+C153-C184</f>
        <v>18.613186360000004</v>
      </c>
      <c r="D215" s="28">
        <f t="shared" si="11"/>
        <v>29.086238310000006</v>
      </c>
      <c r="E215" s="28">
        <f t="shared" si="11"/>
        <v>32.781244729999997</v>
      </c>
      <c r="F215" s="28">
        <f t="shared" si="11"/>
        <v>34.692586259999999</v>
      </c>
      <c r="G215" s="28">
        <f t="shared" si="11"/>
        <v>31.607276789999997</v>
      </c>
      <c r="H215" s="28">
        <f t="shared" si="11"/>
        <v>32.619838249999994</v>
      </c>
      <c r="I215" s="28">
        <f t="shared" si="11"/>
        <v>31.539001999999996</v>
      </c>
      <c r="J215" s="28">
        <f t="shared" si="11"/>
        <v>42.068079080000004</v>
      </c>
      <c r="K215" s="28">
        <f t="shared" si="11"/>
        <v>30.975514410000002</v>
      </c>
      <c r="L215" s="28">
        <f t="shared" si="11"/>
        <v>32.19771325</v>
      </c>
      <c r="M215" s="28">
        <f t="shared" si="11"/>
        <v>32.118710359999994</v>
      </c>
      <c r="N215" s="28">
        <f t="shared" si="11"/>
        <v>32.020997430000001</v>
      </c>
      <c r="O215" s="39">
        <f t="shared" ref="O215:O241" si="12">SUM(C215:N215)</f>
        <v>380.32038722999999</v>
      </c>
    </row>
    <row r="216" spans="1:15">
      <c r="A216" s="10">
        <v>1005</v>
      </c>
      <c r="B216" s="10" t="s">
        <v>13</v>
      </c>
      <c r="C216" s="28">
        <f t="shared" si="11"/>
        <v>2.8600180000000086E-2</v>
      </c>
      <c r="D216" s="28">
        <f t="shared" si="11"/>
        <v>-3.2990090000000194E-2</v>
      </c>
      <c r="E216" s="28">
        <f t="shared" si="11"/>
        <v>0.12722801000000006</v>
      </c>
      <c r="F216" s="28">
        <f t="shared" si="11"/>
        <v>0.11059419999999998</v>
      </c>
      <c r="G216" s="28">
        <f t="shared" si="11"/>
        <v>0.1279228200000001</v>
      </c>
      <c r="H216" s="28">
        <f t="shared" si="11"/>
        <v>0.10342211999999984</v>
      </c>
      <c r="I216" s="28">
        <f t="shared" si="11"/>
        <v>0.15437618999999991</v>
      </c>
      <c r="J216" s="28">
        <f t="shared" si="11"/>
        <v>0.27535256000000008</v>
      </c>
      <c r="K216" s="28">
        <f t="shared" si="11"/>
        <v>9.329157999999993E-2</v>
      </c>
      <c r="L216" s="28">
        <f t="shared" si="11"/>
        <v>0.18477023999999992</v>
      </c>
      <c r="M216" s="28">
        <f t="shared" si="11"/>
        <v>0.17639223999999987</v>
      </c>
      <c r="N216" s="28">
        <f t="shared" si="11"/>
        <v>-2.8320310000000126E-2</v>
      </c>
      <c r="O216" s="39">
        <f t="shared" si="12"/>
        <v>1.3206397399999994</v>
      </c>
    </row>
    <row r="217" spans="1:15">
      <c r="A217" s="10">
        <v>1006</v>
      </c>
      <c r="B217" s="10" t="s">
        <v>14</v>
      </c>
      <c r="C217" s="28">
        <f t="shared" si="11"/>
        <v>1.3400964300000004</v>
      </c>
      <c r="D217" s="28">
        <f t="shared" si="11"/>
        <v>1.9275422500000001</v>
      </c>
      <c r="E217" s="28">
        <f t="shared" si="11"/>
        <v>1.6658282699999996</v>
      </c>
      <c r="F217" s="28">
        <f t="shared" si="11"/>
        <v>1.8641999</v>
      </c>
      <c r="G217" s="28">
        <f t="shared" si="11"/>
        <v>1.86020553</v>
      </c>
      <c r="H217" s="28">
        <f t="shared" si="11"/>
        <v>2.4335738299999998</v>
      </c>
      <c r="I217" s="28">
        <f t="shared" si="11"/>
        <v>2.0643829899999999</v>
      </c>
      <c r="J217" s="28">
        <f t="shared" si="11"/>
        <v>4.2356223700000015</v>
      </c>
      <c r="K217" s="28">
        <f t="shared" si="11"/>
        <v>2.1514414999999998</v>
      </c>
      <c r="L217" s="28">
        <f t="shared" si="11"/>
        <v>2.0737333900000006</v>
      </c>
      <c r="M217" s="28">
        <f t="shared" si="11"/>
        <v>2.1799856100000001</v>
      </c>
      <c r="N217" s="28">
        <f t="shared" si="11"/>
        <v>4.0766857299999986</v>
      </c>
      <c r="O217" s="39">
        <f t="shared" si="12"/>
        <v>27.8732978</v>
      </c>
    </row>
    <row r="218" spans="1:15">
      <c r="A218" s="10">
        <v>1007</v>
      </c>
      <c r="B218" s="10" t="s">
        <v>15</v>
      </c>
      <c r="C218" s="28">
        <f t="shared" si="11"/>
        <v>3.9744914599999994</v>
      </c>
      <c r="D218" s="28">
        <f t="shared" si="11"/>
        <v>3.3060968000000015</v>
      </c>
      <c r="E218" s="28">
        <f t="shared" si="11"/>
        <v>6.0746703600000016</v>
      </c>
      <c r="F218" s="28">
        <f t="shared" si="11"/>
        <v>3.8840368300000017</v>
      </c>
      <c r="G218" s="28">
        <f t="shared" si="11"/>
        <v>3.7036776700000007</v>
      </c>
      <c r="H218" s="28">
        <f t="shared" si="11"/>
        <v>3.7447158799999989</v>
      </c>
      <c r="I218" s="28">
        <f t="shared" si="11"/>
        <v>4.5085805499999996</v>
      </c>
      <c r="J218" s="28">
        <f t="shared" si="11"/>
        <v>4.1617096799999995</v>
      </c>
      <c r="K218" s="28">
        <f t="shared" si="11"/>
        <v>3.5812607399999998</v>
      </c>
      <c r="L218" s="28">
        <f t="shared" si="11"/>
        <v>5.0748902900000008</v>
      </c>
      <c r="M218" s="28">
        <f t="shared" si="11"/>
        <v>4.2778008700000001</v>
      </c>
      <c r="N218" s="28">
        <f t="shared" si="11"/>
        <v>3.2729822699999991</v>
      </c>
      <c r="O218" s="39">
        <f t="shared" si="12"/>
        <v>49.564913400000002</v>
      </c>
    </row>
    <row r="219" spans="1:15">
      <c r="A219" s="10">
        <v>1008</v>
      </c>
      <c r="B219" s="10" t="s">
        <v>16</v>
      </c>
      <c r="C219" s="28">
        <f t="shared" si="11"/>
        <v>0.20661854999999973</v>
      </c>
      <c r="D219" s="28">
        <f t="shared" si="11"/>
        <v>0.3699639800000003</v>
      </c>
      <c r="E219" s="28">
        <f t="shared" si="11"/>
        <v>-6.8784120000000004E-2</v>
      </c>
      <c r="F219" s="28">
        <f t="shared" si="11"/>
        <v>0.32405055000000005</v>
      </c>
      <c r="G219" s="28">
        <f t="shared" si="11"/>
        <v>0.27372220000000025</v>
      </c>
      <c r="H219" s="28">
        <f t="shared" si="11"/>
        <v>0.21138171000000006</v>
      </c>
      <c r="I219" s="28">
        <f t="shared" si="11"/>
        <v>0.35961709999999991</v>
      </c>
      <c r="J219" s="28">
        <f t="shared" si="11"/>
        <v>0.3705775</v>
      </c>
      <c r="K219" s="28">
        <f t="shared" si="11"/>
        <v>0.3131192599999999</v>
      </c>
      <c r="L219" s="28">
        <f t="shared" si="11"/>
        <v>0.29752202999999999</v>
      </c>
      <c r="M219" s="28">
        <f t="shared" si="11"/>
        <v>0.29989710999999986</v>
      </c>
      <c r="N219" s="28">
        <f t="shared" si="11"/>
        <v>0.12149566999999983</v>
      </c>
      <c r="O219" s="39">
        <f t="shared" si="12"/>
        <v>3.07918154</v>
      </c>
    </row>
    <row r="220" spans="1:15">
      <c r="A220" s="10">
        <v>1009</v>
      </c>
      <c r="B220" s="10" t="s">
        <v>17</v>
      </c>
      <c r="C220" s="28">
        <f t="shared" si="11"/>
        <v>0.99566637999999974</v>
      </c>
      <c r="D220" s="28">
        <f t="shared" si="11"/>
        <v>0.78830115000000023</v>
      </c>
      <c r="E220" s="28">
        <f t="shared" si="11"/>
        <v>1.0209640399999997</v>
      </c>
      <c r="F220" s="28">
        <f t="shared" si="11"/>
        <v>0.71240946999999988</v>
      </c>
      <c r="G220" s="28">
        <f t="shared" si="11"/>
        <v>0.92508661000000014</v>
      </c>
      <c r="H220" s="28">
        <f t="shared" si="11"/>
        <v>0.9592403700000004</v>
      </c>
      <c r="I220" s="28">
        <f t="shared" si="11"/>
        <v>0.85731057999999993</v>
      </c>
      <c r="J220" s="28">
        <f t="shared" si="11"/>
        <v>1.1878674499999997</v>
      </c>
      <c r="K220" s="28">
        <f t="shared" si="11"/>
        <v>1.0635813599999999</v>
      </c>
      <c r="L220" s="28">
        <f t="shared" si="11"/>
        <v>0.98969562000000022</v>
      </c>
      <c r="M220" s="28">
        <f t="shared" si="11"/>
        <v>1.3952825900000001</v>
      </c>
      <c r="N220" s="28">
        <f t="shared" si="11"/>
        <v>0.77434371999999974</v>
      </c>
      <c r="O220" s="39">
        <f t="shared" si="12"/>
        <v>11.669749340000001</v>
      </c>
    </row>
    <row r="221" spans="1:15">
      <c r="A221" s="10">
        <v>1010</v>
      </c>
      <c r="B221" s="10" t="s">
        <v>19</v>
      </c>
      <c r="C221" s="28">
        <f t="shared" si="11"/>
        <v>1.1250092899999999</v>
      </c>
      <c r="D221" s="28">
        <f t="shared" si="11"/>
        <v>1.1676460700000002</v>
      </c>
      <c r="E221" s="28">
        <f t="shared" si="11"/>
        <v>1.2489334699999999</v>
      </c>
      <c r="F221" s="28">
        <f t="shared" si="11"/>
        <v>1.6683359900000001</v>
      </c>
      <c r="G221" s="28">
        <f t="shared" si="11"/>
        <v>1.2978850800000001</v>
      </c>
      <c r="H221" s="28">
        <f t="shared" si="11"/>
        <v>1.2986271099999995</v>
      </c>
      <c r="I221" s="28">
        <f t="shared" si="11"/>
        <v>1.2964727600000003</v>
      </c>
      <c r="J221" s="28">
        <f t="shared" si="11"/>
        <v>1.3330911600000002</v>
      </c>
      <c r="K221" s="28">
        <f t="shared" si="11"/>
        <v>1.5077284000000004</v>
      </c>
      <c r="L221" s="28">
        <f t="shared" si="11"/>
        <v>1.1035244899999994</v>
      </c>
      <c r="M221" s="28">
        <f t="shared" si="11"/>
        <v>1.5655977000000001</v>
      </c>
      <c r="N221" s="28">
        <f t="shared" si="11"/>
        <v>0.89022600999999946</v>
      </c>
      <c r="O221" s="39">
        <f t="shared" si="12"/>
        <v>15.503077529999999</v>
      </c>
    </row>
    <row r="222" spans="1:15">
      <c r="A222" s="10">
        <v>1011</v>
      </c>
      <c r="B222" s="10" t="s">
        <v>20</v>
      </c>
      <c r="C222" s="28">
        <f t="shared" si="11"/>
        <v>0.49450585999999996</v>
      </c>
      <c r="D222" s="28">
        <f t="shared" si="11"/>
        <v>0.54040534000000007</v>
      </c>
      <c r="E222" s="28">
        <f t="shared" si="11"/>
        <v>0.50197085999999991</v>
      </c>
      <c r="F222" s="28">
        <f t="shared" si="11"/>
        <v>0.68394133999999962</v>
      </c>
      <c r="G222" s="28">
        <f t="shared" si="11"/>
        <v>0.65891274000000011</v>
      </c>
      <c r="H222" s="28">
        <f t="shared" si="11"/>
        <v>0.59362023000000008</v>
      </c>
      <c r="I222" s="28">
        <f t="shared" si="11"/>
        <v>0.84321138000000007</v>
      </c>
      <c r="J222" s="28">
        <f t="shared" si="11"/>
        <v>0.89906108000000007</v>
      </c>
      <c r="K222" s="28">
        <f t="shared" si="11"/>
        <v>0.72486280999999986</v>
      </c>
      <c r="L222" s="28">
        <f t="shared" si="11"/>
        <v>0.61866895999999982</v>
      </c>
      <c r="M222" s="28">
        <f t="shared" si="11"/>
        <v>0.65007610999999976</v>
      </c>
      <c r="N222" s="28">
        <f t="shared" si="11"/>
        <v>0.34779518999999992</v>
      </c>
      <c r="O222" s="39">
        <f t="shared" si="12"/>
        <v>7.5570318999999992</v>
      </c>
    </row>
    <row r="223" spans="1:15">
      <c r="A223" s="10">
        <v>1012</v>
      </c>
      <c r="B223" s="10" t="s">
        <v>21</v>
      </c>
      <c r="C223" s="28">
        <f t="shared" si="11"/>
        <v>1.96972455</v>
      </c>
      <c r="D223" s="28">
        <f t="shared" si="11"/>
        <v>2.3018017900000003</v>
      </c>
      <c r="E223" s="28">
        <f t="shared" si="11"/>
        <v>2.2703274000000002</v>
      </c>
      <c r="F223" s="28">
        <f t="shared" si="11"/>
        <v>2.2498454199999998</v>
      </c>
      <c r="G223" s="28">
        <f t="shared" si="11"/>
        <v>2.1712326299999996</v>
      </c>
      <c r="H223" s="28">
        <f t="shared" si="11"/>
        <v>2.2238674200000004</v>
      </c>
      <c r="I223" s="28">
        <f t="shared" si="11"/>
        <v>2.5651533399999993</v>
      </c>
      <c r="J223" s="28">
        <f t="shared" si="11"/>
        <v>3.18060221</v>
      </c>
      <c r="K223" s="28">
        <f t="shared" si="11"/>
        <v>2.6081141500000005</v>
      </c>
      <c r="L223" s="28">
        <f t="shared" si="11"/>
        <v>2.4100475399999994</v>
      </c>
      <c r="M223" s="28">
        <f t="shared" si="11"/>
        <v>2.7530866099999987</v>
      </c>
      <c r="N223" s="28">
        <f t="shared" si="11"/>
        <v>2.2467602199999996</v>
      </c>
      <c r="O223" s="39">
        <f t="shared" si="12"/>
        <v>28.950563279999997</v>
      </c>
    </row>
    <row r="224" spans="1:15">
      <c r="A224" s="10">
        <v>1013</v>
      </c>
      <c r="B224" s="10" t="s">
        <v>22</v>
      </c>
      <c r="C224" s="28">
        <f t="shared" si="11"/>
        <v>-3.3346030000000026E-2</v>
      </c>
      <c r="D224" s="28">
        <f t="shared" si="11"/>
        <v>-0.10447967</v>
      </c>
      <c r="E224" s="28">
        <f t="shared" si="11"/>
        <v>-3.6252549999999967E-2</v>
      </c>
      <c r="F224" s="28">
        <f t="shared" si="11"/>
        <v>-2.0060129999999954E-2</v>
      </c>
      <c r="G224" s="28">
        <f t="shared" si="11"/>
        <v>-0.21174653999999996</v>
      </c>
      <c r="H224" s="28">
        <f t="shared" si="11"/>
        <v>-4.2998550000000024E-2</v>
      </c>
      <c r="I224" s="28">
        <f t="shared" si="11"/>
        <v>2.4403220000000059E-2</v>
      </c>
      <c r="J224" s="28">
        <f t="shared" si="11"/>
        <v>2.7681600000000028E-2</v>
      </c>
      <c r="K224" s="28">
        <f t="shared" si="11"/>
        <v>-3.0518050000000019E-2</v>
      </c>
      <c r="L224" s="28">
        <f t="shared" si="11"/>
        <v>8.1863299999999917E-3</v>
      </c>
      <c r="M224" s="28">
        <f t="shared" si="11"/>
        <v>-2.2932090000000127E-2</v>
      </c>
      <c r="N224" s="28">
        <f t="shared" si="11"/>
        <v>-0.18235131999999998</v>
      </c>
      <c r="O224" s="39">
        <f t="shared" si="12"/>
        <v>-0.62441378000000003</v>
      </c>
    </row>
    <row r="225" spans="1:15">
      <c r="A225" s="10">
        <v>1014</v>
      </c>
      <c r="B225" s="10" t="s">
        <v>23</v>
      </c>
      <c r="C225" s="28">
        <f t="shared" si="11"/>
        <v>4.9884394999999992</v>
      </c>
      <c r="D225" s="28">
        <f t="shared" si="11"/>
        <v>7.2710930399999985</v>
      </c>
      <c r="E225" s="28">
        <f t="shared" si="11"/>
        <v>7.0145249100000031</v>
      </c>
      <c r="F225" s="28">
        <f t="shared" si="11"/>
        <v>7.3766383100000006</v>
      </c>
      <c r="G225" s="28">
        <f t="shared" si="11"/>
        <v>7.2492534500000012</v>
      </c>
      <c r="H225" s="28">
        <f t="shared" si="11"/>
        <v>4.8539106699999977</v>
      </c>
      <c r="I225" s="28">
        <f t="shared" si="11"/>
        <v>6.0783118999999992</v>
      </c>
      <c r="J225" s="28">
        <f t="shared" si="11"/>
        <v>7.9279500799999969</v>
      </c>
      <c r="K225" s="28">
        <f t="shared" si="11"/>
        <v>6.5419670699999974</v>
      </c>
      <c r="L225" s="28">
        <f t="shared" si="11"/>
        <v>6.9762698300000014</v>
      </c>
      <c r="M225" s="28">
        <f t="shared" si="11"/>
        <v>6.6791592199999963</v>
      </c>
      <c r="N225" s="28">
        <f t="shared" si="11"/>
        <v>5.7952058300000004</v>
      </c>
      <c r="O225" s="39">
        <f t="shared" si="12"/>
        <v>78.752723809999992</v>
      </c>
    </row>
    <row r="226" spans="1:15">
      <c r="A226" s="10">
        <v>1015</v>
      </c>
      <c r="B226" s="10" t="s">
        <v>24</v>
      </c>
      <c r="C226" s="28">
        <f t="shared" si="11"/>
        <v>0.81068186000000009</v>
      </c>
      <c r="D226" s="28">
        <f t="shared" si="11"/>
        <v>0.41191749000000011</v>
      </c>
      <c r="E226" s="28">
        <f t="shared" si="11"/>
        <v>0.46556372000000013</v>
      </c>
      <c r="F226" s="28">
        <f t="shared" si="11"/>
        <v>0.33767356000000026</v>
      </c>
      <c r="G226" s="28">
        <f t="shared" si="11"/>
        <v>0.50797444999999986</v>
      </c>
      <c r="H226" s="28">
        <f t="shared" si="11"/>
        <v>0.64533163000000016</v>
      </c>
      <c r="I226" s="28">
        <f t="shared" si="11"/>
        <v>0.5004807899999999</v>
      </c>
      <c r="J226" s="28">
        <f t="shared" si="11"/>
        <v>0.73689924000000029</v>
      </c>
      <c r="K226" s="28">
        <f t="shared" si="11"/>
        <v>0.54030518000000027</v>
      </c>
      <c r="L226" s="28">
        <f t="shared" si="11"/>
        <v>0.13490919999999984</v>
      </c>
      <c r="M226" s="28">
        <f t="shared" si="11"/>
        <v>0.67674997000000015</v>
      </c>
      <c r="N226" s="28">
        <f t="shared" si="11"/>
        <v>0.38415796999999985</v>
      </c>
      <c r="O226" s="39">
        <f t="shared" si="12"/>
        <v>6.152645060000002</v>
      </c>
    </row>
    <row r="227" spans="1:15">
      <c r="A227" s="10">
        <v>1016</v>
      </c>
      <c r="B227" s="10" t="s">
        <v>25</v>
      </c>
      <c r="C227" s="28">
        <f t="shared" si="11"/>
        <v>0.68836692999999982</v>
      </c>
      <c r="D227" s="28">
        <f t="shared" si="11"/>
        <v>0.37681011000000009</v>
      </c>
      <c r="E227" s="28">
        <f t="shared" si="11"/>
        <v>0.65014274000000016</v>
      </c>
      <c r="F227" s="28">
        <f t="shared" si="11"/>
        <v>0.64108540999999986</v>
      </c>
      <c r="G227" s="28">
        <f t="shared" si="11"/>
        <v>0.73315236999999955</v>
      </c>
      <c r="H227" s="28">
        <f t="shared" si="11"/>
        <v>0.71847070999999962</v>
      </c>
      <c r="I227" s="28">
        <f t="shared" si="11"/>
        <v>0.80807559000000029</v>
      </c>
      <c r="J227" s="28">
        <f t="shared" si="11"/>
        <v>1.2830300099999998</v>
      </c>
      <c r="K227" s="28">
        <f t="shared" si="11"/>
        <v>0.62447404999999945</v>
      </c>
      <c r="L227" s="28">
        <f t="shared" si="11"/>
        <v>0.68366349999999998</v>
      </c>
      <c r="M227" s="28">
        <f t="shared" si="11"/>
        <v>0.68316463999999955</v>
      </c>
      <c r="N227" s="28">
        <f t="shared" si="11"/>
        <v>0.30850119000000009</v>
      </c>
      <c r="O227" s="39">
        <f t="shared" si="12"/>
        <v>8.1989372499999984</v>
      </c>
    </row>
    <row r="228" spans="1:15">
      <c r="A228" s="10">
        <v>1017</v>
      </c>
      <c r="B228" s="10" t="s">
        <v>26</v>
      </c>
      <c r="C228" s="28">
        <f t="shared" si="11"/>
        <v>1.7215857699999997</v>
      </c>
      <c r="D228" s="28">
        <f t="shared" si="11"/>
        <v>6.1568191399999996</v>
      </c>
      <c r="E228" s="28">
        <f t="shared" si="11"/>
        <v>2.2770419200000003</v>
      </c>
      <c r="F228" s="28">
        <f t="shared" si="11"/>
        <v>2.0382449699999992</v>
      </c>
      <c r="G228" s="28">
        <f t="shared" si="11"/>
        <v>2.2215423699999999</v>
      </c>
      <c r="H228" s="28">
        <f t="shared" si="11"/>
        <v>2.0122773799999996</v>
      </c>
      <c r="I228" s="28">
        <f t="shared" si="11"/>
        <v>1.9721167499999996</v>
      </c>
      <c r="J228" s="28">
        <f t="shared" si="11"/>
        <v>3.0987073500000006</v>
      </c>
      <c r="K228" s="28">
        <f t="shared" si="11"/>
        <v>2.1718070200000001</v>
      </c>
      <c r="L228" s="28">
        <f t="shared" si="11"/>
        <v>1.9929738000000004</v>
      </c>
      <c r="M228" s="28">
        <f t="shared" si="11"/>
        <v>2.1965561400000002</v>
      </c>
      <c r="N228" s="28">
        <f t="shared" si="11"/>
        <v>1.5864039899999995</v>
      </c>
      <c r="O228" s="39">
        <f t="shared" si="12"/>
        <v>29.446076599999998</v>
      </c>
    </row>
    <row r="229" spans="1:15">
      <c r="A229" s="10">
        <v>1018</v>
      </c>
      <c r="B229" s="10" t="s">
        <v>27</v>
      </c>
      <c r="C229" s="28">
        <f t="shared" si="11"/>
        <v>0.55107660000000003</v>
      </c>
      <c r="D229" s="28">
        <f t="shared" si="11"/>
        <v>0.62161737000000017</v>
      </c>
      <c r="E229" s="28">
        <f t="shared" si="11"/>
        <v>0.59731946000000014</v>
      </c>
      <c r="F229" s="28">
        <f t="shared" si="11"/>
        <v>0.53291388000000006</v>
      </c>
      <c r="G229" s="28">
        <f t="shared" si="11"/>
        <v>0.74345527000000033</v>
      </c>
      <c r="H229" s="28">
        <f t="shared" si="11"/>
        <v>0.60088816000000034</v>
      </c>
      <c r="I229" s="28">
        <f t="shared" si="11"/>
        <v>0.66672203000000019</v>
      </c>
      <c r="J229" s="28">
        <f t="shared" si="11"/>
        <v>1.0457891699999999</v>
      </c>
      <c r="K229" s="28">
        <f t="shared" si="11"/>
        <v>0.62248138000000042</v>
      </c>
      <c r="L229" s="28">
        <f t="shared" si="11"/>
        <v>0.66684605999999991</v>
      </c>
      <c r="M229" s="28">
        <f t="shared" si="11"/>
        <v>0.80998809000000016</v>
      </c>
      <c r="N229" s="28">
        <f t="shared" si="11"/>
        <v>0.31322725000000018</v>
      </c>
      <c r="O229" s="39">
        <f t="shared" si="12"/>
        <v>7.7723247200000021</v>
      </c>
    </row>
    <row r="230" spans="1:15">
      <c r="A230" s="10">
        <v>1019</v>
      </c>
      <c r="B230" s="10" t="s">
        <v>28</v>
      </c>
      <c r="C230" s="28">
        <f t="shared" si="11"/>
        <v>0.20995322999999999</v>
      </c>
      <c r="D230" s="28">
        <f t="shared" si="11"/>
        <v>0.1690649099999999</v>
      </c>
      <c r="E230" s="28">
        <f t="shared" si="11"/>
        <v>0.28991411999999994</v>
      </c>
      <c r="F230" s="28">
        <f t="shared" si="11"/>
        <v>0.21121085999999967</v>
      </c>
      <c r="G230" s="28">
        <f t="shared" si="11"/>
        <v>0.16798814999999978</v>
      </c>
      <c r="H230" s="28">
        <f t="shared" si="11"/>
        <v>0.37719219000000004</v>
      </c>
      <c r="I230" s="28">
        <f t="shared" si="11"/>
        <v>0.42022618999999994</v>
      </c>
      <c r="J230" s="28">
        <f t="shared" si="11"/>
        <v>0.29583347999999998</v>
      </c>
      <c r="K230" s="28">
        <f t="shared" si="11"/>
        <v>0.1257277</v>
      </c>
      <c r="L230" s="28">
        <f t="shared" si="11"/>
        <v>0.28385414000000009</v>
      </c>
      <c r="M230" s="28">
        <f t="shared" si="11"/>
        <v>0.26917316999999996</v>
      </c>
      <c r="N230" s="28">
        <f t="shared" si="11"/>
        <v>0.32635668000000018</v>
      </c>
      <c r="O230" s="39">
        <f t="shared" si="12"/>
        <v>3.14649482</v>
      </c>
    </row>
    <row r="231" spans="1:15">
      <c r="A231" s="10">
        <v>1020</v>
      </c>
      <c r="B231" s="10" t="s">
        <v>29</v>
      </c>
      <c r="C231" s="28">
        <f t="shared" ref="C231:N241" si="13">+C169-C200</f>
        <v>2.5779955399999999</v>
      </c>
      <c r="D231" s="28">
        <f t="shared" si="13"/>
        <v>2.95505511</v>
      </c>
      <c r="E231" s="28">
        <f t="shared" si="13"/>
        <v>3.0336552499999989</v>
      </c>
      <c r="F231" s="28">
        <f t="shared" si="13"/>
        <v>3.0200822699999996</v>
      </c>
      <c r="G231" s="28">
        <f t="shared" si="13"/>
        <v>2.7922882600000003</v>
      </c>
      <c r="H231" s="28">
        <f t="shared" si="13"/>
        <v>2.9073466300000002</v>
      </c>
      <c r="I231" s="28">
        <f t="shared" si="13"/>
        <v>3.1404914699999997</v>
      </c>
      <c r="J231" s="28">
        <f t="shared" si="13"/>
        <v>3.6387704000000012</v>
      </c>
      <c r="K231" s="28">
        <f t="shared" si="13"/>
        <v>3.2512719399999996</v>
      </c>
      <c r="L231" s="28">
        <f t="shared" si="13"/>
        <v>3.2669959299999998</v>
      </c>
      <c r="M231" s="28">
        <f t="shared" si="13"/>
        <v>3.2227085499999992</v>
      </c>
      <c r="N231" s="28">
        <f t="shared" si="13"/>
        <v>2.9280445500000001</v>
      </c>
      <c r="O231" s="39">
        <f t="shared" si="12"/>
        <v>36.734705900000002</v>
      </c>
    </row>
    <row r="232" spans="1:15">
      <c r="A232" s="10">
        <v>1021</v>
      </c>
      <c r="B232" s="10" t="s">
        <v>30</v>
      </c>
      <c r="C232" s="28">
        <f t="shared" si="13"/>
        <v>0.39916714999999992</v>
      </c>
      <c r="D232" s="28">
        <f t="shared" si="13"/>
        <v>0.43278859000000014</v>
      </c>
      <c r="E232" s="28">
        <f t="shared" si="13"/>
        <v>0.43601290999999998</v>
      </c>
      <c r="F232" s="28">
        <f t="shared" si="13"/>
        <v>0.62263886999999973</v>
      </c>
      <c r="G232" s="28">
        <f t="shared" si="13"/>
        <v>0.46746148999999992</v>
      </c>
      <c r="H232" s="28">
        <f t="shared" si="13"/>
        <v>0.52987452000000002</v>
      </c>
      <c r="I232" s="28">
        <f t="shared" si="13"/>
        <v>0.68048213999999974</v>
      </c>
      <c r="J232" s="28">
        <f t="shared" si="13"/>
        <v>0.71410455000000017</v>
      </c>
      <c r="K232" s="28">
        <f t="shared" si="13"/>
        <v>0.60252181999999965</v>
      </c>
      <c r="L232" s="28">
        <f t="shared" si="13"/>
        <v>0.62713116000000002</v>
      </c>
      <c r="M232" s="28">
        <f t="shared" si="13"/>
        <v>0.53353882000000008</v>
      </c>
      <c r="N232" s="28">
        <f t="shared" si="13"/>
        <v>0.30086168000000024</v>
      </c>
      <c r="O232" s="39">
        <f t="shared" si="12"/>
        <v>6.3465837000000001</v>
      </c>
    </row>
    <row r="233" spans="1:15">
      <c r="A233" s="10">
        <v>1022</v>
      </c>
      <c r="B233" s="10" t="s">
        <v>31</v>
      </c>
      <c r="C233" s="28">
        <f t="shared" si="13"/>
        <v>2.9789901999999984</v>
      </c>
      <c r="D233" s="28">
        <f t="shared" si="13"/>
        <v>3.050064289999999</v>
      </c>
      <c r="E233" s="28">
        <f t="shared" si="13"/>
        <v>3.0657020200000002</v>
      </c>
      <c r="F233" s="28">
        <f t="shared" si="13"/>
        <v>3.3778933299999996</v>
      </c>
      <c r="G233" s="28">
        <f t="shared" si="13"/>
        <v>3.01645808</v>
      </c>
      <c r="H233" s="28">
        <f t="shared" si="13"/>
        <v>2.8679386400000002</v>
      </c>
      <c r="I233" s="28">
        <f t="shared" si="13"/>
        <v>3.9647563300000002</v>
      </c>
      <c r="J233" s="28">
        <f t="shared" si="13"/>
        <v>4.0737595199999994</v>
      </c>
      <c r="K233" s="28">
        <f t="shared" si="13"/>
        <v>3.3455369699999995</v>
      </c>
      <c r="L233" s="28">
        <f t="shared" si="13"/>
        <v>3.58714632</v>
      </c>
      <c r="M233" s="28">
        <f t="shared" si="13"/>
        <v>3.41359251</v>
      </c>
      <c r="N233" s="28">
        <f t="shared" si="13"/>
        <v>3.2288257500000008</v>
      </c>
      <c r="O233" s="39">
        <f t="shared" si="12"/>
        <v>39.970663959999996</v>
      </c>
    </row>
    <row r="234" spans="1:15">
      <c r="A234" s="10">
        <v>1023</v>
      </c>
      <c r="B234" s="10" t="s">
        <v>32</v>
      </c>
      <c r="C234" s="28">
        <f t="shared" si="13"/>
        <v>0.55140388999999979</v>
      </c>
      <c r="D234" s="28">
        <f t="shared" si="13"/>
        <v>0.58942817999999997</v>
      </c>
      <c r="E234" s="28">
        <f t="shared" si="13"/>
        <v>0.59291260000000012</v>
      </c>
      <c r="F234" s="28">
        <f t="shared" si="13"/>
        <v>0.65151541000000002</v>
      </c>
      <c r="G234" s="28">
        <f t="shared" si="13"/>
        <v>0.58011978000000008</v>
      </c>
      <c r="H234" s="28">
        <f t="shared" si="13"/>
        <v>0.64041294000000015</v>
      </c>
      <c r="I234" s="28">
        <f t="shared" si="13"/>
        <v>0.80291558000000007</v>
      </c>
      <c r="J234" s="28">
        <f t="shared" si="13"/>
        <v>0.5196250400000002</v>
      </c>
      <c r="K234" s="28">
        <f t="shared" si="13"/>
        <v>0.71817385000000034</v>
      </c>
      <c r="L234" s="28">
        <f t="shared" si="13"/>
        <v>0.65525194999999992</v>
      </c>
      <c r="M234" s="28">
        <f t="shared" si="13"/>
        <v>0.66417042999999987</v>
      </c>
      <c r="N234" s="28">
        <f t="shared" si="13"/>
        <v>0.55149252000000004</v>
      </c>
      <c r="O234" s="39">
        <f t="shared" si="12"/>
        <v>7.5174221700000006</v>
      </c>
    </row>
    <row r="235" spans="1:15">
      <c r="A235" s="10">
        <v>1024</v>
      </c>
      <c r="B235" s="10" t="s">
        <v>33</v>
      </c>
      <c r="C235" s="28">
        <f t="shared" si="13"/>
        <v>5.8144553699999992</v>
      </c>
      <c r="D235" s="28">
        <f t="shared" si="13"/>
        <v>6.3500346900000011</v>
      </c>
      <c r="E235" s="28">
        <f t="shared" si="13"/>
        <v>6.2433449899999989</v>
      </c>
      <c r="F235" s="28">
        <f t="shared" si="13"/>
        <v>6.95892658</v>
      </c>
      <c r="G235" s="28">
        <f t="shared" si="13"/>
        <v>6.4490546399999999</v>
      </c>
      <c r="H235" s="28">
        <f t="shared" si="13"/>
        <v>2.4410025900000001</v>
      </c>
      <c r="I235" s="28">
        <f t="shared" si="13"/>
        <v>5.2126001100000003</v>
      </c>
      <c r="J235" s="28">
        <f t="shared" si="13"/>
        <v>7.5295102499999995</v>
      </c>
      <c r="K235" s="28">
        <f t="shared" si="13"/>
        <v>5.5690713700000014</v>
      </c>
      <c r="L235" s="28">
        <f t="shared" si="13"/>
        <v>6.3988890499999975</v>
      </c>
      <c r="M235" s="28">
        <f t="shared" si="13"/>
        <v>6.096390760000002</v>
      </c>
      <c r="N235" s="28">
        <f t="shared" si="13"/>
        <v>4.4709331100000016</v>
      </c>
      <c r="O235" s="39">
        <f t="shared" si="12"/>
        <v>69.534213510000001</v>
      </c>
    </row>
    <row r="236" spans="1:15">
      <c r="A236" s="10">
        <v>1025</v>
      </c>
      <c r="B236" s="10" t="s">
        <v>34</v>
      </c>
      <c r="C236" s="28">
        <f t="shared" si="13"/>
        <v>0.39383582000000017</v>
      </c>
      <c r="D236" s="28">
        <f t="shared" si="13"/>
        <v>0.47576516999999996</v>
      </c>
      <c r="E236" s="28">
        <f t="shared" si="13"/>
        <v>0.49458841000000009</v>
      </c>
      <c r="F236" s="28">
        <f t="shared" si="13"/>
        <v>0.41164151999999998</v>
      </c>
      <c r="G236" s="28">
        <f t="shared" si="13"/>
        <v>0.43712674000000007</v>
      </c>
      <c r="H236" s="28">
        <f t="shared" si="13"/>
        <v>0.52235644999999986</v>
      </c>
      <c r="I236" s="28">
        <f t="shared" si="13"/>
        <v>0.60622535999999971</v>
      </c>
      <c r="J236" s="28">
        <f t="shared" si="13"/>
        <v>0.6204932200000004</v>
      </c>
      <c r="K236" s="28">
        <f t="shared" si="13"/>
        <v>0.58178240000000003</v>
      </c>
      <c r="L236" s="28">
        <f t="shared" si="13"/>
        <v>0.68900898999999982</v>
      </c>
      <c r="M236" s="28">
        <f t="shared" si="13"/>
        <v>0.55234311999999974</v>
      </c>
      <c r="N236" s="28">
        <f t="shared" si="13"/>
        <v>0.4076513300000002</v>
      </c>
      <c r="O236" s="39">
        <f t="shared" si="12"/>
        <v>6.1928185299999994</v>
      </c>
    </row>
    <row r="237" spans="1:15">
      <c r="A237" s="10">
        <v>1026</v>
      </c>
      <c r="B237" s="10" t="s">
        <v>35</v>
      </c>
      <c r="C237" s="28">
        <f t="shared" si="13"/>
        <v>0.18714539000000008</v>
      </c>
      <c r="D237" s="28">
        <f t="shared" si="13"/>
        <v>0.21042063999999999</v>
      </c>
      <c r="E237" s="28">
        <f t="shared" si="13"/>
        <v>0.13087864999999993</v>
      </c>
      <c r="F237" s="28">
        <f t="shared" si="13"/>
        <v>5.1702599999999932E-2</v>
      </c>
      <c r="G237" s="28">
        <f t="shared" si="13"/>
        <v>0.12906648999999992</v>
      </c>
      <c r="H237" s="28">
        <f t="shared" si="13"/>
        <v>0.14456148000000002</v>
      </c>
      <c r="I237" s="28">
        <f t="shared" si="13"/>
        <v>0.25819195</v>
      </c>
      <c r="J237" s="28">
        <f t="shared" si="13"/>
        <v>0.27960242999999996</v>
      </c>
      <c r="K237" s="28">
        <f t="shared" si="13"/>
        <v>0.2028438899999998</v>
      </c>
      <c r="L237" s="28">
        <f t="shared" si="13"/>
        <v>0.26272072000000002</v>
      </c>
      <c r="M237" s="28">
        <f t="shared" si="13"/>
        <v>0.24757267999999993</v>
      </c>
      <c r="N237" s="28">
        <f t="shared" si="13"/>
        <v>8.9219660000000145E-2</v>
      </c>
      <c r="O237" s="39">
        <f t="shared" si="12"/>
        <v>2.1939265799999994</v>
      </c>
    </row>
    <row r="238" spans="1:15">
      <c r="A238" s="10">
        <v>1027</v>
      </c>
      <c r="B238" s="10" t="s">
        <v>36</v>
      </c>
      <c r="C238" s="28">
        <f t="shared" si="13"/>
        <v>0.35055868000000007</v>
      </c>
      <c r="D238" s="28">
        <f t="shared" si="13"/>
        <v>0.39345334999999987</v>
      </c>
      <c r="E238" s="28">
        <f t="shared" si="13"/>
        <v>0.1674248599999999</v>
      </c>
      <c r="F238" s="28">
        <f t="shared" si="13"/>
        <v>0.31595266</v>
      </c>
      <c r="G238" s="28">
        <f t="shared" si="13"/>
        <v>0.3183176399999999</v>
      </c>
      <c r="H238" s="28">
        <f t="shared" si="13"/>
        <v>0.32782325000000007</v>
      </c>
      <c r="I238" s="28">
        <f t="shared" si="13"/>
        <v>0.34103264999999999</v>
      </c>
      <c r="J238" s="28">
        <f t="shared" si="13"/>
        <v>0.47431942000000005</v>
      </c>
      <c r="K238" s="28">
        <f t="shared" si="13"/>
        <v>0.28616057999999994</v>
      </c>
      <c r="L238" s="28">
        <f t="shared" si="13"/>
        <v>0.37079791999999984</v>
      </c>
      <c r="M238" s="28">
        <f t="shared" si="13"/>
        <v>0.36316762000000014</v>
      </c>
      <c r="N238" s="28">
        <f t="shared" si="13"/>
        <v>0.23645768</v>
      </c>
      <c r="O238" s="39">
        <f t="shared" si="12"/>
        <v>3.9454663099999991</v>
      </c>
    </row>
    <row r="239" spans="1:15">
      <c r="A239" s="10">
        <v>1028</v>
      </c>
      <c r="B239" s="10" t="s">
        <v>37</v>
      </c>
      <c r="C239" s="28">
        <f t="shared" si="13"/>
        <v>2.51677558</v>
      </c>
      <c r="D239" s="28">
        <f t="shared" si="13"/>
        <v>3.2600967399999998</v>
      </c>
      <c r="E239" s="28">
        <f t="shared" si="13"/>
        <v>3.2051809399999995</v>
      </c>
      <c r="F239" s="28">
        <f t="shared" si="13"/>
        <v>3.5524103900000008</v>
      </c>
      <c r="G239" s="28">
        <f t="shared" si="13"/>
        <v>3.6569306700000013</v>
      </c>
      <c r="H239" s="28">
        <f t="shared" si="13"/>
        <v>3.1796130299999992</v>
      </c>
      <c r="I239" s="28">
        <f t="shared" si="13"/>
        <v>3.4896272300000004</v>
      </c>
      <c r="J239" s="28">
        <f t="shared" si="13"/>
        <v>4.0871722799999999</v>
      </c>
      <c r="K239" s="28">
        <f t="shared" si="13"/>
        <v>2.8192275100000002</v>
      </c>
      <c r="L239" s="28">
        <f t="shared" si="13"/>
        <v>2.8780042799999999</v>
      </c>
      <c r="M239" s="28">
        <f t="shared" si="13"/>
        <v>1.322996429999999</v>
      </c>
      <c r="N239" s="28">
        <f t="shared" si="13"/>
        <v>3.7736865900000005</v>
      </c>
      <c r="O239" s="39">
        <f t="shared" si="12"/>
        <v>37.741721670000004</v>
      </c>
    </row>
    <row r="240" spans="1:15">
      <c r="A240" s="10">
        <v>1029</v>
      </c>
      <c r="B240" s="10" t="s">
        <v>38</v>
      </c>
      <c r="C240" s="28">
        <f t="shared" si="13"/>
        <v>0.24308359000000002</v>
      </c>
      <c r="D240" s="28">
        <f t="shared" si="13"/>
        <v>0.25506707000000006</v>
      </c>
      <c r="E240" s="28">
        <f t="shared" si="13"/>
        <v>0.26119939999999986</v>
      </c>
      <c r="F240" s="28">
        <f t="shared" si="13"/>
        <v>0.22206598999999999</v>
      </c>
      <c r="G240" s="28">
        <f t="shared" si="13"/>
        <v>0.23336015999999998</v>
      </c>
      <c r="H240" s="28">
        <f t="shared" si="13"/>
        <v>0.19607603999999995</v>
      </c>
      <c r="I240" s="28">
        <f t="shared" si="13"/>
        <v>0.33236868999999986</v>
      </c>
      <c r="J240" s="28">
        <f t="shared" si="13"/>
        <v>0.33828473000000009</v>
      </c>
      <c r="K240" s="28">
        <f t="shared" si="13"/>
        <v>0.29884375999999985</v>
      </c>
      <c r="L240" s="28">
        <f t="shared" si="13"/>
        <v>0.31745840999999986</v>
      </c>
      <c r="M240" s="28">
        <f t="shared" si="13"/>
        <v>0.29202528</v>
      </c>
      <c r="N240" s="28">
        <f t="shared" si="13"/>
        <v>0.24103882999999998</v>
      </c>
      <c r="O240" s="39">
        <f t="shared" si="12"/>
        <v>3.2308719499999996</v>
      </c>
    </row>
    <row r="241" spans="1:15">
      <c r="A241" s="15">
        <v>1030</v>
      </c>
      <c r="B241" s="15" t="s">
        <v>18</v>
      </c>
      <c r="C241" s="30">
        <f t="shared" si="13"/>
        <v>0.49022719999999997</v>
      </c>
      <c r="D241" s="30">
        <f t="shared" si="13"/>
        <v>0.31723371999999994</v>
      </c>
      <c r="E241" s="30">
        <f t="shared" si="13"/>
        <v>0.36179335999999995</v>
      </c>
      <c r="F241" s="30">
        <f t="shared" si="13"/>
        <v>0.42967144000000002</v>
      </c>
      <c r="G241" s="30">
        <f t="shared" si="13"/>
        <v>0.50090942000000005</v>
      </c>
      <c r="H241" s="30">
        <f t="shared" si="13"/>
        <v>0.43334324000000002</v>
      </c>
      <c r="I241" s="30">
        <f t="shared" si="13"/>
        <v>0.5058470100000001</v>
      </c>
      <c r="J241" s="30">
        <f t="shared" si="13"/>
        <v>0.46810317999999995</v>
      </c>
      <c r="K241" s="30">
        <f t="shared" si="13"/>
        <v>0.37162424000000005</v>
      </c>
      <c r="L241" s="30">
        <f t="shared" si="13"/>
        <v>0.48709045999999995</v>
      </c>
      <c r="M241" s="30">
        <f t="shared" si="13"/>
        <v>0.45671630000000019</v>
      </c>
      <c r="N241" s="30">
        <f t="shared" si="13"/>
        <v>0.30975068999999988</v>
      </c>
      <c r="O241" s="40">
        <f t="shared" si="12"/>
        <v>5.1323102599999997</v>
      </c>
    </row>
    <row r="242" spans="1:15">
      <c r="A242" s="4">
        <v>10300</v>
      </c>
      <c r="B242" s="4" t="s">
        <v>64</v>
      </c>
      <c r="C242" s="25">
        <f>SUM(C214:C241)</f>
        <v>49.825285819999991</v>
      </c>
      <c r="D242" s="25">
        <f t="shared" ref="D242:O242" si="14">SUM(D214:D241)</f>
        <v>68.025717100000008</v>
      </c>
      <c r="E242" s="25">
        <f t="shared" si="14"/>
        <v>70.268574920000006</v>
      </c>
      <c r="F242" s="25">
        <f t="shared" si="14"/>
        <v>72.334963070000029</v>
      </c>
      <c r="G242" s="25">
        <f t="shared" si="14"/>
        <v>68.101867579999976</v>
      </c>
      <c r="H242" s="25">
        <f t="shared" si="14"/>
        <v>62.623500579999984</v>
      </c>
      <c r="I242" s="25">
        <f t="shared" si="14"/>
        <v>69.431784309999983</v>
      </c>
      <c r="J242" s="25">
        <f t="shared" si="14"/>
        <v>90.243328210000016</v>
      </c>
      <c r="K242" s="25">
        <f t="shared" si="14"/>
        <v>66.155580220000004</v>
      </c>
      <c r="L242" s="25">
        <f t="shared" si="14"/>
        <v>70.140076690000015</v>
      </c>
      <c r="M242" s="25">
        <f t="shared" si="14"/>
        <v>69.283729049999991</v>
      </c>
      <c r="N242" s="25">
        <f t="shared" si="14"/>
        <v>60.331536990000011</v>
      </c>
      <c r="O242" s="25">
        <f t="shared" si="14"/>
        <v>816.76594454000019</v>
      </c>
    </row>
    <row r="243" spans="1:15">
      <c r="A243" s="32"/>
      <c r="B243" s="32"/>
      <c r="C243"/>
      <c r="D243"/>
      <c r="E243"/>
      <c r="F243"/>
      <c r="G243"/>
      <c r="H243"/>
      <c r="I243"/>
      <c r="J243"/>
      <c r="K243"/>
      <c r="L243"/>
      <c r="M243"/>
      <c r="N243"/>
      <c r="O243" s="3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/>
  </sheetPr>
  <dimension ref="A1:O243"/>
  <sheetViews>
    <sheetView topLeftCell="A19" workbookViewId="0">
      <selection activeCell="K27" sqref="K27"/>
    </sheetView>
  </sheetViews>
  <sheetFormatPr defaultRowHeight="15"/>
  <cols>
    <col min="1" max="1" width="6" style="41" bestFit="1" customWidth="1"/>
    <col min="2" max="2" width="16" style="41" bestFit="1" customWidth="1"/>
    <col min="3" max="14" width="9.7109375" style="41" bestFit="1" customWidth="1"/>
    <col min="15" max="15" width="10.5703125" style="41" bestFit="1" customWidth="1"/>
  </cols>
  <sheetData>
    <row r="1" spans="1:15">
      <c r="A1" s="3" t="s">
        <v>55</v>
      </c>
      <c r="B1" s="3" t="s">
        <v>12</v>
      </c>
      <c r="C1" s="3" t="s">
        <v>0</v>
      </c>
      <c r="D1" s="3" t="s">
        <v>1</v>
      </c>
      <c r="E1" s="3" t="s">
        <v>2</v>
      </c>
      <c r="F1" s="3" t="s">
        <v>3</v>
      </c>
      <c r="G1" s="3" t="s">
        <v>4</v>
      </c>
      <c r="H1" s="3" t="s">
        <v>5</v>
      </c>
      <c r="I1" s="3" t="s">
        <v>6</v>
      </c>
      <c r="J1" s="3" t="s">
        <v>7</v>
      </c>
      <c r="K1" s="3" t="s">
        <v>8</v>
      </c>
      <c r="L1" s="3" t="s">
        <v>9</v>
      </c>
      <c r="M1" s="3" t="s">
        <v>10</v>
      </c>
      <c r="N1" s="3" t="s">
        <v>11</v>
      </c>
      <c r="O1" s="3" t="s">
        <v>63</v>
      </c>
    </row>
    <row r="2" spans="1:15">
      <c r="A2" s="7">
        <v>1004</v>
      </c>
      <c r="B2" s="7" t="s">
        <v>99</v>
      </c>
      <c r="C2" s="8">
        <f>+'[5]11'!$E$5</f>
        <v>523</v>
      </c>
      <c r="D2" s="8">
        <f>+'[5]11'!$F$5</f>
        <v>501</v>
      </c>
      <c r="E2" s="8">
        <f>+'[5]11'!$G$5</f>
        <v>614</v>
      </c>
      <c r="F2" s="8">
        <f>+'[5]11'!$I$5</f>
        <v>575</v>
      </c>
      <c r="G2" s="8">
        <f>+'[5]11'!$J$5</f>
        <v>552</v>
      </c>
      <c r="H2" s="8">
        <f>+'[5]11'!$K$5</f>
        <v>586</v>
      </c>
      <c r="I2" s="8">
        <f>+'[5]11'!$M$5</f>
        <v>466</v>
      </c>
      <c r="J2" s="8">
        <f>+'[5]11'!$N$5</f>
        <v>678</v>
      </c>
      <c r="K2" s="8">
        <f>+'[5]11'!$O$5</f>
        <v>584</v>
      </c>
      <c r="L2" s="8">
        <f>+'[5]11'!$Q$5</f>
        <v>559</v>
      </c>
      <c r="M2" s="8">
        <f>+'[5]11'!$R$5</f>
        <v>736</v>
      </c>
      <c r="N2" s="8">
        <f>+'[5]11'!$S$5</f>
        <v>658</v>
      </c>
      <c r="O2" s="9">
        <f>SUM(C2:N2)</f>
        <v>7032</v>
      </c>
    </row>
    <row r="3" spans="1:15">
      <c r="A3" s="10">
        <v>1005</v>
      </c>
      <c r="B3" s="10" t="s">
        <v>13</v>
      </c>
      <c r="C3" s="11">
        <f>+'[5]12'!$E$5</f>
        <v>7</v>
      </c>
      <c r="D3" s="11">
        <f>+'[5]12'!$F$5</f>
        <v>5</v>
      </c>
      <c r="E3" s="11">
        <f>+'[5]12'!$G$5</f>
        <v>4</v>
      </c>
      <c r="F3" s="11">
        <f>+'[5]12'!$I$5</f>
        <v>13</v>
      </c>
      <c r="G3" s="11">
        <f>+'[5]12'!$J$5</f>
        <v>3</v>
      </c>
      <c r="H3" s="11">
        <f>+'[5]12'!$K$5</f>
        <v>4</v>
      </c>
      <c r="I3" s="11">
        <f>+'[5]12'!$M$5</f>
        <v>6</v>
      </c>
      <c r="J3" s="11">
        <f>+'[5]12'!$N$5</f>
        <v>8</v>
      </c>
      <c r="K3" s="11">
        <f>+'[5]12'!$O$5</f>
        <v>7</v>
      </c>
      <c r="L3" s="11">
        <f>+'[5]12'!$Q$5</f>
        <v>4</v>
      </c>
      <c r="M3" s="11">
        <f>+'[5]12'!$R$5</f>
        <v>11</v>
      </c>
      <c r="N3" s="11">
        <f>+'[5]12'!$S$5</f>
        <v>8</v>
      </c>
      <c r="O3" s="12">
        <f t="shared" ref="O3:O29" si="0">SUM(C3:N3)</f>
        <v>80</v>
      </c>
    </row>
    <row r="4" spans="1:15">
      <c r="A4" s="10">
        <v>1006</v>
      </c>
      <c r="B4" s="10" t="s">
        <v>14</v>
      </c>
      <c r="C4" s="11">
        <f>+'[5]13'!$E$5</f>
        <v>181</v>
      </c>
      <c r="D4" s="11">
        <f>+'[5]13'!$F$5</f>
        <v>137</v>
      </c>
      <c r="E4" s="11">
        <f>+'[5]13'!$G$5</f>
        <v>82</v>
      </c>
      <c r="F4" s="11">
        <f>+'[5]13'!$I$5</f>
        <v>82</v>
      </c>
      <c r="G4" s="11">
        <f>+'[5]13'!$J$5</f>
        <v>120</v>
      </c>
      <c r="H4" s="11">
        <f>+'[5]13'!$K$5</f>
        <v>116</v>
      </c>
      <c r="I4" s="11">
        <f>+'[5]13'!$M$5</f>
        <v>95</v>
      </c>
      <c r="J4" s="11">
        <f>+'[5]13'!$N$5</f>
        <v>151</v>
      </c>
      <c r="K4" s="11">
        <f>+'[5]13'!$O$5</f>
        <v>89</v>
      </c>
      <c r="L4" s="11">
        <f>+'[5]13'!$Q$5</f>
        <v>104</v>
      </c>
      <c r="M4" s="11">
        <f>+'[5]13'!$R$5</f>
        <v>216</v>
      </c>
      <c r="N4" s="11">
        <f>+'[5]13'!$S$5</f>
        <v>159</v>
      </c>
      <c r="O4" s="12">
        <f t="shared" si="0"/>
        <v>1532</v>
      </c>
    </row>
    <row r="5" spans="1:15">
      <c r="A5" s="10">
        <v>1007</v>
      </c>
      <c r="B5" s="10" t="s">
        <v>15</v>
      </c>
      <c r="C5" s="11">
        <f>+'[5]14'!$E$5</f>
        <v>42</v>
      </c>
      <c r="D5" s="11">
        <f>+'[5]14'!$F$5</f>
        <v>125</v>
      </c>
      <c r="E5" s="11">
        <f>+'[5]14'!$G$5</f>
        <v>80</v>
      </c>
      <c r="F5" s="11">
        <f>+'[5]14'!$I$5</f>
        <v>93</v>
      </c>
      <c r="G5" s="11">
        <f>+'[5]14'!$J$5</f>
        <v>90</v>
      </c>
      <c r="H5" s="11">
        <f>+'[5]14'!$K$5</f>
        <v>92</v>
      </c>
      <c r="I5" s="11">
        <f>+'[5]14'!$M$5</f>
        <v>53</v>
      </c>
      <c r="J5" s="11">
        <f>+'[5]14'!$N$5</f>
        <v>198</v>
      </c>
      <c r="K5" s="11">
        <f>+'[5]14'!$O$5</f>
        <v>73</v>
      </c>
      <c r="L5" s="11">
        <f>+'[5]14'!$Q$5</f>
        <v>102</v>
      </c>
      <c r="M5" s="11">
        <f>+'[5]14'!$R$5</f>
        <v>44</v>
      </c>
      <c r="N5" s="11">
        <f>+'[5]14'!$S$5</f>
        <v>38</v>
      </c>
      <c r="O5" s="12">
        <f t="shared" si="0"/>
        <v>1030</v>
      </c>
    </row>
    <row r="6" spans="1:15">
      <c r="A6" s="10">
        <v>1008</v>
      </c>
      <c r="B6" s="10" t="s">
        <v>16</v>
      </c>
      <c r="C6" s="11">
        <f>+'[5]15'!$E$5</f>
        <v>27</v>
      </c>
      <c r="D6" s="11">
        <f>+'[5]15'!$F$5</f>
        <v>60</v>
      </c>
      <c r="E6" s="11">
        <f>+'[5]15'!$G$5</f>
        <v>29</v>
      </c>
      <c r="F6" s="11">
        <f>+'[5]15'!$I$5</f>
        <v>17</v>
      </c>
      <c r="G6" s="11">
        <f>+'[5]15'!$J$5</f>
        <v>69</v>
      </c>
      <c r="H6" s="11">
        <f>+'[5]15'!$K$5</f>
        <v>31</v>
      </c>
      <c r="I6" s="11">
        <f>+'[5]15'!$M$5</f>
        <v>29</v>
      </c>
      <c r="J6" s="11">
        <f>+'[5]15'!$N$5</f>
        <v>41</v>
      </c>
      <c r="K6" s="11">
        <f>+'[5]15'!$O$5</f>
        <v>16</v>
      </c>
      <c r="L6" s="11">
        <f>+'[5]15'!$Q$5</f>
        <v>19</v>
      </c>
      <c r="M6" s="11">
        <f>+'[5]15'!$R$5</f>
        <v>7</v>
      </c>
      <c r="N6" s="11">
        <f>+'[5]15'!$S$5</f>
        <v>10</v>
      </c>
      <c r="O6" s="12">
        <f t="shared" si="0"/>
        <v>355</v>
      </c>
    </row>
    <row r="7" spans="1:15">
      <c r="A7" s="10">
        <v>1009</v>
      </c>
      <c r="B7" s="10" t="s">
        <v>17</v>
      </c>
      <c r="C7" s="11">
        <f>+'[5]16'!$E$5</f>
        <v>17</v>
      </c>
      <c r="D7" s="11">
        <f>+'[5]16'!$F$5</f>
        <v>21</v>
      </c>
      <c r="E7" s="11">
        <f>+'[5]16'!$G$5</f>
        <v>18</v>
      </c>
      <c r="F7" s="11">
        <f>+'[5]16'!$I$5</f>
        <v>23</v>
      </c>
      <c r="G7" s="11">
        <f>+'[5]16'!$J$5</f>
        <v>26</v>
      </c>
      <c r="H7" s="11">
        <f>+'[5]16'!$K$5</f>
        <v>22</v>
      </c>
      <c r="I7" s="11">
        <f>+'[5]16'!$M$5</f>
        <v>44</v>
      </c>
      <c r="J7" s="11">
        <f>+'[5]16'!$N$5</f>
        <v>41</v>
      </c>
      <c r="K7" s="11">
        <f>+'[5]16'!$O$5</f>
        <v>18</v>
      </c>
      <c r="L7" s="11">
        <f>+'[5]16'!$Q$5</f>
        <v>25</v>
      </c>
      <c r="M7" s="11">
        <f>+'[5]16'!$R$5</f>
        <v>29</v>
      </c>
      <c r="N7" s="11">
        <f>+'[5]16'!$S$5</f>
        <v>29</v>
      </c>
      <c r="O7" s="12">
        <f t="shared" si="0"/>
        <v>313</v>
      </c>
    </row>
    <row r="8" spans="1:15">
      <c r="A8" s="10">
        <v>1010</v>
      </c>
      <c r="B8" s="10" t="s">
        <v>19</v>
      </c>
      <c r="C8" s="11">
        <f>+'[5]18'!$E$5</f>
        <v>14</v>
      </c>
      <c r="D8" s="11">
        <f>+'[5]18'!$F$5</f>
        <v>14</v>
      </c>
      <c r="E8" s="11">
        <f>+'[5]18'!$G$5</f>
        <v>25</v>
      </c>
      <c r="F8" s="11">
        <f>+'[5]18'!$I$5</f>
        <v>17</v>
      </c>
      <c r="G8" s="11">
        <f>+'[5]18'!$J$5</f>
        <v>9</v>
      </c>
      <c r="H8" s="11">
        <f>+'[5]18'!$K$5</f>
        <v>27</v>
      </c>
      <c r="I8" s="11">
        <f>+'[5]18'!$M$5</f>
        <v>16</v>
      </c>
      <c r="J8" s="11">
        <f>+'[5]18'!$N$5</f>
        <v>34</v>
      </c>
      <c r="K8" s="11">
        <f>+'[5]18'!$O$5</f>
        <v>30</v>
      </c>
      <c r="L8" s="11">
        <f>+'[5]18'!$Q$5</f>
        <v>27</v>
      </c>
      <c r="M8" s="11">
        <f>+'[5]18'!$R$5</f>
        <v>18</v>
      </c>
      <c r="N8" s="11">
        <f>+'[5]18'!$S$5</f>
        <v>12</v>
      </c>
      <c r="O8" s="12">
        <f t="shared" si="0"/>
        <v>243</v>
      </c>
    </row>
    <row r="9" spans="1:15">
      <c r="A9" s="10">
        <v>1011</v>
      </c>
      <c r="B9" s="10" t="s">
        <v>20</v>
      </c>
      <c r="C9" s="11">
        <f>+'[5]19'!$E$5</f>
        <v>16</v>
      </c>
      <c r="D9" s="11">
        <f>+'[5]19'!$F$5</f>
        <v>15</v>
      </c>
      <c r="E9" s="11">
        <f>+'[5]19'!$G$5</f>
        <v>13</v>
      </c>
      <c r="F9" s="11">
        <f>+'[5]19'!$I$5</f>
        <v>18</v>
      </c>
      <c r="G9" s="11">
        <f>+'[5]19'!$J$5</f>
        <v>14</v>
      </c>
      <c r="H9" s="11">
        <f>+'[5]19'!$K$5</f>
        <v>12</v>
      </c>
      <c r="I9" s="11">
        <f>+'[5]19'!$M$5</f>
        <v>14</v>
      </c>
      <c r="J9" s="11">
        <f>+'[5]19'!$N$5</f>
        <v>26</v>
      </c>
      <c r="K9" s="11">
        <f>+'[5]19'!$O$5</f>
        <v>19</v>
      </c>
      <c r="L9" s="11">
        <f>+'[5]19'!$Q$5</f>
        <v>8</v>
      </c>
      <c r="M9" s="11">
        <f>+'[5]19'!$R$5</f>
        <v>8</v>
      </c>
      <c r="N9" s="11">
        <f>+'[5]19'!$S$5</f>
        <v>26</v>
      </c>
      <c r="O9" s="12">
        <f t="shared" si="0"/>
        <v>189</v>
      </c>
    </row>
    <row r="10" spans="1:15">
      <c r="A10" s="10">
        <v>1012</v>
      </c>
      <c r="B10" s="10" t="s">
        <v>21</v>
      </c>
      <c r="C10" s="11">
        <f>+'[5]20'!$E$5</f>
        <v>86</v>
      </c>
      <c r="D10" s="11">
        <f>+'[5]20'!$F$5</f>
        <v>72</v>
      </c>
      <c r="E10" s="11">
        <f>+'[5]20'!$G$5</f>
        <v>84</v>
      </c>
      <c r="F10" s="11">
        <f>+'[5]20'!$I$5</f>
        <v>34</v>
      </c>
      <c r="G10" s="11">
        <f>+'[5]20'!$J$5</f>
        <v>57</v>
      </c>
      <c r="H10" s="11">
        <f>+'[5]20'!$K$5</f>
        <v>45</v>
      </c>
      <c r="I10" s="11">
        <f>+'[5]20'!$M$5</f>
        <v>35</v>
      </c>
      <c r="J10" s="11">
        <f>+'[5]20'!$N$5</f>
        <v>72</v>
      </c>
      <c r="K10" s="11">
        <f>+'[5]20'!$O$5</f>
        <v>105</v>
      </c>
      <c r="L10" s="11">
        <f>+'[5]20'!$Q$5</f>
        <v>62</v>
      </c>
      <c r="M10" s="11">
        <f>+'[5]20'!$R$5</f>
        <v>43</v>
      </c>
      <c r="N10" s="11">
        <f>+'[5]20'!$S$5</f>
        <v>143</v>
      </c>
      <c r="O10" s="12">
        <f t="shared" si="0"/>
        <v>838</v>
      </c>
    </row>
    <row r="11" spans="1:15">
      <c r="A11" s="10">
        <v>1013</v>
      </c>
      <c r="B11" s="10" t="s">
        <v>22</v>
      </c>
      <c r="C11" s="11">
        <f>+'[5]21'!$E$5</f>
        <v>6</v>
      </c>
      <c r="D11" s="11">
        <f>+'[5]21'!$F$5</f>
        <v>7</v>
      </c>
      <c r="E11" s="11">
        <f>+'[5]21'!$G$5</f>
        <v>6</v>
      </c>
      <c r="F11" s="11">
        <f>+'[5]21'!$I$5</f>
        <v>4</v>
      </c>
      <c r="G11" s="11">
        <f>+'[5]21'!$J$5</f>
        <v>7</v>
      </c>
      <c r="H11" s="11">
        <f>+'[5]21'!$K$5</f>
        <v>7</v>
      </c>
      <c r="I11" s="11">
        <f>+'[5]21'!$M$5</f>
        <v>1</v>
      </c>
      <c r="J11" s="11">
        <f>+'[5]21'!$N$5</f>
        <v>4</v>
      </c>
      <c r="K11" s="11">
        <f>+'[5]21'!$O$5</f>
        <v>6</v>
      </c>
      <c r="L11" s="11">
        <f>+'[5]21'!$Q$5</f>
        <v>8</v>
      </c>
      <c r="M11" s="11">
        <f>+'[5]21'!$R$5</f>
        <v>4</v>
      </c>
      <c r="N11" s="11">
        <f>+'[5]21'!$S$5</f>
        <v>2</v>
      </c>
      <c r="O11" s="12">
        <f t="shared" si="0"/>
        <v>62</v>
      </c>
    </row>
    <row r="12" spans="1:15">
      <c r="A12" s="10">
        <v>1014</v>
      </c>
      <c r="B12" s="10" t="s">
        <v>23</v>
      </c>
      <c r="C12" s="11">
        <f>+'[5]22'!$E$5</f>
        <v>138</v>
      </c>
      <c r="D12" s="11">
        <f>+'[5]22'!$F$5</f>
        <v>127</v>
      </c>
      <c r="E12" s="11">
        <f>+'[5]22'!$G$5</f>
        <v>83</v>
      </c>
      <c r="F12" s="11">
        <f>+'[5]22'!$I$5</f>
        <v>114</v>
      </c>
      <c r="G12" s="11">
        <f>+'[5]22'!$J$5</f>
        <v>100</v>
      </c>
      <c r="H12" s="11">
        <f>+'[5]22'!$K$5</f>
        <v>155</v>
      </c>
      <c r="I12" s="11">
        <f>+'[5]22'!$M$5</f>
        <v>99</v>
      </c>
      <c r="J12" s="11">
        <f>+'[5]22'!$N$5</f>
        <v>108</v>
      </c>
      <c r="K12" s="11">
        <f>+'[5]22'!$O$5</f>
        <v>132</v>
      </c>
      <c r="L12" s="11">
        <f>+'[5]22'!$Q$5</f>
        <v>107</v>
      </c>
      <c r="M12" s="11">
        <f>+'[5]22'!$R$5</f>
        <v>94</v>
      </c>
      <c r="N12" s="11">
        <f>+'[5]22'!$S$5</f>
        <v>87</v>
      </c>
      <c r="O12" s="12">
        <f t="shared" si="0"/>
        <v>1344</v>
      </c>
    </row>
    <row r="13" spans="1:15">
      <c r="A13" s="10">
        <v>1015</v>
      </c>
      <c r="B13" s="10" t="s">
        <v>24</v>
      </c>
      <c r="C13" s="11">
        <f>+'[5]23'!$E$5</f>
        <v>15</v>
      </c>
      <c r="D13" s="11">
        <f>+'[5]23'!$F$5</f>
        <v>21</v>
      </c>
      <c r="E13" s="11">
        <f>+'[5]23'!$G$5</f>
        <v>25</v>
      </c>
      <c r="F13" s="11">
        <f>+'[5]23'!$I$5</f>
        <v>32</v>
      </c>
      <c r="G13" s="11">
        <f>+'[5]23'!$J$5</f>
        <v>20</v>
      </c>
      <c r="H13" s="11">
        <f>+'[5]23'!$K$5</f>
        <v>7</v>
      </c>
      <c r="I13" s="11">
        <f>+'[5]23'!$M$5</f>
        <v>20</v>
      </c>
      <c r="J13" s="11">
        <f>+'[5]23'!$N$5</f>
        <v>13</v>
      </c>
      <c r="K13" s="11">
        <f>+'[5]23'!$O$5</f>
        <v>55</v>
      </c>
      <c r="L13" s="11">
        <f>+'[5]23'!$Q$5</f>
        <v>45</v>
      </c>
      <c r="M13" s="11">
        <f>+'[5]23'!$R$5</f>
        <v>21</v>
      </c>
      <c r="N13" s="11">
        <f>+'[5]23'!$S$5</f>
        <v>20</v>
      </c>
      <c r="O13" s="12">
        <f t="shared" si="0"/>
        <v>294</v>
      </c>
    </row>
    <row r="14" spans="1:15">
      <c r="A14" s="10">
        <v>1016</v>
      </c>
      <c r="B14" s="10" t="s">
        <v>25</v>
      </c>
      <c r="C14" s="11">
        <f>+'[5]24'!$E$5</f>
        <v>18</v>
      </c>
      <c r="D14" s="11">
        <f>+'[5]24'!$F$5</f>
        <v>26</v>
      </c>
      <c r="E14" s="11">
        <f>+'[5]24'!$G$5</f>
        <v>26</v>
      </c>
      <c r="F14" s="11">
        <f>+'[5]24'!$I$5</f>
        <v>31</v>
      </c>
      <c r="G14" s="11">
        <f>+'[5]24'!$J$5</f>
        <v>25</v>
      </c>
      <c r="H14" s="11">
        <f>+'[5]24'!$K$5</f>
        <v>15</v>
      </c>
      <c r="I14" s="11">
        <f>+'[5]24'!$M$5</f>
        <v>15</v>
      </c>
      <c r="J14" s="11">
        <f>+'[5]24'!$N$5</f>
        <v>41</v>
      </c>
      <c r="K14" s="11">
        <f>+'[5]24'!$O$5</f>
        <v>45</v>
      </c>
      <c r="L14" s="11">
        <f>+'[5]24'!$Q$5</f>
        <v>12</v>
      </c>
      <c r="M14" s="11">
        <f>+'[5]24'!$R$5</f>
        <v>29</v>
      </c>
      <c r="N14" s="11">
        <f>+'[5]24'!$S$5</f>
        <v>25</v>
      </c>
      <c r="O14" s="12">
        <f t="shared" si="0"/>
        <v>308</v>
      </c>
    </row>
    <row r="15" spans="1:15">
      <c r="A15" s="10">
        <v>1017</v>
      </c>
      <c r="B15" s="10" t="s">
        <v>26</v>
      </c>
      <c r="C15" s="11">
        <f>+'[5]25'!$E$5</f>
        <v>35</v>
      </c>
      <c r="D15" s="11">
        <f>+'[5]25'!$F$5</f>
        <v>35</v>
      </c>
      <c r="E15" s="11">
        <f>+'[5]25'!$G$5</f>
        <v>38</v>
      </c>
      <c r="F15" s="11">
        <f>+'[5]25'!$I$5</f>
        <v>48</v>
      </c>
      <c r="G15" s="11">
        <f>+'[5]25'!$J$5</f>
        <v>29</v>
      </c>
      <c r="H15" s="11">
        <f>+'[5]25'!$K$5</f>
        <v>25</v>
      </c>
      <c r="I15" s="11">
        <f>+'[5]25'!$M$5</f>
        <v>32</v>
      </c>
      <c r="J15" s="11">
        <f>+'[5]25'!$N$5</f>
        <v>43</v>
      </c>
      <c r="K15" s="11">
        <f>+'[5]25'!$O$5</f>
        <v>44</v>
      </c>
      <c r="L15" s="11">
        <f>+'[5]25'!$Q$5</f>
        <v>27</v>
      </c>
      <c r="M15" s="11">
        <f>+'[5]25'!$R$5</f>
        <v>21</v>
      </c>
      <c r="N15" s="11">
        <f>+'[5]25'!$S$5</f>
        <v>20</v>
      </c>
      <c r="O15" s="12">
        <f t="shared" si="0"/>
        <v>397</v>
      </c>
    </row>
    <row r="16" spans="1:15">
      <c r="A16" s="10">
        <v>1018</v>
      </c>
      <c r="B16" s="10" t="s">
        <v>27</v>
      </c>
      <c r="C16" s="11">
        <f>+'[5]26'!$E$5</f>
        <v>6</v>
      </c>
      <c r="D16" s="11">
        <f>+'[5]26'!$F$5</f>
        <v>15</v>
      </c>
      <c r="E16" s="11">
        <f>+'[5]26'!$G$5</f>
        <v>15</v>
      </c>
      <c r="F16" s="11">
        <f>+'[5]26'!$I$5</f>
        <v>38</v>
      </c>
      <c r="G16" s="11">
        <f>+'[5]26'!$J$5</f>
        <v>12</v>
      </c>
      <c r="H16" s="11">
        <f>+'[5]26'!$K$5</f>
        <v>10</v>
      </c>
      <c r="I16" s="11">
        <f>+'[5]26'!$M$5</f>
        <v>24</v>
      </c>
      <c r="J16" s="11">
        <f>+'[5]26'!$N$5</f>
        <v>5</v>
      </c>
      <c r="K16" s="11">
        <f>+'[5]26'!$O$5</f>
        <v>7</v>
      </c>
      <c r="L16" s="11">
        <f>+'[5]26'!$Q$5</f>
        <v>5</v>
      </c>
      <c r="M16" s="11">
        <f>+'[5]26'!$R$5</f>
        <v>4</v>
      </c>
      <c r="N16" s="11">
        <f>+'[5]26'!$S$5</f>
        <v>6</v>
      </c>
      <c r="O16" s="12">
        <f t="shared" si="0"/>
        <v>147</v>
      </c>
    </row>
    <row r="17" spans="1:15">
      <c r="A17" s="10">
        <v>1019</v>
      </c>
      <c r="B17" s="10" t="s">
        <v>28</v>
      </c>
      <c r="C17" s="11">
        <f>+'[5]27'!$E$5</f>
        <v>12</v>
      </c>
      <c r="D17" s="11">
        <f>+'[5]27'!$F$5</f>
        <v>5</v>
      </c>
      <c r="E17" s="11">
        <f>+'[5]27'!$G$5</f>
        <v>9</v>
      </c>
      <c r="F17" s="11">
        <f>+'[5]27'!$I$5</f>
        <v>10</v>
      </c>
      <c r="G17" s="11">
        <f>+'[5]27'!$J$5</f>
        <v>8</v>
      </c>
      <c r="H17" s="11">
        <f>+'[5]27'!$K$5</f>
        <v>13</v>
      </c>
      <c r="I17" s="11">
        <f>+'[5]27'!$M$5</f>
        <v>19</v>
      </c>
      <c r="J17" s="11">
        <f>+'[5]27'!$N$5</f>
        <v>10</v>
      </c>
      <c r="K17" s="11">
        <f>+'[5]27'!$O$5</f>
        <v>13</v>
      </c>
      <c r="L17" s="11">
        <f>+'[5]27'!$Q$5</f>
        <v>17</v>
      </c>
      <c r="M17" s="11">
        <f>+'[5]27'!$R$5</f>
        <v>6</v>
      </c>
      <c r="N17" s="11">
        <f>+'[5]27'!$S$5</f>
        <v>11</v>
      </c>
      <c r="O17" s="12">
        <f t="shared" si="0"/>
        <v>133</v>
      </c>
    </row>
    <row r="18" spans="1:15">
      <c r="A18" s="10">
        <v>1020</v>
      </c>
      <c r="B18" s="10" t="s">
        <v>29</v>
      </c>
      <c r="C18" s="11">
        <f>+'[5]28'!$E$5</f>
        <v>37</v>
      </c>
      <c r="D18" s="11">
        <f>+'[5]28'!$F$5</f>
        <v>13</v>
      </c>
      <c r="E18" s="11">
        <f>+'[5]28'!$G$5</f>
        <v>28</v>
      </c>
      <c r="F18" s="11">
        <f>+'[5]28'!$I$5</f>
        <v>17</v>
      </c>
      <c r="G18" s="11">
        <f>+'[5]28'!$J$5</f>
        <v>45</v>
      </c>
      <c r="H18" s="11">
        <f>+'[5]28'!$K$5</f>
        <v>28</v>
      </c>
      <c r="I18" s="11">
        <f>+'[5]28'!$M$5</f>
        <v>37</v>
      </c>
      <c r="J18" s="11">
        <f>+'[5]28'!$N$5</f>
        <v>40</v>
      </c>
      <c r="K18" s="11">
        <f>+'[5]28'!$O$5</f>
        <v>53</v>
      </c>
      <c r="L18" s="11">
        <f>+'[5]28'!$Q$5</f>
        <v>81</v>
      </c>
      <c r="M18" s="11">
        <f>+'[5]28'!$R$5</f>
        <v>35</v>
      </c>
      <c r="N18" s="11">
        <f>+'[5]28'!$S$5</f>
        <v>67</v>
      </c>
      <c r="O18" s="12">
        <f t="shared" si="0"/>
        <v>481</v>
      </c>
    </row>
    <row r="19" spans="1:15">
      <c r="A19" s="10">
        <v>1021</v>
      </c>
      <c r="B19" s="10" t="s">
        <v>30</v>
      </c>
      <c r="C19" s="11">
        <f>+'[5]29'!$E$5</f>
        <v>51</v>
      </c>
      <c r="D19" s="11">
        <f>+'[5]29'!$F$5</f>
        <v>24</v>
      </c>
      <c r="E19" s="11">
        <f>+'[5]29'!$G$5</f>
        <v>29</v>
      </c>
      <c r="F19" s="11">
        <f>+'[5]29'!$I$5</f>
        <v>13</v>
      </c>
      <c r="G19" s="11">
        <f>+'[5]29'!$J$5</f>
        <v>17</v>
      </c>
      <c r="H19" s="11">
        <f>+'[5]29'!$K$5</f>
        <v>38</v>
      </c>
      <c r="I19" s="11">
        <f>+'[5]29'!$M$5</f>
        <v>25</v>
      </c>
      <c r="J19" s="11">
        <f>+'[5]29'!$N$5</f>
        <v>19</v>
      </c>
      <c r="K19" s="11">
        <f>+'[5]29'!$O$5</f>
        <v>10</v>
      </c>
      <c r="L19" s="11">
        <f>+'[5]29'!$Q$5</f>
        <v>21</v>
      </c>
      <c r="M19" s="11">
        <f>+'[5]29'!$R$5</f>
        <v>14</v>
      </c>
      <c r="N19" s="11">
        <f>+'[5]29'!$S$5</f>
        <v>20</v>
      </c>
      <c r="O19" s="12">
        <f t="shared" si="0"/>
        <v>281</v>
      </c>
    </row>
    <row r="20" spans="1:15">
      <c r="A20" s="10">
        <v>1022</v>
      </c>
      <c r="B20" s="10" t="s">
        <v>31</v>
      </c>
      <c r="C20" s="11">
        <f>+'[5]30'!$E$5</f>
        <v>70</v>
      </c>
      <c r="D20" s="11">
        <f>+'[5]30'!$F$5</f>
        <v>125</v>
      </c>
      <c r="E20" s="11">
        <f>+'[5]30'!$G$5</f>
        <v>65</v>
      </c>
      <c r="F20" s="11">
        <f>+'[5]30'!$I$5</f>
        <v>92</v>
      </c>
      <c r="G20" s="11">
        <f>+'[5]30'!$J$5</f>
        <v>93</v>
      </c>
      <c r="H20" s="11">
        <f>+'[5]30'!$K$5</f>
        <v>73</v>
      </c>
      <c r="I20" s="11">
        <f>+'[5]30'!$M$5</f>
        <v>72</v>
      </c>
      <c r="J20" s="11">
        <f>+'[5]30'!$N$5</f>
        <v>93</v>
      </c>
      <c r="K20" s="11">
        <f>+'[5]30'!$O$5</f>
        <v>91</v>
      </c>
      <c r="L20" s="11">
        <f>+'[5]30'!$Q$5</f>
        <v>64</v>
      </c>
      <c r="M20" s="11">
        <f>+'[5]30'!$R$5</f>
        <v>87</v>
      </c>
      <c r="N20" s="11">
        <f>+'[5]30'!$S$5</f>
        <v>68</v>
      </c>
      <c r="O20" s="12">
        <f t="shared" si="0"/>
        <v>993</v>
      </c>
    </row>
    <row r="21" spans="1:15">
      <c r="A21" s="10">
        <v>1023</v>
      </c>
      <c r="B21" s="10" t="s">
        <v>32</v>
      </c>
      <c r="C21" s="11">
        <f>+'[5]31'!$E$5</f>
        <v>18</v>
      </c>
      <c r="D21" s="11">
        <f>+'[5]31'!$F$5</f>
        <v>13</v>
      </c>
      <c r="E21" s="11">
        <f>+'[5]31'!$G$5</f>
        <v>20</v>
      </c>
      <c r="F21" s="11">
        <f>+'[5]31'!$I$5</f>
        <v>26</v>
      </c>
      <c r="G21" s="11">
        <f>+'[5]31'!$J$5</f>
        <v>16</v>
      </c>
      <c r="H21" s="11">
        <f>+'[5]31'!$K$5</f>
        <v>16</v>
      </c>
      <c r="I21" s="11">
        <f>+'[5]31'!$M$5</f>
        <v>13</v>
      </c>
      <c r="J21" s="11">
        <f>+'[5]31'!$N$5</f>
        <v>18</v>
      </c>
      <c r="K21" s="11">
        <f>+'[5]31'!$O$5</f>
        <v>10</v>
      </c>
      <c r="L21" s="11">
        <f>+'[5]31'!$Q$5</f>
        <v>40</v>
      </c>
      <c r="M21" s="11">
        <f>+'[5]31'!$R$5</f>
        <v>17</v>
      </c>
      <c r="N21" s="11">
        <f>+'[5]31'!$S$5</f>
        <v>13</v>
      </c>
      <c r="O21" s="12">
        <f t="shared" si="0"/>
        <v>220</v>
      </c>
    </row>
    <row r="22" spans="1:15">
      <c r="A22" s="10">
        <v>1024</v>
      </c>
      <c r="B22" s="10" t="s">
        <v>33</v>
      </c>
      <c r="C22" s="11">
        <f>+'[5]32'!$E$5</f>
        <v>146</v>
      </c>
      <c r="D22" s="11">
        <f>+'[5]32'!$F$5</f>
        <v>122</v>
      </c>
      <c r="E22" s="11">
        <f>+'[5]32'!$G$5</f>
        <v>98</v>
      </c>
      <c r="F22" s="11">
        <f>+'[5]32'!$I$5</f>
        <v>120</v>
      </c>
      <c r="G22" s="11">
        <f>+'[5]32'!$J$5</f>
        <v>171</v>
      </c>
      <c r="H22" s="11">
        <f>+'[5]32'!$K$5</f>
        <v>153</v>
      </c>
      <c r="I22" s="11">
        <f>+'[5]32'!$M$5</f>
        <v>103</v>
      </c>
      <c r="J22" s="11">
        <f>+'[5]32'!$N$5</f>
        <v>206</v>
      </c>
      <c r="K22" s="11">
        <f>+'[5]32'!$O$5</f>
        <v>206</v>
      </c>
      <c r="L22" s="11">
        <f>+'[5]32'!$Q$5</f>
        <v>173</v>
      </c>
      <c r="M22" s="11">
        <f>+'[5]32'!$R$5</f>
        <v>210</v>
      </c>
      <c r="N22" s="11">
        <f>+'[5]32'!$S$5</f>
        <v>144</v>
      </c>
      <c r="O22" s="12">
        <f t="shared" si="0"/>
        <v>1852</v>
      </c>
    </row>
    <row r="23" spans="1:15">
      <c r="A23" s="10">
        <v>1025</v>
      </c>
      <c r="B23" s="10" t="s">
        <v>34</v>
      </c>
      <c r="C23" s="11">
        <f>+'[5]33'!$E$5</f>
        <v>21</v>
      </c>
      <c r="D23" s="11">
        <f>+'[5]33'!$F$5</f>
        <v>13</v>
      </c>
      <c r="E23" s="11">
        <f>+'[5]33'!$G$5</f>
        <v>17</v>
      </c>
      <c r="F23" s="11">
        <f>+'[5]33'!$I$5</f>
        <v>30</v>
      </c>
      <c r="G23" s="11">
        <f>+'[5]33'!$J$5</f>
        <v>29</v>
      </c>
      <c r="H23" s="11">
        <f>+'[5]33'!$K$5</f>
        <v>11</v>
      </c>
      <c r="I23" s="11">
        <f>+'[5]33'!$M$5</f>
        <v>31</v>
      </c>
      <c r="J23" s="11">
        <f>+'[5]33'!$N$5</f>
        <v>43</v>
      </c>
      <c r="K23" s="11">
        <f>+'[5]33'!$O$5</f>
        <v>38</v>
      </c>
      <c r="L23" s="11">
        <f>+'[5]33'!$Q$5</f>
        <v>25</v>
      </c>
      <c r="M23" s="11">
        <f>+'[5]33'!$R$5</f>
        <v>20</v>
      </c>
      <c r="N23" s="11">
        <f>+'[5]33'!$S$5</f>
        <v>18</v>
      </c>
      <c r="O23" s="12">
        <f t="shared" si="0"/>
        <v>296</v>
      </c>
    </row>
    <row r="24" spans="1:15">
      <c r="A24" s="10">
        <v>1026</v>
      </c>
      <c r="B24" s="10" t="s">
        <v>35</v>
      </c>
      <c r="C24" s="11">
        <f>+'[5]34'!$E$5</f>
        <v>5</v>
      </c>
      <c r="D24" s="11">
        <f>+'[5]34'!$F$5</f>
        <v>10</v>
      </c>
      <c r="E24" s="11">
        <f>+'[5]34'!$G$5</f>
        <v>10</v>
      </c>
      <c r="F24" s="11">
        <f>+'[5]34'!$I$5</f>
        <v>22</v>
      </c>
      <c r="G24" s="11">
        <f>+'[5]34'!$J$5</f>
        <v>21</v>
      </c>
      <c r="H24" s="11">
        <f>+'[5]34'!$K$5</f>
        <v>9</v>
      </c>
      <c r="I24" s="11">
        <f>+'[5]34'!$M$5</f>
        <v>9</v>
      </c>
      <c r="J24" s="11">
        <f>+'[5]34'!$N$5</f>
        <v>27</v>
      </c>
      <c r="K24" s="11">
        <f>+'[5]34'!$O$5</f>
        <v>5</v>
      </c>
      <c r="L24" s="11">
        <f>+'[5]34'!$Q$5</f>
        <v>2</v>
      </c>
      <c r="M24" s="11">
        <f>+'[5]34'!$R$5</f>
        <v>12</v>
      </c>
      <c r="N24" s="11">
        <f>+'[5]34'!$S$5</f>
        <v>3</v>
      </c>
      <c r="O24" s="12">
        <f t="shared" si="0"/>
        <v>135</v>
      </c>
    </row>
    <row r="25" spans="1:15">
      <c r="A25" s="10">
        <v>1027</v>
      </c>
      <c r="B25" s="10" t="s">
        <v>36</v>
      </c>
      <c r="C25" s="11">
        <f>+'[5]35'!$E$5</f>
        <v>24</v>
      </c>
      <c r="D25" s="11">
        <f>+'[5]35'!$F$5</f>
        <v>27</v>
      </c>
      <c r="E25" s="11">
        <f>+'[5]35'!$G$5</f>
        <v>11</v>
      </c>
      <c r="F25" s="11">
        <f>+'[5]35'!$I$5</f>
        <v>26</v>
      </c>
      <c r="G25" s="11">
        <f>+'[5]35'!$J$5</f>
        <v>36</v>
      </c>
      <c r="H25" s="11">
        <f>+'[5]35'!$K$5</f>
        <v>26</v>
      </c>
      <c r="I25" s="11">
        <f>+'[5]35'!$M$5</f>
        <v>28</v>
      </c>
      <c r="J25" s="11">
        <f>+'[5]35'!$N$5</f>
        <v>29</v>
      </c>
      <c r="K25" s="11">
        <f>+'[5]35'!$O$5</f>
        <v>22</v>
      </c>
      <c r="L25" s="11">
        <f>+'[5]35'!$Q$5</f>
        <v>23</v>
      </c>
      <c r="M25" s="11">
        <f>+'[5]35'!$R$5</f>
        <v>29</v>
      </c>
      <c r="N25" s="11">
        <f>+'[5]35'!$S$5</f>
        <v>16</v>
      </c>
      <c r="O25" s="12">
        <f t="shared" si="0"/>
        <v>297</v>
      </c>
    </row>
    <row r="26" spans="1:15">
      <c r="A26" s="10">
        <v>1028</v>
      </c>
      <c r="B26" s="10" t="s">
        <v>37</v>
      </c>
      <c r="C26" s="11">
        <f>+'[5]36'!$E$5</f>
        <v>82</v>
      </c>
      <c r="D26" s="11">
        <f>+'[5]36'!$F$5</f>
        <v>78</v>
      </c>
      <c r="E26" s="11">
        <f>+'[5]36'!$G$5</f>
        <v>103</v>
      </c>
      <c r="F26" s="11">
        <f>+'[5]36'!$I$5</f>
        <v>124</v>
      </c>
      <c r="G26" s="11">
        <f>+'[5]36'!$J$5</f>
        <v>130</v>
      </c>
      <c r="H26" s="11">
        <f>+'[5]36'!$K$5</f>
        <v>54</v>
      </c>
      <c r="I26" s="11">
        <f>+'[5]36'!$M$5</f>
        <v>90</v>
      </c>
      <c r="J26" s="11">
        <f>+'[5]36'!$N$5</f>
        <v>87</v>
      </c>
      <c r="K26" s="11">
        <f>+'[5]36'!$O$5</f>
        <v>93</v>
      </c>
      <c r="L26" s="11">
        <f>+'[5]36'!$Q$5</f>
        <v>103</v>
      </c>
      <c r="M26" s="11">
        <f>+'[5]36'!$R$5</f>
        <v>120</v>
      </c>
      <c r="N26" s="11">
        <f>+'[5]36'!$S$5</f>
        <v>71</v>
      </c>
      <c r="O26" s="12">
        <f t="shared" si="0"/>
        <v>1135</v>
      </c>
    </row>
    <row r="27" spans="1:15">
      <c r="A27" s="10">
        <v>1029</v>
      </c>
      <c r="B27" s="10" t="s">
        <v>38</v>
      </c>
      <c r="C27" s="11">
        <f>+'[5]37'!$E$5</f>
        <v>10</v>
      </c>
      <c r="D27" s="11">
        <f>+'[5]37'!$F$5</f>
        <v>10</v>
      </c>
      <c r="E27" s="11">
        <f>+'[5]37'!$G$5</f>
        <v>12</v>
      </c>
      <c r="F27" s="11">
        <f>+'[5]37'!$I$5</f>
        <v>27</v>
      </c>
      <c r="G27" s="11">
        <f>+'[5]37'!$J$5</f>
        <v>31</v>
      </c>
      <c r="H27" s="11">
        <f>+'[5]37'!$K$5</f>
        <v>33</v>
      </c>
      <c r="I27" s="11">
        <f>+'[5]37'!$M$5</f>
        <v>40</v>
      </c>
      <c r="J27" s="11">
        <f>+'[5]37'!$N$5</f>
        <v>24</v>
      </c>
      <c r="K27" s="11">
        <f>+'[5]37'!$O$5</f>
        <v>24</v>
      </c>
      <c r="L27" s="11">
        <f>+'[5]37'!$Q$5</f>
        <v>21</v>
      </c>
      <c r="M27" s="11">
        <f>+'[5]37'!$R$5</f>
        <v>8</v>
      </c>
      <c r="N27" s="11">
        <f>+'[5]37'!$S$5</f>
        <v>13</v>
      </c>
      <c r="O27" s="12">
        <f t="shared" si="0"/>
        <v>253</v>
      </c>
    </row>
    <row r="28" spans="1:15">
      <c r="A28" s="15">
        <v>1030</v>
      </c>
      <c r="B28" s="15" t="s">
        <v>18</v>
      </c>
      <c r="C28" s="16">
        <f>+'[5]17'!$E$5</f>
        <v>12</v>
      </c>
      <c r="D28" s="16">
        <f>+'[5]17'!$F$5</f>
        <v>13</v>
      </c>
      <c r="E28" s="16">
        <f>+'[5]17'!$G$5</f>
        <v>22</v>
      </c>
      <c r="F28" s="16">
        <f>+'[5]17'!$I$5</f>
        <v>15</v>
      </c>
      <c r="G28" s="16">
        <f>+'[5]17'!$J$5</f>
        <v>16</v>
      </c>
      <c r="H28" s="16">
        <f>+'[5]17'!$K$5</f>
        <v>20</v>
      </c>
      <c r="I28" s="16">
        <f>+'[5]17'!$M$5</f>
        <v>17</v>
      </c>
      <c r="J28" s="16">
        <f>+'[5]17'!$N$5</f>
        <v>25</v>
      </c>
      <c r="K28" s="16">
        <f>+'[5]17'!$O$5</f>
        <v>9</v>
      </c>
      <c r="L28" s="16">
        <f>+'[5]17'!$Q$5</f>
        <v>9</v>
      </c>
      <c r="M28" s="16">
        <f>+'[5]17'!$R$5</f>
        <v>17</v>
      </c>
      <c r="N28" s="16">
        <f>+'[5]17'!$S$5</f>
        <v>5</v>
      </c>
      <c r="O28" s="17">
        <f t="shared" si="0"/>
        <v>180</v>
      </c>
    </row>
    <row r="29" spans="1:15">
      <c r="A29" s="4">
        <v>10300</v>
      </c>
      <c r="B29" s="4" t="s">
        <v>63</v>
      </c>
      <c r="C29" s="5">
        <f>SUM(C2:C28)</f>
        <v>1619</v>
      </c>
      <c r="D29" s="5">
        <f t="shared" ref="D29:N29" si="1">SUM(D2:D28)</f>
        <v>1634</v>
      </c>
      <c r="E29" s="5">
        <f t="shared" si="1"/>
        <v>1566</v>
      </c>
      <c r="F29" s="5">
        <f t="shared" si="1"/>
        <v>1661</v>
      </c>
      <c r="G29" s="5">
        <f t="shared" si="1"/>
        <v>1746</v>
      </c>
      <c r="H29" s="5">
        <f t="shared" si="1"/>
        <v>1628</v>
      </c>
      <c r="I29" s="5">
        <f t="shared" si="1"/>
        <v>1433</v>
      </c>
      <c r="J29" s="5">
        <f t="shared" si="1"/>
        <v>2084</v>
      </c>
      <c r="K29" s="5">
        <f t="shared" si="1"/>
        <v>1804</v>
      </c>
      <c r="L29" s="5">
        <f t="shared" si="1"/>
        <v>1693</v>
      </c>
      <c r="M29" s="5">
        <f t="shared" si="1"/>
        <v>1860</v>
      </c>
      <c r="N29" s="5">
        <f t="shared" si="1"/>
        <v>1692</v>
      </c>
      <c r="O29" s="6">
        <f t="shared" si="0"/>
        <v>20420</v>
      </c>
    </row>
    <row r="30" spans="1:15">
      <c r="A30" s="32"/>
      <c r="B30" s="32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33"/>
    </row>
    <row r="31" spans="1:15">
      <c r="A31" s="3" t="s">
        <v>55</v>
      </c>
      <c r="B31" s="3" t="s">
        <v>39</v>
      </c>
      <c r="C31" s="3" t="s">
        <v>0</v>
      </c>
      <c r="D31" s="3" t="s">
        <v>1</v>
      </c>
      <c r="E31" s="3" t="s">
        <v>2</v>
      </c>
      <c r="F31" s="3" t="s">
        <v>3</v>
      </c>
      <c r="G31" s="3" t="s">
        <v>4</v>
      </c>
      <c r="H31" s="3" t="s">
        <v>5</v>
      </c>
      <c r="I31" s="3" t="s">
        <v>6</v>
      </c>
      <c r="J31" s="3" t="s">
        <v>7</v>
      </c>
      <c r="K31" s="3" t="s">
        <v>8</v>
      </c>
      <c r="L31" s="3" t="s">
        <v>9</v>
      </c>
      <c r="M31" s="3" t="s">
        <v>10</v>
      </c>
      <c r="N31" s="3" t="s">
        <v>11</v>
      </c>
      <c r="O31" s="3" t="s">
        <v>63</v>
      </c>
    </row>
    <row r="32" spans="1:15">
      <c r="A32" s="7">
        <v>1004</v>
      </c>
      <c r="B32" s="7" t="s">
        <v>99</v>
      </c>
      <c r="C32" s="19">
        <f>+'[5]11'!$E$18/10^6</f>
        <v>2.1717080000000002</v>
      </c>
      <c r="D32" s="19">
        <f>+'[5]11'!$F$18/10^6</f>
        <v>2.2992439999999998</v>
      </c>
      <c r="E32" s="19">
        <f>+'[5]11'!$G$18/10^6</f>
        <v>2.2705000000000002</v>
      </c>
      <c r="F32" s="19">
        <f>+'[5]11'!$I$18/10^6</f>
        <v>2.372417</v>
      </c>
      <c r="G32" s="19">
        <f>+'[5]11'!$J$18/10^6</f>
        <v>2.3343210000000001</v>
      </c>
      <c r="H32" s="19">
        <f>+'[5]11'!$K$18/10^6</f>
        <v>2.190849</v>
      </c>
      <c r="I32" s="19">
        <f>+'[5]11'!$M$18/10^6</f>
        <v>2.4191929999999999</v>
      </c>
      <c r="J32" s="19">
        <f>+'[5]11'!$N$18/10^6</f>
        <v>2.6787209999999999</v>
      </c>
      <c r="K32" s="19">
        <f>+'[5]11'!$O$18/10^6</f>
        <v>2.5445030000000002</v>
      </c>
      <c r="L32" s="19">
        <f>+'[5]11'!$Q$18/10^6</f>
        <v>2.4374129999999998</v>
      </c>
      <c r="M32" s="19">
        <f>+'[5]11'!$R$18/10^6</f>
        <v>2.4220009999999998</v>
      </c>
      <c r="N32" s="19">
        <f>+'[5]11'!$S$18/10^6</f>
        <v>2.3892709999999999</v>
      </c>
      <c r="O32" s="20">
        <f>SUM(C32:N32)</f>
        <v>28.530141</v>
      </c>
    </row>
    <row r="33" spans="1:15">
      <c r="A33" s="10">
        <v>1005</v>
      </c>
      <c r="B33" s="10" t="s">
        <v>13</v>
      </c>
      <c r="C33" s="21">
        <f>+'[5]12'!$E$18/10^6</f>
        <v>3.8056E-2</v>
      </c>
      <c r="D33" s="21">
        <f>+'[5]12'!$F$18/10^6</f>
        <v>4.3617000000000003E-2</v>
      </c>
      <c r="E33" s="21">
        <f>+'[5]12'!$G$18/10^6</f>
        <v>3.6542999999999999E-2</v>
      </c>
      <c r="F33" s="21">
        <f>+'[5]12'!$I$18/10^6</f>
        <v>4.2032E-2</v>
      </c>
      <c r="G33" s="21">
        <f>+'[5]12'!$J$18/10^6</f>
        <v>4.0631E-2</v>
      </c>
      <c r="H33" s="21">
        <f>+'[5]12'!$K$18/10^6</f>
        <v>3.6583999999999998E-2</v>
      </c>
      <c r="I33" s="21">
        <f>+'[5]12'!$M$18/10^6</f>
        <v>4.5594999999999997E-2</v>
      </c>
      <c r="J33" s="21">
        <f>+'[5]12'!$N$18/10^6</f>
        <v>4.6482999999999997E-2</v>
      </c>
      <c r="K33" s="21">
        <f>+'[5]12'!$O$18/10^6</f>
        <v>4.3858000000000001E-2</v>
      </c>
      <c r="L33" s="21">
        <f>+'[5]12'!$Q$18/10^6</f>
        <v>4.2958000000000003E-2</v>
      </c>
      <c r="M33" s="21">
        <f>+'[5]12'!$R$18/10^6</f>
        <v>4.5165999999999998E-2</v>
      </c>
      <c r="N33" s="21">
        <f>+'[5]12'!$S$18/10^6</f>
        <v>4.3742999999999997E-2</v>
      </c>
      <c r="O33" s="22">
        <f t="shared" ref="O33:O59" si="2">SUM(C33:N33)</f>
        <v>0.50526599999999999</v>
      </c>
    </row>
    <row r="34" spans="1:15">
      <c r="A34" s="10">
        <v>1006</v>
      </c>
      <c r="B34" s="10" t="s">
        <v>14</v>
      </c>
      <c r="C34" s="21">
        <f>+'[5]13'!$E$18/10^6</f>
        <v>0.14893999999999999</v>
      </c>
      <c r="D34" s="21">
        <f>+'[5]13'!$F$18/10^6</f>
        <v>0.173731</v>
      </c>
      <c r="E34" s="21">
        <f>+'[5]13'!$G$18/10^6</f>
        <v>0.160854</v>
      </c>
      <c r="F34" s="21">
        <f>+'[5]13'!$I$18/10^6</f>
        <v>0.17130999999999999</v>
      </c>
      <c r="G34" s="21">
        <f>+'[5]13'!$J$18/10^6</f>
        <v>0.173211</v>
      </c>
      <c r="H34" s="21">
        <f>+'[5]13'!$K$18/10^6</f>
        <v>0.16197700000000001</v>
      </c>
      <c r="I34" s="21">
        <f>+'[5]13'!$M$18/10^6</f>
        <v>0.19258</v>
      </c>
      <c r="J34" s="21">
        <f>+'[5]13'!$N$18/10^6</f>
        <v>0.22384599999999999</v>
      </c>
      <c r="K34" s="21">
        <f>+'[5]13'!$O$18/10^6</f>
        <v>0.20422599999999999</v>
      </c>
      <c r="L34" s="21">
        <f>+'[5]13'!$Q$18/10^6</f>
        <v>0.18204699999999999</v>
      </c>
      <c r="M34" s="21">
        <f>+'[5]13'!$R$18/10^6</f>
        <v>0.17393900000000001</v>
      </c>
      <c r="N34" s="21">
        <f>+'[5]13'!$S$18/10^6</f>
        <v>0.165463</v>
      </c>
      <c r="O34" s="22">
        <f t="shared" si="2"/>
        <v>2.1321240000000001</v>
      </c>
    </row>
    <row r="35" spans="1:15">
      <c r="A35" s="10">
        <v>1007</v>
      </c>
      <c r="B35" s="10" t="s">
        <v>15</v>
      </c>
      <c r="C35" s="21">
        <f>+'[5]14'!$E$18/10^6</f>
        <v>0.32836599999999999</v>
      </c>
      <c r="D35" s="21">
        <f>+'[5]14'!$F$18/10^6</f>
        <v>0.37325199999999997</v>
      </c>
      <c r="E35" s="21">
        <f>+'[5]14'!$G$18/10^6</f>
        <v>0.37141999999999997</v>
      </c>
      <c r="F35" s="21">
        <f>+'[5]14'!$I$18/10^6</f>
        <v>0.365844</v>
      </c>
      <c r="G35" s="21">
        <f>+'[5]14'!$J$18/10^6</f>
        <v>0.36617300000000003</v>
      </c>
      <c r="H35" s="21">
        <f>+'[5]14'!$K$18/10^6</f>
        <v>0.33706799999999998</v>
      </c>
      <c r="I35" s="21">
        <f>+'[5]14'!$M$18/10^6</f>
        <v>0.39196599999999998</v>
      </c>
      <c r="J35" s="21">
        <f>+'[5]14'!$N$18/10^6</f>
        <v>0.43013099999999999</v>
      </c>
      <c r="K35" s="21">
        <f>+'[5]14'!$O$18/10^6</f>
        <v>0.39222499999999999</v>
      </c>
      <c r="L35" s="21">
        <f>+'[5]14'!$Q$18/10^6</f>
        <v>0.38150699999999999</v>
      </c>
      <c r="M35" s="21">
        <f>+'[5]14'!$R$18/10^6</f>
        <v>0.36865399999999998</v>
      </c>
      <c r="N35" s="21">
        <f>+'[5]14'!$S$18/10^6</f>
        <v>0.36481000000000002</v>
      </c>
      <c r="O35" s="22">
        <f t="shared" si="2"/>
        <v>4.4714160000000005</v>
      </c>
    </row>
    <row r="36" spans="1:15">
      <c r="A36" s="10">
        <v>1008</v>
      </c>
      <c r="B36" s="10" t="s">
        <v>16</v>
      </c>
      <c r="C36" s="21">
        <f>+'[5]15'!$E$18/10^6</f>
        <v>4.5961000000000002E-2</v>
      </c>
      <c r="D36" s="21">
        <f>+'[5]15'!$F$18/10^6</f>
        <v>4.7049000000000001E-2</v>
      </c>
      <c r="E36" s="21">
        <f>+'[5]15'!$G$18/10^6</f>
        <v>4.5383E-2</v>
      </c>
      <c r="F36" s="21">
        <f>+'[5]15'!$I$18/10^6</f>
        <v>6.1251E-2</v>
      </c>
      <c r="G36" s="21">
        <f>+'[5]15'!$J$18/10^6</f>
        <v>6.2216E-2</v>
      </c>
      <c r="H36" s="21">
        <f>+'[5]15'!$K$18/10^6</f>
        <v>6.0167999999999999E-2</v>
      </c>
      <c r="I36" s="21">
        <f>+'[5]15'!$M$18/10^6</f>
        <v>6.7368999999999998E-2</v>
      </c>
      <c r="J36" s="21">
        <f>+'[5]15'!$N$18/10^6</f>
        <v>8.0976000000000006E-2</v>
      </c>
      <c r="K36" s="21">
        <f>+'[5]15'!$O$18/10^6</f>
        <v>6.9222000000000006E-2</v>
      </c>
      <c r="L36" s="21">
        <f>+'[5]15'!$Q$18/10^6</f>
        <v>6.3931000000000002E-2</v>
      </c>
      <c r="M36" s="21">
        <f>+'[5]15'!$R$18/10^6</f>
        <v>6.3114000000000003E-2</v>
      </c>
      <c r="N36" s="21">
        <f>+'[5]15'!$S$18/10^6</f>
        <v>6.2350999999999997E-2</v>
      </c>
      <c r="O36" s="22">
        <f t="shared" si="2"/>
        <v>0.72899100000000006</v>
      </c>
    </row>
    <row r="37" spans="1:15">
      <c r="A37" s="10">
        <v>1009</v>
      </c>
      <c r="B37" s="10" t="s">
        <v>17</v>
      </c>
      <c r="C37" s="21">
        <f>+'[5]16'!$E$18/10^6</f>
        <v>7.9230490000000001E-2</v>
      </c>
      <c r="D37" s="21">
        <f>+'[5]16'!$F$18/10^6</f>
        <v>9.4214880000000001E-2</v>
      </c>
      <c r="E37" s="21">
        <f>+'[5]16'!$G$18/10^6</f>
        <v>8.38724E-2</v>
      </c>
      <c r="F37" s="21">
        <f>+'[5]16'!$I$18/10^6</f>
        <v>8.3759800000000009E-2</v>
      </c>
      <c r="G37" s="21">
        <f>+'[5]16'!$J$18/10^6</f>
        <v>8.7969000000000006E-2</v>
      </c>
      <c r="H37" s="21">
        <f>+'[5]16'!$K$18/10^6</f>
        <v>7.9264000000000001E-2</v>
      </c>
      <c r="I37" s="21">
        <f>+'[5]16'!$M$18/10^6</f>
        <v>7.9127000000000003E-2</v>
      </c>
      <c r="J37" s="21">
        <f>+'[5]16'!$N$18/10^6</f>
        <v>0.11134939999999999</v>
      </c>
      <c r="K37" s="21">
        <f>+'[5]16'!$O$18/10^6</f>
        <v>0.10018980000000001</v>
      </c>
      <c r="L37" s="21">
        <f>+'[5]16'!$Q$18/10^6</f>
        <v>8.8143899999999997E-2</v>
      </c>
      <c r="M37" s="21">
        <f>+'[5]16'!$R$18/10^6</f>
        <v>9.520830000000001E-2</v>
      </c>
      <c r="N37" s="21">
        <f>+'[5]16'!$S$18/10^6</f>
        <v>8.5840399999999997E-2</v>
      </c>
      <c r="O37" s="22">
        <f t="shared" si="2"/>
        <v>1.0681693700000001</v>
      </c>
    </row>
    <row r="38" spans="1:15">
      <c r="A38" s="10">
        <v>1010</v>
      </c>
      <c r="B38" s="10" t="s">
        <v>19</v>
      </c>
      <c r="C38" s="21">
        <f>+'[5]18'!$E$18/10^6</f>
        <v>0.140713</v>
      </c>
      <c r="D38" s="21">
        <f>+'[5]18'!$F$18/10^6</f>
        <v>0.12901399999999999</v>
      </c>
      <c r="E38" s="21">
        <f>+'[5]18'!$G$18/10^6</f>
        <v>0.14369199999999999</v>
      </c>
      <c r="F38" s="21">
        <f>+'[5]18'!$I$18/10^6</f>
        <v>0.125194</v>
      </c>
      <c r="G38" s="21">
        <f>+'[5]18'!$J$18/10^6</f>
        <v>0.13467299999999999</v>
      </c>
      <c r="H38" s="21">
        <f>+'[5]18'!$K$18/10^6</f>
        <v>0.118367</v>
      </c>
      <c r="I38" s="21">
        <f>+'[5]18'!$M$18/10^6</f>
        <v>0.13544300000000001</v>
      </c>
      <c r="J38" s="21">
        <f>+'[5]18'!$N$18/10^6</f>
        <v>0.17068</v>
      </c>
      <c r="K38" s="21">
        <f>+'[5]18'!$O$18/10^6</f>
        <v>0.131913</v>
      </c>
      <c r="L38" s="21">
        <f>+'[5]18'!$Q$18/10^6</f>
        <v>0.13250000000000001</v>
      </c>
      <c r="M38" s="21">
        <f>+'[5]18'!$R$18/10^6</f>
        <v>0.13828199999999999</v>
      </c>
      <c r="N38" s="21">
        <f>+'[5]18'!$S$18/10^6</f>
        <v>0.13703799999999999</v>
      </c>
      <c r="O38" s="22">
        <f t="shared" si="2"/>
        <v>1.6375090000000001</v>
      </c>
    </row>
    <row r="39" spans="1:15">
      <c r="A39" s="10">
        <v>1011</v>
      </c>
      <c r="B39" s="10" t="s">
        <v>20</v>
      </c>
      <c r="C39" s="21">
        <f>+'[5]19'!$E$18/10^6</f>
        <v>7.3459999999999998E-2</v>
      </c>
      <c r="D39" s="21">
        <f>+'[5]19'!$F$18/10^6</f>
        <v>7.4132000000000003E-2</v>
      </c>
      <c r="E39" s="21">
        <f>+'[5]19'!$G$18/10^6</f>
        <v>7.4829999999999994E-2</v>
      </c>
      <c r="F39" s="21">
        <f>+'[5]19'!$I$18/10^6</f>
        <v>7.8317999999999999E-2</v>
      </c>
      <c r="G39" s="21">
        <f>+'[5]19'!$J$18/10^6</f>
        <v>7.2621000000000005E-2</v>
      </c>
      <c r="H39" s="21">
        <f>+'[5]19'!$K$18/10^6</f>
        <v>7.6758999999999994E-2</v>
      </c>
      <c r="I39" s="21">
        <f>+'[5]19'!$M$18/10^6</f>
        <v>8.9326000000000003E-2</v>
      </c>
      <c r="J39" s="21">
        <f>+'[5]19'!$N$18/10^6</f>
        <v>9.8987000000000006E-2</v>
      </c>
      <c r="K39" s="21">
        <f>+'[5]19'!$O$18/10^6</f>
        <v>9.0537000000000006E-2</v>
      </c>
      <c r="L39" s="21">
        <f>+'[5]19'!$Q$18/10^6</f>
        <v>7.2300000000000003E-2</v>
      </c>
      <c r="M39" s="21">
        <f>+'[5]19'!$R$18/10^6</f>
        <v>7.6501E-2</v>
      </c>
      <c r="N39" s="21">
        <f>+'[5]19'!$S$18/10^6</f>
        <v>7.3153999999999997E-2</v>
      </c>
      <c r="O39" s="22">
        <f t="shared" si="2"/>
        <v>0.95092500000000002</v>
      </c>
    </row>
    <row r="40" spans="1:15">
      <c r="A40" s="10">
        <v>1012</v>
      </c>
      <c r="B40" s="10" t="s">
        <v>21</v>
      </c>
      <c r="C40" s="21">
        <f>+'[5]20'!$E$18/10^6</f>
        <v>0.22409799999999999</v>
      </c>
      <c r="D40" s="21">
        <f>+'[5]20'!$F$18/10^6</f>
        <v>0.23779900000000001</v>
      </c>
      <c r="E40" s="21">
        <f>+'[5]20'!$G$18/10^6</f>
        <v>0.22969000000000001</v>
      </c>
      <c r="F40" s="21">
        <f>+'[5]20'!$I$18/10^6</f>
        <v>0.23188</v>
      </c>
      <c r="G40" s="21">
        <f>+'[5]20'!$J$18/10^6</f>
        <v>0.22797700000000001</v>
      </c>
      <c r="H40" s="21">
        <f>+'[5]20'!$K$18/10^6</f>
        <v>0.21590799999999999</v>
      </c>
      <c r="I40" s="21">
        <f>+'[5]20'!$M$18/10^6</f>
        <v>0.244421</v>
      </c>
      <c r="J40" s="21">
        <f>+'[5]20'!$N$18/10^6</f>
        <v>0.27735500000000002</v>
      </c>
      <c r="K40" s="21">
        <f>+'[5]20'!$O$18/10^6</f>
        <v>0.25152799999999997</v>
      </c>
      <c r="L40" s="21">
        <f>+'[5]20'!$Q$18/10^6</f>
        <v>0.23267199999999999</v>
      </c>
      <c r="M40" s="21">
        <f>+'[5]20'!$R$18/10^6</f>
        <v>0.23261200000000001</v>
      </c>
      <c r="N40" s="21">
        <f>+'[5]20'!$S$18/10^6</f>
        <v>0.22697600000000001</v>
      </c>
      <c r="O40" s="22">
        <f t="shared" si="2"/>
        <v>2.832916</v>
      </c>
    </row>
    <row r="41" spans="1:15">
      <c r="A41" s="10">
        <v>1013</v>
      </c>
      <c r="B41" s="10" t="s">
        <v>22</v>
      </c>
      <c r="C41" s="21">
        <f>+'[5]21'!$E$18/10^6</f>
        <v>1.1804E-2</v>
      </c>
      <c r="D41" s="21">
        <f>+'[5]21'!$F$18/10^6</f>
        <v>1.2973E-2</v>
      </c>
      <c r="E41" s="21">
        <f>+'[5]21'!$G$18/10^6</f>
        <v>1.2668E-2</v>
      </c>
      <c r="F41" s="21">
        <f>+'[5]21'!$I$18/10^6</f>
        <v>1.3161000000000001E-2</v>
      </c>
      <c r="G41" s="21">
        <f>+'[5]21'!$J$18/10^6</f>
        <v>1.3468000000000001E-2</v>
      </c>
      <c r="H41" s="21">
        <f>+'[5]21'!$K$18/10^6</f>
        <v>1.1526E-2</v>
      </c>
      <c r="I41" s="21">
        <f>+'[5]21'!$M$18/10^6</f>
        <v>1.3757E-2</v>
      </c>
      <c r="J41" s="21">
        <f>+'[5]21'!$N$18/10^6</f>
        <v>1.5188999999999999E-2</v>
      </c>
      <c r="K41" s="21">
        <f>+'[5]21'!$O$18/10^6</f>
        <v>1.3653E-2</v>
      </c>
      <c r="L41" s="21">
        <f>+'[5]21'!$Q$18/10^6</f>
        <v>1.2574E-2</v>
      </c>
      <c r="M41" s="21">
        <f>+'[5]21'!$R$18/10^6</f>
        <v>1.3521E-2</v>
      </c>
      <c r="N41" s="21">
        <f>+'[5]21'!$S$18/10^6</f>
        <v>1.2484E-2</v>
      </c>
      <c r="O41" s="22">
        <f t="shared" si="2"/>
        <v>0.15677799999999997</v>
      </c>
    </row>
    <row r="42" spans="1:15">
      <c r="A42" s="10">
        <v>1014</v>
      </c>
      <c r="B42" s="10" t="s">
        <v>23</v>
      </c>
      <c r="C42" s="21">
        <f>+'[5]22'!$E$18/10^6</f>
        <v>0.62226300000000001</v>
      </c>
      <c r="D42" s="21">
        <f>+'[5]22'!$F$18/10^6</f>
        <v>0.681809</v>
      </c>
      <c r="E42" s="21">
        <f>+'[5]22'!$G$18/10^6</f>
        <v>0.66020400000000001</v>
      </c>
      <c r="F42" s="21">
        <f>+'[5]22'!$I$18/10^6</f>
        <v>0.67615700000000001</v>
      </c>
      <c r="G42" s="21">
        <f>+'[5]22'!$J$18/10^6</f>
        <v>0.67277100000000001</v>
      </c>
      <c r="H42" s="21">
        <f>+'[5]22'!$K$18/10^6</f>
        <v>0.64455499999999999</v>
      </c>
      <c r="I42" s="21">
        <f>+'[5]22'!$M$18/10^6</f>
        <v>0.66662600000000005</v>
      </c>
      <c r="J42" s="21">
        <f>+'[5]22'!$N$18/10^6</f>
        <v>0.82940199999999997</v>
      </c>
      <c r="K42" s="21">
        <f>+'[5]22'!$O$18/10^6</f>
        <v>0.72086899999999998</v>
      </c>
      <c r="L42" s="21">
        <f>+'[5]22'!$Q$18/10^6</f>
        <v>0.695963</v>
      </c>
      <c r="M42" s="21">
        <f>+'[5]22'!$R$18/10^6</f>
        <v>0.69174999999999998</v>
      </c>
      <c r="N42" s="21">
        <f>+'[5]22'!$S$18/10^6</f>
        <v>0.67188000000000003</v>
      </c>
      <c r="O42" s="22">
        <f t="shared" si="2"/>
        <v>8.2342490000000002</v>
      </c>
    </row>
    <row r="43" spans="1:15">
      <c r="A43" s="10">
        <v>1015</v>
      </c>
      <c r="B43" s="10" t="s">
        <v>24</v>
      </c>
      <c r="C43" s="21">
        <f>+'[5]23'!$E$18/10^6</f>
        <v>6.4706E-2</v>
      </c>
      <c r="D43" s="21">
        <f>+'[5]23'!$F$18/10^6</f>
        <v>6.5583000000000002E-2</v>
      </c>
      <c r="E43" s="21">
        <f>+'[5]23'!$G$18/10^6</f>
        <v>6.4336000000000004E-2</v>
      </c>
      <c r="F43" s="21">
        <f>+'[5]23'!$I$18/10^6</f>
        <v>6.6726999999999995E-2</v>
      </c>
      <c r="G43" s="21">
        <f>+'[5]23'!$J$18/10^6</f>
        <v>6.9559999999999997E-2</v>
      </c>
      <c r="H43" s="21">
        <f>+'[5]23'!$K$18/10^6</f>
        <v>6.3608999999999999E-2</v>
      </c>
      <c r="I43" s="21">
        <f>+'[5]23'!$M$18/10^6</f>
        <v>7.2155399999999995E-2</v>
      </c>
      <c r="J43" s="21">
        <f>+'[5]23'!$N$18/10^6</f>
        <v>8.7082999999999994E-2</v>
      </c>
      <c r="K43" s="21">
        <f>+'[5]23'!$O$18/10^6</f>
        <v>7.3727000000000001E-2</v>
      </c>
      <c r="L43" s="21">
        <f>+'[5]23'!$Q$18/10^6</f>
        <v>7.2621000000000005E-2</v>
      </c>
      <c r="M43" s="21">
        <f>+'[5]23'!$R$18/10^6</f>
        <v>7.3224200000000003E-2</v>
      </c>
      <c r="N43" s="21">
        <f>+'[5]23'!$S$18/10^6</f>
        <v>6.5631200000000001E-2</v>
      </c>
      <c r="O43" s="22">
        <f t="shared" si="2"/>
        <v>0.83896280000000001</v>
      </c>
    </row>
    <row r="44" spans="1:15">
      <c r="A44" s="10">
        <v>1016</v>
      </c>
      <c r="B44" s="10" t="s">
        <v>25</v>
      </c>
      <c r="C44" s="21">
        <f>+'[5]24'!$E$18/10^6</f>
        <v>8.8331999999999994E-2</v>
      </c>
      <c r="D44" s="21">
        <f>+'[5]24'!$F$18/10^6</f>
        <v>9.4024999999999997E-2</v>
      </c>
      <c r="E44" s="21">
        <f>+'[5]24'!$G$18/10^6</f>
        <v>9.8308000000000006E-2</v>
      </c>
      <c r="F44" s="21">
        <f>+'[5]24'!$I$18/10^6</f>
        <v>0.105735</v>
      </c>
      <c r="G44" s="21">
        <f>+'[5]24'!$J$18/10^6</f>
        <v>0.10163</v>
      </c>
      <c r="H44" s="21">
        <f>+'[5]24'!$K$18/10^6</f>
        <v>9.9052000000000001E-2</v>
      </c>
      <c r="I44" s="21">
        <f>+'[5]24'!$M$18/10^6</f>
        <v>0.115103</v>
      </c>
      <c r="J44" s="21">
        <f>+'[5]24'!$N$18/10^6</f>
        <v>0.13323499999999999</v>
      </c>
      <c r="K44" s="21">
        <f>+'[5]24'!$O$18/10^6</f>
        <v>0.11192199999999999</v>
      </c>
      <c r="L44" s="21">
        <f>+'[5]24'!$Q$18/10^6</f>
        <v>9.8617999999999997E-2</v>
      </c>
      <c r="M44" s="21">
        <f>+'[5]24'!$R$18/10^6</f>
        <v>0.10174</v>
      </c>
      <c r="N44" s="21">
        <f>+'[5]24'!$S$18/10^6</f>
        <v>9.6545000000000006E-2</v>
      </c>
      <c r="O44" s="22">
        <f t="shared" si="2"/>
        <v>1.244245</v>
      </c>
    </row>
    <row r="45" spans="1:15">
      <c r="A45" s="10">
        <v>1017</v>
      </c>
      <c r="B45" s="10" t="s">
        <v>26</v>
      </c>
      <c r="C45" s="21">
        <f>+'[5]25'!$E$18/10^6</f>
        <v>0.18723600000000001</v>
      </c>
      <c r="D45" s="21">
        <f>+'[5]25'!$F$18/10^6</f>
        <v>0.20643800000000001</v>
      </c>
      <c r="E45" s="21">
        <f>+'[5]25'!$G$18/10^6</f>
        <v>0.194802</v>
      </c>
      <c r="F45" s="21">
        <f>+'[5]25'!$I$18/10^6</f>
        <v>0.19695099999999999</v>
      </c>
      <c r="G45" s="21">
        <f>+'[5]25'!$J$18/10^6</f>
        <v>0.20294400000000001</v>
      </c>
      <c r="H45" s="21">
        <f>+'[5]25'!$K$18/10^6</f>
        <v>0.193157</v>
      </c>
      <c r="I45" s="21">
        <f>+'[5]25'!$M$18/10^6</f>
        <v>0.19420499999999999</v>
      </c>
      <c r="J45" s="21">
        <f>+'[5]25'!$N$18/10^6</f>
        <v>0.25479200000000002</v>
      </c>
      <c r="K45" s="21">
        <f>+'[5]25'!$O$18/10^6</f>
        <v>0.210142</v>
      </c>
      <c r="L45" s="21">
        <f>+'[5]25'!$Q$18/10^6</f>
        <v>0.207538</v>
      </c>
      <c r="M45" s="21">
        <f>+'[5]25'!$R$18/10^6</f>
        <v>0.19966600000000001</v>
      </c>
      <c r="N45" s="21">
        <f>+'[5]25'!$S$18/10^6</f>
        <v>0.19523099999999999</v>
      </c>
      <c r="O45" s="22">
        <f t="shared" si="2"/>
        <v>2.4431020000000006</v>
      </c>
    </row>
    <row r="46" spans="1:15">
      <c r="A46" s="10">
        <v>1018</v>
      </c>
      <c r="B46" s="10" t="s">
        <v>27</v>
      </c>
      <c r="C46" s="21">
        <f>+'[5]26'!$E$18/10^6</f>
        <v>8.3811999999999998E-2</v>
      </c>
      <c r="D46" s="21">
        <f>+'[5]26'!$F$18/10^6</f>
        <v>8.8189000000000003E-2</v>
      </c>
      <c r="E46" s="21">
        <f>+'[5]26'!$G$18/10^6</f>
        <v>8.1104999999999997E-2</v>
      </c>
      <c r="F46" s="21">
        <f>+'[5]26'!$I$18/10^6</f>
        <v>8.3067000000000002E-2</v>
      </c>
      <c r="G46" s="21">
        <f>+'[5]26'!$J$18/10^6</f>
        <v>8.3423999999999998E-2</v>
      </c>
      <c r="H46" s="21">
        <f>+'[5]26'!$K$18/10^6</f>
        <v>7.8191999999999998E-2</v>
      </c>
      <c r="I46" s="21">
        <f>+'[5]26'!$M$18/10^6</f>
        <v>8.6201E-2</v>
      </c>
      <c r="J46" s="21">
        <f>+'[5]26'!$N$18/10^6</f>
        <v>0.116719</v>
      </c>
      <c r="K46" s="21">
        <f>+'[5]26'!$O$18/10^6</f>
        <v>8.8741E-2</v>
      </c>
      <c r="L46" s="21">
        <f>+'[5]26'!$Q$18/10^6</f>
        <v>9.5533000000000007E-2</v>
      </c>
      <c r="M46" s="21">
        <f>+'[5]26'!$R$18/10^6</f>
        <v>8.7690000000000004E-2</v>
      </c>
      <c r="N46" s="21">
        <f>+'[5]26'!$S$18/10^6</f>
        <v>8.3011000000000001E-2</v>
      </c>
      <c r="O46" s="22">
        <f t="shared" si="2"/>
        <v>1.0556840000000001</v>
      </c>
    </row>
    <row r="47" spans="1:15">
      <c r="A47" s="10">
        <v>1019</v>
      </c>
      <c r="B47" s="10" t="s">
        <v>28</v>
      </c>
      <c r="C47" s="21">
        <f>+'[5]27'!$E$18/10^6</f>
        <v>5.1274E-2</v>
      </c>
      <c r="D47" s="21">
        <f>+'[5]27'!$F$18/10^6</f>
        <v>5.2713000000000003E-2</v>
      </c>
      <c r="E47" s="21">
        <f>+'[5]27'!$G$18/10^6</f>
        <v>5.3269999999999998E-2</v>
      </c>
      <c r="F47" s="21">
        <f>+'[5]27'!$I$18/10^6</f>
        <v>5.3011000000000003E-2</v>
      </c>
      <c r="G47" s="21">
        <f>+'[5]27'!$J$18/10^6</f>
        <v>5.1853000000000003E-2</v>
      </c>
      <c r="H47" s="21">
        <f>+'[5]27'!$K$18/10^6</f>
        <v>4.9036000000000003E-2</v>
      </c>
      <c r="I47" s="21">
        <f>+'[5]27'!$M$18/10^6</f>
        <v>5.6382000000000002E-2</v>
      </c>
      <c r="J47" s="21">
        <f>+'[5]27'!$N$18/10^6</f>
        <v>6.9405999999999995E-2</v>
      </c>
      <c r="K47" s="21">
        <f>+'[5]27'!$O$18/10^6</f>
        <v>6.1529E-2</v>
      </c>
      <c r="L47" s="21">
        <f>+'[5]27'!$Q$18/10^6</f>
        <v>5.5389000000000001E-2</v>
      </c>
      <c r="M47" s="21">
        <f>+'[5]27'!$R$18/10^6</f>
        <v>5.4216E-2</v>
      </c>
      <c r="N47" s="21">
        <f>+'[5]27'!$S$18/10^6</f>
        <v>5.2366000000000003E-2</v>
      </c>
      <c r="O47" s="22">
        <f t="shared" si="2"/>
        <v>0.66044500000000006</v>
      </c>
    </row>
    <row r="48" spans="1:15">
      <c r="A48" s="10">
        <v>1020</v>
      </c>
      <c r="B48" s="10" t="s">
        <v>29</v>
      </c>
      <c r="C48" s="21">
        <f>+'[5]28'!$E$18/10^6</f>
        <v>0.25187700000000002</v>
      </c>
      <c r="D48" s="21">
        <f>+'[5]28'!$F$18/10^6</f>
        <v>0.27</v>
      </c>
      <c r="E48" s="21">
        <f>+'[5]28'!$G$18/10^6</f>
        <v>0.25706499999999999</v>
      </c>
      <c r="F48" s="21">
        <f>+'[5]28'!$I$18/10^6</f>
        <v>0.26205699999999998</v>
      </c>
      <c r="G48" s="21">
        <f>+'[5]28'!$J$18/10^6</f>
        <v>0.27135900000000002</v>
      </c>
      <c r="H48" s="21">
        <f>+'[5]28'!$K$18/10^6</f>
        <v>0.24748000000000001</v>
      </c>
      <c r="I48" s="21">
        <f>+'[5]28'!$M$18/10^6</f>
        <v>0.27869500000000003</v>
      </c>
      <c r="J48" s="21">
        <f>+'[5]28'!$N$18/10^6</f>
        <v>0.29369299999999998</v>
      </c>
      <c r="K48" s="21">
        <f>+'[5]28'!$O$18/10^6</f>
        <v>0.28573799999999999</v>
      </c>
      <c r="L48" s="21">
        <f>+'[5]28'!$Q$18/10^6</f>
        <v>0.268148</v>
      </c>
      <c r="M48" s="21">
        <f>+'[5]28'!$R$18/10^6</f>
        <v>0.26883899999999999</v>
      </c>
      <c r="N48" s="21">
        <f>+'[5]28'!$S$18/10^6</f>
        <v>0.26866699999999999</v>
      </c>
      <c r="O48" s="22">
        <f t="shared" si="2"/>
        <v>3.2236180000000001</v>
      </c>
    </row>
    <row r="49" spans="1:15">
      <c r="A49" s="10">
        <v>1021</v>
      </c>
      <c r="B49" s="10" t="s">
        <v>30</v>
      </c>
      <c r="C49" s="21">
        <f>+'[5]29'!$E$18/10^6</f>
        <v>6.3277E-2</v>
      </c>
      <c r="D49" s="21">
        <f>+'[5]29'!$F$18/10^6</f>
        <v>6.5742999999999996E-2</v>
      </c>
      <c r="E49" s="21">
        <f>+'[5]29'!$G$18/10^6</f>
        <v>6.3871999999999998E-2</v>
      </c>
      <c r="F49" s="21">
        <f>+'[5]29'!$I$18/10^6</f>
        <v>6.5060999999999994E-2</v>
      </c>
      <c r="G49" s="21">
        <f>+'[5]29'!$J$18/10^6</f>
        <v>6.5293000000000004E-2</v>
      </c>
      <c r="H49" s="21">
        <f>+'[5]29'!$K$18/10^6</f>
        <v>6.5254000000000006E-2</v>
      </c>
      <c r="I49" s="21">
        <f>+'[5]29'!$M$18/10^6</f>
        <v>6.1823000000000003E-2</v>
      </c>
      <c r="J49" s="21">
        <f>+'[5]29'!$N$18/10^6</f>
        <v>8.1688999999999998E-2</v>
      </c>
      <c r="K49" s="21">
        <f>+'[5]29'!$O$18/10^6</f>
        <v>7.3690000000000005E-2</v>
      </c>
      <c r="L49" s="21">
        <f>+'[5]29'!$Q$18/10^6</f>
        <v>7.4172000000000002E-2</v>
      </c>
      <c r="M49" s="21">
        <f>+'[5]29'!$R$18/10^6</f>
        <v>7.1068999999999993E-2</v>
      </c>
      <c r="N49" s="21">
        <f>+'[5]29'!$S$18/10^6</f>
        <v>7.1620000000000003E-2</v>
      </c>
      <c r="O49" s="22">
        <f t="shared" si="2"/>
        <v>0.82256299999999993</v>
      </c>
    </row>
    <row r="50" spans="1:15">
      <c r="A50" s="10">
        <v>1022</v>
      </c>
      <c r="B50" s="10" t="s">
        <v>31</v>
      </c>
      <c r="C50" s="21">
        <f>+'[5]30'!$E$18/10^6</f>
        <v>0.31349500000000002</v>
      </c>
      <c r="D50" s="21">
        <f>+'[5]30'!$F$18/10^6</f>
        <v>0.33169500000000002</v>
      </c>
      <c r="E50" s="21">
        <f>+'[5]30'!$G$18/10^6</f>
        <v>0.32438499999999998</v>
      </c>
      <c r="F50" s="21">
        <f>+'[5]30'!$I$18/10^6</f>
        <v>0.31816100000000003</v>
      </c>
      <c r="G50" s="21">
        <f>+'[5]30'!$J$18/10^6</f>
        <v>0.32749499999999998</v>
      </c>
      <c r="H50" s="21">
        <f>+'[5]30'!$K$18/10^6</f>
        <v>0.30104700000000001</v>
      </c>
      <c r="I50" s="21">
        <f>+'[5]30'!$M$18/10^6</f>
        <v>0.342366</v>
      </c>
      <c r="J50" s="21">
        <f>+'[5]30'!$N$18/10^6</f>
        <v>0.40320099999999998</v>
      </c>
      <c r="K50" s="21">
        <f>+'[5]30'!$O$18/10^6</f>
        <v>0.36801499999999998</v>
      </c>
      <c r="L50" s="21">
        <f>+'[5]30'!$Q$18/10^6</f>
        <v>0.34589199999999998</v>
      </c>
      <c r="M50" s="21">
        <f>+'[5]30'!$R$18/10^6</f>
        <v>0.35300599999999999</v>
      </c>
      <c r="N50" s="21">
        <f>+'[5]30'!$S$18/10^6</f>
        <v>0.33425300000000002</v>
      </c>
      <c r="O50" s="22">
        <f t="shared" si="2"/>
        <v>4.0630110000000004</v>
      </c>
    </row>
    <row r="51" spans="1:15">
      <c r="A51" s="10">
        <v>1023</v>
      </c>
      <c r="B51" s="10" t="s">
        <v>32</v>
      </c>
      <c r="C51" s="21">
        <f>+'[5]31'!$E$18/10^6</f>
        <v>6.9236000000000006E-2</v>
      </c>
      <c r="D51" s="21">
        <f>+'[5]31'!$F$18/10^6</f>
        <v>7.4922000000000002E-2</v>
      </c>
      <c r="E51" s="21">
        <f>+'[5]31'!$G$18/10^6</f>
        <v>6.8959999999999994E-2</v>
      </c>
      <c r="F51" s="21">
        <f>+'[5]31'!$I$18/10^6</f>
        <v>7.4498999999999996E-2</v>
      </c>
      <c r="G51" s="21">
        <f>+'[5]31'!$J$18/10^6</f>
        <v>6.9000000000000006E-2</v>
      </c>
      <c r="H51" s="21">
        <f>+'[5]31'!$K$18/10^6</f>
        <v>6.6907999999999995E-2</v>
      </c>
      <c r="I51" s="21">
        <f>+'[5]31'!$M$18/10^6</f>
        <v>8.0658999999999995E-2</v>
      </c>
      <c r="J51" s="21">
        <f>+'[5]31'!$N$18/10^6</f>
        <v>8.6667999999999995E-2</v>
      </c>
      <c r="K51" s="21">
        <f>+'[5]31'!$O$18/10^6</f>
        <v>7.7085000000000001E-2</v>
      </c>
      <c r="L51" s="21">
        <f>+'[5]31'!$Q$18/10^6</f>
        <v>7.3355000000000004E-2</v>
      </c>
      <c r="M51" s="21">
        <f>+'[5]31'!$R$18/10^6</f>
        <v>7.4232000000000006E-2</v>
      </c>
      <c r="N51" s="21">
        <f>+'[5]31'!$S$18/10^6</f>
        <v>7.2411000000000003E-2</v>
      </c>
      <c r="O51" s="22">
        <f t="shared" si="2"/>
        <v>0.88793500000000003</v>
      </c>
    </row>
    <row r="52" spans="1:15">
      <c r="A52" s="10">
        <v>1024</v>
      </c>
      <c r="B52" s="10" t="s">
        <v>33</v>
      </c>
      <c r="C52" s="21">
        <f>+'[5]32'!$E$18/10^6</f>
        <v>0.492423</v>
      </c>
      <c r="D52" s="21">
        <f>+'[5]32'!$F$18/10^6</f>
        <v>0.45612242999999997</v>
      </c>
      <c r="E52" s="21">
        <f>+'[5]32'!$G$18/10^6</f>
        <v>0.49485000000000001</v>
      </c>
      <c r="F52" s="21">
        <f>+'[5]32'!$I$18/10^6</f>
        <v>0.48513499999999998</v>
      </c>
      <c r="G52" s="21">
        <f>+'[5]32'!$J$18/10^6</f>
        <v>0.48192000000000002</v>
      </c>
      <c r="H52" s="21">
        <f>+'[5]32'!$K$18/10^6</f>
        <v>0.477047</v>
      </c>
      <c r="I52" s="21">
        <f>+'[5]32'!$M$18/10^6</f>
        <v>0.44162899999999999</v>
      </c>
      <c r="J52" s="21">
        <f>+'[5]32'!$N$18/10^6</f>
        <v>0.54688400000000004</v>
      </c>
      <c r="K52" s="21">
        <f>+'[5]32'!$O$18/10^6</f>
        <v>0.53934130000000002</v>
      </c>
      <c r="L52" s="21">
        <f>+'[5]32'!$Q$18/10^6</f>
        <v>0.50148099999999995</v>
      </c>
      <c r="M52" s="21">
        <f>+'[5]32'!$R$18/10^6</f>
        <v>0.51938200000000001</v>
      </c>
      <c r="N52" s="21">
        <f>+'[5]32'!$S$18/10^6</f>
        <v>0.51035699999999995</v>
      </c>
      <c r="O52" s="22">
        <f t="shared" si="2"/>
        <v>5.9465717299999996</v>
      </c>
    </row>
    <row r="53" spans="1:15">
      <c r="A53" s="10">
        <v>1025</v>
      </c>
      <c r="B53" s="10" t="s">
        <v>34</v>
      </c>
      <c r="C53" s="21">
        <f>+'[5]33'!$E$18/10^6</f>
        <v>6.6992999999999997E-2</v>
      </c>
      <c r="D53" s="21">
        <f>+'[5]33'!$F$18/10^6</f>
        <v>8.7368000000000001E-2</v>
      </c>
      <c r="E53" s="21">
        <f>+'[5]33'!$G$18/10^6</f>
        <v>7.8633999999999996E-2</v>
      </c>
      <c r="F53" s="21">
        <f>+'[5]33'!$I$18/10^6</f>
        <v>8.4389000000000006E-2</v>
      </c>
      <c r="G53" s="21">
        <f>+'[5]33'!$J$18/10^6</f>
        <v>8.2595000000000002E-2</v>
      </c>
      <c r="H53" s="21">
        <f>+'[5]33'!$K$18/10^6</f>
        <v>8.6015999999999995E-2</v>
      </c>
      <c r="I53" s="21">
        <f>+'[5]33'!$M$18/10^6</f>
        <v>8.1199999999999994E-2</v>
      </c>
      <c r="J53" s="21">
        <f>+'[5]33'!$N$18/10^6</f>
        <v>0.103482</v>
      </c>
      <c r="K53" s="21">
        <f>+'[5]33'!$O$18/10^6</f>
        <v>9.6886E-2</v>
      </c>
      <c r="L53" s="21">
        <f>+'[5]33'!$Q$18/10^6</f>
        <v>8.9173000000000002E-2</v>
      </c>
      <c r="M53" s="21">
        <f>+'[5]33'!$R$18/10^6</f>
        <v>8.4125000000000005E-2</v>
      </c>
      <c r="N53" s="21">
        <f>+'[5]33'!$S$18/10^6</f>
        <v>8.7413000000000005E-2</v>
      </c>
      <c r="O53" s="22">
        <f t="shared" si="2"/>
        <v>1.0282739999999999</v>
      </c>
    </row>
    <row r="54" spans="1:15">
      <c r="A54" s="10">
        <v>1026</v>
      </c>
      <c r="B54" s="10" t="s">
        <v>35</v>
      </c>
      <c r="C54" s="21">
        <f>+'[5]34'!$E$18/10^6</f>
        <v>3.1848000000000001E-2</v>
      </c>
      <c r="D54" s="21">
        <f>+'[5]34'!$F$18/10^6</f>
        <v>3.4965999999999997E-2</v>
      </c>
      <c r="E54" s="21">
        <f>+'[5]34'!$G$18/10^6</f>
        <v>3.3570000000000003E-2</v>
      </c>
      <c r="F54" s="21">
        <f>+'[5]34'!$I$18/10^6</f>
        <v>3.5052E-2</v>
      </c>
      <c r="G54" s="21">
        <f>+'[5]34'!$J$18/10^6</f>
        <v>3.4247E-2</v>
      </c>
      <c r="H54" s="21">
        <f>+'[5]34'!$K$18/10^6</f>
        <v>3.4175999999999998E-2</v>
      </c>
      <c r="I54" s="21">
        <f>+'[5]34'!$M$18/10^6</f>
        <v>3.8143000000000003E-2</v>
      </c>
      <c r="J54" s="21">
        <f>+'[5]34'!$N$18/10^6</f>
        <v>4.2292000000000003E-2</v>
      </c>
      <c r="K54" s="21">
        <f>+'[5]34'!$O$18/10^6</f>
        <v>3.9532999999999999E-2</v>
      </c>
      <c r="L54" s="21">
        <f>+'[5]34'!$Q$18/10^6</f>
        <v>3.7109999999999997E-2</v>
      </c>
      <c r="M54" s="21">
        <f>+'[5]34'!$R$18/10^6</f>
        <v>3.9614000000000003E-2</v>
      </c>
      <c r="N54" s="21">
        <f>+'[5]34'!$S$18/10^6</f>
        <v>3.6693999999999997E-2</v>
      </c>
      <c r="O54" s="22">
        <f t="shared" si="2"/>
        <v>0.43724499999999999</v>
      </c>
    </row>
    <row r="55" spans="1:15">
      <c r="A55" s="10">
        <v>1027</v>
      </c>
      <c r="B55" s="10" t="s">
        <v>36</v>
      </c>
      <c r="C55" s="21">
        <f>+'[5]35'!$E$18/10^6</f>
        <v>4.1270000000000001E-2</v>
      </c>
      <c r="D55" s="21">
        <f>+'[5]35'!$F$18/10^6</f>
        <v>4.1640999999999997E-2</v>
      </c>
      <c r="E55" s="21">
        <f>+'[5]35'!$G$18/10^6</f>
        <v>4.2856999999999999E-2</v>
      </c>
      <c r="F55" s="21">
        <f>+'[5]35'!$I$18/10^6</f>
        <v>4.3831000000000002E-2</v>
      </c>
      <c r="G55" s="21">
        <f>+'[5]35'!$J$18/10^6</f>
        <v>4.5636000000000003E-2</v>
      </c>
      <c r="H55" s="21">
        <f>+'[5]35'!$K$18/10^6</f>
        <v>4.1875999999999997E-2</v>
      </c>
      <c r="I55" s="21">
        <f>+'[5]35'!$M$18/10^6</f>
        <v>5.0013000000000002E-2</v>
      </c>
      <c r="J55" s="21">
        <f>+'[5]35'!$N$18/10^6</f>
        <v>5.7242000000000001E-2</v>
      </c>
      <c r="K55" s="21">
        <f>+'[5]35'!$O$18/10^6</f>
        <v>5.3991999999999998E-2</v>
      </c>
      <c r="L55" s="21">
        <f>+'[5]35'!$Q$18/10^6</f>
        <v>4.8839E-2</v>
      </c>
      <c r="M55" s="21">
        <f>+'[5]35'!$R$18/10^6</f>
        <v>5.3338999999999998E-2</v>
      </c>
      <c r="N55" s="21">
        <f>+'[5]35'!$S$18/10^6</f>
        <v>5.0220000000000001E-2</v>
      </c>
      <c r="O55" s="22">
        <f t="shared" si="2"/>
        <v>0.57075600000000004</v>
      </c>
    </row>
    <row r="56" spans="1:15">
      <c r="A56" s="10">
        <v>1028</v>
      </c>
      <c r="B56" s="10" t="s">
        <v>37</v>
      </c>
      <c r="C56" s="21">
        <f>+'[5]36'!$E$18/10^6</f>
        <v>0.26871099999999998</v>
      </c>
      <c r="D56" s="21">
        <f>+'[5]36'!$F$18/10^6</f>
        <v>0.28833500000000001</v>
      </c>
      <c r="E56" s="21">
        <f>+'[5]36'!$G$18/10^6</f>
        <v>0.278974</v>
      </c>
      <c r="F56" s="21">
        <f>+'[5]36'!$I$18/10^6</f>
        <v>0.27627200000000002</v>
      </c>
      <c r="G56" s="21">
        <f>+'[5]36'!$J$18/10^6</f>
        <v>0.28970600000000002</v>
      </c>
      <c r="H56" s="21">
        <f>+'[5]36'!$K$18/10^6</f>
        <v>0.266455</v>
      </c>
      <c r="I56" s="21">
        <f>+'[5]36'!$M$18/10^6</f>
        <v>0.27065299999999998</v>
      </c>
      <c r="J56" s="21">
        <f>+'[5]36'!$N$18/10^6</f>
        <v>0.348692</v>
      </c>
      <c r="K56" s="21">
        <f>+'[5]36'!$O$18/10^6</f>
        <v>0.316442</v>
      </c>
      <c r="L56" s="21">
        <f>+'[5]36'!$Q$18/10^6</f>
        <v>0.28659899999999999</v>
      </c>
      <c r="M56" s="21">
        <f>+'[5]36'!$R$18/10^6</f>
        <v>0.29635299999999998</v>
      </c>
      <c r="N56" s="21">
        <f>+'[5]36'!$S$18/10^6</f>
        <v>0.28817700000000002</v>
      </c>
      <c r="O56" s="22">
        <f t="shared" si="2"/>
        <v>3.4753689999999997</v>
      </c>
    </row>
    <row r="57" spans="1:15">
      <c r="A57" s="10">
        <v>1029</v>
      </c>
      <c r="B57" s="10" t="s">
        <v>38</v>
      </c>
      <c r="C57" s="21">
        <f>+'[5]37'!$E$18/10^6</f>
        <v>3.3287999999999998E-2</v>
      </c>
      <c r="D57" s="21">
        <f>+'[5]37'!$F$18/10^6</f>
        <v>3.8051000000000001E-2</v>
      </c>
      <c r="E57" s="21">
        <f>+'[5]37'!$G$18/10^6</f>
        <v>3.3867000000000001E-2</v>
      </c>
      <c r="F57" s="21">
        <f>+'[5]37'!$I$18/10^6</f>
        <v>3.8406999999999997E-2</v>
      </c>
      <c r="G57" s="21">
        <f>+'[5]37'!$J$18/10^6</f>
        <v>4.0663999999999999E-2</v>
      </c>
      <c r="H57" s="21">
        <f>+'[5]37'!$K$18/10^6</f>
        <v>3.5091999999999998E-2</v>
      </c>
      <c r="I57" s="21">
        <f>+'[5]37'!$M$18/10^6</f>
        <v>3.8886999999999998E-2</v>
      </c>
      <c r="J57" s="21">
        <f>+'[5]37'!$N$18/10^6</f>
        <v>4.6628999999999997E-2</v>
      </c>
      <c r="K57" s="21">
        <f>+'[5]37'!$O$18/10^6</f>
        <v>4.6085000000000001E-2</v>
      </c>
      <c r="L57" s="21">
        <f>+'[5]37'!$Q$18/10^6</f>
        <v>4.1356999999999998E-2</v>
      </c>
      <c r="M57" s="21">
        <f>+'[5]37'!$R$18/10^6</f>
        <v>3.9919999999999997E-2</v>
      </c>
      <c r="N57" s="21">
        <f>+'[5]37'!$S$18/10^6</f>
        <v>3.9572999999999997E-2</v>
      </c>
      <c r="O57" s="22">
        <f t="shared" si="2"/>
        <v>0.47181999999999991</v>
      </c>
    </row>
    <row r="58" spans="1:15">
      <c r="A58" s="15">
        <v>1030</v>
      </c>
      <c r="B58" s="15" t="s">
        <v>18</v>
      </c>
      <c r="C58" s="23">
        <f>+'[5]17'!$E$18/10^6</f>
        <v>5.2134E-2</v>
      </c>
      <c r="D58" s="23">
        <f>+'[5]17'!$F$18/10^6</f>
        <v>5.6066999999999999E-2</v>
      </c>
      <c r="E58" s="23">
        <f>+'[5]17'!$G$18/10^6</f>
        <v>5.5585000000000002E-2</v>
      </c>
      <c r="F58" s="23">
        <f>+'[5]17'!$I$18/10^6</f>
        <v>5.6460999999999997E-2</v>
      </c>
      <c r="G58" s="23">
        <f>+'[5]17'!$J$18/10^6</f>
        <v>5.5932999999999997E-2</v>
      </c>
      <c r="H58" s="23">
        <f>+'[5]17'!$K$18/10^6</f>
        <v>5.0208999999999997E-2</v>
      </c>
      <c r="I58" s="23">
        <f>+'[5]17'!$M$18/10^6</f>
        <v>5.8733E-2</v>
      </c>
      <c r="J58" s="23">
        <f>+'[5]17'!$N$18/10^6</f>
        <v>6.5920999999999993E-2</v>
      </c>
      <c r="K58" s="23">
        <f>+'[5]17'!$O$18/10^6</f>
        <v>6.0969000000000002E-2</v>
      </c>
      <c r="L58" s="23">
        <f>+'[5]17'!$Q$18/10^6</f>
        <v>5.4597E-2</v>
      </c>
      <c r="M58" s="23">
        <f>+'[5]17'!$R$18/10^6</f>
        <v>5.7086999999999999E-2</v>
      </c>
      <c r="N58" s="23">
        <f>+'[5]17'!$S$18/10^6</f>
        <v>5.4552999999999997E-2</v>
      </c>
      <c r="O58" s="24">
        <f t="shared" si="2"/>
        <v>0.67824899999999999</v>
      </c>
    </row>
    <row r="59" spans="1:15">
      <c r="A59" s="4">
        <v>10300</v>
      </c>
      <c r="B59" s="4" t="s">
        <v>63</v>
      </c>
      <c r="C59" s="18">
        <f>SUM(C32:C58)</f>
        <v>6.0445114900000005</v>
      </c>
      <c r="D59" s="18">
        <f t="shared" ref="D59:N59" si="3">SUM(D32:D58)</f>
        <v>6.4186933100000001</v>
      </c>
      <c r="E59" s="18">
        <f t="shared" si="3"/>
        <v>6.3140964000000004</v>
      </c>
      <c r="F59" s="18">
        <f t="shared" si="3"/>
        <v>6.4661397999999997</v>
      </c>
      <c r="G59" s="18">
        <f t="shared" si="3"/>
        <v>6.4592899999999984</v>
      </c>
      <c r="H59" s="18">
        <f t="shared" si="3"/>
        <v>6.0876309999999991</v>
      </c>
      <c r="I59" s="18">
        <f t="shared" si="3"/>
        <v>6.6122504000000006</v>
      </c>
      <c r="J59" s="18">
        <f t="shared" si="3"/>
        <v>7.7007474</v>
      </c>
      <c r="K59" s="18">
        <f t="shared" si="3"/>
        <v>7.0665610999999995</v>
      </c>
      <c r="L59" s="18">
        <f t="shared" si="3"/>
        <v>6.6924308999999989</v>
      </c>
      <c r="M59" s="18">
        <f t="shared" si="3"/>
        <v>6.6942505000000008</v>
      </c>
      <c r="N59" s="18">
        <f t="shared" si="3"/>
        <v>6.5397326000000007</v>
      </c>
      <c r="O59" s="18">
        <f t="shared" si="2"/>
        <v>79.096334899999988</v>
      </c>
    </row>
    <row r="60" spans="1:15">
      <c r="A60" s="32"/>
      <c r="B60" s="32"/>
      <c r="C60"/>
      <c r="D60"/>
      <c r="E60"/>
      <c r="F60"/>
      <c r="G60"/>
      <c r="H60"/>
      <c r="I60"/>
      <c r="J60"/>
      <c r="K60"/>
      <c r="L60"/>
      <c r="M60"/>
      <c r="N60"/>
      <c r="O60" s="32"/>
    </row>
    <row r="61" spans="1:15">
      <c r="A61" s="3" t="s">
        <v>55</v>
      </c>
      <c r="B61" s="3" t="s">
        <v>40</v>
      </c>
      <c r="C61" s="3" t="s">
        <v>0</v>
      </c>
      <c r="D61" s="3" t="s">
        <v>1</v>
      </c>
      <c r="E61" s="3" t="s">
        <v>2</v>
      </c>
      <c r="F61" s="3" t="s">
        <v>3</v>
      </c>
      <c r="G61" s="3" t="s">
        <v>4</v>
      </c>
      <c r="H61" s="3" t="s">
        <v>5</v>
      </c>
      <c r="I61" s="3" t="s">
        <v>6</v>
      </c>
      <c r="J61" s="3" t="s">
        <v>7</v>
      </c>
      <c r="K61" s="3" t="s">
        <v>8</v>
      </c>
      <c r="L61" s="3" t="s">
        <v>9</v>
      </c>
      <c r="M61" s="3" t="s">
        <v>10</v>
      </c>
      <c r="N61" s="3" t="s">
        <v>11</v>
      </c>
      <c r="O61" s="3" t="s">
        <v>63</v>
      </c>
    </row>
    <row r="62" spans="1:15">
      <c r="A62" s="7">
        <v>1004</v>
      </c>
      <c r="B62" s="7" t="s">
        <v>99</v>
      </c>
      <c r="C62" s="19">
        <f>+'[5]11'!$E$23/10^6</f>
        <v>1.4915940000000001</v>
      </c>
      <c r="D62" s="19">
        <f>+'[5]11'!$F$23/10^6</f>
        <v>1.3524640000000001</v>
      </c>
      <c r="E62" s="19">
        <f>+'[5]11'!$G$23/10^6</f>
        <v>1.692876</v>
      </c>
      <c r="F62" s="19">
        <f>+'[5]11'!$I$23/10^6</f>
        <v>1.4254929999999999</v>
      </c>
      <c r="G62" s="19">
        <f>+'[5]11'!$J$23/10^6</f>
        <v>1.0185599999999999</v>
      </c>
      <c r="H62" s="19">
        <f>+'[5]11'!$K$23/10^6</f>
        <v>1.839143</v>
      </c>
      <c r="I62" s="19">
        <f>+'[5]11'!$M$23/10^6</f>
        <v>1.5674140000000001</v>
      </c>
      <c r="J62" s="19">
        <f>+'[5]11'!$N$23/10^6</f>
        <v>1.5914010000000001</v>
      </c>
      <c r="K62" s="19">
        <f>+'[5]11'!$O$23/10^6</f>
        <v>1.4026559999999999</v>
      </c>
      <c r="L62" s="19">
        <f>+'[5]11'!$Q$23/10^6</f>
        <v>1.013393</v>
      </c>
      <c r="M62" s="19">
        <f>+'[5]11'!$R$23/10^6</f>
        <v>0.78857900000000003</v>
      </c>
      <c r="N62" s="19">
        <f>+'[5]11'!$S$23/10^6</f>
        <v>0.78661099999999995</v>
      </c>
      <c r="O62" s="20">
        <f>SUM(C62:N62)</f>
        <v>15.970184</v>
      </c>
    </row>
    <row r="63" spans="1:15">
      <c r="A63" s="10">
        <v>1005</v>
      </c>
      <c r="B63" s="10" t="s">
        <v>13</v>
      </c>
      <c r="C63" s="21">
        <f>+'[5]12'!$E$23/10^6</f>
        <v>9.4219999999999998E-3</v>
      </c>
      <c r="D63" s="21">
        <f>+'[5]12'!$F$23/10^6</f>
        <v>8.6370000000000006E-3</v>
      </c>
      <c r="E63" s="21">
        <f>+'[5]12'!$G$23/10^6</f>
        <v>9.1610000000000007E-3</v>
      </c>
      <c r="F63" s="21">
        <f>+'[5]12'!$I$23/10^6</f>
        <v>1.0742E-2</v>
      </c>
      <c r="G63" s="21">
        <f>+'[5]12'!$J$23/10^6</f>
        <v>1.0397999999999999E-2</v>
      </c>
      <c r="H63" s="21">
        <f>+'[5]12'!$K$23/10^6</f>
        <v>8.5699999999999995E-3</v>
      </c>
      <c r="I63" s="21">
        <f>+'[5]12'!$M$23/10^6</f>
        <v>1.1424E-2</v>
      </c>
      <c r="J63" s="21">
        <f>+'[5]12'!$N$23/10^6</f>
        <v>9.3650000000000001E-3</v>
      </c>
      <c r="K63" s="21">
        <f>+'[5]12'!$O$23/10^6</f>
        <v>1.0226000000000001E-2</v>
      </c>
      <c r="L63" s="21">
        <f>+'[5]12'!$Q$23/10^6</f>
        <v>1.171E-2</v>
      </c>
      <c r="M63" s="21">
        <f>+'[5]12'!$R$23/10^6</f>
        <v>9.3559999999999997E-3</v>
      </c>
      <c r="N63" s="21">
        <f>+'[5]12'!$S$23/10^6</f>
        <v>7.1019999999999998E-3</v>
      </c>
      <c r="O63" s="22">
        <f t="shared" ref="O63:O89" si="4">SUM(C63:N63)</f>
        <v>0.11611299999999999</v>
      </c>
    </row>
    <row r="64" spans="1:15">
      <c r="A64" s="10">
        <v>1006</v>
      </c>
      <c r="B64" s="10" t="s">
        <v>14</v>
      </c>
      <c r="C64" s="21">
        <f>+'[5]13'!$E$23/10^6</f>
        <v>3.2938000000000002E-2</v>
      </c>
      <c r="D64" s="21">
        <f>+'[5]13'!$F$23/10^6</f>
        <v>2.6710000000000001E-2</v>
      </c>
      <c r="E64" s="21">
        <f>+'[5]13'!$G$23/10^6</f>
        <v>3.4737999999999998E-2</v>
      </c>
      <c r="F64" s="21">
        <f>+'[5]13'!$I$23/10^6</f>
        <v>3.5295E-2</v>
      </c>
      <c r="G64" s="21">
        <f>+'[5]13'!$J$23/10^6</f>
        <v>3.8885999999999997E-2</v>
      </c>
      <c r="H64" s="21">
        <f>+'[5]13'!$K$23/10^6</f>
        <v>4.2733E-2</v>
      </c>
      <c r="I64" s="21">
        <f>+'[5]13'!$M$23/10^6</f>
        <v>6.3767000000000004E-2</v>
      </c>
      <c r="J64" s="21">
        <f>+'[5]13'!$N$23/10^6</f>
        <v>4.7204999999999997E-2</v>
      </c>
      <c r="K64" s="21">
        <f>+'[5]13'!$O$23/10^6</f>
        <v>5.0993999999999998E-2</v>
      </c>
      <c r="L64" s="21">
        <f>+'[5]13'!$Q$23/10^6</f>
        <v>4.6413999999999997E-2</v>
      </c>
      <c r="M64" s="21">
        <f>+'[5]13'!$R$23/10^6</f>
        <v>3.7366999999999997E-2</v>
      </c>
      <c r="N64" s="21">
        <f>+'[5]13'!$S$23/10^6</f>
        <v>4.4256999999999998E-2</v>
      </c>
      <c r="O64" s="22">
        <f t="shared" si="4"/>
        <v>0.50130399999999997</v>
      </c>
    </row>
    <row r="65" spans="1:15">
      <c r="A65" s="10">
        <v>1007</v>
      </c>
      <c r="B65" s="10" t="s">
        <v>15</v>
      </c>
      <c r="C65" s="21">
        <f>+'[5]14'!$E$23/10^6</f>
        <v>0.13286400000000001</v>
      </c>
      <c r="D65" s="21">
        <f>+'[5]14'!$F$23/10^6</f>
        <v>0.13101099999999999</v>
      </c>
      <c r="E65" s="21">
        <f>+'[5]14'!$G$23/10^6</f>
        <v>0.13697200000000001</v>
      </c>
      <c r="F65" s="21">
        <f>+'[5]14'!$I$23/10^6</f>
        <v>0.15059800000000001</v>
      </c>
      <c r="G65" s="21">
        <f>+'[5]14'!$J$23/10^6</f>
        <v>0.151305</v>
      </c>
      <c r="H65" s="21">
        <f>+'[5]14'!$K$23/10^6</f>
        <v>0.16237199999999999</v>
      </c>
      <c r="I65" s="21">
        <f>+'[5]14'!$M$23/10^6</f>
        <v>0.158857</v>
      </c>
      <c r="J65" s="21">
        <f>+'[5]14'!$N$23/10^6</f>
        <v>0.109571</v>
      </c>
      <c r="K65" s="21">
        <f>+'[5]14'!$O$23/10^6</f>
        <v>0.101151</v>
      </c>
      <c r="L65" s="21">
        <f>+'[5]14'!$Q$23/10^6</f>
        <v>7.0764999999999995E-2</v>
      </c>
      <c r="M65" s="21">
        <f>+'[5]14'!$R$23/10^6</f>
        <v>6.5226999999999993E-2</v>
      </c>
      <c r="N65" s="21">
        <f>+'[5]14'!$S$23/10^6</f>
        <v>7.9302999999999998E-2</v>
      </c>
      <c r="O65" s="22">
        <f t="shared" si="4"/>
        <v>1.4499959999999998</v>
      </c>
    </row>
    <row r="66" spans="1:15">
      <c r="A66" s="10">
        <v>1008</v>
      </c>
      <c r="B66" s="10" t="s">
        <v>16</v>
      </c>
      <c r="C66" s="21">
        <f>+'[5]15'!$E$23/10^6</f>
        <v>1.5262E-2</v>
      </c>
      <c r="D66" s="21">
        <f>+'[5]15'!$F$23/10^6</f>
        <v>1.4748000000000001E-2</v>
      </c>
      <c r="E66" s="21">
        <f>+'[5]15'!$G$23/10^6</f>
        <v>1.9025E-2</v>
      </c>
      <c r="F66" s="21">
        <f>+'[5]15'!$I$23/10^6</f>
        <v>1.8182E-2</v>
      </c>
      <c r="G66" s="21">
        <f>+'[5]15'!$J$23/10^6</f>
        <v>1.1065999999999999E-2</v>
      </c>
      <c r="H66" s="21">
        <f>+'[5]15'!$K$23/10^6</f>
        <v>2.4822E-2</v>
      </c>
      <c r="I66" s="21">
        <f>+'[5]15'!$M$23/10^6</f>
        <v>1.9657999999999998E-2</v>
      </c>
      <c r="J66" s="21">
        <f>+'[5]15'!$N$23/10^6</f>
        <v>1.1698E-2</v>
      </c>
      <c r="K66" s="21">
        <f>+'[5]15'!$O$23/10^6</f>
        <v>1.2845000000000001E-2</v>
      </c>
      <c r="L66" s="21">
        <f>+'[5]15'!$Q$23/10^6</f>
        <v>1.6895E-2</v>
      </c>
      <c r="M66" s="21">
        <f>+'[5]15'!$R$23/10^6</f>
        <v>1.4991000000000001E-2</v>
      </c>
      <c r="N66" s="21">
        <f>+'[5]15'!$S$23/10^6</f>
        <v>1.4867E-2</v>
      </c>
      <c r="O66" s="22">
        <f t="shared" si="4"/>
        <v>0.19405899999999998</v>
      </c>
    </row>
    <row r="67" spans="1:15">
      <c r="A67" s="10">
        <v>1009</v>
      </c>
      <c r="B67" s="10" t="s">
        <v>17</v>
      </c>
      <c r="C67" s="21">
        <f>+'[5]16'!$E$23/10^6</f>
        <v>3.7116509999999991E-2</v>
      </c>
      <c r="D67" s="21">
        <f>+'[5]16'!$F$23/10^6</f>
        <v>3.0902119999999995E-2</v>
      </c>
      <c r="E67" s="21">
        <f>+'[5]16'!$G$23/10^6</f>
        <v>2.7103600000000005E-2</v>
      </c>
      <c r="F67" s="21">
        <f>+'[5]16'!$I$23/10^6</f>
        <v>2.8198199999999996E-2</v>
      </c>
      <c r="G67" s="21">
        <f>+'[5]16'!$J$23/10^6</f>
        <v>3.0193999999999999E-2</v>
      </c>
      <c r="H67" s="21">
        <f>+'[5]16'!$K$23/10^6</f>
        <v>3.1934999999999998E-2</v>
      </c>
      <c r="I67" s="21">
        <f>+'[5]16'!$M$23/10^6</f>
        <v>3.6845000000000003E-2</v>
      </c>
      <c r="J67" s="21">
        <f>+'[5]16'!$N$23/10^6</f>
        <v>3.0134600000000004E-2</v>
      </c>
      <c r="K67" s="21">
        <f>+'[5]16'!$O$23/10^6</f>
        <v>2.2223199999999999E-2</v>
      </c>
      <c r="L67" s="21">
        <f>+'[5]16'!$Q$23/10^6</f>
        <v>3.3299100000000005E-2</v>
      </c>
      <c r="M67" s="21">
        <f>+'[5]16'!$R$23/10^6</f>
        <v>2.1480699999999998E-2</v>
      </c>
      <c r="N67" s="21">
        <f>+'[5]16'!$S$23/10^6</f>
        <v>3.0833600000000006E-2</v>
      </c>
      <c r="O67" s="22">
        <f t="shared" si="4"/>
        <v>0.36026563000000006</v>
      </c>
    </row>
    <row r="68" spans="1:15">
      <c r="A68" s="10">
        <v>1010</v>
      </c>
      <c r="B68" s="10" t="s">
        <v>19</v>
      </c>
      <c r="C68" s="21">
        <f>+'[5]18'!$E$23/10^6</f>
        <v>6.6023999999999999E-2</v>
      </c>
      <c r="D68" s="21">
        <f>+'[5]18'!$F$23/10^6</f>
        <v>6.1751E-2</v>
      </c>
      <c r="E68" s="21">
        <f>+'[5]18'!$G$23/10^6</f>
        <v>6.3233999999999999E-2</v>
      </c>
      <c r="F68" s="21">
        <f>+'[5]18'!$I$23/10^6</f>
        <v>6.5585000000000004E-2</v>
      </c>
      <c r="G68" s="21">
        <f>+'[5]18'!$J$23/10^6</f>
        <v>4.7169000000000003E-2</v>
      </c>
      <c r="H68" s="21">
        <f>+'[5]18'!$K$23/10^6</f>
        <v>5.8590000000000003E-2</v>
      </c>
      <c r="I68" s="21">
        <f>+'[5]18'!$M$23/10^6</f>
        <v>6.3818E-2</v>
      </c>
      <c r="J68" s="21">
        <f>+'[5]18'!$N$23/10^6</f>
        <v>2.7262000000000002E-2</v>
      </c>
      <c r="K68" s="21">
        <f>+'[5]18'!$O$23/10^6</f>
        <v>5.8136E-2</v>
      </c>
      <c r="L68" s="21">
        <f>+'[5]18'!$Q$23/10^6</f>
        <v>6.8390000000000006E-2</v>
      </c>
      <c r="M68" s="21">
        <f>+'[5]18'!$R$23/10^6</f>
        <v>8.4311999999999998E-2</v>
      </c>
      <c r="N68" s="21">
        <f>+'[5]18'!$S$23/10^6</f>
        <v>8.9633000000000004E-2</v>
      </c>
      <c r="O68" s="22">
        <f t="shared" si="4"/>
        <v>0.75390400000000002</v>
      </c>
    </row>
    <row r="69" spans="1:15">
      <c r="A69" s="10">
        <v>1011</v>
      </c>
      <c r="B69" s="10" t="s">
        <v>20</v>
      </c>
      <c r="C69" s="21">
        <f>+'[5]19'!$E$23/10^6</f>
        <v>1.6410999999999999E-2</v>
      </c>
      <c r="D69" s="21">
        <f>+'[5]19'!$F$23/10^6</f>
        <v>1.2505E-2</v>
      </c>
      <c r="E69" s="21">
        <f>+'[5]19'!$G$23/10^6</f>
        <v>1.1702000000000001E-2</v>
      </c>
      <c r="F69" s="21">
        <f>+'[5]19'!$I$23/10^6</f>
        <v>6.8490000000000001E-3</v>
      </c>
      <c r="G69" s="21">
        <f>+'[5]19'!$J$23/10^6</f>
        <v>1.5188999999999999E-2</v>
      </c>
      <c r="H69" s="21">
        <f>+'[5]19'!$K$23/10^6</f>
        <v>1.0596E-2</v>
      </c>
      <c r="I69" s="21">
        <f>+'[5]19'!$M$23/10^6</f>
        <v>1.0859000000000001E-2</v>
      </c>
      <c r="J69" s="21">
        <f>+'[5]19'!$N$23/10^6</f>
        <v>3.9150000000000001E-3</v>
      </c>
      <c r="K69" s="21">
        <f>+'[5]19'!$O$23/10^6</f>
        <v>6.8869999999999999E-3</v>
      </c>
      <c r="L69" s="21">
        <f>+'[5]19'!$Q$23/10^6</f>
        <v>7.6490000000000004E-3</v>
      </c>
      <c r="M69" s="21">
        <f>+'[5]19'!$R$23/10^6</f>
        <v>7.2379999999999996E-3</v>
      </c>
      <c r="N69" s="21">
        <f>+'[5]19'!$S$23/10^6</f>
        <v>7.2110000000000004E-3</v>
      </c>
      <c r="O69" s="22">
        <f t="shared" si="4"/>
        <v>0.11701099999999999</v>
      </c>
    </row>
    <row r="70" spans="1:15">
      <c r="A70" s="10">
        <v>1012</v>
      </c>
      <c r="B70" s="10" t="s">
        <v>21</v>
      </c>
      <c r="C70" s="21">
        <f>+'[5]20'!$E$23/10^6</f>
        <v>9.9423999999999998E-2</v>
      </c>
      <c r="D70" s="21">
        <f>+'[5]20'!$F$23/10^6</f>
        <v>0.10487299999999999</v>
      </c>
      <c r="E70" s="21">
        <f>+'[5]20'!$G$23/10^6</f>
        <v>9.3301999999999996E-2</v>
      </c>
      <c r="F70" s="21">
        <f>+'[5]20'!$I$23/10^6</f>
        <v>9.0574000000000002E-2</v>
      </c>
      <c r="G70" s="21">
        <f>+'[5]20'!$J$23/10^6</f>
        <v>9.0074000000000001E-2</v>
      </c>
      <c r="H70" s="21">
        <f>+'[5]20'!$K$23/10^6</f>
        <v>9.3357999999999997E-2</v>
      </c>
      <c r="I70" s="21">
        <f>+'[5]20'!$M$23/10^6</f>
        <v>9.8348000000000005E-2</v>
      </c>
      <c r="J70" s="21">
        <f>+'[5]20'!$N$23/10^6</f>
        <v>9.7133999999999998E-2</v>
      </c>
      <c r="K70" s="21">
        <f>+'[5]20'!$O$23/10^6</f>
        <v>9.1068999999999997E-2</v>
      </c>
      <c r="L70" s="21">
        <f>+'[5]20'!$Q$23/10^6</f>
        <v>8.1412999999999999E-2</v>
      </c>
      <c r="M70" s="21">
        <f>+'[5]20'!$R$23/10^6</f>
        <v>8.1937999999999997E-2</v>
      </c>
      <c r="N70" s="21">
        <f>+'[5]20'!$S$23/10^6</f>
        <v>8.9210999999999999E-2</v>
      </c>
      <c r="O70" s="22">
        <f t="shared" si="4"/>
        <v>1.1107179999999997</v>
      </c>
    </row>
    <row r="71" spans="1:15">
      <c r="A71" s="10">
        <v>1013</v>
      </c>
      <c r="B71" s="10" t="s">
        <v>22</v>
      </c>
      <c r="C71" s="21">
        <f>+'[5]21'!$E$23/10^6</f>
        <v>4.5859999999999998E-3</v>
      </c>
      <c r="D71" s="21">
        <f>+'[5]21'!$F$23/10^6</f>
        <v>4.9370000000000004E-3</v>
      </c>
      <c r="E71" s="21">
        <f>+'[5]21'!$G$23/10^6</f>
        <v>4.7819999999999998E-3</v>
      </c>
      <c r="F71" s="21">
        <f>+'[5]21'!$I$23/10^6</f>
        <v>4.679E-3</v>
      </c>
      <c r="G71" s="21">
        <f>+'[5]21'!$J$23/10^6</f>
        <v>4.7520000000000001E-3</v>
      </c>
      <c r="H71" s="21">
        <f>+'[5]21'!$K$23/10^6</f>
        <v>4.3340000000000002E-3</v>
      </c>
      <c r="I71" s="21">
        <f>+'[5]21'!$M$23/10^6</f>
        <v>5.1830000000000001E-3</v>
      </c>
      <c r="J71" s="21">
        <f>+'[5]21'!$N$23/10^6</f>
        <v>5.679E-3</v>
      </c>
      <c r="K71" s="21">
        <f>+'[5]21'!$O$23/10^6</f>
        <v>5.0670000000000003E-3</v>
      </c>
      <c r="L71" s="21">
        <f>+'[5]21'!$Q$23/10^6</f>
        <v>4.7109999999999999E-3</v>
      </c>
      <c r="M71" s="21">
        <f>+'[5]21'!$R$23/10^6</f>
        <v>4.9589999999999999E-3</v>
      </c>
      <c r="N71" s="21">
        <f>+'[5]21'!$S$23/10^6</f>
        <v>4.4559999999999999E-3</v>
      </c>
      <c r="O71" s="22">
        <f t="shared" si="4"/>
        <v>5.812500000000001E-2</v>
      </c>
    </row>
    <row r="72" spans="1:15">
      <c r="A72" s="10">
        <v>1014</v>
      </c>
      <c r="B72" s="10" t="s">
        <v>23</v>
      </c>
      <c r="C72" s="21">
        <f>+'[5]22'!$E$23/10^6</f>
        <v>0.35809999999999997</v>
      </c>
      <c r="D72" s="21">
        <f>+'[5]22'!$F$23/10^6</f>
        <v>0.203712</v>
      </c>
      <c r="E72" s="21">
        <f>+'[5]22'!$G$23/10^6</f>
        <v>0.206874</v>
      </c>
      <c r="F72" s="21">
        <f>+'[5]22'!$I$23/10^6</f>
        <v>0.16376499999999999</v>
      </c>
      <c r="G72" s="21">
        <f>+'[5]22'!$J$23/10^6</f>
        <v>0.135493</v>
      </c>
      <c r="H72" s="21">
        <f>+'[5]22'!$K$23/10^6</f>
        <v>0.24657000000000001</v>
      </c>
      <c r="I72" s="21">
        <f>+'[5]22'!$M$23/10^6</f>
        <v>0.26318200000000003</v>
      </c>
      <c r="J72" s="21">
        <f>+'[5]22'!$N$23/10^6</f>
        <v>0.120532</v>
      </c>
      <c r="K72" s="21">
        <f>+'[5]22'!$O$23/10^6</f>
        <v>0.126969</v>
      </c>
      <c r="L72" s="21">
        <f>+'[5]22'!$Q$23/10^6</f>
        <v>0.17754500000000001</v>
      </c>
      <c r="M72" s="21">
        <f>+'[5]22'!$R$23/10^6</f>
        <v>0.17768900000000001</v>
      </c>
      <c r="N72" s="21">
        <f>+'[5]22'!$S$23/10^6</f>
        <v>0.19727800000000001</v>
      </c>
      <c r="O72" s="22">
        <f t="shared" si="4"/>
        <v>2.3777089999999999</v>
      </c>
    </row>
    <row r="73" spans="1:15">
      <c r="A73" s="10">
        <v>1015</v>
      </c>
      <c r="B73" s="10" t="s">
        <v>24</v>
      </c>
      <c r="C73" s="21">
        <f>+'[5]23'!$E$23/10^6</f>
        <v>1.3948E-2</v>
      </c>
      <c r="D73" s="21">
        <f>+'[5]23'!$F$23/10^6</f>
        <v>1.2987E-2</v>
      </c>
      <c r="E73" s="21">
        <f>+'[5]23'!$G$23/10^6</f>
        <v>1.4137E-2</v>
      </c>
      <c r="F73" s="21">
        <f>+'[5]23'!$I$23/10^6</f>
        <v>1.4589E-2</v>
      </c>
      <c r="G73" s="21">
        <f>+'[5]23'!$J$23/10^6</f>
        <v>1.4827999999999999E-2</v>
      </c>
      <c r="H73" s="21">
        <f>+'[5]23'!$K$23/10^6</f>
        <v>1.2977000000000001E-2</v>
      </c>
      <c r="I73" s="21">
        <f>+'[5]23'!$M$23/10^6</f>
        <v>1.4189600000000005E-2</v>
      </c>
      <c r="J73" s="21">
        <f>+'[5]23'!$N$23/10^6</f>
        <v>1.6271999999999998E-2</v>
      </c>
      <c r="K73" s="21">
        <f>+'[5]23'!$O$23/10^6</f>
        <v>1.4708000000000001E-2</v>
      </c>
      <c r="L73" s="21">
        <f>+'[5]23'!$Q$23/10^6</f>
        <v>1.6257000000000001E-2</v>
      </c>
      <c r="M73" s="21">
        <f>+'[5]23'!$R$23/10^6</f>
        <v>1.5009800000000004E-2</v>
      </c>
      <c r="N73" s="21">
        <f>+'[5]23'!$S$23/10^6</f>
        <v>1.3667800000000003E-2</v>
      </c>
      <c r="O73" s="22">
        <f t="shared" si="4"/>
        <v>0.17357020000000001</v>
      </c>
    </row>
    <row r="74" spans="1:15">
      <c r="A74" s="10">
        <v>1016</v>
      </c>
      <c r="B74" s="10" t="s">
        <v>25</v>
      </c>
      <c r="C74" s="21">
        <f>+'[5]24'!$E$23/10^6</f>
        <v>7.1373000000000006E-2</v>
      </c>
      <c r="D74" s="21">
        <f>+'[5]24'!$F$23/10^6</f>
        <v>6.5305000000000002E-2</v>
      </c>
      <c r="E74" s="21">
        <f>+'[5]24'!$G$23/10^6</f>
        <v>5.7373E-2</v>
      </c>
      <c r="F74" s="21">
        <f>+'[5]24'!$I$23/10^6</f>
        <v>5.1075000000000002E-2</v>
      </c>
      <c r="G74" s="21">
        <f>+'[5]24'!$J$23/10^6</f>
        <v>3.7870000000000001E-2</v>
      </c>
      <c r="H74" s="21">
        <f>+'[5]24'!$K$23/10^6</f>
        <v>7.2617000000000001E-2</v>
      </c>
      <c r="I74" s="21">
        <f>+'[5]24'!$M$23/10^6</f>
        <v>6.2406000000000003E-2</v>
      </c>
      <c r="J74" s="21">
        <f>+'[5]24'!$N$23/10^6</f>
        <v>2.9618999999999999E-2</v>
      </c>
      <c r="K74" s="21">
        <f>+'[5]24'!$O$23/10^6</f>
        <v>4.2228000000000002E-2</v>
      </c>
      <c r="L74" s="21">
        <f>+'[5]24'!$Q$23/10^6</f>
        <v>6.5089999999999995E-2</v>
      </c>
      <c r="M74" s="21">
        <f>+'[5]24'!$R$23/10^6</f>
        <v>4.7606000000000002E-2</v>
      </c>
      <c r="N74" s="21">
        <f>+'[5]24'!$S$23/10^6</f>
        <v>3.8912000000000002E-2</v>
      </c>
      <c r="O74" s="22">
        <f t="shared" si="4"/>
        <v>0.6414740000000001</v>
      </c>
    </row>
    <row r="75" spans="1:15">
      <c r="A75" s="10">
        <v>1017</v>
      </c>
      <c r="B75" s="10" t="s">
        <v>26</v>
      </c>
      <c r="C75" s="21">
        <f>+'[5]25'!$E$23/10^6</f>
        <v>8.0794000000000005E-2</v>
      </c>
      <c r="D75" s="21">
        <f>+'[5]25'!$F$23/10^6</f>
        <v>6.8811999999999998E-2</v>
      </c>
      <c r="E75" s="21">
        <f>+'[5]25'!$G$23/10^6</f>
        <v>9.2515E-2</v>
      </c>
      <c r="F75" s="21">
        <f>+'[5]25'!$I$23/10^6</f>
        <v>8.7111999999999995E-2</v>
      </c>
      <c r="G75" s="21">
        <f>+'[5]25'!$J$23/10^6</f>
        <v>5.1270999999999997E-2</v>
      </c>
      <c r="H75" s="21">
        <f>+'[5]25'!$K$23/10^6</f>
        <v>0.101211</v>
      </c>
      <c r="I75" s="21">
        <f>+'[5]25'!$M$23/10^6</f>
        <v>0.106015</v>
      </c>
      <c r="J75" s="21">
        <f>+'[5]25'!$N$23/10^6</f>
        <v>9.6617999999999996E-2</v>
      </c>
      <c r="K75" s="21">
        <f>+'[5]25'!$O$23/10^6</f>
        <v>9.8738000000000006E-2</v>
      </c>
      <c r="L75" s="21">
        <f>+'[5]25'!$Q$23/10^6</f>
        <v>9.8879999999999996E-2</v>
      </c>
      <c r="M75" s="21">
        <f>+'[5]25'!$R$23/10^6</f>
        <v>0.101023</v>
      </c>
      <c r="N75" s="21">
        <f>+'[5]25'!$S$23/10^6</f>
        <v>9.7673999999999997E-2</v>
      </c>
      <c r="O75" s="22">
        <f t="shared" si="4"/>
        <v>1.0806629999999999</v>
      </c>
    </row>
    <row r="76" spans="1:15">
      <c r="A76" s="10">
        <v>1018</v>
      </c>
      <c r="B76" s="10" t="s">
        <v>27</v>
      </c>
      <c r="C76" s="21">
        <f>+'[5]26'!$E$23/10^6</f>
        <v>4.1825000000000001E-2</v>
      </c>
      <c r="D76" s="21">
        <f>+'[5]26'!$F$23/10^6</f>
        <v>4.0391999999999997E-2</v>
      </c>
      <c r="E76" s="21">
        <f>+'[5]26'!$G$23/10^6</f>
        <v>3.9224000000000002E-2</v>
      </c>
      <c r="F76" s="21">
        <f>+'[5]26'!$I$23/10^6</f>
        <v>3.7775000000000003E-2</v>
      </c>
      <c r="G76" s="21">
        <f>+'[5]26'!$J$23/10^6</f>
        <v>3.3064000000000003E-2</v>
      </c>
      <c r="H76" s="21">
        <f>+'[5]26'!$K$23/10^6</f>
        <v>3.5528999999999998E-2</v>
      </c>
      <c r="I76" s="21">
        <f>+'[5]26'!$M$23/10^6</f>
        <v>3.5639999999999998E-2</v>
      </c>
      <c r="J76" s="21">
        <f>+'[5]26'!$N$23/10^6</f>
        <v>3.0315999999999999E-2</v>
      </c>
      <c r="K76" s="21">
        <f>+'[5]26'!$O$23/10^6</f>
        <v>3.8128000000000002E-2</v>
      </c>
      <c r="L76" s="21">
        <f>+'[5]26'!$Q$23/10^6</f>
        <v>4.3271999999999998E-2</v>
      </c>
      <c r="M76" s="21">
        <f>+'[5]26'!$R$23/10^6</f>
        <v>3.9715E-2</v>
      </c>
      <c r="N76" s="21">
        <f>+'[5]26'!$S$23/10^6</f>
        <v>3.6433E-2</v>
      </c>
      <c r="O76" s="22">
        <f t="shared" si="4"/>
        <v>0.45131299999999996</v>
      </c>
    </row>
    <row r="77" spans="1:15">
      <c r="A77" s="10">
        <v>1019</v>
      </c>
      <c r="B77" s="10" t="s">
        <v>28</v>
      </c>
      <c r="C77" s="21">
        <f>+'[5]27'!$E$23/10^6</f>
        <v>3.1001000000000001E-2</v>
      </c>
      <c r="D77" s="21">
        <f>+'[5]27'!$F$23/10^6</f>
        <v>2.4504000000000001E-2</v>
      </c>
      <c r="E77" s="21">
        <f>+'[5]27'!$G$23/10^6</f>
        <v>2.0559999999999998E-2</v>
      </c>
      <c r="F77" s="21">
        <f>+'[5]27'!$I$23/10^6</f>
        <v>2.6984000000000001E-2</v>
      </c>
      <c r="G77" s="21">
        <f>+'[5]27'!$J$23/10^6</f>
        <v>1.8862E-2</v>
      </c>
      <c r="H77" s="21">
        <f>+'[5]27'!$K$23/10^6</f>
        <v>1.7281999999999999E-2</v>
      </c>
      <c r="I77" s="21">
        <f>+'[5]27'!$M$23/10^6</f>
        <v>3.0651999999999999E-2</v>
      </c>
      <c r="J77" s="21">
        <f>+'[5]27'!$N$23/10^6</f>
        <v>1.1837E-2</v>
      </c>
      <c r="K77" s="21">
        <f>+'[5]27'!$O$23/10^6</f>
        <v>1.1328E-2</v>
      </c>
      <c r="L77" s="21">
        <f>+'[5]27'!$Q$23/10^6</f>
        <v>1.9344E-2</v>
      </c>
      <c r="M77" s="21">
        <f>+'[5]27'!$R$23/10^6</f>
        <v>1.7697000000000001E-2</v>
      </c>
      <c r="N77" s="21">
        <f>+'[5]27'!$S$23/10^6</f>
        <v>1.7576999999999999E-2</v>
      </c>
      <c r="O77" s="22">
        <f t="shared" si="4"/>
        <v>0.24762800000000001</v>
      </c>
    </row>
    <row r="78" spans="1:15">
      <c r="A78" s="10">
        <v>1020</v>
      </c>
      <c r="B78" s="10" t="s">
        <v>29</v>
      </c>
      <c r="C78" s="21">
        <f>+'[5]28'!$E$23/10^6</f>
        <v>0.104696</v>
      </c>
      <c r="D78" s="21">
        <f>+'[5]28'!$F$23/10^6</f>
        <v>0.106919</v>
      </c>
      <c r="E78" s="21">
        <f>+'[5]28'!$G$23/10^6</f>
        <v>0.122294</v>
      </c>
      <c r="F78" s="21">
        <f>+'[5]28'!$I$23/10^6</f>
        <v>0.123193</v>
      </c>
      <c r="G78" s="21">
        <f>+'[5]28'!$J$23/10^6</f>
        <v>9.9099000000000007E-2</v>
      </c>
      <c r="H78" s="21">
        <f>+'[5]28'!$K$23/10^6</f>
        <v>0.132133</v>
      </c>
      <c r="I78" s="21">
        <f>+'[5]28'!$M$23/10^6</f>
        <v>0.137799</v>
      </c>
      <c r="J78" s="21">
        <f>+'[5]28'!$N$23/10^6</f>
        <v>0.14129900000000001</v>
      </c>
      <c r="K78" s="21">
        <f>+'[5]28'!$O$23/10^6</f>
        <v>9.0364E-2</v>
      </c>
      <c r="L78" s="21">
        <f>+'[5]28'!$Q$23/10^6</f>
        <v>0.108709</v>
      </c>
      <c r="M78" s="21">
        <f>+'[5]28'!$R$23/10^6</f>
        <v>0.104786</v>
      </c>
      <c r="N78" s="21">
        <f>+'[5]28'!$S$23/10^6</f>
        <v>0.103898</v>
      </c>
      <c r="O78" s="22">
        <f t="shared" si="4"/>
        <v>1.3751890000000002</v>
      </c>
    </row>
    <row r="79" spans="1:15">
      <c r="A79" s="10">
        <v>1021</v>
      </c>
      <c r="B79" s="10" t="s">
        <v>30</v>
      </c>
      <c r="C79" s="21">
        <f>+'[5]29'!$E$23/10^6</f>
        <v>1.1110999999999999E-2</v>
      </c>
      <c r="D79" s="21">
        <f>+'[5]29'!$F$23/10^6</f>
        <v>1.1535E-2</v>
      </c>
      <c r="E79" s="21">
        <f>+'[5]29'!$G$23/10^6</f>
        <v>1.1106E-2</v>
      </c>
      <c r="F79" s="21">
        <f>+'[5]29'!$I$23/10^6</f>
        <v>1.1235999999999999E-2</v>
      </c>
      <c r="G79" s="21">
        <f>+'[5]29'!$J$23/10^6</f>
        <v>1.1247E-2</v>
      </c>
      <c r="H79" s="21">
        <f>+'[5]29'!$K$23/10^6</f>
        <v>1.1145E-2</v>
      </c>
      <c r="I79" s="21">
        <f>+'[5]29'!$M$23/10^6</f>
        <v>1.1339999999999999E-2</v>
      </c>
      <c r="J79" s="21">
        <f>+'[5]29'!$N$23/10^6</f>
        <v>1.2485E-2</v>
      </c>
      <c r="K79" s="21">
        <f>+'[5]29'!$O$23/10^6</f>
        <v>1.2486000000000001E-2</v>
      </c>
      <c r="L79" s="21">
        <f>+'[5]29'!$Q$23/10^6</f>
        <v>1.2487E-2</v>
      </c>
      <c r="M79" s="21">
        <f>+'[5]29'!$R$23/10^6</f>
        <v>1.1897E-2</v>
      </c>
      <c r="N79" s="21">
        <f>+'[5]29'!$S$23/10^6</f>
        <v>1.2009000000000001E-2</v>
      </c>
      <c r="O79" s="22">
        <f t="shared" si="4"/>
        <v>0.14008399999999999</v>
      </c>
    </row>
    <row r="80" spans="1:15">
      <c r="A80" s="10">
        <v>1022</v>
      </c>
      <c r="B80" s="10" t="s">
        <v>31</v>
      </c>
      <c r="C80" s="21">
        <f>+'[5]30'!$E$23/10^6</f>
        <v>0.16316</v>
      </c>
      <c r="D80" s="21">
        <f>+'[5]30'!$F$23/10^6</f>
        <v>9.5890000000000003E-2</v>
      </c>
      <c r="E80" s="21">
        <f>+'[5]30'!$G$23/10^6</f>
        <v>0.104849</v>
      </c>
      <c r="F80" s="21">
        <f>+'[5]30'!$I$23/10^6</f>
        <v>0.13403999999999999</v>
      </c>
      <c r="G80" s="21">
        <f>+'[5]30'!$J$23/10^6</f>
        <v>9.1783000000000003E-2</v>
      </c>
      <c r="H80" s="21">
        <f>+'[5]30'!$K$23/10^6</f>
        <v>0.118685</v>
      </c>
      <c r="I80" s="21">
        <f>+'[5]30'!$M$23/10^6</f>
        <v>0.17258599999999999</v>
      </c>
      <c r="J80" s="21">
        <f>+'[5]30'!$N$23/10^6</f>
        <v>0.115893</v>
      </c>
      <c r="K80" s="21">
        <f>+'[5]30'!$O$23/10^6</f>
        <v>0.104779</v>
      </c>
      <c r="L80" s="21">
        <f>+'[5]30'!$Q$23/10^6</f>
        <v>0.16072600000000001</v>
      </c>
      <c r="M80" s="21">
        <f>+'[5]30'!$R$23/10^6</f>
        <v>0.11711299999999999</v>
      </c>
      <c r="N80" s="21">
        <f>+'[5]30'!$S$23/10^6</f>
        <v>0.121975</v>
      </c>
      <c r="O80" s="22">
        <f t="shared" si="4"/>
        <v>1.501479</v>
      </c>
    </row>
    <row r="81" spans="1:15">
      <c r="A81" s="10">
        <v>1023</v>
      </c>
      <c r="B81" s="10" t="s">
        <v>32</v>
      </c>
      <c r="C81" s="21">
        <f>+'[5]31'!$E$23/10^6</f>
        <v>2.7306E-2</v>
      </c>
      <c r="D81" s="21">
        <f>+'[5]31'!$F$23/10^6</f>
        <v>2.4333E-2</v>
      </c>
      <c r="E81" s="21">
        <f>+'[5]31'!$G$23/10^6</f>
        <v>2.8487999999999999E-2</v>
      </c>
      <c r="F81" s="21">
        <f>+'[5]31'!$I$23/10^6</f>
        <v>2.9347000000000002E-2</v>
      </c>
      <c r="G81" s="21">
        <f>+'[5]31'!$J$23/10^6</f>
        <v>2.3626999999999999E-2</v>
      </c>
      <c r="H81" s="21">
        <f>+'[5]31'!$K$23/10^6</f>
        <v>2.9974000000000001E-2</v>
      </c>
      <c r="I81" s="21">
        <f>+'[5]31'!$M$23/10^6</f>
        <v>3.1989999999999998E-2</v>
      </c>
      <c r="J81" s="21">
        <f>+'[5]31'!$N$23/10^6</f>
        <v>2.3248999999999999E-2</v>
      </c>
      <c r="K81" s="21">
        <f>+'[5]31'!$O$23/10^6</f>
        <v>1.8446000000000001E-2</v>
      </c>
      <c r="L81" s="21">
        <f>+'[5]31'!$Q$23/10^6</f>
        <v>2.4358999999999999E-2</v>
      </c>
      <c r="M81" s="21">
        <f>+'[5]31'!$R$23/10^6</f>
        <v>2.4618000000000001E-2</v>
      </c>
      <c r="N81" s="21">
        <f>+'[5]31'!$S$23/10^6</f>
        <v>2.3897999999999999E-2</v>
      </c>
      <c r="O81" s="22">
        <f t="shared" si="4"/>
        <v>0.30963499999999999</v>
      </c>
    </row>
    <row r="82" spans="1:15">
      <c r="A82" s="10">
        <v>1024</v>
      </c>
      <c r="B82" s="10" t="s">
        <v>33</v>
      </c>
      <c r="C82" s="21">
        <f>+'[5]32'!$E$23/10^6</f>
        <v>0.18912399999999999</v>
      </c>
      <c r="D82" s="21">
        <f>+'[5]32'!$F$23/10^6</f>
        <v>0.20034457</v>
      </c>
      <c r="E82" s="21">
        <f>+'[5]32'!$G$23/10^6</f>
        <v>0.20302700000000001</v>
      </c>
      <c r="F82" s="21">
        <f>+'[5]32'!$I$23/10^6</f>
        <v>0.20572099999999999</v>
      </c>
      <c r="G82" s="21">
        <f>+'[5]32'!$J$23/10^6</f>
        <v>0.13877700000000001</v>
      </c>
      <c r="H82" s="21">
        <f>+'[5]32'!$K$23/10^6</f>
        <v>0.188553</v>
      </c>
      <c r="I82" s="21">
        <f>+'[5]32'!$M$23/10^6</f>
        <v>0.22296299999999999</v>
      </c>
      <c r="J82" s="21">
        <f>+'[5]32'!$N$23/10^6</f>
        <v>0.162601</v>
      </c>
      <c r="K82" s="21">
        <f>+'[5]32'!$O$23/10^6</f>
        <v>0.13129169999999996</v>
      </c>
      <c r="L82" s="21">
        <f>+'[5]32'!$Q$23/10^6</f>
        <v>0.22176100000000001</v>
      </c>
      <c r="M82" s="21">
        <f>+'[5]32'!$R$23/10^6</f>
        <v>0.199908</v>
      </c>
      <c r="N82" s="21">
        <f>+'[5]32'!$S$23/10^6</f>
        <v>0.177006</v>
      </c>
      <c r="O82" s="22">
        <f t="shared" si="4"/>
        <v>2.2410772700000003</v>
      </c>
    </row>
    <row r="83" spans="1:15">
      <c r="A83" s="10">
        <v>1025</v>
      </c>
      <c r="B83" s="10" t="s">
        <v>34</v>
      </c>
      <c r="C83" s="21">
        <f>+'[5]33'!$E$23/10^6</f>
        <v>5.5980000000000002E-2</v>
      </c>
      <c r="D83" s="21">
        <f>+'[5]33'!$F$23/10^6</f>
        <v>3.3246999999999999E-2</v>
      </c>
      <c r="E83" s="21">
        <f>+'[5]33'!$G$23/10^6</f>
        <v>4.2826999999999997E-2</v>
      </c>
      <c r="F83" s="21">
        <f>+'[5]33'!$I$23/10^6</f>
        <v>4.2541000000000002E-2</v>
      </c>
      <c r="G83" s="21">
        <f>+'[5]33'!$J$23/10^6</f>
        <v>4.0762E-2</v>
      </c>
      <c r="H83" s="21">
        <f>+'[5]33'!$K$23/10^6</f>
        <v>4.3167999999999998E-2</v>
      </c>
      <c r="I83" s="21">
        <f>+'[5]33'!$M$23/10^6</f>
        <v>6.7849000000000007E-2</v>
      </c>
      <c r="J83" s="21">
        <f>+'[5]33'!$N$23/10^6</f>
        <v>3.8144999999999998E-2</v>
      </c>
      <c r="K83" s="21">
        <f>+'[5]33'!$O$23/10^6</f>
        <v>3.4283000000000001E-2</v>
      </c>
      <c r="L83" s="21">
        <f>+'[5]33'!$Q$23/10^6</f>
        <v>5.0159000000000002E-2</v>
      </c>
      <c r="M83" s="21">
        <f>+'[5]33'!$R$23/10^6</f>
        <v>5.9593E-2</v>
      </c>
      <c r="N83" s="21">
        <f>+'[5]33'!$S$23/10^6</f>
        <v>4.5560000000000003E-2</v>
      </c>
      <c r="O83" s="22">
        <f t="shared" si="4"/>
        <v>0.554114</v>
      </c>
    </row>
    <row r="84" spans="1:15">
      <c r="A84" s="10">
        <v>1026</v>
      </c>
      <c r="B84" s="10" t="s">
        <v>35</v>
      </c>
      <c r="C84" s="21">
        <f>+'[5]34'!$E$23/10^6</f>
        <v>9.2239999999999996E-3</v>
      </c>
      <c r="D84" s="21">
        <f>+'[5]34'!$F$23/10^6</f>
        <v>4.5450000000000004E-3</v>
      </c>
      <c r="E84" s="21">
        <f>+'[5]34'!$G$23/10^6</f>
        <v>6.5230000000000002E-3</v>
      </c>
      <c r="F84" s="21">
        <f>+'[5]34'!$I$23/10^6</f>
        <v>4.0229999999999997E-3</v>
      </c>
      <c r="G84" s="21">
        <f>+'[5]34'!$J$23/10^6</f>
        <v>3.457E-3</v>
      </c>
      <c r="H84" s="21">
        <f>+'[5]34'!$K$23/10^6</f>
        <v>5.7860000000000003E-3</v>
      </c>
      <c r="I84" s="21">
        <f>+'[5]34'!$M$23/10^6</f>
        <v>5.7429999999999998E-3</v>
      </c>
      <c r="J84" s="21">
        <f>+'[5]34'!$N$23/10^6</f>
        <v>9.7599999999999998E-4</v>
      </c>
      <c r="K84" s="21">
        <f>+'[5]34'!$O$23/10^6</f>
        <v>1.361E-3</v>
      </c>
      <c r="L84" s="21">
        <f>+'[5]34'!$Q$23/10^6</f>
        <v>4.4190000000000002E-3</v>
      </c>
      <c r="M84" s="21">
        <f>+'[5]34'!$R$23/10^6</f>
        <v>1.6100000000000001E-3</v>
      </c>
      <c r="N84" s="21">
        <f>+'[5]34'!$S$23/10^6</f>
        <v>3.1700000000000001E-3</v>
      </c>
      <c r="O84" s="22">
        <f t="shared" si="4"/>
        <v>5.0836999999999993E-2</v>
      </c>
    </row>
    <row r="85" spans="1:15">
      <c r="A85" s="10">
        <v>1027</v>
      </c>
      <c r="B85" s="10" t="s">
        <v>36</v>
      </c>
      <c r="C85" s="21">
        <f>+'[5]35'!$E$23/10^6</f>
        <v>1.0123999999999999E-2</v>
      </c>
      <c r="D85" s="21">
        <f>+'[5]35'!$F$23/10^6</f>
        <v>4.8409999999999998E-3</v>
      </c>
      <c r="E85" s="21">
        <f>+'[5]35'!$G$23/10^6</f>
        <v>6.9899999999999997E-3</v>
      </c>
      <c r="F85" s="21">
        <f>+'[5]35'!$I$23/10^6</f>
        <v>6.11E-3</v>
      </c>
      <c r="G85" s="21">
        <f>+'[5]35'!$J$23/10^6</f>
        <v>3.6340000000000001E-3</v>
      </c>
      <c r="H85" s="21">
        <f>+'[5]35'!$K$23/10^6</f>
        <v>1.5063E-2</v>
      </c>
      <c r="I85" s="21">
        <f>+'[5]35'!$M$23/10^6</f>
        <v>1.3934999999999999E-2</v>
      </c>
      <c r="J85" s="21">
        <f>+'[5]35'!$N$23/10^6</f>
        <v>1.8929999999999999E-3</v>
      </c>
      <c r="K85" s="21">
        <f>+'[5]35'!$O$23/10^6</f>
        <v>1.059E-3</v>
      </c>
      <c r="L85" s="21">
        <f>+'[5]35'!$Q$23/10^6</f>
        <v>7.9520000000000007E-3</v>
      </c>
      <c r="M85" s="21">
        <f>+'[5]35'!$R$23/10^6</f>
        <v>3.5720000000000001E-3</v>
      </c>
      <c r="N85" s="21">
        <f>+'[5]35'!$S$23/10^6</f>
        <v>7.1240000000000001E-3</v>
      </c>
      <c r="O85" s="22">
        <f t="shared" si="4"/>
        <v>8.2297000000000023E-2</v>
      </c>
    </row>
    <row r="86" spans="1:15">
      <c r="A86" s="10">
        <v>1028</v>
      </c>
      <c r="B86" s="10" t="s">
        <v>37</v>
      </c>
      <c r="C86" s="21">
        <f>+'[5]36'!$E$23/10^6</f>
        <v>0.10523399999999999</v>
      </c>
      <c r="D86" s="21">
        <f>+'[5]36'!$F$23/10^6</f>
        <v>0.11008999999999999</v>
      </c>
      <c r="E86" s="21">
        <f>+'[5]36'!$G$23/10^6</f>
        <v>0.107101</v>
      </c>
      <c r="F86" s="21">
        <f>+'[5]36'!$I$23/10^6</f>
        <v>0.106091</v>
      </c>
      <c r="G86" s="21">
        <f>+'[5]36'!$J$23/10^6</f>
        <v>0.11268499999999999</v>
      </c>
      <c r="H86" s="21">
        <f>+'[5]36'!$K$23/10^6</f>
        <v>0.103671</v>
      </c>
      <c r="I86" s="21">
        <f>+'[5]36'!$M$23/10^6</f>
        <v>0.11256099999999999</v>
      </c>
      <c r="J86" s="21">
        <f>+'[5]36'!$N$23/10^6</f>
        <v>0.128221</v>
      </c>
      <c r="K86" s="21">
        <f>+'[5]36'!$O$23/10^6</f>
        <v>0.12196</v>
      </c>
      <c r="L86" s="21">
        <f>+'[5]36'!$Q$23/10^6</f>
        <v>0.10896500000000001</v>
      </c>
      <c r="M86" s="21">
        <f>+'[5]36'!$R$23/10^6</f>
        <v>0.10888</v>
      </c>
      <c r="N86" s="21">
        <f>+'[5]36'!$S$23/10^6</f>
        <v>0.107859</v>
      </c>
      <c r="O86" s="22">
        <f t="shared" si="4"/>
        <v>1.333318</v>
      </c>
    </row>
    <row r="87" spans="1:15">
      <c r="A87" s="10">
        <v>1029</v>
      </c>
      <c r="B87" s="10" t="s">
        <v>38</v>
      </c>
      <c r="C87" s="21">
        <f>+'[5]37'!$E$23/10^6</f>
        <v>7.463E-3</v>
      </c>
      <c r="D87" s="21">
        <f>+'[5]37'!$F$23/10^6</f>
        <v>7.3070000000000001E-3</v>
      </c>
      <c r="E87" s="21">
        <f>+'[5]37'!$G$23/10^6</f>
        <v>6.875E-3</v>
      </c>
      <c r="F87" s="21">
        <f>+'[5]37'!$I$23/10^6</f>
        <v>7.2449999999999997E-3</v>
      </c>
      <c r="G87" s="21">
        <f>+'[5]37'!$J$23/10^6</f>
        <v>7.0569999999999999E-3</v>
      </c>
      <c r="H87" s="21">
        <f>+'[5]37'!$K$23/10^6</f>
        <v>6.914E-3</v>
      </c>
      <c r="I87" s="21">
        <f>+'[5]37'!$M$23/10^6</f>
        <v>7.8770000000000003E-3</v>
      </c>
      <c r="J87" s="21">
        <f>+'[5]37'!$N$23/10^6</f>
        <v>8.4609999999999998E-3</v>
      </c>
      <c r="K87" s="21">
        <f>+'[5]37'!$O$23/10^6</f>
        <v>8.1320000000000003E-3</v>
      </c>
      <c r="L87" s="21">
        <f>+'[5]37'!$Q$23/10^6</f>
        <v>7.2220000000000001E-3</v>
      </c>
      <c r="M87" s="21">
        <f>+'[5]37'!$R$23/10^6</f>
        <v>6.9490000000000003E-3</v>
      </c>
      <c r="N87" s="21">
        <f>+'[5]37'!$S$23/10^6</f>
        <v>6.9810000000000002E-3</v>
      </c>
      <c r="O87" s="22">
        <f t="shared" si="4"/>
        <v>8.8483000000000006E-2</v>
      </c>
    </row>
    <row r="88" spans="1:15">
      <c r="A88" s="15">
        <v>1030</v>
      </c>
      <c r="B88" s="15" t="s">
        <v>18</v>
      </c>
      <c r="C88" s="23">
        <f>+'[5]17'!$E$23/10^6</f>
        <v>9.1660000000000005E-3</v>
      </c>
      <c r="D88" s="23">
        <f>+'[5]17'!$F$23/10^6</f>
        <v>9.9260000000000008E-3</v>
      </c>
      <c r="E88" s="23">
        <f>+'[5]17'!$G$23/10^6</f>
        <v>1.0465E-2</v>
      </c>
      <c r="F88" s="23">
        <f>+'[5]17'!$I$23/10^6</f>
        <v>1.1627999999999999E-2</v>
      </c>
      <c r="G88" s="23">
        <f>+'[5]17'!$J$23/10^6</f>
        <v>1.0966999999999999E-2</v>
      </c>
      <c r="H88" s="23">
        <f>+'[5]17'!$K$23/10^6</f>
        <v>1.0600999999999999E-2</v>
      </c>
      <c r="I88" s="23">
        <f>+'[5]17'!$M$23/10^6</f>
        <v>1.5324000000000001E-2</v>
      </c>
      <c r="J88" s="23">
        <f>+'[5]17'!$N$23/10^6</f>
        <v>7.5789999999999998E-3</v>
      </c>
      <c r="K88" s="23">
        <f>+'[5]17'!$O$23/10^6</f>
        <v>1.0914E-2</v>
      </c>
      <c r="L88" s="23">
        <f>+'[5]17'!$Q$23/10^6</f>
        <v>8.8529999999999998E-3</v>
      </c>
      <c r="M88" s="23">
        <f>+'[5]17'!$R$23/10^6</f>
        <v>7.2129999999999998E-3</v>
      </c>
      <c r="N88" s="23">
        <f>+'[5]17'!$S$23/10^6</f>
        <v>6.9470000000000001E-3</v>
      </c>
      <c r="O88" s="24">
        <f t="shared" si="4"/>
        <v>0.11958300000000001</v>
      </c>
    </row>
    <row r="89" spans="1:15">
      <c r="A89" s="4">
        <v>10300</v>
      </c>
      <c r="B89" s="4" t="s">
        <v>63</v>
      </c>
      <c r="C89" s="18">
        <f>SUM(C62:C88)</f>
        <v>3.1952705099999994</v>
      </c>
      <c r="D89" s="18">
        <f t="shared" ref="D89:N89" si="5">SUM(D62:D88)</f>
        <v>2.7732276899999992</v>
      </c>
      <c r="E89" s="18">
        <f t="shared" si="5"/>
        <v>3.1741236000000006</v>
      </c>
      <c r="F89" s="18">
        <f t="shared" si="5"/>
        <v>2.8986702000000006</v>
      </c>
      <c r="G89" s="18">
        <f t="shared" si="5"/>
        <v>2.2520760000000002</v>
      </c>
      <c r="H89" s="18">
        <f t="shared" si="5"/>
        <v>3.4283320000000002</v>
      </c>
      <c r="I89" s="18">
        <f t="shared" si="5"/>
        <v>3.3482246000000004</v>
      </c>
      <c r="J89" s="18">
        <f t="shared" si="5"/>
        <v>2.8793605999999987</v>
      </c>
      <c r="K89" s="18">
        <f t="shared" si="5"/>
        <v>2.6284288999999998</v>
      </c>
      <c r="L89" s="18">
        <f t="shared" si="5"/>
        <v>2.4906391000000001</v>
      </c>
      <c r="M89" s="18">
        <f t="shared" si="5"/>
        <v>2.1603265000000009</v>
      </c>
      <c r="N89" s="18">
        <f t="shared" si="5"/>
        <v>2.1714533999999999</v>
      </c>
      <c r="O89" s="18">
        <f t="shared" si="4"/>
        <v>33.400133099999998</v>
      </c>
    </row>
    <row r="90" spans="1:15">
      <c r="A90" s="32"/>
      <c r="B90" s="32"/>
      <c r="C90"/>
      <c r="D90"/>
      <c r="E90"/>
      <c r="F90"/>
      <c r="G90"/>
      <c r="H90"/>
      <c r="I90"/>
      <c r="J90"/>
      <c r="K90"/>
      <c r="L90"/>
      <c r="M90"/>
      <c r="N90"/>
      <c r="O90" s="32"/>
    </row>
    <row r="91" spans="1:15">
      <c r="A91" s="3" t="s">
        <v>55</v>
      </c>
      <c r="B91" s="3" t="s">
        <v>41</v>
      </c>
      <c r="C91" s="3" t="s">
        <v>0</v>
      </c>
      <c r="D91" s="3" t="s">
        <v>1</v>
      </c>
      <c r="E91" s="3" t="s">
        <v>2</v>
      </c>
      <c r="F91" s="3" t="s">
        <v>3</v>
      </c>
      <c r="G91" s="3" t="s">
        <v>4</v>
      </c>
      <c r="H91" s="3" t="s">
        <v>5</v>
      </c>
      <c r="I91" s="3" t="s">
        <v>6</v>
      </c>
      <c r="J91" s="3" t="s">
        <v>7</v>
      </c>
      <c r="K91" s="3" t="s">
        <v>8</v>
      </c>
      <c r="L91" s="3" t="s">
        <v>9</v>
      </c>
      <c r="M91" s="3" t="s">
        <v>10</v>
      </c>
      <c r="N91" s="3" t="s">
        <v>11</v>
      </c>
      <c r="O91" s="3" t="s">
        <v>63</v>
      </c>
    </row>
    <row r="92" spans="1:15">
      <c r="A92" s="7">
        <v>1004</v>
      </c>
      <c r="B92" s="7" t="s">
        <v>99</v>
      </c>
      <c r="C92" s="26">
        <f>+'[5]11'!$E$25</f>
        <v>40.715732834275165</v>
      </c>
      <c r="D92" s="26">
        <f>+'[5]11'!$F$25</f>
        <v>37.034864632255228</v>
      </c>
      <c r="E92" s="26">
        <f>+'[5]11'!$G$25</f>
        <v>42.710641582019143</v>
      </c>
      <c r="F92" s="26">
        <f>+'[5]11'!$I$25</f>
        <v>37.530711883827202</v>
      </c>
      <c r="G92" s="26">
        <f>+'[5]11'!$J$25</f>
        <v>30.377155577346688</v>
      </c>
      <c r="H92" s="26">
        <f>+'[5]11'!$K$25</f>
        <v>45.633177479656482</v>
      </c>
      <c r="I92" s="26">
        <f>+'[5]11'!$M$25</f>
        <v>39.311175244162754</v>
      </c>
      <c r="J92" s="26">
        <f>+'[5]11'!$N$25</f>
        <v>37.264448394484937</v>
      </c>
      <c r="K92" s="26">
        <f>+'[5]11'!$O$25</f>
        <v>35.534090819848139</v>
      </c>
      <c r="L92" s="26">
        <f>+'[5]11'!$Q$25</f>
        <v>29.364943219850307</v>
      </c>
      <c r="M92" s="26">
        <f>+'[5]11'!$R$25</f>
        <v>24.560769121999201</v>
      </c>
      <c r="N92" s="26">
        <f>+'[5]11'!$S$25</f>
        <v>24.766787402804471</v>
      </c>
      <c r="O92" s="27">
        <f>+'[5]11'!$T$25</f>
        <v>35.885345193831327</v>
      </c>
    </row>
    <row r="93" spans="1:15">
      <c r="A93" s="10">
        <v>1005</v>
      </c>
      <c r="B93" s="10" t="s">
        <v>13</v>
      </c>
      <c r="C93" s="28">
        <f>+'[5]12'!$E$25</f>
        <v>19.844980833228021</v>
      </c>
      <c r="D93" s="28">
        <f>+'[5]12'!$F$25</f>
        <v>16.528878172005971</v>
      </c>
      <c r="E93" s="28">
        <f>+'[5]12'!$G$25</f>
        <v>20.044197444424995</v>
      </c>
      <c r="F93" s="28">
        <f>+'[5]12'!$I$25</f>
        <v>20.350863898150955</v>
      </c>
      <c r="G93" s="28">
        <f>+'[5]12'!$J$25</f>
        <v>20.356702363006324</v>
      </c>
      <c r="H93" s="28">
        <f>+'[5]12'!$K$25</f>
        <v>18.954306188348742</v>
      </c>
      <c r="I93" s="28">
        <f>+'[5]12'!$M$25</f>
        <v>20.028401619944248</v>
      </c>
      <c r="J93" s="28">
        <f>+'[5]12'!$N$25</f>
        <v>16.755828308672235</v>
      </c>
      <c r="K93" s="28">
        <f>+'[5]12'!$O$25</f>
        <v>18.890859380772927</v>
      </c>
      <c r="L93" s="28">
        <f>+'[5]12'!$Q$25</f>
        <v>21.400635988157461</v>
      </c>
      <c r="M93" s="28">
        <f>+'[5]12'!$R$25</f>
        <v>17.160045486225744</v>
      </c>
      <c r="N93" s="28">
        <f>+'[5]12'!$S$25</f>
        <v>13.967941783852886</v>
      </c>
      <c r="O93" s="29">
        <f>+'[5]12'!$T$25</f>
        <v>18.677894669111733</v>
      </c>
    </row>
    <row r="94" spans="1:15">
      <c r="A94" s="10">
        <v>1006</v>
      </c>
      <c r="B94" s="10" t="s">
        <v>14</v>
      </c>
      <c r="C94" s="28">
        <f>+'[5]13'!$E$25</f>
        <v>18.109941829138215</v>
      </c>
      <c r="D94" s="28">
        <f>+'[5]13'!$F$25</f>
        <v>13.325617014483065</v>
      </c>
      <c r="E94" s="28">
        <f>+'[5]13'!$G$25</f>
        <v>17.760440099799581</v>
      </c>
      <c r="F94" s="28">
        <f>+'[5]13'!$I$25</f>
        <v>17.083323249679339</v>
      </c>
      <c r="G94" s="28">
        <f>+'[5]13'!$J$25</f>
        <v>18.334064131034385</v>
      </c>
      <c r="H94" s="28">
        <f>+'[5]13'!$K$25</f>
        <v>20.874896194616774</v>
      </c>
      <c r="I94" s="28">
        <f>+'[5]13'!$M$25</f>
        <v>24.867700107243834</v>
      </c>
      <c r="J94" s="28">
        <f>+'[5]13'!$N$25</f>
        <v>17.390199155633166</v>
      </c>
      <c r="K94" s="28">
        <f>+'[5]13'!$O$25</f>
        <v>19.980409058851187</v>
      </c>
      <c r="L94" s="28">
        <f>+'[5]13'!$Q$25</f>
        <v>20.31594013857945</v>
      </c>
      <c r="M94" s="28">
        <f>+'[5]13'!$R$25</f>
        <v>17.683832924763141</v>
      </c>
      <c r="N94" s="28">
        <f>+'[5]13'!$S$25</f>
        <v>21.10289910356666</v>
      </c>
      <c r="O94" s="29">
        <f>+'[5]13'!$T$25</f>
        <v>19.032757875106164</v>
      </c>
    </row>
    <row r="95" spans="1:15">
      <c r="A95" s="10">
        <v>1007</v>
      </c>
      <c r="B95" s="10" t="s">
        <v>15</v>
      </c>
      <c r="C95" s="28">
        <f>+'[5]14'!$E$25</f>
        <v>28.806452312295384</v>
      </c>
      <c r="D95" s="28">
        <f>+'[5]14'!$F$25</f>
        <v>25.97759769036907</v>
      </c>
      <c r="E95" s="28">
        <f>+'[5]14'!$G$25</f>
        <v>26.940506349031516</v>
      </c>
      <c r="F95" s="28">
        <f>+'[5]14'!$I$25</f>
        <v>29.157857236898153</v>
      </c>
      <c r="G95" s="28">
        <f>+'[5]14'!$J$25</f>
        <v>29.238528653004433</v>
      </c>
      <c r="H95" s="28">
        <f>+'[5]14'!$K$25</f>
        <v>32.284566747524558</v>
      </c>
      <c r="I95" s="28">
        <f>+'[5]14'!$M$25</f>
        <v>28.839098175691991</v>
      </c>
      <c r="J95" s="28">
        <f>+'[5]14'!$N$25</f>
        <v>20.29513528731885</v>
      </c>
      <c r="K95" s="28">
        <f>+'[5]14'!$O$25</f>
        <v>20.501641736592486</v>
      </c>
      <c r="L95" s="28">
        <f>+'[5]14'!$Q$25</f>
        <v>15.646281064827098</v>
      </c>
      <c r="M95" s="28">
        <f>+'[5]14'!$R$25</f>
        <v>15.032310698943565</v>
      </c>
      <c r="N95" s="28">
        <f>+'[5]14'!$S$25</f>
        <v>17.856009006473403</v>
      </c>
      <c r="O95" s="29">
        <f>+'[5]14'!$T$25</f>
        <v>24.471192938505578</v>
      </c>
    </row>
    <row r="96" spans="1:15">
      <c r="A96" s="10">
        <v>1008</v>
      </c>
      <c r="B96" s="10" t="s">
        <v>16</v>
      </c>
      <c r="C96" s="28">
        <f>+'[5]15'!$E$25</f>
        <v>24.928539927804909</v>
      </c>
      <c r="D96" s="28">
        <f>+'[5]15'!$F$25</f>
        <v>23.865236176513424</v>
      </c>
      <c r="E96" s="28">
        <f>+'[5]15'!$G$25</f>
        <v>28.923923619557286</v>
      </c>
      <c r="F96" s="28">
        <f>+'[5]15'!$I$25</f>
        <v>22.264127839343661</v>
      </c>
      <c r="G96" s="28">
        <f>+'[5]15'!$J$25</f>
        <v>14.696273473399028</v>
      </c>
      <c r="H96" s="28">
        <f>+'[5]15'!$K$25</f>
        <v>28.458416454564215</v>
      </c>
      <c r="I96" s="28">
        <f>+'[5]15'!$M$25</f>
        <v>22.311507598715199</v>
      </c>
      <c r="J96" s="28">
        <f>+'[5]15'!$N$25</f>
        <v>12.421687514600633</v>
      </c>
      <c r="K96" s="28">
        <f>+'[5]15'!$O$25</f>
        <v>15.511973625418142</v>
      </c>
      <c r="L96" s="28">
        <f>+'[5]15'!$Q$25</f>
        <v>20.647471463837899</v>
      </c>
      <c r="M96" s="28">
        <f>+'[5]15'!$R$25</f>
        <v>18.714187628737282</v>
      </c>
      <c r="N96" s="28">
        <f>+'[5]15'!$S$25</f>
        <v>18.649489450312352</v>
      </c>
      <c r="O96" s="29">
        <f>+'[5]15'!$T$25</f>
        <v>20.650769698994804</v>
      </c>
    </row>
    <row r="97" spans="1:15">
      <c r="A97" s="10">
        <v>1009</v>
      </c>
      <c r="B97" s="10" t="s">
        <v>17</v>
      </c>
      <c r="C97" s="28">
        <f>+'[5]16'!$E$25</f>
        <v>31.897175218926975</v>
      </c>
      <c r="D97" s="28">
        <f>+'[5]16'!$F$25</f>
        <v>24.698578130869503</v>
      </c>
      <c r="E97" s="28">
        <f>+'[5]16'!$G$25</f>
        <v>24.417877638537288</v>
      </c>
      <c r="F97" s="28">
        <f>+'[5]16'!$I$25</f>
        <v>25.183485009511386</v>
      </c>
      <c r="G97" s="28">
        <f>+'[5]16'!$J$25</f>
        <v>25.552838028824588</v>
      </c>
      <c r="H97" s="28">
        <f>+'[5]16'!$K$25</f>
        <v>28.712586425469553</v>
      </c>
      <c r="I97" s="28">
        <f>+'[5]16'!$M$25</f>
        <v>31.735026097741642</v>
      </c>
      <c r="J97" s="28">
        <f>+'[5]16'!$N$25</f>
        <v>21.282248666972706</v>
      </c>
      <c r="K97" s="28">
        <f>+'[5]16'!$O$25</f>
        <v>18.1370940756882</v>
      </c>
      <c r="L97" s="28">
        <f>+'[5]16'!$Q$25</f>
        <v>27.408696940514115</v>
      </c>
      <c r="M97" s="28">
        <f>+'[5]16'!$R$25</f>
        <v>18.401723606209089</v>
      </c>
      <c r="N97" s="28">
        <f>+'[5]16'!$S$25</f>
        <v>26.427138865557026</v>
      </c>
      <c r="O97" s="29">
        <f>+'[5]16'!$T$25</f>
        <v>25.211754151098795</v>
      </c>
    </row>
    <row r="98" spans="1:15">
      <c r="A98" s="10">
        <v>1010</v>
      </c>
      <c r="B98" s="10" t="s">
        <v>19</v>
      </c>
      <c r="C98" s="28">
        <f>+'[5]18'!$E$25</f>
        <v>31.917238712172484</v>
      </c>
      <c r="D98" s="28">
        <f>+'[5]18'!$F$25</f>
        <v>32.332905725580545</v>
      </c>
      <c r="E98" s="28">
        <f>+'[5]18'!$G$25</f>
        <v>30.535434895984238</v>
      </c>
      <c r="F98" s="28">
        <f>+'[5]18'!$I$25</f>
        <v>34.344888981985754</v>
      </c>
      <c r="G98" s="28">
        <f>+'[5]18'!$J$25</f>
        <v>25.920878372066184</v>
      </c>
      <c r="H98" s="28">
        <f>+'[5]18'!$K$25</f>
        <v>33.021473257059121</v>
      </c>
      <c r="I98" s="28">
        <f>+'[5]18'!$M$25</f>
        <v>31.892575323708289</v>
      </c>
      <c r="J98" s="28">
        <f>+'[5]18'!$N$25</f>
        <v>13.727573479427774</v>
      </c>
      <c r="K98" s="28">
        <f>+'[5]18'!$O$25</f>
        <v>30.502534182608056</v>
      </c>
      <c r="L98" s="28">
        <f>+'[5]18'!$Q$25</f>
        <v>33.975180581636813</v>
      </c>
      <c r="M98" s="28">
        <f>+'[5]18'!$R$25</f>
        <v>37.80722405327235</v>
      </c>
      <c r="N98" s="28">
        <f>+'[5]18'!$S$25</f>
        <v>39.472861389408784</v>
      </c>
      <c r="O98" s="29">
        <f>+'[5]18'!$T$25</f>
        <v>31.46568634816332</v>
      </c>
    </row>
    <row r="99" spans="1:15">
      <c r="A99" s="10">
        <v>1011</v>
      </c>
      <c r="B99" s="10" t="s">
        <v>20</v>
      </c>
      <c r="C99" s="28">
        <f>+'[5]19'!$E$25</f>
        <v>18.260617996906678</v>
      </c>
      <c r="D99" s="28">
        <f>+'[5]19'!$F$25</f>
        <v>14.43378695014832</v>
      </c>
      <c r="E99" s="28">
        <f>+'[5]19'!$G$25</f>
        <v>13.523320852401424</v>
      </c>
      <c r="F99" s="28">
        <f>+'[5]19'!$I$25</f>
        <v>8.0384493503749876</v>
      </c>
      <c r="G99" s="28">
        <f>+'[5]19'!$J$25</f>
        <v>17.243375791839792</v>
      </c>
      <c r="H99" s="28">
        <f>+'[5]19'!$K$25</f>
        <v>12.054881794807619</v>
      </c>
      <c r="I99" s="28">
        <f>+'[5]19'!$M$25</f>
        <v>10.763314137319233</v>
      </c>
      <c r="J99" s="28">
        <f>+'[5]19'!$N$25</f>
        <v>3.7919879121304869</v>
      </c>
      <c r="K99" s="28">
        <f>+'[5]19'!$O$25</f>
        <v>7.0691000164230582</v>
      </c>
      <c r="L99" s="28">
        <f>+'[5]19'!$Q$25</f>
        <v>9.5673491851055044</v>
      </c>
      <c r="M99" s="28">
        <f>+'[5]19'!$R$25</f>
        <v>8.6435233284371673</v>
      </c>
      <c r="N99" s="28">
        <f>+'[5]19'!$S$25</f>
        <v>8.9728115473153736</v>
      </c>
      <c r="O99" s="29">
        <f>+'[5]19'!$T$25</f>
        <v>10.937273622056445</v>
      </c>
    </row>
    <row r="100" spans="1:15">
      <c r="A100" s="10">
        <v>1012</v>
      </c>
      <c r="B100" s="10" t="s">
        <v>21</v>
      </c>
      <c r="C100" s="28">
        <f>+'[5]20'!$E$25</f>
        <v>30.731758582105698</v>
      </c>
      <c r="D100" s="28">
        <f>+'[5]20'!$F$25</f>
        <v>30.604484755101087</v>
      </c>
      <c r="E100" s="28">
        <f>+'[5]20'!$G$25</f>
        <v>28.884279611169585</v>
      </c>
      <c r="F100" s="28">
        <f>+'[5]20'!$I$25</f>
        <v>28.087574037894999</v>
      </c>
      <c r="G100" s="28">
        <f>+'[5]20'!$J$25</f>
        <v>28.31865640906333</v>
      </c>
      <c r="H100" s="28">
        <f>+'[5]20'!$K$25</f>
        <v>30.179542383510807</v>
      </c>
      <c r="I100" s="28">
        <f>+'[5]20'!$M$25</f>
        <v>28.692209622223714</v>
      </c>
      <c r="J100" s="28">
        <f>+'[5]20'!$N$25</f>
        <v>25.937744499838445</v>
      </c>
      <c r="K100" s="28">
        <f>+'[5]20'!$O$25</f>
        <v>26.581960729370078</v>
      </c>
      <c r="L100" s="28">
        <f>+'[5]20'!$Q$25</f>
        <v>25.920690259006321</v>
      </c>
      <c r="M100" s="28">
        <f>+'[5]20'!$R$25</f>
        <v>26.049276744555716</v>
      </c>
      <c r="N100" s="28">
        <f>+'[5]20'!$S$25</f>
        <v>28.214632480146243</v>
      </c>
      <c r="O100" s="29">
        <f>+'[5]20'!$T$25</f>
        <v>28.163820663242536</v>
      </c>
    </row>
    <row r="101" spans="1:15">
      <c r="A101" s="10">
        <v>1013</v>
      </c>
      <c r="B101" s="10" t="s">
        <v>22</v>
      </c>
      <c r="C101" s="28">
        <f>+'[5]21'!$E$25</f>
        <v>27.980475899938988</v>
      </c>
      <c r="D101" s="28">
        <f>+'[5]21'!$F$25</f>
        <v>27.565605806811838</v>
      </c>
      <c r="E101" s="28">
        <f>+'[5]21'!$G$25</f>
        <v>27.404011461318053</v>
      </c>
      <c r="F101" s="28">
        <f>+'[5]21'!$I$25</f>
        <v>26.227578475336323</v>
      </c>
      <c r="G101" s="28">
        <f>+'[5]21'!$J$25</f>
        <v>26.081229418221735</v>
      </c>
      <c r="H101" s="28">
        <f>+'[5]21'!$K$25</f>
        <v>27.326607818411098</v>
      </c>
      <c r="I101" s="28">
        <f>+'[5]21'!$M$25</f>
        <v>27.365364308342134</v>
      </c>
      <c r="J101" s="28">
        <f>+'[5]21'!$N$25</f>
        <v>27.159253945480632</v>
      </c>
      <c r="K101" s="28">
        <f>+'[5]21'!$O$25</f>
        <v>27.067307692307693</v>
      </c>
      <c r="L101" s="28">
        <f>+'[5]21'!$Q$25</f>
        <v>27.254845241538906</v>
      </c>
      <c r="M101" s="28">
        <f>+'[5]21'!$R$25</f>
        <v>26.834415584415584</v>
      </c>
      <c r="N101" s="28">
        <f>+'[5]21'!$S$25</f>
        <v>26.304604486422669</v>
      </c>
      <c r="O101" s="29">
        <f>+'[5]21'!$T$25</f>
        <v>27.041801391053525</v>
      </c>
    </row>
    <row r="102" spans="1:15">
      <c r="A102" s="10">
        <v>1014</v>
      </c>
      <c r="B102" s="10" t="s">
        <v>23</v>
      </c>
      <c r="C102" s="28">
        <f>+'[5]22'!$E$25</f>
        <v>36.523709813464919</v>
      </c>
      <c r="D102" s="28">
        <f>+'[5]22'!$F$25</f>
        <v>23.00091795015971</v>
      </c>
      <c r="E102" s="28">
        <f>+'[5]22'!$G$25</f>
        <v>23.856001881966563</v>
      </c>
      <c r="F102" s="28">
        <f>+'[5]22'!$I$25</f>
        <v>19.49242215945543</v>
      </c>
      <c r="G102" s="28">
        <f>+'[5]22'!$J$25</f>
        <v>16.762027530733004</v>
      </c>
      <c r="H102" s="28">
        <f>+'[5]22'!$K$25</f>
        <v>27.665017334814365</v>
      </c>
      <c r="I102" s="28">
        <f>+'[5]22'!$M$25</f>
        <v>28.11827577880771</v>
      </c>
      <c r="J102" s="28">
        <f>+'[5]22'!$N$25</f>
        <v>12.687178299632643</v>
      </c>
      <c r="K102" s="28">
        <f>+'[5]22'!$O$25</f>
        <v>14.9734480713146</v>
      </c>
      <c r="L102" s="28">
        <f>+'[5]22'!$Q$25</f>
        <v>20.323676977793856</v>
      </c>
      <c r="M102" s="28">
        <f>+'[5]22'!$R$25</f>
        <v>20.434498605032005</v>
      </c>
      <c r="N102" s="28">
        <f>+'[5]22'!$S$25</f>
        <v>22.691829455277848</v>
      </c>
      <c r="O102" s="29">
        <f>+'[5]22'!$T$25</f>
        <v>22.389924468543814</v>
      </c>
    </row>
    <row r="103" spans="1:15">
      <c r="A103" s="10">
        <v>1015</v>
      </c>
      <c r="B103" s="10" t="s">
        <v>24</v>
      </c>
      <c r="C103" s="28">
        <f>+'[5]23'!$E$25</f>
        <v>17.733363846721083</v>
      </c>
      <c r="D103" s="28">
        <f>+'[5]23'!$F$25</f>
        <v>16.529209621993129</v>
      </c>
      <c r="E103" s="28">
        <f>+'[5]23'!$G$25</f>
        <v>18.015113478521275</v>
      </c>
      <c r="F103" s="28">
        <f>+'[5]23'!$I$25</f>
        <v>17.941118599045698</v>
      </c>
      <c r="G103" s="28">
        <f>+'[5]23'!$J$25</f>
        <v>17.571218656681044</v>
      </c>
      <c r="H103" s="28">
        <f>+'[5]23'!$K$25</f>
        <v>16.941695605629391</v>
      </c>
      <c r="I103" s="28">
        <f>+'[5]23'!$M$25</f>
        <v>16.433609357808795</v>
      </c>
      <c r="J103" s="28">
        <f>+'[5]23'!$N$25</f>
        <v>15.743795655749601</v>
      </c>
      <c r="K103" s="28">
        <f>+'[5]23'!$O$25</f>
        <v>16.631424209871657</v>
      </c>
      <c r="L103" s="28">
        <f>+'[5]23'!$Q$25</f>
        <v>18.291365692297305</v>
      </c>
      <c r="M103" s="28">
        <f>+'[5]23'!$R$25</f>
        <v>17.01135616655711</v>
      </c>
      <c r="N103" s="28">
        <f>+'[5]23'!$S$25</f>
        <v>17.235778509186751</v>
      </c>
      <c r="O103" s="29">
        <f>+'[5]23'!$T$25</f>
        <v>17.141973936960834</v>
      </c>
    </row>
    <row r="104" spans="1:15">
      <c r="A104" s="10">
        <v>1016</v>
      </c>
      <c r="B104" s="10" t="s">
        <v>25</v>
      </c>
      <c r="C104" s="28">
        <f>+'[5]24'!$E$25</f>
        <v>44.690523152061616</v>
      </c>
      <c r="D104" s="28">
        <f>+'[5]24'!$F$25</f>
        <v>40.987259147680916</v>
      </c>
      <c r="E104" s="28">
        <f>+'[5]24'!$G$25</f>
        <v>36.852923606605813</v>
      </c>
      <c r="F104" s="28">
        <f>+'[5]24'!$I$25</f>
        <v>32.571264587717621</v>
      </c>
      <c r="G104" s="28">
        <f>+'[5]24'!$J$25</f>
        <v>27.146953405017921</v>
      </c>
      <c r="H104" s="28">
        <f>+'[5]24'!$K$25</f>
        <v>42.300590089066752</v>
      </c>
      <c r="I104" s="28">
        <f>+'[5]24'!$M$25</f>
        <v>35.156527274673394</v>
      </c>
      <c r="J104" s="28">
        <f>+'[5]24'!$N$25</f>
        <v>18.179642041688147</v>
      </c>
      <c r="K104" s="28">
        <f>+'[5]24'!$O$25</f>
        <v>27.394096659098281</v>
      </c>
      <c r="L104" s="28">
        <f>+'[5]24'!$Q$25</f>
        <v>39.759816258215849</v>
      </c>
      <c r="M104" s="28">
        <f>+'[5]24'!$R$25</f>
        <v>31.876314062646472</v>
      </c>
      <c r="N104" s="28">
        <f>+'[5]24'!$S$25</f>
        <v>28.726459319193545</v>
      </c>
      <c r="O104" s="29">
        <f>+'[5]24'!$T$25</f>
        <v>34.016212842476016</v>
      </c>
    </row>
    <row r="105" spans="1:15">
      <c r="A105" s="10">
        <v>1017</v>
      </c>
      <c r="B105" s="10" t="s">
        <v>26</v>
      </c>
      <c r="C105" s="28">
        <f>+'[5]25'!$E$25</f>
        <v>30.1436406372421</v>
      </c>
      <c r="D105" s="28">
        <f>+'[5]25'!$F$25</f>
        <v>24.9995458723429</v>
      </c>
      <c r="E105" s="28">
        <f>+'[5]25'!$G$25</f>
        <v>32.199514127204004</v>
      </c>
      <c r="F105" s="28">
        <f>+'[5]25'!$I$25</f>
        <v>30.666328714655851</v>
      </c>
      <c r="G105" s="28">
        <f>+'[5]25'!$J$25</f>
        <v>20.073605700526596</v>
      </c>
      <c r="H105" s="28">
        <f>+'[5]25'!$K$25</f>
        <v>34.351549215464665</v>
      </c>
      <c r="I105" s="28">
        <f>+'[5]25'!$M$25</f>
        <v>35.304558638902115</v>
      </c>
      <c r="J105" s="28">
        <f>+'[5]25'!$N$25</f>
        <v>27.492893301349632</v>
      </c>
      <c r="K105" s="28">
        <f>+'[5]25'!$O$25</f>
        <v>31.965321100323415</v>
      </c>
      <c r="L105" s="28">
        <f>+'[5]25'!$Q$25</f>
        <v>32.26953942151107</v>
      </c>
      <c r="M105" s="28">
        <f>+'[5]25'!$R$25</f>
        <v>33.597060095114571</v>
      </c>
      <c r="N105" s="28">
        <f>+'[5]25'!$S$25</f>
        <v>33.346648230654992</v>
      </c>
      <c r="O105" s="29">
        <f>+'[5]25'!$T$25</f>
        <v>30.654201843002678</v>
      </c>
    </row>
    <row r="106" spans="1:15">
      <c r="A106" s="10">
        <v>1018</v>
      </c>
      <c r="B106" s="10" t="s">
        <v>27</v>
      </c>
      <c r="C106" s="28">
        <f>+'[5]26'!$E$25</f>
        <v>33.288762605159064</v>
      </c>
      <c r="D106" s="28">
        <f>+'[5]26'!$F$25</f>
        <v>31.412195634084316</v>
      </c>
      <c r="E106" s="28">
        <f>+'[5]26'!$G$25</f>
        <v>32.595941296724121</v>
      </c>
      <c r="F106" s="28">
        <f>+'[5]26'!$I$25</f>
        <v>31.258274857672447</v>
      </c>
      <c r="G106" s="28">
        <f>+'[5]26'!$J$25</f>
        <v>28.372104996696329</v>
      </c>
      <c r="H106" s="28">
        <f>+'[5]26'!$K$25</f>
        <v>31.237031826973801</v>
      </c>
      <c r="I106" s="28">
        <f>+'[5]26'!$M$25</f>
        <v>29.220539645319711</v>
      </c>
      <c r="J106" s="28">
        <f>+'[5]26'!$N$25</f>
        <v>20.601966687280413</v>
      </c>
      <c r="K106" s="28">
        <f>+'[5]26'!$O$25</f>
        <v>30.046178820785197</v>
      </c>
      <c r="L106" s="28">
        <f>+'[5]26'!$Q$25</f>
        <v>31.171974614060236</v>
      </c>
      <c r="M106" s="28">
        <f>+'[5]26'!$R$25</f>
        <v>31.170044108182775</v>
      </c>
      <c r="N106" s="28">
        <f>+'[5]26'!$S$25</f>
        <v>30.499861870359052</v>
      </c>
      <c r="O106" s="29">
        <f>+'[5]26'!$T$25</f>
        <v>29.940008929335519</v>
      </c>
    </row>
    <row r="107" spans="1:15">
      <c r="A107" s="10">
        <v>1019</v>
      </c>
      <c r="B107" s="10" t="s">
        <v>28</v>
      </c>
      <c r="C107" s="28">
        <f>+'[5]27'!$E$25</f>
        <v>37.67973260407171</v>
      </c>
      <c r="D107" s="28">
        <f>+'[5]27'!$F$25</f>
        <v>31.733944597692219</v>
      </c>
      <c r="E107" s="28">
        <f>+'[5]27'!$G$25</f>
        <v>27.847758363808751</v>
      </c>
      <c r="F107" s="28">
        <f>+'[5]27'!$I$25</f>
        <v>33.729578380270247</v>
      </c>
      <c r="G107" s="28">
        <f>+'[5]27'!$J$25</f>
        <v>26.673265926606803</v>
      </c>
      <c r="H107" s="28">
        <f>+'[5]27'!$K$25</f>
        <v>26.031812978249082</v>
      </c>
      <c r="I107" s="28">
        <f>+'[5]27'!$M$25</f>
        <v>35.126803497553318</v>
      </c>
      <c r="J107" s="28">
        <f>+'[5]27'!$N$25</f>
        <v>14.55339029937911</v>
      </c>
      <c r="K107" s="28">
        <f>+'[5]27'!$O$25</f>
        <v>15.5256773981333</v>
      </c>
      <c r="L107" s="28">
        <f>+'[5]27'!$Q$25</f>
        <v>25.884147565332583</v>
      </c>
      <c r="M107" s="28">
        <f>+'[5]27'!$R$25</f>
        <v>24.535888086292235</v>
      </c>
      <c r="N107" s="28">
        <f>+'[5]27'!$S$25</f>
        <v>25.011027790030877</v>
      </c>
      <c r="O107" s="29">
        <f>+'[5]27'!$T$25</f>
        <v>27.238148455322829</v>
      </c>
    </row>
    <row r="108" spans="1:15">
      <c r="A108" s="10">
        <v>1020</v>
      </c>
      <c r="B108" s="10" t="s">
        <v>29</v>
      </c>
      <c r="C108" s="28">
        <f>+'[5]28'!$E$25</f>
        <v>29.325789193580011</v>
      </c>
      <c r="D108" s="28">
        <f>+'[5]28'!$F$25</f>
        <v>28.325990372464293</v>
      </c>
      <c r="E108" s="28">
        <f>+'[5]28'!$G$25</f>
        <v>32.186104290199729</v>
      </c>
      <c r="F108" s="28">
        <f>+'[5]28'!$I$25</f>
        <v>31.905531469654353</v>
      </c>
      <c r="G108" s="28">
        <f>+'[5]28'!$J$25</f>
        <v>26.708801056504104</v>
      </c>
      <c r="H108" s="28">
        <f>+'[5]28'!$K$25</f>
        <v>34.561381482237117</v>
      </c>
      <c r="I108" s="28">
        <f>+'[5]28'!$M$25</f>
        <v>32.709211104121913</v>
      </c>
      <c r="J108" s="28">
        <f>+'[5]28'!$N$25</f>
        <v>32.264833822370903</v>
      </c>
      <c r="K108" s="28">
        <f>+'[5]28'!$O$25</f>
        <v>23.892230609573918</v>
      </c>
      <c r="L108" s="28">
        <f>+'[5]28'!$Q$25</f>
        <v>28.773229084229499</v>
      </c>
      <c r="M108" s="28">
        <f>+'[5]28'!$R$25</f>
        <v>28.015324932960102</v>
      </c>
      <c r="N108" s="28">
        <f>+'[5]28'!$S$25</f>
        <v>27.859098356040231</v>
      </c>
      <c r="O108" s="29">
        <f>+'[5]28'!$T$25</f>
        <v>29.791047233441976</v>
      </c>
    </row>
    <row r="109" spans="1:15">
      <c r="A109" s="10">
        <v>1021</v>
      </c>
      <c r="B109" s="10" t="s">
        <v>30</v>
      </c>
      <c r="C109" s="28">
        <f>+'[5]29'!$E$25</f>
        <v>14.916096120284601</v>
      </c>
      <c r="D109" s="28">
        <f>+'[5]29'!$F$25</f>
        <v>14.894441216347085</v>
      </c>
      <c r="E109" s="28">
        <f>+'[5]29'!$G$25</f>
        <v>14.792812712282057</v>
      </c>
      <c r="F109" s="28">
        <f>+'[5]29'!$I$25</f>
        <v>14.705458923920583</v>
      </c>
      <c r="G109" s="28">
        <f>+'[5]29'!$J$25</f>
        <v>14.6818092813785</v>
      </c>
      <c r="H109" s="28">
        <f>+'[5]29'!$K$25</f>
        <v>14.560062708210856</v>
      </c>
      <c r="I109" s="28">
        <f>+'[5]29'!$M$25</f>
        <v>15.384615384615385</v>
      </c>
      <c r="J109" s="28">
        <f>+'[5]29'!$N$25</f>
        <v>13.183181280621726</v>
      </c>
      <c r="K109" s="28">
        <f>+'[5]29'!$O$25</f>
        <v>14.442195361748887</v>
      </c>
      <c r="L109" s="28">
        <f>+'[5]29'!$Q$25</f>
        <v>14.367406111929307</v>
      </c>
      <c r="M109" s="28">
        <f>+'[5]29'!$R$25</f>
        <v>14.334598469787336</v>
      </c>
      <c r="N109" s="28">
        <f>+'[5]29'!$S$25</f>
        <v>14.355731414294766</v>
      </c>
      <c r="O109" s="29">
        <f>+'[5]29'!$T$25</f>
        <v>14.516506769962218</v>
      </c>
    </row>
    <row r="110" spans="1:15">
      <c r="A110" s="10">
        <v>1022</v>
      </c>
      <c r="B110" s="10" t="s">
        <v>31</v>
      </c>
      <c r="C110" s="28">
        <f>+'[5]30'!$E$25</f>
        <v>34.195199342754691</v>
      </c>
      <c r="D110" s="28">
        <f>+'[5]30'!$F$25</f>
        <v>22.402373637669818</v>
      </c>
      <c r="E110" s="28">
        <f>+'[5]30'!$G$25</f>
        <v>24.39001128208707</v>
      </c>
      <c r="F110" s="28">
        <f>+'[5]30'!$I$25</f>
        <v>29.574649291964715</v>
      </c>
      <c r="G110" s="28">
        <f>+'[5]30'!$J$25</f>
        <v>21.85169048656396</v>
      </c>
      <c r="H110" s="28">
        <f>+'[5]30'!$K$25</f>
        <v>28.203403846793627</v>
      </c>
      <c r="I110" s="28">
        <f>+'[5]30'!$M$25</f>
        <v>33.403526428861753</v>
      </c>
      <c r="J110" s="28">
        <f>+'[5]30'!$N$25</f>
        <v>22.274992648231827</v>
      </c>
      <c r="K110" s="28">
        <f>+'[5]30'!$O$25</f>
        <v>22.121468670102374</v>
      </c>
      <c r="L110" s="28">
        <f>+'[5]30'!$Q$25</f>
        <v>31.685694064674095</v>
      </c>
      <c r="M110" s="28">
        <f>+'[5]30'!$R$25</f>
        <v>24.889116523816305</v>
      </c>
      <c r="N110" s="28">
        <f>+'[5]30'!$S$25</f>
        <v>26.719488633127565</v>
      </c>
      <c r="O110" s="29">
        <f>+'[5]30'!$T$25</f>
        <v>26.937035883539959</v>
      </c>
    </row>
    <row r="111" spans="1:15">
      <c r="A111" s="10">
        <v>1023</v>
      </c>
      <c r="B111" s="10" t="s">
        <v>32</v>
      </c>
      <c r="C111" s="28">
        <f>+'[5]31'!$E$25</f>
        <v>28.284062894905844</v>
      </c>
      <c r="D111" s="28">
        <f>+'[5]31'!$F$25</f>
        <v>24.515641529393985</v>
      </c>
      <c r="E111" s="28">
        <f>+'[5]31'!$G$25</f>
        <v>29.234053033412692</v>
      </c>
      <c r="F111" s="28">
        <f>+'[5]31'!$I$25</f>
        <v>28.260115940912506</v>
      </c>
      <c r="G111" s="28">
        <f>+'[5]31'!$J$25</f>
        <v>25.50079868756206</v>
      </c>
      <c r="H111" s="28">
        <f>+'[5]31'!$K$25</f>
        <v>30.919518887582267</v>
      </c>
      <c r="I111" s="28">
        <f>+'[5]31'!$M$25</f>
        <v>28.291457730846446</v>
      </c>
      <c r="J111" s="28">
        <f>+'[5]31'!$N$25</f>
        <v>21.122780876928388</v>
      </c>
      <c r="K111" s="28">
        <f>+'[5]31'!$O$25</f>
        <v>19.30891543059321</v>
      </c>
      <c r="L111" s="28">
        <f>+'[5]31'!$Q$25</f>
        <v>24.928874061035266</v>
      </c>
      <c r="M111" s="28">
        <f>+'[5]31'!$R$25</f>
        <v>24.904400606980275</v>
      </c>
      <c r="N111" s="28">
        <f>+'[5]31'!$S$25</f>
        <v>24.813880322711274</v>
      </c>
      <c r="O111" s="29">
        <f>+'[5]31'!$T$25</f>
        <v>25.841075321224341</v>
      </c>
    </row>
    <row r="112" spans="1:15">
      <c r="A112" s="10">
        <v>1024</v>
      </c>
      <c r="B112" s="10" t="s">
        <v>33</v>
      </c>
      <c r="C112" s="28">
        <f>+'[5]32'!$E$25</f>
        <v>27.749223457809954</v>
      </c>
      <c r="D112" s="28">
        <f>+'[5]32'!$F$25</f>
        <v>30.518604895600237</v>
      </c>
      <c r="E112" s="28">
        <f>+'[5]32'!$G$25</f>
        <v>29.092089293672093</v>
      </c>
      <c r="F112" s="28">
        <f>+'[5]32'!$I$25</f>
        <v>29.776618549359441</v>
      </c>
      <c r="G112" s="28">
        <f>+'[5]32'!$J$25</f>
        <v>22.354506516580997</v>
      </c>
      <c r="H112" s="28">
        <f>+'[5]32'!$K$25</f>
        <v>28.316363308704272</v>
      </c>
      <c r="I112" s="28">
        <f>+'[5]32'!$M$25</f>
        <v>33.522473557204393</v>
      </c>
      <c r="J112" s="28">
        <f>+'[5]32'!$N$25</f>
        <v>22.913845316994049</v>
      </c>
      <c r="K112" s="28">
        <f>+'[5]32'!$O$25</f>
        <v>19.575849657512794</v>
      </c>
      <c r="L112" s="28">
        <f>+'[5]32'!$Q$25</f>
        <v>30.662074381742212</v>
      </c>
      <c r="M112" s="28">
        <f>+'[5]32'!$R$25</f>
        <v>27.792406400756303</v>
      </c>
      <c r="N112" s="28">
        <f>+'[5]32'!$S$25</f>
        <v>25.751458836160804</v>
      </c>
      <c r="O112" s="29">
        <f>+'[5]32'!$T$25</f>
        <v>27.367711048944635</v>
      </c>
    </row>
    <row r="113" spans="1:15">
      <c r="A113" s="10">
        <v>1025</v>
      </c>
      <c r="B113" s="10" t="s">
        <v>34</v>
      </c>
      <c r="C113" s="28">
        <f>+'[5]33'!$E$25</f>
        <v>45.522187797321365</v>
      </c>
      <c r="D113" s="28">
        <f>+'[5]33'!$F$25</f>
        <v>27.496174998966215</v>
      </c>
      <c r="E113" s="28">
        <f>+'[5]33'!$G$25</f>
        <v>35.244788623439469</v>
      </c>
      <c r="F113" s="28">
        <f>+'[5]33'!$I$25</f>
        <v>33.436296470958105</v>
      </c>
      <c r="G113" s="28">
        <f>+'[5]33'!$J$25</f>
        <v>32.623171239235525</v>
      </c>
      <c r="H113" s="28">
        <f>+'[5]33'!$K$25</f>
        <v>33.234275155901145</v>
      </c>
      <c r="I113" s="28">
        <f>+'[5]33'!$M$25</f>
        <v>45.2058445322442</v>
      </c>
      <c r="J113" s="28">
        <f>+'[5]33'!$N$25</f>
        <v>26.738398990607038</v>
      </c>
      <c r="K113" s="28">
        <f>+'[5]33'!$O$25</f>
        <v>25.941704375198633</v>
      </c>
      <c r="L113" s="28">
        <f>+'[5]33'!$Q$25</f>
        <v>35.886043799589331</v>
      </c>
      <c r="M113" s="28">
        <f>+'[5]33'!$R$25</f>
        <v>41.421710027872578</v>
      </c>
      <c r="N113" s="28">
        <f>+'[5]33'!$S$25</f>
        <v>34.233760378705341</v>
      </c>
      <c r="O113" s="29">
        <f>+'[5]33'!$T$25</f>
        <v>34.869696601659179</v>
      </c>
    </row>
    <row r="114" spans="1:15">
      <c r="A114" s="10">
        <v>1026</v>
      </c>
      <c r="B114" s="10" t="s">
        <v>35</v>
      </c>
      <c r="C114" s="28">
        <f>+'[5]34'!$E$25</f>
        <v>22.458122321776393</v>
      </c>
      <c r="D114" s="28">
        <f>+'[5]34'!$F$25</f>
        <v>11.501379153275805</v>
      </c>
      <c r="E114" s="28">
        <f>+'[5]34'!$G$25</f>
        <v>16.269673010251164</v>
      </c>
      <c r="F114" s="28">
        <f>+'[5]34'!$I$25</f>
        <v>10.295585412667947</v>
      </c>
      <c r="G114" s="28">
        <f>+'[5]34'!$J$25</f>
        <v>9.1687884574580938</v>
      </c>
      <c r="H114" s="28">
        <f>+'[5]34'!$K$25</f>
        <v>14.478754817076222</v>
      </c>
      <c r="I114" s="28">
        <f>+'[5]34'!$M$25</f>
        <v>13.080812682215743</v>
      </c>
      <c r="J114" s="28">
        <f>+'[5]34'!$N$25</f>
        <v>2.2547705955736266</v>
      </c>
      <c r="K114" s="28">
        <f>+'[5]34'!$O$25</f>
        <v>3.3281165941213868</v>
      </c>
      <c r="L114" s="28">
        <f>+'[5]34'!$Q$25</f>
        <v>10.640757061330637</v>
      </c>
      <c r="M114" s="28">
        <f>+'[5]34'!$R$25</f>
        <v>3.9041660604297008</v>
      </c>
      <c r="N114" s="28">
        <f>+'[5]34'!$S$25</f>
        <v>7.946455429660082</v>
      </c>
      <c r="O114" s="29">
        <f>+'[5]34'!$T$25</f>
        <v>10.413875607887482</v>
      </c>
    </row>
    <row r="115" spans="1:15">
      <c r="A115" s="10">
        <v>1027</v>
      </c>
      <c r="B115" s="10" t="s">
        <v>36</v>
      </c>
      <c r="C115" s="28">
        <f>+'[5]35'!$E$25</f>
        <v>19.69879752500292</v>
      </c>
      <c r="D115" s="28">
        <f>+'[5]35'!$F$25</f>
        <v>10.414784217546577</v>
      </c>
      <c r="E115" s="28">
        <f>+'[5]35'!$G$25</f>
        <v>14.022910104921058</v>
      </c>
      <c r="F115" s="28">
        <f>+'[5]35'!$I$25</f>
        <v>12.234436635229571</v>
      </c>
      <c r="G115" s="28">
        <f>+'[5]35'!$J$25</f>
        <v>7.3756850010148165</v>
      </c>
      <c r="H115" s="28">
        <f>+'[5]35'!$K$25</f>
        <v>26.454626881399392</v>
      </c>
      <c r="I115" s="28">
        <f>+'[5]35'!$M$25</f>
        <v>21.791142803527865</v>
      </c>
      <c r="J115" s="28">
        <f>+'[5]35'!$N$25</f>
        <v>3.2011499112200896</v>
      </c>
      <c r="K115" s="28">
        <f>+'[5]35'!$O$25</f>
        <v>1.9236707780058491</v>
      </c>
      <c r="L115" s="28">
        <f>+'[5]35'!$Q$25</f>
        <v>13.991870920064047</v>
      </c>
      <c r="M115" s="28">
        <f>+'[5]35'!$R$25</f>
        <v>6.2764667638945015</v>
      </c>
      <c r="N115" s="28">
        <f>+'[5]35'!$S$25</f>
        <v>12.423270089285714</v>
      </c>
      <c r="O115" s="29">
        <f>+'[5]35'!$T$25</f>
        <v>12.601076413079261</v>
      </c>
    </row>
    <row r="116" spans="1:15">
      <c r="A116" s="10">
        <v>1028</v>
      </c>
      <c r="B116" s="10" t="s">
        <v>37</v>
      </c>
      <c r="C116" s="28">
        <f>+'[5]36'!$E$25</f>
        <v>28.063372863592605</v>
      </c>
      <c r="D116" s="28">
        <f>+'[5]36'!$F$25</f>
        <v>27.631298236807428</v>
      </c>
      <c r="E116" s="28">
        <f>+'[5]36'!$G$25</f>
        <v>27.740982969630252</v>
      </c>
      <c r="F116" s="28">
        <f>+'[5]36'!$I$25</f>
        <v>27.744405536799107</v>
      </c>
      <c r="G116" s="28">
        <f>+'[5]36'!$J$25</f>
        <v>28.000934317016746</v>
      </c>
      <c r="H116" s="28">
        <f>+'[5]36'!$K$25</f>
        <v>28.009650767576446</v>
      </c>
      <c r="I116" s="28">
        <f>+'[5]36'!$M$25</f>
        <v>29.332162419934019</v>
      </c>
      <c r="J116" s="28">
        <f>+'[5]36'!$N$25</f>
        <v>26.866856924940176</v>
      </c>
      <c r="K116" s="28">
        <f>+'[5]36'!$O$25</f>
        <v>27.785625108217218</v>
      </c>
      <c r="L116" s="28">
        <f>+'[5]36'!$Q$25</f>
        <v>27.524129238246076</v>
      </c>
      <c r="M116" s="28">
        <f>+'[5]36'!$R$25</f>
        <v>26.865178159458946</v>
      </c>
      <c r="N116" s="28">
        <f>+'[5]36'!$S$25</f>
        <v>27.2326512062414</v>
      </c>
      <c r="O116" s="29">
        <f>+'[5]36'!$T$25</f>
        <v>27.710525867311333</v>
      </c>
    </row>
    <row r="117" spans="1:15">
      <c r="A117" s="10">
        <v>1029</v>
      </c>
      <c r="B117" s="10" t="s">
        <v>38</v>
      </c>
      <c r="C117" s="28">
        <f>+'[5]37'!$E$25</f>
        <v>18.313661014453633</v>
      </c>
      <c r="D117" s="28">
        <f>+'[5]37'!$F$25</f>
        <v>16.109616826138719</v>
      </c>
      <c r="E117" s="28">
        <f>+'[5]37'!$G$25</f>
        <v>16.867854163599784</v>
      </c>
      <c r="F117" s="28">
        <f>+'[5]37'!$I$25</f>
        <v>15.859638369598528</v>
      </c>
      <c r="G117" s="28">
        <f>+'[5]37'!$J$25</f>
        <v>14.788038808910123</v>
      </c>
      <c r="H117" s="28">
        <f>+'[5]37'!$K$25</f>
        <v>16.459553397133742</v>
      </c>
      <c r="I117" s="28">
        <f>+'[5]37'!$M$25</f>
        <v>16.826163113598497</v>
      </c>
      <c r="J117" s="28">
        <f>+'[5]37'!$N$25</f>
        <v>15.343464384157841</v>
      </c>
      <c r="K117" s="28">
        <f>+'[5]37'!$O$25</f>
        <v>14.991796176465167</v>
      </c>
      <c r="L117" s="28">
        <f>+'[5]37'!$Q$25</f>
        <v>14.866506103460344</v>
      </c>
      <c r="M117" s="28">
        <f>+'[5]37'!$R$25</f>
        <v>14.824533333333333</v>
      </c>
      <c r="N117" s="28">
        <f>+'[5]37'!$S$25</f>
        <v>14.995489109421317</v>
      </c>
      <c r="O117" s="29">
        <f>+'[5]37'!$T$25</f>
        <v>15.78686316315334</v>
      </c>
    </row>
    <row r="118" spans="1:15">
      <c r="A118" s="15">
        <v>1030</v>
      </c>
      <c r="B118" s="15" t="s">
        <v>18</v>
      </c>
      <c r="C118" s="30">
        <f>+'[5]17'!$E$25</f>
        <v>14.952691680261012</v>
      </c>
      <c r="D118" s="30">
        <f>+'[5]17'!$F$25</f>
        <v>15.039393939393939</v>
      </c>
      <c r="E118" s="30">
        <f>+'[5]17'!$G$25</f>
        <v>15.844057532172597</v>
      </c>
      <c r="F118" s="30">
        <f>+'[5]17'!$I$25</f>
        <v>17.062362435803376</v>
      </c>
      <c r="G118" s="30">
        <f>+'[5]17'!$J$25</f>
        <v>16.380881254667663</v>
      </c>
      <c r="H118" s="30">
        <f>+'[5]17'!$K$25</f>
        <v>17.4215283483977</v>
      </c>
      <c r="I118" s="30">
        <f>+'[5]17'!$M$25</f>
        <v>20.680161943319838</v>
      </c>
      <c r="J118" s="30">
        <f>+'[5]17'!$N$25</f>
        <v>10.311564625850339</v>
      </c>
      <c r="K118" s="30">
        <f>+'[5]17'!$O$25</f>
        <v>15.179415855354659</v>
      </c>
      <c r="L118" s="30">
        <f>+'[5]17'!$Q$25</f>
        <v>13.952718676122931</v>
      </c>
      <c r="M118" s="30">
        <f>+'[5]17'!$R$25</f>
        <v>11.217729393468119</v>
      </c>
      <c r="N118" s="30">
        <f>+'[5]17'!$S$25</f>
        <v>11.295934959349594</v>
      </c>
      <c r="O118" s="31">
        <f>+'[5]17'!$T$25</f>
        <v>14.984399473717186</v>
      </c>
    </row>
    <row r="119" spans="1:15">
      <c r="A119" s="4">
        <v>10300</v>
      </c>
      <c r="B119" s="4" t="s">
        <v>63</v>
      </c>
      <c r="C119" s="25">
        <f>+[5]รวม!$E$25</f>
        <v>34.572528322187388</v>
      </c>
      <c r="D119" s="25">
        <f>+[5]รวม!$F$25</f>
        <v>30.16349370517927</v>
      </c>
      <c r="E119" s="25">
        <f>+[5]รวม!$G$25</f>
        <v>33.441502301515968</v>
      </c>
      <c r="F119" s="25">
        <f>+[5]รวม!$I$25</f>
        <v>30.93458144399078</v>
      </c>
      <c r="G119" s="25">
        <f>+[5]รวม!$J$25</f>
        <v>25.830843050349863</v>
      </c>
      <c r="H119" s="25">
        <f>+[5]รวม!$K$25</f>
        <v>35.979067415913107</v>
      </c>
      <c r="I119" s="25">
        <f>+[5]รวม!$M$25</f>
        <v>33.548615225500605</v>
      </c>
      <c r="J119" s="25">
        <f>+[5]รวม!$N$25</f>
        <v>27.187907230501629</v>
      </c>
      <c r="K119" s="25">
        <f>+[5]รวม!$O$25</f>
        <v>27.09227827021973</v>
      </c>
      <c r="L119" s="25">
        <f>+[5]รวม!$Q$25</f>
        <v>27.108861278082305</v>
      </c>
      <c r="M119" s="25">
        <f>+[5]รวม!$R$25</f>
        <v>24.386707730987084</v>
      </c>
      <c r="N119" s="25">
        <f>+[5]รวม!$S$25</f>
        <v>24.914277099289446</v>
      </c>
      <c r="O119" s="25">
        <f>+[5]รวม!$T$25</f>
        <v>29.667966678031949</v>
      </c>
    </row>
    <row r="120" spans="1:15">
      <c r="A120" s="32"/>
      <c r="B120" s="32"/>
      <c r="C120"/>
      <c r="D120"/>
      <c r="E120"/>
      <c r="F120"/>
      <c r="G120"/>
      <c r="H120"/>
      <c r="I120"/>
      <c r="J120"/>
      <c r="K120"/>
      <c r="L120"/>
      <c r="M120"/>
      <c r="N120"/>
      <c r="O120" s="32"/>
    </row>
    <row r="121" spans="1:15">
      <c r="A121" s="3" t="s">
        <v>55</v>
      </c>
      <c r="B121" s="3" t="s">
        <v>42</v>
      </c>
      <c r="C121" s="3" t="s">
        <v>0</v>
      </c>
      <c r="D121" s="3" t="s">
        <v>1</v>
      </c>
      <c r="E121" s="3" t="s">
        <v>2</v>
      </c>
      <c r="F121" s="3" t="s">
        <v>3</v>
      </c>
      <c r="G121" s="3" t="s">
        <v>4</v>
      </c>
      <c r="H121" s="3" t="s">
        <v>5</v>
      </c>
      <c r="I121" s="3" t="s">
        <v>6</v>
      </c>
      <c r="J121" s="3" t="s">
        <v>7</v>
      </c>
      <c r="K121" s="3" t="s">
        <v>8</v>
      </c>
      <c r="L121" s="3" t="s">
        <v>9</v>
      </c>
      <c r="M121" s="3" t="s">
        <v>10</v>
      </c>
      <c r="N121" s="3" t="s">
        <v>11</v>
      </c>
      <c r="O121" s="3" t="s">
        <v>63</v>
      </c>
    </row>
    <row r="122" spans="1:15">
      <c r="A122" s="7">
        <v>1004</v>
      </c>
      <c r="B122" s="7" t="s">
        <v>99</v>
      </c>
      <c r="C122" s="19">
        <f>+'[5]11'!$E$27</f>
        <v>0.83336422414372013</v>
      </c>
      <c r="D122" s="19">
        <f>+'[5]11'!$F$27</f>
        <v>0.90688154993630021</v>
      </c>
      <c r="E122" s="19">
        <f>+'[5]11'!$G$27</f>
        <v>0.86164448673710736</v>
      </c>
      <c r="F122" s="19">
        <f>+'[5]11'!$I$27</f>
        <v>0.89500430541369225</v>
      </c>
      <c r="G122" s="19">
        <f>+'[5]11'!$J$27</f>
        <v>0.96947004608294929</v>
      </c>
      <c r="H122" s="19">
        <f>+'[5]11'!$K$27</f>
        <v>0.81673569882407682</v>
      </c>
      <c r="I122" s="19">
        <f>+'[5]11'!$M$27</f>
        <v>0.92669148883194097</v>
      </c>
      <c r="J122" s="19">
        <f>+'[5]11'!$N$27</f>
        <v>0.98724227768242578</v>
      </c>
      <c r="K122" s="19">
        <f>+'[5]11'!$O$27</f>
        <v>0.96291322059939333</v>
      </c>
      <c r="L122" s="19">
        <f>+'[5]11'!$Q$27</f>
        <v>0.88761452229248339</v>
      </c>
      <c r="M122" s="19">
        <f>+'[5]11'!$R$27</f>
        <v>0.87628423797945287</v>
      </c>
      <c r="N122" s="19">
        <f>+'[5]11'!$S$27</f>
        <v>0.88701939229913929</v>
      </c>
      <c r="O122" s="20">
        <f>+'[5]11'!$T$27</f>
        <v>0.89891575321591977</v>
      </c>
    </row>
    <row r="123" spans="1:15">
      <c r="A123" s="10">
        <v>1005</v>
      </c>
      <c r="B123" s="10" t="s">
        <v>13</v>
      </c>
      <c r="C123" s="21">
        <f>+'[5]12'!$E$27</f>
        <v>0.46579886292005557</v>
      </c>
      <c r="D123" s="21">
        <f>+'[5]12'!$F$27</f>
        <v>0.55124170616113743</v>
      </c>
      <c r="E123" s="21">
        <f>+'[5]12'!$G$27</f>
        <v>0.44685612267357971</v>
      </c>
      <c r="F123" s="21">
        <f>+'[5]12'!$I$27</f>
        <v>0.51232607887471582</v>
      </c>
      <c r="G123" s="21">
        <f>+'[5]12'!$J$27</f>
        <v>0.54665931168097304</v>
      </c>
      <c r="H123" s="21">
        <f>+'[5]12'!$K$27</f>
        <v>0.44399135901356829</v>
      </c>
      <c r="I123" s="21">
        <f>+'[5]12'!$M$27</f>
        <v>0.57093663911845727</v>
      </c>
      <c r="J123" s="21">
        <f>+'[5]12'!$N$27</f>
        <v>0.56201334816462734</v>
      </c>
      <c r="K123" s="21">
        <f>+'[5]12'!$O$27</f>
        <v>0.54641500031146828</v>
      </c>
      <c r="L123" s="21">
        <f>+'[5]12'!$Q$27</f>
        <v>0.51697143647971311</v>
      </c>
      <c r="M123" s="21">
        <f>+'[5]12'!$R$27</f>
        <v>0.54263230612122304</v>
      </c>
      <c r="N123" s="21">
        <f>+'[5]12'!$S$27</f>
        <v>0.54164190193164929</v>
      </c>
      <c r="O123" s="22">
        <f>+'[5]12'!$T$27</f>
        <v>0.5196285326422313</v>
      </c>
    </row>
    <row r="124" spans="1:15">
      <c r="A124" s="10">
        <v>1006</v>
      </c>
      <c r="B124" s="10" t="s">
        <v>14</v>
      </c>
      <c r="C124" s="21">
        <f>+'[5]13'!$E$27</f>
        <v>0.46734265152786908</v>
      </c>
      <c r="D124" s="21">
        <f>+'[5]13'!$F$27</f>
        <v>0.55496246605973487</v>
      </c>
      <c r="E124" s="21">
        <f>+'[5]13'!$G$27</f>
        <v>0.49213626496679652</v>
      </c>
      <c r="F124" s="21">
        <f>+'[5]13'!$I$27</f>
        <v>0.52030214031240607</v>
      </c>
      <c r="G124" s="21">
        <f>+'[5]13'!$J$27</f>
        <v>0.57733151123258453</v>
      </c>
      <c r="H124" s="21">
        <f>+'[5]13'!$K$27</f>
        <v>0.48284105864520005</v>
      </c>
      <c r="I124" s="21">
        <f>+'[5]13'!$M$27</f>
        <v>0.58812032371354406</v>
      </c>
      <c r="J124" s="21">
        <f>+'[5]13'!$N$27</f>
        <v>0.65447645333793336</v>
      </c>
      <c r="K124" s="21">
        <f>+'[5]13'!$O$27</f>
        <v>0.61092464626521881</v>
      </c>
      <c r="L124" s="21">
        <f>+'[5]13'!$Q$27</f>
        <v>0.52292821647085863</v>
      </c>
      <c r="M124" s="21">
        <f>+'[5]13'!$R$27</f>
        <v>0.49318234014863038</v>
      </c>
      <c r="N124" s="21">
        <f>+'[5]13'!$S$27</f>
        <v>0.47763007866060475</v>
      </c>
      <c r="O124" s="22">
        <f>+'[5]13'!$T$27</f>
        <v>0.53551848335518482</v>
      </c>
    </row>
    <row r="125" spans="1:15">
      <c r="A125" s="10">
        <v>1007</v>
      </c>
      <c r="B125" s="10" t="s">
        <v>15</v>
      </c>
      <c r="C125" s="21">
        <f>+'[5]14'!$E$27</f>
        <v>0.69737649699803972</v>
      </c>
      <c r="D125" s="21">
        <f>+'[5]14'!$F$27</f>
        <v>0.81488952929875125</v>
      </c>
      <c r="E125" s="21">
        <f>+'[5]14'!$G$27</f>
        <v>0.77990498438279221</v>
      </c>
      <c r="F125" s="21">
        <f>+'[5]14'!$I$27</f>
        <v>0.76416740731302557</v>
      </c>
      <c r="G125" s="21">
        <f>+'[5]14'!$J$27</f>
        <v>0.84224944566607474</v>
      </c>
      <c r="H125" s="21">
        <f>+'[5]14'!$K$27</f>
        <v>0.69686350639765304</v>
      </c>
      <c r="I125" s="21">
        <f>+'[5]14'!$M$27</f>
        <v>0.83416544297601569</v>
      </c>
      <c r="J125" s="21">
        <f>+'[5]14'!$N$27</f>
        <v>0.879457029117519</v>
      </c>
      <c r="K125" s="21">
        <f>+'[5]14'!$O$27</f>
        <v>0.8224815467203489</v>
      </c>
      <c r="L125" s="21">
        <f>+'[5]14'!$Q$27</f>
        <v>0.7707811617671273</v>
      </c>
      <c r="M125" s="21">
        <f>+'[5]14'!$R$27</f>
        <v>0.74204820392668369</v>
      </c>
      <c r="N125" s="21">
        <f>+'[5]14'!$S$27</f>
        <v>0.75741721166822384</v>
      </c>
      <c r="O125" s="22">
        <f>+'[5]14'!$T$27</f>
        <v>0.78430518227347534</v>
      </c>
    </row>
    <row r="126" spans="1:15">
      <c r="A126" s="10">
        <v>1008</v>
      </c>
      <c r="B126" s="10" t="s">
        <v>16</v>
      </c>
      <c r="C126" s="21">
        <f>+'[5]15'!$E$27</f>
        <v>0.48834417102299288</v>
      </c>
      <c r="D126" s="21">
        <f>+'[5]15'!$F$27</f>
        <v>0.50985045513654093</v>
      </c>
      <c r="E126" s="21">
        <f>+'[5]15'!$G$27</f>
        <v>0.47012451571467045</v>
      </c>
      <c r="F126" s="21">
        <f>+'[5]15'!$I$27</f>
        <v>0.63105675812118156</v>
      </c>
      <c r="G126" s="21">
        <f>+'[5]15'!$J$27</f>
        <v>0.70050441361916771</v>
      </c>
      <c r="H126" s="21">
        <f>+'[5]15'!$K$27</f>
        <v>0.60248431656261103</v>
      </c>
      <c r="I126" s="21">
        <f>+'[5]15'!$M$27</f>
        <v>0.69064534317494486</v>
      </c>
      <c r="J126" s="21">
        <f>+'[5]15'!$N$27</f>
        <v>0.79528970383865571</v>
      </c>
      <c r="K126" s="21">
        <f>+'[5]15'!$O$27</f>
        <v>0.69688915735427359</v>
      </c>
      <c r="L126" s="21">
        <f>+'[5]15'!$Q$27</f>
        <v>0.62023769100169779</v>
      </c>
      <c r="M126" s="21">
        <f>+'[5]15'!$R$27</f>
        <v>0.61056694672993483</v>
      </c>
      <c r="N126" s="21">
        <f>+'[5]15'!$S$27</f>
        <v>0.62180004986287707</v>
      </c>
      <c r="O126" s="22">
        <f>+'[5]15'!$T$27</f>
        <v>0.62697712021295127</v>
      </c>
    </row>
    <row r="127" spans="1:15">
      <c r="A127" s="10">
        <v>1009</v>
      </c>
      <c r="B127" s="10" t="s">
        <v>17</v>
      </c>
      <c r="C127" s="21">
        <f>+'[5]16'!$E$27</f>
        <v>0.60521483733471848</v>
      </c>
      <c r="D127" s="21">
        <f>+'[5]16'!$F$27</f>
        <v>0.74129493685825565</v>
      </c>
      <c r="E127" s="21">
        <f>+'[5]16'!$G$27</f>
        <v>0.63592931961983323</v>
      </c>
      <c r="F127" s="21">
        <f>+'[5]16'!$I$27</f>
        <v>0.63217806089332351</v>
      </c>
      <c r="G127" s="21">
        <f>+'[5]16'!$J$27</f>
        <v>0.73131983240223464</v>
      </c>
      <c r="H127" s="21">
        <f>+'[5]16'!$K$27</f>
        <v>0.59283636118860461</v>
      </c>
      <c r="I127" s="21">
        <f>+'[5]16'!$M$27</f>
        <v>0.60794437401559676</v>
      </c>
      <c r="J127" s="21">
        <f>+'[5]16'!$N$27</f>
        <v>0.82035311842691738</v>
      </c>
      <c r="K127" s="21">
        <f>+'[5]16'!$O$27</f>
        <v>0.75763611615245008</v>
      </c>
      <c r="L127" s="21">
        <f>+'[5]16'!$Q$27</f>
        <v>0.6422750424448217</v>
      </c>
      <c r="M127" s="21">
        <f>+'[5]16'!$R$27</f>
        <v>0.69055322852635592</v>
      </c>
      <c r="N127" s="21">
        <f>+'[5]16'!$S$27</f>
        <v>0.63990756271199067</v>
      </c>
      <c r="O127" s="22">
        <f>+'[5]16'!$T$27</f>
        <v>0.67244747809226435</v>
      </c>
    </row>
    <row r="128" spans="1:15">
      <c r="A128" s="10">
        <v>1010</v>
      </c>
      <c r="B128" s="10" t="s">
        <v>19</v>
      </c>
      <c r="C128" s="21">
        <f>+'[5]18'!$E$27</f>
        <v>0.77938341900035446</v>
      </c>
      <c r="D128" s="21">
        <f>+'[5]18'!$F$27</f>
        <v>0.73713861272997372</v>
      </c>
      <c r="E128" s="21">
        <f>+'[5]18'!$G$27</f>
        <v>0.79234629170113036</v>
      </c>
      <c r="F128" s="21">
        <f>+'[5]18'!$I$27</f>
        <v>0.68799252624058915</v>
      </c>
      <c r="G128" s="21">
        <f>+'[5]18'!$J$27</f>
        <v>0.81763705907352313</v>
      </c>
      <c r="H128" s="21">
        <f>+'[5]18'!$K$27</f>
        <v>0.64711301119916032</v>
      </c>
      <c r="I128" s="21">
        <f>+'[5]18'!$M$27</f>
        <v>0.76237194641449957</v>
      </c>
      <c r="J128" s="21">
        <f>+'[5]18'!$N$27</f>
        <v>0.92596812169742737</v>
      </c>
      <c r="K128" s="21">
        <f>+'[5]18'!$O$27</f>
        <v>0.73647098232978814</v>
      </c>
      <c r="L128" s="21">
        <f>+'[5]18'!$Q$27</f>
        <v>0.71337620769207988</v>
      </c>
      <c r="M128" s="21">
        <f>+'[5]18'!$R$27</f>
        <v>0.74190597545436254</v>
      </c>
      <c r="N128" s="21">
        <f>+'[5]18'!$S$27</f>
        <v>0.757974501507232</v>
      </c>
      <c r="O128" s="22">
        <f>+'[5]18'!$T$27</f>
        <v>0.75718582740882034</v>
      </c>
    </row>
    <row r="129" spans="1:15">
      <c r="A129" s="10">
        <v>1011</v>
      </c>
      <c r="B129" s="10" t="s">
        <v>20</v>
      </c>
      <c r="C129" s="21">
        <f>+'[5]19'!$E$27</f>
        <v>0.51147796662094513</v>
      </c>
      <c r="D129" s="21">
        <f>+'[5]19'!$F$27</f>
        <v>0.53175525428591919</v>
      </c>
      <c r="E129" s="21">
        <f>+'[5]19'!$G$27</f>
        <v>0.51822047396778348</v>
      </c>
      <c r="F129" s="21">
        <f>+'[5]19'!$I$27</f>
        <v>0.54080854046327598</v>
      </c>
      <c r="G129" s="21">
        <f>+'[5]19'!$J$27</f>
        <v>0.55342092027251533</v>
      </c>
      <c r="H129" s="21">
        <f>+'[5]19'!$K$27</f>
        <v>0.52699729151719665</v>
      </c>
      <c r="I129" s="21">
        <f>+'[5]19'!$M$27</f>
        <v>0.63210557973322012</v>
      </c>
      <c r="J129" s="21">
        <f>+'[5]19'!$N$27</f>
        <v>0.67536570056219636</v>
      </c>
      <c r="K129" s="21">
        <f>+'[5]19'!$O$27</f>
        <v>0.63554806781088768</v>
      </c>
      <c r="L129" s="21">
        <f>+'[5]19'!$Q$27</f>
        <v>0.48981582789375805</v>
      </c>
      <c r="M129" s="21">
        <f>+'[5]19'!$R$27</f>
        <v>0.51757009092877249</v>
      </c>
      <c r="N129" s="21">
        <f>+'[5]19'!$S$27</f>
        <v>0.50976621023657709</v>
      </c>
      <c r="O129" s="22">
        <f>+'[5]19'!$T$27</f>
        <v>0.55307801137941615</v>
      </c>
    </row>
    <row r="130" spans="1:15">
      <c r="A130" s="10">
        <v>1012</v>
      </c>
      <c r="B130" s="10" t="s">
        <v>21</v>
      </c>
      <c r="C130" s="21">
        <f>+'[5]20'!$E$27</f>
        <v>0.58721966954514304</v>
      </c>
      <c r="D130" s="21">
        <f>+'[5]20'!$F$27</f>
        <v>0.64040665185484413</v>
      </c>
      <c r="E130" s="21">
        <f>+'[5]20'!$G$27</f>
        <v>0.59541585010524567</v>
      </c>
      <c r="F130" s="21">
        <f>+'[5]20'!$I$27</f>
        <v>0.59844787583006642</v>
      </c>
      <c r="G130" s="21">
        <f>+'[5]20'!$J$27</f>
        <v>0.64915572766878327</v>
      </c>
      <c r="H130" s="21">
        <f>+'[5]20'!$K$27</f>
        <v>0.55319890337953825</v>
      </c>
      <c r="I130" s="21">
        <f>+'[5]20'!$M$27</f>
        <v>0.64531041674917167</v>
      </c>
      <c r="J130" s="21">
        <f>+'[5]20'!$N$27</f>
        <v>0.70598401987461279</v>
      </c>
      <c r="K130" s="21">
        <f>+'[5]20'!$O$27</f>
        <v>0.65746062863490817</v>
      </c>
      <c r="L130" s="21">
        <f>+'[5]20'!$Q$27</f>
        <v>0.58502267329956537</v>
      </c>
      <c r="M130" s="21">
        <f>+'[5]20'!$R$27</f>
        <v>0.58269174165993454</v>
      </c>
      <c r="N130" s="21">
        <f>+'[5]20'!$S$27</f>
        <v>0.58351586199804617</v>
      </c>
      <c r="O130" s="22">
        <f>+'[5]20'!$T$27</f>
        <v>0.61342925893144729</v>
      </c>
    </row>
    <row r="131" spans="1:15">
      <c r="A131" s="10">
        <v>1013</v>
      </c>
      <c r="B131" s="10" t="s">
        <v>22</v>
      </c>
      <c r="C131" s="21">
        <f>+'[5]21'!$E$27</f>
        <v>0.40789951103201616</v>
      </c>
      <c r="D131" s="21">
        <f>+'[5]21'!$F$27</f>
        <v>0.46077073343988634</v>
      </c>
      <c r="E131" s="21">
        <f>+'[5]21'!$G$27</f>
        <v>0.43265766150378249</v>
      </c>
      <c r="F131" s="21">
        <f>+'[5]21'!$I$27</f>
        <v>0.44736394846867672</v>
      </c>
      <c r="G131" s="21">
        <f>+'[5]21'!$J$27</f>
        <v>0.50419287211740038</v>
      </c>
      <c r="H131" s="21">
        <f>+'[5]21'!$K$27</f>
        <v>0.38709677419354838</v>
      </c>
      <c r="I131" s="21">
        <f>+'[5]21'!$M$27</f>
        <v>0.47544496284776222</v>
      </c>
      <c r="J131" s="21">
        <f>+'[5]21'!$N$27</f>
        <v>0.50668846115355104</v>
      </c>
      <c r="K131" s="21">
        <f>+'[5]21'!$O$27</f>
        <v>0.46820987654320989</v>
      </c>
      <c r="L131" s="21">
        <f>+'[5]21'!$Q$27</f>
        <v>0.41431348644106891</v>
      </c>
      <c r="M131" s="21">
        <f>+'[5]21'!$R$27</f>
        <v>0.44280334042901587</v>
      </c>
      <c r="N131" s="21">
        <f>+'[5]21'!$S$27</f>
        <v>0.42118758434547909</v>
      </c>
      <c r="O131" s="22">
        <f>+'[5]21'!$T$27</f>
        <v>0.44719288612523445</v>
      </c>
    </row>
    <row r="132" spans="1:15">
      <c r="A132" s="10">
        <v>1014</v>
      </c>
      <c r="B132" s="10" t="s">
        <v>23</v>
      </c>
      <c r="C132" s="21">
        <f>+'[5]22'!$E$27</f>
        <v>0.58609866125523746</v>
      </c>
      <c r="D132" s="21">
        <f>+'[5]22'!$F$27</f>
        <v>0.6613405111790096</v>
      </c>
      <c r="E132" s="21">
        <f>+'[5]22'!$G$27</f>
        <v>0.61794635636625028</v>
      </c>
      <c r="F132" s="21">
        <f>+'[5]22'!$I$27</f>
        <v>0.63155884089159886</v>
      </c>
      <c r="G132" s="21">
        <f>+'[5]22'!$J$27</f>
        <v>0.69425686134490205</v>
      </c>
      <c r="H132" s="21">
        <f>+'[5]22'!$K$27</f>
        <v>0.59926495198851593</v>
      </c>
      <c r="I132" s="21">
        <f>+'[5]22'!$M$27</f>
        <v>0.63879681668128008</v>
      </c>
      <c r="J132" s="21">
        <f>+'[5]22'!$N$27</f>
        <v>0.76731969788363119</v>
      </c>
      <c r="K132" s="21">
        <f>+'[5]22'!$O$27</f>
        <v>0.68716034907607326</v>
      </c>
      <c r="L132" s="21">
        <f>+'[5]22'!$Q$27</f>
        <v>0.64016023253033105</v>
      </c>
      <c r="M132" s="21">
        <f>+'[5]22'!$R$27</f>
        <v>0.63494525748441433</v>
      </c>
      <c r="N132" s="21">
        <f>+'[5]22'!$S$27</f>
        <v>0.63606026611380129</v>
      </c>
      <c r="O132" s="22">
        <f>+'[5]22'!$T$27</f>
        <v>0.64983253546980824</v>
      </c>
    </row>
    <row r="133" spans="1:15">
      <c r="A133" s="10">
        <v>1015</v>
      </c>
      <c r="B133" s="10" t="s">
        <v>24</v>
      </c>
      <c r="C133" s="21">
        <f>+'[5]23'!$E$27</f>
        <v>0.46695532943638596</v>
      </c>
      <c r="D133" s="21">
        <f>+'[5]23'!$F$27</f>
        <v>0.48726178535606818</v>
      </c>
      <c r="E133" s="21">
        <f>+'[5]23'!$G$27</f>
        <v>0.46037152588945818</v>
      </c>
      <c r="F133" s="21">
        <f>+'[5]23'!$I$27</f>
        <v>0.47463811928726396</v>
      </c>
      <c r="G133" s="21">
        <f>+'[5]23'!$J$27</f>
        <v>0.5449189985272459</v>
      </c>
      <c r="H133" s="21">
        <f>+'[5]23'!$K$27</f>
        <v>0.44899414131432203</v>
      </c>
      <c r="I133" s="21">
        <f>+'[5]23'!$M$27</f>
        <v>0.5248047130700414</v>
      </c>
      <c r="J133" s="21">
        <f>+'[5]23'!$N$27</f>
        <v>0.61074660990500373</v>
      </c>
      <c r="K133" s="21">
        <f>+'[5]23'!$O$27</f>
        <v>0.53039099312974358</v>
      </c>
      <c r="L133" s="21">
        <f>+'[5]23'!$Q$27</f>
        <v>0.50018424324240551</v>
      </c>
      <c r="M133" s="21">
        <f>+'[5]23'!$R$27</f>
        <v>0.50081012779432532</v>
      </c>
      <c r="N133" s="21">
        <f>+'[5]23'!$S$27</f>
        <v>0.4618337907254943</v>
      </c>
      <c r="O133" s="22">
        <f>+'[5]23'!$T$27</f>
        <v>0.4990833175937644</v>
      </c>
    </row>
    <row r="134" spans="1:15">
      <c r="A134" s="10">
        <v>1016</v>
      </c>
      <c r="B134" s="10" t="s">
        <v>25</v>
      </c>
      <c r="C134" s="21">
        <f>+'[5]24'!$E$27</f>
        <v>0.4073508727432037</v>
      </c>
      <c r="D134" s="21">
        <f>+'[5]24'!$F$27</f>
        <v>0.44674886560710808</v>
      </c>
      <c r="E134" s="21">
        <f>+'[5]24'!$G$27</f>
        <v>0.45039423468990386</v>
      </c>
      <c r="F134" s="21">
        <f>+'[5]24'!$I$27</f>
        <v>0.48250197363317349</v>
      </c>
      <c r="G134" s="21">
        <f>+'[5]24'!$J$27</f>
        <v>0.51157756971710455</v>
      </c>
      <c r="H134" s="21">
        <f>+'[5]24'!$K$27</f>
        <v>0.44924088667158002</v>
      </c>
      <c r="I134" s="21">
        <f>+'[5]24'!$M$27</f>
        <v>0.53838022404639962</v>
      </c>
      <c r="J134" s="21">
        <f>+'[5]24'!$N$27</f>
        <v>0.6007692515804377</v>
      </c>
      <c r="K134" s="21">
        <f>+'[5]24'!$O$27</f>
        <v>0.51873377827215428</v>
      </c>
      <c r="L134" s="21">
        <f>+'[5]24'!$Q$27</f>
        <v>0.44094889548154592</v>
      </c>
      <c r="M134" s="21">
        <f>+'[5]24'!$R$27</f>
        <v>0.45377607796349362</v>
      </c>
      <c r="N134" s="21">
        <f>+'[5]24'!$S$27</f>
        <v>0.44345689219604062</v>
      </c>
      <c r="O134" s="22">
        <f>+'[5]24'!$T$27</f>
        <v>0.47827294436463053</v>
      </c>
    </row>
    <row r="135" spans="1:15">
      <c r="A135" s="10">
        <v>1017</v>
      </c>
      <c r="B135" s="10" t="s">
        <v>26</v>
      </c>
      <c r="C135" s="21">
        <f>+'[5]25'!$E$27</f>
        <v>0.54748649091206814</v>
      </c>
      <c r="D135" s="21">
        <f>+'[5]25'!$F$27</f>
        <v>0.62220413822204135</v>
      </c>
      <c r="E135" s="21">
        <f>+'[5]25'!$G$27</f>
        <v>0.56686080771015901</v>
      </c>
      <c r="F135" s="21">
        <f>+'[5]25'!$I$27</f>
        <v>0.57133615688094685</v>
      </c>
      <c r="G135" s="21">
        <f>+'[5]25'!$J$27</f>
        <v>0.64978259895109602</v>
      </c>
      <c r="H135" s="21">
        <f>+'[5]25'!$K$27</f>
        <v>0.55762224518900438</v>
      </c>
      <c r="I135" s="21">
        <f>+'[5]25'!$M$27</f>
        <v>0.57824921840107191</v>
      </c>
      <c r="J135" s="21">
        <f>+'[5]25'!$N$27</f>
        <v>0.73218090723741025</v>
      </c>
      <c r="K135" s="21">
        <f>+'[5]25'!$O$27</f>
        <v>0.6232800937254378</v>
      </c>
      <c r="L135" s="21">
        <f>+'[5]25'!$Q$27</f>
        <v>0.59721446864838423</v>
      </c>
      <c r="M135" s="21">
        <f>+'[5]25'!$R$27</f>
        <v>0.57553737017937801</v>
      </c>
      <c r="N135" s="21">
        <f>+'[5]25'!$S$27</f>
        <v>0.58073353560592544</v>
      </c>
      <c r="O135" s="22">
        <f>+'[5]25'!$T$27</f>
        <v>0.60211668573618504</v>
      </c>
    </row>
    <row r="136" spans="1:15">
      <c r="A136" s="10">
        <v>1018</v>
      </c>
      <c r="B136" s="10" t="s">
        <v>27</v>
      </c>
      <c r="C136" s="21">
        <f>+'[5]26'!$E$27</f>
        <v>0.47490126527767546</v>
      </c>
      <c r="D136" s="21">
        <f>+'[5]26'!$F$27</f>
        <v>0.51708589856347109</v>
      </c>
      <c r="E136" s="21">
        <f>+'[5]26'!$G$27</f>
        <v>0.45936095559312529</v>
      </c>
      <c r="F136" s="21">
        <f>+'[5]26'!$I$27</f>
        <v>0.46866298997136691</v>
      </c>
      <c r="G136" s="21">
        <f>+'[5]26'!$J$27</f>
        <v>0.51915465611231426</v>
      </c>
      <c r="H136" s="21">
        <f>+'[5]26'!$K$27</f>
        <v>0.43904657626547627</v>
      </c>
      <c r="I136" s="21">
        <f>+'[5]26'!$M$27</f>
        <v>0.4991950428538337</v>
      </c>
      <c r="J136" s="21">
        <f>+'[5]26'!$N$27</f>
        <v>0.65293141979676828</v>
      </c>
      <c r="K136" s="21">
        <f>+'[5]26'!$O$27</f>
        <v>0.51270185169136551</v>
      </c>
      <c r="L136" s="21">
        <f>+'[5]26'!$Q$27</f>
        <v>0.53423067997215135</v>
      </c>
      <c r="M136" s="21">
        <f>+'[5]26'!$R$27</f>
        <v>0.49083978438649223</v>
      </c>
      <c r="N136" s="21">
        <f>+'[5]26'!$S$27</f>
        <v>0.48013765978367751</v>
      </c>
      <c r="O136" s="22">
        <f>+'[5]26'!$T$27</f>
        <v>0.50418982506874388</v>
      </c>
    </row>
    <row r="137" spans="1:15">
      <c r="A137" s="10">
        <v>1019</v>
      </c>
      <c r="B137" s="10" t="s">
        <v>28</v>
      </c>
      <c r="C137" s="21">
        <f>+'[5]27'!$E$27</f>
        <v>0.48130365197148262</v>
      </c>
      <c r="D137" s="21">
        <f>+'[5]27'!$F$27</f>
        <v>0.51026571801945697</v>
      </c>
      <c r="E137" s="21">
        <f>+'[5]27'!$G$27</f>
        <v>0.49822763026216105</v>
      </c>
      <c r="F137" s="21">
        <f>+'[5]27'!$I$27</f>
        <v>0.49515918866787784</v>
      </c>
      <c r="G137" s="21">
        <f>+'[5]27'!$J$27</f>
        <v>0.53553870941088988</v>
      </c>
      <c r="H137" s="21">
        <f>+'[5]27'!$K$27</f>
        <v>0.45624645272942116</v>
      </c>
      <c r="I137" s="21">
        <f>+'[5]27'!$M$27</f>
        <v>0.54005747126436776</v>
      </c>
      <c r="J137" s="21">
        <f>+'[5]27'!$N$27</f>
        <v>0.64262434724639828</v>
      </c>
      <c r="K137" s="21">
        <f>+'[5]27'!$O$27</f>
        <v>0.58876608774699779</v>
      </c>
      <c r="L137" s="21">
        <f>+'[5]27'!$Q$27</f>
        <v>0.51130116911829193</v>
      </c>
      <c r="M137" s="21">
        <f>+'[5]27'!$R$27</f>
        <v>0.4989738162072615</v>
      </c>
      <c r="N137" s="21">
        <f>+'[5]27'!$S$27</f>
        <v>0.49694899169632267</v>
      </c>
      <c r="O137" s="22">
        <f>+'[5]27'!$T$27</f>
        <v>0.52085157057121001</v>
      </c>
    </row>
    <row r="138" spans="1:15">
      <c r="A138" s="10">
        <v>1020</v>
      </c>
      <c r="B138" s="10" t="s">
        <v>29</v>
      </c>
      <c r="C138" s="21">
        <f>+'[5]28'!$E$27</f>
        <v>0.62282507501659823</v>
      </c>
      <c r="D138" s="21">
        <f>+'[5]28'!$F$27</f>
        <v>0.68881065360477578</v>
      </c>
      <c r="E138" s="21">
        <f>+'[5]28'!$G$27</f>
        <v>0.63373476154671071</v>
      </c>
      <c r="F138" s="21">
        <f>+'[5]28'!$I$27</f>
        <v>0.64515390467093225</v>
      </c>
      <c r="G138" s="21">
        <f>+'[5]28'!$J$27</f>
        <v>0.73822310002611646</v>
      </c>
      <c r="H138" s="21">
        <f>+'[5]28'!$K$27</f>
        <v>0.60653592208263285</v>
      </c>
      <c r="I138" s="21">
        <f>+'[5]28'!$M$27</f>
        <v>0.70417535215715998</v>
      </c>
      <c r="J138" s="21">
        <f>+'[5]28'!$N$27</f>
        <v>0.71634098838875537</v>
      </c>
      <c r="K138" s="21">
        <f>+'[5]28'!$O$27</f>
        <v>0.71794369275995928</v>
      </c>
      <c r="L138" s="21">
        <f>+'[5]28'!$Q$27</f>
        <v>0.64883437601702487</v>
      </c>
      <c r="M138" s="21">
        <f>+'[5]28'!$R$27</f>
        <v>0.64780950223736555</v>
      </c>
      <c r="N138" s="21">
        <f>+'[5]28'!$S$27</f>
        <v>0.66665922259029042</v>
      </c>
      <c r="O138" s="22">
        <f>+'[5]28'!$T$27</f>
        <v>0.66670416977325442</v>
      </c>
    </row>
    <row r="139" spans="1:15">
      <c r="A139" s="10">
        <v>1021</v>
      </c>
      <c r="B139" s="10" t="s">
        <v>30</v>
      </c>
      <c r="C139" s="21">
        <f>+'[5]29'!$E$27</f>
        <v>0.48547830857107782</v>
      </c>
      <c r="D139" s="21">
        <f>+'[5]29'!$F$27</f>
        <v>0.51703039597341827</v>
      </c>
      <c r="E139" s="21">
        <f>+'[5]29'!$G$27</f>
        <v>0.48343197953406702</v>
      </c>
      <c r="F139" s="21">
        <f>+'[5]29'!$I$27</f>
        <v>0.49030298691364815</v>
      </c>
      <c r="G139" s="21">
        <f>+'[5]29'!$J$27</f>
        <v>0.54312166231346393</v>
      </c>
      <c r="H139" s="21">
        <f>+'[5]29'!$K$27</f>
        <v>0.48743029800520643</v>
      </c>
      <c r="I139" s="21">
        <f>+'[5]29'!$M$27</f>
        <v>0.47401188422465018</v>
      </c>
      <c r="J139" s="21">
        <f>+'[5]29'!$N$27</f>
        <v>0.60341860138723713</v>
      </c>
      <c r="K139" s="21">
        <f>+'[5]29'!$O$27</f>
        <v>0.56112697506186937</v>
      </c>
      <c r="L139" s="21">
        <f>+'[5]29'!$Q$27</f>
        <v>0.54520796656951642</v>
      </c>
      <c r="M139" s="21">
        <f>+'[5]29'!$R$27</f>
        <v>0.52073785056144783</v>
      </c>
      <c r="N139" s="21">
        <f>+'[5]29'!$S$27</f>
        <v>0.54042633465383894</v>
      </c>
      <c r="O139" s="22">
        <f>+'[5]29'!$T$27</f>
        <v>0.52360531140194533</v>
      </c>
    </row>
    <row r="140" spans="1:15">
      <c r="A140" s="10">
        <v>1022</v>
      </c>
      <c r="B140" s="10" t="s">
        <v>31</v>
      </c>
      <c r="C140" s="21">
        <f>+'[5]30'!$E$27</f>
        <v>0.55759060102466684</v>
      </c>
      <c r="D140" s="21">
        <f>+'[5]30'!$F$27</f>
        <v>0.60665002331897611</v>
      </c>
      <c r="E140" s="21">
        <f>+'[5]30'!$G$27</f>
        <v>0.57139912947439064</v>
      </c>
      <c r="F140" s="21">
        <f>+'[5]30'!$I$27</f>
        <v>0.55840790361631865</v>
      </c>
      <c r="G140" s="21">
        <f>+'[5]30'!$J$27</f>
        <v>0.6336854937017472</v>
      </c>
      <c r="H140" s="21">
        <f>+'[5]30'!$K$27</f>
        <v>0.52416438432488244</v>
      </c>
      <c r="I140" s="21">
        <f>+'[5]30'!$M$27</f>
        <v>0.61398827137246459</v>
      </c>
      <c r="J140" s="21">
        <f>+'[5]30'!$N$27</f>
        <v>0.69709957503310871</v>
      </c>
      <c r="K140" s="21">
        <f>+'[5]30'!$O$27</f>
        <v>0.65456307916688905</v>
      </c>
      <c r="L140" s="21">
        <f>+'[5]30'!$Q$27</f>
        <v>0.59332676353263158</v>
      </c>
      <c r="M140" s="21">
        <f>+'[5]30'!$R$27</f>
        <v>0.60355596133887979</v>
      </c>
      <c r="N140" s="21">
        <f>+'[5]30'!$S$27</f>
        <v>0.58853057954555454</v>
      </c>
      <c r="O140" s="22">
        <f>+'[5]30'!$T$27</f>
        <v>0.60063330201809584</v>
      </c>
    </row>
    <row r="141" spans="1:15">
      <c r="A141" s="10">
        <v>1023</v>
      </c>
      <c r="B141" s="10" t="s">
        <v>32</v>
      </c>
      <c r="C141" s="21">
        <f>+'[5]31'!$E$27</f>
        <v>0.43174547744803976</v>
      </c>
      <c r="D141" s="21">
        <f>+'[5]31'!$F$27</f>
        <v>0.48170508245732474</v>
      </c>
      <c r="E141" s="21">
        <f>+'[5]31'!$G$27</f>
        <v>0.42795616179920315</v>
      </c>
      <c r="F141" s="21">
        <f>+'[5]31'!$I$27</f>
        <v>0.46077912920853165</v>
      </c>
      <c r="G141" s="21">
        <f>+'[5]31'!$J$27</f>
        <v>0.47104763725235865</v>
      </c>
      <c r="H141" s="21">
        <f>+'[5]31'!$K$27</f>
        <v>0.41161868611522101</v>
      </c>
      <c r="I141" s="21">
        <f>+'[5]31'!$M$27</f>
        <v>0.51182816168538614</v>
      </c>
      <c r="J141" s="21">
        <f>+'[5]31'!$N$27</f>
        <v>0.53100511595135247</v>
      </c>
      <c r="K141" s="21">
        <f>+'[5]31'!$O$27</f>
        <v>0.48706283764572078</v>
      </c>
      <c r="L141" s="21">
        <f>+'[5]31'!$Q$27</f>
        <v>0.44684927251074408</v>
      </c>
      <c r="M141" s="21">
        <f>+'[5]31'!$R$27</f>
        <v>0.45015145129453715</v>
      </c>
      <c r="N141" s="21">
        <f>+'[5]31'!$S$27</f>
        <v>0.4527668354905271</v>
      </c>
      <c r="O141" s="22">
        <f>+'[5]31'!$T$27</f>
        <v>0.46323881369836928</v>
      </c>
    </row>
    <row r="142" spans="1:15">
      <c r="A142" s="10">
        <v>1024</v>
      </c>
      <c r="B142" s="10" t="s">
        <v>33</v>
      </c>
      <c r="C142" s="21">
        <f>+'[5]32'!$E$27</f>
        <v>0.76522848555861867</v>
      </c>
      <c r="D142" s="21">
        <f>+'[5]32'!$F$27</f>
        <v>0.7282345531181148</v>
      </c>
      <c r="E142" s="21">
        <f>+'[5]32'!$G$27</f>
        <v>0.76108053903911754</v>
      </c>
      <c r="F142" s="21">
        <f>+'[5]32'!$I$27</f>
        <v>0.74288028714669407</v>
      </c>
      <c r="G142" s="21">
        <f>+'[5]32'!$J$27</f>
        <v>0.81205135982206045</v>
      </c>
      <c r="H142" s="21">
        <f>+'[5]32'!$K$27</f>
        <v>0.72143704569634126</v>
      </c>
      <c r="I142" s="21">
        <f>+'[5]32'!$M$27</f>
        <v>0.68696470515034147</v>
      </c>
      <c r="J142" s="21">
        <f>+'[5]32'!$N$27</f>
        <v>0.81813381045488609</v>
      </c>
      <c r="K142" s="21">
        <f>+'[5]32'!$O$27</f>
        <v>0.82670973873190334</v>
      </c>
      <c r="L142" s="21">
        <f>+'[5]32'!$Q$27</f>
        <v>0.73824558820823294</v>
      </c>
      <c r="M142" s="21">
        <f>+'[5]32'!$R$27</f>
        <v>0.75876355529713913</v>
      </c>
      <c r="N142" s="21">
        <f>+'[5]32'!$S$27</f>
        <v>0.76488916865248868</v>
      </c>
      <c r="O142" s="22">
        <f>+'[5]32'!$T$27</f>
        <v>0.75778401090563741</v>
      </c>
    </row>
    <row r="143" spans="1:15">
      <c r="A143" s="10">
        <v>1025</v>
      </c>
      <c r="B143" s="10" t="s">
        <v>34</v>
      </c>
      <c r="C143" s="21">
        <f>+'[5]33'!$E$27</f>
        <v>0.38060312013544068</v>
      </c>
      <c r="D143" s="21">
        <f>+'[5]33'!$F$27</f>
        <v>0.51150727437721377</v>
      </c>
      <c r="E143" s="21">
        <f>+'[5]33'!$G$27</f>
        <v>0.44450725403685104</v>
      </c>
      <c r="F143" s="21">
        <f>+'[5]33'!$I$27</f>
        <v>0.47570568920080608</v>
      </c>
      <c r="G143" s="21">
        <f>+'[5]33'!$J$27</f>
        <v>0.51350359971649906</v>
      </c>
      <c r="H143" s="21">
        <f>+'[5]33'!$K$27</f>
        <v>0.48197145690799981</v>
      </c>
      <c r="I143" s="21">
        <f>+'[5]33'!$M$27</f>
        <v>0.46905236403546774</v>
      </c>
      <c r="J143" s="21">
        <f>+'[5]33'!$N$27</f>
        <v>0.57504376094023502</v>
      </c>
      <c r="K143" s="21">
        <f>+'[5]33'!$O$27</f>
        <v>0.55309699149397729</v>
      </c>
      <c r="L143" s="21">
        <f>+'[5]33'!$Q$27</f>
        <v>0.49058555250222124</v>
      </c>
      <c r="M143" s="21">
        <f>+'[5]33'!$R$27</f>
        <v>0.46112313974840352</v>
      </c>
      <c r="N143" s="21">
        <f>+'[5]33'!$S$27</f>
        <v>0.49369140404382694</v>
      </c>
      <c r="O143" s="22">
        <f>+'[5]33'!$T$27</f>
        <v>0.4866451962508016</v>
      </c>
    </row>
    <row r="144" spans="1:15">
      <c r="A144" s="10">
        <v>1026</v>
      </c>
      <c r="B144" s="10" t="s">
        <v>35</v>
      </c>
      <c r="C144" s="21">
        <f>+'[5]34'!$E$27</f>
        <v>0.54213975657502766</v>
      </c>
      <c r="D144" s="21">
        <f>+'[5]34'!$F$27</f>
        <v>0.61327720775234584</v>
      </c>
      <c r="E144" s="21">
        <f>+'[5]34'!$G$27</f>
        <v>0.56770811313575442</v>
      </c>
      <c r="F144" s="21">
        <f>+'[5]34'!$I$27</f>
        <v>0.58875796793509749</v>
      </c>
      <c r="G144" s="21">
        <f>+'[5]34'!$J$27</f>
        <v>0.6303051496300659</v>
      </c>
      <c r="H144" s="21">
        <f>+'[5]34'!$K$27</f>
        <v>0.56478053939714434</v>
      </c>
      <c r="I144" s="21">
        <f>+'[5]34'!$M$27</f>
        <v>0.65001704158145879</v>
      </c>
      <c r="J144" s="21">
        <f>+'[5]34'!$N$27</f>
        <v>0.6925167840183396</v>
      </c>
      <c r="K144" s="21">
        <f>+'[5]34'!$O$27</f>
        <v>0.66486713757147664</v>
      </c>
      <c r="L144" s="21">
        <f>+'[5]34'!$Q$27</f>
        <v>0.60367966424283837</v>
      </c>
      <c r="M144" s="21">
        <f>+'[5]34'!$R$27</f>
        <v>0.64295394603367828</v>
      </c>
      <c r="N144" s="21">
        <f>+'[5]34'!$S$27</f>
        <v>0.61356073906863973</v>
      </c>
      <c r="O144" s="22">
        <f>+'[5]34'!$T$27</f>
        <v>0.6162199109307176</v>
      </c>
    </row>
    <row r="145" spans="1:15">
      <c r="A145" s="10">
        <v>1027</v>
      </c>
      <c r="B145" s="10" t="s">
        <v>36</v>
      </c>
      <c r="C145" s="21">
        <f>+'[5]35'!$E$27</f>
        <v>0.51401170756009462</v>
      </c>
      <c r="D145" s="21">
        <f>+'[5]35'!$F$27</f>
        <v>0.5308981959584369</v>
      </c>
      <c r="E145" s="21">
        <f>+'[5]35'!$G$27</f>
        <v>0.52506033838501398</v>
      </c>
      <c r="F145" s="21">
        <f>+'[5]35'!$I$27</f>
        <v>0.53344773658043831</v>
      </c>
      <c r="G145" s="21">
        <f>+'[5]35'!$J$27</f>
        <v>0.6079288112111686</v>
      </c>
      <c r="H145" s="21">
        <f>+'[5]35'!$K$27</f>
        <v>0.49828060113516021</v>
      </c>
      <c r="I145" s="21">
        <f>+'[5]35'!$M$27</f>
        <v>0.60909755206430394</v>
      </c>
      <c r="J145" s="21">
        <f>+'[5]35'!$N$27</f>
        <v>0.66781776818526517</v>
      </c>
      <c r="K145" s="21">
        <f>+'[5]35'!$O$27</f>
        <v>0.64506571087216247</v>
      </c>
      <c r="L145" s="21">
        <f>+'[5]35'!$Q$27</f>
        <v>0.5602601752856422</v>
      </c>
      <c r="M145" s="21">
        <f>+'[5]35'!$R$27</f>
        <v>0.60649027255051335</v>
      </c>
      <c r="N145" s="21">
        <f>+'[5]35'!$S$27</f>
        <v>0.58582677165354335</v>
      </c>
      <c r="O145" s="22">
        <f>+'[5]35'!$T$27</f>
        <v>0.57457838269085093</v>
      </c>
    </row>
    <row r="146" spans="1:15">
      <c r="A146" s="10">
        <v>1028</v>
      </c>
      <c r="B146" s="10" t="s">
        <v>37</v>
      </c>
      <c r="C146" s="21">
        <f>+'[5]36'!$E$27</f>
        <v>0.59464202333769278</v>
      </c>
      <c r="D146" s="21">
        <f>+'[5]36'!$F$27</f>
        <v>0.65582849994313663</v>
      </c>
      <c r="E146" s="21">
        <f>+'[5]36'!$G$27</f>
        <v>0.61044371797059971</v>
      </c>
      <c r="F146" s="21">
        <f>+'[5]36'!$I$27</f>
        <v>0.60013468013468019</v>
      </c>
      <c r="G146" s="21">
        <f>+'[5]36'!$J$27</f>
        <v>0.69099695175762899</v>
      </c>
      <c r="H146" s="21">
        <f>+'[5]36'!$K$27</f>
        <v>0.57195385817441846</v>
      </c>
      <c r="I146" s="21">
        <f>+'[5]36'!$M$27</f>
        <v>0.59899523066538307</v>
      </c>
      <c r="J146" s="21">
        <f>+'[5]36'!$N$27</f>
        <v>0.74274491760816586</v>
      </c>
      <c r="K146" s="21">
        <f>+'[5]36'!$O$27</f>
        <v>0.69272126266938117</v>
      </c>
      <c r="L146" s="21">
        <f>+'[5]36'!$Q$27</f>
        <v>0.60590025443248452</v>
      </c>
      <c r="M146" s="21">
        <f>+'[5]36'!$R$27</f>
        <v>0.62480142436837927</v>
      </c>
      <c r="N146" s="21">
        <f>+'[5]36'!$S$27</f>
        <v>0.62436789080272992</v>
      </c>
      <c r="O146" s="22">
        <f>+'[5]36'!$T$27</f>
        <v>0.63578785417398431</v>
      </c>
    </row>
    <row r="147" spans="1:15">
      <c r="A147" s="10">
        <v>1029</v>
      </c>
      <c r="B147" s="10" t="s">
        <v>38</v>
      </c>
      <c r="C147" s="21">
        <f>+'[5]37'!$E$27</f>
        <v>0.46205096885236802</v>
      </c>
      <c r="D147" s="21">
        <f>+'[5]37'!$F$27</f>
        <v>0.54343044844330191</v>
      </c>
      <c r="E147" s="21">
        <f>+'[5]37'!$G$27</f>
        <v>0.46587798335511382</v>
      </c>
      <c r="F147" s="21">
        <f>+'[5]37'!$I$27</f>
        <v>0.5239735605290623</v>
      </c>
      <c r="G147" s="21">
        <f>+'[5]37'!$J$27</f>
        <v>0.60701597253321393</v>
      </c>
      <c r="H147" s="21">
        <f>+'[5]37'!$K$27</f>
        <v>0.46718943458522494</v>
      </c>
      <c r="I147" s="21">
        <f>+'[5]37'!$M$27</f>
        <v>0.52735286140493631</v>
      </c>
      <c r="J147" s="21">
        <f>+'[5]37'!$N$27</f>
        <v>0.60432353970372865</v>
      </c>
      <c r="K147" s="21">
        <f>+'[5]37'!$O$27</f>
        <v>0.61128796922668793</v>
      </c>
      <c r="L147" s="21">
        <f>+'[5]37'!$Q$27</f>
        <v>0.52616713634137191</v>
      </c>
      <c r="M147" s="21">
        <f>+'[5]37'!$R$27</f>
        <v>0.50519495311254259</v>
      </c>
      <c r="N147" s="21">
        <f>+'[5]37'!$S$27</f>
        <v>0.51557553253859678</v>
      </c>
      <c r="O147" s="22">
        <f>+'[5]37'!$T$27</f>
        <v>0.52934378961776218</v>
      </c>
    </row>
    <row r="148" spans="1:15">
      <c r="A148" s="15">
        <v>1030</v>
      </c>
      <c r="B148" s="15" t="s">
        <v>18</v>
      </c>
      <c r="C148" s="23">
        <f>+'[5]17'!$E$27</f>
        <v>0.50321422366363588</v>
      </c>
      <c r="D148" s="23">
        <f>+'[5]17'!$F$27</f>
        <v>0.55729834501267328</v>
      </c>
      <c r="E148" s="23">
        <f>+'[5]17'!$G$27</f>
        <v>0.53222455213090891</v>
      </c>
      <c r="F148" s="23">
        <f>+'[5]17'!$I$27</f>
        <v>0.53805689236193832</v>
      </c>
      <c r="G148" s="23">
        <f>+'[5]17'!$J$27</f>
        <v>0.58770436683058047</v>
      </c>
      <c r="H148" s="23">
        <f>+'[5]17'!$K$27</f>
        <v>0.4741350003777291</v>
      </c>
      <c r="I148" s="23">
        <f>+'[5]17'!$M$27</f>
        <v>0.57036173828599179</v>
      </c>
      <c r="J148" s="23">
        <f>+'[5]17'!$N$27</f>
        <v>0.61610426509278338</v>
      </c>
      <c r="K148" s="23">
        <f>+'[5]17'!$O$27</f>
        <v>0.58609949531362648</v>
      </c>
      <c r="L148" s="23">
        <f>+'[5]17'!$Q$27</f>
        <v>0.50674537430214261</v>
      </c>
      <c r="M148" s="23">
        <f>+'[5]17'!$R$27</f>
        <v>0.52803329864724247</v>
      </c>
      <c r="N148" s="23">
        <f>+'[5]17'!$S$27</f>
        <v>0.51977514172740702</v>
      </c>
      <c r="O148" s="24">
        <f>+'[5]17'!$T$27</f>
        <v>0.54357655063804722</v>
      </c>
    </row>
    <row r="149" spans="1:15">
      <c r="A149" s="4">
        <v>10300</v>
      </c>
      <c r="B149" s="4" t="s">
        <v>63</v>
      </c>
      <c r="C149" s="18">
        <f>+[5]รวม!$E$27</f>
        <v>0.64837731830385159</v>
      </c>
      <c r="D149" s="18">
        <f>+[5]รวม!$F$27</f>
        <v>0.70809107000331495</v>
      </c>
      <c r="E149" s="18">
        <f>+[5]รวม!$G$27</f>
        <v>0.67090768630752406</v>
      </c>
      <c r="F149" s="18">
        <f>+[5]รวม!$I$27</f>
        <v>0.68392723768067787</v>
      </c>
      <c r="G149" s="18">
        <f>+[5]รวม!$J$27</f>
        <v>0.75271695430762242</v>
      </c>
      <c r="H149" s="18">
        <f>+[5]รวม!$K$27</f>
        <v>0.63772673512937061</v>
      </c>
      <c r="I149" s="18">
        <f>+[5]รวม!$M$27</f>
        <v>0.71278352338018214</v>
      </c>
      <c r="J149" s="18">
        <f>+[5]รวม!$N$27</f>
        <v>0.79930886215154617</v>
      </c>
      <c r="K149" s="18">
        <f>+[5]รวม!$O$27</f>
        <v>0.75383526710969373</v>
      </c>
      <c r="L149" s="18">
        <f>+[5]รวม!$Q$27</f>
        <v>0.68780632941489506</v>
      </c>
      <c r="M149" s="18">
        <f>+[5]รวม!$R$27</f>
        <v>0.68482204091019205</v>
      </c>
      <c r="N149" s="18">
        <f>+[5]รวม!$S$27</f>
        <v>0.68789798076857345</v>
      </c>
      <c r="O149" s="18">
        <f>+[5]รวม!$T$27</f>
        <v>0.70167885465091362</v>
      </c>
    </row>
    <row r="150" spans="1:15">
      <c r="A150" s="32"/>
      <c r="B150" s="32"/>
      <c r="C150"/>
      <c r="D150"/>
      <c r="E150"/>
      <c r="F150"/>
      <c r="G150"/>
      <c r="H150"/>
      <c r="I150"/>
      <c r="J150"/>
      <c r="K150"/>
      <c r="L150"/>
      <c r="M150"/>
      <c r="N150"/>
      <c r="O150" s="32"/>
    </row>
    <row r="151" spans="1:15">
      <c r="A151" s="3" t="s">
        <v>55</v>
      </c>
      <c r="B151" s="3" t="s">
        <v>43</v>
      </c>
      <c r="C151" s="3" t="s">
        <v>0</v>
      </c>
      <c r="D151" s="3" t="s">
        <v>1</v>
      </c>
      <c r="E151" s="3" t="s">
        <v>2</v>
      </c>
      <c r="F151" s="3" t="s">
        <v>3</v>
      </c>
      <c r="G151" s="3" t="s">
        <v>4</v>
      </c>
      <c r="H151" s="3" t="s">
        <v>5</v>
      </c>
      <c r="I151" s="3" t="s">
        <v>6</v>
      </c>
      <c r="J151" s="3" t="s">
        <v>7</v>
      </c>
      <c r="K151" s="3" t="s">
        <v>8</v>
      </c>
      <c r="L151" s="3" t="s">
        <v>9</v>
      </c>
      <c r="M151" s="3" t="s">
        <v>10</v>
      </c>
      <c r="N151" s="3" t="s">
        <v>11</v>
      </c>
      <c r="O151" s="3" t="s">
        <v>63</v>
      </c>
    </row>
    <row r="152" spans="1:15">
      <c r="A152" s="34"/>
      <c r="B152" s="34" t="s">
        <v>46</v>
      </c>
      <c r="C152" s="35">
        <f>+[5]เขต!$E$43/10^6</f>
        <v>1.0800000000000001E-2</v>
      </c>
      <c r="D152" s="35">
        <f>+[5]เขต!$F$43/10^6</f>
        <v>1.7749999999999998E-2</v>
      </c>
      <c r="E152" s="35">
        <f>+[5]เขต!$G$43/10^6</f>
        <v>6.1999999999999998E-3</v>
      </c>
      <c r="F152" s="35">
        <f>+[5]เขต!$I$43/10^6</f>
        <v>4.8999999999999998E-3</v>
      </c>
      <c r="G152" s="35">
        <f>+[5]เขต!$J$43/10^6</f>
        <v>6.7999999999999996E-3</v>
      </c>
      <c r="H152" s="35">
        <f>+[5]เขต!$K$43/10^6</f>
        <v>7.7000000000000002E-3</v>
      </c>
      <c r="I152" s="35">
        <f>+[5]เขต!$M$43/10^6</f>
        <v>1.26E-2</v>
      </c>
      <c r="J152" s="35">
        <f>+[5]เขต!$N$43/10^6</f>
        <v>1.455E-2</v>
      </c>
      <c r="K152" s="35">
        <f>+[5]เขต!$O$43/10^6</f>
        <v>2.5649999999999999E-2</v>
      </c>
      <c r="L152" s="35">
        <f>+[5]เขต!$Q$43/10^6</f>
        <v>1.375E-2</v>
      </c>
      <c r="M152" s="35">
        <f>+[5]เขต!$R$43/10^6</f>
        <v>8.0999999999999996E-3</v>
      </c>
      <c r="N152" s="35">
        <f>+[5]เขต!$S$43/10^6</f>
        <v>8.0000000000000004E-4</v>
      </c>
      <c r="O152" s="36">
        <f>SUM(C152:N152)</f>
        <v>0.12960000000000002</v>
      </c>
    </row>
    <row r="153" spans="1:15">
      <c r="A153" s="7">
        <v>1004</v>
      </c>
      <c r="B153" s="10" t="s">
        <v>99</v>
      </c>
      <c r="C153" s="19">
        <f>+'[5]11'!$E$43/10^6</f>
        <v>47.635766960000005</v>
      </c>
      <c r="D153" s="19">
        <f>+'[5]11'!$F$43/10^6</f>
        <v>47.314855699999995</v>
      </c>
      <c r="E153" s="19">
        <f>+'[5]11'!$G$43/10^6</f>
        <v>48.22114345</v>
      </c>
      <c r="F153" s="19">
        <f>+'[5]11'!$I$43/10^6</f>
        <v>51.200711870000006</v>
      </c>
      <c r="G153" s="19">
        <f>+'[5]11'!$J$43/10^6</f>
        <v>50.80329983</v>
      </c>
      <c r="H153" s="19">
        <f>+'[5]11'!$K$43/10^6</f>
        <v>47.524813829999999</v>
      </c>
      <c r="I153" s="19">
        <f>+'[5]11'!$M$43/10^6</f>
        <v>52.345640249999995</v>
      </c>
      <c r="J153" s="19">
        <f>+'[5]11'!$N$43/10^6</f>
        <v>57.065227520000001</v>
      </c>
      <c r="K153" s="19">
        <f>+'[5]11'!$O$43/10^6</f>
        <v>55.415815860000002</v>
      </c>
      <c r="L153" s="19">
        <f>+'[5]11'!$Q$43/10^6</f>
        <v>53.565900200000002</v>
      </c>
      <c r="M153" s="19">
        <f>+'[5]11'!$R$43/10^6</f>
        <v>53.800024929999999</v>
      </c>
      <c r="N153" s="19">
        <f>+'[5]11'!$S$43/10^6</f>
        <v>52.976433270000001</v>
      </c>
      <c r="O153" s="29">
        <f>SUM(C153:N153)</f>
        <v>617.86963366999998</v>
      </c>
    </row>
    <row r="154" spans="1:15">
      <c r="A154" s="10">
        <v>1005</v>
      </c>
      <c r="B154" s="10" t="s">
        <v>13</v>
      </c>
      <c r="C154" s="21">
        <f>+'[5]12'!$E$43/10^6</f>
        <v>0.69610069999999991</v>
      </c>
      <c r="D154" s="21">
        <f>+'[5]12'!$F$43/10^6</f>
        <v>0.80994157000000011</v>
      </c>
      <c r="E154" s="21">
        <f>+'[5]12'!$G$43/10^6</f>
        <v>0.69437922000000007</v>
      </c>
      <c r="F154" s="21">
        <f>+'[5]12'!$I$43/10^6</f>
        <v>0.83765328999999999</v>
      </c>
      <c r="G154" s="21">
        <f>+'[5]12'!$J$43/10^6</f>
        <v>0.7799886399999999</v>
      </c>
      <c r="H154" s="21">
        <f>+'[5]12'!$K$43/10^6</f>
        <v>0.70326838000000003</v>
      </c>
      <c r="I154" s="21">
        <f>+'[5]12'!$M$43/10^6</f>
        <v>0.85698150999999989</v>
      </c>
      <c r="J154" s="21">
        <f>+'[5]12'!$N$43/10^6</f>
        <v>0.87523925999999985</v>
      </c>
      <c r="K154" s="21">
        <f>+'[5]12'!$O$43/10^6</f>
        <v>0.82987870000000008</v>
      </c>
      <c r="L154" s="21">
        <f>+'[5]12'!$Q$43/10^6</f>
        <v>0.82475611999999998</v>
      </c>
      <c r="M154" s="21">
        <f>+'[5]12'!$R$43/10^6</f>
        <v>0.87715153999999995</v>
      </c>
      <c r="N154" s="21">
        <f>+'[5]12'!$S$43/10^6</f>
        <v>0.83503796000000019</v>
      </c>
      <c r="O154" s="29">
        <f t="shared" ref="O154:O179" si="6">SUM(C154:N154)</f>
        <v>9.6203768899999993</v>
      </c>
    </row>
    <row r="155" spans="1:15">
      <c r="A155" s="10">
        <v>1006</v>
      </c>
      <c r="B155" s="10" t="s">
        <v>14</v>
      </c>
      <c r="C155" s="21">
        <f>+'[5]13'!$E$43/10^6</f>
        <v>3.5098344100000003</v>
      </c>
      <c r="D155" s="21">
        <f>+'[5]13'!$F$43/10^6</f>
        <v>4.0493167699999999</v>
      </c>
      <c r="E155" s="21">
        <f>+'[5]13'!$G$43/10^6</f>
        <v>3.2557474399999995</v>
      </c>
      <c r="F155" s="21">
        <f>+'[5]13'!$I$43/10^6</f>
        <v>4.1739823499999993</v>
      </c>
      <c r="G155" s="21">
        <f>+'[5]13'!$J$43/10^6</f>
        <v>4.0107207900000006</v>
      </c>
      <c r="H155" s="21">
        <f>+'[5]13'!$K$43/10^6</f>
        <v>3.6967499799999994</v>
      </c>
      <c r="I155" s="21">
        <f>+'[5]13'!$M$43/10^6</f>
        <v>3.7349457799999999</v>
      </c>
      <c r="J155" s="21">
        <f>+'[5]13'!$N$43/10^6</f>
        <v>4.5053736500000001</v>
      </c>
      <c r="K155" s="21">
        <f>+'[5]13'!$O$43/10^6</f>
        <v>4.0726166000000008</v>
      </c>
      <c r="L155" s="21">
        <f>+'[5]13'!$Q$43/10^6</f>
        <v>4.0334525400000008</v>
      </c>
      <c r="M155" s="21">
        <f>+'[5]13'!$R$43/10^6</f>
        <v>3.8275977100000005</v>
      </c>
      <c r="N155" s="21">
        <f>+'[5]13'!$S$43/10^6</f>
        <v>4.19105989</v>
      </c>
      <c r="O155" s="29">
        <f t="shared" si="6"/>
        <v>47.061397909999997</v>
      </c>
    </row>
    <row r="156" spans="1:15">
      <c r="A156" s="10">
        <v>1007</v>
      </c>
      <c r="B156" s="10" t="s">
        <v>15</v>
      </c>
      <c r="C156" s="21">
        <f>+'[5]14'!$E$43/10^6</f>
        <v>15.67004545</v>
      </c>
      <c r="D156" s="21">
        <f>+'[5]14'!$F$43/10^6</f>
        <v>7.3055054799999999</v>
      </c>
      <c r="E156" s="21">
        <f>+'[5]14'!$G$43/10^6</f>
        <v>7.3322559099999998</v>
      </c>
      <c r="F156" s="21">
        <f>+'[5]14'!$I$43/10^6</f>
        <v>7.3410531600000013</v>
      </c>
      <c r="G156" s="21">
        <f>+'[5]14'!$J$43/10^6</f>
        <v>7.3443416100000007</v>
      </c>
      <c r="H156" s="21">
        <f>+'[5]14'!$K$43/10^6</f>
        <v>6.7706455800000001</v>
      </c>
      <c r="I156" s="21">
        <f>+'[5]14'!$M$43/10^6</f>
        <v>7.7855666499999998</v>
      </c>
      <c r="J156" s="21">
        <f>+'[5]14'!$N$43/10^6</f>
        <v>8.6450932399999996</v>
      </c>
      <c r="K156" s="21">
        <f>+'[5]14'!$O$43/10^6</f>
        <v>7.7229051999999996</v>
      </c>
      <c r="L156" s="21">
        <f>+'[5]14'!$Q$43/10^6</f>
        <v>7.7050025399999997</v>
      </c>
      <c r="M156" s="21">
        <f>+'[5]14'!$R$43/10^6</f>
        <v>7.4179420599999988</v>
      </c>
      <c r="N156" s="21">
        <f>+'[5]14'!$S$43/10^6</f>
        <v>7.2594331000000007</v>
      </c>
      <c r="O156" s="29">
        <f t="shared" si="6"/>
        <v>98.299789979999986</v>
      </c>
    </row>
    <row r="157" spans="1:15">
      <c r="A157" s="10">
        <v>1008</v>
      </c>
      <c r="B157" s="10" t="s">
        <v>16</v>
      </c>
      <c r="C157" s="21">
        <f>+'[5]15'!$E$43/10^6</f>
        <v>0.92486416999999987</v>
      </c>
      <c r="D157" s="21">
        <f>+'[5]15'!$F$43/10^6</f>
        <v>0.98038290000000006</v>
      </c>
      <c r="E157" s="21">
        <f>+'[5]15'!$G$43/10^6</f>
        <v>0.93743726999999999</v>
      </c>
      <c r="F157" s="21">
        <f>+'[5]15'!$I$43/10^6</f>
        <v>1.26062378</v>
      </c>
      <c r="G157" s="21">
        <f>+'[5]15'!$J$43/10^6</f>
        <v>1.3275753100000001</v>
      </c>
      <c r="H157" s="21">
        <f>+'[5]15'!$K$43/10^6</f>
        <v>1.3017534900000001</v>
      </c>
      <c r="I157" s="21">
        <f>+'[5]15'!$M$43/10^6</f>
        <v>1.4250326500000001</v>
      </c>
      <c r="J157" s="21">
        <f>+'[5]15'!$N$43/10^6</f>
        <v>1.6537427499999999</v>
      </c>
      <c r="K157" s="21">
        <f>+'[5]15'!$O$43/10^6</f>
        <v>1.41017606</v>
      </c>
      <c r="L157" s="21">
        <f>+'[5]15'!$Q$43/10^6</f>
        <v>1.3224373</v>
      </c>
      <c r="M157" s="21">
        <f>+'[5]15'!$R$43/10^6</f>
        <v>1.2925601100000002</v>
      </c>
      <c r="N157" s="21">
        <f>+'[5]15'!$S$43/10^6</f>
        <v>1.2801931299999998</v>
      </c>
      <c r="O157" s="29">
        <f t="shared" si="6"/>
        <v>15.116778919999998</v>
      </c>
    </row>
    <row r="158" spans="1:15">
      <c r="A158" s="10">
        <v>1009</v>
      </c>
      <c r="B158" s="10" t="s">
        <v>17</v>
      </c>
      <c r="C158" s="21">
        <f>+'[5]16'!$E$43/10^6</f>
        <v>1.6167729999999998</v>
      </c>
      <c r="D158" s="21">
        <f>+'[5]16'!$F$43/10^6</f>
        <v>1.9262073700000004</v>
      </c>
      <c r="E158" s="21">
        <f>+'[5]16'!$G$43/10^6</f>
        <v>1.7644431200000001</v>
      </c>
      <c r="F158" s="21">
        <f>+'[5]16'!$I$43/10^6</f>
        <v>1.8061182899999999</v>
      </c>
      <c r="G158" s="21">
        <f>+'[5]16'!$J$43/10^6</f>
        <v>1.8727106099999999</v>
      </c>
      <c r="H158" s="21">
        <f>+'[5]16'!$K$43/10^6</f>
        <v>1.7754868099999999</v>
      </c>
      <c r="I158" s="21">
        <f>+'[5]16'!$M$43/10^6</f>
        <v>1.7185576899999999</v>
      </c>
      <c r="J158" s="21">
        <f>+'[5]16'!$N$43/10^6</f>
        <v>2.3456658099999999</v>
      </c>
      <c r="K158" s="21">
        <f>+'[5]16'!$O$43/10^6</f>
        <v>2.09754533</v>
      </c>
      <c r="L158" s="21">
        <f>+'[5]16'!$Q$43/10^6</f>
        <v>1.9803215899999997</v>
      </c>
      <c r="M158" s="21">
        <f>+'[5]16'!$R$43/10^6</f>
        <v>2.0194077999999998</v>
      </c>
      <c r="N158" s="21">
        <f>+'[5]16'!$S$43/10^6</f>
        <v>1.8101100100000003</v>
      </c>
      <c r="O158" s="29">
        <f t="shared" si="6"/>
        <v>22.733347429999998</v>
      </c>
    </row>
    <row r="159" spans="1:15">
      <c r="A159" s="10">
        <v>1010</v>
      </c>
      <c r="B159" s="10" t="s">
        <v>19</v>
      </c>
      <c r="C159" s="21">
        <f>+'[5]18'!$E$43/10^6</f>
        <v>2.7485575199999999</v>
      </c>
      <c r="D159" s="21">
        <f>+'[5]18'!$F$43/10^6</f>
        <v>2.5686495699999998</v>
      </c>
      <c r="E159" s="21">
        <f>+'[5]18'!$G$43/10^6</f>
        <v>2.9009313900000002</v>
      </c>
      <c r="F159" s="21">
        <f>+'[5]18'!$I$43/10^6</f>
        <v>2.6376958299999997</v>
      </c>
      <c r="G159" s="21">
        <f>+'[5]18'!$J$43/10^6</f>
        <v>2.76503392</v>
      </c>
      <c r="H159" s="21">
        <f>+'[5]18'!$K$43/10^6</f>
        <v>2.4592676</v>
      </c>
      <c r="I159" s="21">
        <f>+'[5]18'!$M$43/10^6</f>
        <v>2.7751113799999998</v>
      </c>
      <c r="J159" s="21">
        <f>+'[5]18'!$N$43/10^6</f>
        <v>3.5505003900000007</v>
      </c>
      <c r="K159" s="21">
        <f>+'[5]18'!$O$43/10^6</f>
        <v>2.68517501</v>
      </c>
      <c r="L159" s="21">
        <f>+'[5]18'!$Q$43/10^6</f>
        <v>2.7044371700000003</v>
      </c>
      <c r="M159" s="21">
        <f>+'[5]18'!$R$43/10^6</f>
        <v>2.8074599800000004</v>
      </c>
      <c r="N159" s="21">
        <f>+'[5]18'!$S$43/10^6</f>
        <v>2.7689050900000001</v>
      </c>
      <c r="O159" s="29">
        <f t="shared" si="6"/>
        <v>33.37172485</v>
      </c>
    </row>
    <row r="160" spans="1:15">
      <c r="A160" s="10">
        <v>1011</v>
      </c>
      <c r="B160" s="10" t="s">
        <v>20</v>
      </c>
      <c r="C160" s="21">
        <f>+'[5]19'!$E$43/10^6</f>
        <v>1.4077924900000001</v>
      </c>
      <c r="D160" s="21">
        <f>+'[5]19'!$F$43/10^6</f>
        <v>1.4571070800000001</v>
      </c>
      <c r="E160" s="21">
        <f>+'[5]19'!$G$43/10^6</f>
        <v>1.4908661699999999</v>
      </c>
      <c r="F160" s="21">
        <f>+'[5]19'!$I$43/10^6</f>
        <v>1.5924454900000002</v>
      </c>
      <c r="G160" s="21">
        <f>+'[5]19'!$J$43/10^6</f>
        <v>1.4608408599999998</v>
      </c>
      <c r="H160" s="21">
        <f>+'[5]19'!$K$43/10^6</f>
        <v>1.5111238800000002</v>
      </c>
      <c r="I160" s="21">
        <f>+'[5]19'!$M$43/10^6</f>
        <v>1.7492131700000002</v>
      </c>
      <c r="J160" s="21">
        <f>+'[5]19'!$N$43/10^6</f>
        <v>1.94236863</v>
      </c>
      <c r="K160" s="21">
        <f>+'[5]19'!$O$43/10^6</f>
        <v>1.7949460999999998</v>
      </c>
      <c r="L160" s="21">
        <f>+'[5]19'!$Q$43/10^6</f>
        <v>1.4285648800000001</v>
      </c>
      <c r="M160" s="21">
        <f>+'[5]19'!$R$43/10^6</f>
        <v>1.5261887900000002</v>
      </c>
      <c r="N160" s="21">
        <f>+'[5]19'!$S$43/10^6</f>
        <v>1.46649071</v>
      </c>
      <c r="O160" s="29">
        <f t="shared" si="6"/>
        <v>18.827948249999999</v>
      </c>
    </row>
    <row r="161" spans="1:15">
      <c r="A161" s="10">
        <v>1012</v>
      </c>
      <c r="B161" s="10" t="s">
        <v>21</v>
      </c>
      <c r="C161" s="21">
        <f>+'[5]20'!$E$43/10^6</f>
        <v>4.398112760000001</v>
      </c>
      <c r="D161" s="21">
        <f>+'[5]20'!$F$43/10^6</f>
        <v>4.6772389199999989</v>
      </c>
      <c r="E161" s="21">
        <f>+'[5]20'!$G$43/10^6</f>
        <v>4.5826649799999997</v>
      </c>
      <c r="F161" s="21">
        <f>+'[5]20'!$I$43/10^6</f>
        <v>4.6961237200000001</v>
      </c>
      <c r="G161" s="21">
        <f>+'[5]20'!$J$43/10^6</f>
        <v>4.6894548399999998</v>
      </c>
      <c r="H161" s="21">
        <f>+'[5]20'!$K$43/10^6</f>
        <v>4.35249971</v>
      </c>
      <c r="I161" s="21">
        <f>+'[5]20'!$M$43/10^6</f>
        <v>4.8423338600000001</v>
      </c>
      <c r="J161" s="21">
        <f>+'[5]20'!$N$43/10^6</f>
        <v>5.5246362800000002</v>
      </c>
      <c r="K161" s="21">
        <f>+'[5]20'!$O$43/10^6</f>
        <v>5.1515447099999996</v>
      </c>
      <c r="L161" s="21">
        <f>+'[5]20'!$Q$43/10^6</f>
        <v>4.71620682</v>
      </c>
      <c r="M161" s="21">
        <f>+'[5]20'!$R$43/10^6</f>
        <v>4.7183840799999999</v>
      </c>
      <c r="N161" s="21">
        <f>+'[5]20'!$S$43/10^6</f>
        <v>4.8732594499999999</v>
      </c>
      <c r="O161" s="29">
        <f t="shared" si="6"/>
        <v>57.222460130000002</v>
      </c>
    </row>
    <row r="162" spans="1:15">
      <c r="A162" s="10">
        <v>1013</v>
      </c>
      <c r="B162" s="10" t="s">
        <v>22</v>
      </c>
      <c r="C162" s="21">
        <f>+'[5]21'!$E$43/10^6</f>
        <v>0.24461822999999999</v>
      </c>
      <c r="D162" s="21">
        <f>+'[5]21'!$F$43/10^6</f>
        <v>0.27614158999999999</v>
      </c>
      <c r="E162" s="21">
        <f>+'[5]21'!$G$43/10^6</f>
        <v>0.27632741</v>
      </c>
      <c r="F162" s="21">
        <f>+'[5]21'!$I$43/10^6</f>
        <v>0.28606635999999996</v>
      </c>
      <c r="G162" s="21">
        <f>+'[5]21'!$J$43/10^6</f>
        <v>0.28998074000000001</v>
      </c>
      <c r="H162" s="21">
        <f>+'[5]21'!$K$43/10^6</f>
        <v>0.25337361000000003</v>
      </c>
      <c r="I162" s="21">
        <f>+'[5]21'!$M$43/10^6</f>
        <v>0.28973970999999998</v>
      </c>
      <c r="J162" s="21">
        <f>+'[5]21'!$N$43/10^6</f>
        <v>0.31211598000000002</v>
      </c>
      <c r="K162" s="21">
        <f>+'[5]21'!$O$43/10^6</f>
        <v>0.28815274000000002</v>
      </c>
      <c r="L162" s="21">
        <f>+'[5]21'!$Q$43/10^6</f>
        <v>0.27656849999999994</v>
      </c>
      <c r="M162" s="21">
        <f>+'[5]21'!$R$43/10^6</f>
        <v>0.28704959000000002</v>
      </c>
      <c r="N162" s="21">
        <f>+'[5]21'!$S$43/10^6</f>
        <v>0.26839492999999992</v>
      </c>
      <c r="O162" s="29">
        <f t="shared" si="6"/>
        <v>3.3485293900000004</v>
      </c>
    </row>
    <row r="163" spans="1:15">
      <c r="A163" s="10">
        <v>1014</v>
      </c>
      <c r="B163" s="10" t="s">
        <v>23</v>
      </c>
      <c r="C163" s="21">
        <f>+'[5]22'!$E$43/10^6</f>
        <v>12.075647700000001</v>
      </c>
      <c r="D163" s="21">
        <f>+'[5]22'!$F$43/10^6</f>
        <v>13.279543079999998</v>
      </c>
      <c r="E163" s="21">
        <f>+'[5]22'!$G$43/10^6</f>
        <v>12.923212039999999</v>
      </c>
      <c r="F163" s="21">
        <f>+'[5]22'!$I$43/10^6</f>
        <v>13.528390779999999</v>
      </c>
      <c r="G163" s="21">
        <f>+'[5]22'!$J$43/10^6</f>
        <v>13.409624669999999</v>
      </c>
      <c r="H163" s="21">
        <f>+'[5]22'!$K$43/10^6</f>
        <v>12.897012009999999</v>
      </c>
      <c r="I163" s="21">
        <f>+'[5]22'!$M$43/10^6</f>
        <v>13.252414349999997</v>
      </c>
      <c r="J163" s="21">
        <f>+'[5]22'!$N$43/10^6</f>
        <v>16.330255229999999</v>
      </c>
      <c r="K163" s="21">
        <f>+'[5]22'!$O$43/10^6</f>
        <v>14.367490750000002</v>
      </c>
      <c r="L163" s="21">
        <f>+'[5]22'!$Q$43/10^6</f>
        <v>13.98341295</v>
      </c>
      <c r="M163" s="21">
        <f>+'[5]22'!$R$43/10^6</f>
        <v>13.791091679999999</v>
      </c>
      <c r="N163" s="21">
        <f>+'[5]22'!$S$43/10^6</f>
        <v>13.454618079999998</v>
      </c>
      <c r="O163" s="29">
        <f t="shared" si="6"/>
        <v>163.29271331999996</v>
      </c>
    </row>
    <row r="164" spans="1:15">
      <c r="A164" s="10">
        <v>1015</v>
      </c>
      <c r="B164" s="10" t="s">
        <v>24</v>
      </c>
      <c r="C164" s="21">
        <f>+'[5]23'!$E$43/10^6</f>
        <v>1.1592212399999999</v>
      </c>
      <c r="D164" s="21">
        <f>+'[5]23'!$F$43/10^6</f>
        <v>1.1827591600000003</v>
      </c>
      <c r="E164" s="21">
        <f>+'[5]23'!$G$43/10^6</f>
        <v>1.1830422599999999</v>
      </c>
      <c r="F164" s="21">
        <f>+'[5]23'!$I$43/10^6</f>
        <v>1.26874775</v>
      </c>
      <c r="G164" s="21">
        <f>+'[5]23'!$J$43/10^6</f>
        <v>1.2991183400000004</v>
      </c>
      <c r="H164" s="21">
        <f>+'[5]23'!$K$43/10^6</f>
        <v>1.1713175999999998</v>
      </c>
      <c r="I164" s="21">
        <f>+'[5]23'!$M$43/10^6</f>
        <v>1.3148978999999998</v>
      </c>
      <c r="J164" s="21">
        <f>+'[5]23'!$N$43/10^6</f>
        <v>1.55478351</v>
      </c>
      <c r="K164" s="21">
        <f>+'[5]23'!$O$43/10^6</f>
        <v>1.37006129</v>
      </c>
      <c r="L164" s="21">
        <f>+'[5]23'!$Q$43/10^6</f>
        <v>1.35406684</v>
      </c>
      <c r="M164" s="21">
        <f>+'[5]23'!$R$43/10^6</f>
        <v>1.34960769</v>
      </c>
      <c r="N164" s="21">
        <f>+'[5]23'!$S$43/10^6</f>
        <v>1.1691943999999996</v>
      </c>
      <c r="O164" s="29">
        <f t="shared" si="6"/>
        <v>15.37681798</v>
      </c>
    </row>
    <row r="165" spans="1:15">
      <c r="A165" s="10">
        <v>1016</v>
      </c>
      <c r="B165" s="10" t="s">
        <v>25</v>
      </c>
      <c r="C165" s="21">
        <f>+'[5]24'!$E$43/10^6</f>
        <v>1.6717028399999998</v>
      </c>
      <c r="D165" s="21">
        <f>+'[5]24'!$F$43/10^6</f>
        <v>1.7893064599999999</v>
      </c>
      <c r="E165" s="21">
        <f>+'[5]24'!$G$43/10^6</f>
        <v>1.8779698399999998</v>
      </c>
      <c r="F165" s="21">
        <f>+'[5]24'!$I$43/10^6</f>
        <v>2.0474717299999998</v>
      </c>
      <c r="G165" s="21">
        <f>+'[5]24'!$J$43/10^6</f>
        <v>1.9493613699999996</v>
      </c>
      <c r="H165" s="21">
        <f>+'[5]24'!$K$43/10^6</f>
        <v>1.9012690499999998</v>
      </c>
      <c r="I165" s="21">
        <f>+'[5]24'!$M$43/10^6</f>
        <v>2.4126361699999999</v>
      </c>
      <c r="J165" s="21">
        <f>+'[5]24'!$N$43/10^6</f>
        <v>2.5651752800000001</v>
      </c>
      <c r="K165" s="21">
        <f>+'[5]24'!$O$43/10^6</f>
        <v>2.2114700599999999</v>
      </c>
      <c r="L165" s="21">
        <f>+'[5]24'!$Q$43/10^6</f>
        <v>1.9188978600000002</v>
      </c>
      <c r="M165" s="21">
        <f>+'[5]24'!$R$43/10^6</f>
        <v>2.00853277</v>
      </c>
      <c r="N165" s="21">
        <f>+'[5]24'!$S$43/10^6</f>
        <v>1.9830402000000003</v>
      </c>
      <c r="O165" s="29">
        <f t="shared" si="6"/>
        <v>24.336833629999997</v>
      </c>
    </row>
    <row r="166" spans="1:15">
      <c r="A166" s="10">
        <v>1017</v>
      </c>
      <c r="B166" s="10" t="s">
        <v>26</v>
      </c>
      <c r="C166" s="21">
        <f>+'[5]25'!$E$43/10^6</f>
        <v>3.7428245000000002</v>
      </c>
      <c r="D166" s="21">
        <f>+'[5]25'!$F$43/10^6</f>
        <v>4.1061311299999996</v>
      </c>
      <c r="E166" s="21">
        <f>+'[5]25'!$G$43/10^6</f>
        <v>3.9741385499999997</v>
      </c>
      <c r="F166" s="21">
        <f>+'[5]25'!$I$43/10^6</f>
        <v>4.0575710199999993</v>
      </c>
      <c r="G166" s="21">
        <f>+'[5]25'!$J$43/10^6</f>
        <v>4.1576821400000004</v>
      </c>
      <c r="H166" s="21">
        <f>+'[5]25'!$K$43/10^6</f>
        <v>3.9786231600000002</v>
      </c>
      <c r="I166" s="21">
        <f>+'[5]25'!$M$43/10^6</f>
        <v>4.0156890399999998</v>
      </c>
      <c r="J166" s="21">
        <f>+'[5]25'!$N$43/10^6</f>
        <v>5.1756871599999998</v>
      </c>
      <c r="K166" s="21">
        <f>+'[5]25'!$O$43/10^6</f>
        <v>4.2869394299999994</v>
      </c>
      <c r="L166" s="21">
        <f>+'[5]25'!$Q$43/10^6</f>
        <v>4.2953664500000004</v>
      </c>
      <c r="M166" s="21">
        <f>+'[5]25'!$R$43/10^6</f>
        <v>4.0757103500000005</v>
      </c>
      <c r="N166" s="21">
        <f>+'[5]25'!$S$43/10^6</f>
        <v>3.9910327900000002</v>
      </c>
      <c r="O166" s="29">
        <f t="shared" si="6"/>
        <v>49.857395720000007</v>
      </c>
    </row>
    <row r="167" spans="1:15">
      <c r="A167" s="10">
        <v>1018</v>
      </c>
      <c r="B167" s="10" t="s">
        <v>27</v>
      </c>
      <c r="C167" s="21">
        <f>+'[5]26'!$E$43/10^6</f>
        <v>1.5926752399999999</v>
      </c>
      <c r="D167" s="21">
        <f>+'[5]26'!$F$43/10^6</f>
        <v>1.7070848600000001</v>
      </c>
      <c r="E167" s="21">
        <f>+'[5]26'!$G$43/10^6</f>
        <v>1.6491331</v>
      </c>
      <c r="F167" s="21">
        <f>+'[5]26'!$I$43/10^6</f>
        <v>1.7041616000000002</v>
      </c>
      <c r="G167" s="21">
        <f>+'[5]26'!$J$43/10^6</f>
        <v>1.6639758599999999</v>
      </c>
      <c r="H167" s="21">
        <f>+'[5]26'!$K$43/10^6</f>
        <v>1.5870981399999999</v>
      </c>
      <c r="I167" s="21">
        <f>+'[5]26'!$M$43/10^6</f>
        <v>1.7424681800000001</v>
      </c>
      <c r="J167" s="21">
        <f>+'[5]26'!$N$43/10^6</f>
        <v>2.2557721699999997</v>
      </c>
      <c r="K167" s="21">
        <f>+'[5]26'!$O$43/10^6</f>
        <v>1.7502102500000001</v>
      </c>
      <c r="L167" s="21">
        <f>+'[5]26'!$Q$43/10^6</f>
        <v>1.9568329</v>
      </c>
      <c r="M167" s="21">
        <f>+'[5]26'!$R$43/10^6</f>
        <v>1.7195877399999999</v>
      </c>
      <c r="N167" s="21">
        <f>+'[5]26'!$S$43/10^6</f>
        <v>1.6749050000000001</v>
      </c>
      <c r="O167" s="29">
        <f t="shared" si="6"/>
        <v>21.003905039999999</v>
      </c>
    </row>
    <row r="168" spans="1:15">
      <c r="A168" s="10">
        <v>1019</v>
      </c>
      <c r="B168" s="10" t="s">
        <v>28</v>
      </c>
      <c r="C168" s="21">
        <f>+'[5]27'!$E$43/10^6</f>
        <v>0.99074951000000011</v>
      </c>
      <c r="D168" s="21">
        <f>+'[5]27'!$F$43/10^6</f>
        <v>1.0103104700000001</v>
      </c>
      <c r="E168" s="21">
        <f>+'[5]27'!$G$43/10^6</f>
        <v>1.0358993700000001</v>
      </c>
      <c r="F168" s="21">
        <f>+'[5]27'!$I$43/10^6</f>
        <v>1.0428381100000002</v>
      </c>
      <c r="G168" s="21">
        <f>+'[5]27'!$J$43/10^6</f>
        <v>1.02671216</v>
      </c>
      <c r="H168" s="21">
        <f>+'[5]27'!$K$43/10^6</f>
        <v>0.98051188</v>
      </c>
      <c r="I168" s="21">
        <f>+'[5]27'!$M$43/10^6</f>
        <v>1.1218447999999999</v>
      </c>
      <c r="J168" s="21">
        <f>+'[5]27'!$N$43/10^6</f>
        <v>1.35756962</v>
      </c>
      <c r="K168" s="21">
        <f>+'[5]27'!$O$43/10^6</f>
        <v>1.21119339</v>
      </c>
      <c r="L168" s="21">
        <f>+'[5]27'!$Q$43/10^6</f>
        <v>1.1159664199999999</v>
      </c>
      <c r="M168" s="21">
        <f>+'[5]27'!$R$43/10^6</f>
        <v>1.0761016399999999</v>
      </c>
      <c r="N168" s="21">
        <f>+'[5]27'!$S$43/10^6</f>
        <v>1.0376230600000003</v>
      </c>
      <c r="O168" s="29">
        <f t="shared" si="6"/>
        <v>13.007320429999998</v>
      </c>
    </row>
    <row r="169" spans="1:15">
      <c r="A169" s="10">
        <v>1020</v>
      </c>
      <c r="B169" s="10" t="s">
        <v>29</v>
      </c>
      <c r="C169" s="21">
        <f>+'[5]28'!$E$43/10^6</f>
        <v>4.8645641100000008</v>
      </c>
      <c r="D169" s="21">
        <f>+'[5]28'!$F$43/10^6</f>
        <v>5.2176128799999999</v>
      </c>
      <c r="E169" s="21">
        <f>+'[5]28'!$G$43/10^6</f>
        <v>5.1200663499999992</v>
      </c>
      <c r="F169" s="21">
        <f>+'[5]28'!$I$43/10^6</f>
        <v>5.2676509899999999</v>
      </c>
      <c r="G169" s="21">
        <f>+'[5]28'!$J$43/10^6</f>
        <v>5.42889936</v>
      </c>
      <c r="H169" s="21">
        <f>+'[5]28'!$K$43/10^6</f>
        <v>5.3353011800000001</v>
      </c>
      <c r="I169" s="21">
        <f>+'[5]28'!$M$43/10^6</f>
        <v>5.5163177299999999</v>
      </c>
      <c r="J169" s="21">
        <f>+'[5]28'!$N$43/10^6</f>
        <v>5.9273536099999999</v>
      </c>
      <c r="K169" s="21">
        <f>+'[5]28'!$O$43/10^6</f>
        <v>5.7022948700000002</v>
      </c>
      <c r="L169" s="21">
        <f>+'[5]28'!$Q$43/10^6</f>
        <v>5.4489798799999996</v>
      </c>
      <c r="M169" s="21">
        <f>+'[5]28'!$R$43/10^6</f>
        <v>5.50819466</v>
      </c>
      <c r="N169" s="21">
        <f>+'[5]28'!$S$43/10^6</f>
        <v>5.4638277999999998</v>
      </c>
      <c r="O169" s="29">
        <f t="shared" si="6"/>
        <v>64.801063420000006</v>
      </c>
    </row>
    <row r="170" spans="1:15">
      <c r="A170" s="10">
        <v>1021</v>
      </c>
      <c r="B170" s="10" t="s">
        <v>30</v>
      </c>
      <c r="C170" s="21">
        <f>+'[5]29'!$E$43/10^6</f>
        <v>1.3201222599999998</v>
      </c>
      <c r="D170" s="21">
        <f>+'[5]29'!$F$43/10^6</f>
        <v>1.3557963099999999</v>
      </c>
      <c r="E170" s="21">
        <f>+'[5]29'!$G$43/10^6</f>
        <v>1.3849974900000002</v>
      </c>
      <c r="F170" s="21">
        <f>+'[5]29'!$I$43/10^6</f>
        <v>1.34188643</v>
      </c>
      <c r="G170" s="21">
        <f>+'[5]29'!$J$43/10^6</f>
        <v>1.3714814099999999</v>
      </c>
      <c r="H170" s="21">
        <f>+'[5]29'!$K$43/10^6</f>
        <v>1.43669348</v>
      </c>
      <c r="I170" s="21">
        <f>+'[5]29'!$M$43/10^6</f>
        <v>1.3020447700000002</v>
      </c>
      <c r="J170" s="21">
        <f>+'[5]29'!$N$43/10^6</f>
        <v>1.6464771400000002</v>
      </c>
      <c r="K170" s="21">
        <f>+'[5]29'!$O$43/10^6</f>
        <v>1.50407069</v>
      </c>
      <c r="L170" s="21">
        <f>+'[5]29'!$Q$43/10^6</f>
        <v>1.5469572899999999</v>
      </c>
      <c r="M170" s="21">
        <f>+'[5]29'!$R$43/10^6</f>
        <v>1.46470056</v>
      </c>
      <c r="N170" s="21">
        <f>+'[5]29'!$S$43/10^6</f>
        <v>1.50109106</v>
      </c>
      <c r="O170" s="29">
        <f t="shared" si="6"/>
        <v>17.176318890000001</v>
      </c>
    </row>
    <row r="171" spans="1:15">
      <c r="A171" s="10">
        <v>1022</v>
      </c>
      <c r="B171" s="10" t="s">
        <v>31</v>
      </c>
      <c r="C171" s="21">
        <f>+'[5]30'!$E$43/10^6</f>
        <v>6.0468427399999989</v>
      </c>
      <c r="D171" s="21">
        <f>+'[5]30'!$F$43/10^6</f>
        <v>6.3546683099999992</v>
      </c>
      <c r="E171" s="21">
        <f>+'[5]30'!$G$43/10^6</f>
        <v>6.5275583299999989</v>
      </c>
      <c r="F171" s="21">
        <f>+'[5]30'!$I$43/10^6</f>
        <v>6.3619653100000004</v>
      </c>
      <c r="G171" s="21">
        <f>+'[5]30'!$J$43/10^6</f>
        <v>6.4299508099999994</v>
      </c>
      <c r="H171" s="21">
        <f>+'[5]30'!$K$43/10^6</f>
        <v>5.8835790299999999</v>
      </c>
      <c r="I171" s="21">
        <f>+'[5]30'!$M$43/10^6</f>
        <v>6.7035953000000008</v>
      </c>
      <c r="J171" s="21">
        <f>+'[5]30'!$N$43/10^6</f>
        <v>7.9229616700000003</v>
      </c>
      <c r="K171" s="21">
        <f>+'[5]30'!$O$43/10^6</f>
        <v>7.2127645599999992</v>
      </c>
      <c r="L171" s="21">
        <f>+'[5]30'!$Q$43/10^6</f>
        <v>6.7736627700000005</v>
      </c>
      <c r="M171" s="21">
        <f>+'[5]30'!$R$43/10^6</f>
        <v>6.9283232199999993</v>
      </c>
      <c r="N171" s="21">
        <f>+'[5]30'!$S$43/10^6</f>
        <v>6.9493635899999999</v>
      </c>
      <c r="O171" s="29">
        <f t="shared" si="6"/>
        <v>80.095235639999999</v>
      </c>
    </row>
    <row r="172" spans="1:15">
      <c r="A172" s="10">
        <v>1023</v>
      </c>
      <c r="B172" s="10" t="s">
        <v>32</v>
      </c>
      <c r="C172" s="21">
        <f>+'[5]31'!$E$43/10^6</f>
        <v>1.4054365600000003</v>
      </c>
      <c r="D172" s="21">
        <f>+'[5]31'!$F$43/10^6</f>
        <v>1.4763595199999999</v>
      </c>
      <c r="E172" s="21">
        <f>+'[5]31'!$G$43/10^6</f>
        <v>1.4314854800000001</v>
      </c>
      <c r="F172" s="21">
        <f>+'[5]31'!$I$43/10^6</f>
        <v>1.55087105</v>
      </c>
      <c r="G172" s="21">
        <f>+'[5]31'!$J$43/10^6</f>
        <v>1.5132068999999999</v>
      </c>
      <c r="H172" s="21">
        <f>+'[5]31'!$K$43/10^6</f>
        <v>1.3819975500000004</v>
      </c>
      <c r="I172" s="21">
        <f>+'[5]31'!$M$43/10^6</f>
        <v>1.6195034500000003</v>
      </c>
      <c r="J172" s="21">
        <f>+'[5]31'!$N$43/10^6</f>
        <v>1.7167408500000001</v>
      </c>
      <c r="K172" s="21">
        <f>+'[5]31'!$O$43/10^6</f>
        <v>1.6231606699999999</v>
      </c>
      <c r="L172" s="21">
        <f>+'[5]31'!$Q$43/10^6</f>
        <v>1.5390153100000001</v>
      </c>
      <c r="M172" s="21">
        <f>+'[5]31'!$R$43/10^6</f>
        <v>1.52588784</v>
      </c>
      <c r="N172" s="21">
        <f>+'[5]31'!$S$43/10^6</f>
        <v>1.4744420200000004</v>
      </c>
      <c r="O172" s="29">
        <f t="shared" si="6"/>
        <v>18.258107200000001</v>
      </c>
    </row>
    <row r="173" spans="1:15">
      <c r="A173" s="10">
        <v>1024</v>
      </c>
      <c r="B173" s="10" t="s">
        <v>33</v>
      </c>
      <c r="C173" s="21">
        <f>+'[5]32'!$E$43/10^6</f>
        <v>10.333024700000001</v>
      </c>
      <c r="D173" s="21">
        <f>+'[5]32'!$F$43/10^6</f>
        <v>9.5855207799999995</v>
      </c>
      <c r="E173" s="21">
        <f>+'[5]32'!$G$43/10^6</f>
        <v>10.366790249999998</v>
      </c>
      <c r="F173" s="21">
        <f>+'[5]32'!$I$43/10^6</f>
        <v>10.82291163</v>
      </c>
      <c r="G173" s="21">
        <f>+'[5]32'!$J$43/10^6</f>
        <v>11.634394589999999</v>
      </c>
      <c r="H173" s="21">
        <f>+'[5]32'!$K$43/10^6</f>
        <v>10.60809944</v>
      </c>
      <c r="I173" s="21">
        <f>+'[5]32'!$M$43/10^6</f>
        <v>9.4926052700000021</v>
      </c>
      <c r="J173" s="21">
        <f>+'[5]32'!$N$43/10^6</f>
        <v>12.64626026</v>
      </c>
      <c r="K173" s="21">
        <f>+'[5]32'!$O$43/10^6</f>
        <v>12.253874919999998</v>
      </c>
      <c r="L173" s="21">
        <f>+'[5]32'!$Q$43/10^6</f>
        <v>11.53388923</v>
      </c>
      <c r="M173" s="21">
        <f>+'[5]32'!$R$43/10^6</f>
        <v>11.167682869999998</v>
      </c>
      <c r="N173" s="21">
        <f>+'[5]32'!$S$43/10^6</f>
        <v>11.067176400000001</v>
      </c>
      <c r="O173" s="29">
        <f t="shared" si="6"/>
        <v>131.51223034</v>
      </c>
    </row>
    <row r="174" spans="1:15">
      <c r="A174" s="10">
        <v>1025</v>
      </c>
      <c r="B174" s="10" t="s">
        <v>34</v>
      </c>
      <c r="C174" s="21">
        <f>+'[5]33'!$E$43/10^6</f>
        <v>1.2789600899999998</v>
      </c>
      <c r="D174" s="21">
        <f>+'[5]33'!$F$43/10^6</f>
        <v>1.6374933099999998</v>
      </c>
      <c r="E174" s="21">
        <f>+'[5]33'!$G$43/10^6</f>
        <v>1.5304823100000002</v>
      </c>
      <c r="F174" s="21">
        <f>+'[5]33'!$I$43/10^6</f>
        <v>1.6577740600000002</v>
      </c>
      <c r="G174" s="21">
        <f>+'[5]33'!$J$43/10^6</f>
        <v>1.6184352</v>
      </c>
      <c r="H174" s="21">
        <f>+'[5]33'!$K$43/10^6</f>
        <v>1.6648728500000001</v>
      </c>
      <c r="I174" s="21">
        <f>+'[5]33'!$M$43/10^6</f>
        <v>1.5773717</v>
      </c>
      <c r="J174" s="21">
        <f>+'[5]33'!$N$43/10^6</f>
        <v>1.9631387900000001</v>
      </c>
      <c r="K174" s="21">
        <f>+'[5]33'!$O$43/10^6</f>
        <v>1.82637038</v>
      </c>
      <c r="L174" s="21">
        <f>+'[5]33'!$Q$43/10^6</f>
        <v>1.7524235700000004</v>
      </c>
      <c r="M174" s="21">
        <f>+'[5]33'!$R$43/10^6</f>
        <v>1.62587726</v>
      </c>
      <c r="N174" s="21">
        <f>+'[5]33'!$S$43/10^6</f>
        <v>1.6763294899999999</v>
      </c>
      <c r="O174" s="29">
        <f t="shared" si="6"/>
        <v>19.809529010000002</v>
      </c>
    </row>
    <row r="175" spans="1:15">
      <c r="A175" s="10">
        <v>1026</v>
      </c>
      <c r="B175" s="10" t="s">
        <v>35</v>
      </c>
      <c r="C175" s="21">
        <f>+'[5]34'!$E$43/10^6</f>
        <v>0.60598321000000011</v>
      </c>
      <c r="D175" s="21">
        <f>+'[5]34'!$F$43/10^6</f>
        <v>0.68679400999999995</v>
      </c>
      <c r="E175" s="21">
        <f>+'[5]34'!$G$43/10^6</f>
        <v>0.66872348999999998</v>
      </c>
      <c r="F175" s="21">
        <f>+'[5]34'!$I$43/10^6</f>
        <v>0.69923736000000003</v>
      </c>
      <c r="G175" s="21">
        <f>+'[5]34'!$J$43/10^6</f>
        <v>0.69163571999999995</v>
      </c>
      <c r="H175" s="21">
        <f>+'[5]34'!$K$43/10^6</f>
        <v>0.68550289000000009</v>
      </c>
      <c r="I175" s="21">
        <f>+'[5]34'!$M$43/10^6</f>
        <v>0.75935982000000002</v>
      </c>
      <c r="J175" s="21">
        <f>+'[5]34'!$N$43/10^6</f>
        <v>0.84930957000000007</v>
      </c>
      <c r="K175" s="21">
        <f>+'[5]34'!$O$43/10^6</f>
        <v>0.77665716000000018</v>
      </c>
      <c r="L175" s="21">
        <f>+'[5]34'!$Q$43/10^6</f>
        <v>0.73231787999999998</v>
      </c>
      <c r="M175" s="21">
        <f>+'[5]34'!$R$43/10^6</f>
        <v>0.8023788300000001</v>
      </c>
      <c r="N175" s="21">
        <f>+'[5]34'!$S$43/10^6</f>
        <v>0.73206656000000003</v>
      </c>
      <c r="O175" s="29">
        <f t="shared" si="6"/>
        <v>8.6899665000000006</v>
      </c>
    </row>
    <row r="176" spans="1:15">
      <c r="A176" s="10">
        <v>1027</v>
      </c>
      <c r="B176" s="10" t="s">
        <v>36</v>
      </c>
      <c r="C176" s="21">
        <f>+'[5]35'!$E$43/10^6</f>
        <v>0.78079754000000001</v>
      </c>
      <c r="D176" s="21">
        <f>+'[5]35'!$F$43/10^6</f>
        <v>0.81512109999999982</v>
      </c>
      <c r="E176" s="21">
        <f>+'[5]35'!$G$43/10^6</f>
        <v>0.81778105999999995</v>
      </c>
      <c r="F176" s="21">
        <f>+'[5]35'!$I$43/10^6</f>
        <v>0.86858956000000009</v>
      </c>
      <c r="G176" s="21">
        <f>+'[5]35'!$J$43/10^6</f>
        <v>0.87578367000000001</v>
      </c>
      <c r="H176" s="21">
        <f>+'[5]35'!$K$43/10^6</f>
        <v>0.88663610999999998</v>
      </c>
      <c r="I176" s="21">
        <f>+'[5]35'!$M$43/10^6</f>
        <v>0.99866135999999994</v>
      </c>
      <c r="J176" s="21">
        <f>+'[5]35'!$N$43/10^6</f>
        <v>1.1381501599999999</v>
      </c>
      <c r="K176" s="21">
        <f>+'[5]35'!$O$43/10^6</f>
        <v>1.0607293100000001</v>
      </c>
      <c r="L176" s="21">
        <f>+'[5]35'!$Q$43/10^6</f>
        <v>0.96787235999999988</v>
      </c>
      <c r="M176" s="21">
        <f>+'[5]35'!$R$43/10^6</f>
        <v>1.0951836799999999</v>
      </c>
      <c r="N176" s="21">
        <f>+'[5]35'!$S$43/10^6</f>
        <v>1.0020454599999999</v>
      </c>
      <c r="O176" s="29">
        <f t="shared" si="6"/>
        <v>11.307351369999997</v>
      </c>
    </row>
    <row r="177" spans="1:15">
      <c r="A177" s="10">
        <v>1028</v>
      </c>
      <c r="B177" s="10" t="s">
        <v>37</v>
      </c>
      <c r="C177" s="21">
        <f>+'[5]36'!$E$43/10^6</f>
        <v>5.3924001899999991</v>
      </c>
      <c r="D177" s="21">
        <f>+'[5]36'!$F$43/10^6</f>
        <v>5.7986176300000007</v>
      </c>
      <c r="E177" s="21">
        <f>+'[5]36'!$G$43/10^6</f>
        <v>5.7475915400000002</v>
      </c>
      <c r="F177" s="21">
        <f>+'[5]36'!$I$43/10^6</f>
        <v>5.8487605500000006</v>
      </c>
      <c r="G177" s="21">
        <f>+'[5]36'!$J$43/10^6</f>
        <v>6.3637908300000001</v>
      </c>
      <c r="H177" s="21">
        <f>+'[5]36'!$K$43/10^6</f>
        <v>5.5790125599999998</v>
      </c>
      <c r="I177" s="21">
        <f>+'[5]36'!$M$43/10^6</f>
        <v>6.4009261599999991</v>
      </c>
      <c r="J177" s="21">
        <f>+'[5]36'!$N$43/10^6</f>
        <v>7.6150779900000005</v>
      </c>
      <c r="K177" s="21">
        <f>+'[5]36'!$O$43/10^6</f>
        <v>6.6800621700000002</v>
      </c>
      <c r="L177" s="21">
        <f>+'[5]36'!$Q$43/10^6</f>
        <v>5.94698832</v>
      </c>
      <c r="M177" s="21">
        <f>+'[5]36'!$R$43/10^6</f>
        <v>6.1535130100000002</v>
      </c>
      <c r="N177" s="21">
        <f>+'[5]36'!$S$43/10^6</f>
        <v>6.0541801999999993</v>
      </c>
      <c r="O177" s="29">
        <f t="shared" si="6"/>
        <v>73.580921150000009</v>
      </c>
    </row>
    <row r="178" spans="1:15">
      <c r="A178" s="10">
        <v>1029</v>
      </c>
      <c r="B178" s="10" t="s">
        <v>38</v>
      </c>
      <c r="C178" s="21">
        <f>+'[5]37'!$E$43/10^6</f>
        <v>0.61265462000000004</v>
      </c>
      <c r="D178" s="21">
        <f>+'[5]37'!$F$43/10^6</f>
        <v>0.71490497999999991</v>
      </c>
      <c r="E178" s="21">
        <f>+'[5]37'!$G$43/10^6</f>
        <v>0.64696482000000011</v>
      </c>
      <c r="F178" s="21">
        <f>+'[5]37'!$I$43/10^6</f>
        <v>0.7387074400000001</v>
      </c>
      <c r="G178" s="21">
        <f>+'[5]37'!$J$43/10^6</f>
        <v>0.79407059000000002</v>
      </c>
      <c r="H178" s="21">
        <f>+'[5]37'!$K$43/10^6</f>
        <v>0.69876215000000019</v>
      </c>
      <c r="I178" s="21">
        <f>+'[5]37'!$M$43/10^6</f>
        <v>0.76932124999999985</v>
      </c>
      <c r="J178" s="21">
        <f>+'[5]37'!$N$43/10^6</f>
        <v>0.89821740000000005</v>
      </c>
      <c r="K178" s="21">
        <f>+'[5]37'!$O$43/10^6</f>
        <v>0.89104318000000005</v>
      </c>
      <c r="L178" s="21">
        <f>+'[5]37'!$Q$43/10^6</f>
        <v>0.81170310000000001</v>
      </c>
      <c r="M178" s="21">
        <f>+'[5]37'!$R$43/10^6</f>
        <v>0.77180227000000001</v>
      </c>
      <c r="N178" s="21">
        <f>+'[5]37'!$S$43/10^6</f>
        <v>0.78401518000000003</v>
      </c>
      <c r="O178" s="29">
        <f t="shared" si="6"/>
        <v>9.1321669800000009</v>
      </c>
    </row>
    <row r="179" spans="1:15">
      <c r="A179" s="15">
        <v>1030</v>
      </c>
      <c r="B179" s="15" t="s">
        <v>18</v>
      </c>
      <c r="C179" s="23">
        <f>+'[5]17'!$E$43/10^6</f>
        <v>0.96534090000000006</v>
      </c>
      <c r="D179" s="23">
        <f>+'[5]17'!$F$43/10^6</f>
        <v>1.0434574400000001</v>
      </c>
      <c r="E179" s="23">
        <f>+'[5]17'!$G$43/10^6</f>
        <v>1.0731970899999999</v>
      </c>
      <c r="F179" s="23">
        <f>+'[5]17'!$I$43/10^6</f>
        <v>1.0817812900000001</v>
      </c>
      <c r="G179" s="23">
        <f>+'[5]17'!$J$43/10^6</f>
        <v>1.07061205</v>
      </c>
      <c r="H179" s="23">
        <f>+'[5]17'!$K$43/10^6</f>
        <v>0.96130514000000011</v>
      </c>
      <c r="I179" s="23">
        <f>+'[5]17'!$M$43/10^6</f>
        <v>1.11080293</v>
      </c>
      <c r="J179" s="23">
        <f>+'[5]17'!$N$43/10^6</f>
        <v>1.2562860899999999</v>
      </c>
      <c r="K179" s="23">
        <f>+'[5]17'!$O$43/10^6</f>
        <v>1.15049595</v>
      </c>
      <c r="L179" s="23">
        <f>+'[5]17'!$Q$43/10^6</f>
        <v>1.04764444</v>
      </c>
      <c r="M179" s="23">
        <f>+'[5]17'!$R$43/10^6</f>
        <v>1.1368818199999999</v>
      </c>
      <c r="N179" s="23">
        <f>+'[5]17'!$S$43/10^6</f>
        <v>1.0432619699999999</v>
      </c>
      <c r="O179" s="31">
        <f t="shared" si="6"/>
        <v>12.941067109999999</v>
      </c>
    </row>
    <row r="180" spans="1:15">
      <c r="A180" s="4">
        <v>10300</v>
      </c>
      <c r="B180" s="4" t="s">
        <v>63</v>
      </c>
      <c r="C180" s="25">
        <f>SUM(C152:C179)</f>
        <v>133.70221364000002</v>
      </c>
      <c r="D180" s="25">
        <f t="shared" ref="D180:O180" si="7">SUM(D152:D179)</f>
        <v>129.14457837999996</v>
      </c>
      <c r="E180" s="25">
        <f t="shared" si="7"/>
        <v>129.42142973000003</v>
      </c>
      <c r="F180" s="25">
        <f t="shared" si="7"/>
        <v>135.72669080000006</v>
      </c>
      <c r="G180" s="25">
        <f t="shared" si="7"/>
        <v>136.64948281999997</v>
      </c>
      <c r="H180" s="25">
        <f t="shared" si="7"/>
        <v>127.99427708999994</v>
      </c>
      <c r="I180" s="25">
        <f t="shared" si="7"/>
        <v>137.64618282999999</v>
      </c>
      <c r="J180" s="25">
        <f t="shared" si="7"/>
        <v>159.25373001</v>
      </c>
      <c r="K180" s="25">
        <f t="shared" si="7"/>
        <v>147.37329534</v>
      </c>
      <c r="L180" s="25">
        <f t="shared" si="7"/>
        <v>141.29739523000001</v>
      </c>
      <c r="M180" s="25">
        <f t="shared" si="7"/>
        <v>140.78292447999999</v>
      </c>
      <c r="N180" s="25">
        <f t="shared" si="7"/>
        <v>138.78833080000001</v>
      </c>
      <c r="O180" s="25">
        <f t="shared" si="7"/>
        <v>1657.7805311500001</v>
      </c>
    </row>
    <row r="181" spans="1:15">
      <c r="A181" s="32"/>
      <c r="B181" s="32"/>
      <c r="C181"/>
      <c r="D181"/>
      <c r="E181"/>
      <c r="F181"/>
      <c r="G181"/>
      <c r="H181"/>
      <c r="I181"/>
      <c r="J181"/>
      <c r="K181"/>
      <c r="L181"/>
      <c r="M181"/>
      <c r="N181"/>
      <c r="O181" s="32"/>
    </row>
    <row r="182" spans="1:15">
      <c r="A182" s="3" t="s">
        <v>55</v>
      </c>
      <c r="B182" s="3" t="s">
        <v>44</v>
      </c>
      <c r="C182" s="3" t="s">
        <v>0</v>
      </c>
      <c r="D182" s="3" t="s">
        <v>1</v>
      </c>
      <c r="E182" s="3" t="s">
        <v>2</v>
      </c>
      <c r="F182" s="3" t="s">
        <v>3</v>
      </c>
      <c r="G182" s="3" t="s">
        <v>4</v>
      </c>
      <c r="H182" s="3" t="s">
        <v>5</v>
      </c>
      <c r="I182" s="3" t="s">
        <v>6</v>
      </c>
      <c r="J182" s="3" t="s">
        <v>7</v>
      </c>
      <c r="K182" s="3" t="s">
        <v>8</v>
      </c>
      <c r="L182" s="3" t="s">
        <v>9</v>
      </c>
      <c r="M182" s="3" t="s">
        <v>10</v>
      </c>
      <c r="N182" s="3" t="s">
        <v>11</v>
      </c>
      <c r="O182" s="3" t="s">
        <v>63</v>
      </c>
    </row>
    <row r="183" spans="1:15">
      <c r="A183" s="34"/>
      <c r="B183" s="34" t="s">
        <v>46</v>
      </c>
      <c r="C183" s="35">
        <f>+[5]เขต!$E$120/10^6</f>
        <v>4.4144642800000016</v>
      </c>
      <c r="D183" s="35">
        <f>+[5]เขต!$F$120/10^6</f>
        <v>4.8090344500000004</v>
      </c>
      <c r="E183" s="35">
        <f>+[5]เขต!$G$120/10^6</f>
        <v>5.4937733900000003</v>
      </c>
      <c r="F183" s="35">
        <f>+[5]เขต!$I$120/10^6</f>
        <v>4.5470466799999993</v>
      </c>
      <c r="G183" s="35">
        <f>+[5]เขต!$J$120/10^6</f>
        <v>4.5140873600000013</v>
      </c>
      <c r="H183" s="35">
        <f>+[5]เขต!$K$120/10^6</f>
        <v>5.6418137799999979</v>
      </c>
      <c r="I183" s="35">
        <f>+[5]เขต!$M$120/10^6</f>
        <v>4.4515182600000003</v>
      </c>
      <c r="J183" s="35">
        <f>+[5]เขต!$N$120/10^6</f>
        <v>4.9058222899999997</v>
      </c>
      <c r="K183" s="35">
        <f>+[5]เขต!$O$120/10^6</f>
        <v>5.5692549100000024</v>
      </c>
      <c r="L183" s="35">
        <f>+[5]เขต!$Q$120/10^6</f>
        <v>5.1872795799999993</v>
      </c>
      <c r="M183" s="35">
        <f>+[5]เขต!$R$120/10^6</f>
        <v>5.2569480300000011</v>
      </c>
      <c r="N183" s="35">
        <f>+[5]เขต!$S$120/10^6</f>
        <v>9.8453418699999968</v>
      </c>
      <c r="O183" s="36">
        <f>SUM(C183:N183)</f>
        <v>64.636384880000008</v>
      </c>
    </row>
    <row r="184" spans="1:15">
      <c r="A184" s="7">
        <v>1004</v>
      </c>
      <c r="B184" s="10" t="s">
        <v>99</v>
      </c>
      <c r="C184" s="19">
        <f>+'[5]11'!$E$120/10^6</f>
        <v>13.856514809999997</v>
      </c>
      <c r="D184" s="19">
        <f>+'[5]11'!$F$120/10^6</f>
        <v>11.644662059999996</v>
      </c>
      <c r="E184" s="19">
        <f>+'[5]11'!$G$120/10^6</f>
        <v>12.432099180000002</v>
      </c>
      <c r="F184" s="19">
        <f>+'[5]11'!$I$120/10^6</f>
        <v>14.885898069999996</v>
      </c>
      <c r="G184" s="19">
        <f>+'[5]11'!$J$120/10^6</f>
        <v>12.654706220000003</v>
      </c>
      <c r="H184" s="19">
        <f>+'[5]11'!$K$120/10^6</f>
        <v>16.255323899999997</v>
      </c>
      <c r="I184" s="19">
        <f>+'[5]11'!$M$120/10^6</f>
        <v>13.485827899999997</v>
      </c>
      <c r="J184" s="19">
        <f>+'[5]11'!$N$120/10^6</f>
        <v>12.092285330000001</v>
      </c>
      <c r="K184" s="19">
        <f>+'[5]11'!$O$120/10^6</f>
        <v>14.905276850000002</v>
      </c>
      <c r="L184" s="19">
        <f>+'[5]11'!$Q$120/10^6</f>
        <v>16.691228150000001</v>
      </c>
      <c r="M184" s="19">
        <f>+'[5]11'!$R$120/10^6</f>
        <v>12.484477720000005</v>
      </c>
      <c r="N184" s="19">
        <f>+'[5]11'!$S$120/10^6</f>
        <v>13.210279819999998</v>
      </c>
      <c r="O184" s="29">
        <f>SUM(C184:N184)</f>
        <v>164.59858000999998</v>
      </c>
    </row>
    <row r="185" spans="1:15">
      <c r="A185" s="10">
        <v>1005</v>
      </c>
      <c r="B185" s="10" t="s">
        <v>13</v>
      </c>
      <c r="C185" s="21">
        <f>+'[5]12'!$E$120/10^6</f>
        <v>0.56409855999999992</v>
      </c>
      <c r="D185" s="21">
        <f>+'[5]12'!$F$120/10^6</f>
        <v>0.72731471999999997</v>
      </c>
      <c r="E185" s="21">
        <f>+'[5]12'!$G$120/10^6</f>
        <v>0.63252168999999991</v>
      </c>
      <c r="F185" s="21">
        <f>+'[5]12'!$I$120/10^6</f>
        <v>0.49778776999999996</v>
      </c>
      <c r="G185" s="21">
        <f>+'[5]12'!$J$120/10^6</f>
        <v>0.49985589000000002</v>
      </c>
      <c r="H185" s="21">
        <f>+'[5]12'!$K$120/10^6</f>
        <v>0.58313975000000007</v>
      </c>
      <c r="I185" s="21">
        <f>+'[5]12'!$M$120/10^6</f>
        <v>0.49257395000000004</v>
      </c>
      <c r="J185" s="21">
        <f>+'[5]12'!$N$120/10^6</f>
        <v>0.57809690999999996</v>
      </c>
      <c r="K185" s="21">
        <f>+'[5]12'!$O$120/10^6</f>
        <v>0.71459752999999981</v>
      </c>
      <c r="L185" s="21">
        <f>+'[5]12'!$Q$120/10^6</f>
        <v>0.58558318999999992</v>
      </c>
      <c r="M185" s="21">
        <f>+'[5]12'!$R$120/10^6</f>
        <v>0.58077792000000006</v>
      </c>
      <c r="N185" s="21">
        <f>+'[5]12'!$S$120/10^6</f>
        <v>0.63615975000000002</v>
      </c>
      <c r="O185" s="29">
        <f t="shared" ref="O185:O210" si="8">SUM(C185:N185)</f>
        <v>7.0925076300000001</v>
      </c>
    </row>
    <row r="186" spans="1:15">
      <c r="A186" s="10">
        <v>1006</v>
      </c>
      <c r="B186" s="10" t="s">
        <v>14</v>
      </c>
      <c r="C186" s="21">
        <f>+'[5]13'!$E$120/10^6</f>
        <v>0.8848225500000001</v>
      </c>
      <c r="D186" s="21">
        <f>+'[5]13'!$F$120/10^6</f>
        <v>0.89190002000000002</v>
      </c>
      <c r="E186" s="21">
        <f>+'[5]13'!$G$120/10^6</f>
        <v>1.0305457899999999</v>
      </c>
      <c r="F186" s="21">
        <f>+'[5]13'!$I$120/10^6</f>
        <v>0.89480022999999997</v>
      </c>
      <c r="G186" s="21">
        <f>+'[5]13'!$J$120/10^6</f>
        <v>0.89208557999999971</v>
      </c>
      <c r="H186" s="21">
        <f>+'[5]13'!$K$120/10^6</f>
        <v>1.03550684</v>
      </c>
      <c r="I186" s="21">
        <f>+'[5]13'!$M$120/10^6</f>
        <v>0.93437857999999996</v>
      </c>
      <c r="J186" s="21">
        <f>+'[5]13'!$N$120/10^6</f>
        <v>0.93168303000000008</v>
      </c>
      <c r="K186" s="21">
        <f>+'[5]13'!$O$120/10^6</f>
        <v>1.03380687</v>
      </c>
      <c r="L186" s="21">
        <f>+'[5]13'!$Q$120/10^6</f>
        <v>0.97678936999999988</v>
      </c>
      <c r="M186" s="21">
        <f>+'[5]13'!$R$120/10^6</f>
        <v>0.99854451999999994</v>
      </c>
      <c r="N186" s="21">
        <f>+'[5]13'!$S$120/10^6</f>
        <v>1.1877192200000002</v>
      </c>
      <c r="O186" s="29">
        <f t="shared" si="8"/>
        <v>11.6925826</v>
      </c>
    </row>
    <row r="187" spans="1:15">
      <c r="A187" s="10">
        <v>1007</v>
      </c>
      <c r="B187" s="10" t="s">
        <v>15</v>
      </c>
      <c r="C187" s="21">
        <f>+'[5]14'!$E$120/10^6</f>
        <v>2.62862434</v>
      </c>
      <c r="D187" s="21">
        <f>+'[5]14'!$F$120/10^6</f>
        <v>2.3740976399999991</v>
      </c>
      <c r="E187" s="21">
        <f>+'[5]14'!$G$120/10^6</f>
        <v>2.2622301899999999</v>
      </c>
      <c r="F187" s="21">
        <f>+'[5]14'!$I$120/10^6</f>
        <v>2.8512805500000007</v>
      </c>
      <c r="G187" s="21">
        <f>+'[5]14'!$J$120/10^6</f>
        <v>2.32951665</v>
      </c>
      <c r="H187" s="21">
        <f>+'[5]14'!$K$120/10^6</f>
        <v>2.8043336099999996</v>
      </c>
      <c r="I187" s="21">
        <f>+'[5]14'!$M$120/10^6</f>
        <v>2.3179458600000005</v>
      </c>
      <c r="J187" s="21">
        <f>+'[5]14'!$N$120/10^6</f>
        <v>2.8190037799999996</v>
      </c>
      <c r="K187" s="21">
        <f>+'[5]14'!$O$120/10^6</f>
        <v>3.2224310699999998</v>
      </c>
      <c r="L187" s="21">
        <f>+'[5]14'!$Q$120/10^6</f>
        <v>2.9085114099999987</v>
      </c>
      <c r="M187" s="21">
        <f>+'[5]14'!$R$120/10^6</f>
        <v>3.2093676600000003</v>
      </c>
      <c r="N187" s="21">
        <f>+'[5]14'!$S$120/10^6</f>
        <v>3.3709194500000002</v>
      </c>
      <c r="O187" s="29">
        <f t="shared" si="8"/>
        <v>33.098262210000001</v>
      </c>
    </row>
    <row r="188" spans="1:15">
      <c r="A188" s="10">
        <v>1008</v>
      </c>
      <c r="B188" s="10" t="s">
        <v>16</v>
      </c>
      <c r="C188" s="21">
        <f>+'[5]15'!$E$120/10^6</f>
        <v>0.54863050999999996</v>
      </c>
      <c r="D188" s="21">
        <f>+'[5]15'!$F$120/10^6</f>
        <v>0.59935260999999995</v>
      </c>
      <c r="E188" s="21">
        <f>+'[5]15'!$G$120/10^6</f>
        <v>0.59015307000000006</v>
      </c>
      <c r="F188" s="21">
        <f>+'[5]15'!$I$120/10^6</f>
        <v>0.58792458999999997</v>
      </c>
      <c r="G188" s="21">
        <f>+'[5]15'!$J$120/10^6</f>
        <v>0.51480016999999989</v>
      </c>
      <c r="H188" s="21">
        <f>+'[5]15'!$K$120/10^6</f>
        <v>0.6236952899999999</v>
      </c>
      <c r="I188" s="21">
        <f>+'[5]15'!$M$120/10^6</f>
        <v>0.58094689999999993</v>
      </c>
      <c r="J188" s="21">
        <f>+'[5]15'!$N$120/10^6</f>
        <v>0.67217928999999998</v>
      </c>
      <c r="K188" s="21">
        <f>+'[5]15'!$O$120/10^6</f>
        <v>0.73258533000000003</v>
      </c>
      <c r="L188" s="21">
        <f>+'[5]15'!$Q$120/10^6</f>
        <v>0.63633815000000005</v>
      </c>
      <c r="M188" s="21">
        <f>+'[5]15'!$R$120/10^6</f>
        <v>0.61942127000000002</v>
      </c>
      <c r="N188" s="21">
        <f>+'[5]15'!$S$120/10^6</f>
        <v>0.92346292000000019</v>
      </c>
      <c r="O188" s="29">
        <f t="shared" si="8"/>
        <v>7.6294901000000008</v>
      </c>
    </row>
    <row r="189" spans="1:15">
      <c r="A189" s="10">
        <v>1009</v>
      </c>
      <c r="B189" s="10" t="s">
        <v>17</v>
      </c>
      <c r="C189" s="21">
        <f>+'[5]16'!$E$120/10^6</f>
        <v>0.72988772999999996</v>
      </c>
      <c r="D189" s="21">
        <f>+'[5]16'!$F$120/10^6</f>
        <v>0.83361121999999976</v>
      </c>
      <c r="E189" s="21">
        <f>+'[5]16'!$G$120/10^6</f>
        <v>0.81845618000000009</v>
      </c>
      <c r="F189" s="21">
        <f>+'[5]16'!$I$120/10^6</f>
        <v>0.74362401999999994</v>
      </c>
      <c r="G189" s="21">
        <f>+'[5]16'!$J$120/10^6</f>
        <v>0.78165778999999991</v>
      </c>
      <c r="H189" s="21">
        <f>+'[5]16'!$K$120/10^6</f>
        <v>0.88749442000000001</v>
      </c>
      <c r="I189" s="21">
        <f>+'[5]16'!$M$120/10^6</f>
        <v>0.79503319999999988</v>
      </c>
      <c r="J189" s="21">
        <f>+'[5]16'!$N$120/10^6</f>
        <v>0.77978829999999988</v>
      </c>
      <c r="K189" s="21">
        <f>+'[5]16'!$O$120/10^6</f>
        <v>0.85715863000000003</v>
      </c>
      <c r="L189" s="21">
        <f>+'[5]16'!$Q$120/10^6</f>
        <v>0.8495798</v>
      </c>
      <c r="M189" s="21">
        <f>+'[5]16'!$R$120/10^6</f>
        <v>0.89284643999999969</v>
      </c>
      <c r="N189" s="21">
        <f>+'[5]16'!$S$120/10^6</f>
        <v>1.4152809799999999</v>
      </c>
      <c r="O189" s="29">
        <f t="shared" si="8"/>
        <v>10.38441871</v>
      </c>
    </row>
    <row r="190" spans="1:15">
      <c r="A190" s="10">
        <v>1010</v>
      </c>
      <c r="B190" s="10" t="s">
        <v>19</v>
      </c>
      <c r="C190" s="21">
        <f>+'[5]18'!$E$120/10^6</f>
        <v>1.1007603200000002</v>
      </c>
      <c r="D190" s="21">
        <f>+'[5]18'!$F$120/10^6</f>
        <v>1.0728701900000002</v>
      </c>
      <c r="E190" s="21">
        <f>+'[5]18'!$G$120/10^6</f>
        <v>1.1339212700000001</v>
      </c>
      <c r="F190" s="21">
        <f>+'[5]18'!$I$120/10^6</f>
        <v>1.1211729600000002</v>
      </c>
      <c r="G190" s="21">
        <f>+'[5]18'!$J$120/10^6</f>
        <v>0.91142690999999998</v>
      </c>
      <c r="H190" s="21">
        <f>+'[5]18'!$K$120/10^6</f>
        <v>1.1595644599999999</v>
      </c>
      <c r="I190" s="21">
        <f>+'[5]18'!$M$120/10^6</f>
        <v>1.0751347100000002</v>
      </c>
      <c r="J190" s="21">
        <f>+'[5]18'!$N$120/10^6</f>
        <v>0.99355155999999989</v>
      </c>
      <c r="K190" s="21">
        <f>+'[5]18'!$O$120/10^6</f>
        <v>1.1107657100000001</v>
      </c>
      <c r="L190" s="21">
        <f>+'[5]18'!$Q$120/10^6</f>
        <v>0.91312909000000009</v>
      </c>
      <c r="M190" s="21">
        <f>+'[5]18'!$R$120/10^6</f>
        <v>1.0620097099999999</v>
      </c>
      <c r="N190" s="21">
        <f>+'[5]18'!$S$120/10^6</f>
        <v>2.6583199800000004</v>
      </c>
      <c r="O190" s="29">
        <f t="shared" si="8"/>
        <v>14.312626870000003</v>
      </c>
    </row>
    <row r="191" spans="1:15">
      <c r="A191" s="10">
        <v>1011</v>
      </c>
      <c r="B191" s="10" t="s">
        <v>20</v>
      </c>
      <c r="C191" s="21">
        <f>+'[5]19'!$E$120/10^6</f>
        <v>0.73257080000000008</v>
      </c>
      <c r="D191" s="21">
        <f>+'[5]19'!$F$120/10^6</f>
        <v>0.75140491999999992</v>
      </c>
      <c r="E191" s="21">
        <f>+'[5]19'!$G$120/10^6</f>
        <v>0.81044645000000015</v>
      </c>
      <c r="F191" s="21">
        <f>+'[5]19'!$I$120/10^6</f>
        <v>0.71240817999999995</v>
      </c>
      <c r="G191" s="21">
        <f>+'[5]19'!$J$120/10^6</f>
        <v>0.72194986999999999</v>
      </c>
      <c r="H191" s="21">
        <f>+'[5]19'!$K$120/10^6</f>
        <v>0.93911032999999999</v>
      </c>
      <c r="I191" s="21">
        <f>+'[5]19'!$M$120/10^6</f>
        <v>0.74861838999999986</v>
      </c>
      <c r="J191" s="21">
        <f>+'[5]19'!$N$120/10^6</f>
        <v>0.74398903999999999</v>
      </c>
      <c r="K191" s="21">
        <f>+'[5]19'!$O$120/10^6</f>
        <v>0.83372400000000002</v>
      </c>
      <c r="L191" s="21">
        <f>+'[5]19'!$Q$120/10^6</f>
        <v>0.81348612000000009</v>
      </c>
      <c r="M191" s="21">
        <f>+'[5]19'!$R$120/10^6</f>
        <v>0.77961411000000025</v>
      </c>
      <c r="N191" s="21">
        <f>+'[5]19'!$S$120/10^6</f>
        <v>0.93670945000000005</v>
      </c>
      <c r="O191" s="29">
        <f t="shared" si="8"/>
        <v>9.5240316600000003</v>
      </c>
    </row>
    <row r="192" spans="1:15">
      <c r="A192" s="10">
        <v>1012</v>
      </c>
      <c r="B192" s="10" t="s">
        <v>21</v>
      </c>
      <c r="C192" s="21">
        <f>+'[5]20'!$E$120/10^6</f>
        <v>1.7888895400000002</v>
      </c>
      <c r="D192" s="21">
        <f>+'[5]20'!$F$120/10^6</f>
        <v>1.6578559500000001</v>
      </c>
      <c r="E192" s="21">
        <f>+'[5]20'!$G$120/10^6</f>
        <v>1.9605996800000001</v>
      </c>
      <c r="F192" s="21">
        <f>+'[5]20'!$I$120/10^6</f>
        <v>1.7047775099999998</v>
      </c>
      <c r="G192" s="21">
        <f>+'[5]20'!$J$120/10^6</f>
        <v>1.7092735199999998</v>
      </c>
      <c r="H192" s="21">
        <f>+'[5]20'!$K$120/10^6</f>
        <v>1.98533275</v>
      </c>
      <c r="I192" s="21">
        <f>+'[5]20'!$M$120/10^6</f>
        <v>1.6502707700000001</v>
      </c>
      <c r="J192" s="21">
        <f>+'[5]20'!$N$120/10^6</f>
        <v>1.7409881399999996</v>
      </c>
      <c r="K192" s="21">
        <f>+'[5]20'!$O$120/10^6</f>
        <v>1.8587527800000003</v>
      </c>
      <c r="L192" s="21">
        <f>+'[5]20'!$Q$120/10^6</f>
        <v>1.7787453599999996</v>
      </c>
      <c r="M192" s="21">
        <f>+'[5]20'!$R$120/10^6</f>
        <v>2.0547807000000002</v>
      </c>
      <c r="N192" s="21">
        <f>+'[5]20'!$S$120/10^6</f>
        <v>1.84818354</v>
      </c>
      <c r="O192" s="29">
        <f t="shared" si="8"/>
        <v>21.738450239999999</v>
      </c>
    </row>
    <row r="193" spans="1:15">
      <c r="A193" s="10">
        <v>1013</v>
      </c>
      <c r="B193" s="10" t="s">
        <v>22</v>
      </c>
      <c r="C193" s="21">
        <f>+'[5]21'!$E$120/10^6</f>
        <v>0.26782304000000001</v>
      </c>
      <c r="D193" s="21">
        <f>+'[5]21'!$F$120/10^6</f>
        <v>0.32455484999999984</v>
      </c>
      <c r="E193" s="21">
        <f>+'[5]21'!$G$120/10^6</f>
        <v>0.32272051999999996</v>
      </c>
      <c r="F193" s="21">
        <f>+'[5]21'!$I$120/10^6</f>
        <v>0.27932245999999994</v>
      </c>
      <c r="G193" s="21">
        <f>+'[5]21'!$J$120/10^6</f>
        <v>0.26001777999999998</v>
      </c>
      <c r="H193" s="21">
        <f>+'[5]21'!$K$120/10^6</f>
        <v>0.34209137000000001</v>
      </c>
      <c r="I193" s="21">
        <f>+'[5]21'!$M$120/10^6</f>
        <v>0.29096601</v>
      </c>
      <c r="J193" s="21">
        <f>+'[5]21'!$N$120/10^6</f>
        <v>0.25596922</v>
      </c>
      <c r="K193" s="21">
        <f>+'[5]21'!$O$120/10^6</f>
        <v>0.39428860000000004</v>
      </c>
      <c r="L193" s="21">
        <f>+'[5]21'!$Q$120/10^6</f>
        <v>0.31088995000000003</v>
      </c>
      <c r="M193" s="21">
        <f>+'[5]21'!$R$120/10^6</f>
        <v>0.29568017000000008</v>
      </c>
      <c r="N193" s="21">
        <f>+'[5]21'!$S$120/10^6</f>
        <v>0.67853412000000002</v>
      </c>
      <c r="O193" s="29">
        <f t="shared" si="8"/>
        <v>4.0228580899999997</v>
      </c>
    </row>
    <row r="194" spans="1:15">
      <c r="A194" s="10">
        <v>1014</v>
      </c>
      <c r="B194" s="10" t="s">
        <v>23</v>
      </c>
      <c r="C194" s="21">
        <f>+'[5]22'!$E$120/10^6</f>
        <v>5.5265250900000007</v>
      </c>
      <c r="D194" s="21">
        <f>+'[5]22'!$F$120/10^6</f>
        <v>5.3383316900000004</v>
      </c>
      <c r="E194" s="21">
        <f>+'[5]22'!$G$120/10^6</f>
        <v>5.2772821100000007</v>
      </c>
      <c r="F194" s="21">
        <f>+'[5]22'!$I$120/10^6</f>
        <v>4.6247678899999993</v>
      </c>
      <c r="G194" s="21">
        <f>+'[5]22'!$J$120/10^6</f>
        <v>3.6132975200000006</v>
      </c>
      <c r="H194" s="21">
        <f>+'[5]22'!$K$120/10^6</f>
        <v>6.5004927299999986</v>
      </c>
      <c r="I194" s="21">
        <f>+'[5]22'!$M$120/10^6</f>
        <v>5.0763416899999996</v>
      </c>
      <c r="J194" s="21">
        <f>+'[5]22'!$N$120/10^6</f>
        <v>5.4060294399999993</v>
      </c>
      <c r="K194" s="21">
        <f>+'[5]22'!$O$120/10^6</f>
        <v>5.2414477300000009</v>
      </c>
      <c r="L194" s="21">
        <f>+'[5]22'!$Q$120/10^6</f>
        <v>4.9412282000000003</v>
      </c>
      <c r="M194" s="21">
        <f>+'[5]22'!$R$120/10^6</f>
        <v>4.2080006999999995</v>
      </c>
      <c r="N194" s="21">
        <f>+'[5]22'!$S$120/10^6</f>
        <v>6.0290610899999999</v>
      </c>
      <c r="O194" s="29">
        <f t="shared" si="8"/>
        <v>61.782805879999998</v>
      </c>
    </row>
    <row r="195" spans="1:15">
      <c r="A195" s="10">
        <v>1015</v>
      </c>
      <c r="B195" s="10" t="s">
        <v>24</v>
      </c>
      <c r="C195" s="21">
        <f>+'[5]23'!$E$120/10^6</f>
        <v>0.59224350999999997</v>
      </c>
      <c r="D195" s="21">
        <f>+'[5]23'!$F$120/10^6</f>
        <v>0.59942186000000008</v>
      </c>
      <c r="E195" s="21">
        <f>+'[5]23'!$G$120/10^6</f>
        <v>0.64204744000000002</v>
      </c>
      <c r="F195" s="21">
        <f>+'[5]23'!$I$120/10^6</f>
        <v>0.51136990999999998</v>
      </c>
      <c r="G195" s="21">
        <f>+'[5]23'!$J$120/10^6</f>
        <v>0.55217477000000015</v>
      </c>
      <c r="H195" s="21">
        <f>+'[5]23'!$K$120/10^6</f>
        <v>0.68107106999999978</v>
      </c>
      <c r="I195" s="21">
        <f>+'[5]23'!$M$120/10^6</f>
        <v>0.65239077000000001</v>
      </c>
      <c r="J195" s="21">
        <f>+'[5]23'!$N$120/10^6</f>
        <v>0.96465666000000005</v>
      </c>
      <c r="K195" s="21">
        <f>+'[5]23'!$O$120/10^6</f>
        <v>1.4294339100000002</v>
      </c>
      <c r="L195" s="21">
        <f>+'[5]23'!$Q$120/10^6</f>
        <v>1.1342907100000004</v>
      </c>
      <c r="M195" s="21">
        <f>+'[5]23'!$R$120/10^6</f>
        <v>1.0518572099999999</v>
      </c>
      <c r="N195" s="21">
        <f>+'[5]23'!$S$120/10^6</f>
        <v>1.28777907</v>
      </c>
      <c r="O195" s="29">
        <f t="shared" si="8"/>
        <v>10.098736890000001</v>
      </c>
    </row>
    <row r="196" spans="1:15">
      <c r="A196" s="10">
        <v>1016</v>
      </c>
      <c r="B196" s="10" t="s">
        <v>25</v>
      </c>
      <c r="C196" s="21">
        <f>+'[5]24'!$E$120/10^6</f>
        <v>0.95091955000000017</v>
      </c>
      <c r="D196" s="21">
        <f>+'[5]24'!$F$120/10^6</f>
        <v>1.05176387</v>
      </c>
      <c r="E196" s="21">
        <f>+'[5]24'!$G$120/10^6</f>
        <v>1.09403362</v>
      </c>
      <c r="F196" s="21">
        <f>+'[5]24'!$I$120/10^6</f>
        <v>0.96847999000000007</v>
      </c>
      <c r="G196" s="21">
        <f>+'[5]24'!$J$120/10^6</f>
        <v>0.90990699000000019</v>
      </c>
      <c r="H196" s="21">
        <f>+'[5]24'!$K$120/10^6</f>
        <v>1.13237893</v>
      </c>
      <c r="I196" s="21">
        <f>+'[5]24'!$M$120/10^6</f>
        <v>1.0801612899999999</v>
      </c>
      <c r="J196" s="21">
        <f>+'[5]24'!$N$120/10^6</f>
        <v>1.0884392800000002</v>
      </c>
      <c r="K196" s="21">
        <f>+'[5]24'!$O$120/10^6</f>
        <v>1.2196903299999999</v>
      </c>
      <c r="L196" s="21">
        <f>+'[5]24'!$Q$120/10^6</f>
        <v>1.1032478899999998</v>
      </c>
      <c r="M196" s="21">
        <f>+'[5]24'!$R$120/10^6</f>
        <v>1.0946156400000004</v>
      </c>
      <c r="N196" s="21">
        <f>+'[5]24'!$S$120/10^6</f>
        <v>2.8252970099999999</v>
      </c>
      <c r="O196" s="29">
        <f t="shared" si="8"/>
        <v>14.518934390000002</v>
      </c>
    </row>
    <row r="197" spans="1:15">
      <c r="A197" s="10">
        <v>1017</v>
      </c>
      <c r="B197" s="10" t="s">
        <v>26</v>
      </c>
      <c r="C197" s="21">
        <f>+'[5]25'!$E$120/10^6</f>
        <v>1.4743564999999998</v>
      </c>
      <c r="D197" s="21">
        <f>+'[5]25'!$F$120/10^6</f>
        <v>1.5289160400000001</v>
      </c>
      <c r="E197" s="21">
        <f>+'[5]25'!$G$120/10^6</f>
        <v>1.69132847</v>
      </c>
      <c r="F197" s="21">
        <f>+'[5]25'!$I$120/10^6</f>
        <v>1.4345873399999998</v>
      </c>
      <c r="G197" s="21">
        <f>+'[5]25'!$J$120/10^6</f>
        <v>1.4876050000000003</v>
      </c>
      <c r="H197" s="21">
        <f>+'[5]25'!$K$120/10^6</f>
        <v>1.7151958200000001</v>
      </c>
      <c r="I197" s="21">
        <f>+'[5]25'!$M$120/10^6</f>
        <v>1.5106818000000002</v>
      </c>
      <c r="J197" s="21">
        <f>+'[5]25'!$N$120/10^6</f>
        <v>1.5053066899999998</v>
      </c>
      <c r="K197" s="21">
        <f>+'[5]25'!$O$120/10^6</f>
        <v>1.8986258499999999</v>
      </c>
      <c r="L197" s="21">
        <f>+'[5]25'!$Q$120/10^6</f>
        <v>1.5952453999999998</v>
      </c>
      <c r="M197" s="21">
        <f>+'[5]25'!$R$120/10^6</f>
        <v>1.5001035300000001</v>
      </c>
      <c r="N197" s="21">
        <f>+'[5]25'!$S$120/10^6</f>
        <v>2.8049708100000004</v>
      </c>
      <c r="O197" s="29">
        <f t="shared" si="8"/>
        <v>20.14692325</v>
      </c>
    </row>
    <row r="198" spans="1:15">
      <c r="A198" s="10">
        <v>1018</v>
      </c>
      <c r="B198" s="10" t="s">
        <v>27</v>
      </c>
      <c r="C198" s="21">
        <f>+'[5]26'!$E$120/10^6</f>
        <v>0.94630192000000013</v>
      </c>
      <c r="D198" s="21">
        <f>+'[5]26'!$F$120/10^6</f>
        <v>0.90733826999999989</v>
      </c>
      <c r="E198" s="21">
        <f>+'[5]26'!$G$120/10^6</f>
        <v>0.96208958999999983</v>
      </c>
      <c r="F198" s="21">
        <f>+'[5]26'!$I$120/10^6</f>
        <v>0.95991605999999996</v>
      </c>
      <c r="G198" s="21">
        <f>+'[5]26'!$J$120/10^6</f>
        <v>0.85063957999999984</v>
      </c>
      <c r="H198" s="21">
        <f>+'[5]26'!$K$120/10^6</f>
        <v>1.0150833899999998</v>
      </c>
      <c r="I198" s="21">
        <f>+'[5]26'!$M$120/10^6</f>
        <v>0.94484466999999994</v>
      </c>
      <c r="J198" s="21">
        <f>+'[5]26'!$N$120/10^6</f>
        <v>0.93968611000000002</v>
      </c>
      <c r="K198" s="21">
        <f>+'[5]26'!$O$120/10^6</f>
        <v>1.0900074399999997</v>
      </c>
      <c r="L198" s="21">
        <f>+'[5]26'!$Q$120/10^6</f>
        <v>0.96036967999999989</v>
      </c>
      <c r="M198" s="21">
        <f>+'[5]26'!$R$120/10^6</f>
        <v>0.96880058000000002</v>
      </c>
      <c r="N198" s="21">
        <f>+'[5]26'!$S$120/10^6</f>
        <v>1.8616295</v>
      </c>
      <c r="O198" s="29">
        <f t="shared" si="8"/>
        <v>12.406706789999998</v>
      </c>
    </row>
    <row r="199" spans="1:15">
      <c r="A199" s="10">
        <v>1019</v>
      </c>
      <c r="B199" s="10" t="s">
        <v>28</v>
      </c>
      <c r="C199" s="21">
        <f>+'[5]27'!$E$120/10^6</f>
        <v>0.7790987800000001</v>
      </c>
      <c r="D199" s="21">
        <f>+'[5]27'!$F$120/10^6</f>
        <v>0.71809939</v>
      </c>
      <c r="E199" s="21">
        <f>+'[5]27'!$G$120/10^6</f>
        <v>0.72982789000000015</v>
      </c>
      <c r="F199" s="21">
        <f>+'[5]27'!$I$120/10^6</f>
        <v>0.64654575000000003</v>
      </c>
      <c r="G199" s="21">
        <f>+'[5]27'!$J$120/10^6</f>
        <v>0.62476083000000004</v>
      </c>
      <c r="H199" s="21">
        <f>+'[5]27'!$K$120/10^6</f>
        <v>0.75057477000000006</v>
      </c>
      <c r="I199" s="21">
        <f>+'[5]27'!$M$120/10^6</f>
        <v>0.69901945000000021</v>
      </c>
      <c r="J199" s="21">
        <f>+'[5]27'!$N$120/10^6</f>
        <v>0.63846851999999998</v>
      </c>
      <c r="K199" s="21">
        <f>+'[5]27'!$O$120/10^6</f>
        <v>0.74544186000000001</v>
      </c>
      <c r="L199" s="21">
        <f>+'[5]27'!$Q$120/10^6</f>
        <v>0.71488516000000002</v>
      </c>
      <c r="M199" s="21">
        <f>+'[5]27'!$R$120/10^6</f>
        <v>0.68841634000000007</v>
      </c>
      <c r="N199" s="21">
        <f>+'[5]27'!$S$120/10^6</f>
        <v>0.88060451000000006</v>
      </c>
      <c r="O199" s="29">
        <f t="shared" si="8"/>
        <v>8.6157432499999995</v>
      </c>
    </row>
    <row r="200" spans="1:15">
      <c r="A200" s="10">
        <v>1020</v>
      </c>
      <c r="B200" s="10" t="s">
        <v>29</v>
      </c>
      <c r="C200" s="21">
        <f>+'[5]28'!$E$120/10^6</f>
        <v>1.7423799500000001</v>
      </c>
      <c r="D200" s="21">
        <f>+'[5]28'!$F$120/10^6</f>
        <v>1.56652748</v>
      </c>
      <c r="E200" s="21">
        <f>+'[5]28'!$G$120/10^6</f>
        <v>1.67593382</v>
      </c>
      <c r="F200" s="21">
        <f>+'[5]28'!$I$120/10^6</f>
        <v>1.6268583900000004</v>
      </c>
      <c r="G200" s="21">
        <f>+'[5]28'!$J$120/10^6</f>
        <v>1.43411215</v>
      </c>
      <c r="H200" s="21">
        <f>+'[5]28'!$K$120/10^6</f>
        <v>1.8068241</v>
      </c>
      <c r="I200" s="21">
        <f>+'[5]28'!$M$120/10^6</f>
        <v>1.64999187</v>
      </c>
      <c r="J200" s="21">
        <f>+'[5]28'!$N$120/10^6</f>
        <v>1.80730445</v>
      </c>
      <c r="K200" s="21">
        <f>+'[5]28'!$O$120/10^6</f>
        <v>1.8852147099999994</v>
      </c>
      <c r="L200" s="21">
        <f>+'[5]28'!$Q$120/10^6</f>
        <v>1.57107573</v>
      </c>
      <c r="M200" s="21">
        <f>+'[5]28'!$R$120/10^6</f>
        <v>2.1093374299999996</v>
      </c>
      <c r="N200" s="21">
        <f>+'[5]28'!$S$120/10^6</f>
        <v>2.06333287</v>
      </c>
      <c r="O200" s="29">
        <f t="shared" si="8"/>
        <v>20.938892950000003</v>
      </c>
    </row>
    <row r="201" spans="1:15">
      <c r="A201" s="10">
        <v>1021</v>
      </c>
      <c r="B201" s="10" t="s">
        <v>30</v>
      </c>
      <c r="C201" s="21">
        <f>+'[5]29'!$E$120/10^6</f>
        <v>0.68241191000000001</v>
      </c>
      <c r="D201" s="21">
        <f>+'[5]29'!$F$120/10^6</f>
        <v>0.69929070999999987</v>
      </c>
      <c r="E201" s="21">
        <f>+'[5]29'!$G$120/10^6</f>
        <v>0.70604299999999987</v>
      </c>
      <c r="F201" s="21">
        <f>+'[5]29'!$I$120/10^6</f>
        <v>0.67485612999999989</v>
      </c>
      <c r="G201" s="21">
        <f>+'[5]29'!$J$120/10^6</f>
        <v>0.6352026999999999</v>
      </c>
      <c r="H201" s="21">
        <f>+'[5]29'!$K$120/10^6</f>
        <v>0.71058616999999991</v>
      </c>
      <c r="I201" s="21">
        <f>+'[5]29'!$M$120/10^6</f>
        <v>0.66612793999999986</v>
      </c>
      <c r="J201" s="21">
        <f>+'[5]29'!$N$120/10^6</f>
        <v>0.67093800999999986</v>
      </c>
      <c r="K201" s="21">
        <f>+'[5]29'!$O$120/10^6</f>
        <v>0.80541750000000001</v>
      </c>
      <c r="L201" s="21">
        <f>+'[5]29'!$Q$120/10^6</f>
        <v>0.70526635999999987</v>
      </c>
      <c r="M201" s="21">
        <f>+'[5]29'!$R$120/10^6</f>
        <v>0.73525510999999999</v>
      </c>
      <c r="N201" s="21">
        <f>+'[5]29'!$S$120/10^6</f>
        <v>0.74954709000000019</v>
      </c>
      <c r="O201" s="29">
        <f t="shared" si="8"/>
        <v>8.4409426299999986</v>
      </c>
    </row>
    <row r="202" spans="1:15">
      <c r="A202" s="10">
        <v>1022</v>
      </c>
      <c r="B202" s="10" t="s">
        <v>31</v>
      </c>
      <c r="C202" s="21">
        <f>+'[5]30'!$E$120/10^6</f>
        <v>2.3929550000000002</v>
      </c>
      <c r="D202" s="21">
        <f>+'[5]30'!$F$120/10^6</f>
        <v>2.3249489300000001</v>
      </c>
      <c r="E202" s="21">
        <f>+'[5]30'!$G$120/10^6</f>
        <v>2.6096156600000002</v>
      </c>
      <c r="F202" s="21">
        <f>+'[5]30'!$I$120/10^6</f>
        <v>2.88862671</v>
      </c>
      <c r="G202" s="21">
        <f>+'[5]30'!$J$120/10^6</f>
        <v>2.2105166500000002</v>
      </c>
      <c r="H202" s="21">
        <f>+'[5]30'!$K$120/10^6</f>
        <v>3.1738240600000007</v>
      </c>
      <c r="I202" s="21">
        <f>+'[5]30'!$M$120/10^6</f>
        <v>2.4332569499999992</v>
      </c>
      <c r="J202" s="21">
        <f>+'[5]30'!$N$120/10^6</f>
        <v>2.6845418800000007</v>
      </c>
      <c r="K202" s="21">
        <f>+'[5]30'!$O$120/10^6</f>
        <v>2.6838402400000003</v>
      </c>
      <c r="L202" s="21">
        <f>+'[5]30'!$Q$120/10^6</f>
        <v>2.6360720600000005</v>
      </c>
      <c r="M202" s="21">
        <f>+'[5]30'!$R$120/10^6</f>
        <v>2.6150609799999995</v>
      </c>
      <c r="N202" s="21">
        <f>+'[5]30'!$S$120/10^6</f>
        <v>3.2597778200000009</v>
      </c>
      <c r="O202" s="29">
        <f t="shared" si="8"/>
        <v>31.913036940000001</v>
      </c>
    </row>
    <row r="203" spans="1:15">
      <c r="A203" s="10">
        <v>1023</v>
      </c>
      <c r="B203" s="10" t="s">
        <v>32</v>
      </c>
      <c r="C203" s="21">
        <f>+'[5]31'!$E$120/10^6</f>
        <v>0.67816878000000003</v>
      </c>
      <c r="D203" s="21">
        <f>+'[5]31'!$F$120/10^6</f>
        <v>0.70251976999999988</v>
      </c>
      <c r="E203" s="21">
        <f>+'[5]31'!$G$120/10^6</f>
        <v>0.74657193999999982</v>
      </c>
      <c r="F203" s="21">
        <f>+'[5]31'!$I$120/10^6</f>
        <v>0.6900557799999999</v>
      </c>
      <c r="G203" s="21">
        <f>+'[5]31'!$J$120/10^6</f>
        <v>0.68043293000000016</v>
      </c>
      <c r="H203" s="21">
        <f>+'[5]31'!$K$120/10^6</f>
        <v>0.76002868000000001</v>
      </c>
      <c r="I203" s="21">
        <f>+'[5]31'!$M$120/10^6</f>
        <v>0.69901727000000002</v>
      </c>
      <c r="J203" s="21">
        <f>+'[5]31'!$N$120/10^6</f>
        <v>0.65083864000000013</v>
      </c>
      <c r="K203" s="21">
        <f>+'[5]31'!$O$120/10^6</f>
        <v>0.79941599000000008</v>
      </c>
      <c r="L203" s="21">
        <f>+'[5]31'!$Q$120/10^6</f>
        <v>0.72284564000000007</v>
      </c>
      <c r="M203" s="21">
        <f>+'[5]31'!$R$120/10^6</f>
        <v>0.72515930000000006</v>
      </c>
      <c r="N203" s="21">
        <f>+'[5]31'!$S$120/10^6</f>
        <v>1.04093401</v>
      </c>
      <c r="O203" s="29">
        <f t="shared" si="8"/>
        <v>8.8959887299999991</v>
      </c>
    </row>
    <row r="204" spans="1:15">
      <c r="A204" s="10">
        <v>1024</v>
      </c>
      <c r="B204" s="10" t="s">
        <v>33</v>
      </c>
      <c r="C204" s="21">
        <f>+'[5]32'!$E$120/10^6</f>
        <v>3.7451673400000001</v>
      </c>
      <c r="D204" s="21">
        <f>+'[5]32'!$F$120/10^6</f>
        <v>3.6770056200000001</v>
      </c>
      <c r="E204" s="21">
        <f>+'[5]32'!$G$120/10^6</f>
        <v>3.7751809000000005</v>
      </c>
      <c r="F204" s="21">
        <f>+'[5]32'!$I$120/10^6</f>
        <v>3.2460186600000003</v>
      </c>
      <c r="G204" s="21">
        <f>+'[5]32'!$J$120/10^6</f>
        <v>2.0399399200000001</v>
      </c>
      <c r="H204" s="21">
        <f>+'[5]32'!$K$120/10^6</f>
        <v>4.560254239999999</v>
      </c>
      <c r="I204" s="21">
        <f>+'[5]32'!$M$120/10^6</f>
        <v>3.12922623</v>
      </c>
      <c r="J204" s="21">
        <f>+'[5]32'!$N$120/10^6</f>
        <v>3.1867391400000007</v>
      </c>
      <c r="K204" s="21">
        <f>+'[5]32'!$O$120/10^6</f>
        <v>3.5075216000000009</v>
      </c>
      <c r="L204" s="21">
        <f>+'[5]32'!$Q$120/10^6</f>
        <v>3.34962041</v>
      </c>
      <c r="M204" s="21">
        <f>+'[5]32'!$R$120/10^6</f>
        <v>4.1159781699999991</v>
      </c>
      <c r="N204" s="21">
        <f>+'[5]32'!$S$120/10^6</f>
        <v>5.9943769199999997</v>
      </c>
      <c r="O204" s="29">
        <f t="shared" si="8"/>
        <v>44.327029150000001</v>
      </c>
    </row>
    <row r="205" spans="1:15">
      <c r="A205" s="10">
        <v>1025</v>
      </c>
      <c r="B205" s="10" t="s">
        <v>34</v>
      </c>
      <c r="C205" s="21">
        <f>+'[5]33'!$E$120/10^6</f>
        <v>0.90829412999999992</v>
      </c>
      <c r="D205" s="21">
        <f>+'[5]33'!$F$120/10^6</f>
        <v>1.0172516</v>
      </c>
      <c r="E205" s="21">
        <f>+'[5]33'!$G$120/10^6</f>
        <v>1.0478323199999999</v>
      </c>
      <c r="F205" s="21">
        <f>+'[5]33'!$I$120/10^6</f>
        <v>0.9408196499999999</v>
      </c>
      <c r="G205" s="21">
        <f>+'[5]33'!$J$120/10^6</f>
        <v>0.89150018000000009</v>
      </c>
      <c r="H205" s="21">
        <f>+'[5]33'!$K$120/10^6</f>
        <v>1.1530205300000003</v>
      </c>
      <c r="I205" s="21">
        <f>+'[5]33'!$M$120/10^6</f>
        <v>0.92848025000000001</v>
      </c>
      <c r="J205" s="21">
        <f>+'[5]33'!$N$120/10^6</f>
        <v>0.92405735999999994</v>
      </c>
      <c r="K205" s="21">
        <f>+'[5]33'!$O$120/10^6</f>
        <v>1.09604122</v>
      </c>
      <c r="L205" s="21">
        <f>+'[5]33'!$Q$120/10^6</f>
        <v>0.84029522999999995</v>
      </c>
      <c r="M205" s="21">
        <f>+'[5]33'!$R$120/10^6</f>
        <v>0.87676557000000011</v>
      </c>
      <c r="N205" s="21">
        <f>+'[5]33'!$S$120/10^6</f>
        <v>1.9909049699999999</v>
      </c>
      <c r="O205" s="29">
        <f t="shared" si="8"/>
        <v>12.61526301</v>
      </c>
    </row>
    <row r="206" spans="1:15">
      <c r="A206" s="10">
        <v>1026</v>
      </c>
      <c r="B206" s="10" t="s">
        <v>35</v>
      </c>
      <c r="C206" s="21">
        <f>+'[5]34'!$E$120/10^6</f>
        <v>0.38861007000000003</v>
      </c>
      <c r="D206" s="21">
        <f>+'[5]34'!$F$120/10^6</f>
        <v>0.44498806000000007</v>
      </c>
      <c r="E206" s="21">
        <f>+'[5]34'!$G$120/10^6</f>
        <v>0.46485183000000002</v>
      </c>
      <c r="F206" s="21">
        <f>+'[5]34'!$I$120/10^6</f>
        <v>0.46505788000000009</v>
      </c>
      <c r="G206" s="21">
        <f>+'[5]34'!$J$120/10^6</f>
        <v>0.41490286999999998</v>
      </c>
      <c r="H206" s="21">
        <f>+'[5]34'!$K$120/10^6</f>
        <v>0.47181830999999996</v>
      </c>
      <c r="I206" s="21">
        <f>+'[5]34'!$M$120/10^6</f>
        <v>0.41368689000000003</v>
      </c>
      <c r="J206" s="21">
        <f>+'[5]34'!$N$120/10^6</f>
        <v>0.40881628000000009</v>
      </c>
      <c r="K206" s="21">
        <f>+'[5]34'!$O$120/10^6</f>
        <v>0.48151422000000005</v>
      </c>
      <c r="L206" s="21">
        <f>+'[5]34'!$Q$120/10^6</f>
        <v>0.45101578999999997</v>
      </c>
      <c r="M206" s="21">
        <f>+'[5]34'!$R$120/10^6</f>
        <v>0.43417339999999999</v>
      </c>
      <c r="N206" s="21">
        <f>+'[5]34'!$S$120/10^6</f>
        <v>0.48928769999999994</v>
      </c>
      <c r="O206" s="29">
        <f t="shared" si="8"/>
        <v>5.3287233000000001</v>
      </c>
    </row>
    <row r="207" spans="1:15">
      <c r="A207" s="10">
        <v>1027</v>
      </c>
      <c r="B207" s="10" t="s">
        <v>36</v>
      </c>
      <c r="C207" s="21">
        <f>+'[5]35'!$E$120/10^6</f>
        <v>0.44386799000000005</v>
      </c>
      <c r="D207" s="21">
        <f>+'[5]35'!$F$120/10^6</f>
        <v>0.42996750000000011</v>
      </c>
      <c r="E207" s="21">
        <f>+'[5]35'!$G$120/10^6</f>
        <v>0.45793327000000006</v>
      </c>
      <c r="F207" s="21">
        <f>+'[5]35'!$I$120/10^6</f>
        <v>0.44119199999999992</v>
      </c>
      <c r="G207" s="21">
        <f>+'[5]35'!$J$120/10^6</f>
        <v>0.36871656000000008</v>
      </c>
      <c r="H207" s="21">
        <f>+'[5]35'!$K$120/10^6</f>
        <v>0.45823154999999999</v>
      </c>
      <c r="I207" s="21">
        <f>+'[5]35'!$M$120/10^6</f>
        <v>0.45481805000000003</v>
      </c>
      <c r="J207" s="21">
        <f>+'[5]35'!$N$120/10^6</f>
        <v>0.40678145999999998</v>
      </c>
      <c r="K207" s="21">
        <f>+'[5]35'!$O$120/10^6</f>
        <v>0.47085596000000002</v>
      </c>
      <c r="L207" s="21">
        <f>+'[5]35'!$Q$120/10^6</f>
        <v>0.44468908000000007</v>
      </c>
      <c r="M207" s="21">
        <f>+'[5]35'!$R$120/10^6</f>
        <v>0.50124196999999993</v>
      </c>
      <c r="N207" s="21">
        <f>+'[5]35'!$S$120/10^6</f>
        <v>0.52973862000000005</v>
      </c>
      <c r="O207" s="29">
        <f t="shared" si="8"/>
        <v>5.4080340099999997</v>
      </c>
    </row>
    <row r="208" spans="1:15">
      <c r="A208" s="10">
        <v>1028</v>
      </c>
      <c r="B208" s="10" t="s">
        <v>37</v>
      </c>
      <c r="C208" s="21">
        <f>+'[5]36'!$E$120/10^6</f>
        <v>3.00906005</v>
      </c>
      <c r="D208" s="21">
        <f>+'[5]36'!$F$120/10^6</f>
        <v>3.1355243799999997</v>
      </c>
      <c r="E208" s="21">
        <f>+'[5]36'!$G$120/10^6</f>
        <v>2.9086144699999998</v>
      </c>
      <c r="F208" s="21">
        <f>+'[5]36'!$I$120/10^6</f>
        <v>1.8962388399999996</v>
      </c>
      <c r="G208" s="21">
        <f>+'[5]36'!$J$120/10^6</f>
        <v>1.7832332099999999</v>
      </c>
      <c r="H208" s="21">
        <f>+'[5]36'!$K$120/10^6</f>
        <v>3.55013091</v>
      </c>
      <c r="I208" s="21">
        <f>+'[5]36'!$M$120/10^6</f>
        <v>2.4551111400000001</v>
      </c>
      <c r="J208" s="21">
        <f>+'[5]36'!$N$120/10^6</f>
        <v>5.8038521700000008</v>
      </c>
      <c r="K208" s="21">
        <f>+'[5]36'!$O$120/10^6</f>
        <v>2.0414959899999996</v>
      </c>
      <c r="L208" s="21">
        <f>+'[5]36'!$Q$120/10^6</f>
        <v>2.1267180299999997</v>
      </c>
      <c r="M208" s="21">
        <f>+'[5]36'!$R$120/10^6</f>
        <v>2.1941026899999998</v>
      </c>
      <c r="N208" s="21">
        <f>+'[5]36'!$S$120/10^6</f>
        <v>3.1893150900000005</v>
      </c>
      <c r="O208" s="29">
        <f t="shared" si="8"/>
        <v>34.093396970000001</v>
      </c>
    </row>
    <row r="209" spans="1:15">
      <c r="A209" s="10">
        <v>1029</v>
      </c>
      <c r="B209" s="10" t="s">
        <v>38</v>
      </c>
      <c r="C209" s="21">
        <f>+'[5]37'!$E$120/10^6</f>
        <v>0.34195777000000005</v>
      </c>
      <c r="D209" s="21">
        <f>+'[5]37'!$F$120/10^6</f>
        <v>0.45383157000000013</v>
      </c>
      <c r="E209" s="21">
        <f>+'[5]37'!$G$120/10^6</f>
        <v>0.39406123999999992</v>
      </c>
      <c r="F209" s="21">
        <f>+'[5]37'!$I$120/10^6</f>
        <v>0.44560073000000006</v>
      </c>
      <c r="G209" s="21">
        <f>+'[5]37'!$J$120/10^6</f>
        <v>0.36649917000000004</v>
      </c>
      <c r="H209" s="21">
        <f>+'[5]37'!$K$120/10^6</f>
        <v>0.43899999999999995</v>
      </c>
      <c r="I209" s="21">
        <f>+'[5]37'!$M$120/10^6</f>
        <v>0.40169104</v>
      </c>
      <c r="J209" s="21">
        <f>+'[5]37'!$N$120/10^6</f>
        <v>0.37423745000000008</v>
      </c>
      <c r="K209" s="21">
        <f>+'[5]37'!$O$120/10^6</f>
        <v>0.42227748000000004</v>
      </c>
      <c r="L209" s="21">
        <f>+'[5]37'!$Q$120/10^6</f>
        <v>0.38257322999999999</v>
      </c>
      <c r="M209" s="21">
        <f>+'[5]37'!$R$120/10^6</f>
        <v>0.46536773999999997</v>
      </c>
      <c r="N209" s="21">
        <f>+'[5]37'!$S$120/10^6</f>
        <v>0.50460110000000002</v>
      </c>
      <c r="O209" s="29">
        <f t="shared" si="8"/>
        <v>4.9916985199999999</v>
      </c>
    </row>
    <row r="210" spans="1:15">
      <c r="A210" s="15">
        <v>1030</v>
      </c>
      <c r="B210" s="15" t="s">
        <v>18</v>
      </c>
      <c r="C210" s="23">
        <f>+'[5]17'!$E$120/10^6</f>
        <v>0.50584432999999995</v>
      </c>
      <c r="D210" s="23">
        <f>+'[5]17'!$F$120/10^6</f>
        <v>0.54771416000000017</v>
      </c>
      <c r="E210" s="23">
        <f>+'[5]17'!$G$120/10^6</f>
        <v>0.60776712999999982</v>
      </c>
      <c r="F210" s="23">
        <f>+'[5]17'!$I$120/10^6</f>
        <v>0.50995493000000003</v>
      </c>
      <c r="G210" s="23">
        <f>+'[5]17'!$J$120/10^6</f>
        <v>0.44408539000000002</v>
      </c>
      <c r="H210" s="23">
        <f>+'[5]17'!$K$120/10^6</f>
        <v>0.59683125999999986</v>
      </c>
      <c r="I210" s="23">
        <f>+'[5]17'!$M$120/10^6</f>
        <v>0.57030804000000013</v>
      </c>
      <c r="J210" s="23">
        <f>+'[5]17'!$N$120/10^6</f>
        <v>0.58023930999999995</v>
      </c>
      <c r="K210" s="23">
        <f>+'[5]17'!$O$120/10^6</f>
        <v>0.61913668999999993</v>
      </c>
      <c r="L210" s="23">
        <f>+'[5]17'!$Q$120/10^6</f>
        <v>1.1254311199999998</v>
      </c>
      <c r="M210" s="23">
        <f>+'[5]17'!$R$120/10^6</f>
        <v>0.54205668000000007</v>
      </c>
      <c r="N210" s="23">
        <f>+'[5]17'!$S$120/10^6</f>
        <v>0.73298112000000004</v>
      </c>
      <c r="O210" s="31">
        <f t="shared" si="8"/>
        <v>7.3823501599999997</v>
      </c>
    </row>
    <row r="211" spans="1:15">
      <c r="A211" s="4">
        <v>10300</v>
      </c>
      <c r="B211" s="4" t="s">
        <v>63</v>
      </c>
      <c r="C211" s="25">
        <f>SUM(C183:C210)</f>
        <v>52.625249150000016</v>
      </c>
      <c r="D211" s="25">
        <f t="shared" ref="D211:O211" si="9">SUM(D183:D210)</f>
        <v>50.830099529999984</v>
      </c>
      <c r="E211" s="25">
        <f t="shared" si="9"/>
        <v>53.278482110000013</v>
      </c>
      <c r="F211" s="25">
        <f t="shared" si="9"/>
        <v>51.796989660000001</v>
      </c>
      <c r="G211" s="25">
        <f t="shared" si="9"/>
        <v>45.096904160000001</v>
      </c>
      <c r="H211" s="25">
        <f t="shared" si="9"/>
        <v>61.732753019999997</v>
      </c>
      <c r="I211" s="25">
        <f t="shared" si="9"/>
        <v>50.588369870000008</v>
      </c>
      <c r="J211" s="25">
        <f t="shared" si="9"/>
        <v>54.554289740000002</v>
      </c>
      <c r="K211" s="25">
        <f t="shared" si="9"/>
        <v>57.670021000000006</v>
      </c>
      <c r="L211" s="25">
        <f t="shared" si="9"/>
        <v>56.456429890000017</v>
      </c>
      <c r="M211" s="25">
        <f t="shared" si="9"/>
        <v>53.060761290000009</v>
      </c>
      <c r="N211" s="25">
        <f t="shared" si="9"/>
        <v>72.9450504</v>
      </c>
      <c r="O211" s="25">
        <f t="shared" si="9"/>
        <v>660.63539982000009</v>
      </c>
    </row>
    <row r="212" spans="1:15">
      <c r="A212" s="32"/>
      <c r="B212" s="32"/>
      <c r="C212"/>
      <c r="D212"/>
      <c r="E212"/>
      <c r="F212"/>
      <c r="G212"/>
      <c r="H212"/>
      <c r="I212"/>
      <c r="J212"/>
      <c r="K212"/>
      <c r="L212"/>
      <c r="M212"/>
      <c r="N212"/>
      <c r="O212" s="32"/>
    </row>
    <row r="213" spans="1:15">
      <c r="A213" s="3" t="s">
        <v>55</v>
      </c>
      <c r="B213" s="3" t="s">
        <v>45</v>
      </c>
      <c r="C213" s="3" t="s">
        <v>0</v>
      </c>
      <c r="D213" s="3" t="s">
        <v>1</v>
      </c>
      <c r="E213" s="3" t="s">
        <v>2</v>
      </c>
      <c r="F213" s="3" t="s">
        <v>3</v>
      </c>
      <c r="G213" s="3" t="s">
        <v>4</v>
      </c>
      <c r="H213" s="3" t="s">
        <v>5</v>
      </c>
      <c r="I213" s="3" t="s">
        <v>6</v>
      </c>
      <c r="J213" s="3" t="s">
        <v>7</v>
      </c>
      <c r="K213" s="3" t="s">
        <v>8</v>
      </c>
      <c r="L213" s="3" t="s">
        <v>9</v>
      </c>
      <c r="M213" s="3" t="s">
        <v>10</v>
      </c>
      <c r="N213" s="3" t="s">
        <v>11</v>
      </c>
      <c r="O213" s="3" t="s">
        <v>63</v>
      </c>
    </row>
    <row r="214" spans="1:15">
      <c r="A214" s="34"/>
      <c r="B214" s="34" t="s">
        <v>46</v>
      </c>
      <c r="C214" s="37">
        <f>+C152-C183</f>
        <v>-4.4036642800000019</v>
      </c>
      <c r="D214" s="37">
        <f t="shared" ref="D214:N214" si="10">+D152-D183</f>
        <v>-4.79128445</v>
      </c>
      <c r="E214" s="37">
        <f t="shared" si="10"/>
        <v>-5.4875733900000006</v>
      </c>
      <c r="F214" s="37">
        <f t="shared" si="10"/>
        <v>-4.5421466799999992</v>
      </c>
      <c r="G214" s="37">
        <f t="shared" si="10"/>
        <v>-4.5072873600000012</v>
      </c>
      <c r="H214" s="37">
        <f t="shared" si="10"/>
        <v>-5.6341137799999981</v>
      </c>
      <c r="I214" s="37">
        <f t="shared" si="10"/>
        <v>-4.4389182600000003</v>
      </c>
      <c r="J214" s="37">
        <f t="shared" si="10"/>
        <v>-4.8912722899999999</v>
      </c>
      <c r="K214" s="37">
        <f t="shared" si="10"/>
        <v>-5.5436049100000027</v>
      </c>
      <c r="L214" s="37">
        <f t="shared" si="10"/>
        <v>-5.1735295799999994</v>
      </c>
      <c r="M214" s="37">
        <f t="shared" si="10"/>
        <v>-5.2488480300000013</v>
      </c>
      <c r="N214" s="37">
        <f t="shared" si="10"/>
        <v>-9.8445418699999969</v>
      </c>
      <c r="O214" s="38">
        <f>SUM(C214:N214)</f>
        <v>-64.506784879999998</v>
      </c>
    </row>
    <row r="215" spans="1:15">
      <c r="A215" s="7">
        <v>1004</v>
      </c>
      <c r="B215" s="10" t="s">
        <v>99</v>
      </c>
      <c r="C215" s="28">
        <f t="shared" ref="C215:N230" si="11">+C153-C184</f>
        <v>33.779252150000005</v>
      </c>
      <c r="D215" s="28">
        <f t="shared" si="11"/>
        <v>35.670193640000001</v>
      </c>
      <c r="E215" s="28">
        <f t="shared" si="11"/>
        <v>35.789044269999998</v>
      </c>
      <c r="F215" s="28">
        <f t="shared" si="11"/>
        <v>36.31481380000001</v>
      </c>
      <c r="G215" s="28">
        <f t="shared" si="11"/>
        <v>38.148593609999999</v>
      </c>
      <c r="H215" s="28">
        <f t="shared" si="11"/>
        <v>31.269489930000002</v>
      </c>
      <c r="I215" s="28">
        <f t="shared" si="11"/>
        <v>38.859812349999999</v>
      </c>
      <c r="J215" s="28">
        <f t="shared" si="11"/>
        <v>44.972942189999998</v>
      </c>
      <c r="K215" s="28">
        <f t="shared" si="11"/>
        <v>40.510539010000002</v>
      </c>
      <c r="L215" s="28">
        <f t="shared" si="11"/>
        <v>36.874672050000001</v>
      </c>
      <c r="M215" s="28">
        <f t="shared" si="11"/>
        <v>41.315547209999991</v>
      </c>
      <c r="N215" s="28">
        <f t="shared" si="11"/>
        <v>39.766153450000004</v>
      </c>
      <c r="O215" s="39">
        <f t="shared" ref="O215:O241" si="12">SUM(C215:N215)</f>
        <v>453.27105366000001</v>
      </c>
    </row>
    <row r="216" spans="1:15">
      <c r="A216" s="10">
        <v>1005</v>
      </c>
      <c r="B216" s="10" t="s">
        <v>13</v>
      </c>
      <c r="C216" s="28">
        <f t="shared" si="11"/>
        <v>0.13200213999999999</v>
      </c>
      <c r="D216" s="28">
        <f t="shared" si="11"/>
        <v>8.262685000000014E-2</v>
      </c>
      <c r="E216" s="28">
        <f t="shared" si="11"/>
        <v>6.185753000000016E-2</v>
      </c>
      <c r="F216" s="28">
        <f t="shared" si="11"/>
        <v>0.33986552000000003</v>
      </c>
      <c r="G216" s="28">
        <f t="shared" si="11"/>
        <v>0.28013274999999987</v>
      </c>
      <c r="H216" s="28">
        <f t="shared" si="11"/>
        <v>0.12012862999999996</v>
      </c>
      <c r="I216" s="28">
        <f t="shared" si="11"/>
        <v>0.36440755999999985</v>
      </c>
      <c r="J216" s="28">
        <f t="shared" si="11"/>
        <v>0.29714234999999989</v>
      </c>
      <c r="K216" s="28">
        <f t="shared" si="11"/>
        <v>0.11528117000000027</v>
      </c>
      <c r="L216" s="28">
        <f t="shared" si="11"/>
        <v>0.23917293000000006</v>
      </c>
      <c r="M216" s="28">
        <f t="shared" si="11"/>
        <v>0.29637361999999989</v>
      </c>
      <c r="N216" s="28">
        <f t="shared" si="11"/>
        <v>0.19887821000000017</v>
      </c>
      <c r="O216" s="39">
        <f t="shared" si="12"/>
        <v>2.5278692600000001</v>
      </c>
    </row>
    <row r="217" spans="1:15">
      <c r="A217" s="10">
        <v>1006</v>
      </c>
      <c r="B217" s="10" t="s">
        <v>14</v>
      </c>
      <c r="C217" s="28">
        <f t="shared" si="11"/>
        <v>2.6250118600000003</v>
      </c>
      <c r="D217" s="28">
        <f t="shared" si="11"/>
        <v>3.1574167499999999</v>
      </c>
      <c r="E217" s="28">
        <f t="shared" si="11"/>
        <v>2.2252016499999998</v>
      </c>
      <c r="F217" s="28">
        <f t="shared" si="11"/>
        <v>3.2791821199999993</v>
      </c>
      <c r="G217" s="28">
        <f t="shared" si="11"/>
        <v>3.1186352100000008</v>
      </c>
      <c r="H217" s="28">
        <f t="shared" si="11"/>
        <v>2.6612431399999994</v>
      </c>
      <c r="I217" s="28">
        <f t="shared" si="11"/>
        <v>2.8005671999999997</v>
      </c>
      <c r="J217" s="28">
        <f t="shared" si="11"/>
        <v>3.5736906199999998</v>
      </c>
      <c r="K217" s="28">
        <f t="shared" si="11"/>
        <v>3.0388097300000005</v>
      </c>
      <c r="L217" s="28">
        <f t="shared" si="11"/>
        <v>3.0566631700000011</v>
      </c>
      <c r="M217" s="28">
        <f t="shared" si="11"/>
        <v>2.8290531900000007</v>
      </c>
      <c r="N217" s="28">
        <f t="shared" si="11"/>
        <v>3.00334067</v>
      </c>
      <c r="O217" s="39">
        <f t="shared" si="12"/>
        <v>35.368815310000002</v>
      </c>
    </row>
    <row r="218" spans="1:15">
      <c r="A218" s="10">
        <v>1007</v>
      </c>
      <c r="B218" s="10" t="s">
        <v>15</v>
      </c>
      <c r="C218" s="28">
        <f t="shared" si="11"/>
        <v>13.04142111</v>
      </c>
      <c r="D218" s="28">
        <f t="shared" si="11"/>
        <v>4.9314078400000003</v>
      </c>
      <c r="E218" s="28">
        <f t="shared" si="11"/>
        <v>5.0700257200000003</v>
      </c>
      <c r="F218" s="28">
        <f t="shared" si="11"/>
        <v>4.4897726100000011</v>
      </c>
      <c r="G218" s="28">
        <f t="shared" si="11"/>
        <v>5.0148249600000003</v>
      </c>
      <c r="H218" s="28">
        <f t="shared" si="11"/>
        <v>3.9663119700000005</v>
      </c>
      <c r="I218" s="28">
        <f t="shared" si="11"/>
        <v>5.4676207899999998</v>
      </c>
      <c r="J218" s="28">
        <f t="shared" si="11"/>
        <v>5.8260894600000004</v>
      </c>
      <c r="K218" s="28">
        <f t="shared" si="11"/>
        <v>4.5004741299999997</v>
      </c>
      <c r="L218" s="28">
        <f t="shared" si="11"/>
        <v>4.7964911300000015</v>
      </c>
      <c r="M218" s="28">
        <f t="shared" si="11"/>
        <v>4.2085743999999981</v>
      </c>
      <c r="N218" s="28">
        <f t="shared" si="11"/>
        <v>3.8885136500000006</v>
      </c>
      <c r="O218" s="39">
        <f t="shared" si="12"/>
        <v>65.201527769999998</v>
      </c>
    </row>
    <row r="219" spans="1:15">
      <c r="A219" s="10">
        <v>1008</v>
      </c>
      <c r="B219" s="10" t="s">
        <v>16</v>
      </c>
      <c r="C219" s="28">
        <f t="shared" si="11"/>
        <v>0.37623365999999991</v>
      </c>
      <c r="D219" s="28">
        <f t="shared" si="11"/>
        <v>0.3810302900000001</v>
      </c>
      <c r="E219" s="28">
        <f t="shared" si="11"/>
        <v>0.34728419999999993</v>
      </c>
      <c r="F219" s="28">
        <f t="shared" si="11"/>
        <v>0.67269919</v>
      </c>
      <c r="G219" s="28">
        <f t="shared" si="11"/>
        <v>0.81277514000000017</v>
      </c>
      <c r="H219" s="28">
        <f t="shared" si="11"/>
        <v>0.67805820000000017</v>
      </c>
      <c r="I219" s="28">
        <f t="shared" si="11"/>
        <v>0.84408575000000019</v>
      </c>
      <c r="J219" s="28">
        <f t="shared" si="11"/>
        <v>0.98156345999999994</v>
      </c>
      <c r="K219" s="28">
        <f t="shared" si="11"/>
        <v>0.67759072999999992</v>
      </c>
      <c r="L219" s="28">
        <f t="shared" si="11"/>
        <v>0.68609914999999999</v>
      </c>
      <c r="M219" s="28">
        <f t="shared" si="11"/>
        <v>0.67313884000000013</v>
      </c>
      <c r="N219" s="28">
        <f t="shared" si="11"/>
        <v>0.3567302099999996</v>
      </c>
      <c r="O219" s="39">
        <f t="shared" si="12"/>
        <v>7.4872888200000007</v>
      </c>
    </row>
    <row r="220" spans="1:15">
      <c r="A220" s="10">
        <v>1009</v>
      </c>
      <c r="B220" s="10" t="s">
        <v>17</v>
      </c>
      <c r="C220" s="28">
        <f t="shared" si="11"/>
        <v>0.88688526999999984</v>
      </c>
      <c r="D220" s="28">
        <f t="shared" si="11"/>
        <v>1.0925961500000008</v>
      </c>
      <c r="E220" s="28">
        <f t="shared" si="11"/>
        <v>0.94598694000000005</v>
      </c>
      <c r="F220" s="28">
        <f t="shared" si="11"/>
        <v>1.06249427</v>
      </c>
      <c r="G220" s="28">
        <f t="shared" si="11"/>
        <v>1.09105282</v>
      </c>
      <c r="H220" s="28">
        <f t="shared" si="11"/>
        <v>0.88799238999999985</v>
      </c>
      <c r="I220" s="28">
        <f t="shared" si="11"/>
        <v>0.92352449000000003</v>
      </c>
      <c r="J220" s="28">
        <f t="shared" si="11"/>
        <v>1.56587751</v>
      </c>
      <c r="K220" s="28">
        <f t="shared" si="11"/>
        <v>1.2403867</v>
      </c>
      <c r="L220" s="28">
        <f t="shared" si="11"/>
        <v>1.1307417899999996</v>
      </c>
      <c r="M220" s="28">
        <f t="shared" si="11"/>
        <v>1.1265613600000002</v>
      </c>
      <c r="N220" s="28">
        <f t="shared" si="11"/>
        <v>0.39482903000000036</v>
      </c>
      <c r="O220" s="39">
        <f t="shared" si="12"/>
        <v>12.348928720000002</v>
      </c>
    </row>
    <row r="221" spans="1:15">
      <c r="A221" s="10">
        <v>1010</v>
      </c>
      <c r="B221" s="10" t="s">
        <v>19</v>
      </c>
      <c r="C221" s="28">
        <f t="shared" si="11"/>
        <v>1.6477971999999996</v>
      </c>
      <c r="D221" s="28">
        <f t="shared" si="11"/>
        <v>1.4957793799999997</v>
      </c>
      <c r="E221" s="28">
        <f t="shared" si="11"/>
        <v>1.7670101200000001</v>
      </c>
      <c r="F221" s="28">
        <f t="shared" si="11"/>
        <v>1.5165228699999995</v>
      </c>
      <c r="G221" s="28">
        <f t="shared" si="11"/>
        <v>1.8536070100000002</v>
      </c>
      <c r="H221" s="28">
        <f t="shared" si="11"/>
        <v>1.2997031400000001</v>
      </c>
      <c r="I221" s="28">
        <f t="shared" si="11"/>
        <v>1.6999766699999996</v>
      </c>
      <c r="J221" s="28">
        <f t="shared" si="11"/>
        <v>2.5569488300000009</v>
      </c>
      <c r="K221" s="28">
        <f t="shared" si="11"/>
        <v>1.5744092999999999</v>
      </c>
      <c r="L221" s="28">
        <f t="shared" si="11"/>
        <v>1.7913080800000003</v>
      </c>
      <c r="M221" s="28">
        <f t="shared" si="11"/>
        <v>1.7454502700000005</v>
      </c>
      <c r="N221" s="28">
        <f t="shared" si="11"/>
        <v>0.11058510999999971</v>
      </c>
      <c r="O221" s="39">
        <f t="shared" si="12"/>
        <v>19.059097980000001</v>
      </c>
    </row>
    <row r="222" spans="1:15">
      <c r="A222" s="10">
        <v>1011</v>
      </c>
      <c r="B222" s="10" t="s">
        <v>20</v>
      </c>
      <c r="C222" s="28">
        <f t="shared" si="11"/>
        <v>0.67522168999999999</v>
      </c>
      <c r="D222" s="28">
        <f t="shared" si="11"/>
        <v>0.70570216000000019</v>
      </c>
      <c r="E222" s="28">
        <f t="shared" si="11"/>
        <v>0.68041971999999973</v>
      </c>
      <c r="F222" s="28">
        <f t="shared" si="11"/>
        <v>0.88003731000000029</v>
      </c>
      <c r="G222" s="28">
        <f t="shared" si="11"/>
        <v>0.7388909899999998</v>
      </c>
      <c r="H222" s="28">
        <f t="shared" si="11"/>
        <v>0.5720135500000002</v>
      </c>
      <c r="I222" s="28">
        <f t="shared" si="11"/>
        <v>1.0005947800000004</v>
      </c>
      <c r="J222" s="28">
        <f t="shared" si="11"/>
        <v>1.1983795900000001</v>
      </c>
      <c r="K222" s="28">
        <f t="shared" si="11"/>
        <v>0.96122209999999975</v>
      </c>
      <c r="L222" s="28">
        <f t="shared" si="11"/>
        <v>0.61507876000000006</v>
      </c>
      <c r="M222" s="28">
        <f t="shared" si="11"/>
        <v>0.74657467999999994</v>
      </c>
      <c r="N222" s="28">
        <f t="shared" si="11"/>
        <v>0.52978125999999992</v>
      </c>
      <c r="O222" s="39">
        <f t="shared" si="12"/>
        <v>9.30391659</v>
      </c>
    </row>
    <row r="223" spans="1:15">
      <c r="A223" s="10">
        <v>1012</v>
      </c>
      <c r="B223" s="10" t="s">
        <v>21</v>
      </c>
      <c r="C223" s="28">
        <f t="shared" si="11"/>
        <v>2.6092232200000005</v>
      </c>
      <c r="D223" s="28">
        <f t="shared" si="11"/>
        <v>3.0193829699999988</v>
      </c>
      <c r="E223" s="28">
        <f t="shared" si="11"/>
        <v>2.6220652999999996</v>
      </c>
      <c r="F223" s="28">
        <f t="shared" si="11"/>
        <v>2.9913462100000006</v>
      </c>
      <c r="G223" s="28">
        <f t="shared" si="11"/>
        <v>2.9801813199999998</v>
      </c>
      <c r="H223" s="28">
        <f t="shared" si="11"/>
        <v>2.36716696</v>
      </c>
      <c r="I223" s="28">
        <f t="shared" si="11"/>
        <v>3.19206309</v>
      </c>
      <c r="J223" s="28">
        <f t="shared" si="11"/>
        <v>3.7836481400000004</v>
      </c>
      <c r="K223" s="28">
        <f t="shared" si="11"/>
        <v>3.292791929999999</v>
      </c>
      <c r="L223" s="28">
        <f t="shared" si="11"/>
        <v>2.9374614600000006</v>
      </c>
      <c r="M223" s="28">
        <f t="shared" si="11"/>
        <v>2.6636033799999996</v>
      </c>
      <c r="N223" s="28">
        <f t="shared" si="11"/>
        <v>3.02507591</v>
      </c>
      <c r="O223" s="39">
        <f t="shared" si="12"/>
        <v>35.484009889999996</v>
      </c>
    </row>
    <row r="224" spans="1:15">
      <c r="A224" s="10">
        <v>1013</v>
      </c>
      <c r="B224" s="10" t="s">
        <v>22</v>
      </c>
      <c r="C224" s="28">
        <f t="shared" si="11"/>
        <v>-2.320481000000002E-2</v>
      </c>
      <c r="D224" s="28">
        <f t="shared" si="11"/>
        <v>-4.8413259999999847E-2</v>
      </c>
      <c r="E224" s="28">
        <f t="shared" si="11"/>
        <v>-4.639310999999996E-2</v>
      </c>
      <c r="F224" s="28">
        <f t="shared" si="11"/>
        <v>6.7439000000000249E-3</v>
      </c>
      <c r="G224" s="28">
        <f t="shared" si="11"/>
        <v>2.9962960000000038E-2</v>
      </c>
      <c r="H224" s="28">
        <f t="shared" si="11"/>
        <v>-8.8717759999999979E-2</v>
      </c>
      <c r="I224" s="28">
        <f t="shared" si="11"/>
        <v>-1.2263000000000135E-3</v>
      </c>
      <c r="J224" s="28">
        <f t="shared" si="11"/>
        <v>5.6146760000000018E-2</v>
      </c>
      <c r="K224" s="28">
        <f t="shared" si="11"/>
        <v>-0.10613586000000003</v>
      </c>
      <c r="L224" s="28">
        <f t="shared" si="11"/>
        <v>-3.4321450000000087E-2</v>
      </c>
      <c r="M224" s="28">
        <f t="shared" si="11"/>
        <v>-8.6305800000000543E-3</v>
      </c>
      <c r="N224" s="28">
        <f t="shared" si="11"/>
        <v>-0.4101391900000001</v>
      </c>
      <c r="O224" s="39">
        <f t="shared" si="12"/>
        <v>-0.6743287</v>
      </c>
    </row>
    <row r="225" spans="1:15">
      <c r="A225" s="10">
        <v>1014</v>
      </c>
      <c r="B225" s="10" t="s">
        <v>23</v>
      </c>
      <c r="C225" s="28">
        <f t="shared" si="11"/>
        <v>6.5491226100000004</v>
      </c>
      <c r="D225" s="28">
        <f t="shared" si="11"/>
        <v>7.9412113899999976</v>
      </c>
      <c r="E225" s="28">
        <f t="shared" si="11"/>
        <v>7.6459299299999985</v>
      </c>
      <c r="F225" s="28">
        <f t="shared" si="11"/>
        <v>8.9036228899999994</v>
      </c>
      <c r="G225" s="28">
        <f t="shared" si="11"/>
        <v>9.7963271499999998</v>
      </c>
      <c r="H225" s="28">
        <f t="shared" si="11"/>
        <v>6.3965192800000006</v>
      </c>
      <c r="I225" s="28">
        <f t="shared" si="11"/>
        <v>8.1760726599999973</v>
      </c>
      <c r="J225" s="28">
        <f t="shared" si="11"/>
        <v>10.924225789999999</v>
      </c>
      <c r="K225" s="28">
        <f t="shared" si="11"/>
        <v>9.1260430200000009</v>
      </c>
      <c r="L225" s="28">
        <f t="shared" si="11"/>
        <v>9.0421847500000005</v>
      </c>
      <c r="M225" s="28">
        <f t="shared" si="11"/>
        <v>9.5830909799999997</v>
      </c>
      <c r="N225" s="28">
        <f t="shared" si="11"/>
        <v>7.4255569899999978</v>
      </c>
      <c r="O225" s="39">
        <f t="shared" si="12"/>
        <v>101.50990743999998</v>
      </c>
    </row>
    <row r="226" spans="1:15">
      <c r="A226" s="10">
        <v>1015</v>
      </c>
      <c r="B226" s="10" t="s">
        <v>24</v>
      </c>
      <c r="C226" s="28">
        <f t="shared" si="11"/>
        <v>0.56697772999999996</v>
      </c>
      <c r="D226" s="28">
        <f t="shared" si="11"/>
        <v>0.58333730000000017</v>
      </c>
      <c r="E226" s="28">
        <f t="shared" si="11"/>
        <v>0.54099481999999988</v>
      </c>
      <c r="F226" s="28">
        <f t="shared" si="11"/>
        <v>0.75737783999999997</v>
      </c>
      <c r="G226" s="28">
        <f t="shared" si="11"/>
        <v>0.74694357000000022</v>
      </c>
      <c r="H226" s="28">
        <f t="shared" si="11"/>
        <v>0.49024653000000007</v>
      </c>
      <c r="I226" s="28">
        <f t="shared" si="11"/>
        <v>0.66250712999999983</v>
      </c>
      <c r="J226" s="28">
        <f t="shared" si="11"/>
        <v>0.59012684999999998</v>
      </c>
      <c r="K226" s="28">
        <f t="shared" si="11"/>
        <v>-5.9372620000000209E-2</v>
      </c>
      <c r="L226" s="28">
        <f t="shared" si="11"/>
        <v>0.21977612999999963</v>
      </c>
      <c r="M226" s="28">
        <f t="shared" si="11"/>
        <v>0.29775048000000015</v>
      </c>
      <c r="N226" s="28">
        <f t="shared" si="11"/>
        <v>-0.11858467000000039</v>
      </c>
      <c r="O226" s="39">
        <f t="shared" si="12"/>
        <v>5.2780810899999988</v>
      </c>
    </row>
    <row r="227" spans="1:15">
      <c r="A227" s="10">
        <v>1016</v>
      </c>
      <c r="B227" s="10" t="s">
        <v>25</v>
      </c>
      <c r="C227" s="28">
        <f t="shared" si="11"/>
        <v>0.72078328999999963</v>
      </c>
      <c r="D227" s="28">
        <f t="shared" si="11"/>
        <v>0.73754258999999989</v>
      </c>
      <c r="E227" s="28">
        <f t="shared" si="11"/>
        <v>0.78393621999999974</v>
      </c>
      <c r="F227" s="28">
        <f t="shared" si="11"/>
        <v>1.0789917399999998</v>
      </c>
      <c r="G227" s="28">
        <f t="shared" si="11"/>
        <v>1.0394543799999996</v>
      </c>
      <c r="H227" s="28">
        <f t="shared" si="11"/>
        <v>0.76889011999999979</v>
      </c>
      <c r="I227" s="28">
        <f t="shared" si="11"/>
        <v>1.3324748799999999</v>
      </c>
      <c r="J227" s="28">
        <f t="shared" si="11"/>
        <v>1.4767359999999998</v>
      </c>
      <c r="K227" s="28">
        <f t="shared" si="11"/>
        <v>0.99177972999999997</v>
      </c>
      <c r="L227" s="28">
        <f t="shared" si="11"/>
        <v>0.81564997000000039</v>
      </c>
      <c r="M227" s="28">
        <f t="shared" si="11"/>
        <v>0.91391712999999952</v>
      </c>
      <c r="N227" s="28">
        <f t="shared" si="11"/>
        <v>-0.84225680999999963</v>
      </c>
      <c r="O227" s="39">
        <f t="shared" si="12"/>
        <v>9.8178992399999991</v>
      </c>
    </row>
    <row r="228" spans="1:15">
      <c r="A228" s="10">
        <v>1017</v>
      </c>
      <c r="B228" s="10" t="s">
        <v>26</v>
      </c>
      <c r="C228" s="28">
        <f t="shared" si="11"/>
        <v>2.2684680000000004</v>
      </c>
      <c r="D228" s="28">
        <f t="shared" si="11"/>
        <v>2.5772150899999993</v>
      </c>
      <c r="E228" s="28">
        <f t="shared" si="11"/>
        <v>2.28281008</v>
      </c>
      <c r="F228" s="28">
        <f t="shared" si="11"/>
        <v>2.6229836799999995</v>
      </c>
      <c r="G228" s="28">
        <f t="shared" si="11"/>
        <v>2.6700771400000001</v>
      </c>
      <c r="H228" s="28">
        <f t="shared" si="11"/>
        <v>2.2634273399999998</v>
      </c>
      <c r="I228" s="28">
        <f t="shared" si="11"/>
        <v>2.5050072399999994</v>
      </c>
      <c r="J228" s="28">
        <f t="shared" si="11"/>
        <v>3.67038047</v>
      </c>
      <c r="K228" s="28">
        <f t="shared" si="11"/>
        <v>2.3883135799999993</v>
      </c>
      <c r="L228" s="28">
        <f t="shared" si="11"/>
        <v>2.7001210500000008</v>
      </c>
      <c r="M228" s="28">
        <f t="shared" si="11"/>
        <v>2.5756068200000004</v>
      </c>
      <c r="N228" s="28">
        <f t="shared" si="11"/>
        <v>1.1860619799999998</v>
      </c>
      <c r="O228" s="39">
        <f t="shared" si="12"/>
        <v>29.710472469999999</v>
      </c>
    </row>
    <row r="229" spans="1:15">
      <c r="A229" s="10">
        <v>1018</v>
      </c>
      <c r="B229" s="10" t="s">
        <v>27</v>
      </c>
      <c r="C229" s="28">
        <f t="shared" si="11"/>
        <v>0.64637331999999981</v>
      </c>
      <c r="D229" s="28">
        <f t="shared" si="11"/>
        <v>0.79974659000000026</v>
      </c>
      <c r="E229" s="28">
        <f t="shared" si="11"/>
        <v>0.68704351000000019</v>
      </c>
      <c r="F229" s="28">
        <f t="shared" si="11"/>
        <v>0.74424554000000021</v>
      </c>
      <c r="G229" s="28">
        <f t="shared" si="11"/>
        <v>0.81333628000000002</v>
      </c>
      <c r="H229" s="28">
        <f t="shared" si="11"/>
        <v>0.57201475000000013</v>
      </c>
      <c r="I229" s="28">
        <f t="shared" si="11"/>
        <v>0.7976235100000002</v>
      </c>
      <c r="J229" s="28">
        <f t="shared" si="11"/>
        <v>1.3160860599999997</v>
      </c>
      <c r="K229" s="28">
        <f t="shared" si="11"/>
        <v>0.66020281000000036</v>
      </c>
      <c r="L229" s="28">
        <f t="shared" si="11"/>
        <v>0.99646322000000009</v>
      </c>
      <c r="M229" s="28">
        <f t="shared" si="11"/>
        <v>0.7507871599999999</v>
      </c>
      <c r="N229" s="28">
        <f t="shared" si="11"/>
        <v>-0.18672449999999996</v>
      </c>
      <c r="O229" s="39">
        <f t="shared" si="12"/>
        <v>8.5971982500000017</v>
      </c>
    </row>
    <row r="230" spans="1:15">
      <c r="A230" s="10">
        <v>1019</v>
      </c>
      <c r="B230" s="10" t="s">
        <v>28</v>
      </c>
      <c r="C230" s="28">
        <f t="shared" si="11"/>
        <v>0.21165073000000001</v>
      </c>
      <c r="D230" s="28">
        <f t="shared" si="11"/>
        <v>0.29221108000000007</v>
      </c>
      <c r="E230" s="28">
        <f t="shared" si="11"/>
        <v>0.30607147999999995</v>
      </c>
      <c r="F230" s="28">
        <f t="shared" si="11"/>
        <v>0.39629236000000012</v>
      </c>
      <c r="G230" s="28">
        <f t="shared" si="11"/>
        <v>0.40195132999999994</v>
      </c>
      <c r="H230" s="28">
        <f t="shared" si="11"/>
        <v>0.22993710999999994</v>
      </c>
      <c r="I230" s="28">
        <f t="shared" si="11"/>
        <v>0.42282534999999966</v>
      </c>
      <c r="J230" s="28">
        <f t="shared" si="11"/>
        <v>0.71910110000000005</v>
      </c>
      <c r="K230" s="28">
        <f t="shared" si="11"/>
        <v>0.46575153000000002</v>
      </c>
      <c r="L230" s="28">
        <f t="shared" si="11"/>
        <v>0.40108125999999988</v>
      </c>
      <c r="M230" s="28">
        <f t="shared" si="11"/>
        <v>0.38768529999999979</v>
      </c>
      <c r="N230" s="28">
        <f t="shared" si="11"/>
        <v>0.1570185500000002</v>
      </c>
      <c r="O230" s="39">
        <f t="shared" si="12"/>
        <v>4.3915771799999987</v>
      </c>
    </row>
    <row r="231" spans="1:15">
      <c r="A231" s="10">
        <v>1020</v>
      </c>
      <c r="B231" s="10" t="s">
        <v>29</v>
      </c>
      <c r="C231" s="28">
        <f t="shared" ref="C231:N241" si="13">+C169-C200</f>
        <v>3.1221841600000007</v>
      </c>
      <c r="D231" s="28">
        <f t="shared" si="13"/>
        <v>3.6510853999999999</v>
      </c>
      <c r="E231" s="28">
        <f t="shared" si="13"/>
        <v>3.4441325299999992</v>
      </c>
      <c r="F231" s="28">
        <f t="shared" si="13"/>
        <v>3.6407925999999993</v>
      </c>
      <c r="G231" s="28">
        <f t="shared" si="13"/>
        <v>3.9947872100000001</v>
      </c>
      <c r="H231" s="28">
        <f t="shared" si="13"/>
        <v>3.52847708</v>
      </c>
      <c r="I231" s="28">
        <f t="shared" si="13"/>
        <v>3.8663258599999999</v>
      </c>
      <c r="J231" s="28">
        <f t="shared" si="13"/>
        <v>4.1200491599999998</v>
      </c>
      <c r="K231" s="28">
        <f t="shared" si="13"/>
        <v>3.8170801600000006</v>
      </c>
      <c r="L231" s="28">
        <f t="shared" si="13"/>
        <v>3.8779041499999996</v>
      </c>
      <c r="M231" s="28">
        <f t="shared" si="13"/>
        <v>3.3988572300000004</v>
      </c>
      <c r="N231" s="28">
        <f t="shared" si="13"/>
        <v>3.4004949299999998</v>
      </c>
      <c r="O231" s="39">
        <f t="shared" si="12"/>
        <v>43.862170469999995</v>
      </c>
    </row>
    <row r="232" spans="1:15">
      <c r="A232" s="10">
        <v>1021</v>
      </c>
      <c r="B232" s="10" t="s">
        <v>30</v>
      </c>
      <c r="C232" s="28">
        <f t="shared" si="13"/>
        <v>0.63771034999999976</v>
      </c>
      <c r="D232" s="28">
        <f t="shared" si="13"/>
        <v>0.65650560000000002</v>
      </c>
      <c r="E232" s="28">
        <f t="shared" si="13"/>
        <v>0.6789544900000003</v>
      </c>
      <c r="F232" s="28">
        <f t="shared" si="13"/>
        <v>0.66703030000000008</v>
      </c>
      <c r="G232" s="28">
        <f t="shared" si="13"/>
        <v>0.73627871</v>
      </c>
      <c r="H232" s="28">
        <f t="shared" si="13"/>
        <v>0.72610731000000006</v>
      </c>
      <c r="I232" s="28">
        <f t="shared" si="13"/>
        <v>0.63591683000000032</v>
      </c>
      <c r="J232" s="28">
        <f t="shared" si="13"/>
        <v>0.97553913000000037</v>
      </c>
      <c r="K232" s="28">
        <f t="shared" si="13"/>
        <v>0.69865319000000004</v>
      </c>
      <c r="L232" s="28">
        <f t="shared" si="13"/>
        <v>0.84169093000000006</v>
      </c>
      <c r="M232" s="28">
        <f t="shared" si="13"/>
        <v>0.72944545000000005</v>
      </c>
      <c r="N232" s="28">
        <f t="shared" si="13"/>
        <v>0.75154396999999984</v>
      </c>
      <c r="O232" s="39">
        <f t="shared" si="12"/>
        <v>8.7353762600000007</v>
      </c>
    </row>
    <row r="233" spans="1:15">
      <c r="A233" s="10">
        <v>1022</v>
      </c>
      <c r="B233" s="10" t="s">
        <v>31</v>
      </c>
      <c r="C233" s="28">
        <f t="shared" si="13"/>
        <v>3.6538877399999987</v>
      </c>
      <c r="D233" s="28">
        <f t="shared" si="13"/>
        <v>4.0297193799999995</v>
      </c>
      <c r="E233" s="28">
        <f t="shared" si="13"/>
        <v>3.9179426699999986</v>
      </c>
      <c r="F233" s="28">
        <f t="shared" si="13"/>
        <v>3.4733386000000004</v>
      </c>
      <c r="G233" s="28">
        <f t="shared" si="13"/>
        <v>4.2194341599999987</v>
      </c>
      <c r="H233" s="28">
        <f t="shared" si="13"/>
        <v>2.7097549699999992</v>
      </c>
      <c r="I233" s="28">
        <f t="shared" si="13"/>
        <v>4.2703383500000012</v>
      </c>
      <c r="J233" s="28">
        <f t="shared" si="13"/>
        <v>5.23841979</v>
      </c>
      <c r="K233" s="28">
        <f t="shared" si="13"/>
        <v>4.5289243199999989</v>
      </c>
      <c r="L233" s="28">
        <f t="shared" si="13"/>
        <v>4.1375907099999996</v>
      </c>
      <c r="M233" s="28">
        <f t="shared" si="13"/>
        <v>4.3132622400000002</v>
      </c>
      <c r="N233" s="28">
        <f t="shared" si="13"/>
        <v>3.689585769999999</v>
      </c>
      <c r="O233" s="39">
        <f t="shared" si="12"/>
        <v>48.182198700000001</v>
      </c>
    </row>
    <row r="234" spans="1:15">
      <c r="A234" s="10">
        <v>1023</v>
      </c>
      <c r="B234" s="10" t="s">
        <v>32</v>
      </c>
      <c r="C234" s="28">
        <f t="shared" si="13"/>
        <v>0.72726778000000025</v>
      </c>
      <c r="D234" s="28">
        <f t="shared" si="13"/>
        <v>0.77383975000000005</v>
      </c>
      <c r="E234" s="28">
        <f t="shared" si="13"/>
        <v>0.68491354000000026</v>
      </c>
      <c r="F234" s="28">
        <f t="shared" si="13"/>
        <v>0.86081527000000013</v>
      </c>
      <c r="G234" s="28">
        <f t="shared" si="13"/>
        <v>0.83277396999999975</v>
      </c>
      <c r="H234" s="28">
        <f t="shared" si="13"/>
        <v>0.62196887000000034</v>
      </c>
      <c r="I234" s="28">
        <f t="shared" si="13"/>
        <v>0.92048618000000026</v>
      </c>
      <c r="J234" s="28">
        <f t="shared" si="13"/>
        <v>1.06590221</v>
      </c>
      <c r="K234" s="28">
        <f t="shared" si="13"/>
        <v>0.82374467999999978</v>
      </c>
      <c r="L234" s="28">
        <f t="shared" si="13"/>
        <v>0.81616967000000007</v>
      </c>
      <c r="M234" s="28">
        <f t="shared" si="13"/>
        <v>0.80072853999999993</v>
      </c>
      <c r="N234" s="28">
        <f t="shared" si="13"/>
        <v>0.43350801000000039</v>
      </c>
      <c r="O234" s="39">
        <f t="shared" si="12"/>
        <v>9.3621184700000022</v>
      </c>
    </row>
    <row r="235" spans="1:15">
      <c r="A235" s="10">
        <v>1024</v>
      </c>
      <c r="B235" s="10" t="s">
        <v>33</v>
      </c>
      <c r="C235" s="28">
        <f t="shared" si="13"/>
        <v>6.587857360000001</v>
      </c>
      <c r="D235" s="28">
        <f t="shared" si="13"/>
        <v>5.9085151599999994</v>
      </c>
      <c r="E235" s="28">
        <f t="shared" si="13"/>
        <v>6.591609349999997</v>
      </c>
      <c r="F235" s="28">
        <f t="shared" si="13"/>
        <v>7.5768929699999994</v>
      </c>
      <c r="G235" s="28">
        <f t="shared" si="13"/>
        <v>9.5944546699999993</v>
      </c>
      <c r="H235" s="28">
        <f t="shared" si="13"/>
        <v>6.0478452000000011</v>
      </c>
      <c r="I235" s="28">
        <f t="shared" si="13"/>
        <v>6.3633790400000017</v>
      </c>
      <c r="J235" s="28">
        <f t="shared" si="13"/>
        <v>9.4595211199999998</v>
      </c>
      <c r="K235" s="28">
        <f t="shared" si="13"/>
        <v>8.7463533199999972</v>
      </c>
      <c r="L235" s="28">
        <f t="shared" si="13"/>
        <v>8.1842688199999998</v>
      </c>
      <c r="M235" s="28">
        <f t="shared" si="13"/>
        <v>7.0517046999999993</v>
      </c>
      <c r="N235" s="28">
        <f t="shared" si="13"/>
        <v>5.0727994800000014</v>
      </c>
      <c r="O235" s="39">
        <f t="shared" si="12"/>
        <v>87.185201189999987</v>
      </c>
    </row>
    <row r="236" spans="1:15">
      <c r="A236" s="10">
        <v>1025</v>
      </c>
      <c r="B236" s="10" t="s">
        <v>34</v>
      </c>
      <c r="C236" s="28">
        <f t="shared" si="13"/>
        <v>0.37066595999999985</v>
      </c>
      <c r="D236" s="28">
        <f t="shared" si="13"/>
        <v>0.62024170999999972</v>
      </c>
      <c r="E236" s="28">
        <f t="shared" si="13"/>
        <v>0.48264999000000031</v>
      </c>
      <c r="F236" s="28">
        <f t="shared" si="13"/>
        <v>0.71695441000000026</v>
      </c>
      <c r="G236" s="28">
        <f t="shared" si="13"/>
        <v>0.72693501999999988</v>
      </c>
      <c r="H236" s="28">
        <f t="shared" si="13"/>
        <v>0.51185231999999981</v>
      </c>
      <c r="I236" s="28">
        <f t="shared" si="13"/>
        <v>0.64889145000000004</v>
      </c>
      <c r="J236" s="28">
        <f t="shared" si="13"/>
        <v>1.0390814300000002</v>
      </c>
      <c r="K236" s="28">
        <f t="shared" si="13"/>
        <v>0.73032915999999992</v>
      </c>
      <c r="L236" s="28">
        <f t="shared" si="13"/>
        <v>0.91212834000000043</v>
      </c>
      <c r="M236" s="28">
        <f t="shared" si="13"/>
        <v>0.74911168999999989</v>
      </c>
      <c r="N236" s="28">
        <f t="shared" si="13"/>
        <v>-0.31457548000000002</v>
      </c>
      <c r="O236" s="39">
        <f t="shared" si="12"/>
        <v>7.1942660000000007</v>
      </c>
    </row>
    <row r="237" spans="1:15">
      <c r="A237" s="10">
        <v>1026</v>
      </c>
      <c r="B237" s="10" t="s">
        <v>35</v>
      </c>
      <c r="C237" s="28">
        <f t="shared" si="13"/>
        <v>0.21737314000000008</v>
      </c>
      <c r="D237" s="28">
        <f t="shared" si="13"/>
        <v>0.24180594999999988</v>
      </c>
      <c r="E237" s="28">
        <f t="shared" si="13"/>
        <v>0.20387165999999995</v>
      </c>
      <c r="F237" s="28">
        <f t="shared" si="13"/>
        <v>0.23417947999999994</v>
      </c>
      <c r="G237" s="28">
        <f t="shared" si="13"/>
        <v>0.27673284999999997</v>
      </c>
      <c r="H237" s="28">
        <f t="shared" si="13"/>
        <v>0.21368458000000012</v>
      </c>
      <c r="I237" s="28">
        <f t="shared" si="13"/>
        <v>0.34567292999999999</v>
      </c>
      <c r="J237" s="28">
        <f t="shared" si="13"/>
        <v>0.44049328999999998</v>
      </c>
      <c r="K237" s="28">
        <f t="shared" si="13"/>
        <v>0.29514294000000013</v>
      </c>
      <c r="L237" s="28">
        <f t="shared" si="13"/>
        <v>0.28130209</v>
      </c>
      <c r="M237" s="28">
        <f t="shared" si="13"/>
        <v>0.36820543000000011</v>
      </c>
      <c r="N237" s="28">
        <f t="shared" si="13"/>
        <v>0.2427788600000001</v>
      </c>
      <c r="O237" s="39">
        <f t="shared" si="12"/>
        <v>3.3612432000000005</v>
      </c>
    </row>
    <row r="238" spans="1:15">
      <c r="A238" s="10">
        <v>1027</v>
      </c>
      <c r="B238" s="10" t="s">
        <v>36</v>
      </c>
      <c r="C238" s="28">
        <f t="shared" si="13"/>
        <v>0.33692954999999997</v>
      </c>
      <c r="D238" s="28">
        <f t="shared" si="13"/>
        <v>0.38515359999999971</v>
      </c>
      <c r="E238" s="28">
        <f t="shared" si="13"/>
        <v>0.35984778999999989</v>
      </c>
      <c r="F238" s="28">
        <f t="shared" si="13"/>
        <v>0.42739756000000018</v>
      </c>
      <c r="G238" s="28">
        <f t="shared" si="13"/>
        <v>0.50706710999999993</v>
      </c>
      <c r="H238" s="28">
        <f t="shared" si="13"/>
        <v>0.42840455999999999</v>
      </c>
      <c r="I238" s="28">
        <f t="shared" si="13"/>
        <v>0.54384330999999997</v>
      </c>
      <c r="J238" s="28">
        <f t="shared" si="13"/>
        <v>0.73136869999999998</v>
      </c>
      <c r="K238" s="28">
        <f t="shared" si="13"/>
        <v>0.58987335000000019</v>
      </c>
      <c r="L238" s="28">
        <f t="shared" si="13"/>
        <v>0.52318327999999981</v>
      </c>
      <c r="M238" s="28">
        <f t="shared" si="13"/>
        <v>0.59394170999999996</v>
      </c>
      <c r="N238" s="28">
        <f t="shared" si="13"/>
        <v>0.47230683999999989</v>
      </c>
      <c r="O238" s="39">
        <f t="shared" si="12"/>
        <v>5.8993173599999995</v>
      </c>
    </row>
    <row r="239" spans="1:15">
      <c r="A239" s="10">
        <v>1028</v>
      </c>
      <c r="B239" s="10" t="s">
        <v>37</v>
      </c>
      <c r="C239" s="28">
        <f t="shared" si="13"/>
        <v>2.3833401399999992</v>
      </c>
      <c r="D239" s="28">
        <f t="shared" si="13"/>
        <v>2.6630932500000011</v>
      </c>
      <c r="E239" s="28">
        <f t="shared" si="13"/>
        <v>2.8389770700000003</v>
      </c>
      <c r="F239" s="28">
        <f t="shared" si="13"/>
        <v>3.952521710000001</v>
      </c>
      <c r="G239" s="28">
        <f t="shared" si="13"/>
        <v>4.5805576200000004</v>
      </c>
      <c r="H239" s="28">
        <f t="shared" si="13"/>
        <v>2.0288816499999998</v>
      </c>
      <c r="I239" s="28">
        <f t="shared" si="13"/>
        <v>3.9458150199999991</v>
      </c>
      <c r="J239" s="28">
        <f t="shared" si="13"/>
        <v>1.8112258199999998</v>
      </c>
      <c r="K239" s="28">
        <f t="shared" si="13"/>
        <v>4.6385661800000006</v>
      </c>
      <c r="L239" s="28">
        <f t="shared" si="13"/>
        <v>3.8202702900000003</v>
      </c>
      <c r="M239" s="28">
        <f t="shared" si="13"/>
        <v>3.9594103200000004</v>
      </c>
      <c r="N239" s="28">
        <f t="shared" si="13"/>
        <v>2.8648651099999989</v>
      </c>
      <c r="O239" s="39">
        <f t="shared" si="12"/>
        <v>39.487524180000001</v>
      </c>
    </row>
    <row r="240" spans="1:15">
      <c r="A240" s="10">
        <v>1029</v>
      </c>
      <c r="B240" s="10" t="s">
        <v>38</v>
      </c>
      <c r="C240" s="28">
        <f t="shared" si="13"/>
        <v>0.27069684999999999</v>
      </c>
      <c r="D240" s="28">
        <f t="shared" si="13"/>
        <v>0.26107340999999978</v>
      </c>
      <c r="E240" s="28">
        <f t="shared" si="13"/>
        <v>0.25290358000000018</v>
      </c>
      <c r="F240" s="28">
        <f t="shared" si="13"/>
        <v>0.29310671000000005</v>
      </c>
      <c r="G240" s="28">
        <f t="shared" si="13"/>
        <v>0.42757141999999998</v>
      </c>
      <c r="H240" s="28">
        <f t="shared" si="13"/>
        <v>0.25976215000000025</v>
      </c>
      <c r="I240" s="28">
        <f t="shared" si="13"/>
        <v>0.36763020999999985</v>
      </c>
      <c r="J240" s="28">
        <f t="shared" si="13"/>
        <v>0.52397994999999997</v>
      </c>
      <c r="K240" s="28">
        <f t="shared" si="13"/>
        <v>0.46876570000000001</v>
      </c>
      <c r="L240" s="28">
        <f t="shared" si="13"/>
        <v>0.42912987000000002</v>
      </c>
      <c r="M240" s="28">
        <f t="shared" si="13"/>
        <v>0.30643453000000004</v>
      </c>
      <c r="N240" s="28">
        <f t="shared" si="13"/>
        <v>0.27941408000000001</v>
      </c>
      <c r="O240" s="39">
        <f t="shared" si="12"/>
        <v>4.1404684600000001</v>
      </c>
    </row>
    <row r="241" spans="1:15">
      <c r="A241" s="15">
        <v>1030</v>
      </c>
      <c r="B241" s="15" t="s">
        <v>18</v>
      </c>
      <c r="C241" s="30">
        <f t="shared" si="13"/>
        <v>0.4594965700000001</v>
      </c>
      <c r="D241" s="30">
        <f t="shared" si="13"/>
        <v>0.4957432799999999</v>
      </c>
      <c r="E241" s="30">
        <f t="shared" si="13"/>
        <v>0.46542996000000003</v>
      </c>
      <c r="F241" s="30">
        <f t="shared" si="13"/>
        <v>0.57182636000000009</v>
      </c>
      <c r="G241" s="30">
        <f t="shared" si="13"/>
        <v>0.62652666000000001</v>
      </c>
      <c r="H241" s="30">
        <f t="shared" si="13"/>
        <v>0.36447388000000025</v>
      </c>
      <c r="I241" s="30">
        <f t="shared" si="13"/>
        <v>0.54049488999999984</v>
      </c>
      <c r="J241" s="30">
        <f t="shared" si="13"/>
        <v>0.67604677999999996</v>
      </c>
      <c r="K241" s="30">
        <f t="shared" si="13"/>
        <v>0.53135926000000011</v>
      </c>
      <c r="L241" s="30">
        <f t="shared" si="13"/>
        <v>-7.7786679999999775E-2</v>
      </c>
      <c r="M241" s="30">
        <f t="shared" si="13"/>
        <v>0.59482513999999986</v>
      </c>
      <c r="N241" s="30">
        <f t="shared" si="13"/>
        <v>0.31028084999999983</v>
      </c>
      <c r="O241" s="40">
        <f t="shared" si="12"/>
        <v>5.5587169500000009</v>
      </c>
    </row>
    <row r="242" spans="1:15">
      <c r="A242" s="4">
        <v>10300</v>
      </c>
      <c r="B242" s="4" t="s">
        <v>63</v>
      </c>
      <c r="C242" s="25">
        <f>SUM(C214:C241)</f>
        <v>81.076964489999995</v>
      </c>
      <c r="D242" s="25">
        <f t="shared" ref="D242:O242" si="14">SUM(D214:D241)</f>
        <v>78.314478849999986</v>
      </c>
      <c r="E242" s="25">
        <f t="shared" si="14"/>
        <v>76.142947620000001</v>
      </c>
      <c r="F242" s="25">
        <f t="shared" si="14"/>
        <v>83.92970114000002</v>
      </c>
      <c r="G242" s="25">
        <f t="shared" si="14"/>
        <v>91.552578660000009</v>
      </c>
      <c r="H242" s="25">
        <f t="shared" si="14"/>
        <v>66.261524070000021</v>
      </c>
      <c r="I242" s="25">
        <f t="shared" si="14"/>
        <v>87.057812959999978</v>
      </c>
      <c r="J242" s="25">
        <f t="shared" si="14"/>
        <v>104.69944027000001</v>
      </c>
      <c r="K242" s="25">
        <f t="shared" si="14"/>
        <v>89.703274340000021</v>
      </c>
      <c r="L242" s="25">
        <f t="shared" si="14"/>
        <v>84.840965339999983</v>
      </c>
      <c r="M242" s="25">
        <f t="shared" si="14"/>
        <v>87.722163189999989</v>
      </c>
      <c r="N242" s="25">
        <f t="shared" si="14"/>
        <v>65.843280399999998</v>
      </c>
      <c r="O242" s="25">
        <f t="shared" si="14"/>
        <v>997.14513133000003</v>
      </c>
    </row>
    <row r="243" spans="1:15">
      <c r="A243" s="32"/>
      <c r="B243" s="32"/>
      <c r="C243"/>
      <c r="D243"/>
      <c r="E243"/>
      <c r="F243"/>
      <c r="G243"/>
      <c r="H243"/>
      <c r="I243"/>
      <c r="J243"/>
      <c r="K243"/>
      <c r="L243"/>
      <c r="M243"/>
      <c r="N243"/>
      <c r="O243" s="3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9"/>
  </sheetPr>
  <dimension ref="A1:O243"/>
  <sheetViews>
    <sheetView topLeftCell="A55" workbookViewId="0">
      <selection activeCell="K27" sqref="K27"/>
    </sheetView>
  </sheetViews>
  <sheetFormatPr defaultRowHeight="15"/>
  <cols>
    <col min="1" max="1" width="6" style="41" bestFit="1" customWidth="1"/>
    <col min="2" max="2" width="16" style="41" bestFit="1" customWidth="1"/>
    <col min="3" max="14" width="9.7109375" style="41" bestFit="1" customWidth="1"/>
    <col min="15" max="15" width="10.5703125" style="41" bestFit="1" customWidth="1"/>
  </cols>
  <sheetData>
    <row r="1" spans="1:15">
      <c r="A1" s="3" t="s">
        <v>55</v>
      </c>
      <c r="B1" s="3" t="s">
        <v>12</v>
      </c>
      <c r="C1" s="3" t="s">
        <v>0</v>
      </c>
      <c r="D1" s="3" t="s">
        <v>1</v>
      </c>
      <c r="E1" s="3" t="s">
        <v>2</v>
      </c>
      <c r="F1" s="3" t="s">
        <v>3</v>
      </c>
      <c r="G1" s="3" t="s">
        <v>4</v>
      </c>
      <c r="H1" s="3" t="s">
        <v>5</v>
      </c>
      <c r="I1" s="3" t="s">
        <v>6</v>
      </c>
      <c r="J1" s="3" t="s">
        <v>7</v>
      </c>
      <c r="K1" s="3" t="s">
        <v>8</v>
      </c>
      <c r="L1" s="3" t="s">
        <v>9</v>
      </c>
      <c r="M1" s="3" t="s">
        <v>10</v>
      </c>
      <c r="N1" s="3" t="s">
        <v>11</v>
      </c>
      <c r="O1" s="3" t="s">
        <v>62</v>
      </c>
    </row>
    <row r="2" spans="1:15">
      <c r="A2" s="7">
        <v>1004</v>
      </c>
      <c r="B2" s="7" t="s">
        <v>99</v>
      </c>
      <c r="C2" s="8">
        <f>+'[6]11'!$E$5</f>
        <v>498</v>
      </c>
      <c r="D2" s="8">
        <f>+'[6]11'!$F$5</f>
        <v>532</v>
      </c>
      <c r="E2" s="8">
        <f>+'[6]11'!$G$5</f>
        <v>420</v>
      </c>
      <c r="F2" s="8">
        <f>+'[6]11'!$I$5</f>
        <v>504</v>
      </c>
      <c r="G2" s="8">
        <f>+'[6]11'!$J$5</f>
        <v>551</v>
      </c>
      <c r="H2" s="8">
        <f>+'[6]11'!$K$5</f>
        <v>538</v>
      </c>
      <c r="I2" s="8">
        <f>+'[6]11'!$M$5</f>
        <v>403</v>
      </c>
      <c r="J2" s="8">
        <f>+'[6]11'!$N$5</f>
        <v>373</v>
      </c>
      <c r="K2" s="8">
        <f>+'[6]11'!$O$5</f>
        <v>437</v>
      </c>
      <c r="L2" s="8">
        <f>+'[6]11'!$Q$5</f>
        <v>533</v>
      </c>
      <c r="M2" s="8">
        <f>+'[6]11'!$R$5</f>
        <v>760</v>
      </c>
      <c r="N2" s="8">
        <f>+'[6]11'!$S$5</f>
        <v>736</v>
      </c>
      <c r="O2" s="9">
        <f>SUM(C2:N2)</f>
        <v>6285</v>
      </c>
    </row>
    <row r="3" spans="1:15">
      <c r="A3" s="10">
        <v>1005</v>
      </c>
      <c r="B3" s="10" t="s">
        <v>13</v>
      </c>
      <c r="C3" s="11">
        <f>+'[6]12'!$E$5</f>
        <v>4</v>
      </c>
      <c r="D3" s="11">
        <f>+'[6]12'!$F$5</f>
        <v>11</v>
      </c>
      <c r="E3" s="11">
        <f>+'[6]12'!$G$5</f>
        <v>4</v>
      </c>
      <c r="F3" s="11">
        <f>+'[6]12'!$I$5</f>
        <v>13</v>
      </c>
      <c r="G3" s="11">
        <f>+'[6]12'!$J$5</f>
        <v>7</v>
      </c>
      <c r="H3" s="11">
        <f>+'[6]12'!$K$5</f>
        <v>6</v>
      </c>
      <c r="I3" s="11">
        <f>+'[6]12'!$M$5</f>
        <v>9</v>
      </c>
      <c r="J3" s="11">
        <f>+'[6]12'!$N$5</f>
        <v>5</v>
      </c>
      <c r="K3" s="11">
        <f>+'[6]12'!$O$5</f>
        <v>6</v>
      </c>
      <c r="L3" s="11">
        <f>+'[6]12'!$Q$5</f>
        <v>7</v>
      </c>
      <c r="M3" s="11">
        <f>+'[6]12'!$R$5</f>
        <v>2</v>
      </c>
      <c r="N3" s="11">
        <f>+'[6]12'!$S$5</f>
        <v>5</v>
      </c>
      <c r="O3" s="12">
        <f t="shared" ref="O3:O29" si="0">SUM(C3:N3)</f>
        <v>79</v>
      </c>
    </row>
    <row r="4" spans="1:15">
      <c r="A4" s="10">
        <v>1006</v>
      </c>
      <c r="B4" s="10" t="s">
        <v>14</v>
      </c>
      <c r="C4" s="11">
        <f>+'[6]13'!$E$5</f>
        <v>96</v>
      </c>
      <c r="D4" s="11">
        <f>+'[6]13'!$F$5</f>
        <v>151</v>
      </c>
      <c r="E4" s="11">
        <f>+'[6]13'!$G$5</f>
        <v>104</v>
      </c>
      <c r="F4" s="11">
        <f>+'[6]13'!$I$5</f>
        <v>138</v>
      </c>
      <c r="G4" s="11">
        <f>+'[6]13'!$J$5</f>
        <v>150</v>
      </c>
      <c r="H4" s="11">
        <f>+'[6]13'!$K$5</f>
        <v>179</v>
      </c>
      <c r="I4" s="11">
        <f>+'[6]13'!$M$5</f>
        <v>124</v>
      </c>
      <c r="J4" s="11">
        <f>+'[6]13'!$N$5</f>
        <v>165</v>
      </c>
      <c r="K4" s="11">
        <f>+'[6]13'!$O$5</f>
        <v>132</v>
      </c>
      <c r="L4" s="11">
        <f>+'[6]13'!$Q$5</f>
        <v>142</v>
      </c>
      <c r="M4" s="11">
        <f>+'[6]13'!$R$5</f>
        <v>86</v>
      </c>
      <c r="N4" s="11">
        <f>+'[6]13'!$S$5</f>
        <v>68</v>
      </c>
      <c r="O4" s="12">
        <f t="shared" si="0"/>
        <v>1535</v>
      </c>
    </row>
    <row r="5" spans="1:15">
      <c r="A5" s="10">
        <v>1007</v>
      </c>
      <c r="B5" s="10" t="s">
        <v>15</v>
      </c>
      <c r="C5" s="11">
        <f>+'[6]14'!$E$5</f>
        <v>53</v>
      </c>
      <c r="D5" s="11">
        <f>+'[6]14'!$F$5</f>
        <v>75</v>
      </c>
      <c r="E5" s="11">
        <f>+'[6]14'!$G$5</f>
        <v>103</v>
      </c>
      <c r="F5" s="11">
        <f>+'[6]14'!$I$5</f>
        <v>65</v>
      </c>
      <c r="G5" s="11">
        <f>+'[6]14'!$J$5</f>
        <v>87</v>
      </c>
      <c r="H5" s="11">
        <f>+'[6]14'!$K$5</f>
        <v>67</v>
      </c>
      <c r="I5" s="11">
        <f>+'[6]14'!$M$5</f>
        <v>161</v>
      </c>
      <c r="J5" s="11">
        <f>+'[6]14'!$N$5</f>
        <v>87</v>
      </c>
      <c r="K5" s="11">
        <f>+'[6]14'!$O$5</f>
        <v>45</v>
      </c>
      <c r="L5" s="11">
        <f>+'[6]14'!$Q$5</f>
        <v>96</v>
      </c>
      <c r="M5" s="11">
        <f>+'[6]14'!$R$5</f>
        <v>133</v>
      </c>
      <c r="N5" s="11">
        <f>+'[6]14'!$S$5</f>
        <v>121</v>
      </c>
      <c r="O5" s="12">
        <f t="shared" si="0"/>
        <v>1093</v>
      </c>
    </row>
    <row r="6" spans="1:15">
      <c r="A6" s="10">
        <v>1008</v>
      </c>
      <c r="B6" s="10" t="s">
        <v>16</v>
      </c>
      <c r="C6" s="11">
        <f>+'[6]15'!$E$5</f>
        <v>122</v>
      </c>
      <c r="D6" s="11">
        <f>+'[6]15'!$F$5</f>
        <v>17</v>
      </c>
      <c r="E6" s="11">
        <f>+'[6]15'!$G$5</f>
        <v>7</v>
      </c>
      <c r="F6" s="11">
        <f>+'[6]15'!$I$5</f>
        <v>16</v>
      </c>
      <c r="G6" s="11">
        <f>+'[6]15'!$J$5</f>
        <v>37</v>
      </c>
      <c r="H6" s="11">
        <f>+'[6]15'!$K$5</f>
        <v>45</v>
      </c>
      <c r="I6" s="11">
        <f>+'[6]15'!$M$5</f>
        <v>20</v>
      </c>
      <c r="J6" s="11">
        <f>+'[6]15'!$N$5</f>
        <v>20</v>
      </c>
      <c r="K6" s="11">
        <f>+'[6]15'!$O$5</f>
        <v>14</v>
      </c>
      <c r="L6" s="11">
        <f>+'[6]15'!$Q$5</f>
        <v>5</v>
      </c>
      <c r="M6" s="11">
        <f>+'[6]15'!$R$5</f>
        <v>29</v>
      </c>
      <c r="N6" s="11">
        <f>+'[6]15'!$S$5</f>
        <v>16</v>
      </c>
      <c r="O6" s="12">
        <f t="shared" si="0"/>
        <v>348</v>
      </c>
    </row>
    <row r="7" spans="1:15">
      <c r="A7" s="10">
        <v>1009</v>
      </c>
      <c r="B7" s="10" t="s">
        <v>17</v>
      </c>
      <c r="C7" s="11">
        <f>+'[6]16'!$E$5</f>
        <v>11</v>
      </c>
      <c r="D7" s="11">
        <f>+'[6]16'!$F$5</f>
        <v>24</v>
      </c>
      <c r="E7" s="11">
        <f>+'[6]16'!$G$5</f>
        <v>23</v>
      </c>
      <c r="F7" s="11">
        <f>+'[6]16'!$I$5</f>
        <v>17</v>
      </c>
      <c r="G7" s="11">
        <f>+'[6]16'!$J$5</f>
        <v>22</v>
      </c>
      <c r="H7" s="11">
        <f>+'[6]16'!$K$5</f>
        <v>29</v>
      </c>
      <c r="I7" s="11">
        <f>+'[6]16'!$M$5</f>
        <v>20</v>
      </c>
      <c r="J7" s="11">
        <f>+'[6]16'!$N$5</f>
        <v>19</v>
      </c>
      <c r="K7" s="11">
        <f>+'[6]16'!$O$5</f>
        <v>37</v>
      </c>
      <c r="L7" s="11">
        <f>+'[6]16'!$Q$5</f>
        <v>12</v>
      </c>
      <c r="M7" s="11">
        <f>+'[6]16'!$R$5</f>
        <v>19</v>
      </c>
      <c r="N7" s="11">
        <f>+'[6]16'!$S$5</f>
        <v>18</v>
      </c>
      <c r="O7" s="12">
        <f t="shared" si="0"/>
        <v>251</v>
      </c>
    </row>
    <row r="8" spans="1:15">
      <c r="A8" s="10">
        <v>1010</v>
      </c>
      <c r="B8" s="10" t="s">
        <v>19</v>
      </c>
      <c r="C8" s="11">
        <f>+'[6]18'!$E$5</f>
        <v>14</v>
      </c>
      <c r="D8" s="11">
        <f>+'[6]18'!$F$5</f>
        <v>9</v>
      </c>
      <c r="E8" s="11">
        <f>+'[6]18'!$G$5</f>
        <v>12</v>
      </c>
      <c r="F8" s="11">
        <f>+'[6]18'!$I$5</f>
        <v>11</v>
      </c>
      <c r="G8" s="11">
        <f>+'[6]18'!$J$5</f>
        <v>19</v>
      </c>
      <c r="H8" s="11">
        <f>+'[6]18'!$K$5</f>
        <v>9</v>
      </c>
      <c r="I8" s="11">
        <f>+'[6]18'!$M$5</f>
        <v>18</v>
      </c>
      <c r="J8" s="11">
        <f>+'[6]18'!$N$5</f>
        <v>19</v>
      </c>
      <c r="K8" s="11">
        <f>+'[6]18'!$O$5</f>
        <v>16</v>
      </c>
      <c r="L8" s="11">
        <f>+'[6]18'!$Q$5</f>
        <v>13</v>
      </c>
      <c r="M8" s="11">
        <f>+'[6]18'!$R$5</f>
        <v>8</v>
      </c>
      <c r="N8" s="11">
        <f>+'[6]18'!$S$5</f>
        <v>3</v>
      </c>
      <c r="O8" s="12">
        <f t="shared" si="0"/>
        <v>151</v>
      </c>
    </row>
    <row r="9" spans="1:15">
      <c r="A9" s="10">
        <v>1011</v>
      </c>
      <c r="B9" s="10" t="s">
        <v>20</v>
      </c>
      <c r="C9" s="11">
        <f>+'[6]19'!$E$5</f>
        <v>26</v>
      </c>
      <c r="D9" s="11">
        <f>+'[6]19'!$F$5</f>
        <v>11</v>
      </c>
      <c r="E9" s="11">
        <f>+'[6]19'!$G$5</f>
        <v>15</v>
      </c>
      <c r="F9" s="11">
        <f>+'[6]19'!$I$5</f>
        <v>8</v>
      </c>
      <c r="G9" s="11">
        <f>+'[6]19'!$J$5</f>
        <v>17</v>
      </c>
      <c r="H9" s="11">
        <f>+'[6]19'!$K$5</f>
        <v>21</v>
      </c>
      <c r="I9" s="11">
        <f>+'[6]19'!$M$5</f>
        <v>18</v>
      </c>
      <c r="J9" s="11">
        <f>+'[6]19'!$N$5</f>
        <v>23</v>
      </c>
      <c r="K9" s="11">
        <f>+'[6]19'!$O$5</f>
        <v>10</v>
      </c>
      <c r="L9" s="11">
        <f>+'[6]19'!$Q$5</f>
        <v>15</v>
      </c>
      <c r="M9" s="11">
        <f>+'[6]19'!$R$5</f>
        <v>28</v>
      </c>
      <c r="N9" s="11">
        <f>+'[6]19'!$S$5</f>
        <v>14</v>
      </c>
      <c r="O9" s="12">
        <f t="shared" si="0"/>
        <v>206</v>
      </c>
    </row>
    <row r="10" spans="1:15">
      <c r="A10" s="10">
        <v>1012</v>
      </c>
      <c r="B10" s="10" t="s">
        <v>21</v>
      </c>
      <c r="C10" s="11">
        <f>+'[6]20'!$E$5</f>
        <v>16</v>
      </c>
      <c r="D10" s="11">
        <f>+'[6]20'!$F$5</f>
        <v>58</v>
      </c>
      <c r="E10" s="11">
        <f>+'[6]20'!$G$5</f>
        <v>39</v>
      </c>
      <c r="F10" s="11">
        <f>+'[6]20'!$I$5</f>
        <v>29</v>
      </c>
      <c r="G10" s="11">
        <f>+'[6]20'!$J$5</f>
        <v>55</v>
      </c>
      <c r="H10" s="11">
        <f>+'[6]20'!$K$5</f>
        <v>80</v>
      </c>
      <c r="I10" s="11">
        <f>+'[6]20'!$M$5</f>
        <v>32</v>
      </c>
      <c r="J10" s="11">
        <f>+'[6]20'!$N$5</f>
        <v>118</v>
      </c>
      <c r="K10" s="11">
        <f>+'[6]20'!$O$5</f>
        <v>47</v>
      </c>
      <c r="L10" s="11">
        <f>+'[6]20'!$Q$5</f>
        <v>63</v>
      </c>
      <c r="M10" s="11">
        <f>+'[6]20'!$R$5</f>
        <v>40</v>
      </c>
      <c r="N10" s="11">
        <f>+'[6]20'!$S$5</f>
        <v>126</v>
      </c>
      <c r="O10" s="12">
        <f t="shared" si="0"/>
        <v>703</v>
      </c>
    </row>
    <row r="11" spans="1:15">
      <c r="A11" s="10">
        <v>1013</v>
      </c>
      <c r="B11" s="10" t="s">
        <v>22</v>
      </c>
      <c r="C11" s="11">
        <f>+'[6]21'!$E$5</f>
        <v>4</v>
      </c>
      <c r="D11" s="11">
        <f>+'[6]21'!$F$5</f>
        <v>2</v>
      </c>
      <c r="E11" s="11">
        <f>+'[6]21'!$G$5</f>
        <v>4</v>
      </c>
      <c r="F11" s="11">
        <f>+'[6]21'!$I$5</f>
        <v>5</v>
      </c>
      <c r="G11" s="11">
        <f>+'[6]21'!$J$5</f>
        <v>2</v>
      </c>
      <c r="H11" s="11">
        <f>+'[6]21'!$K$5</f>
        <v>2</v>
      </c>
      <c r="I11" s="11">
        <f>+'[6]21'!$M$5</f>
        <v>2</v>
      </c>
      <c r="J11" s="11">
        <f>+'[6]21'!$N$5</f>
        <v>1</v>
      </c>
      <c r="K11" s="11">
        <f>+'[6]21'!$O$5</f>
        <v>1</v>
      </c>
      <c r="L11" s="11">
        <f>+'[6]21'!$Q$5</f>
        <v>1</v>
      </c>
      <c r="M11" s="11">
        <f>+'[6]21'!$R$5</f>
        <v>3</v>
      </c>
      <c r="N11" s="11">
        <f>+'[6]21'!$S$5</f>
        <v>3</v>
      </c>
      <c r="O11" s="12">
        <f t="shared" si="0"/>
        <v>30</v>
      </c>
    </row>
    <row r="12" spans="1:15">
      <c r="A12" s="10">
        <v>1014</v>
      </c>
      <c r="B12" s="10" t="s">
        <v>23</v>
      </c>
      <c r="C12" s="11">
        <f>+'[6]22'!$E$5</f>
        <v>78</v>
      </c>
      <c r="D12" s="11">
        <f>+'[6]22'!$F$5</f>
        <v>117</v>
      </c>
      <c r="E12" s="11">
        <f>+'[6]22'!$G$5</f>
        <v>88</v>
      </c>
      <c r="F12" s="11">
        <f>+'[6]22'!$I$5</f>
        <v>122</v>
      </c>
      <c r="G12" s="11">
        <f>+'[6]22'!$J$5</f>
        <v>105</v>
      </c>
      <c r="H12" s="11">
        <f>+'[6]22'!$K$5</f>
        <v>116</v>
      </c>
      <c r="I12" s="11">
        <f>+'[6]22'!$M$5</f>
        <v>197</v>
      </c>
      <c r="J12" s="11">
        <f>+'[6]22'!$N$5</f>
        <v>244</v>
      </c>
      <c r="K12" s="11">
        <f>+'[6]22'!$O$5</f>
        <v>127</v>
      </c>
      <c r="L12" s="11">
        <f>+'[6]22'!$Q$5</f>
        <v>116</v>
      </c>
      <c r="M12" s="11">
        <f>+'[6]22'!$R$5</f>
        <v>59</v>
      </c>
      <c r="N12" s="11">
        <f>+'[6]22'!$S$5</f>
        <v>97</v>
      </c>
      <c r="O12" s="12">
        <f t="shared" si="0"/>
        <v>1466</v>
      </c>
    </row>
    <row r="13" spans="1:15">
      <c r="A13" s="10">
        <v>1015</v>
      </c>
      <c r="B13" s="10" t="s">
        <v>24</v>
      </c>
      <c r="C13" s="11">
        <f>+'[6]23'!$E$5</f>
        <v>21</v>
      </c>
      <c r="D13" s="11">
        <f>+'[6]23'!$F$5</f>
        <v>67</v>
      </c>
      <c r="E13" s="11">
        <f>+'[6]23'!$G$5</f>
        <v>20</v>
      </c>
      <c r="F13" s="11">
        <f>+'[6]23'!$I$5</f>
        <v>21</v>
      </c>
      <c r="G13" s="11">
        <f>+'[6]23'!$J$5</f>
        <v>38</v>
      </c>
      <c r="H13" s="11">
        <f>+'[6]23'!$K$5</f>
        <v>53</v>
      </c>
      <c r="I13" s="11">
        <f>+'[6]23'!$M$5</f>
        <v>34</v>
      </c>
      <c r="J13" s="11">
        <f>+'[6]23'!$N$5</f>
        <v>20</v>
      </c>
      <c r="K13" s="11">
        <f>+'[6]23'!$O$5</f>
        <v>19</v>
      </c>
      <c r="L13" s="11">
        <f>+'[6]23'!$Q$5</f>
        <v>9</v>
      </c>
      <c r="M13" s="11">
        <f>+'[6]23'!$R$5</f>
        <v>19</v>
      </c>
      <c r="N13" s="11">
        <f>+'[6]23'!$S$5</f>
        <v>16</v>
      </c>
      <c r="O13" s="12">
        <f t="shared" si="0"/>
        <v>337</v>
      </c>
    </row>
    <row r="14" spans="1:15">
      <c r="A14" s="10">
        <v>1016</v>
      </c>
      <c r="B14" s="10" t="s">
        <v>25</v>
      </c>
      <c r="C14" s="11">
        <f>+'[6]24'!$E$5</f>
        <v>11</v>
      </c>
      <c r="D14" s="11">
        <f>+'[6]24'!$F$5</f>
        <v>24</v>
      </c>
      <c r="E14" s="11">
        <f>+'[6]24'!$G$5</f>
        <v>6</v>
      </c>
      <c r="F14" s="11">
        <f>+'[6]24'!$I$5</f>
        <v>6</v>
      </c>
      <c r="G14" s="11">
        <f>+'[6]24'!$J$5</f>
        <v>24</v>
      </c>
      <c r="H14" s="11">
        <f>+'[6]24'!$K$5</f>
        <v>28</v>
      </c>
      <c r="I14" s="11">
        <f>+'[6]24'!$M$5</f>
        <v>22</v>
      </c>
      <c r="J14" s="11">
        <f>+'[6]24'!$N$5</f>
        <v>27</v>
      </c>
      <c r="K14" s="11">
        <f>+'[6]24'!$O$5</f>
        <v>26</v>
      </c>
      <c r="L14" s="11">
        <f>+'[6]24'!$Q$5</f>
        <v>21</v>
      </c>
      <c r="M14" s="11">
        <f>+'[6]24'!$R$5</f>
        <v>4</v>
      </c>
      <c r="N14" s="11">
        <f>+'[6]24'!$S$5</f>
        <v>65</v>
      </c>
      <c r="O14" s="12">
        <f t="shared" si="0"/>
        <v>264</v>
      </c>
    </row>
    <row r="15" spans="1:15">
      <c r="A15" s="10">
        <v>1017</v>
      </c>
      <c r="B15" s="10" t="s">
        <v>26</v>
      </c>
      <c r="C15" s="11">
        <f>+'[6]25'!$E$5</f>
        <v>33</v>
      </c>
      <c r="D15" s="11">
        <f>+'[6]25'!$F$5</f>
        <v>38</v>
      </c>
      <c r="E15" s="11">
        <f>+'[6]25'!$G$5</f>
        <v>35</v>
      </c>
      <c r="F15" s="11">
        <f>+'[6]25'!$I$5</f>
        <v>21</v>
      </c>
      <c r="G15" s="11">
        <f>+'[6]25'!$J$5</f>
        <v>31</v>
      </c>
      <c r="H15" s="11">
        <f>+'[6]25'!$K$5</f>
        <v>30</v>
      </c>
      <c r="I15" s="11">
        <f>+'[6]25'!$M$5</f>
        <v>38</v>
      </c>
      <c r="J15" s="11">
        <f>+'[6]25'!$N$5</f>
        <v>31</v>
      </c>
      <c r="K15" s="11">
        <f>+'[6]25'!$O$5</f>
        <v>48</v>
      </c>
      <c r="L15" s="11">
        <f>+'[6]25'!$Q$5</f>
        <v>47</v>
      </c>
      <c r="M15" s="11">
        <f>+'[6]25'!$R$5</f>
        <v>13</v>
      </c>
      <c r="N15" s="11">
        <f>+'[6]25'!$S$5</f>
        <v>39</v>
      </c>
      <c r="O15" s="12">
        <f t="shared" si="0"/>
        <v>404</v>
      </c>
    </row>
    <row r="16" spans="1:15">
      <c r="A16" s="10">
        <v>1018</v>
      </c>
      <c r="B16" s="10" t="s">
        <v>27</v>
      </c>
      <c r="C16" s="11">
        <f>+'[6]26'!$E$5</f>
        <v>14</v>
      </c>
      <c r="D16" s="11">
        <f>+'[6]26'!$F$5</f>
        <v>16</v>
      </c>
      <c r="E16" s="11">
        <f>+'[6]26'!$G$5</f>
        <v>16</v>
      </c>
      <c r="F16" s="11">
        <f>+'[6]26'!$I$5</f>
        <v>16</v>
      </c>
      <c r="G16" s="11">
        <f>+'[6]26'!$J$5</f>
        <v>25</v>
      </c>
      <c r="H16" s="11">
        <f>+'[6]26'!$K$5</f>
        <v>20</v>
      </c>
      <c r="I16" s="11">
        <f>+'[6]26'!$M$5</f>
        <v>8</v>
      </c>
      <c r="J16" s="11">
        <f>+'[6]26'!$N$5</f>
        <v>14</v>
      </c>
      <c r="K16" s="11">
        <f>+'[6]26'!$O$5</f>
        <v>24</v>
      </c>
      <c r="L16" s="11">
        <f>+'[6]26'!$Q$5</f>
        <v>13</v>
      </c>
      <c r="M16" s="11">
        <f>+'[6]26'!$R$5</f>
        <v>8</v>
      </c>
      <c r="N16" s="11">
        <f>+'[6]26'!$S$5</f>
        <v>9</v>
      </c>
      <c r="O16" s="12">
        <f t="shared" si="0"/>
        <v>183</v>
      </c>
    </row>
    <row r="17" spans="1:15">
      <c r="A17" s="10">
        <v>1019</v>
      </c>
      <c r="B17" s="10" t="s">
        <v>28</v>
      </c>
      <c r="C17" s="11">
        <f>+'[6]27'!$E$5</f>
        <v>10</v>
      </c>
      <c r="D17" s="11">
        <f>+'[6]27'!$F$5</f>
        <v>12</v>
      </c>
      <c r="E17" s="11">
        <f>+'[6]27'!$G$5</f>
        <v>5</v>
      </c>
      <c r="F17" s="11">
        <f>+'[6]27'!$I$5</f>
        <v>5</v>
      </c>
      <c r="G17" s="11">
        <f>+'[6]27'!$J$5</f>
        <v>4</v>
      </c>
      <c r="H17" s="11">
        <f>+'[6]27'!$K$5</f>
        <v>6</v>
      </c>
      <c r="I17" s="11">
        <f>+'[6]27'!$M$5</f>
        <v>8</v>
      </c>
      <c r="J17" s="11">
        <f>+'[6]27'!$N$5</f>
        <v>12</v>
      </c>
      <c r="K17" s="11">
        <f>+'[6]27'!$O$5</f>
        <v>10</v>
      </c>
      <c r="L17" s="11">
        <f>+'[6]27'!$Q$5</f>
        <v>12</v>
      </c>
      <c r="M17" s="11">
        <f>+'[6]27'!$R$5</f>
        <v>9</v>
      </c>
      <c r="N17" s="11">
        <f>+'[6]27'!$S$5</f>
        <v>12</v>
      </c>
      <c r="O17" s="12">
        <f t="shared" si="0"/>
        <v>105</v>
      </c>
    </row>
    <row r="18" spans="1:15">
      <c r="A18" s="10">
        <v>1020</v>
      </c>
      <c r="B18" s="10" t="s">
        <v>29</v>
      </c>
      <c r="C18" s="11">
        <f>+'[6]28'!$E$5</f>
        <v>83</v>
      </c>
      <c r="D18" s="11">
        <f>+'[6]28'!$F$5</f>
        <v>57</v>
      </c>
      <c r="E18" s="11">
        <f>+'[6]28'!$G$5</f>
        <v>33</v>
      </c>
      <c r="F18" s="11">
        <f>+'[6]28'!$I$5</f>
        <v>37</v>
      </c>
      <c r="G18" s="11">
        <f>+'[6]28'!$J$5</f>
        <v>52</v>
      </c>
      <c r="H18" s="11">
        <f>+'[6]28'!$K$5</f>
        <v>61</v>
      </c>
      <c r="I18" s="11">
        <f>+'[6]28'!$M$5</f>
        <v>45</v>
      </c>
      <c r="J18" s="11">
        <f>+'[6]28'!$N$5</f>
        <v>37</v>
      </c>
      <c r="K18" s="11">
        <f>+'[6]28'!$O$5</f>
        <v>49</v>
      </c>
      <c r="L18" s="11">
        <f>+'[6]28'!$Q$5</f>
        <v>41</v>
      </c>
      <c r="M18" s="11">
        <f>+'[6]28'!$R$5</f>
        <v>39</v>
      </c>
      <c r="N18" s="11">
        <f>+'[6]28'!$S$5</f>
        <v>29</v>
      </c>
      <c r="O18" s="12">
        <f t="shared" si="0"/>
        <v>563</v>
      </c>
    </row>
    <row r="19" spans="1:15">
      <c r="A19" s="10">
        <v>1021</v>
      </c>
      <c r="B19" s="10" t="s">
        <v>30</v>
      </c>
      <c r="C19" s="11">
        <f>+'[6]29'!$E$5</f>
        <v>15</v>
      </c>
      <c r="D19" s="11">
        <f>+'[6]29'!$F$5</f>
        <v>20</v>
      </c>
      <c r="E19" s="11">
        <f>+'[6]29'!$G$5</f>
        <v>24</v>
      </c>
      <c r="F19" s="11">
        <f>+'[6]29'!$I$5</f>
        <v>16</v>
      </c>
      <c r="G19" s="11">
        <f>+'[6]29'!$J$5</f>
        <v>19</v>
      </c>
      <c r="H19" s="11">
        <f>+'[6]29'!$K$5</f>
        <v>19</v>
      </c>
      <c r="I19" s="11">
        <f>+'[6]29'!$M$5</f>
        <v>10</v>
      </c>
      <c r="J19" s="11">
        <f>+'[6]29'!$N$5</f>
        <v>17</v>
      </c>
      <c r="K19" s="11">
        <f>+'[6]29'!$O$5</f>
        <v>18</v>
      </c>
      <c r="L19" s="11">
        <f>+'[6]29'!$Q$5</f>
        <v>13</v>
      </c>
      <c r="M19" s="11">
        <f>+'[6]29'!$R$5</f>
        <v>13</v>
      </c>
      <c r="N19" s="11">
        <f>+'[6]29'!$S$5</f>
        <v>10</v>
      </c>
      <c r="O19" s="12">
        <f t="shared" si="0"/>
        <v>194</v>
      </c>
    </row>
    <row r="20" spans="1:15">
      <c r="A20" s="10">
        <v>1022</v>
      </c>
      <c r="B20" s="10" t="s">
        <v>31</v>
      </c>
      <c r="C20" s="11">
        <f>+'[6]30'!$E$5</f>
        <v>55</v>
      </c>
      <c r="D20" s="11">
        <f>+'[6]30'!$F$5</f>
        <v>39</v>
      </c>
      <c r="E20" s="11">
        <f>+'[6]30'!$G$5</f>
        <v>80</v>
      </c>
      <c r="F20" s="11">
        <f>+'[6]30'!$I$5</f>
        <v>87</v>
      </c>
      <c r="G20" s="11">
        <f>+'[6]30'!$J$5</f>
        <v>62</v>
      </c>
      <c r="H20" s="11">
        <f>+'[6]30'!$K$5</f>
        <v>74</v>
      </c>
      <c r="I20" s="11">
        <f>+'[6]30'!$M$5</f>
        <v>94</v>
      </c>
      <c r="J20" s="11">
        <f>+'[6]30'!$N$5</f>
        <v>64</v>
      </c>
      <c r="K20" s="11">
        <f>+'[6]30'!$O$5</f>
        <v>49</v>
      </c>
      <c r="L20" s="11">
        <f>+'[6]30'!$Q$5</f>
        <v>68</v>
      </c>
      <c r="M20" s="11">
        <f>+'[6]30'!$R$5</f>
        <v>39</v>
      </c>
      <c r="N20" s="11">
        <f>+'[6]30'!$S$5</f>
        <v>93</v>
      </c>
      <c r="O20" s="12">
        <f t="shared" si="0"/>
        <v>804</v>
      </c>
    </row>
    <row r="21" spans="1:15">
      <c r="A21" s="10">
        <v>1023</v>
      </c>
      <c r="B21" s="10" t="s">
        <v>32</v>
      </c>
      <c r="C21" s="11">
        <f>+'[6]31'!$E$5</f>
        <v>18</v>
      </c>
      <c r="D21" s="11">
        <f>+'[6]31'!$F$5</f>
        <v>17</v>
      </c>
      <c r="E21" s="11">
        <f>+'[6]31'!$G$5</f>
        <v>11</v>
      </c>
      <c r="F21" s="11">
        <f>+'[6]31'!$I$5</f>
        <v>18</v>
      </c>
      <c r="G21" s="11">
        <f>+'[6]31'!$J$5</f>
        <v>16</v>
      </c>
      <c r="H21" s="11">
        <f>+'[6]31'!$K$5</f>
        <v>17</v>
      </c>
      <c r="I21" s="11">
        <f>+'[6]31'!$M$5</f>
        <v>5</v>
      </c>
      <c r="J21" s="11">
        <f>+'[6]31'!$N$5</f>
        <v>82</v>
      </c>
      <c r="K21" s="11">
        <f>+'[6]31'!$O$5</f>
        <v>45</v>
      </c>
      <c r="L21" s="11">
        <f>+'[6]31'!$Q$5</f>
        <v>16</v>
      </c>
      <c r="M21" s="11">
        <f>+'[6]31'!$R$5</f>
        <v>11</v>
      </c>
      <c r="N21" s="11">
        <f>+'[6]31'!$S$5</f>
        <v>9</v>
      </c>
      <c r="O21" s="12">
        <f t="shared" si="0"/>
        <v>265</v>
      </c>
    </row>
    <row r="22" spans="1:15">
      <c r="A22" s="10">
        <v>1024</v>
      </c>
      <c r="B22" s="10" t="s">
        <v>33</v>
      </c>
      <c r="C22" s="11">
        <f>+'[6]32'!$E$5</f>
        <v>229</v>
      </c>
      <c r="D22" s="11">
        <f>+'[6]32'!$F$5</f>
        <v>133</v>
      </c>
      <c r="E22" s="11">
        <f>+'[6]32'!$G$5</f>
        <v>216</v>
      </c>
      <c r="F22" s="11">
        <f>+'[6]32'!$I$5</f>
        <v>148</v>
      </c>
      <c r="G22" s="11">
        <f>+'[6]32'!$J$5</f>
        <v>172</v>
      </c>
      <c r="H22" s="11">
        <f>+'[6]32'!$K$5</f>
        <v>186</v>
      </c>
      <c r="I22" s="11">
        <f>+'[6]32'!$M$5</f>
        <v>186</v>
      </c>
      <c r="J22" s="11">
        <f>+'[6]32'!$N$5</f>
        <v>161</v>
      </c>
      <c r="K22" s="11">
        <f>+'[6]32'!$O$5</f>
        <v>232</v>
      </c>
      <c r="L22" s="11">
        <f>+'[6]32'!$Q$5</f>
        <v>168</v>
      </c>
      <c r="M22" s="11">
        <f>+'[6]32'!$R$5</f>
        <v>141</v>
      </c>
      <c r="N22" s="11">
        <f>+'[6]32'!$S$5</f>
        <v>297</v>
      </c>
      <c r="O22" s="12">
        <f t="shared" si="0"/>
        <v>2269</v>
      </c>
    </row>
    <row r="23" spans="1:15">
      <c r="A23" s="10">
        <v>1025</v>
      </c>
      <c r="B23" s="10" t="s">
        <v>34</v>
      </c>
      <c r="C23" s="11">
        <f>+'[6]33'!$E$5</f>
        <v>15</v>
      </c>
      <c r="D23" s="11">
        <f>+'[6]33'!$F$5</f>
        <v>6</v>
      </c>
      <c r="E23" s="11">
        <f>+'[6]33'!$G$5</f>
        <v>24</v>
      </c>
      <c r="F23" s="11">
        <f>+'[6]33'!$I$5</f>
        <v>18</v>
      </c>
      <c r="G23" s="11">
        <f>+'[6]33'!$J$5</f>
        <v>20</v>
      </c>
      <c r="H23" s="11">
        <f>+'[6]33'!$K$5</f>
        <v>27</v>
      </c>
      <c r="I23" s="11">
        <f>+'[6]33'!$M$5</f>
        <v>21</v>
      </c>
      <c r="J23" s="11">
        <f>+'[6]33'!$N$5</f>
        <v>41</v>
      </c>
      <c r="K23" s="11">
        <f>+'[6]33'!$O$5</f>
        <v>14</v>
      </c>
      <c r="L23" s="11">
        <f>+'[6]33'!$Q$5</f>
        <v>17</v>
      </c>
      <c r="M23" s="11">
        <f>+'[6]33'!$R$5</f>
        <v>50</v>
      </c>
      <c r="N23" s="11">
        <f>+'[6]33'!$S$5</f>
        <v>33</v>
      </c>
      <c r="O23" s="12">
        <f t="shared" si="0"/>
        <v>286</v>
      </c>
    </row>
    <row r="24" spans="1:15">
      <c r="A24" s="10">
        <v>1026</v>
      </c>
      <c r="B24" s="10" t="s">
        <v>35</v>
      </c>
      <c r="C24" s="11">
        <f>+'[6]34'!$E$5</f>
        <v>2</v>
      </c>
      <c r="D24" s="11">
        <f>+'[6]34'!$F$5</f>
        <v>2</v>
      </c>
      <c r="E24" s="11">
        <f>+'[6]34'!$G$5</f>
        <v>5</v>
      </c>
      <c r="F24" s="11">
        <f>+'[6]34'!$I$5</f>
        <v>6</v>
      </c>
      <c r="G24" s="11">
        <f>+'[6]34'!$J$5</f>
        <v>3</v>
      </c>
      <c r="H24" s="11">
        <f>+'[6]34'!$K$5</f>
        <v>13</v>
      </c>
      <c r="I24" s="11">
        <f>+'[6]34'!$M$5</f>
        <v>11</v>
      </c>
      <c r="J24" s="11">
        <f>+'[6]34'!$N$5</f>
        <v>12</v>
      </c>
      <c r="K24" s="11">
        <f>+'[6]34'!$O$5</f>
        <v>7</v>
      </c>
      <c r="L24" s="11">
        <f>+'[6]34'!$Q$5</f>
        <v>6</v>
      </c>
      <c r="M24" s="11">
        <f>+'[6]34'!$R$5</f>
        <v>2</v>
      </c>
      <c r="N24" s="11">
        <f>+'[6]34'!$S$5</f>
        <v>4</v>
      </c>
      <c r="O24" s="12">
        <f t="shared" si="0"/>
        <v>73</v>
      </c>
    </row>
    <row r="25" spans="1:15">
      <c r="A25" s="10">
        <v>1027</v>
      </c>
      <c r="B25" s="10" t="s">
        <v>36</v>
      </c>
      <c r="C25" s="11">
        <f>+'[6]35'!$E$5</f>
        <v>30</v>
      </c>
      <c r="D25" s="11">
        <f>+'[6]35'!$F$5</f>
        <v>40</v>
      </c>
      <c r="E25" s="11">
        <f>+'[6]35'!$G$5</f>
        <v>18</v>
      </c>
      <c r="F25" s="11">
        <f>+'[6]35'!$I$5</f>
        <v>25</v>
      </c>
      <c r="G25" s="11">
        <f>+'[6]35'!$J$5</f>
        <v>22</v>
      </c>
      <c r="H25" s="11">
        <f>+'[6]35'!$K$5</f>
        <v>33</v>
      </c>
      <c r="I25" s="11">
        <f>+'[6]35'!$M$5</f>
        <v>30</v>
      </c>
      <c r="J25" s="11">
        <f>+'[6]35'!$N$5</f>
        <v>35</v>
      </c>
      <c r="K25" s="11">
        <f>+'[6]35'!$O$5</f>
        <v>35</v>
      </c>
      <c r="L25" s="11">
        <f>+'[6]35'!$Q$5</f>
        <v>20</v>
      </c>
      <c r="M25" s="11">
        <f>+'[6]35'!$R$5</f>
        <v>12</v>
      </c>
      <c r="N25" s="11">
        <f>+'[6]35'!$S$5</f>
        <v>10</v>
      </c>
      <c r="O25" s="12">
        <f t="shared" si="0"/>
        <v>310</v>
      </c>
    </row>
    <row r="26" spans="1:15">
      <c r="A26" s="10">
        <v>1028</v>
      </c>
      <c r="B26" s="10" t="s">
        <v>37</v>
      </c>
      <c r="C26" s="11">
        <f>+'[6]36'!$E$5</f>
        <v>33</v>
      </c>
      <c r="D26" s="11">
        <f>+'[6]36'!$F$5</f>
        <v>92</v>
      </c>
      <c r="E26" s="11">
        <f>+'[6]36'!$G$5</f>
        <v>51</v>
      </c>
      <c r="F26" s="11">
        <f>+'[6]36'!$I$5</f>
        <v>81</v>
      </c>
      <c r="G26" s="11">
        <f>+'[6]36'!$J$5</f>
        <v>35</v>
      </c>
      <c r="H26" s="11">
        <f>+'[6]36'!$K$5</f>
        <v>520</v>
      </c>
      <c r="I26" s="11">
        <f>+'[6]36'!$M$5</f>
        <v>208</v>
      </c>
      <c r="J26" s="11">
        <f>+'[6]36'!$N$5</f>
        <v>262</v>
      </c>
      <c r="K26" s="11">
        <f>+'[6]36'!$O$5</f>
        <v>147</v>
      </c>
      <c r="L26" s="11">
        <f>+'[6]36'!$Q$5</f>
        <v>180</v>
      </c>
      <c r="M26" s="11">
        <f>+'[6]36'!$R$5</f>
        <v>102</v>
      </c>
      <c r="N26" s="11">
        <f>+'[6]36'!$S$5</f>
        <v>75</v>
      </c>
      <c r="O26" s="12">
        <f t="shared" si="0"/>
        <v>1786</v>
      </c>
    </row>
    <row r="27" spans="1:15">
      <c r="A27" s="10">
        <v>1029</v>
      </c>
      <c r="B27" s="10" t="s">
        <v>38</v>
      </c>
      <c r="C27" s="11">
        <f>+'[6]37'!$E$5</f>
        <v>0</v>
      </c>
      <c r="D27" s="11">
        <f>+'[6]37'!$F$5</f>
        <v>13</v>
      </c>
      <c r="E27" s="11">
        <f>+'[6]37'!$G$5</f>
        <v>8</v>
      </c>
      <c r="F27" s="11">
        <f>+'[6]37'!$I$5</f>
        <v>16</v>
      </c>
      <c r="G27" s="11">
        <f>+'[6]37'!$J$5</f>
        <v>10</v>
      </c>
      <c r="H27" s="11">
        <f>+'[6]37'!$K$5</f>
        <v>23</v>
      </c>
      <c r="I27" s="11">
        <f>+'[6]37'!$M$5</f>
        <v>16</v>
      </c>
      <c r="J27" s="11">
        <f>+'[6]37'!$N$5</f>
        <v>16</v>
      </c>
      <c r="K27" s="11">
        <f>+'[6]37'!$O$5</f>
        <v>11</v>
      </c>
      <c r="L27" s="11">
        <f>+'[6]37'!$Q$5</f>
        <v>5</v>
      </c>
      <c r="M27" s="11">
        <f>+'[6]37'!$R$5</f>
        <v>16</v>
      </c>
      <c r="N27" s="11">
        <f>+'[6]37'!$S$5</f>
        <v>18</v>
      </c>
      <c r="O27" s="12">
        <f t="shared" si="0"/>
        <v>152</v>
      </c>
    </row>
    <row r="28" spans="1:15">
      <c r="A28" s="15">
        <v>1030</v>
      </c>
      <c r="B28" s="15" t="s">
        <v>18</v>
      </c>
      <c r="C28" s="16">
        <f>+'[6]17'!$E$5</f>
        <v>15</v>
      </c>
      <c r="D28" s="16">
        <f>+'[6]17'!$F$5</f>
        <v>21</v>
      </c>
      <c r="E28" s="16">
        <f>+'[6]17'!$G$5</f>
        <v>7</v>
      </c>
      <c r="F28" s="16">
        <f>+'[6]17'!$I$5</f>
        <v>11</v>
      </c>
      <c r="G28" s="16">
        <f>+'[6]17'!$J$5</f>
        <v>8</v>
      </c>
      <c r="H28" s="16">
        <f>+'[6]17'!$K$5</f>
        <v>6</v>
      </c>
      <c r="I28" s="16">
        <f>+'[6]17'!$M$5</f>
        <v>12</v>
      </c>
      <c r="J28" s="16">
        <f>+'[6]17'!$N$5</f>
        <v>13</v>
      </c>
      <c r="K28" s="16">
        <f>+'[6]17'!$O$5</f>
        <v>12</v>
      </c>
      <c r="L28" s="16">
        <f>+'[6]17'!$Q$5</f>
        <v>8</v>
      </c>
      <c r="M28" s="16">
        <f>+'[6]17'!$R$5</f>
        <v>8</v>
      </c>
      <c r="N28" s="16">
        <f>+'[6]17'!$S$5</f>
        <v>15</v>
      </c>
      <c r="O28" s="17">
        <f t="shared" si="0"/>
        <v>136</v>
      </c>
    </row>
    <row r="29" spans="1:15">
      <c r="A29" s="4">
        <v>10300</v>
      </c>
      <c r="B29" s="4" t="s">
        <v>62</v>
      </c>
      <c r="C29" s="5">
        <f>SUM(C2:C28)</f>
        <v>1506</v>
      </c>
      <c r="D29" s="5">
        <f t="shared" ref="D29:N29" si="1">SUM(D2:D28)</f>
        <v>1604</v>
      </c>
      <c r="E29" s="5">
        <f t="shared" si="1"/>
        <v>1378</v>
      </c>
      <c r="F29" s="5">
        <f t="shared" si="1"/>
        <v>1460</v>
      </c>
      <c r="G29" s="5">
        <f t="shared" si="1"/>
        <v>1593</v>
      </c>
      <c r="H29" s="5">
        <f t="shared" si="1"/>
        <v>2208</v>
      </c>
      <c r="I29" s="5">
        <f t="shared" si="1"/>
        <v>1752</v>
      </c>
      <c r="J29" s="5">
        <f t="shared" si="1"/>
        <v>1918</v>
      </c>
      <c r="K29" s="5">
        <f t="shared" si="1"/>
        <v>1618</v>
      </c>
      <c r="L29" s="5">
        <f t="shared" si="1"/>
        <v>1647</v>
      </c>
      <c r="M29" s="5">
        <f t="shared" si="1"/>
        <v>1653</v>
      </c>
      <c r="N29" s="5">
        <f t="shared" si="1"/>
        <v>1941</v>
      </c>
      <c r="O29" s="6">
        <f t="shared" si="0"/>
        <v>20278</v>
      </c>
    </row>
    <row r="30" spans="1:15">
      <c r="A30" s="32"/>
      <c r="B30" s="32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33"/>
    </row>
    <row r="31" spans="1:15">
      <c r="A31" s="3" t="s">
        <v>55</v>
      </c>
      <c r="B31" s="3" t="s">
        <v>39</v>
      </c>
      <c r="C31" s="3" t="s">
        <v>0</v>
      </c>
      <c r="D31" s="3" t="s">
        <v>1</v>
      </c>
      <c r="E31" s="3" t="s">
        <v>2</v>
      </c>
      <c r="F31" s="3" t="s">
        <v>3</v>
      </c>
      <c r="G31" s="3" t="s">
        <v>4</v>
      </c>
      <c r="H31" s="3" t="s">
        <v>5</v>
      </c>
      <c r="I31" s="3" t="s">
        <v>6</v>
      </c>
      <c r="J31" s="3" t="s">
        <v>7</v>
      </c>
      <c r="K31" s="3" t="s">
        <v>8</v>
      </c>
      <c r="L31" s="3" t="s">
        <v>9</v>
      </c>
      <c r="M31" s="3" t="s">
        <v>10</v>
      </c>
      <c r="N31" s="3" t="s">
        <v>11</v>
      </c>
      <c r="O31" s="3" t="s">
        <v>62</v>
      </c>
    </row>
    <row r="32" spans="1:15">
      <c r="A32" s="7">
        <v>1004</v>
      </c>
      <c r="B32" s="7" t="s">
        <v>99</v>
      </c>
      <c r="C32" s="19">
        <f>+'[6]11'!$E$18/10^6</f>
        <v>2.3243179999999999</v>
      </c>
      <c r="D32" s="19">
        <f>+'[6]11'!$F$18/10^6</f>
        <v>2.4144000000000001</v>
      </c>
      <c r="E32" s="19">
        <f>+'[6]11'!$G$18/10^6</f>
        <v>2.405742</v>
      </c>
      <c r="F32" s="19">
        <f>+'[6]11'!$I$18/10^6</f>
        <v>2.4515829999999998</v>
      </c>
      <c r="G32" s="19">
        <f>+'[6]11'!$J$18/10^6</f>
        <v>2.4726849999999998</v>
      </c>
      <c r="H32" s="19">
        <f>+'[6]11'!$K$18/10^6</f>
        <v>2.4101979999999998</v>
      </c>
      <c r="I32" s="19">
        <f>+'[6]11'!$M$18/10^6</f>
        <v>2.6150890000000002</v>
      </c>
      <c r="J32" s="19">
        <f>+'[6]11'!$N$18/10^6</f>
        <v>2.7534580000000002</v>
      </c>
      <c r="K32" s="19">
        <f>+'[6]11'!$O$18/10^6</f>
        <v>2.6477539999999999</v>
      </c>
      <c r="L32" s="19">
        <f>+'[6]11'!$Q$18/10^6</f>
        <v>2.474799</v>
      </c>
      <c r="M32" s="19">
        <f>+'[6]11'!$R$18/10^6</f>
        <v>2.5221689999999999</v>
      </c>
      <c r="N32" s="19">
        <f>+'[6]11'!$S$18/10^6</f>
        <v>2.5301900000000002</v>
      </c>
      <c r="O32" s="20">
        <f>SUM(C32:N32)</f>
        <v>30.022385000000003</v>
      </c>
    </row>
    <row r="33" spans="1:15">
      <c r="A33" s="10">
        <v>1005</v>
      </c>
      <c r="B33" s="10" t="s">
        <v>13</v>
      </c>
      <c r="C33" s="21">
        <f>+'[6]12'!$E$18/10^6</f>
        <v>3.9576E-2</v>
      </c>
      <c r="D33" s="21">
        <f>+'[6]12'!$F$18/10^6</f>
        <v>4.0624E-2</v>
      </c>
      <c r="E33" s="21">
        <f>+'[6]12'!$G$18/10^6</f>
        <v>3.9019999999999999E-2</v>
      </c>
      <c r="F33" s="21">
        <f>+'[6]12'!$I$18/10^6</f>
        <v>4.2945999999999998E-2</v>
      </c>
      <c r="G33" s="21">
        <f>+'[6]12'!$J$18/10^6</f>
        <v>4.2552E-2</v>
      </c>
      <c r="H33" s="21">
        <f>+'[6]12'!$K$18/10^6</f>
        <v>4.1813999999999997E-2</v>
      </c>
      <c r="I33" s="21">
        <f>+'[6]12'!$M$18/10^6</f>
        <v>5.2553000000000002E-2</v>
      </c>
      <c r="J33" s="21">
        <f>+'[6]12'!$N$18/10^6</f>
        <v>4.9369999999999997E-2</v>
      </c>
      <c r="K33" s="21">
        <f>+'[6]12'!$O$18/10^6</f>
        <v>4.6725000000000003E-2</v>
      </c>
      <c r="L33" s="21">
        <f>+'[6]12'!$Q$18/10^6</f>
        <v>4.4430999999999998E-2</v>
      </c>
      <c r="M33" s="21">
        <f>+'[6]12'!$R$18/10^6</f>
        <v>4.5324000000000003E-2</v>
      </c>
      <c r="N33" s="21">
        <f>+'[6]12'!$S$18/10^6</f>
        <v>4.5504000000000003E-2</v>
      </c>
      <c r="O33" s="22">
        <f t="shared" ref="O33:O59" si="2">SUM(C33:N33)</f>
        <v>0.53043899999999999</v>
      </c>
    </row>
    <row r="34" spans="1:15">
      <c r="A34" s="10">
        <v>1006</v>
      </c>
      <c r="B34" s="10" t="s">
        <v>14</v>
      </c>
      <c r="C34" s="21">
        <f>+'[6]13'!$E$18/10^6</f>
        <v>0.16264999999999999</v>
      </c>
      <c r="D34" s="21">
        <f>+'[6]13'!$F$18/10^6</f>
        <v>0.18126900000000001</v>
      </c>
      <c r="E34" s="21">
        <f>+'[6]13'!$G$18/10^6</f>
        <v>0.176896</v>
      </c>
      <c r="F34" s="21">
        <f>+'[6]13'!$I$18/10^6</f>
        <v>0.17738899999999999</v>
      </c>
      <c r="G34" s="21">
        <f>+'[6]13'!$J$18/10^6</f>
        <v>0.193082</v>
      </c>
      <c r="H34" s="21">
        <f>+'[6]13'!$K$18/10^6</f>
        <v>0.19020799999999999</v>
      </c>
      <c r="I34" s="21">
        <f>+'[6]13'!$M$18/10^6</f>
        <v>0.21531800000000001</v>
      </c>
      <c r="J34" s="21">
        <f>+'[6]13'!$N$18/10^6</f>
        <v>0.22470100000000001</v>
      </c>
      <c r="K34" s="21">
        <f>+'[6]13'!$O$18/10^6</f>
        <v>0.20860899999999999</v>
      </c>
      <c r="L34" s="21">
        <f>+'[6]13'!$Q$18/10^6</f>
        <v>0.193748</v>
      </c>
      <c r="M34" s="21">
        <f>+'[6]13'!$R$18/10^6</f>
        <v>0.19342300000000001</v>
      </c>
      <c r="N34" s="21">
        <f>+'[6]13'!$S$18/10^6</f>
        <v>0.192082</v>
      </c>
      <c r="O34" s="22">
        <f t="shared" si="2"/>
        <v>2.3093750000000002</v>
      </c>
    </row>
    <row r="35" spans="1:15">
      <c r="A35" s="10">
        <v>1007</v>
      </c>
      <c r="B35" s="10" t="s">
        <v>15</v>
      </c>
      <c r="C35" s="21">
        <f>+'[6]14'!$E$18/10^6</f>
        <v>0.34620499999999998</v>
      </c>
      <c r="D35" s="21">
        <f>+'[6]14'!$F$18/10^6</f>
        <v>0.37645299999999998</v>
      </c>
      <c r="E35" s="21">
        <f>+'[6]14'!$G$18/10^6</f>
        <v>0.36281200000000002</v>
      </c>
      <c r="F35" s="21">
        <f>+'[6]14'!$I$18/10^6</f>
        <v>0.36780400000000002</v>
      </c>
      <c r="G35" s="21">
        <f>+'[6]14'!$J$18/10^6</f>
        <v>0.36323800000000001</v>
      </c>
      <c r="H35" s="21">
        <f>+'[6]14'!$K$18/10^6</f>
        <v>0.352107</v>
      </c>
      <c r="I35" s="21">
        <f>+'[6]14'!$M$18/10^6</f>
        <v>0.38329400000000002</v>
      </c>
      <c r="J35" s="21">
        <f>+'[6]14'!$N$18/10^6</f>
        <v>0.406086</v>
      </c>
      <c r="K35" s="21">
        <f>+'[6]14'!$O$18/10^6</f>
        <v>0.38209300000000002</v>
      </c>
      <c r="L35" s="21">
        <f>+'[6]14'!$Q$18/10^6</f>
        <v>0.37350800000000001</v>
      </c>
      <c r="M35" s="21">
        <f>+'[6]14'!$R$18/10^6</f>
        <v>0.37170399999999998</v>
      </c>
      <c r="N35" s="21">
        <f>+'[6]14'!$S$18/10^6</f>
        <v>0.37792700000000001</v>
      </c>
      <c r="O35" s="22">
        <f t="shared" si="2"/>
        <v>4.4632310000000004</v>
      </c>
    </row>
    <row r="36" spans="1:15">
      <c r="A36" s="10">
        <v>1008</v>
      </c>
      <c r="B36" s="10" t="s">
        <v>16</v>
      </c>
      <c r="C36" s="21">
        <f>+'[6]15'!$E$18/10^6</f>
        <v>6.0611999999999999E-2</v>
      </c>
      <c r="D36" s="21">
        <f>+'[6]15'!$F$18/10^6</f>
        <v>6.2135999999999997E-2</v>
      </c>
      <c r="E36" s="21">
        <f>+'[6]15'!$G$18/10^6</f>
        <v>6.2654000000000001E-2</v>
      </c>
      <c r="F36" s="21">
        <f>+'[6]15'!$I$18/10^6</f>
        <v>6.9261000000000003E-2</v>
      </c>
      <c r="G36" s="21">
        <f>+'[6]15'!$J$18/10^6</f>
        <v>6.4021999999999996E-2</v>
      </c>
      <c r="H36" s="21">
        <f>+'[6]15'!$K$18/10^6</f>
        <v>6.1947000000000002E-2</v>
      </c>
      <c r="I36" s="21">
        <f>+'[6]15'!$M$18/10^6</f>
        <v>7.1212999999999999E-2</v>
      </c>
      <c r="J36" s="21">
        <f>+'[6]15'!$N$18/10^6</f>
        <v>7.2925000000000004E-2</v>
      </c>
      <c r="K36" s="21">
        <f>+'[6]15'!$O$18/10^6</f>
        <v>7.1899000000000005E-2</v>
      </c>
      <c r="L36" s="21">
        <f>+'[6]15'!$Q$18/10^6</f>
        <v>6.1900999999999998E-2</v>
      </c>
      <c r="M36" s="21">
        <f>+'[6]15'!$R$18/10^6</f>
        <v>7.0673E-2</v>
      </c>
      <c r="N36" s="21">
        <f>+'[6]15'!$S$18/10^6</f>
        <v>6.6808000000000006E-2</v>
      </c>
      <c r="O36" s="22">
        <f t="shared" si="2"/>
        <v>0.79605099999999995</v>
      </c>
    </row>
    <row r="37" spans="1:15">
      <c r="A37" s="10">
        <v>1009</v>
      </c>
      <c r="B37" s="10" t="s">
        <v>17</v>
      </c>
      <c r="C37" s="21">
        <f>+'[6]16'!$E$18/10^6</f>
        <v>8.2983600000000005E-2</v>
      </c>
      <c r="D37" s="21">
        <f>+'[6]16'!$F$18/10^6</f>
        <v>8.8015700000000002E-2</v>
      </c>
      <c r="E37" s="21">
        <f>+'[6]16'!$G$18/10^6</f>
        <v>7.8630699999999998E-2</v>
      </c>
      <c r="F37" s="21">
        <f>+'[6]16'!$I$18/10^6</f>
        <v>9.2873700000000003E-2</v>
      </c>
      <c r="G37" s="21">
        <f>+'[6]16'!$J$18/10^6</f>
        <v>8.2203999999999999E-2</v>
      </c>
      <c r="H37" s="21">
        <f>+'[6]16'!$K$18/10^6</f>
        <v>8.0936899999999992E-2</v>
      </c>
      <c r="I37" s="21">
        <f>+'[6]16'!$M$18/10^6</f>
        <v>8.9624800000000004E-2</v>
      </c>
      <c r="J37" s="21">
        <f>+'[6]16'!$N$18/10^6</f>
        <v>9.2654100000000003E-2</v>
      </c>
      <c r="K37" s="21">
        <f>+'[6]16'!$O$18/10^6</f>
        <v>9.2896500000000007E-2</v>
      </c>
      <c r="L37" s="21">
        <f>+'[6]16'!$Q$18/10^6</f>
        <v>9.1031000000000001E-2</v>
      </c>
      <c r="M37" s="21">
        <f>+'[6]16'!$R$18/10^6</f>
        <v>9.0749899999999994E-2</v>
      </c>
      <c r="N37" s="21">
        <f>+'[6]16'!$S$18/10^6</f>
        <v>8.4307300000000002E-2</v>
      </c>
      <c r="O37" s="22">
        <f t="shared" si="2"/>
        <v>1.0469082000000001</v>
      </c>
    </row>
    <row r="38" spans="1:15">
      <c r="A38" s="10">
        <v>1010</v>
      </c>
      <c r="B38" s="10" t="s">
        <v>19</v>
      </c>
      <c r="C38" s="21">
        <f>+'[6]18'!$E$18/10^6</f>
        <v>0.12771399999999999</v>
      </c>
      <c r="D38" s="21">
        <f>+'[6]18'!$F$18/10^6</f>
        <v>0.13836599999999999</v>
      </c>
      <c r="E38" s="21">
        <f>+'[6]18'!$G$18/10^6</f>
        <v>0.112233</v>
      </c>
      <c r="F38" s="21">
        <f>+'[6]18'!$I$18/10^6</f>
        <v>0.139234</v>
      </c>
      <c r="G38" s="21">
        <f>+'[6]18'!$J$18/10^6</f>
        <v>0.12867600000000001</v>
      </c>
      <c r="H38" s="21">
        <f>+'[6]18'!$K$18/10^6</f>
        <v>0.120888</v>
      </c>
      <c r="I38" s="21">
        <f>+'[6]18'!$M$18/10^6</f>
        <v>0.144264</v>
      </c>
      <c r="J38" s="21">
        <f>+'[6]18'!$N$18/10^6</f>
        <v>0.152091</v>
      </c>
      <c r="K38" s="21">
        <f>+'[6]18'!$O$18/10^6</f>
        <v>0.13988600000000001</v>
      </c>
      <c r="L38" s="21">
        <f>+'[6]18'!$Q$18/10^6</f>
        <v>0.13077</v>
      </c>
      <c r="M38" s="21">
        <f>+'[6]18'!$R$18/10^6</f>
        <v>0.13186600000000001</v>
      </c>
      <c r="N38" s="21">
        <f>+'[6]18'!$S$18/10^6</f>
        <v>0.122643</v>
      </c>
      <c r="O38" s="22">
        <f t="shared" si="2"/>
        <v>1.5886310000000001</v>
      </c>
    </row>
    <row r="39" spans="1:15">
      <c r="A39" s="10">
        <v>1011</v>
      </c>
      <c r="B39" s="10" t="s">
        <v>20</v>
      </c>
      <c r="C39" s="21">
        <f>+'[6]19'!$E$18/10^6</f>
        <v>6.9918999999999995E-2</v>
      </c>
      <c r="D39" s="21">
        <f>+'[6]19'!$F$18/10^6</f>
        <v>8.0509999999999998E-2</v>
      </c>
      <c r="E39" s="21">
        <f>+'[6]19'!$G$18/10^6</f>
        <v>7.3263999999999996E-2</v>
      </c>
      <c r="F39" s="21">
        <f>+'[6]19'!$I$18/10^6</f>
        <v>7.1292999999999995E-2</v>
      </c>
      <c r="G39" s="21">
        <f>+'[6]19'!$J$18/10^6</f>
        <v>7.2116E-2</v>
      </c>
      <c r="H39" s="21">
        <f>+'[6]19'!$K$18/10^6</f>
        <v>7.4091000000000004E-2</v>
      </c>
      <c r="I39" s="21">
        <f>+'[6]19'!$M$18/10^6</f>
        <v>8.9468000000000006E-2</v>
      </c>
      <c r="J39" s="21">
        <f>+'[6]19'!$N$18/10^6</f>
        <v>9.6706E-2</v>
      </c>
      <c r="K39" s="21">
        <f>+'[6]19'!$O$18/10^6</f>
        <v>8.8358000000000006E-2</v>
      </c>
      <c r="L39" s="21">
        <f>+'[6]19'!$Q$18/10^6</f>
        <v>7.5098999999999999E-2</v>
      </c>
      <c r="M39" s="21">
        <f>+'[6]19'!$R$18/10^6</f>
        <v>7.6277999999999999E-2</v>
      </c>
      <c r="N39" s="21">
        <f>+'[6]19'!$S$18/10^6</f>
        <v>7.6770000000000005E-2</v>
      </c>
      <c r="O39" s="22">
        <f t="shared" si="2"/>
        <v>0.94387200000000004</v>
      </c>
    </row>
    <row r="40" spans="1:15">
      <c r="A40" s="10">
        <v>1012</v>
      </c>
      <c r="B40" s="10" t="s">
        <v>21</v>
      </c>
      <c r="C40" s="21">
        <f>+'[6]20'!$E$18/10^6</f>
        <v>0.22636400000000001</v>
      </c>
      <c r="D40" s="21">
        <f>+'[6]20'!$F$18/10^6</f>
        <v>0.235038</v>
      </c>
      <c r="E40" s="21">
        <f>+'[6]20'!$G$18/10^6</f>
        <v>0.22955500000000001</v>
      </c>
      <c r="F40" s="21">
        <f>+'[6]20'!$I$18/10^6</f>
        <v>0.22226799999999999</v>
      </c>
      <c r="G40" s="21">
        <f>+'[6]20'!$J$18/10^6</f>
        <v>0.22390199999999999</v>
      </c>
      <c r="H40" s="21">
        <f>+'[6]20'!$K$18/10^6</f>
        <v>0.22348799999999999</v>
      </c>
      <c r="I40" s="21">
        <f>+'[6]20'!$M$18/10^6</f>
        <v>0.241036</v>
      </c>
      <c r="J40" s="21">
        <f>+'[6]20'!$N$18/10^6</f>
        <v>0.27509</v>
      </c>
      <c r="K40" s="21">
        <f>+'[6]20'!$O$18/10^6</f>
        <v>0.25836599999999998</v>
      </c>
      <c r="L40" s="21">
        <f>+'[6]20'!$Q$18/10^6</f>
        <v>0.246943</v>
      </c>
      <c r="M40" s="21">
        <f>+'[6]20'!$R$18/10^6</f>
        <v>0.24011099999999999</v>
      </c>
      <c r="N40" s="21">
        <f>+'[6]20'!$S$18/10^6</f>
        <v>0.245479</v>
      </c>
      <c r="O40" s="22">
        <f t="shared" si="2"/>
        <v>2.8676400000000002</v>
      </c>
    </row>
    <row r="41" spans="1:15">
      <c r="A41" s="10">
        <v>1013</v>
      </c>
      <c r="B41" s="10" t="s">
        <v>22</v>
      </c>
      <c r="C41" s="21">
        <f>+'[6]21'!$E$18/10^6</f>
        <v>1.1408E-2</v>
      </c>
      <c r="D41" s="21">
        <f>+'[6]21'!$F$18/10^6</f>
        <v>1.2914E-2</v>
      </c>
      <c r="E41" s="21">
        <f>+'[6]21'!$G$18/10^6</f>
        <v>1.1284000000000001E-2</v>
      </c>
      <c r="F41" s="21">
        <f>+'[6]21'!$I$18/10^6</f>
        <v>1.1863E-2</v>
      </c>
      <c r="G41" s="21">
        <f>+'[6]21'!$J$18/10^6</f>
        <v>1.2078E-2</v>
      </c>
      <c r="H41" s="21">
        <f>+'[6]21'!$K$18/10^6</f>
        <v>1.2389000000000001E-2</v>
      </c>
      <c r="I41" s="21">
        <f>+'[6]21'!$M$18/10^6</f>
        <v>1.6684999999999998E-2</v>
      </c>
      <c r="J41" s="21">
        <f>+'[6]21'!$N$18/10^6</f>
        <v>1.4513E-2</v>
      </c>
      <c r="K41" s="21">
        <f>+'[6]21'!$O$18/10^6</f>
        <v>1.4475E-2</v>
      </c>
      <c r="L41" s="21">
        <f>+'[6]21'!$Q$18/10^6</f>
        <v>1.5200999999999999E-2</v>
      </c>
      <c r="M41" s="21">
        <f>+'[6]21'!$R$18/10^6</f>
        <v>1.3297E-2</v>
      </c>
      <c r="N41" s="21">
        <f>+'[6]21'!$S$18/10^6</f>
        <v>1.2659E-2</v>
      </c>
      <c r="O41" s="22">
        <f t="shared" si="2"/>
        <v>0.15876600000000002</v>
      </c>
    </row>
    <row r="42" spans="1:15">
      <c r="A42" s="10">
        <v>1014</v>
      </c>
      <c r="B42" s="10" t="s">
        <v>23</v>
      </c>
      <c r="C42" s="21">
        <f>+'[6]22'!$E$18/10^6</f>
        <v>0.63745099999999999</v>
      </c>
      <c r="D42" s="21">
        <f>+'[6]22'!$F$18/10^6</f>
        <v>0.66392799999999996</v>
      </c>
      <c r="E42" s="21">
        <f>+'[6]22'!$G$18/10^6</f>
        <v>0.67505199999999999</v>
      </c>
      <c r="F42" s="21">
        <f>+'[6]22'!$I$18/10^6</f>
        <v>0.69326600000000005</v>
      </c>
      <c r="G42" s="21">
        <f>+'[6]22'!$J$18/10^6</f>
        <v>0.65155099999999999</v>
      </c>
      <c r="H42" s="21">
        <f>+'[6]22'!$K$18/10^6</f>
        <v>0.666906</v>
      </c>
      <c r="I42" s="21">
        <f>+'[6]22'!$M$18/10^6</f>
        <v>0.76614899999999997</v>
      </c>
      <c r="J42" s="21">
        <f>+'[6]22'!$N$18/10^6</f>
        <v>0.76804899999999998</v>
      </c>
      <c r="K42" s="21">
        <f>+'[6]22'!$O$18/10^6</f>
        <v>0.74330099999999999</v>
      </c>
      <c r="L42" s="21">
        <f>+'[6]22'!$Q$18/10^6</f>
        <v>0.70840899999999996</v>
      </c>
      <c r="M42" s="21">
        <f>+'[6]22'!$R$18/10^6</f>
        <v>0.68760100000000002</v>
      </c>
      <c r="N42" s="21">
        <f>+'[6]22'!$S$18/10^6</f>
        <v>0.69067800000000001</v>
      </c>
      <c r="O42" s="22">
        <f t="shared" si="2"/>
        <v>8.3523409999999991</v>
      </c>
    </row>
    <row r="43" spans="1:15">
      <c r="A43" s="10">
        <v>1015</v>
      </c>
      <c r="B43" s="10" t="s">
        <v>24</v>
      </c>
      <c r="C43" s="21">
        <f>+'[6]23'!$E$18/10^6</f>
        <v>6.8014000000000005E-2</v>
      </c>
      <c r="D43" s="21">
        <f>+'[6]23'!$F$18/10^6</f>
        <v>6.7826600000000001E-2</v>
      </c>
      <c r="E43" s="21">
        <f>+'[6]23'!$G$18/10^6</f>
        <v>6.7090300000000005E-2</v>
      </c>
      <c r="F43" s="21">
        <f>+'[6]23'!$I$18/10^6</f>
        <v>7.3349499999999998E-2</v>
      </c>
      <c r="G43" s="21">
        <f>+'[6]23'!$J$18/10^6</f>
        <v>7.137389999999999E-2</v>
      </c>
      <c r="H43" s="21">
        <f>+'[6]23'!$K$18/10^6</f>
        <v>6.9964800000000008E-2</v>
      </c>
      <c r="I43" s="21">
        <f>+'[6]23'!$M$18/10^6</f>
        <v>8.5480899999999999E-2</v>
      </c>
      <c r="J43" s="21">
        <f>+'[6]23'!$N$18/10^6</f>
        <v>8.6439799999999997E-2</v>
      </c>
      <c r="K43" s="21">
        <f>+'[6]23'!$O$18/10^6</f>
        <v>7.7260499999999996E-2</v>
      </c>
      <c r="L43" s="21">
        <f>+'[6]23'!$Q$18/10^6</f>
        <v>7.3223399999999994E-2</v>
      </c>
      <c r="M43" s="21">
        <f>+'[6]23'!$R$18/10^6</f>
        <v>7.1450100000000002E-2</v>
      </c>
      <c r="N43" s="21">
        <f>+'[6]23'!$S$18/10^6</f>
        <v>7.4928899999999993E-2</v>
      </c>
      <c r="O43" s="22">
        <f t="shared" si="2"/>
        <v>0.88640269999999977</v>
      </c>
    </row>
    <row r="44" spans="1:15">
      <c r="A44" s="10">
        <v>1016</v>
      </c>
      <c r="B44" s="10" t="s">
        <v>25</v>
      </c>
      <c r="C44" s="21">
        <f>+'[6]24'!$E$18/10^6</f>
        <v>9.1412199999999999E-2</v>
      </c>
      <c r="D44" s="21">
        <f>+'[6]24'!$F$18/10^6</f>
        <v>9.7407800000000003E-2</v>
      </c>
      <c r="E44" s="21">
        <f>+'[6]24'!$G$18/10^6</f>
        <v>9.7851800000000003E-2</v>
      </c>
      <c r="F44" s="21">
        <f>+'[6]24'!$I$18/10^6</f>
        <v>9.8861699999999997E-2</v>
      </c>
      <c r="G44" s="21">
        <f>+'[6]24'!$J$18/10^6</f>
        <v>0.1016807</v>
      </c>
      <c r="H44" s="21">
        <f>+'[6]24'!$K$18/10^6</f>
        <v>0.1051777</v>
      </c>
      <c r="I44" s="21">
        <f>+'[6]24'!$M$18/10^6</f>
        <v>0.1258069</v>
      </c>
      <c r="J44" s="21">
        <f>+'[6]24'!$N$18/10^6</f>
        <v>0.12503139999999999</v>
      </c>
      <c r="K44" s="21">
        <f>+'[6]24'!$O$18/10^6</f>
        <v>0.11466739999999999</v>
      </c>
      <c r="L44" s="21">
        <f>+'[6]24'!$Q$18/10^6</f>
        <v>0.1029355</v>
      </c>
      <c r="M44" s="21">
        <f>+'[6]24'!$R$18/10^6</f>
        <v>0.1046846</v>
      </c>
      <c r="N44" s="21">
        <f>+'[6]24'!$S$18/10^6</f>
        <v>0.10185760000000001</v>
      </c>
      <c r="O44" s="22">
        <f t="shared" si="2"/>
        <v>1.2673752999999999</v>
      </c>
    </row>
    <row r="45" spans="1:15">
      <c r="A45" s="10">
        <v>1017</v>
      </c>
      <c r="B45" s="10" t="s">
        <v>26</v>
      </c>
      <c r="C45" s="21">
        <f>+'[6]25'!$E$18/10^6</f>
        <v>0.19090699999999999</v>
      </c>
      <c r="D45" s="21">
        <f>+'[6]25'!$F$18/10^6</f>
        <v>0.19747300000000001</v>
      </c>
      <c r="E45" s="21">
        <f>+'[6]25'!$G$18/10^6</f>
        <v>0.19647899999999999</v>
      </c>
      <c r="F45" s="21">
        <f>+'[6]25'!$I$18/10^6</f>
        <v>0.19703699999999999</v>
      </c>
      <c r="G45" s="21">
        <f>+'[6]25'!$J$18/10^6</f>
        <v>0.19108</v>
      </c>
      <c r="H45" s="21">
        <f>+'[6]25'!$K$18/10^6</f>
        <v>0.191249</v>
      </c>
      <c r="I45" s="21">
        <f>+'[6]25'!$M$18/10^6</f>
        <v>0.220836</v>
      </c>
      <c r="J45" s="21">
        <f>+'[6]25'!$N$18/10^6</f>
        <v>0.225551</v>
      </c>
      <c r="K45" s="21">
        <f>+'[6]25'!$O$18/10^6</f>
        <v>0.210594</v>
      </c>
      <c r="L45" s="21">
        <f>+'[6]25'!$Q$18/10^6</f>
        <v>0.200207</v>
      </c>
      <c r="M45" s="21">
        <f>+'[6]25'!$R$18/10^6</f>
        <v>0.2001</v>
      </c>
      <c r="N45" s="21">
        <f>+'[6]25'!$S$18/10^6</f>
        <v>0.193443</v>
      </c>
      <c r="O45" s="22">
        <f t="shared" si="2"/>
        <v>2.4149559999999997</v>
      </c>
    </row>
    <row r="46" spans="1:15">
      <c r="A46" s="10">
        <v>1018</v>
      </c>
      <c r="B46" s="10" t="s">
        <v>27</v>
      </c>
      <c r="C46" s="21">
        <f>+'[6]26'!$E$18/10^6</f>
        <v>8.6626999999999996E-2</v>
      </c>
      <c r="D46" s="21">
        <f>+'[6]26'!$F$18/10^6</f>
        <v>8.1528000000000003E-2</v>
      </c>
      <c r="E46" s="21">
        <f>+'[6]26'!$G$18/10^6</f>
        <v>8.3896999999999999E-2</v>
      </c>
      <c r="F46" s="21">
        <f>+'[6]26'!$I$18/10^6</f>
        <v>8.6962999999999999E-2</v>
      </c>
      <c r="G46" s="21">
        <f>+'[6]26'!$J$18/10^6</f>
        <v>8.6069000000000007E-2</v>
      </c>
      <c r="H46" s="21">
        <f>+'[6]26'!$K$18/10^6</f>
        <v>8.2660999999999998E-2</v>
      </c>
      <c r="I46" s="21">
        <f>+'[6]26'!$M$18/10^6</f>
        <v>0.100716</v>
      </c>
      <c r="J46" s="21">
        <f>+'[6]26'!$N$18/10^6</f>
        <v>0.10845399999999999</v>
      </c>
      <c r="K46" s="21">
        <f>+'[6]26'!$O$18/10^6</f>
        <v>9.6682000000000004E-2</v>
      </c>
      <c r="L46" s="21">
        <f>+'[6]26'!$Q$18/10^6</f>
        <v>9.3885999999999997E-2</v>
      </c>
      <c r="M46" s="21">
        <f>+'[6]26'!$R$18/10^6</f>
        <v>8.6565000000000003E-2</v>
      </c>
      <c r="N46" s="21">
        <f>+'[6]26'!$S$18/10^6</f>
        <v>8.4267999999999996E-2</v>
      </c>
      <c r="O46" s="22">
        <f t="shared" si="2"/>
        <v>1.0783160000000001</v>
      </c>
    </row>
    <row r="47" spans="1:15">
      <c r="A47" s="10">
        <v>1019</v>
      </c>
      <c r="B47" s="10" t="s">
        <v>28</v>
      </c>
      <c r="C47" s="21">
        <f>+'[6]27'!$E$18/10^6</f>
        <v>5.2954000000000001E-2</v>
      </c>
      <c r="D47" s="21">
        <f>+'[6]27'!$F$18/10^6</f>
        <v>4.9056000000000002E-2</v>
      </c>
      <c r="E47" s="21">
        <f>+'[6]27'!$G$18/10^6</f>
        <v>5.2878000000000001E-2</v>
      </c>
      <c r="F47" s="21">
        <f>+'[6]27'!$I$18/10^6</f>
        <v>5.4927999999999998E-2</v>
      </c>
      <c r="G47" s="21">
        <f>+'[6]27'!$J$18/10^6</f>
        <v>4.6408999999999999E-2</v>
      </c>
      <c r="H47" s="21">
        <f>+'[6]27'!$K$18/10^6</f>
        <v>4.9909000000000002E-2</v>
      </c>
      <c r="I47" s="21">
        <f>+'[6]27'!$M$18/10^6</f>
        <v>5.9461E-2</v>
      </c>
      <c r="J47" s="21">
        <f>+'[6]27'!$N$18/10^6</f>
        <v>5.6904999999999997E-2</v>
      </c>
      <c r="K47" s="21">
        <f>+'[6]27'!$O$18/10^6</f>
        <v>5.2686999999999998E-2</v>
      </c>
      <c r="L47" s="21">
        <f>+'[6]27'!$Q$18/10^6</f>
        <v>4.7039999999999998E-2</v>
      </c>
      <c r="M47" s="21">
        <f>+'[6]27'!$R$18/10^6</f>
        <v>5.1482E-2</v>
      </c>
      <c r="N47" s="21">
        <f>+'[6]27'!$S$18/10^6</f>
        <v>5.7401000000000001E-2</v>
      </c>
      <c r="O47" s="22">
        <f t="shared" si="2"/>
        <v>0.63110999999999995</v>
      </c>
    </row>
    <row r="48" spans="1:15">
      <c r="A48" s="10">
        <v>1020</v>
      </c>
      <c r="B48" s="10" t="s">
        <v>29</v>
      </c>
      <c r="C48" s="21">
        <f>+'[6]28'!$E$18/10^6</f>
        <v>0.25339099999999998</v>
      </c>
      <c r="D48" s="21">
        <f>+'[6]28'!$F$18/10^6</f>
        <v>0.25379200000000002</v>
      </c>
      <c r="E48" s="21">
        <f>+'[6]28'!$G$18/10^6</f>
        <v>0.26453500000000002</v>
      </c>
      <c r="F48" s="21">
        <f>+'[6]28'!$I$18/10^6</f>
        <v>0.27937200000000001</v>
      </c>
      <c r="G48" s="21">
        <f>+'[6]28'!$J$18/10^6</f>
        <v>0.23577400000000001</v>
      </c>
      <c r="H48" s="21">
        <f>+'[6]28'!$K$18/10^6</f>
        <v>0.244921</v>
      </c>
      <c r="I48" s="21">
        <f>+'[6]28'!$M$18/10^6</f>
        <v>0.27750999999999998</v>
      </c>
      <c r="J48" s="21">
        <f>+'[6]28'!$N$18/10^6</f>
        <v>0.28586800000000001</v>
      </c>
      <c r="K48" s="21">
        <f>+'[6]28'!$O$18/10^6</f>
        <v>0.27618199999999998</v>
      </c>
      <c r="L48" s="21">
        <f>+'[6]28'!$Q$18/10^6</f>
        <v>0.25966400000000001</v>
      </c>
      <c r="M48" s="21">
        <f>+'[6]28'!$R$18/10^6</f>
        <v>0.25850600000000001</v>
      </c>
      <c r="N48" s="21">
        <f>+'[6]28'!$S$18/10^6</f>
        <v>0.26139899999999999</v>
      </c>
      <c r="O48" s="22">
        <f t="shared" si="2"/>
        <v>3.1509139999999993</v>
      </c>
    </row>
    <row r="49" spans="1:15">
      <c r="A49" s="10">
        <v>1021</v>
      </c>
      <c r="B49" s="10" t="s">
        <v>30</v>
      </c>
      <c r="C49" s="21">
        <f>+'[6]29'!$E$18/10^6</f>
        <v>6.8933999999999995E-2</v>
      </c>
      <c r="D49" s="21">
        <f>+'[6]29'!$F$18/10^6</f>
        <v>6.7066000000000001E-2</v>
      </c>
      <c r="E49" s="21">
        <f>+'[6]29'!$G$18/10^6</f>
        <v>7.1743000000000001E-2</v>
      </c>
      <c r="F49" s="21">
        <f>+'[6]29'!$I$18/10^6</f>
        <v>8.0535999999999996E-2</v>
      </c>
      <c r="G49" s="21">
        <f>+'[6]29'!$J$18/10^6</f>
        <v>6.4913999999999999E-2</v>
      </c>
      <c r="H49" s="21">
        <f>+'[6]29'!$K$18/10^6</f>
        <v>6.7447999999999994E-2</v>
      </c>
      <c r="I49" s="21">
        <f>+'[6]29'!$M$18/10^6</f>
        <v>7.6996999999999996E-2</v>
      </c>
      <c r="J49" s="21">
        <f>+'[6]29'!$N$18/10^6</f>
        <v>7.7407000000000004E-2</v>
      </c>
      <c r="K49" s="21">
        <f>+'[6]29'!$O$18/10^6</f>
        <v>7.5814000000000006E-2</v>
      </c>
      <c r="L49" s="21">
        <f>+'[6]29'!$Q$18/10^6</f>
        <v>7.1564000000000003E-2</v>
      </c>
      <c r="M49" s="21">
        <f>+'[6]29'!$R$18/10^6</f>
        <v>6.9236000000000006E-2</v>
      </c>
      <c r="N49" s="21">
        <f>+'[6]29'!$S$18/10^6</f>
        <v>7.0527999999999993E-2</v>
      </c>
      <c r="O49" s="22">
        <f t="shared" si="2"/>
        <v>0.86218700000000004</v>
      </c>
    </row>
    <row r="50" spans="1:15">
      <c r="A50" s="10">
        <v>1022</v>
      </c>
      <c r="B50" s="10" t="s">
        <v>31</v>
      </c>
      <c r="C50" s="21">
        <f>+'[6]30'!$E$18/10^6</f>
        <v>0.31375900000000001</v>
      </c>
      <c r="D50" s="21">
        <f>+'[6]30'!$F$18/10^6</f>
        <v>0.32288899999999998</v>
      </c>
      <c r="E50" s="21">
        <f>+'[6]30'!$G$18/10^6</f>
        <v>0.32582299999999997</v>
      </c>
      <c r="F50" s="21">
        <f>+'[6]30'!$I$18/10^6</f>
        <v>0.34316999999999998</v>
      </c>
      <c r="G50" s="21">
        <f>+'[6]30'!$J$18/10^6</f>
        <v>0.318077</v>
      </c>
      <c r="H50" s="21">
        <f>+'[6]30'!$K$18/10^6</f>
        <v>0.316442</v>
      </c>
      <c r="I50" s="21">
        <f>+'[6]30'!$M$18/10^6</f>
        <v>0.38596900000000001</v>
      </c>
      <c r="J50" s="21">
        <f>+'[6]30'!$N$18/10^6</f>
        <v>0.38363000000000003</v>
      </c>
      <c r="K50" s="21">
        <f>+'[6]30'!$O$18/10^6</f>
        <v>0.37296400000000002</v>
      </c>
      <c r="L50" s="21">
        <f>+'[6]30'!$Q$18/10^6</f>
        <v>0.34848699999999999</v>
      </c>
      <c r="M50" s="21">
        <f>+'[6]30'!$R$18/10^6</f>
        <v>0.35217700000000002</v>
      </c>
      <c r="N50" s="21">
        <f>+'[6]30'!$S$18/10^6</f>
        <v>0.33259300000000003</v>
      </c>
      <c r="O50" s="22">
        <f t="shared" si="2"/>
        <v>4.1159800000000004</v>
      </c>
    </row>
    <row r="51" spans="1:15">
      <c r="A51" s="10">
        <v>1023</v>
      </c>
      <c r="B51" s="10" t="s">
        <v>32</v>
      </c>
      <c r="C51" s="21">
        <f>+'[6]31'!$E$18/10^6</f>
        <v>7.4046000000000001E-2</v>
      </c>
      <c r="D51" s="21">
        <f>+'[6]31'!$F$18/10^6</f>
        <v>6.8499000000000004E-2</v>
      </c>
      <c r="E51" s="21">
        <f>+'[6]31'!$G$18/10^6</f>
        <v>7.0026000000000005E-2</v>
      </c>
      <c r="F51" s="21">
        <f>+'[6]31'!$I$18/10^6</f>
        <v>7.7189999999999995E-2</v>
      </c>
      <c r="G51" s="21">
        <f>+'[6]31'!$J$18/10^6</f>
        <v>7.4445999999999998E-2</v>
      </c>
      <c r="H51" s="21">
        <f>+'[6]31'!$K$18/10^6</f>
        <v>7.0311999999999999E-2</v>
      </c>
      <c r="I51" s="21">
        <f>+'[6]31'!$M$18/10^6</f>
        <v>8.2973000000000005E-2</v>
      </c>
      <c r="J51" s="21">
        <f>+'[6]31'!$N$18/10^6</f>
        <v>8.0871999999999999E-2</v>
      </c>
      <c r="K51" s="21">
        <f>+'[6]31'!$O$18/10^6</f>
        <v>7.9471E-2</v>
      </c>
      <c r="L51" s="21">
        <f>+'[6]31'!$Q$18/10^6</f>
        <v>7.6995999999999995E-2</v>
      </c>
      <c r="M51" s="21">
        <f>+'[6]31'!$R$18/10^6</f>
        <v>7.8575000000000006E-2</v>
      </c>
      <c r="N51" s="21">
        <f>+'[6]31'!$S$18/10^6</f>
        <v>8.2103999999999996E-2</v>
      </c>
      <c r="O51" s="22">
        <f t="shared" si="2"/>
        <v>0.91550999999999982</v>
      </c>
    </row>
    <row r="52" spans="1:15">
      <c r="A52" s="10">
        <v>1024</v>
      </c>
      <c r="B52" s="10" t="s">
        <v>33</v>
      </c>
      <c r="C52" s="21">
        <f>+'[6]32'!$E$18/10^6</f>
        <v>0.51703600000000005</v>
      </c>
      <c r="D52" s="21">
        <f>+'[6]32'!$F$18/10^6</f>
        <v>0.48828500000000002</v>
      </c>
      <c r="E52" s="21">
        <f>+'[6]32'!$G$18/10^6</f>
        <v>0.49751400000000001</v>
      </c>
      <c r="F52" s="21">
        <f>+'[6]32'!$I$18/10^6</f>
        <v>0.55568700000000004</v>
      </c>
      <c r="G52" s="21">
        <f>+'[6]32'!$J$18/10^6</f>
        <v>0.49510500000000002</v>
      </c>
      <c r="H52" s="21">
        <f>+'[6]32'!$K$18/10^6</f>
        <v>0.48538684000000004</v>
      </c>
      <c r="I52" s="21">
        <f>+'[6]32'!$M$18/10^6</f>
        <v>0.53247900000000004</v>
      </c>
      <c r="J52" s="21">
        <f>+'[6]32'!$N$18/10^6</f>
        <v>0.53014300000000003</v>
      </c>
      <c r="K52" s="21">
        <f>+'[6]32'!$O$18/10^6</f>
        <v>0.52520100000000003</v>
      </c>
      <c r="L52" s="21">
        <f>+'[6]32'!$Q$18/10^6</f>
        <v>0.51657399999999998</v>
      </c>
      <c r="M52" s="21">
        <f>+'[6]32'!$R$18/10^6</f>
        <v>0.51452500000000001</v>
      </c>
      <c r="N52" s="21">
        <f>+'[6]32'!$S$18/10^6</f>
        <v>0.53842500000000004</v>
      </c>
      <c r="O52" s="22">
        <f t="shared" si="2"/>
        <v>6.1963608400000005</v>
      </c>
    </row>
    <row r="53" spans="1:15">
      <c r="A53" s="10">
        <v>1025</v>
      </c>
      <c r="B53" s="10" t="s">
        <v>34</v>
      </c>
      <c r="C53" s="21">
        <f>+'[6]33'!$E$18/10^6</f>
        <v>8.2156999999999994E-2</v>
      </c>
      <c r="D53" s="21">
        <f>+'[6]33'!$F$18/10^6</f>
        <v>8.0605999999999997E-2</v>
      </c>
      <c r="E53" s="21">
        <f>+'[6]33'!$G$18/10^6</f>
        <v>7.8279000000000001E-2</v>
      </c>
      <c r="F53" s="21">
        <f>+'[6]33'!$I$18/10^6</f>
        <v>9.1416999999999998E-2</v>
      </c>
      <c r="G53" s="21">
        <f>+'[6]33'!$J$18/10^6</f>
        <v>7.9439999999999997E-2</v>
      </c>
      <c r="H53" s="21">
        <f>+'[6]33'!$K$18/10^6</f>
        <v>7.6330999999999996E-2</v>
      </c>
      <c r="I53" s="21">
        <f>+'[6]33'!$M$18/10^6</f>
        <v>9.3089000000000005E-2</v>
      </c>
      <c r="J53" s="21">
        <f>+'[6]33'!$N$18/10^6</f>
        <v>0.100234</v>
      </c>
      <c r="K53" s="21">
        <f>+'[6]33'!$O$18/10^6</f>
        <v>9.7464999999999996E-2</v>
      </c>
      <c r="L53" s="21">
        <f>+'[6]33'!$Q$18/10^6</f>
        <v>8.7359000000000006E-2</v>
      </c>
      <c r="M53" s="21">
        <f>+'[6]33'!$R$18/10^6</f>
        <v>9.1149999999999995E-2</v>
      </c>
      <c r="N53" s="21">
        <f>+'[6]33'!$S$18/10^6</f>
        <v>8.9852000000000001E-2</v>
      </c>
      <c r="O53" s="22">
        <f t="shared" si="2"/>
        <v>1.0473789999999998</v>
      </c>
    </row>
    <row r="54" spans="1:15">
      <c r="A54" s="10">
        <v>1026</v>
      </c>
      <c r="B54" s="10" t="s">
        <v>35</v>
      </c>
      <c r="C54" s="21">
        <f>+'[6]34'!$E$18/10^6</f>
        <v>3.5555999999999997E-2</v>
      </c>
      <c r="D54" s="21">
        <f>+'[6]34'!$F$18/10^6</f>
        <v>3.7933000000000001E-2</v>
      </c>
      <c r="E54" s="21">
        <f>+'[6]34'!$G$18/10^6</f>
        <v>3.7048999999999999E-2</v>
      </c>
      <c r="F54" s="21">
        <f>+'[6]34'!$I$18/10^6</f>
        <v>3.7429999999999998E-2</v>
      </c>
      <c r="G54" s="21">
        <f>+'[6]34'!$J$18/10^6</f>
        <v>3.5784000000000003E-2</v>
      </c>
      <c r="H54" s="21">
        <f>+'[6]34'!$K$18/10^6</f>
        <v>3.5096000000000002E-2</v>
      </c>
      <c r="I54" s="21">
        <f>+'[6]34'!$M$18/10^6</f>
        <v>3.8876000000000001E-2</v>
      </c>
      <c r="J54" s="21">
        <f>+'[6]34'!$N$18/10^6</f>
        <v>4.1943000000000001E-2</v>
      </c>
      <c r="K54" s="21">
        <f>+'[6]34'!$O$18/10^6</f>
        <v>4.1436000000000001E-2</v>
      </c>
      <c r="L54" s="21">
        <f>+'[6]34'!$Q$18/10^6</f>
        <v>4.0687000000000001E-2</v>
      </c>
      <c r="M54" s="21">
        <f>+'[6]34'!$R$18/10^6</f>
        <v>3.8898000000000002E-2</v>
      </c>
      <c r="N54" s="21">
        <f>+'[6]34'!$S$18/10^6</f>
        <v>3.6701999999999999E-2</v>
      </c>
      <c r="O54" s="22">
        <f t="shared" si="2"/>
        <v>0.45739000000000007</v>
      </c>
    </row>
    <row r="55" spans="1:15">
      <c r="A55" s="10">
        <v>1027</v>
      </c>
      <c r="B55" s="10" t="s">
        <v>36</v>
      </c>
      <c r="C55" s="21">
        <f>+'[6]35'!$E$18/10^6</f>
        <v>5.4147000000000001E-2</v>
      </c>
      <c r="D55" s="21">
        <f>+'[6]35'!$F$18/10^6</f>
        <v>5.6926999999999998E-2</v>
      </c>
      <c r="E55" s="21">
        <f>+'[6]35'!$G$18/10^6</f>
        <v>5.6351999999999999E-2</v>
      </c>
      <c r="F55" s="21">
        <f>+'[6]35'!$I$18/10^6</f>
        <v>5.6681000000000002E-2</v>
      </c>
      <c r="G55" s="21">
        <f>+'[6]35'!$J$18/10^6</f>
        <v>5.1200000000000002E-2</v>
      </c>
      <c r="H55" s="21">
        <f>+'[6]35'!$K$18/10^6</f>
        <v>5.4089999999999999E-2</v>
      </c>
      <c r="I55" s="21">
        <f>+'[6]35'!$M$18/10^6</f>
        <v>6.4501000000000003E-2</v>
      </c>
      <c r="J55" s="21">
        <f>+'[6]35'!$N$18/10^6</f>
        <v>6.7460999999999993E-2</v>
      </c>
      <c r="K55" s="21">
        <f>+'[6]35'!$O$18/10^6</f>
        <v>6.0885000000000002E-2</v>
      </c>
      <c r="L55" s="21">
        <f>+'[6]35'!$Q$18/10^6</f>
        <v>5.7778000000000003E-2</v>
      </c>
      <c r="M55" s="21">
        <f>+'[6]35'!$R$18/10^6</f>
        <v>5.6564000000000003E-2</v>
      </c>
      <c r="N55" s="21">
        <f>+'[6]35'!$S$18/10^6</f>
        <v>5.3657999999999997E-2</v>
      </c>
      <c r="O55" s="22">
        <f t="shared" si="2"/>
        <v>0.69024400000000008</v>
      </c>
    </row>
    <row r="56" spans="1:15">
      <c r="A56" s="10">
        <v>1028</v>
      </c>
      <c r="B56" s="10" t="s">
        <v>37</v>
      </c>
      <c r="C56" s="21">
        <f>+'[6]36'!$E$18/10^6</f>
        <v>0.27322600000000002</v>
      </c>
      <c r="D56" s="21">
        <f>+'[6]36'!$F$18/10^6</f>
        <v>0.29020400000000002</v>
      </c>
      <c r="E56" s="21">
        <f>+'[6]36'!$G$18/10^6</f>
        <v>0.27586300000000002</v>
      </c>
      <c r="F56" s="21">
        <f>+'[6]36'!$I$18/10^6</f>
        <v>0.29286899999999999</v>
      </c>
      <c r="G56" s="21">
        <f>+'[6]36'!$J$18/10^6</f>
        <v>0.28128900000000001</v>
      </c>
      <c r="H56" s="21">
        <f>+'[6]36'!$K$18/10^6</f>
        <v>0.26120399999999999</v>
      </c>
      <c r="I56" s="21">
        <f>+'[6]36'!$M$18/10^6</f>
        <v>0.31562600000000002</v>
      </c>
      <c r="J56" s="21">
        <f>+'[6]36'!$N$18/10^6</f>
        <v>0.31608900000000001</v>
      </c>
      <c r="K56" s="21">
        <f>+'[6]36'!$O$18/10^6</f>
        <v>0.31804500000000002</v>
      </c>
      <c r="L56" s="21">
        <f>+'[6]36'!$Q$18/10^6</f>
        <v>0.30050100000000002</v>
      </c>
      <c r="M56" s="21">
        <f>+'[6]36'!$R$18/10^6</f>
        <v>0.29416300000000001</v>
      </c>
      <c r="N56" s="21">
        <f>+'[6]36'!$S$18/10^6</f>
        <v>0.29963800000000002</v>
      </c>
      <c r="O56" s="22">
        <f t="shared" si="2"/>
        <v>3.5187170000000005</v>
      </c>
    </row>
    <row r="57" spans="1:15">
      <c r="A57" s="10">
        <v>1029</v>
      </c>
      <c r="B57" s="10" t="s">
        <v>38</v>
      </c>
      <c r="C57" s="21">
        <f>+'[6]37'!$E$18/10^6</f>
        <v>3.8582999999999999E-2</v>
      </c>
      <c r="D57" s="21">
        <f>+'[6]37'!$F$18/10^6</f>
        <v>3.9836000000000003E-2</v>
      </c>
      <c r="E57" s="21">
        <f>+'[6]37'!$G$18/10^6</f>
        <v>3.7462000000000002E-2</v>
      </c>
      <c r="F57" s="21">
        <f>+'[6]37'!$I$18/10^6</f>
        <v>4.3839999999999997E-2</v>
      </c>
      <c r="G57" s="21">
        <f>+'[6]37'!$J$18/10^6</f>
        <v>3.7860999999999999E-2</v>
      </c>
      <c r="H57" s="21">
        <f>+'[6]37'!$K$18/10^6</f>
        <v>3.8258E-2</v>
      </c>
      <c r="I57" s="21">
        <f>+'[6]37'!$M$18/10^6</f>
        <v>4.6705000000000003E-2</v>
      </c>
      <c r="J57" s="21">
        <f>+'[6]37'!$N$18/10^6</f>
        <v>4.6310999999999998E-2</v>
      </c>
      <c r="K57" s="21">
        <f>+'[6]37'!$O$18/10^6</f>
        <v>4.4096000000000003E-2</v>
      </c>
      <c r="L57" s="21">
        <f>+'[6]37'!$Q$18/10^6</f>
        <v>3.8714999999999999E-2</v>
      </c>
      <c r="M57" s="21">
        <f>+'[6]37'!$R$18/10^6</f>
        <v>3.9841000000000001E-2</v>
      </c>
      <c r="N57" s="21">
        <f>+'[6]37'!$S$18/10^6</f>
        <v>4.0169000000000003E-2</v>
      </c>
      <c r="O57" s="22">
        <f t="shared" si="2"/>
        <v>0.49167700000000003</v>
      </c>
    </row>
    <row r="58" spans="1:15">
      <c r="A58" s="15">
        <v>1030</v>
      </c>
      <c r="B58" s="15" t="s">
        <v>18</v>
      </c>
      <c r="C58" s="23">
        <f>+'[6]17'!$E$18/10^6</f>
        <v>5.7845000000000001E-2</v>
      </c>
      <c r="D58" s="23">
        <f>+'[6]17'!$F$18/10^6</f>
        <v>5.6369000000000002E-2</v>
      </c>
      <c r="E58" s="23">
        <f>+'[6]17'!$G$18/10^6</f>
        <v>5.5749E-2</v>
      </c>
      <c r="F58" s="23">
        <f>+'[6]17'!$I$18/10^6</f>
        <v>5.7960999999999999E-2</v>
      </c>
      <c r="G58" s="23">
        <f>+'[6]17'!$J$18/10^6</f>
        <v>5.2158999999999997E-2</v>
      </c>
      <c r="H58" s="23">
        <f>+'[6]17'!$K$18/10^6</f>
        <v>5.5241999999999999E-2</v>
      </c>
      <c r="I58" s="23">
        <f>+'[6]17'!$M$18/10^6</f>
        <v>6.6059999999999994E-2</v>
      </c>
      <c r="J58" s="23">
        <f>+'[6]17'!$N$18/10^6</f>
        <v>6.2583E-2</v>
      </c>
      <c r="K58" s="23">
        <f>+'[6]17'!$O$18/10^6</f>
        <v>6.3238000000000003E-2</v>
      </c>
      <c r="L58" s="23">
        <f>+'[6]17'!$Q$18/10^6</f>
        <v>5.8351E-2</v>
      </c>
      <c r="M58" s="23">
        <f>+'[6]17'!$R$18/10^6</f>
        <v>5.7133000000000003E-2</v>
      </c>
      <c r="N58" s="23">
        <f>+'[6]17'!$S$18/10^6</f>
        <v>5.9128E-2</v>
      </c>
      <c r="O58" s="24">
        <f t="shared" si="2"/>
        <v>0.70181800000000005</v>
      </c>
    </row>
    <row r="59" spans="1:15">
      <c r="A59" s="4">
        <v>10300</v>
      </c>
      <c r="B59" s="4" t="s">
        <v>62</v>
      </c>
      <c r="C59" s="18">
        <f>SUM(C32:C58)</f>
        <v>6.3477947999999991</v>
      </c>
      <c r="D59" s="18">
        <f t="shared" ref="D59:N59" si="3">SUM(D32:D58)</f>
        <v>6.5493511</v>
      </c>
      <c r="E59" s="18">
        <f t="shared" si="3"/>
        <v>6.4957338</v>
      </c>
      <c r="F59" s="18">
        <f t="shared" si="3"/>
        <v>6.7670728999999996</v>
      </c>
      <c r="G59" s="18">
        <f t="shared" si="3"/>
        <v>6.5287675999999992</v>
      </c>
      <c r="H59" s="18">
        <f t="shared" si="3"/>
        <v>6.4386652400000015</v>
      </c>
      <c r="I59" s="18">
        <f t="shared" si="3"/>
        <v>7.2577796000000019</v>
      </c>
      <c r="J59" s="18">
        <f t="shared" si="3"/>
        <v>7.5005653000000017</v>
      </c>
      <c r="K59" s="18">
        <f t="shared" si="3"/>
        <v>7.2010504000000006</v>
      </c>
      <c r="L59" s="18">
        <f t="shared" si="3"/>
        <v>6.7898078999999996</v>
      </c>
      <c r="M59" s="18">
        <f t="shared" si="3"/>
        <v>6.8082455999999993</v>
      </c>
      <c r="N59" s="18">
        <f t="shared" si="3"/>
        <v>6.8211418000000004</v>
      </c>
      <c r="O59" s="18">
        <f t="shared" si="2"/>
        <v>81.505976039999993</v>
      </c>
    </row>
    <row r="60" spans="1:15">
      <c r="A60" s="32"/>
      <c r="B60" s="32"/>
      <c r="C60"/>
      <c r="D60"/>
      <c r="E60"/>
      <c r="F60"/>
      <c r="G60"/>
      <c r="H60"/>
      <c r="I60"/>
      <c r="J60"/>
      <c r="K60"/>
      <c r="L60"/>
      <c r="M60"/>
      <c r="N60"/>
      <c r="O60" s="32"/>
    </row>
    <row r="61" spans="1:15">
      <c r="A61" s="3" t="s">
        <v>55</v>
      </c>
      <c r="B61" s="3" t="s">
        <v>40</v>
      </c>
      <c r="C61" s="3" t="s">
        <v>0</v>
      </c>
      <c r="D61" s="3" t="s">
        <v>1</v>
      </c>
      <c r="E61" s="3" t="s">
        <v>2</v>
      </c>
      <c r="F61" s="3" t="s">
        <v>3</v>
      </c>
      <c r="G61" s="3" t="s">
        <v>4</v>
      </c>
      <c r="H61" s="3" t="s">
        <v>5</v>
      </c>
      <c r="I61" s="3" t="s">
        <v>6</v>
      </c>
      <c r="J61" s="3" t="s">
        <v>7</v>
      </c>
      <c r="K61" s="3" t="s">
        <v>8</v>
      </c>
      <c r="L61" s="3" t="s">
        <v>9</v>
      </c>
      <c r="M61" s="3" t="s">
        <v>10</v>
      </c>
      <c r="N61" s="3" t="s">
        <v>11</v>
      </c>
      <c r="O61" s="3" t="s">
        <v>62</v>
      </c>
    </row>
    <row r="62" spans="1:15">
      <c r="A62" s="7">
        <v>1004</v>
      </c>
      <c r="B62" s="7" t="s">
        <v>99</v>
      </c>
      <c r="C62" s="19">
        <f>+'[6]11'!$E$23/10^6</f>
        <v>1.343682</v>
      </c>
      <c r="D62" s="19">
        <f>+'[6]11'!$F$23/10^6</f>
        <v>1.382023</v>
      </c>
      <c r="E62" s="19">
        <f>+'[6]11'!$G$23/10^6</f>
        <v>1.047868</v>
      </c>
      <c r="F62" s="19">
        <f>+'[6]11'!$I$23/10^6</f>
        <v>0.85846599999999995</v>
      </c>
      <c r="G62" s="19">
        <f>+'[6]11'!$J$23/10^6</f>
        <v>0.98501399999999995</v>
      </c>
      <c r="H62" s="19">
        <f>+'[6]11'!$K$23/10^6</f>
        <v>1.1917599999999999</v>
      </c>
      <c r="I62" s="19">
        <f>+'[6]11'!$M$23/10^6</f>
        <v>0.98074799999999995</v>
      </c>
      <c r="J62" s="19">
        <f>+'[6]11'!$N$23/10^6</f>
        <v>1.0408029999999999</v>
      </c>
      <c r="K62" s="19">
        <f>+'[6]11'!$O$23/10^6</f>
        <v>0.94140699999999999</v>
      </c>
      <c r="L62" s="19">
        <f>+'[6]11'!$Q$23/10^6</f>
        <v>1.1723539999999999</v>
      </c>
      <c r="M62" s="19">
        <f>+'[6]11'!$R$23/10^6</f>
        <v>1.1223240000000001</v>
      </c>
      <c r="N62" s="19">
        <f>+'[6]11'!$S$23/10^6</f>
        <v>1.0458959999999999</v>
      </c>
      <c r="O62" s="20">
        <f>SUM(C62:N62)</f>
        <v>13.112345000000001</v>
      </c>
    </row>
    <row r="63" spans="1:15">
      <c r="A63" s="10">
        <v>1005</v>
      </c>
      <c r="B63" s="10" t="s">
        <v>13</v>
      </c>
      <c r="C63" s="21">
        <f>+'[6]12'!$E$23/10^6</f>
        <v>9.3509999999999999E-3</v>
      </c>
      <c r="D63" s="21">
        <f>+'[6]12'!$F$23/10^6</f>
        <v>9.2650000000000007E-3</v>
      </c>
      <c r="E63" s="21">
        <f>+'[6]12'!$G$23/10^6</f>
        <v>8.7550000000000006E-3</v>
      </c>
      <c r="F63" s="21">
        <f>+'[6]12'!$I$23/10^6</f>
        <v>8.6210000000000002E-3</v>
      </c>
      <c r="G63" s="21">
        <f>+'[6]12'!$J$23/10^6</f>
        <v>6.5319999999999996E-3</v>
      </c>
      <c r="H63" s="21">
        <f>+'[6]12'!$K$23/10^6</f>
        <v>6.012E-3</v>
      </c>
      <c r="I63" s="21">
        <f>+'[6]12'!$M$23/10^6</f>
        <v>7.7669999999999996E-3</v>
      </c>
      <c r="J63" s="21">
        <f>+'[6]12'!$N$23/10^6</f>
        <v>6.6930000000000002E-3</v>
      </c>
      <c r="K63" s="21">
        <f>+'[6]12'!$O$23/10^6</f>
        <v>6.0829999999999999E-3</v>
      </c>
      <c r="L63" s="21">
        <f>+'[6]12'!$Q$23/10^6</f>
        <v>6.0350000000000004E-3</v>
      </c>
      <c r="M63" s="21">
        <f>+'[6]12'!$R$23/10^6</f>
        <v>5.9189999999999998E-3</v>
      </c>
      <c r="N63" s="21">
        <f>+'[6]12'!$S$23/10^6</f>
        <v>6.6899999999999998E-3</v>
      </c>
      <c r="O63" s="22">
        <f t="shared" ref="O63:O89" si="4">SUM(C63:N63)</f>
        <v>8.7722999999999995E-2</v>
      </c>
    </row>
    <row r="64" spans="1:15">
      <c r="A64" s="10">
        <v>1006</v>
      </c>
      <c r="B64" s="10" t="s">
        <v>14</v>
      </c>
      <c r="C64" s="21">
        <f>+'[6]13'!$E$23/10^6</f>
        <v>4.3672999999999997E-2</v>
      </c>
      <c r="D64" s="21">
        <f>+'[6]13'!$F$23/10^6</f>
        <v>5.0151000000000001E-2</v>
      </c>
      <c r="E64" s="21">
        <f>+'[6]13'!$G$23/10^6</f>
        <v>4.0971E-2</v>
      </c>
      <c r="F64" s="21">
        <f>+'[6]13'!$I$23/10^6</f>
        <v>3.8115000000000003E-2</v>
      </c>
      <c r="G64" s="21">
        <f>+'[6]13'!$J$23/10^6</f>
        <v>4.0501000000000002E-2</v>
      </c>
      <c r="H64" s="21">
        <f>+'[6]13'!$K$23/10^6</f>
        <v>3.6887000000000003E-2</v>
      </c>
      <c r="I64" s="21">
        <f>+'[6]13'!$M$23/10^6</f>
        <v>3.4300999999999998E-2</v>
      </c>
      <c r="J64" s="21">
        <f>+'[6]13'!$N$23/10^6</f>
        <v>4.7155000000000002E-2</v>
      </c>
      <c r="K64" s="21">
        <f>+'[6]13'!$O$23/10^6</f>
        <v>4.5074999999999997E-2</v>
      </c>
      <c r="L64" s="21">
        <f>+'[6]13'!$Q$23/10^6</f>
        <v>4.1001999999999997E-2</v>
      </c>
      <c r="M64" s="21">
        <f>+'[6]13'!$R$23/10^6</f>
        <v>4.1495999999999998E-2</v>
      </c>
      <c r="N64" s="21">
        <f>+'[6]13'!$S$23/10^6</f>
        <v>5.4717000000000002E-2</v>
      </c>
      <c r="O64" s="22">
        <f t="shared" si="4"/>
        <v>0.51404399999999995</v>
      </c>
    </row>
    <row r="65" spans="1:15">
      <c r="A65" s="10">
        <v>1007</v>
      </c>
      <c r="B65" s="10" t="s">
        <v>15</v>
      </c>
      <c r="C65" s="21">
        <f>+'[6]14'!$E$23/10^6</f>
        <v>0.11619</v>
      </c>
      <c r="D65" s="21">
        <f>+'[6]14'!$F$23/10^6</f>
        <v>0.106988</v>
      </c>
      <c r="E65" s="21">
        <f>+'[6]14'!$G$23/10^6</f>
        <v>9.1215000000000004E-2</v>
      </c>
      <c r="F65" s="21">
        <f>+'[6]14'!$I$23/10^6</f>
        <v>9.8018999999999995E-2</v>
      </c>
      <c r="G65" s="21">
        <f>+'[6]14'!$J$23/10^6</f>
        <v>9.6350000000000005E-2</v>
      </c>
      <c r="H65" s="21">
        <f>+'[6]14'!$K$23/10^6</f>
        <v>0.101747</v>
      </c>
      <c r="I65" s="21">
        <f>+'[6]14'!$M$23/10^6</f>
        <v>0.104793</v>
      </c>
      <c r="J65" s="21">
        <f>+'[6]14'!$N$23/10^6</f>
        <v>0.119958</v>
      </c>
      <c r="K65" s="21">
        <f>+'[6]14'!$O$23/10^6</f>
        <v>0.11093</v>
      </c>
      <c r="L65" s="21">
        <f>+'[6]14'!$Q$23/10^6</f>
        <v>0.100994</v>
      </c>
      <c r="M65" s="21">
        <f>+'[6]14'!$R$23/10^6</f>
        <v>0.10355200000000001</v>
      </c>
      <c r="N65" s="21">
        <f>+'[6]14'!$S$23/10^6</f>
        <v>0.12671499999999999</v>
      </c>
      <c r="O65" s="22">
        <f t="shared" si="4"/>
        <v>1.2774510000000001</v>
      </c>
    </row>
    <row r="66" spans="1:15">
      <c r="A66" s="10">
        <v>1008</v>
      </c>
      <c r="B66" s="10" t="s">
        <v>16</v>
      </c>
      <c r="C66" s="21">
        <f>+'[6]15'!$E$23/10^6</f>
        <v>1.7198000000000001E-2</v>
      </c>
      <c r="D66" s="21">
        <f>+'[6]15'!$F$23/10^6</f>
        <v>1.5724999999999999E-2</v>
      </c>
      <c r="E66" s="21">
        <f>+'[6]15'!$G$23/10^6</f>
        <v>1.9369999999999998E-2</v>
      </c>
      <c r="F66" s="21">
        <f>+'[6]15'!$I$23/10^6</f>
        <v>1.6389000000000001E-2</v>
      </c>
      <c r="G66" s="21">
        <f>+'[6]15'!$J$23/10^6</f>
        <v>1.7458000000000001E-2</v>
      </c>
      <c r="H66" s="21">
        <f>+'[6]15'!$K$23/10^6</f>
        <v>2.1662000000000001E-2</v>
      </c>
      <c r="I66" s="21">
        <f>+'[6]15'!$M$23/10^6</f>
        <v>2.2017999999999999E-2</v>
      </c>
      <c r="J66" s="21">
        <f>+'[6]15'!$N$23/10^6</f>
        <v>1.8985999999999999E-2</v>
      </c>
      <c r="K66" s="21">
        <f>+'[6]15'!$O$23/10^6</f>
        <v>1.9134999999999999E-2</v>
      </c>
      <c r="L66" s="21">
        <f>+'[6]15'!$Q$23/10^6</f>
        <v>2.1963E-2</v>
      </c>
      <c r="M66" s="21">
        <f>+'[6]15'!$R$23/10^6</f>
        <v>1.7099E-2</v>
      </c>
      <c r="N66" s="21">
        <f>+'[6]15'!$S$23/10^6</f>
        <v>1.7860999999999998E-2</v>
      </c>
      <c r="O66" s="22">
        <f t="shared" si="4"/>
        <v>0.22486400000000001</v>
      </c>
    </row>
    <row r="67" spans="1:15">
      <c r="A67" s="10">
        <v>1009</v>
      </c>
      <c r="B67" s="10" t="s">
        <v>17</v>
      </c>
      <c r="C67" s="21">
        <f>+'[6]16'!$E$23/10^6</f>
        <v>3.2343399999999994E-2</v>
      </c>
      <c r="D67" s="21">
        <f>+'[6]16'!$F$23/10^6</f>
        <v>2.9180300000000003E-2</v>
      </c>
      <c r="E67" s="21">
        <f>+'[6]16'!$G$23/10^6</f>
        <v>3.1246300000000005E-2</v>
      </c>
      <c r="F67" s="21">
        <f>+'[6]16'!$I$23/10^6</f>
        <v>2.7749300000000005E-2</v>
      </c>
      <c r="G67" s="21">
        <f>+'[6]16'!$J$23/10^6</f>
        <v>2.5108999999999999E-2</v>
      </c>
      <c r="H67" s="21">
        <f>+'[6]16'!$K$23/10^6</f>
        <v>2.4071100000000005E-2</v>
      </c>
      <c r="I67" s="21">
        <f>+'[6]16'!$M$23/10^6</f>
        <v>2.3897199999999997E-2</v>
      </c>
      <c r="J67" s="21">
        <f>+'[6]16'!$N$23/10^6</f>
        <v>2.3916899999999994E-2</v>
      </c>
      <c r="K67" s="21">
        <f>+'[6]16'!$O$23/10^6</f>
        <v>2.5631500000000002E-2</v>
      </c>
      <c r="L67" s="21">
        <f>+'[6]16'!$Q$23/10^6</f>
        <v>2.5741E-2</v>
      </c>
      <c r="M67" s="21">
        <f>+'[6]16'!$R$23/10^6</f>
        <v>2.4797100000000006E-2</v>
      </c>
      <c r="N67" s="21">
        <f>+'[6]16'!$S$23/10^6</f>
        <v>2.0345679999999994E-2</v>
      </c>
      <c r="O67" s="22">
        <f t="shared" si="4"/>
        <v>0.31402878000000001</v>
      </c>
    </row>
    <row r="68" spans="1:15">
      <c r="A68" s="10">
        <v>1010</v>
      </c>
      <c r="B68" s="10" t="s">
        <v>19</v>
      </c>
      <c r="C68" s="21">
        <f>+'[6]18'!$E$23/10^6</f>
        <v>6.0010000000000001E-2</v>
      </c>
      <c r="D68" s="21">
        <f>+'[6]18'!$F$23/10^6</f>
        <v>6.1173999999999999E-2</v>
      </c>
      <c r="E68" s="21">
        <f>+'[6]18'!$G$23/10^6</f>
        <v>6.2580999999999998E-2</v>
      </c>
      <c r="F68" s="21">
        <f>+'[6]18'!$I$23/10^6</f>
        <v>5.8339000000000002E-2</v>
      </c>
      <c r="G68" s="21">
        <f>+'[6]18'!$J$23/10^6</f>
        <v>5.654E-2</v>
      </c>
      <c r="H68" s="21">
        <f>+'[6]18'!$K$23/10^6</f>
        <v>5.4877000000000002E-2</v>
      </c>
      <c r="I68" s="21">
        <f>+'[6]18'!$M$23/10^6</f>
        <v>5.8770000000000003E-2</v>
      </c>
      <c r="J68" s="21">
        <f>+'[6]18'!$N$23/10^6</f>
        <v>5.9517E-2</v>
      </c>
      <c r="K68" s="21">
        <f>+'[6]18'!$O$23/10^6</f>
        <v>4.4784999999999998E-2</v>
      </c>
      <c r="L68" s="21">
        <f>+'[6]18'!$Q$23/10^6</f>
        <v>5.2426E-2</v>
      </c>
      <c r="M68" s="21">
        <f>+'[6]18'!$R$23/10^6</f>
        <v>4.8543999999999997E-2</v>
      </c>
      <c r="N68" s="21">
        <f>+'[6]18'!$S$23/10^6</f>
        <v>4.5214999999999998E-2</v>
      </c>
      <c r="O68" s="22">
        <f t="shared" si="4"/>
        <v>0.66277799999999998</v>
      </c>
    </row>
    <row r="69" spans="1:15">
      <c r="A69" s="10">
        <v>1011</v>
      </c>
      <c r="B69" s="10" t="s">
        <v>20</v>
      </c>
      <c r="C69" s="21">
        <f>+'[6]19'!$E$23/10^6</f>
        <v>9.4059999999999994E-3</v>
      </c>
      <c r="D69" s="21">
        <f>+'[6]19'!$F$23/10^6</f>
        <v>1.0515999999999999E-2</v>
      </c>
      <c r="E69" s="21">
        <f>+'[6]19'!$G$23/10^6</f>
        <v>9.6810000000000004E-3</v>
      </c>
      <c r="F69" s="21">
        <f>+'[6]19'!$I$23/10^6</f>
        <v>9.7149999999999997E-3</v>
      </c>
      <c r="G69" s="21">
        <f>+'[6]19'!$J$23/10^6</f>
        <v>9.8150000000000008E-3</v>
      </c>
      <c r="H69" s="21">
        <f>+'[6]19'!$K$23/10^6</f>
        <v>9.9640000000000006E-3</v>
      </c>
      <c r="I69" s="21">
        <f>+'[6]19'!$M$23/10^6</f>
        <v>1.218E-2</v>
      </c>
      <c r="J69" s="21">
        <f>+'[6]19'!$N$23/10^6</f>
        <v>1.1724999999999999E-2</v>
      </c>
      <c r="K69" s="21">
        <f>+'[6]19'!$O$23/10^6</f>
        <v>1.1975E-2</v>
      </c>
      <c r="L69" s="21">
        <f>+'[6]19'!$Q$23/10^6</f>
        <v>1.0198E-2</v>
      </c>
      <c r="M69" s="21">
        <f>+'[6]19'!$R$23/10^6</f>
        <v>1.0403000000000001E-2</v>
      </c>
      <c r="N69" s="21">
        <f>+'[6]19'!$S$23/10^6</f>
        <v>1.0442999999999999E-2</v>
      </c>
      <c r="O69" s="22">
        <f t="shared" si="4"/>
        <v>0.12602099999999999</v>
      </c>
    </row>
    <row r="70" spans="1:15">
      <c r="A70" s="10">
        <v>1012</v>
      </c>
      <c r="B70" s="10" t="s">
        <v>21</v>
      </c>
      <c r="C70" s="21">
        <f>+'[6]20'!$E$23/10^6</f>
        <v>9.3646999999999994E-2</v>
      </c>
      <c r="D70" s="21">
        <f>+'[6]20'!$F$23/10^6</f>
        <v>8.9863999999999999E-2</v>
      </c>
      <c r="E70" s="21">
        <f>+'[6]20'!$G$23/10^6</f>
        <v>9.2854000000000006E-2</v>
      </c>
      <c r="F70" s="21">
        <f>+'[6]20'!$I$23/10^6</f>
        <v>9.0509999999999993E-2</v>
      </c>
      <c r="G70" s="21">
        <f>+'[6]20'!$J$23/10^6</f>
        <v>8.6166999999999994E-2</v>
      </c>
      <c r="H70" s="21">
        <f>+'[6]20'!$K$23/10^6</f>
        <v>8.6733000000000005E-2</v>
      </c>
      <c r="I70" s="21">
        <f>+'[6]20'!$M$23/10^6</f>
        <v>9.0962000000000001E-2</v>
      </c>
      <c r="J70" s="21">
        <f>+'[6]20'!$N$23/10^6</f>
        <v>8.1009999999999999E-2</v>
      </c>
      <c r="K70" s="21">
        <f>+'[6]20'!$O$23/10^6</f>
        <v>8.1764000000000003E-2</v>
      </c>
      <c r="L70" s="21">
        <f>+'[6]20'!$Q$23/10^6</f>
        <v>8.5642999999999997E-2</v>
      </c>
      <c r="M70" s="21">
        <f>+'[6]20'!$R$23/10^6</f>
        <v>8.2580000000000001E-2</v>
      </c>
      <c r="N70" s="21">
        <f>+'[6]20'!$S$23/10^6</f>
        <v>8.4088999999999997E-2</v>
      </c>
      <c r="O70" s="22">
        <f t="shared" si="4"/>
        <v>1.0458229999999999</v>
      </c>
    </row>
    <row r="71" spans="1:15">
      <c r="A71" s="10">
        <v>1013</v>
      </c>
      <c r="B71" s="10" t="s">
        <v>22</v>
      </c>
      <c r="C71" s="21">
        <f>+'[6]21'!$E$23/10^6</f>
        <v>4.1920000000000004E-3</v>
      </c>
      <c r="D71" s="21">
        <f>+'[6]21'!$F$23/10^6</f>
        <v>4.3359999999999996E-3</v>
      </c>
      <c r="E71" s="21">
        <f>+'[6]21'!$G$23/10^6</f>
        <v>3.9459999999999999E-3</v>
      </c>
      <c r="F71" s="21">
        <f>+'[6]21'!$I$23/10^6</f>
        <v>4.1570000000000001E-3</v>
      </c>
      <c r="G71" s="21">
        <f>+'[6]21'!$J$23/10^6</f>
        <v>4.0020000000000003E-3</v>
      </c>
      <c r="H71" s="21">
        <f>+'[6]21'!$K$23/10^6</f>
        <v>4.0010000000000002E-3</v>
      </c>
      <c r="I71" s="21">
        <f>+'[6]21'!$M$23/10^6</f>
        <v>5.28E-3</v>
      </c>
      <c r="J71" s="21">
        <f>+'[6]21'!$N$23/10^6</f>
        <v>4.3319999999999999E-3</v>
      </c>
      <c r="K71" s="21">
        <f>+'[6]21'!$O$23/10^6</f>
        <v>4.3750000000000004E-3</v>
      </c>
      <c r="L71" s="21">
        <f>+'[6]21'!$Q$23/10^6</f>
        <v>4.8190000000000004E-3</v>
      </c>
      <c r="M71" s="21">
        <f>+'[6]21'!$R$23/10^6</f>
        <v>4.3629999999999997E-3</v>
      </c>
      <c r="N71" s="21">
        <f>+'[6]21'!$S$23/10^6</f>
        <v>4.2059999999999997E-3</v>
      </c>
      <c r="O71" s="22">
        <f t="shared" si="4"/>
        <v>5.2009000000000007E-2</v>
      </c>
    </row>
    <row r="72" spans="1:15">
      <c r="A72" s="10">
        <v>1014</v>
      </c>
      <c r="B72" s="10" t="s">
        <v>23</v>
      </c>
      <c r="C72" s="21">
        <f>+'[6]22'!$E$23/10^6</f>
        <v>0.195213</v>
      </c>
      <c r="D72" s="21">
        <f>+'[6]22'!$F$23/10^6</f>
        <v>0.157913</v>
      </c>
      <c r="E72" s="21">
        <f>+'[6]22'!$G$23/10^6</f>
        <v>0.181425</v>
      </c>
      <c r="F72" s="21">
        <f>+'[6]22'!$I$23/10^6</f>
        <v>0.20596100000000001</v>
      </c>
      <c r="G72" s="21">
        <f>+'[6]22'!$J$23/10^6</f>
        <v>0.18371899999999999</v>
      </c>
      <c r="H72" s="21">
        <f>+'[6]22'!$K$23/10^6</f>
        <v>0.33041799999999999</v>
      </c>
      <c r="I72" s="21">
        <f>+'[6]22'!$M$23/10^6</f>
        <v>0.192026</v>
      </c>
      <c r="J72" s="21">
        <f>+'[6]22'!$N$23/10^6</f>
        <v>0.16678999999999999</v>
      </c>
      <c r="K72" s="21">
        <f>+'[6]22'!$O$23/10^6</f>
        <v>0.139436</v>
      </c>
      <c r="L72" s="21">
        <f>+'[6]22'!$Q$23/10^6</f>
        <v>0.18292600000000001</v>
      </c>
      <c r="M72" s="21">
        <f>+'[6]22'!$R$23/10^6</f>
        <v>0.27387499999999998</v>
      </c>
      <c r="N72" s="21">
        <f>+'[6]22'!$S$23/10^6</f>
        <v>0.25543733999999996</v>
      </c>
      <c r="O72" s="22">
        <f t="shared" si="4"/>
        <v>2.4651393399999999</v>
      </c>
    </row>
    <row r="73" spans="1:15">
      <c r="A73" s="10">
        <v>1015</v>
      </c>
      <c r="B73" s="10" t="s">
        <v>24</v>
      </c>
      <c r="C73" s="21">
        <f>+'[6]23'!$E$23/10^6</f>
        <v>2.7791E-2</v>
      </c>
      <c r="D73" s="21">
        <f>+'[6]23'!$F$23/10^6</f>
        <v>2.6120399999999995E-2</v>
      </c>
      <c r="E73" s="21">
        <f>+'[6]23'!$G$23/10^6</f>
        <v>8.5457499999999995E-3</v>
      </c>
      <c r="F73" s="21">
        <f>+'[6]23'!$I$23/10^6</f>
        <v>1.15675E-2</v>
      </c>
      <c r="G73" s="21">
        <f>+'[6]23'!$J$23/10^6</f>
        <v>8.9381000000000061E-3</v>
      </c>
      <c r="H73" s="21">
        <f>+'[6]23'!$K$23/10^6</f>
        <v>8.9361999999999966E-3</v>
      </c>
      <c r="I73" s="21">
        <f>+'[6]23'!$M$23/10^6</f>
        <v>8.0513000000000026E-3</v>
      </c>
      <c r="J73" s="21">
        <f>+'[6]23'!$N$23/10^6</f>
        <v>1.3049199999999997E-2</v>
      </c>
      <c r="K73" s="21">
        <f>+'[6]23'!$O$23/10^6</f>
        <v>1.33635E-2</v>
      </c>
      <c r="L73" s="21">
        <f>+'[6]23'!$Q$23/10^6</f>
        <v>1.2815700000000011E-2</v>
      </c>
      <c r="M73" s="21">
        <f>+'[6]23'!$R$23/10^6</f>
        <v>1.2878899999999993E-2</v>
      </c>
      <c r="N73" s="21">
        <f>+'[6]23'!$S$23/10^6</f>
        <v>1.0508100000000006E-2</v>
      </c>
      <c r="O73" s="22">
        <f t="shared" si="4"/>
        <v>0.16256565000000001</v>
      </c>
    </row>
    <row r="74" spans="1:15">
      <c r="A74" s="10">
        <v>1016</v>
      </c>
      <c r="B74" s="10" t="s">
        <v>25</v>
      </c>
      <c r="C74" s="21">
        <f>+'[6]24'!$E$23/10^6</f>
        <v>4.4128800000000003E-2</v>
      </c>
      <c r="D74" s="21">
        <f>+'[6]24'!$F$23/10^6</f>
        <v>4.4744199999999998E-2</v>
      </c>
      <c r="E74" s="21">
        <f>+'[6]24'!$G$23/10^6</f>
        <v>6.5295199999999998E-2</v>
      </c>
      <c r="F74" s="21">
        <f>+'[6]24'!$I$23/10^6</f>
        <v>7.4152300000000004E-2</v>
      </c>
      <c r="G74" s="21">
        <f>+'[6]24'!$J$23/10^6</f>
        <v>6.2618300000000002E-2</v>
      </c>
      <c r="H74" s="21">
        <f>+'[6]24'!$K$23/10^6</f>
        <v>6.3387300000000008E-2</v>
      </c>
      <c r="I74" s="21">
        <f>+'[6]24'!$M$23/10^6</f>
        <v>5.8488100000000008E-2</v>
      </c>
      <c r="J74" s="21">
        <f>+'[6]24'!$N$23/10^6</f>
        <v>3.2289600000000009E-2</v>
      </c>
      <c r="K74" s="21">
        <f>+'[6]24'!$O$23/10^6</f>
        <v>2.3652600000000006E-2</v>
      </c>
      <c r="L74" s="21">
        <f>+'[6]24'!$Q$23/10^6</f>
        <v>3.7791499999999999E-2</v>
      </c>
      <c r="M74" s="21">
        <f>+'[6]24'!$R$23/10^6</f>
        <v>4.0249399999999991E-2</v>
      </c>
      <c r="N74" s="21">
        <f>+'[6]24'!$S$23/10^6</f>
        <v>5.0830399999999991E-2</v>
      </c>
      <c r="O74" s="22">
        <f t="shared" si="4"/>
        <v>0.59762769999999998</v>
      </c>
    </row>
    <row r="75" spans="1:15">
      <c r="A75" s="10">
        <v>1017</v>
      </c>
      <c r="B75" s="10" t="s">
        <v>26</v>
      </c>
      <c r="C75" s="21">
        <f>+'[6]25'!$E$23/10^6</f>
        <v>0.115157</v>
      </c>
      <c r="D75" s="21">
        <f>+'[6]25'!$F$23/10^6</f>
        <v>0.10440000000000001</v>
      </c>
      <c r="E75" s="21">
        <f>+'[6]25'!$G$23/10^6</f>
        <v>0.116481</v>
      </c>
      <c r="F75" s="21">
        <f>+'[6]25'!$I$23/10^6</f>
        <v>8.7913000000000005E-2</v>
      </c>
      <c r="G75" s="21">
        <f>+'[6]25'!$J$23/10^6</f>
        <v>7.0763999999999994E-2</v>
      </c>
      <c r="H75" s="21">
        <f>+'[6]25'!$K$23/10^6</f>
        <v>9.4240000000000004E-2</v>
      </c>
      <c r="I75" s="21">
        <f>+'[6]25'!$M$23/10^6</f>
        <v>4.8258000000000002E-2</v>
      </c>
      <c r="J75" s="21">
        <f>+'[6]25'!$N$23/10^6</f>
        <v>4.2811000000000002E-2</v>
      </c>
      <c r="K75" s="21">
        <f>+'[6]25'!$O$23/10^6</f>
        <v>5.1739E-2</v>
      </c>
      <c r="L75" s="21">
        <f>+'[6]25'!$Q$23/10^6</f>
        <v>6.3216999999999995E-2</v>
      </c>
      <c r="M75" s="21">
        <f>+'[6]25'!$R$23/10^6</f>
        <v>5.9766E-2</v>
      </c>
      <c r="N75" s="21">
        <f>+'[6]25'!$S$23/10^6</f>
        <v>6.1162000000000001E-2</v>
      </c>
      <c r="O75" s="22">
        <f t="shared" si="4"/>
        <v>0.91590800000000006</v>
      </c>
    </row>
    <row r="76" spans="1:15">
      <c r="A76" s="10">
        <v>1018</v>
      </c>
      <c r="B76" s="10" t="s">
        <v>27</v>
      </c>
      <c r="C76" s="21">
        <f>+'[6]26'!$E$23/10^6</f>
        <v>4.0154000000000002E-2</v>
      </c>
      <c r="D76" s="21">
        <f>+'[6]26'!$F$23/10^6</f>
        <v>3.8990999999999998E-2</v>
      </c>
      <c r="E76" s="21">
        <f>+'[6]26'!$G$23/10^6</f>
        <v>4.1084000000000002E-2</v>
      </c>
      <c r="F76" s="21">
        <f>+'[6]26'!$I$23/10^6</f>
        <v>3.7769999999999998E-2</v>
      </c>
      <c r="G76" s="21">
        <f>+'[6]26'!$J$23/10^6</f>
        <v>3.6838000000000003E-2</v>
      </c>
      <c r="H76" s="21">
        <f>+'[6]26'!$K$23/10^6</f>
        <v>3.4624000000000002E-2</v>
      </c>
      <c r="I76" s="21">
        <f>+'[6]26'!$M$23/10^6</f>
        <v>3.5686000000000002E-2</v>
      </c>
      <c r="J76" s="21">
        <f>+'[6]26'!$N$23/10^6</f>
        <v>3.0706000000000001E-2</v>
      </c>
      <c r="K76" s="21">
        <f>+'[6]26'!$O$23/10^6</f>
        <v>3.0418000000000001E-2</v>
      </c>
      <c r="L76" s="21">
        <f>+'[6]26'!$Q$23/10^6</f>
        <v>3.0470000000000001E-2</v>
      </c>
      <c r="M76" s="21">
        <f>+'[6]26'!$R$23/10^6</f>
        <v>3.1551000000000003E-2</v>
      </c>
      <c r="N76" s="21">
        <f>+'[6]26'!$S$23/10^6</f>
        <v>2.9295000000000002E-2</v>
      </c>
      <c r="O76" s="22">
        <f t="shared" si="4"/>
        <v>0.41758700000000004</v>
      </c>
    </row>
    <row r="77" spans="1:15">
      <c r="A77" s="10">
        <v>1019</v>
      </c>
      <c r="B77" s="10" t="s">
        <v>28</v>
      </c>
      <c r="C77" s="21">
        <f>+'[6]27'!$E$23/10^6</f>
        <v>2.1659999999999999E-2</v>
      </c>
      <c r="D77" s="21">
        <f>+'[6]27'!$F$23/10^6</f>
        <v>1.9921999999999999E-2</v>
      </c>
      <c r="E77" s="21">
        <f>+'[6]27'!$G$23/10^6</f>
        <v>1.8596999999999999E-2</v>
      </c>
      <c r="F77" s="21">
        <f>+'[6]27'!$I$23/10^6</f>
        <v>2.1422E-2</v>
      </c>
      <c r="G77" s="21">
        <f>+'[6]27'!$J$23/10^6</f>
        <v>2.2407E-2</v>
      </c>
      <c r="H77" s="21">
        <f>+'[6]27'!$K$23/10^6</f>
        <v>2.5427999999999999E-2</v>
      </c>
      <c r="I77" s="21">
        <f>+'[6]27'!$M$23/10^6</f>
        <v>1.4467000000000001E-2</v>
      </c>
      <c r="J77" s="21">
        <f>+'[6]27'!$N$23/10^6</f>
        <v>1.3963E-2</v>
      </c>
      <c r="K77" s="21">
        <f>+'[6]27'!$O$23/10^6</f>
        <v>1.4201999999999999E-2</v>
      </c>
      <c r="L77" s="21">
        <f>+'[6]27'!$Q$23/10^6</f>
        <v>1.9495999999999999E-2</v>
      </c>
      <c r="M77" s="21">
        <f>+'[6]27'!$R$23/10^6</f>
        <v>1.7840000000000002E-2</v>
      </c>
      <c r="N77" s="21">
        <f>+'[6]27'!$S$23/10^6</f>
        <v>1.5313E-2</v>
      </c>
      <c r="O77" s="22">
        <f t="shared" si="4"/>
        <v>0.224717</v>
      </c>
    </row>
    <row r="78" spans="1:15">
      <c r="A78" s="10">
        <v>1020</v>
      </c>
      <c r="B78" s="10" t="s">
        <v>29</v>
      </c>
      <c r="C78" s="21">
        <f>+'[6]28'!$E$23/10^6</f>
        <v>0.12253</v>
      </c>
      <c r="D78" s="21">
        <f>+'[6]28'!$F$23/10^6</f>
        <v>0.109016</v>
      </c>
      <c r="E78" s="21">
        <f>+'[6]28'!$G$23/10^6</f>
        <v>0.115666</v>
      </c>
      <c r="F78" s="21">
        <f>+'[6]28'!$I$23/10^6</f>
        <v>0.101428</v>
      </c>
      <c r="G78" s="21">
        <f>+'[6]28'!$J$23/10^6</f>
        <v>9.9876000000000006E-2</v>
      </c>
      <c r="H78" s="21">
        <f>+'[6]28'!$K$23/10^6</f>
        <v>0.102912</v>
      </c>
      <c r="I78" s="21">
        <f>+'[6]28'!$M$23/10^6</f>
        <v>0.10564900000000001</v>
      </c>
      <c r="J78" s="21">
        <f>+'[6]28'!$N$23/10^6</f>
        <v>0.103438</v>
      </c>
      <c r="K78" s="21">
        <f>+'[6]28'!$O$23/10^6</f>
        <v>9.7609000000000001E-2</v>
      </c>
      <c r="L78" s="21">
        <f>+'[6]28'!$Q$23/10^6</f>
        <v>8.0315999999999999E-2</v>
      </c>
      <c r="M78" s="21">
        <f>+'[6]28'!$R$23/10^6</f>
        <v>7.3905999999999999E-2</v>
      </c>
      <c r="N78" s="21">
        <f>+'[6]28'!$S$23/10^6</f>
        <v>7.0931999999999995E-2</v>
      </c>
      <c r="O78" s="22">
        <f t="shared" si="4"/>
        <v>1.1832780000000001</v>
      </c>
    </row>
    <row r="79" spans="1:15">
      <c r="A79" s="10">
        <v>1021</v>
      </c>
      <c r="B79" s="10" t="s">
        <v>30</v>
      </c>
      <c r="C79" s="21">
        <f>+'[6]29'!$E$23/10^6</f>
        <v>1.2352E-2</v>
      </c>
      <c r="D79" s="21">
        <f>+'[6]29'!$F$23/10^6</f>
        <v>1.1958999999999999E-2</v>
      </c>
      <c r="E79" s="21">
        <f>+'[6]29'!$G$23/10^6</f>
        <v>1.2735E-2</v>
      </c>
      <c r="F79" s="21">
        <f>+'[6]29'!$I$23/10^6</f>
        <v>1.1932999999999999E-2</v>
      </c>
      <c r="G79" s="21">
        <f>+'[6]29'!$J$23/10^6</f>
        <v>1.1518E-2</v>
      </c>
      <c r="H79" s="21">
        <f>+'[6]29'!$K$23/10^6</f>
        <v>1.2215999999999999E-2</v>
      </c>
      <c r="I79" s="21">
        <f>+'[6]29'!$M$23/10^6</f>
        <v>1.3793E-2</v>
      </c>
      <c r="J79" s="21">
        <f>+'[6]29'!$N$23/10^6</f>
        <v>1.3794000000000001E-2</v>
      </c>
      <c r="K79" s="21">
        <f>+'[6]29'!$O$23/10^6</f>
        <v>1.2154999999999999E-2</v>
      </c>
      <c r="L79" s="21">
        <f>+'[6]29'!$Q$23/10^6</f>
        <v>1.2343E-2</v>
      </c>
      <c r="M79" s="21">
        <f>+'[6]29'!$R$23/10^6</f>
        <v>1.2142E-2</v>
      </c>
      <c r="N79" s="21">
        <f>+'[6]29'!$S$23/10^6</f>
        <v>1.2333999999999999E-2</v>
      </c>
      <c r="O79" s="22">
        <f t="shared" si="4"/>
        <v>0.14927400000000002</v>
      </c>
    </row>
    <row r="80" spans="1:15">
      <c r="A80" s="10">
        <v>1022</v>
      </c>
      <c r="B80" s="10" t="s">
        <v>31</v>
      </c>
      <c r="C80" s="21">
        <f>+'[6]30'!$E$23/10^6</f>
        <v>0.17710400000000001</v>
      </c>
      <c r="D80" s="21">
        <f>+'[6]30'!$F$23/10^6</f>
        <v>0.135766</v>
      </c>
      <c r="E80" s="21">
        <f>+'[6]30'!$G$23/10^6</f>
        <v>0.123836</v>
      </c>
      <c r="F80" s="21">
        <f>+'[6]30'!$I$23/10^6</f>
        <v>0.116369</v>
      </c>
      <c r="G80" s="21">
        <f>+'[6]30'!$J$23/10^6</f>
        <v>0.13658699999999999</v>
      </c>
      <c r="H80" s="21">
        <f>+'[6]30'!$K$23/10^6</f>
        <v>0.197821</v>
      </c>
      <c r="I80" s="21">
        <f>+'[6]30'!$M$23/10^6</f>
        <v>0.120877</v>
      </c>
      <c r="J80" s="21">
        <f>+'[6]30'!$N$23/10^6</f>
        <v>0.13370099999999999</v>
      </c>
      <c r="K80" s="21">
        <f>+'[6]30'!$O$23/10^6</f>
        <v>0.12508</v>
      </c>
      <c r="L80" s="21">
        <f>+'[6]30'!$Q$23/10^6</f>
        <v>0.16239799999999999</v>
      </c>
      <c r="M80" s="21">
        <f>+'[6]30'!$R$23/10^6</f>
        <v>0.130937</v>
      </c>
      <c r="N80" s="21">
        <f>+'[6]30'!$S$23/10^6</f>
        <v>0.14149200000000001</v>
      </c>
      <c r="O80" s="22">
        <f t="shared" si="4"/>
        <v>1.7019680000000001</v>
      </c>
    </row>
    <row r="81" spans="1:15">
      <c r="A81" s="10">
        <v>1023</v>
      </c>
      <c r="B81" s="10" t="s">
        <v>32</v>
      </c>
      <c r="C81" s="21">
        <f>+'[6]31'!$E$23/10^6</f>
        <v>3.0977000000000001E-2</v>
      </c>
      <c r="D81" s="21">
        <f>+'[6]31'!$F$23/10^6</f>
        <v>2.8711E-2</v>
      </c>
      <c r="E81" s="21">
        <f>+'[6]31'!$G$23/10^6</f>
        <v>2.8917000000000002E-2</v>
      </c>
      <c r="F81" s="21">
        <f>+'[6]31'!$I$23/10^6</f>
        <v>3.0949999999999998E-2</v>
      </c>
      <c r="G81" s="21">
        <f>+'[6]31'!$J$23/10^6</f>
        <v>2.8888E-2</v>
      </c>
      <c r="H81" s="21">
        <f>+'[6]31'!$K$23/10^6</f>
        <v>3.0098E-2</v>
      </c>
      <c r="I81" s="21">
        <f>+'[6]31'!$M$23/10^6</f>
        <v>2.8178000000000002E-2</v>
      </c>
      <c r="J81" s="21">
        <f>+'[6]31'!$N$23/10^6</f>
        <v>3.2035000000000001E-2</v>
      </c>
      <c r="K81" s="21">
        <f>+'[6]31'!$O$23/10^6</f>
        <v>2.3259999999999999E-2</v>
      </c>
      <c r="L81" s="21">
        <f>+'[6]31'!$Q$23/10^6</f>
        <v>1.6237999999999999E-2</v>
      </c>
      <c r="M81" s="21">
        <f>+'[6]31'!$R$23/10^6</f>
        <v>1.4617E-2</v>
      </c>
      <c r="N81" s="21">
        <f>+'[6]31'!$S$23/10^6</f>
        <v>1.2292000000000001E-2</v>
      </c>
      <c r="O81" s="22">
        <f t="shared" si="4"/>
        <v>0.30516100000000002</v>
      </c>
    </row>
    <row r="82" spans="1:15">
      <c r="A82" s="10">
        <v>1024</v>
      </c>
      <c r="B82" s="10" t="s">
        <v>33</v>
      </c>
      <c r="C82" s="21">
        <f>+'[6]32'!$E$23/10^6</f>
        <v>0.20224200000000001</v>
      </c>
      <c r="D82" s="21">
        <f>+'[6]32'!$F$23/10^6</f>
        <v>0.20848700000000001</v>
      </c>
      <c r="E82" s="21">
        <f>+'[6]32'!$G$23/10^6</f>
        <v>0.21947900000000001</v>
      </c>
      <c r="F82" s="21">
        <f>+'[6]32'!$I$23/10^6</f>
        <v>0.194554</v>
      </c>
      <c r="G82" s="21">
        <f>+'[6]32'!$J$23/10^6</f>
        <v>0.193712</v>
      </c>
      <c r="H82" s="21">
        <f>+'[6]32'!$K$23/10^6</f>
        <v>0.22530715999999998</v>
      </c>
      <c r="I82" s="21">
        <f>+'[6]32'!$M$23/10^6</f>
        <v>0.18712899999999999</v>
      </c>
      <c r="J82" s="21">
        <f>+'[6]32'!$N$23/10^6</f>
        <v>0.20788000000000001</v>
      </c>
      <c r="K82" s="21">
        <f>+'[6]32'!$O$23/10^6</f>
        <v>0.194026</v>
      </c>
      <c r="L82" s="21">
        <f>+'[6]32'!$Q$23/10^6</f>
        <v>0.18745300000000001</v>
      </c>
      <c r="M82" s="21">
        <f>+'[6]32'!$R$23/10^6</f>
        <v>0.19010099999999999</v>
      </c>
      <c r="N82" s="21">
        <f>+'[6]32'!$S$23/10^6</f>
        <v>0.16458700000000001</v>
      </c>
      <c r="O82" s="22">
        <f t="shared" si="4"/>
        <v>2.3749571599999997</v>
      </c>
    </row>
    <row r="83" spans="1:15">
      <c r="A83" s="10">
        <v>1025</v>
      </c>
      <c r="B83" s="10" t="s">
        <v>34</v>
      </c>
      <c r="C83" s="21">
        <f>+'[6]33'!$E$23/10^6</f>
        <v>4.7587999999999998E-2</v>
      </c>
      <c r="D83" s="21">
        <f>+'[6]33'!$F$23/10^6</f>
        <v>4.2320999999999998E-2</v>
      </c>
      <c r="E83" s="21">
        <f>+'[6]33'!$G$23/10^6</f>
        <v>4.2272429999999993E-2</v>
      </c>
      <c r="F83" s="21">
        <f>+'[6]33'!$I$23/10^6</f>
        <v>2.9114000000000001E-2</v>
      </c>
      <c r="G83" s="21">
        <f>+'[6]33'!$J$23/10^6</f>
        <v>2.4573999999999999E-2</v>
      </c>
      <c r="H83" s="21">
        <f>+'[6]33'!$K$23/10^6</f>
        <v>2.9498E-2</v>
      </c>
      <c r="I83" s="21">
        <f>+'[6]33'!$M$23/10^6</f>
        <v>1.804E-2</v>
      </c>
      <c r="J83" s="21">
        <f>+'[6]33'!$N$23/10^6</f>
        <v>2.6176999999999999E-2</v>
      </c>
      <c r="K83" s="21">
        <f>+'[6]33'!$O$23/10^6</f>
        <v>1.9474000000000002E-2</v>
      </c>
      <c r="L83" s="21">
        <f>+'[6]33'!$Q$23/10^6</f>
        <v>2.6759000000000002E-2</v>
      </c>
      <c r="M83" s="21">
        <f>+'[6]33'!$R$23/10^6</f>
        <v>1.9096999999999999E-2</v>
      </c>
      <c r="N83" s="21">
        <f>+'[6]33'!$S$23/10^6</f>
        <v>2.222E-2</v>
      </c>
      <c r="O83" s="22">
        <f t="shared" si="4"/>
        <v>0.34713442999999994</v>
      </c>
    </row>
    <row r="84" spans="1:15">
      <c r="A84" s="10">
        <v>1026</v>
      </c>
      <c r="B84" s="10" t="s">
        <v>35</v>
      </c>
      <c r="C84" s="21">
        <f>+'[6]34'!$E$23/10^6</f>
        <v>6.2370000000000004E-3</v>
      </c>
      <c r="D84" s="21">
        <f>+'[6]34'!$F$23/10^6</f>
        <v>6.0309999999999999E-3</v>
      </c>
      <c r="E84" s="21">
        <f>+'[6]34'!$G$23/10^6</f>
        <v>5.7660000000000003E-3</v>
      </c>
      <c r="F84" s="21">
        <f>+'[6]34'!$I$23/10^6</f>
        <v>5.7289999999999997E-3</v>
      </c>
      <c r="G84" s="21">
        <f>+'[6]34'!$J$23/10^6</f>
        <v>3.49E-3</v>
      </c>
      <c r="H84" s="21">
        <f>+'[6]34'!$K$23/10^6</f>
        <v>8.1440000000000002E-3</v>
      </c>
      <c r="I84" s="21">
        <f>+'[6]34'!$M$23/10^6</f>
        <v>7.3749999999999996E-3</v>
      </c>
      <c r="J84" s="21">
        <f>+'[6]34'!$N$23/10^6</f>
        <v>6.9719999999999999E-3</v>
      </c>
      <c r="K84" s="21">
        <f>+'[6]34'!$O$23/10^6</f>
        <v>6.1679999999999999E-3</v>
      </c>
      <c r="L84" s="21">
        <f>+'[6]34'!$Q$23/10^6</f>
        <v>6.0359999999999997E-3</v>
      </c>
      <c r="M84" s="21">
        <f>+'[6]34'!$R$23/10^6</f>
        <v>5.5189999999999996E-3</v>
      </c>
      <c r="N84" s="21">
        <f>+'[6]34'!$S$23/10^6</f>
        <v>5.8960000000000002E-3</v>
      </c>
      <c r="O84" s="22">
        <f t="shared" si="4"/>
        <v>7.3362999999999998E-2</v>
      </c>
    </row>
    <row r="85" spans="1:15">
      <c r="A85" s="10">
        <v>1027</v>
      </c>
      <c r="B85" s="10" t="s">
        <v>36</v>
      </c>
      <c r="C85" s="21">
        <f>+'[6]35'!$E$23/10^6</f>
        <v>1.0042000000000001E-2</v>
      </c>
      <c r="D85" s="21">
        <f>+'[6]35'!$F$23/10^6</f>
        <v>1.1238E-2</v>
      </c>
      <c r="E85" s="21">
        <f>+'[6]35'!$G$23/10^6</f>
        <v>9.9209999999999993E-3</v>
      </c>
      <c r="F85" s="21">
        <f>+'[6]35'!$I$23/10^6</f>
        <v>1.0425E-2</v>
      </c>
      <c r="G85" s="21">
        <f>+'[6]35'!$J$23/10^6</f>
        <v>1.0099E-2</v>
      </c>
      <c r="H85" s="21">
        <f>+'[6]35'!$K$23/10^6</f>
        <v>1.0307999999999999E-2</v>
      </c>
      <c r="I85" s="21">
        <f>+'[6]35'!$M$23/10^6</f>
        <v>1.2755000000000001E-2</v>
      </c>
      <c r="J85" s="21">
        <f>+'[6]35'!$N$23/10^6</f>
        <v>1.2775E-2</v>
      </c>
      <c r="K85" s="21">
        <f>+'[6]35'!$O$23/10^6</f>
        <v>1.2041E-2</v>
      </c>
      <c r="L85" s="21">
        <f>+'[6]35'!$Q$23/10^6</f>
        <v>1.1169999999999999E-2</v>
      </c>
      <c r="M85" s="21">
        <f>+'[6]35'!$R$23/10^6</f>
        <v>1.0893999999999999E-2</v>
      </c>
      <c r="N85" s="21">
        <f>+'[6]35'!$S$23/10^6</f>
        <v>1.0349000000000001E-2</v>
      </c>
      <c r="O85" s="22">
        <f t="shared" si="4"/>
        <v>0.132017</v>
      </c>
    </row>
    <row r="86" spans="1:15">
      <c r="A86" s="10">
        <v>1028</v>
      </c>
      <c r="B86" s="10" t="s">
        <v>37</v>
      </c>
      <c r="C86" s="21">
        <f>+'[6]36'!$E$23/10^6</f>
        <v>0.104534</v>
      </c>
      <c r="D86" s="21">
        <f>+'[6]36'!$F$23/10^6</f>
        <v>0.106478</v>
      </c>
      <c r="E86" s="21">
        <f>+'[6]36'!$G$23/10^6</f>
        <v>0.115428</v>
      </c>
      <c r="F86" s="21">
        <f>+'[6]36'!$I$23/10^6</f>
        <v>0.120127</v>
      </c>
      <c r="G86" s="21">
        <f>+'[6]36'!$J$23/10^6</f>
        <v>0.108228</v>
      </c>
      <c r="H86" s="21">
        <f>+'[6]36'!$K$23/10^6</f>
        <v>0.113376</v>
      </c>
      <c r="I86" s="21">
        <f>+'[6]36'!$M$23/10^6</f>
        <v>0.12751399999999999</v>
      </c>
      <c r="J86" s="21">
        <f>+'[6]36'!$N$23/10^6</f>
        <v>0.12526399999999999</v>
      </c>
      <c r="K86" s="21">
        <f>+'[6]36'!$O$23/10^6</f>
        <v>0.119755</v>
      </c>
      <c r="L86" s="21">
        <f>+'[6]36'!$Q$23/10^6</f>
        <v>0.12593699999999999</v>
      </c>
      <c r="M86" s="21">
        <f>+'[6]36'!$R$23/10^6</f>
        <v>0.12406200000000001</v>
      </c>
      <c r="N86" s="21">
        <f>+'[6]36'!$S$23/10^6</f>
        <v>0.121695</v>
      </c>
      <c r="O86" s="22">
        <f t="shared" si="4"/>
        <v>1.412398</v>
      </c>
    </row>
    <row r="87" spans="1:15">
      <c r="A87" s="10">
        <v>1029</v>
      </c>
      <c r="B87" s="10" t="s">
        <v>38</v>
      </c>
      <c r="C87" s="21">
        <f>+'[6]37'!$E$23/10^6</f>
        <v>7.2389999999999998E-3</v>
      </c>
      <c r="D87" s="21">
        <f>+'[6]37'!$F$23/10^6</f>
        <v>7.4689999999999999E-3</v>
      </c>
      <c r="E87" s="21">
        <f>+'[6]37'!$G$23/10^6</f>
        <v>7.0169999999999998E-3</v>
      </c>
      <c r="F87" s="21">
        <f>+'[6]37'!$I$23/10^6</f>
        <v>7.7910000000000002E-3</v>
      </c>
      <c r="G87" s="21">
        <f>+'[6]37'!$J$23/10^6</f>
        <v>6.8929999999999998E-3</v>
      </c>
      <c r="H87" s="21">
        <f>+'[6]37'!$K$23/10^6</f>
        <v>7.1180000000000002E-3</v>
      </c>
      <c r="I87" s="21">
        <f>+'[6]37'!$M$23/10^6</f>
        <v>8.3870000000000004E-3</v>
      </c>
      <c r="J87" s="21">
        <f>+'[6]37'!$N$23/10^6</f>
        <v>8.4200000000000004E-3</v>
      </c>
      <c r="K87" s="21">
        <f>+'[6]37'!$O$23/10^6</f>
        <v>7.9439999999999997E-3</v>
      </c>
      <c r="L87" s="21">
        <f>+'[6]37'!$Q$23/10^6</f>
        <v>7.1450000000000003E-3</v>
      </c>
      <c r="M87" s="21">
        <f>+'[6]37'!$R$23/10^6</f>
        <v>7.3769999999999999E-3</v>
      </c>
      <c r="N87" s="21">
        <f>+'[6]37'!$S$23/10^6</f>
        <v>7.4780000000000003E-3</v>
      </c>
      <c r="O87" s="22">
        <f t="shared" si="4"/>
        <v>9.0277999999999997E-2</v>
      </c>
    </row>
    <row r="88" spans="1:15">
      <c r="A88" s="15">
        <v>1030</v>
      </c>
      <c r="B88" s="15" t="s">
        <v>18</v>
      </c>
      <c r="C88" s="23">
        <f>+'[6]17'!$E$23/10^6</f>
        <v>1.7007000000000001E-2</v>
      </c>
      <c r="D88" s="23">
        <f>+'[6]17'!$F$23/10^6</f>
        <v>1.5424E-2</v>
      </c>
      <c r="E88" s="23">
        <f>+'[6]17'!$G$23/10^6</f>
        <v>1.2744999999999999E-2</v>
      </c>
      <c r="F88" s="23">
        <f>+'[6]17'!$I$23/10^6</f>
        <v>1.2109E-2</v>
      </c>
      <c r="G88" s="23">
        <f>+'[6]17'!$J$23/10^6</f>
        <v>1.1509E-2</v>
      </c>
      <c r="H88" s="23">
        <f>+'[6]17'!$K$23/10^6</f>
        <v>1.3545E-2</v>
      </c>
      <c r="I88" s="23">
        <f>+'[6]17'!$M$23/10^6</f>
        <v>1.5960999999999999E-2</v>
      </c>
      <c r="J88" s="23">
        <f>+'[6]17'!$N$23/10^6</f>
        <v>1.4199E-2</v>
      </c>
      <c r="K88" s="23">
        <f>+'[6]17'!$O$23/10^6</f>
        <v>1.4423999999999999E-2</v>
      </c>
      <c r="L88" s="23">
        <f>+'[6]17'!$Q$23/10^6</f>
        <v>1.4893E-2</v>
      </c>
      <c r="M88" s="23">
        <f>+'[6]17'!$R$23/10^6</f>
        <v>1.4338E-2</v>
      </c>
      <c r="N88" s="23">
        <f>+'[6]17'!$S$23/10^6</f>
        <v>1.4352999999999999E-2</v>
      </c>
      <c r="O88" s="24">
        <f t="shared" si="4"/>
        <v>0.17050699999999999</v>
      </c>
    </row>
    <row r="89" spans="1:15">
      <c r="A89" s="4">
        <v>10300</v>
      </c>
      <c r="B89" s="4" t="s">
        <v>62</v>
      </c>
      <c r="C89" s="18">
        <f>SUM(C62:C88)</f>
        <v>2.9116482000000001</v>
      </c>
      <c r="D89" s="18">
        <f t="shared" ref="D89:N89" si="5">SUM(D62:D88)</f>
        <v>2.8342128999999994</v>
      </c>
      <c r="E89" s="18">
        <f t="shared" si="5"/>
        <v>2.53369768</v>
      </c>
      <c r="F89" s="18">
        <f t="shared" si="5"/>
        <v>2.2893951000000001</v>
      </c>
      <c r="G89" s="18">
        <f t="shared" si="5"/>
        <v>2.3481464000000001</v>
      </c>
      <c r="H89" s="18">
        <f t="shared" si="5"/>
        <v>2.8450907600000002</v>
      </c>
      <c r="I89" s="18">
        <f t="shared" si="5"/>
        <v>2.3433506</v>
      </c>
      <c r="J89" s="18">
        <f t="shared" si="5"/>
        <v>2.3983597000000003</v>
      </c>
      <c r="K89" s="18">
        <f t="shared" si="5"/>
        <v>2.1959076000000008</v>
      </c>
      <c r="L89" s="18">
        <f t="shared" si="5"/>
        <v>2.5185791999999996</v>
      </c>
      <c r="M89" s="18">
        <f t="shared" si="5"/>
        <v>2.5002274</v>
      </c>
      <c r="N89" s="18">
        <f t="shared" si="5"/>
        <v>2.422351519999999</v>
      </c>
      <c r="O89" s="18">
        <f t="shared" si="4"/>
        <v>30.140967060000001</v>
      </c>
    </row>
    <row r="90" spans="1:15">
      <c r="A90" s="32"/>
      <c r="B90" s="32"/>
      <c r="C90"/>
      <c r="D90"/>
      <c r="E90"/>
      <c r="F90"/>
      <c r="G90"/>
      <c r="H90"/>
      <c r="I90"/>
      <c r="J90"/>
      <c r="K90"/>
      <c r="L90"/>
      <c r="M90"/>
      <c r="N90"/>
      <c r="O90" s="32"/>
    </row>
    <row r="91" spans="1:15">
      <c r="A91" s="3" t="s">
        <v>55</v>
      </c>
      <c r="B91" s="3" t="s">
        <v>41</v>
      </c>
      <c r="C91" s="3" t="s">
        <v>0</v>
      </c>
      <c r="D91" s="3" t="s">
        <v>1</v>
      </c>
      <c r="E91" s="3" t="s">
        <v>2</v>
      </c>
      <c r="F91" s="3" t="s">
        <v>3</v>
      </c>
      <c r="G91" s="3" t="s">
        <v>4</v>
      </c>
      <c r="H91" s="3" t="s">
        <v>5</v>
      </c>
      <c r="I91" s="3" t="s">
        <v>6</v>
      </c>
      <c r="J91" s="3" t="s">
        <v>7</v>
      </c>
      <c r="K91" s="3" t="s">
        <v>8</v>
      </c>
      <c r="L91" s="3" t="s">
        <v>9</v>
      </c>
      <c r="M91" s="3" t="s">
        <v>10</v>
      </c>
      <c r="N91" s="3" t="s">
        <v>11</v>
      </c>
      <c r="O91" s="3" t="s">
        <v>62</v>
      </c>
    </row>
    <row r="92" spans="1:15">
      <c r="A92" s="7">
        <v>1004</v>
      </c>
      <c r="B92" s="7" t="s">
        <v>99</v>
      </c>
      <c r="C92" s="26">
        <f>+'[6]11'!$E$25</f>
        <v>36.623715379468152</v>
      </c>
      <c r="D92" s="26">
        <f>+'[6]11'!$F$25</f>
        <v>36.401452346366433</v>
      </c>
      <c r="E92" s="26">
        <f>+'[6]11'!$G$25</f>
        <v>30.337249107138721</v>
      </c>
      <c r="F92" s="26">
        <f>+'[6]11'!$I$25</f>
        <v>25.933546469106741</v>
      </c>
      <c r="G92" s="26">
        <f>+'[6]11'!$J$25</f>
        <v>28.486321988033602</v>
      </c>
      <c r="H92" s="26">
        <f>+'[6]11'!$K$25</f>
        <v>33.084630426888786</v>
      </c>
      <c r="I92" s="26">
        <f>+'[6]11'!$M$25</f>
        <v>27.273341592521682</v>
      </c>
      <c r="J92" s="26">
        <f>+'[6]11'!$N$25</f>
        <v>27.430048044613233</v>
      </c>
      <c r="K92" s="26">
        <f>+'[6]11'!$O$25</f>
        <v>26.226762019116922</v>
      </c>
      <c r="L92" s="26">
        <f>+'[6]11'!$Q$25</f>
        <v>32.142897289762701</v>
      </c>
      <c r="M92" s="26">
        <f>+'[6]11'!$R$25</f>
        <v>30.793637379817387</v>
      </c>
      <c r="N92" s="26">
        <f>+'[6]11'!$S$25</f>
        <v>29.245058533681437</v>
      </c>
      <c r="O92" s="27">
        <f>+'[6]11'!$T$25</f>
        <v>30.396278269307601</v>
      </c>
    </row>
    <row r="93" spans="1:15">
      <c r="A93" s="10">
        <v>1005</v>
      </c>
      <c r="B93" s="10" t="s">
        <v>13</v>
      </c>
      <c r="C93" s="28">
        <f>+'[6]12'!$E$25</f>
        <v>19.112146667484211</v>
      </c>
      <c r="D93" s="28">
        <f>+'[6]12'!$F$25</f>
        <v>18.571228126440698</v>
      </c>
      <c r="E93" s="28">
        <f>+'[6]12'!$G$25</f>
        <v>18.325484039769755</v>
      </c>
      <c r="F93" s="28">
        <f>+'[6]12'!$I$25</f>
        <v>16.714166618197329</v>
      </c>
      <c r="G93" s="28">
        <f>+'[6]12'!$J$25</f>
        <v>13.302920451305447</v>
      </c>
      <c r="H93" s="28">
        <f>+'[6]12'!$K$25</f>
        <v>12.569254249336204</v>
      </c>
      <c r="I93" s="28">
        <f>+'[6]12'!$M$25</f>
        <v>12.873125051794149</v>
      </c>
      <c r="J93" s="28">
        <f>+'[6]12'!$N$25</f>
        <v>11.937290433045588</v>
      </c>
      <c r="K93" s="28">
        <f>+'[6]12'!$O$25</f>
        <v>11.517561298873426</v>
      </c>
      <c r="L93" s="28">
        <f>+'[6]12'!$Q$25</f>
        <v>11.958546348036302</v>
      </c>
      <c r="M93" s="28">
        <f>+'[6]12'!$R$25</f>
        <v>11.55084596920555</v>
      </c>
      <c r="N93" s="28">
        <f>+'[6]12'!$S$25</f>
        <v>12.812655609606619</v>
      </c>
      <c r="O93" s="29">
        <f>+'[6]12'!$T$25</f>
        <v>14.189058041808735</v>
      </c>
    </row>
    <row r="94" spans="1:15">
      <c r="A94" s="10">
        <v>1006</v>
      </c>
      <c r="B94" s="10" t="s">
        <v>14</v>
      </c>
      <c r="C94" s="28">
        <f>+'[6]13'!$E$25</f>
        <v>21.167295938891932</v>
      </c>
      <c r="D94" s="28">
        <f>+'[6]13'!$F$25</f>
        <v>21.670987814363496</v>
      </c>
      <c r="E94" s="28">
        <f>+'[6]13'!$G$25</f>
        <v>18.805509783491765</v>
      </c>
      <c r="F94" s="28">
        <f>+'[6]13'!$I$25</f>
        <v>17.686446655282502</v>
      </c>
      <c r="G94" s="28">
        <f>+'[6]13'!$J$25</f>
        <v>17.339018678585344</v>
      </c>
      <c r="H94" s="28">
        <f>+'[6]13'!$K$25</f>
        <v>16.241694663009163</v>
      </c>
      <c r="I94" s="28">
        <f>+'[6]13'!$M$25</f>
        <v>13.740130827868819</v>
      </c>
      <c r="J94" s="28">
        <f>+'[6]13'!$N$25</f>
        <v>17.34558001294803</v>
      </c>
      <c r="K94" s="28">
        <f>+'[6]13'!$O$25</f>
        <v>17.768168272338816</v>
      </c>
      <c r="L94" s="28">
        <f>+'[6]13'!$Q$25</f>
        <v>17.466240681576146</v>
      </c>
      <c r="M94" s="28">
        <f>+'[6]13'!$R$25</f>
        <v>17.663960769456708</v>
      </c>
      <c r="N94" s="28">
        <f>+'[6]13'!$S$25</f>
        <v>22.170673300945303</v>
      </c>
      <c r="O94" s="29">
        <f>+'[6]13'!$T$25</f>
        <v>18.206179016589225</v>
      </c>
    </row>
    <row r="95" spans="1:15">
      <c r="A95" s="10">
        <v>1007</v>
      </c>
      <c r="B95" s="10" t="s">
        <v>15</v>
      </c>
      <c r="C95" s="28">
        <f>+'[6]14'!$E$25</f>
        <v>25.126780056875319</v>
      </c>
      <c r="D95" s="28">
        <f>+'[6]14'!$F$25</f>
        <v>22.129236828007588</v>
      </c>
      <c r="E95" s="28">
        <f>+'[6]14'!$G$25</f>
        <v>20.090214899113928</v>
      </c>
      <c r="F95" s="28">
        <f>+'[6]14'!$I$25</f>
        <v>21.042112562067565</v>
      </c>
      <c r="G95" s="28">
        <f>+'[6]14'!$J$25</f>
        <v>20.963836022985156</v>
      </c>
      <c r="H95" s="28">
        <f>+'[6]14'!$K$25</f>
        <v>22.417405673368219</v>
      </c>
      <c r="I95" s="28">
        <f>+'[6]14'!$M$25</f>
        <v>21.469927800496627</v>
      </c>
      <c r="J95" s="28">
        <f>+'[6]14'!$N$25</f>
        <v>22.803795880192531</v>
      </c>
      <c r="K95" s="28">
        <f>+'[6]14'!$O$25</f>
        <v>22.499964504698564</v>
      </c>
      <c r="L95" s="28">
        <f>+'[6]14'!$Q$25</f>
        <v>21.284209550223181</v>
      </c>
      <c r="M95" s="28">
        <f>+'[6]14'!$R$25</f>
        <v>21.788678101907184</v>
      </c>
      <c r="N95" s="28">
        <f>+'[6]14'!$S$25</f>
        <v>25.109879875238288</v>
      </c>
      <c r="O95" s="29">
        <f>+'[6]14'!$T$25</f>
        <v>22.252262719506742</v>
      </c>
    </row>
    <row r="96" spans="1:15">
      <c r="A96" s="10">
        <v>1008</v>
      </c>
      <c r="B96" s="10" t="s">
        <v>16</v>
      </c>
      <c r="C96" s="28">
        <f>+'[6]15'!$E$25</f>
        <v>21.548678110512466</v>
      </c>
      <c r="D96" s="28">
        <f>+'[6]15'!$F$25</f>
        <v>19.814518466249165</v>
      </c>
      <c r="E96" s="28">
        <f>+'[6]15'!$G$25</f>
        <v>23.190939131267658</v>
      </c>
      <c r="F96" s="28">
        <f>+'[6]15'!$I$25</f>
        <v>18.80550774526678</v>
      </c>
      <c r="G96" s="28">
        <f>+'[6]15'!$J$25</f>
        <v>21.166343355965083</v>
      </c>
      <c r="H96" s="28">
        <f>+'[6]15'!$K$25</f>
        <v>25.542100484618377</v>
      </c>
      <c r="I96" s="28">
        <f>+'[6]15'!$M$25</f>
        <v>23.616608209715654</v>
      </c>
      <c r="J96" s="28">
        <f>+'[6]15'!$N$25</f>
        <v>20.647729250043501</v>
      </c>
      <c r="K96" s="28">
        <f>+'[6]15'!$O$25</f>
        <v>21.008541753584684</v>
      </c>
      <c r="L96" s="28">
        <f>+'[6]15'!$Q$25</f>
        <v>26.188829533530477</v>
      </c>
      <c r="M96" s="28">
        <f>+'[6]15'!$R$25</f>
        <v>19.481155721642438</v>
      </c>
      <c r="N96" s="28">
        <f>+'[6]15'!$S$25</f>
        <v>21.092098581736163</v>
      </c>
      <c r="O96" s="29">
        <f>+'[6]15'!$T$25</f>
        <v>21.837477518072944</v>
      </c>
    </row>
    <row r="97" spans="1:15">
      <c r="A97" s="10">
        <v>1009</v>
      </c>
      <c r="B97" s="10" t="s">
        <v>17</v>
      </c>
      <c r="C97" s="28">
        <f>+'[6]16'!$E$25</f>
        <v>28.044950445255662</v>
      </c>
      <c r="D97" s="28">
        <f>+'[6]16'!$F$25</f>
        <v>24.898716679750166</v>
      </c>
      <c r="E97" s="28">
        <f>+'[6]16'!$G$25</f>
        <v>28.437525596803702</v>
      </c>
      <c r="F97" s="28">
        <f>+'[6]16'!$I$25</f>
        <v>23.00498246603053</v>
      </c>
      <c r="G97" s="28">
        <f>+'[6]16'!$J$25</f>
        <v>23.397910784341132</v>
      </c>
      <c r="H97" s="28">
        <f>+'[6]16'!$K$25</f>
        <v>22.914381996801467</v>
      </c>
      <c r="I97" s="28">
        <f>+'[6]16'!$M$25</f>
        <v>21.003726620728443</v>
      </c>
      <c r="J97" s="28">
        <f>+'[6]16'!$N$25</f>
        <v>20.471364620691421</v>
      </c>
      <c r="K97" s="28">
        <f>+'[6]16'!$O$25</f>
        <v>21.604615682869884</v>
      </c>
      <c r="L97" s="28">
        <f>+'[6]16'!$Q$25</f>
        <v>22.04381187270921</v>
      </c>
      <c r="M97" s="28">
        <f>+'[6]16'!$R$25</f>
        <v>21.460617757276264</v>
      </c>
      <c r="N97" s="28">
        <f>+'[6]16'!$S$25</f>
        <v>19.441089971828795</v>
      </c>
      <c r="O97" s="29">
        <f>+'[6]16'!$T$25</f>
        <v>23.063184734793051</v>
      </c>
    </row>
    <row r="98" spans="1:15">
      <c r="A98" s="10">
        <v>1010</v>
      </c>
      <c r="B98" s="10" t="s">
        <v>19</v>
      </c>
      <c r="C98" s="28">
        <f>+'[6]18'!$E$25</f>
        <v>31.922929611030725</v>
      </c>
      <c r="D98" s="28">
        <f>+'[6]18'!$F$25</f>
        <v>30.620989298120914</v>
      </c>
      <c r="E98" s="28">
        <f>+'[6]18'!$G$25</f>
        <v>35.756893576660687</v>
      </c>
      <c r="F98" s="28">
        <f>+'[6]18'!$I$25</f>
        <v>29.496319216923514</v>
      </c>
      <c r="G98" s="28">
        <f>+'[6]18'!$J$25</f>
        <v>30.497869356491719</v>
      </c>
      <c r="H98" s="28">
        <f>+'[6]18'!$K$25</f>
        <v>31.158338206821369</v>
      </c>
      <c r="I98" s="28">
        <f>+'[6]18'!$M$25</f>
        <v>28.907306755859423</v>
      </c>
      <c r="J98" s="28">
        <f>+'[6]18'!$N$25</f>
        <v>28.066245714636022</v>
      </c>
      <c r="K98" s="28">
        <f>+'[6]18'!$O$25</f>
        <v>24.212819791959518</v>
      </c>
      <c r="L98" s="28">
        <f>+'[6]18'!$Q$25</f>
        <v>28.590281943611277</v>
      </c>
      <c r="M98" s="28">
        <f>+'[6]18'!$R$25</f>
        <v>26.878695931430091</v>
      </c>
      <c r="N98" s="28">
        <f>+'[6]18'!$S$25</f>
        <v>26.92426786713828</v>
      </c>
      <c r="O98" s="29">
        <f>+'[6]18'!$T$25</f>
        <v>29.400442618216726</v>
      </c>
    </row>
    <row r="99" spans="1:15">
      <c r="A99" s="10">
        <v>1011</v>
      </c>
      <c r="B99" s="10" t="s">
        <v>20</v>
      </c>
      <c r="C99" s="28">
        <f>+'[6]19'!$E$25</f>
        <v>11.857548061771194</v>
      </c>
      <c r="D99" s="28">
        <f>+'[6]19'!$F$25</f>
        <v>11.552743172280447</v>
      </c>
      <c r="E99" s="28">
        <f>+'[6]19'!$G$25</f>
        <v>11.671589607571283</v>
      </c>
      <c r="F99" s="28">
        <f>+'[6]19'!$I$25</f>
        <v>11.992642701955363</v>
      </c>
      <c r="G99" s="28">
        <f>+'[6]19'!$J$25</f>
        <v>11.979592584003612</v>
      </c>
      <c r="H99" s="28">
        <f>+'[6]19'!$K$25</f>
        <v>11.831199981001687</v>
      </c>
      <c r="I99" s="28">
        <f>+'[6]19'!$M$25</f>
        <v>11.918041448952033</v>
      </c>
      <c r="J99" s="28">
        <f>+'[6]19'!$N$25</f>
        <v>10.753822307417156</v>
      </c>
      <c r="K99" s="28">
        <f>+'[6]19'!$O$25</f>
        <v>11.931806859169805</v>
      </c>
      <c r="L99" s="28">
        <f>+'[6]19'!$Q$25</f>
        <v>11.955871836055195</v>
      </c>
      <c r="M99" s="28">
        <f>+'[6]19'!$R$25</f>
        <v>12.001476678856958</v>
      </c>
      <c r="N99" s="28">
        <f>+'[6]19'!$S$25</f>
        <v>11.974132296790616</v>
      </c>
      <c r="O99" s="29">
        <f>+'[6]19'!$T$25</f>
        <v>11.764085378091641</v>
      </c>
    </row>
    <row r="100" spans="1:15">
      <c r="A100" s="10">
        <v>1012</v>
      </c>
      <c r="B100" s="10" t="s">
        <v>21</v>
      </c>
      <c r="C100" s="28">
        <f>+'[6]20'!$E$25</f>
        <v>29.246682511079118</v>
      </c>
      <c r="D100" s="28">
        <f>+'[6]20'!$F$25</f>
        <v>27.606461086637299</v>
      </c>
      <c r="E100" s="28">
        <f>+'[6]20'!$G$25</f>
        <v>28.765981703331256</v>
      </c>
      <c r="F100" s="28">
        <f>+'[6]20'!$I$25</f>
        <v>28.88583218707015</v>
      </c>
      <c r="G100" s="28">
        <f>+'[6]20'!$J$25</f>
        <v>27.733807971212741</v>
      </c>
      <c r="H100" s="28">
        <f>+'[6]20'!$K$25</f>
        <v>27.872561275415599</v>
      </c>
      <c r="I100" s="28">
        <f>+'[6]20'!$M$25</f>
        <v>27.381945050677761</v>
      </c>
      <c r="J100" s="28">
        <f>+'[6]20'!$N$25</f>
        <v>22.748780563145345</v>
      </c>
      <c r="K100" s="28">
        <f>+'[6]20'!$O$25</f>
        <v>24.039043894981329</v>
      </c>
      <c r="L100" s="28">
        <f>+'[6]20'!$Q$25</f>
        <v>25.750632919004406</v>
      </c>
      <c r="M100" s="28">
        <f>+'[6]20'!$R$25</f>
        <v>25.591045303401707</v>
      </c>
      <c r="N100" s="28">
        <f>+'[6]20'!$S$25</f>
        <v>25.514916496747258</v>
      </c>
      <c r="O100" s="29">
        <f>+'[6]20'!$T$25</f>
        <v>26.699646054931947</v>
      </c>
    </row>
    <row r="101" spans="1:15">
      <c r="A101" s="10">
        <v>1013</v>
      </c>
      <c r="B101" s="10" t="s">
        <v>22</v>
      </c>
      <c r="C101" s="28">
        <f>+'[6]21'!$E$25</f>
        <v>26.871794871794872</v>
      </c>
      <c r="D101" s="28">
        <f>+'[6]21'!$F$25</f>
        <v>25.13623188405797</v>
      </c>
      <c r="E101" s="28">
        <f>+'[6]21'!$G$25</f>
        <v>25.909389363099148</v>
      </c>
      <c r="F101" s="28">
        <f>+'[6]21'!$I$25</f>
        <v>25.948813982521848</v>
      </c>
      <c r="G101" s="28">
        <f>+'[6]21'!$J$25</f>
        <v>24.888059701492537</v>
      </c>
      <c r="H101" s="28">
        <f>+'[6]21'!$K$25</f>
        <v>24.411226357535082</v>
      </c>
      <c r="I101" s="28">
        <f>+'[6]21'!$M$25</f>
        <v>24.038242658775324</v>
      </c>
      <c r="J101" s="28">
        <f>+'[6]21'!$N$25</f>
        <v>22.98752984876625</v>
      </c>
      <c r="K101" s="28">
        <f>+'[6]21'!$O$25</f>
        <v>23.209549071618039</v>
      </c>
      <c r="L101" s="28">
        <f>+'[6]21'!$Q$25</f>
        <v>24.070929070929072</v>
      </c>
      <c r="M101" s="28">
        <f>+'[6]21'!$R$25</f>
        <v>24.705549263873159</v>
      </c>
      <c r="N101" s="28">
        <f>+'[6]21'!$S$25</f>
        <v>24.939223243403497</v>
      </c>
      <c r="O101" s="29">
        <f>+'[6]21'!$T$25</f>
        <v>24.67512750563397</v>
      </c>
    </row>
    <row r="102" spans="1:15">
      <c r="A102" s="10">
        <v>1014</v>
      </c>
      <c r="B102" s="10" t="s">
        <v>23</v>
      </c>
      <c r="C102" s="28">
        <f>+'[6]22'!$E$25</f>
        <v>23.442166430699508</v>
      </c>
      <c r="D102" s="28">
        <f>+'[6]22'!$F$25</f>
        <v>19.211668637555903</v>
      </c>
      <c r="E102" s="28">
        <f>+'[6]22'!$G$25</f>
        <v>21.180034672566062</v>
      </c>
      <c r="F102" s="28">
        <f>+'[6]22'!$I$25</f>
        <v>22.899974871969349</v>
      </c>
      <c r="G102" s="28">
        <f>+'[6]22'!$J$25</f>
        <v>21.992109037020011</v>
      </c>
      <c r="H102" s="28">
        <f>+'[6]22'!$K$25</f>
        <v>33.12022870156531</v>
      </c>
      <c r="I102" s="28">
        <f>+'[6]22'!$M$25</f>
        <v>20.034199590815145</v>
      </c>
      <c r="J102" s="28">
        <f>+'[6]22'!$N$25</f>
        <v>17.839017811209523</v>
      </c>
      <c r="K102" s="28">
        <f>+'[6]22'!$O$25</f>
        <v>15.794207265271909</v>
      </c>
      <c r="L102" s="28">
        <f>+'[6]22'!$Q$25</f>
        <v>20.520857288692696</v>
      </c>
      <c r="M102" s="28">
        <f>+'[6]22'!$R$25</f>
        <v>28.482954427272915</v>
      </c>
      <c r="N102" s="28">
        <f>+'[6]22'!$S$25</f>
        <v>26.995202890655793</v>
      </c>
      <c r="O102" s="29">
        <f>+'[6]22'!$T$25</f>
        <v>22.784888718802556</v>
      </c>
    </row>
    <row r="103" spans="1:15">
      <c r="A103" s="10">
        <v>1015</v>
      </c>
      <c r="B103" s="10" t="s">
        <v>24</v>
      </c>
      <c r="C103" s="28">
        <f>+'[6]23'!$E$25</f>
        <v>29.007880590783362</v>
      </c>
      <c r="D103" s="28">
        <f>+'[6]23'!$F$25</f>
        <v>27.789137720091489</v>
      </c>
      <c r="E103" s="28">
        <f>+'[6]23'!$G$25</f>
        <v>11.298514398887832</v>
      </c>
      <c r="F103" s="28">
        <f>+'[6]23'!$I$25</f>
        <v>13.622125133954333</v>
      </c>
      <c r="G103" s="28">
        <f>+'[6]23'!$J$25</f>
        <v>11.1115116857285</v>
      </c>
      <c r="H103" s="28">
        <f>+'[6]23'!$K$25</f>
        <v>11.324833983879959</v>
      </c>
      <c r="I103" s="28">
        <f>+'[6]23'!$M$25</f>
        <v>8.6074073757312473</v>
      </c>
      <c r="J103" s="28">
        <f>+'[6]23'!$N$25</f>
        <v>13.1088452458687</v>
      </c>
      <c r="K103" s="28">
        <f>+'[6]23'!$O$25</f>
        <v>14.74609375</v>
      </c>
      <c r="L103" s="28">
        <f>+'[6]23'!$Q$25</f>
        <v>14.895204622084623</v>
      </c>
      <c r="M103" s="28">
        <f>+'[6]23'!$R$25</f>
        <v>15.270940049326498</v>
      </c>
      <c r="N103" s="28">
        <f>+'[6]23'!$S$25</f>
        <v>12.29923803504337</v>
      </c>
      <c r="O103" s="29">
        <f>+'[6]23'!$T$25</f>
        <v>15.493932714960481</v>
      </c>
    </row>
    <row r="104" spans="1:15">
      <c r="A104" s="10">
        <v>1016</v>
      </c>
      <c r="B104" s="10" t="s">
        <v>25</v>
      </c>
      <c r="C104" s="28">
        <f>+'[6]24'!$E$25</f>
        <v>32.557528718247617</v>
      </c>
      <c r="D104" s="28">
        <f>+'[6]24'!$F$25</f>
        <v>31.476307051606732</v>
      </c>
      <c r="E104" s="28">
        <f>+'[6]24'!$G$25</f>
        <v>40.022311167229553</v>
      </c>
      <c r="F104" s="28">
        <f>+'[6]24'!$I$25</f>
        <v>42.859132786942098</v>
      </c>
      <c r="G104" s="28">
        <f>+'[6]24'!$J$25</f>
        <v>38.112404822914321</v>
      </c>
      <c r="H104" s="28">
        <f>+'[6]24'!$K$25</f>
        <v>37.578655315718024</v>
      </c>
      <c r="I104" s="28">
        <f>+'[6]24'!$M$25</f>
        <v>31.734063274862056</v>
      </c>
      <c r="J104" s="28">
        <f>+'[6]24'!$N$25</f>
        <v>20.520746611079691</v>
      </c>
      <c r="K104" s="28">
        <f>+'[6]24'!$O$25</f>
        <v>17.099913244650089</v>
      </c>
      <c r="L104" s="28">
        <f>+'[6]24'!$Q$25</f>
        <v>26.85447710815977</v>
      </c>
      <c r="M104" s="28">
        <f>+'[6]24'!$R$25</f>
        <v>27.770847420205055</v>
      </c>
      <c r="N104" s="28">
        <f>+'[6]24'!$S$25</f>
        <v>33.290369904642141</v>
      </c>
      <c r="O104" s="29">
        <f>+'[6]24'!$T$25</f>
        <v>32.041648996144552</v>
      </c>
    </row>
    <row r="105" spans="1:15">
      <c r="A105" s="10">
        <v>1017</v>
      </c>
      <c r="B105" s="10" t="s">
        <v>26</v>
      </c>
      <c r="C105" s="28">
        <f>+'[6]25'!$E$25</f>
        <v>37.625014294349242</v>
      </c>
      <c r="D105" s="28">
        <f>+'[6]25'!$F$25</f>
        <v>34.583965495537875</v>
      </c>
      <c r="E105" s="28">
        <f>+'[6]25'!$G$25</f>
        <v>37.219133435582819</v>
      </c>
      <c r="F105" s="28">
        <f>+'[6]25'!$I$25</f>
        <v>30.851971040635057</v>
      </c>
      <c r="G105" s="28">
        <f>+'[6]25'!$J$25</f>
        <v>27.025148465695356</v>
      </c>
      <c r="H105" s="28">
        <f>+'[6]25'!$K$25</f>
        <v>33.002976711609172</v>
      </c>
      <c r="I105" s="28">
        <f>+'[6]25'!$M$25</f>
        <v>17.918461309965839</v>
      </c>
      <c r="J105" s="28">
        <f>+'[6]25'!$N$25</f>
        <v>15.948842702112678</v>
      </c>
      <c r="K105" s="28">
        <f>+'[6]25'!$O$25</f>
        <v>19.686171852111148</v>
      </c>
      <c r="L105" s="28">
        <f>+'[6]25'!$Q$25</f>
        <v>23.998101926544557</v>
      </c>
      <c r="M105" s="28">
        <f>+'[6]25'!$R$25</f>
        <v>22.998776292396851</v>
      </c>
      <c r="N105" s="28">
        <f>+'[6]25'!$S$25</f>
        <v>24.021837319822474</v>
      </c>
      <c r="O105" s="29">
        <f>+'[6]25'!$T$25</f>
        <v>27.490611433401206</v>
      </c>
    </row>
    <row r="106" spans="1:15">
      <c r="A106" s="10">
        <v>1018</v>
      </c>
      <c r="B106" s="10" t="s">
        <v>27</v>
      </c>
      <c r="C106" s="28">
        <f>+'[6]26'!$E$25</f>
        <v>31.669690038646582</v>
      </c>
      <c r="D106" s="28">
        <f>+'[6]26'!$F$25</f>
        <v>32.350159299084034</v>
      </c>
      <c r="E106" s="28">
        <f>+'[6]26'!$G$25</f>
        <v>32.869829586366912</v>
      </c>
      <c r="F106" s="28">
        <f>+'[6]26'!$I$25</f>
        <v>30.278494813294639</v>
      </c>
      <c r="G106" s="28">
        <f>+'[6]26'!$J$25</f>
        <v>29.970060854567347</v>
      </c>
      <c r="H106" s="28">
        <f>+'[6]26'!$K$25</f>
        <v>29.517476555839728</v>
      </c>
      <c r="I106" s="28">
        <f>+'[6]26'!$M$25</f>
        <v>26.133825457155201</v>
      </c>
      <c r="J106" s="28">
        <f>+'[6]26'!$N$25</f>
        <v>22.063821684426848</v>
      </c>
      <c r="K106" s="28">
        <f>+'[6]26'!$O$25</f>
        <v>23.929512646029185</v>
      </c>
      <c r="L106" s="28">
        <f>+'[6]26'!$Q$25</f>
        <v>24.499871349543291</v>
      </c>
      <c r="M106" s="28">
        <f>+'[6]26'!$R$25</f>
        <v>26.709615156697087</v>
      </c>
      <c r="N106" s="28">
        <f>+'[6]26'!$S$25</f>
        <v>25.793528505392914</v>
      </c>
      <c r="O106" s="29">
        <f>+'[6]26'!$T$25</f>
        <v>27.910397882593557</v>
      </c>
    </row>
    <row r="107" spans="1:15">
      <c r="A107" s="10">
        <v>1019</v>
      </c>
      <c r="B107" s="10" t="s">
        <v>28</v>
      </c>
      <c r="C107" s="28">
        <f>+'[6]27'!$E$25</f>
        <v>29.013850563934952</v>
      </c>
      <c r="D107" s="28">
        <f>+'[6]27'!$F$25</f>
        <v>28.873300675381895</v>
      </c>
      <c r="E107" s="28">
        <f>+'[6]27'!$G$25</f>
        <v>25.978180395881935</v>
      </c>
      <c r="F107" s="28">
        <f>+'[6]27'!$I$25</f>
        <v>28.023128041442103</v>
      </c>
      <c r="G107" s="28">
        <f>+'[6]27'!$J$25</f>
        <v>32.546553176655145</v>
      </c>
      <c r="H107" s="28">
        <f>+'[6]27'!$K$25</f>
        <v>33.601585728444007</v>
      </c>
      <c r="I107" s="28">
        <f>+'[6]27'!$M$25</f>
        <v>19.493363875227381</v>
      </c>
      <c r="J107" s="28">
        <f>+'[6]27'!$N$25</f>
        <v>19.672292823128295</v>
      </c>
      <c r="K107" s="28">
        <f>+'[6]27'!$O$25</f>
        <v>21.184683542415609</v>
      </c>
      <c r="L107" s="28">
        <f>+'[6]27'!$Q$25</f>
        <v>29.301430804376579</v>
      </c>
      <c r="M107" s="28">
        <f>+'[6]27'!$R$25</f>
        <v>25.734975909523673</v>
      </c>
      <c r="N107" s="28">
        <f>+'[6]27'!$S$25</f>
        <v>21.05342755795089</v>
      </c>
      <c r="O107" s="29">
        <f>+'[6]27'!$T$25</f>
        <v>26.220496879915242</v>
      </c>
    </row>
    <row r="108" spans="1:15">
      <c r="A108" s="10">
        <v>1020</v>
      </c>
      <c r="B108" s="10" t="s">
        <v>29</v>
      </c>
      <c r="C108" s="28">
        <f>+'[6]28'!$E$25</f>
        <v>32.575896548332125</v>
      </c>
      <c r="D108" s="28">
        <f>+'[6]28'!$F$25</f>
        <v>30.033610667254393</v>
      </c>
      <c r="E108" s="28">
        <f>+'[6]28'!$G$25</f>
        <v>30.406414300736067</v>
      </c>
      <c r="F108" s="28">
        <f>+'[6]28'!$I$25</f>
        <v>26.625295973707559</v>
      </c>
      <c r="G108" s="28">
        <f>+'[6]28'!$J$25</f>
        <v>29.702457956015525</v>
      </c>
      <c r="H108" s="28">
        <f>+'[6]28'!$K$25</f>
        <v>29.365002368329442</v>
      </c>
      <c r="I108" s="28">
        <f>+'[6]28'!$M$25</f>
        <v>27.180926604371631</v>
      </c>
      <c r="J108" s="28">
        <f>+'[6]28'!$N$25</f>
        <v>26.313473196319503</v>
      </c>
      <c r="K108" s="28">
        <f>+'[6]28'!$O$25</f>
        <v>26.009854054471763</v>
      </c>
      <c r="L108" s="28">
        <f>+'[6]28'!$Q$25</f>
        <v>23.607355327203894</v>
      </c>
      <c r="M108" s="28">
        <f>+'[6]28'!$R$25</f>
        <v>22.222957247583938</v>
      </c>
      <c r="N108" s="28">
        <f>+'[6]28'!$S$25</f>
        <v>21.337745356095361</v>
      </c>
      <c r="O108" s="29">
        <f>+'[6]28'!$T$25</f>
        <v>27.205251610147222</v>
      </c>
    </row>
    <row r="109" spans="1:15">
      <c r="A109" s="10">
        <v>1021</v>
      </c>
      <c r="B109" s="10" t="s">
        <v>30</v>
      </c>
      <c r="C109" s="28">
        <f>+'[6]29'!$E$25</f>
        <v>15.182840636715628</v>
      </c>
      <c r="D109" s="28">
        <f>+'[6]29'!$F$25</f>
        <v>15.109667963814626</v>
      </c>
      <c r="E109" s="28">
        <f>+'[6]29'!$G$25</f>
        <v>15.043411493709764</v>
      </c>
      <c r="F109" s="28">
        <f>+'[6]29'!$I$25</f>
        <v>12.889810644112469</v>
      </c>
      <c r="G109" s="28">
        <f>+'[6]29'!$J$25</f>
        <v>15.035964648904089</v>
      </c>
      <c r="H109" s="28">
        <f>+'[6]29'!$K$25</f>
        <v>15.251697962445066</v>
      </c>
      <c r="I109" s="28">
        <f>+'[6]29'!$M$25</f>
        <v>15.141502184556613</v>
      </c>
      <c r="J109" s="28">
        <f>+'[6]29'!$N$25</f>
        <v>15.0073437415003</v>
      </c>
      <c r="K109" s="28">
        <f>+'[6]29'!$O$25</f>
        <v>13.747978238494339</v>
      </c>
      <c r="L109" s="28">
        <f>+'[6]29'!$Q$25</f>
        <v>14.662801886456242</v>
      </c>
      <c r="M109" s="28">
        <f>+'[6]29'!$R$25</f>
        <v>14.915545728149377</v>
      </c>
      <c r="N109" s="28">
        <f>+'[6]29'!$S$25</f>
        <v>14.869019059444732</v>
      </c>
      <c r="O109" s="29">
        <f>+'[6]29'!$T$25</f>
        <v>14.71562740600025</v>
      </c>
    </row>
    <row r="110" spans="1:15">
      <c r="A110" s="10">
        <v>1022</v>
      </c>
      <c r="B110" s="10" t="s">
        <v>31</v>
      </c>
      <c r="C110" s="28">
        <f>+'[6]30'!$E$25</f>
        <v>36.066902491227857</v>
      </c>
      <c r="D110" s="28">
        <f>+'[6]30'!$F$25</f>
        <v>29.577747083966937</v>
      </c>
      <c r="E110" s="28">
        <f>+'[6]30'!$G$25</f>
        <v>27.520884679234886</v>
      </c>
      <c r="F110" s="28">
        <f>+'[6]30'!$I$25</f>
        <v>25.293099925665423</v>
      </c>
      <c r="G110" s="28">
        <f>+'[6]30'!$J$25</f>
        <v>30.002767722208553</v>
      </c>
      <c r="H110" s="28">
        <f>+'[6]30'!$K$25</f>
        <v>38.408637725393802</v>
      </c>
      <c r="I110" s="28">
        <f>+'[6]30'!$M$25</f>
        <v>23.80616635976012</v>
      </c>
      <c r="J110" s="28">
        <f>+'[6]30'!$N$25</f>
        <v>25.823716308221229</v>
      </c>
      <c r="K110" s="28">
        <f>+'[6]30'!$O$25</f>
        <v>25.094092816846025</v>
      </c>
      <c r="L110" s="28">
        <f>+'[6]30'!$Q$25</f>
        <v>31.771788104605598</v>
      </c>
      <c r="M110" s="28">
        <f>+'[6]30'!$R$25</f>
        <v>27.084436538143308</v>
      </c>
      <c r="N110" s="28">
        <f>+'[6]30'!$S$25</f>
        <v>29.819303769457406</v>
      </c>
      <c r="O110" s="29">
        <f>+'[6]30'!$T$25</f>
        <v>29.226252193298031</v>
      </c>
    </row>
    <row r="111" spans="1:15">
      <c r="A111" s="10">
        <v>1023</v>
      </c>
      <c r="B111" s="10" t="s">
        <v>32</v>
      </c>
      <c r="C111" s="28">
        <f>+'[6]31'!$E$25</f>
        <v>29.495443855155539</v>
      </c>
      <c r="D111" s="28">
        <f>+'[6]31'!$F$25</f>
        <v>29.535027260569901</v>
      </c>
      <c r="E111" s="28">
        <f>+'[6]31'!$G$25</f>
        <v>29.225917952760682</v>
      </c>
      <c r="F111" s="28">
        <f>+'[6]31'!$I$25</f>
        <v>28.609195614797287</v>
      </c>
      <c r="G111" s="28">
        <f>+'[6]31'!$J$25</f>
        <v>27.955948671298895</v>
      </c>
      <c r="H111" s="28">
        <f>+'[6]31'!$K$25</f>
        <v>29.900655672561097</v>
      </c>
      <c r="I111" s="28">
        <f>+'[6]31'!$M$25</f>
        <v>25.278550282587243</v>
      </c>
      <c r="J111" s="28">
        <f>+'[6]31'!$N$25</f>
        <v>28.344039213604432</v>
      </c>
      <c r="K111" s="28">
        <f>+'[6]31'!$O$25</f>
        <v>22.635046369731707</v>
      </c>
      <c r="L111" s="28">
        <f>+'[6]31'!$Q$25</f>
        <v>17.41639316129309</v>
      </c>
      <c r="M111" s="28">
        <f>+'[6]31'!$R$25</f>
        <v>15.684822731564941</v>
      </c>
      <c r="N111" s="28">
        <f>+'[6]31'!$S$25</f>
        <v>13.020358875495202</v>
      </c>
      <c r="O111" s="29">
        <f>+'[6]31'!$T$25</f>
        <v>24.983769117850532</v>
      </c>
    </row>
    <row r="112" spans="1:15">
      <c r="A112" s="10">
        <v>1024</v>
      </c>
      <c r="B112" s="10" t="s">
        <v>33</v>
      </c>
      <c r="C112" s="28">
        <f>+'[6]32'!$E$25</f>
        <v>28.115016862726563</v>
      </c>
      <c r="D112" s="28">
        <f>+'[6]32'!$F$25</f>
        <v>29.921839568754198</v>
      </c>
      <c r="E112" s="28">
        <f>+'[6]32'!$G$25</f>
        <v>30.61103804360712</v>
      </c>
      <c r="F112" s="28">
        <f>+'[6]32'!$I$25</f>
        <v>25.932200452921126</v>
      </c>
      <c r="G112" s="28">
        <f>+'[6]32'!$J$25</f>
        <v>28.122418581422931</v>
      </c>
      <c r="H112" s="28">
        <f>+'[6]32'!$K$25</f>
        <v>31.699158796061152</v>
      </c>
      <c r="I112" s="28">
        <f>+'[6]32'!$M$25</f>
        <v>25.990860857246034</v>
      </c>
      <c r="J112" s="28">
        <f>+'[6]32'!$N$25</f>
        <v>28.157147984856795</v>
      </c>
      <c r="K112" s="28">
        <f>+'[6]32'!$O$25</f>
        <v>26.972480635241915</v>
      </c>
      <c r="L112" s="28">
        <f>+'[6]32'!$Q$25</f>
        <v>26.625825429990613</v>
      </c>
      <c r="M112" s="28">
        <f>+'[6]32'!$R$25</f>
        <v>26.978993111239152</v>
      </c>
      <c r="N112" s="28">
        <f>+'[6]32'!$S$25</f>
        <v>23.41169140782803</v>
      </c>
      <c r="O112" s="29">
        <f>+'[6]32'!$T$25</f>
        <v>27.705320660749404</v>
      </c>
    </row>
    <row r="113" spans="1:15">
      <c r="A113" s="10">
        <v>1025</v>
      </c>
      <c r="B113" s="10" t="s">
        <v>34</v>
      </c>
      <c r="C113" s="28">
        <f>+'[6]33'!$E$25</f>
        <v>36.59461246837536</v>
      </c>
      <c r="D113" s="28">
        <f>+'[6]33'!$F$25</f>
        <v>34.326384946062127</v>
      </c>
      <c r="E113" s="28">
        <f>+'[6]33'!$G$25</f>
        <v>34.961483790242156</v>
      </c>
      <c r="F113" s="28">
        <f>+'[6]33'!$I$25</f>
        <v>24.021848545355535</v>
      </c>
      <c r="G113" s="28">
        <f>+'[6]33'!$J$25</f>
        <v>23.366201066854302</v>
      </c>
      <c r="H113" s="28">
        <f>+'[6]33'!$K$25</f>
        <v>27.478597844414015</v>
      </c>
      <c r="I113" s="28">
        <f>+'[6]33'!$M$25</f>
        <v>15.976478089907541</v>
      </c>
      <c r="J113" s="28">
        <f>+'[6]33'!$N$25</f>
        <v>20.57535861662409</v>
      </c>
      <c r="K113" s="28">
        <f>+'[6]33'!$O$25</f>
        <v>16.528743241752178</v>
      </c>
      <c r="L113" s="28">
        <f>+'[6]33'!$Q$25</f>
        <v>23.375613676468021</v>
      </c>
      <c r="M113" s="28">
        <f>+'[6]33'!$R$25</f>
        <v>17.28188374976245</v>
      </c>
      <c r="N113" s="28">
        <f>+'[6]33'!$S$25</f>
        <v>19.77149772209567</v>
      </c>
      <c r="O113" s="29">
        <f>+'[6]33'!$T$25</f>
        <v>24.737370375335718</v>
      </c>
    </row>
    <row r="114" spans="1:15">
      <c r="A114" s="10">
        <v>1026</v>
      </c>
      <c r="B114" s="10" t="s">
        <v>35</v>
      </c>
      <c r="C114" s="28">
        <f>+'[6]34'!$E$25</f>
        <v>14.911064358802715</v>
      </c>
      <c r="D114" s="28">
        <f>+'[6]34'!$F$25</f>
        <v>13.707129707493353</v>
      </c>
      <c r="E114" s="28">
        <f>+'[6]34'!$G$25</f>
        <v>13.456242707117854</v>
      </c>
      <c r="F114" s="28">
        <f>+'[6]34'!$I$25</f>
        <v>13.264337477715264</v>
      </c>
      <c r="G114" s="28">
        <f>+'[6]34'!$J$25</f>
        <v>8.8847025279397158</v>
      </c>
      <c r="H114" s="28">
        <f>+'[6]34'!$K$25</f>
        <v>18.834412580943571</v>
      </c>
      <c r="I114" s="28">
        <f>+'[6]34'!$M$25</f>
        <v>15.945601176190785</v>
      </c>
      <c r="J114" s="28">
        <f>+'[6]34'!$N$25</f>
        <v>14.253296534805274</v>
      </c>
      <c r="K114" s="28">
        <f>+'[6]34'!$O$25</f>
        <v>12.956894378623645</v>
      </c>
      <c r="L114" s="28">
        <f>+'[6]34'!$Q$25</f>
        <v>12.869936034115138</v>
      </c>
      <c r="M114" s="28">
        <f>+'[6]34'!$R$25</f>
        <v>12.418712450214892</v>
      </c>
      <c r="N114" s="28">
        <f>+'[6]34'!$S$25</f>
        <v>13.839076143085157</v>
      </c>
      <c r="O114" s="29">
        <f>+'[6]34'!$T$25</f>
        <v>13.813302102789661</v>
      </c>
    </row>
    <row r="115" spans="1:15">
      <c r="A115" s="10">
        <v>1027</v>
      </c>
      <c r="B115" s="10" t="s">
        <v>36</v>
      </c>
      <c r="C115" s="28">
        <f>+'[6]35'!$E$25</f>
        <v>15.6444250572528</v>
      </c>
      <c r="D115" s="28">
        <f>+'[6]35'!$F$25</f>
        <v>16.486466661776571</v>
      </c>
      <c r="E115" s="28">
        <f>+'[6]35'!$G$25</f>
        <v>14.969897243221221</v>
      </c>
      <c r="F115" s="28">
        <f>+'[6]35'!$I$25</f>
        <v>15.53512353589843</v>
      </c>
      <c r="G115" s="28">
        <f>+'[6]35'!$J$25</f>
        <v>16.474983278683176</v>
      </c>
      <c r="H115" s="28">
        <f>+'[6]35'!$K$25</f>
        <v>16.006708282865926</v>
      </c>
      <c r="I115" s="28">
        <f>+'[6]35'!$M$25</f>
        <v>16.510044527285906</v>
      </c>
      <c r="J115" s="28">
        <f>+'[6]35'!$N$25</f>
        <v>15.92178074679695</v>
      </c>
      <c r="K115" s="28">
        <f>+'[6]35'!$O$25</f>
        <v>16.511257987549023</v>
      </c>
      <c r="L115" s="28">
        <f>+'[6]35'!$Q$25</f>
        <v>16.200614956198873</v>
      </c>
      <c r="M115" s="28">
        <f>+'[6]35'!$R$25</f>
        <v>16.149307717394528</v>
      </c>
      <c r="N115" s="28">
        <f>+'[6]35'!$S$25</f>
        <v>16.168544065492835</v>
      </c>
      <c r="O115" s="29">
        <f>+'[6]35'!$T$25</f>
        <v>16.055364415921467</v>
      </c>
    </row>
    <row r="116" spans="1:15">
      <c r="A116" s="10">
        <v>1028</v>
      </c>
      <c r="B116" s="10" t="s">
        <v>37</v>
      </c>
      <c r="C116" s="28">
        <f>+'[6]36'!$E$25</f>
        <v>27.670455447850877</v>
      </c>
      <c r="D116" s="28">
        <f>+'[6]36'!$F$25</f>
        <v>26.838705124101097</v>
      </c>
      <c r="E116" s="28">
        <f>+'[6]36'!$G$25</f>
        <v>29.497915969221253</v>
      </c>
      <c r="F116" s="28">
        <f>+'[6]36'!$I$25</f>
        <v>29.084820942175131</v>
      </c>
      <c r="G116" s="28">
        <f>+'[6]36'!$J$25</f>
        <v>27.767500930047593</v>
      </c>
      <c r="H116" s="28">
        <f>+'[6]36'!$K$25</f>
        <v>30.266368388174932</v>
      </c>
      <c r="I116" s="28">
        <f>+'[6]36'!$M$25</f>
        <v>28.734124730717575</v>
      </c>
      <c r="J116" s="28">
        <f>+'[6]36'!$N$25</f>
        <v>28.381045166698765</v>
      </c>
      <c r="K116" s="28">
        <f>+'[6]36'!$O$25</f>
        <v>27.343321886530521</v>
      </c>
      <c r="L116" s="28">
        <f>+'[6]36'!$Q$25</f>
        <v>29.532311848381241</v>
      </c>
      <c r="M116" s="28">
        <f>+'[6]36'!$R$25</f>
        <v>29.663936876083447</v>
      </c>
      <c r="N116" s="28">
        <f>+'[6]36'!$S$25</f>
        <v>28.88065652202804</v>
      </c>
      <c r="O116" s="29">
        <f>+'[6]36'!$T$25</f>
        <v>28.635420142869133</v>
      </c>
    </row>
    <row r="117" spans="1:15">
      <c r="A117" s="10">
        <v>1029</v>
      </c>
      <c r="B117" s="10" t="s">
        <v>38</v>
      </c>
      <c r="C117" s="28">
        <f>+'[6]37'!$E$25</f>
        <v>15.798088254550215</v>
      </c>
      <c r="D117" s="28">
        <f>+'[6]37'!$F$25</f>
        <v>15.789028643906564</v>
      </c>
      <c r="E117" s="28">
        <f>+'[6]37'!$G$25</f>
        <v>15.775984172306032</v>
      </c>
      <c r="F117" s="28">
        <f>+'[6]37'!$I$25</f>
        <v>15.089771648815635</v>
      </c>
      <c r="G117" s="28">
        <f>+'[6]37'!$J$25</f>
        <v>15.40197524243643</v>
      </c>
      <c r="H117" s="28">
        <f>+'[6]37'!$K$25</f>
        <v>15.686706629055006</v>
      </c>
      <c r="I117" s="28">
        <f>+'[6]37'!$M$25</f>
        <v>15.223625934799971</v>
      </c>
      <c r="J117" s="28">
        <f>+'[6]37'!$N$25</f>
        <v>15.384334289525132</v>
      </c>
      <c r="K117" s="28">
        <f>+'[6]37'!$O$25</f>
        <v>15.265180630284396</v>
      </c>
      <c r="L117" s="28">
        <f>+'[6]37'!$Q$25</f>
        <v>15.580026166593981</v>
      </c>
      <c r="M117" s="28">
        <f>+'[6]37'!$R$25</f>
        <v>15.623279257910118</v>
      </c>
      <c r="N117" s="28">
        <f>+'[6]37'!$S$25</f>
        <v>15.694587277268244</v>
      </c>
      <c r="O117" s="29">
        <f>+'[6]37'!$T$25</f>
        <v>15.512883298536828</v>
      </c>
    </row>
    <row r="118" spans="1:15">
      <c r="A118" s="15">
        <v>1030</v>
      </c>
      <c r="B118" s="15" t="s">
        <v>18</v>
      </c>
      <c r="C118" s="30">
        <f>+'[6]17'!$E$25</f>
        <v>22.706275033377835</v>
      </c>
      <c r="D118" s="30">
        <f>+'[6]17'!$F$25</f>
        <v>21.481894150417826</v>
      </c>
      <c r="E118" s="30">
        <f>+'[6]17'!$G$25</f>
        <v>18.605839416058394</v>
      </c>
      <c r="F118" s="30">
        <f>+'[6]17'!$I$25</f>
        <v>17.273894436519257</v>
      </c>
      <c r="G118" s="30">
        <f>+'[6]17'!$J$25</f>
        <v>18.067503924646783</v>
      </c>
      <c r="H118" s="30">
        <f>+'[6]17'!$K$25</f>
        <v>19.6875</v>
      </c>
      <c r="I118" s="30">
        <f>+'[6]17'!$M$25</f>
        <v>19.417274939172749</v>
      </c>
      <c r="J118" s="30">
        <f>+'[6]17'!$N$25</f>
        <v>18.48828125</v>
      </c>
      <c r="K118" s="30">
        <f>+'[6]17'!$O$25</f>
        <v>18.563706563706564</v>
      </c>
      <c r="L118" s="30">
        <f>+'[6]17'!$Q$25</f>
        <v>20.31787175989086</v>
      </c>
      <c r="M118" s="30">
        <f>+'[6]17'!$R$25</f>
        <v>20.053146853146853</v>
      </c>
      <c r="N118" s="30">
        <f>+'[6]17'!$S$25</f>
        <v>19.527891156462584</v>
      </c>
      <c r="O118" s="31">
        <f>+'[6]17'!$T$25</f>
        <v>19.535632447296059</v>
      </c>
    </row>
    <row r="119" spans="1:15">
      <c r="A119" s="4">
        <v>10300</v>
      </c>
      <c r="B119" s="4" t="s">
        <v>62</v>
      </c>
      <c r="C119" s="25">
        <f>+[6]รวม!$E$25</f>
        <v>31.430220850965942</v>
      </c>
      <c r="D119" s="25">
        <f>+[6]รวม!$F$25</f>
        <v>30.191513157621422</v>
      </c>
      <c r="E119" s="25">
        <f>+[6]รวม!$G$25</f>
        <v>28.048394075034857</v>
      </c>
      <c r="F119" s="25">
        <f>+[6]รวม!$I$25</f>
        <v>25.266974732971185</v>
      </c>
      <c r="G119" s="25">
        <f>+[6]รวม!$J$25</f>
        <v>26.437198286553024</v>
      </c>
      <c r="H119" s="25">
        <f>+[6]รวม!$K$25</f>
        <v>30.614544619140851</v>
      </c>
      <c r="I119" s="25">
        <f>+[6]รวม!$M$25</f>
        <v>24.375288665609645</v>
      </c>
      <c r="J119" s="25">
        <f>+[6]รวม!$N$25</f>
        <v>24.208826235767084</v>
      </c>
      <c r="K119" s="25">
        <f>+[6]รวม!$O$25</f>
        <v>23.35553620760329</v>
      </c>
      <c r="L119" s="25">
        <f>+[6]รวม!$Q$25</f>
        <v>27.051911000862265</v>
      </c>
      <c r="M119" s="25">
        <f>+[6]รวม!$R$25</f>
        <v>26.856059137249158</v>
      </c>
      <c r="N119" s="25">
        <f>+[6]รวม!$S$25</f>
        <v>26.201836892827778</v>
      </c>
      <c r="O119" s="25">
        <f>+[6]รวม!$T$25</f>
        <v>26.981869332215087</v>
      </c>
    </row>
    <row r="120" spans="1:15">
      <c r="A120" s="32"/>
      <c r="B120" s="32"/>
      <c r="C120"/>
      <c r="D120"/>
      <c r="E120"/>
      <c r="F120"/>
      <c r="G120"/>
      <c r="H120"/>
      <c r="I120"/>
      <c r="J120"/>
      <c r="K120"/>
      <c r="L120"/>
      <c r="M120"/>
      <c r="N120"/>
      <c r="O120" s="32"/>
    </row>
    <row r="121" spans="1:15">
      <c r="A121" s="3" t="s">
        <v>55</v>
      </c>
      <c r="B121" s="3" t="s">
        <v>42</v>
      </c>
      <c r="C121" s="3" t="s">
        <v>0</v>
      </c>
      <c r="D121" s="3" t="s">
        <v>1</v>
      </c>
      <c r="E121" s="3" t="s">
        <v>2</v>
      </c>
      <c r="F121" s="3" t="s">
        <v>3</v>
      </c>
      <c r="G121" s="3" t="s">
        <v>4</v>
      </c>
      <c r="H121" s="3" t="s">
        <v>5</v>
      </c>
      <c r="I121" s="3" t="s">
        <v>6</v>
      </c>
      <c r="J121" s="3" t="s">
        <v>7</v>
      </c>
      <c r="K121" s="3" t="s">
        <v>8</v>
      </c>
      <c r="L121" s="3" t="s">
        <v>9</v>
      </c>
      <c r="M121" s="3" t="s">
        <v>10</v>
      </c>
      <c r="N121" s="3" t="s">
        <v>11</v>
      </c>
      <c r="O121" s="3" t="s">
        <v>62</v>
      </c>
    </row>
    <row r="122" spans="1:15">
      <c r="A122" s="7">
        <v>1004</v>
      </c>
      <c r="B122" s="7" t="s">
        <v>99</v>
      </c>
      <c r="C122" s="19">
        <f>+'[6]11'!$E$27</f>
        <v>0.8303349446557805</v>
      </c>
      <c r="D122" s="19">
        <f>+'[6]11'!$F$27</f>
        <v>0.88665609025207126</v>
      </c>
      <c r="E122" s="19">
        <f>+'[6]11'!$G$27</f>
        <v>0.85082479794280619</v>
      </c>
      <c r="F122" s="19">
        <f>+'[6]11'!$I$27</f>
        <v>0.86325138444777549</v>
      </c>
      <c r="G122" s="19">
        <f>+'[6]11'!$J$27</f>
        <v>0.95925721610050474</v>
      </c>
      <c r="H122" s="19">
        <f>+'[6]11'!$K$27</f>
        <v>0.84022265116926032</v>
      </c>
      <c r="I122" s="19">
        <f>+'[6]11'!$M$27</f>
        <v>0.93792812809904758</v>
      </c>
      <c r="J122" s="19">
        <f>+'[6]11'!$N$27</f>
        <v>0.952240938788666</v>
      </c>
      <c r="K122" s="19">
        <f>+'[6]11'!$O$27</f>
        <v>0.942640278830989</v>
      </c>
      <c r="L122" s="19">
        <f>+'[6]11'!$Q$27</f>
        <v>0.84871920442316362</v>
      </c>
      <c r="M122" s="19">
        <f>+'[6]11'!$R$27</f>
        <v>0.85940942561086564</v>
      </c>
      <c r="N122" s="19">
        <f>+'[6]11'!$S$27</f>
        <v>0.88447152425297482</v>
      </c>
      <c r="O122" s="20">
        <f>+'[6]11'!$T$27</f>
        <v>0.88563240472722582</v>
      </c>
    </row>
    <row r="123" spans="1:15">
      <c r="A123" s="10">
        <v>1005</v>
      </c>
      <c r="B123" s="10" t="s">
        <v>13</v>
      </c>
      <c r="C123" s="21">
        <f>+'[6]12'!$E$27</f>
        <v>0.47318204643822187</v>
      </c>
      <c r="D123" s="21">
        <f>+'[6]12'!$F$27</f>
        <v>0.50069637024711899</v>
      </c>
      <c r="E123" s="21">
        <f>+'[6]12'!$G$27</f>
        <v>0.46429718827715044</v>
      </c>
      <c r="F123" s="21">
        <f>+'[6]12'!$I$27</f>
        <v>0.50988400394172895</v>
      </c>
      <c r="G123" s="21">
        <f>+'[6]12'!$J$27</f>
        <v>0.55789804908747642</v>
      </c>
      <c r="H123" s="21">
        <f>+'[6]12'!$K$27</f>
        <v>0.49408011343495212</v>
      </c>
      <c r="I123" s="21">
        <f>+'[6]12'!$M$27</f>
        <v>0.64003166483984897</v>
      </c>
      <c r="J123" s="21">
        <f>+'[6]12'!$N$27</f>
        <v>0.58080986329733419</v>
      </c>
      <c r="K123" s="21">
        <f>+'[6]12'!$O$27</f>
        <v>0.5672919322527773</v>
      </c>
      <c r="L123" s="21">
        <f>+'[6]12'!$Q$27</f>
        <v>0.52109000709548414</v>
      </c>
      <c r="M123" s="21">
        <f>+'[6]12'!$R$27</f>
        <v>0.53098402619539942</v>
      </c>
      <c r="N123" s="21">
        <f>+'[6]12'!$S$27</f>
        <v>0.55046271094175281</v>
      </c>
      <c r="O123" s="22">
        <f>+'[6]12'!$T$27</f>
        <v>0.53301211598994147</v>
      </c>
    </row>
    <row r="124" spans="1:15">
      <c r="A124" s="10">
        <v>1006</v>
      </c>
      <c r="B124" s="10" t="s">
        <v>14</v>
      </c>
      <c r="C124" s="21">
        <f>+'[6]13'!$E$27</f>
        <v>0.44978775769810436</v>
      </c>
      <c r="D124" s="21">
        <f>+'[6]13'!$F$27</f>
        <v>0.51292869269949071</v>
      </c>
      <c r="E124" s="21">
        <f>+'[6]13'!$G$27</f>
        <v>0.47958335762030185</v>
      </c>
      <c r="F124" s="21">
        <f>+'[6]13'!$I$27</f>
        <v>0.47647494120917716</v>
      </c>
      <c r="G124" s="21">
        <f>+'[6]13'!$J$27</f>
        <v>0.56767118454708498</v>
      </c>
      <c r="H124" s="21">
        <f>+'[6]13'!$K$27</f>
        <v>0.49886108666887846</v>
      </c>
      <c r="I124" s="21">
        <f>+'[6]13'!$M$27</f>
        <v>0.57771696113548243</v>
      </c>
      <c r="J124" s="21">
        <f>+'[6]13'!$N$27</f>
        <v>0.57777046389850617</v>
      </c>
      <c r="K124" s="21">
        <f>+'[6]13'!$O$27</f>
        <v>0.54832893059443544</v>
      </c>
      <c r="L124" s="21">
        <f>+'[6]13'!$Q$27</f>
        <v>0.48804743744111884</v>
      </c>
      <c r="M124" s="21">
        <f>+'[6]13'!$R$27</f>
        <v>0.48343482841229041</v>
      </c>
      <c r="N124" s="21">
        <f>+'[6]13'!$S$27</f>
        <v>0.49350495863521915</v>
      </c>
      <c r="O124" s="22">
        <f>+'[6]13'!$T$27</f>
        <v>0.5138098744941163</v>
      </c>
    </row>
    <row r="125" spans="1:15">
      <c r="A125" s="10">
        <v>1007</v>
      </c>
      <c r="B125" s="10" t="s">
        <v>15</v>
      </c>
      <c r="C125" s="21">
        <f>+'[6]14'!$E$27</f>
        <v>0.69404656179270718</v>
      </c>
      <c r="D125" s="21">
        <f>+'[6]14'!$F$27</f>
        <v>0.77720933593467734</v>
      </c>
      <c r="E125" s="21">
        <f>+'[6]14'!$G$27</f>
        <v>0.72144323644480235</v>
      </c>
      <c r="F125" s="21">
        <f>+'[6]14'!$I$27</f>
        <v>0.72827211498574851</v>
      </c>
      <c r="G125" s="21">
        <f>+'[6]14'!$J$27</f>
        <v>0.79332124838928075</v>
      </c>
      <c r="H125" s="21">
        <f>+'[6]14'!$K$27</f>
        <v>0.69196687822234271</v>
      </c>
      <c r="I125" s="21">
        <f>+'[6]14'!$M$27</f>
        <v>0.77426092577442451</v>
      </c>
      <c r="J125" s="21">
        <f>+'[6]14'!$N$27</f>
        <v>0.78886804896550988</v>
      </c>
      <c r="K125" s="21">
        <f>+'[6]14'!$O$27</f>
        <v>0.76423949676477354</v>
      </c>
      <c r="L125" s="21">
        <f>+'[6]14'!$Q$27</f>
        <v>0.72039731906070692</v>
      </c>
      <c r="M125" s="21">
        <f>+'[6]14'!$R$27</f>
        <v>0.71242396915737649</v>
      </c>
      <c r="N125" s="21">
        <f>+'[6]14'!$S$27</f>
        <v>0.74330697820785152</v>
      </c>
      <c r="O125" s="22">
        <f>+'[6]14'!$T$27</f>
        <v>0.73950168649186909</v>
      </c>
    </row>
    <row r="126" spans="1:15">
      <c r="A126" s="10">
        <v>1008</v>
      </c>
      <c r="B126" s="10" t="s">
        <v>16</v>
      </c>
      <c r="C126" s="21">
        <f>+'[6]15'!$E$27</f>
        <v>0.57380067687501479</v>
      </c>
      <c r="D126" s="21">
        <f>+'[6]15'!$F$27</f>
        <v>0.59585730724971231</v>
      </c>
      <c r="E126" s="21">
        <f>+'[6]15'!$G$27</f>
        <v>0.57952595675800667</v>
      </c>
      <c r="F126" s="21">
        <f>+'[6]15'!$I$27</f>
        <v>0.63917202301576681</v>
      </c>
      <c r="G126" s="21">
        <f>+'[6]15'!$J$27</f>
        <v>0.65031285551763363</v>
      </c>
      <c r="H126" s="21">
        <f>+'[6]15'!$K$27</f>
        <v>0.56218605221005635</v>
      </c>
      <c r="I126" s="21">
        <f>+'[6]15'!$M$27</f>
        <v>0.66223090156693165</v>
      </c>
      <c r="J126" s="21">
        <f>+'[6]15'!$N$27</f>
        <v>0.65317766342876848</v>
      </c>
      <c r="K126" s="21">
        <f>+'[6]15'!$O$27</f>
        <v>0.66269413337020144</v>
      </c>
      <c r="L126" s="21">
        <f>+'[6]15'!$Q$27</f>
        <v>0.55267269626706428</v>
      </c>
      <c r="M126" s="21">
        <f>+'[6]15'!$R$27</f>
        <v>0.63081743042290728</v>
      </c>
      <c r="N126" s="21">
        <f>+'[6]15'!$S$27</f>
        <v>0.61339576734150481</v>
      </c>
      <c r="O126" s="22">
        <f>+'[6]15'!$T$27</f>
        <v>0.62455946272497609</v>
      </c>
    </row>
    <row r="127" spans="1:15">
      <c r="A127" s="10">
        <v>1009</v>
      </c>
      <c r="B127" s="10" t="s">
        <v>17</v>
      </c>
      <c r="C127" s="21">
        <f>+'[6]16'!$E$27</f>
        <v>0.59652152035223294</v>
      </c>
      <c r="D127" s="21">
        <f>+'[6]16'!$F$27</f>
        <v>0.6517508978488652</v>
      </c>
      <c r="E127" s="21">
        <f>+'[6]16'!$G$27</f>
        <v>0.56067068822908639</v>
      </c>
      <c r="F127" s="21">
        <f>+'[6]16'!$I$27</f>
        <v>0.65960497720202838</v>
      </c>
      <c r="G127" s="21">
        <f>+'[6]16'!$J$27</f>
        <v>0.64453504782813231</v>
      </c>
      <c r="H127" s="21">
        <f>+'[6]16'!$K$27</f>
        <v>0.57161855324257993</v>
      </c>
      <c r="I127" s="21">
        <f>+'[6]16'!$M$27</f>
        <v>0.65186413557349632</v>
      </c>
      <c r="J127" s="21">
        <f>+'[6]16'!$N$27</f>
        <v>0.64960702792520564</v>
      </c>
      <c r="K127" s="21">
        <f>+'[6]16'!$O$27</f>
        <v>0.66916261480280925</v>
      </c>
      <c r="L127" s="21">
        <f>+'[6]16'!$Q$27</f>
        <v>0.63184160752398966</v>
      </c>
      <c r="M127" s="21">
        <f>+'[6]16'!$R$27</f>
        <v>0.62847061593650877</v>
      </c>
      <c r="N127" s="21">
        <f>+'[6]16'!$S$27</f>
        <v>0.60144319600499374</v>
      </c>
      <c r="O127" s="22">
        <f>+'[6]16'!$T$27</f>
        <v>0.62598028019109919</v>
      </c>
    </row>
    <row r="128" spans="1:15">
      <c r="A128" s="10">
        <v>1010</v>
      </c>
      <c r="B128" s="10" t="s">
        <v>19</v>
      </c>
      <c r="C128" s="21">
        <f>+'[6]18'!$E$27</f>
        <v>0.68231309235059678</v>
      </c>
      <c r="D128" s="21">
        <f>+'[6]18'!$F$27</f>
        <v>0.76253616599156815</v>
      </c>
      <c r="E128" s="21">
        <f>+'[6]18'!$G$27</f>
        <v>0.59762617280269226</v>
      </c>
      <c r="F128" s="21">
        <f>+'[6]18'!$I$27</f>
        <v>0.74024216808219356</v>
      </c>
      <c r="G128" s="21">
        <f>+'[6]18'!$J$27</f>
        <v>0.7556641336136527</v>
      </c>
      <c r="H128" s="21">
        <f>+'[6]18'!$K$27</f>
        <v>0.63980523432744973</v>
      </c>
      <c r="I128" s="21">
        <f>+'[6]18'!$M$27</f>
        <v>0.78735980352026202</v>
      </c>
      <c r="J128" s="21">
        <f>+'[6]18'!$N$27</f>
        <v>0.80107131852764812</v>
      </c>
      <c r="K128" s="21">
        <f>+'[6]18'!$O$27</f>
        <v>0.75942453854505976</v>
      </c>
      <c r="L128" s="21">
        <f>+'[6]18'!$Q$27</f>
        <v>0.68563788651348123</v>
      </c>
      <c r="M128" s="21">
        <f>+'[6]18'!$R$27</f>
        <v>0.69031839264587325</v>
      </c>
      <c r="N128" s="21">
        <f>+'[6]18'!$S$27</f>
        <v>0.66289930274039244</v>
      </c>
      <c r="O128" s="22">
        <f>+'[6]18'!$T$27</f>
        <v>0.71351044239838313</v>
      </c>
    </row>
    <row r="129" spans="1:15">
      <c r="A129" s="10">
        <v>1011</v>
      </c>
      <c r="B129" s="10" t="s">
        <v>20</v>
      </c>
      <c r="C129" s="21">
        <f>+'[6]19'!$E$27</f>
        <v>0.4690063657523863</v>
      </c>
      <c r="D129" s="21">
        <f>+'[6]19'!$F$27</f>
        <v>0.5560850946263296</v>
      </c>
      <c r="E129" s="21">
        <f>+'[6]19'!$G$27</f>
        <v>0.48854880386763355</v>
      </c>
      <c r="F129" s="21">
        <f>+'[6]19'!$I$27</f>
        <v>0.47437586500585543</v>
      </c>
      <c r="G129" s="21">
        <f>+'[6]19'!$J$27</f>
        <v>0.53006203510422489</v>
      </c>
      <c r="H129" s="21">
        <f>+'[6]19'!$K$27</f>
        <v>0.49001173922388852</v>
      </c>
      <c r="I129" s="21">
        <f>+'[6]19'!$M$27</f>
        <v>0.60912309368191719</v>
      </c>
      <c r="J129" s="21">
        <f>+'[6]19'!$N$27</f>
        <v>0.63476414428665662</v>
      </c>
      <c r="K129" s="21">
        <f>+'[6]19'!$O$27</f>
        <v>0.59747776988876489</v>
      </c>
      <c r="L129" s="21">
        <f>+'[6]19'!$Q$27</f>
        <v>0.49044405042955241</v>
      </c>
      <c r="M129" s="21">
        <f>+'[6]19'!$R$27</f>
        <v>0.49623487852400733</v>
      </c>
      <c r="N129" s="21">
        <f>+'[6]19'!$S$27</f>
        <v>0.51401024404941242</v>
      </c>
      <c r="O129" s="22">
        <f>+'[6]19'!$T$27</f>
        <v>0.52877020446406442</v>
      </c>
    </row>
    <row r="130" spans="1:15">
      <c r="A130" s="10">
        <v>1012</v>
      </c>
      <c r="B130" s="10" t="s">
        <v>21</v>
      </c>
      <c r="C130" s="21">
        <f>+'[6]20'!$E$27</f>
        <v>0.56206477436239333</v>
      </c>
      <c r="D130" s="21">
        <f>+'[6]20'!$F$27</f>
        <v>0.60389255019848154</v>
      </c>
      <c r="E130" s="21">
        <f>+'[6]20'!$G$27</f>
        <v>0.56891518131530427</v>
      </c>
      <c r="F130" s="21">
        <f>+'[6]20'!$I$27</f>
        <v>0.54952561669829225</v>
      </c>
      <c r="G130" s="21">
        <f>+'[6]20'!$J$27</f>
        <v>0.61100286532951287</v>
      </c>
      <c r="H130" s="21">
        <f>+'[6]20'!$K$27</f>
        <v>0.54925833854562833</v>
      </c>
      <c r="I130" s="21">
        <f>+'[6]20'!$M$27</f>
        <v>0.61092144115373404</v>
      </c>
      <c r="J130" s="21">
        <f>+'[6]20'!$N$27</f>
        <v>0.6713220840293479</v>
      </c>
      <c r="K130" s="21">
        <f>+'[6]20'!$O$27</f>
        <v>0.64797231209088857</v>
      </c>
      <c r="L130" s="21">
        <f>+'[6]20'!$Q$27</f>
        <v>0.59712178897391044</v>
      </c>
      <c r="M130" s="21">
        <f>+'[6]20'!$R$27</f>
        <v>0.57854168875352985</v>
      </c>
      <c r="N130" s="21">
        <f>+'[6]20'!$S$27</f>
        <v>0.60848732726033339</v>
      </c>
      <c r="O130" s="22">
        <f>+'[6]20'!$T$27</f>
        <v>0.59238815797967803</v>
      </c>
    </row>
    <row r="131" spans="1:15">
      <c r="A131" s="10">
        <v>1013</v>
      </c>
      <c r="B131" s="10" t="s">
        <v>22</v>
      </c>
      <c r="C131" s="21">
        <f>+'[6]21'!$E$27</f>
        <v>0.37152953054013127</v>
      </c>
      <c r="D131" s="21">
        <f>+'[6]21'!$F$27</f>
        <v>0.43350117489090301</v>
      </c>
      <c r="E131" s="21">
        <f>+'[6]21'!$G$27</f>
        <v>0.36546184738955823</v>
      </c>
      <c r="F131" s="21">
        <f>+'[6]21'!$I$27</f>
        <v>0.38267741935483873</v>
      </c>
      <c r="G131" s="21">
        <f>+'[6]21'!$J$27</f>
        <v>0.43006694203104973</v>
      </c>
      <c r="H131" s="21">
        <f>+'[6]21'!$K$27</f>
        <v>0.3976568769057936</v>
      </c>
      <c r="I131" s="21">
        <f>+'[6]21'!$M$27</f>
        <v>0.55230056272757366</v>
      </c>
      <c r="J131" s="21">
        <f>+'[6]21'!$N$27</f>
        <v>0.46421545892174582</v>
      </c>
      <c r="K131" s="21">
        <f>+'[6]21'!$O$27</f>
        <v>0.47795938583457159</v>
      </c>
      <c r="L131" s="21">
        <f>+'[6]21'!$Q$27</f>
        <v>0.48525961277553431</v>
      </c>
      <c r="M131" s="21">
        <f>+'[6]21'!$R$27</f>
        <v>0.42384929236261637</v>
      </c>
      <c r="N131" s="21">
        <f>+'[6]21'!$S$27</f>
        <v>0.41614069690992767</v>
      </c>
      <c r="O131" s="22">
        <f>+'[6]21'!$T$27</f>
        <v>0.43410712820933478</v>
      </c>
    </row>
    <row r="132" spans="1:15">
      <c r="A132" s="10">
        <v>1014</v>
      </c>
      <c r="B132" s="10" t="s">
        <v>23</v>
      </c>
      <c r="C132" s="21">
        <f>+'[6]22'!$E$27</f>
        <v>0.58289921149391866</v>
      </c>
      <c r="D132" s="21">
        <f>+'[6]22'!$F$27</f>
        <v>0.62590136270863672</v>
      </c>
      <c r="E132" s="21">
        <f>+'[6]22'!$G$27</f>
        <v>0.61439130343768689</v>
      </c>
      <c r="F132" s="21">
        <f>+'[6]22'!$I$27</f>
        <v>0.62942356754401096</v>
      </c>
      <c r="G132" s="21">
        <f>+'[6]22'!$J$27</f>
        <v>0.65310146287286019</v>
      </c>
      <c r="H132" s="21">
        <f>+'[6]22'!$K$27</f>
        <v>0.60239682951889528</v>
      </c>
      <c r="I132" s="21">
        <f>+'[6]22'!$M$27</f>
        <v>0.71261388210673182</v>
      </c>
      <c r="J132" s="21">
        <f>+'[6]22'!$N$27</f>
        <v>0.68737582381390483</v>
      </c>
      <c r="K132" s="21">
        <f>+'[6]22'!$O$27</f>
        <v>0.68415573657324313</v>
      </c>
      <c r="L132" s="21">
        <f>+'[6]22'!$Q$27</f>
        <v>0.62907843488978832</v>
      </c>
      <c r="M132" s="21">
        <f>+'[6]22'!$R$27</f>
        <v>0.60926721015656526</v>
      </c>
      <c r="N132" s="21">
        <f>+'[6]22'!$S$27</f>
        <v>0.63159540759639521</v>
      </c>
      <c r="O132" s="22">
        <f>+'[6]22'!$T$27</f>
        <v>0.63817737198865665</v>
      </c>
    </row>
    <row r="133" spans="1:15">
      <c r="A133" s="10">
        <v>1015</v>
      </c>
      <c r="B133" s="10" t="s">
        <v>24</v>
      </c>
      <c r="C133" s="21">
        <f>+'[6]23'!$E$27</f>
        <v>0.46126353411121623</v>
      </c>
      <c r="D133" s="21">
        <f>+'[6]23'!$F$27</f>
        <v>0.4711652947101525</v>
      </c>
      <c r="E133" s="21">
        <f>+'[6]23'!$G$27</f>
        <v>0.44710323846843336</v>
      </c>
      <c r="F133" s="21">
        <f>+'[6]23'!$I$27</f>
        <v>0.48680442407690699</v>
      </c>
      <c r="G133" s="21">
        <f>+'[6]23'!$J$27</f>
        <v>0.52133507662191569</v>
      </c>
      <c r="H133" s="21">
        <f>+'[6]23'!$K$27</f>
        <v>0.45742380061979421</v>
      </c>
      <c r="I133" s="21">
        <f>+'[6]23'!$M$27</f>
        <v>0.57256371613248935</v>
      </c>
      <c r="J133" s="21">
        <f>+'[6]23'!$N$27</f>
        <v>0.5574531477731488</v>
      </c>
      <c r="K133" s="21">
        <f>+'[6]23'!$O$27</f>
        <v>0.51301792828685255</v>
      </c>
      <c r="L133" s="21">
        <f>+'[6]23'!$Q$27</f>
        <v>0.46931157585740563</v>
      </c>
      <c r="M133" s="21">
        <f>+'[6]23'!$R$27</f>
        <v>0.45672088288593504</v>
      </c>
      <c r="N133" s="21">
        <f>+'[6]23'!$S$27</f>
        <v>0.4932615779599091</v>
      </c>
      <c r="O133" s="22">
        <f>+'[6]23'!$T$27</f>
        <v>0.49470371724286122</v>
      </c>
    </row>
    <row r="134" spans="1:15">
      <c r="A134" s="10">
        <v>1016</v>
      </c>
      <c r="B134" s="10" t="s">
        <v>25</v>
      </c>
      <c r="C134" s="21">
        <f>+'[6]24'!$E$27</f>
        <v>0.40547000964747887</v>
      </c>
      <c r="D134" s="21">
        <f>+'[6]24'!$F$27</f>
        <v>0.44551683132089281</v>
      </c>
      <c r="E134" s="21">
        <f>+'[6]24'!$G$27</f>
        <v>0.4323393613778051</v>
      </c>
      <c r="F134" s="21">
        <f>+'[6]24'!$I$27</f>
        <v>0.43653235189572148</v>
      </c>
      <c r="G134" s="21">
        <f>+'[6]24'!$J$27</f>
        <v>0.49613410361753829</v>
      </c>
      <c r="H134" s="21">
        <f>+'[6]24'!$K$27</f>
        <v>0.46195507281068343</v>
      </c>
      <c r="I134" s="21">
        <f>+'[6]24'!$M$27</f>
        <v>0.56908173881575974</v>
      </c>
      <c r="J134" s="21">
        <f>+'[6]24'!$N$27</f>
        <v>0.5474037686946166</v>
      </c>
      <c r="K134" s="21">
        <f>+'[6]24'!$O$27</f>
        <v>0.51883353694402967</v>
      </c>
      <c r="L134" s="21">
        <f>+'[6]24'!$Q$27</f>
        <v>0.44959718367070611</v>
      </c>
      <c r="M134" s="21">
        <f>+'[6]24'!$R$27</f>
        <v>0.45668031383395247</v>
      </c>
      <c r="N134" s="21">
        <f>+'[6]24'!$S$27</f>
        <v>0.45708849398671697</v>
      </c>
      <c r="O134" s="22">
        <f>+'[6]24'!$T$27</f>
        <v>0.47151834544953991</v>
      </c>
    </row>
    <row r="135" spans="1:15">
      <c r="A135" s="10">
        <v>1017</v>
      </c>
      <c r="B135" s="10" t="s">
        <v>26</v>
      </c>
      <c r="C135" s="21">
        <f>+'[6]25'!$E$27</f>
        <v>0.54832965208624751</v>
      </c>
      <c r="D135" s="21">
        <f>+'[6]25'!$F$27</f>
        <v>0.58468940605199271</v>
      </c>
      <c r="E135" s="21">
        <f>+'[6]25'!$G$27</f>
        <v>0.56168311397239601</v>
      </c>
      <c r="F135" s="21">
        <f>+'[6]25'!$I$27</f>
        <v>0.56220709018305393</v>
      </c>
      <c r="G135" s="21">
        <f>+'[6]25'!$J$27</f>
        <v>0.60277222225727278</v>
      </c>
      <c r="H135" s="21">
        <f>+'[6]25'!$K$27</f>
        <v>0.54431997358789141</v>
      </c>
      <c r="I135" s="21">
        <f>+'[6]25'!$M$27</f>
        <v>0.64824974681872216</v>
      </c>
      <c r="J135" s="21">
        <f>+'[6]25'!$N$27</f>
        <v>0.63926887577888847</v>
      </c>
      <c r="K135" s="21">
        <f>+'[6]25'!$O$27</f>
        <v>0.61544800981939329</v>
      </c>
      <c r="L135" s="21">
        <f>+'[6]25'!$Q$27</f>
        <v>0.56448652413081424</v>
      </c>
      <c r="M135" s="21">
        <f>+'[6]25'!$R$27</f>
        <v>0.56334776659778485</v>
      </c>
      <c r="N135" s="21">
        <f>+'[6]25'!$S$27</f>
        <v>0.56190144220295413</v>
      </c>
      <c r="O135" s="22">
        <f>+'[6]25'!$T$27</f>
        <v>0.58270446151034194</v>
      </c>
    </row>
    <row r="136" spans="1:15">
      <c r="A136" s="10">
        <v>1018</v>
      </c>
      <c r="B136" s="10" t="s">
        <v>27</v>
      </c>
      <c r="C136" s="21">
        <f>+'[6]26'!$E$27</f>
        <v>0.4840497756519504</v>
      </c>
      <c r="D136" s="21">
        <f>+'[6]26'!$F$27</f>
        <v>0.46952315134761574</v>
      </c>
      <c r="E136" s="21">
        <f>+'[6]26'!$G$27</f>
        <v>0.46629132300304571</v>
      </c>
      <c r="F136" s="21">
        <f>+'[6]26'!$I$27</f>
        <v>0.48208593650388881</v>
      </c>
      <c r="G136" s="21">
        <f>+'[6]26'!$J$27</f>
        <v>0.52689284489935839</v>
      </c>
      <c r="H136" s="21">
        <f>+'[6]26'!$K$27</f>
        <v>0.45588713813775722</v>
      </c>
      <c r="I136" s="21">
        <f>+'[6]26'!$M$27</f>
        <v>0.57290102389078501</v>
      </c>
      <c r="J136" s="21">
        <f>+'[6]26'!$N$27</f>
        <v>0.59660916252255425</v>
      </c>
      <c r="K136" s="21">
        <f>+'[6]26'!$O$27</f>
        <v>0.54869044578757697</v>
      </c>
      <c r="L136" s="21">
        <f>+'[6]26'!$Q$27</f>
        <v>0.51432124397746293</v>
      </c>
      <c r="M136" s="21">
        <f>+'[6]26'!$R$27</f>
        <v>0.47365267659040111</v>
      </c>
      <c r="N136" s="21">
        <f>+'[6]26'!$S$27</f>
        <v>0.47625183678082966</v>
      </c>
      <c r="O136" s="22">
        <f>+'[6]26'!$T$27</f>
        <v>0.50652214504224669</v>
      </c>
    </row>
    <row r="137" spans="1:15">
      <c r="A137" s="10">
        <v>1019</v>
      </c>
      <c r="B137" s="10" t="s">
        <v>28</v>
      </c>
      <c r="C137" s="21">
        <f>+'[6]27'!$E$27</f>
        <v>0.48555814337325093</v>
      </c>
      <c r="D137" s="21">
        <f>+'[6]27'!$F$27</f>
        <v>0.46401816118047673</v>
      </c>
      <c r="E137" s="21">
        <f>+'[6]27'!$G$27</f>
        <v>0.48300776879056234</v>
      </c>
      <c r="F137" s="21">
        <f>+'[6]27'!$I$27</f>
        <v>0.50109473069624877</v>
      </c>
      <c r="G137" s="21">
        <f>+'[6]27'!$J$27</f>
        <v>0.46834255035724376</v>
      </c>
      <c r="H137" s="21">
        <f>+'[6]27'!$K$27</f>
        <v>0.45453634724321962</v>
      </c>
      <c r="I137" s="21">
        <f>+'[6]27'!$M$27</f>
        <v>0.55918559270230872</v>
      </c>
      <c r="J137" s="21">
        <f>+'[6]27'!$N$27</f>
        <v>0.51730172221792947</v>
      </c>
      <c r="K137" s="21">
        <f>+'[6]27'!$O$27</f>
        <v>0.49387889013873265</v>
      </c>
      <c r="L137" s="21">
        <f>+'[6]27'!$Q$27</f>
        <v>0.42612169470337258</v>
      </c>
      <c r="M137" s="21">
        <f>+'[6]27'!$R$27</f>
        <v>0.46564129466405574</v>
      </c>
      <c r="N137" s="21">
        <f>+'[6]27'!$S$27</f>
        <v>0.53490820985928622</v>
      </c>
      <c r="O137" s="22">
        <f>+'[6]27'!$T$27</f>
        <v>0.48706154736639012</v>
      </c>
    </row>
    <row r="138" spans="1:15">
      <c r="A138" s="10">
        <v>1020</v>
      </c>
      <c r="B138" s="10" t="s">
        <v>29</v>
      </c>
      <c r="C138" s="21">
        <f>+'[6]28'!$E$27</f>
        <v>0.60531737888743298</v>
      </c>
      <c r="D138" s="21">
        <f>+'[6]28'!$F$27</f>
        <v>0.62438064309789165</v>
      </c>
      <c r="E138" s="21">
        <f>+'[6]28'!$G$27</f>
        <v>0.62881891579338955</v>
      </c>
      <c r="F138" s="21">
        <f>+'[6]28'!$I$27</f>
        <v>0.66247656853015768</v>
      </c>
      <c r="G138" s="21">
        <f>+'[6]28'!$J$27</f>
        <v>0.61711249541956759</v>
      </c>
      <c r="H138" s="21">
        <f>+'[6]28'!$K$27</f>
        <v>0.57688126898286585</v>
      </c>
      <c r="I138" s="21">
        <f>+'[6]28'!$M$27</f>
        <v>0.67314316208218117</v>
      </c>
      <c r="J138" s="21">
        <f>+'[6]28'!$N$27</f>
        <v>0.66931942566479941</v>
      </c>
      <c r="K138" s="21">
        <f>+'[6]28'!$O$27</f>
        <v>0.66645431401648147</v>
      </c>
      <c r="L138" s="21">
        <f>+'[6]28'!$Q$27</f>
        <v>0.60478397577733789</v>
      </c>
      <c r="M138" s="21">
        <f>+'[6]28'!$R$27</f>
        <v>0.60065571027922293</v>
      </c>
      <c r="N138" s="21">
        <f>+'[6]28'!$S$27</f>
        <v>0.62681102078987128</v>
      </c>
      <c r="O138" s="22">
        <f>+'[6]28'!$T$27</f>
        <v>0.63090265993498584</v>
      </c>
    </row>
    <row r="139" spans="1:15">
      <c r="A139" s="10">
        <v>1021</v>
      </c>
      <c r="B139" s="10" t="s">
        <v>30</v>
      </c>
      <c r="C139" s="21">
        <f>+'[6]29'!$E$27</f>
        <v>0.50150595835697764</v>
      </c>
      <c r="D139" s="21">
        <f>+'[6]29'!$F$27</f>
        <v>0.50225417509173964</v>
      </c>
      <c r="E139" s="21">
        <f>+'[6]29'!$G$27</f>
        <v>0.51750678054128918</v>
      </c>
      <c r="F139" s="21">
        <f>+'[6]29'!$I$27</f>
        <v>0.57860478482649613</v>
      </c>
      <c r="G139" s="21">
        <f>+'[6]29'!$J$27</f>
        <v>0.51473293580309565</v>
      </c>
      <c r="H139" s="21">
        <f>+'[6]29'!$K$27</f>
        <v>0.4816785334256965</v>
      </c>
      <c r="I139" s="21">
        <f>+'[6]29'!$M$27</f>
        <v>0.56682126030624269</v>
      </c>
      <c r="J139" s="21">
        <f>+'[6]29'!$N$27</f>
        <v>0.54981834195750301</v>
      </c>
      <c r="K139" s="21">
        <f>+'[6]29'!$O$27</f>
        <v>0.55443908146848031</v>
      </c>
      <c r="L139" s="21">
        <f>+'[6]29'!$Q$27</f>
        <v>0.50531161848139605</v>
      </c>
      <c r="M139" s="21">
        <f>+'[6]29'!$R$27</f>
        <v>0.48796577558197723</v>
      </c>
      <c r="N139" s="21">
        <f>+'[6]29'!$S$27</f>
        <v>0.51240918337692531</v>
      </c>
      <c r="O139" s="22">
        <f>+'[6]29'!$T$27</f>
        <v>0.52375968168149922</v>
      </c>
    </row>
    <row r="140" spans="1:15">
      <c r="A140" s="10">
        <v>1022</v>
      </c>
      <c r="B140" s="10" t="s">
        <v>31</v>
      </c>
      <c r="C140" s="21">
        <f>+'[6]30'!$E$27</f>
        <v>0.5332731665489675</v>
      </c>
      <c r="D140" s="21">
        <f>+'[6]30'!$F$27</f>
        <v>0.56598042051201147</v>
      </c>
      <c r="E140" s="21">
        <f>+'[6]30'!$G$27</f>
        <v>0.55119277105376452</v>
      </c>
      <c r="F140" s="21">
        <f>+'[6]30'!$I$27</f>
        <v>0.57836990595611282</v>
      </c>
      <c r="G140" s="21">
        <f>+'[6]30'!$J$27</f>
        <v>0.59155325108146206</v>
      </c>
      <c r="H140" s="21">
        <f>+'[6]30'!$K$27</f>
        <v>0.52987653204666108</v>
      </c>
      <c r="I140" s="21">
        <f>+'[6]30'!$M$27</f>
        <v>0.66520000689381797</v>
      </c>
      <c r="J140" s="21">
        <f>+'[6]30'!$N$27</f>
        <v>0.6375662694653571</v>
      </c>
      <c r="K140" s="21">
        <f>+'[6]30'!$O$27</f>
        <v>0.63920066496996497</v>
      </c>
      <c r="L140" s="21">
        <f>+'[6]30'!$Q$27</f>
        <v>0.57670981808553334</v>
      </c>
      <c r="M140" s="21">
        <f>+'[6]30'!$R$27</f>
        <v>0.58162285355672716</v>
      </c>
      <c r="N140" s="21">
        <f>+'[6]30'!$S$27</f>
        <v>0.56628442514791644</v>
      </c>
      <c r="O140" s="22">
        <f>+'[6]30'!$T$27</f>
        <v>0.5847523935931227</v>
      </c>
    </row>
    <row r="141" spans="1:15">
      <c r="A141" s="10">
        <v>1023</v>
      </c>
      <c r="B141" s="10" t="s">
        <v>32</v>
      </c>
      <c r="C141" s="21">
        <f>+'[6]31'!$E$27</f>
        <v>0.44704859538860009</v>
      </c>
      <c r="D141" s="21">
        <f>+'[6]31'!$F$27</f>
        <v>0.42638655462184871</v>
      </c>
      <c r="E141" s="21">
        <f>+'[6]31'!$G$27</f>
        <v>0.42127997497322855</v>
      </c>
      <c r="F141" s="21">
        <f>+'[6]31'!$I$27</f>
        <v>0.46360081921429902</v>
      </c>
      <c r="G141" s="21">
        <f>+'[6]31'!$J$27</f>
        <v>0.49369338302584981</v>
      </c>
      <c r="H141" s="21">
        <f>+'[6]31'!$K$27</f>
        <v>0.42017951690590305</v>
      </c>
      <c r="I141" s="21">
        <f>+'[6]31'!$M$27</f>
        <v>0.51170521122417512</v>
      </c>
      <c r="J141" s="21">
        <f>+'[6]31'!$N$27</f>
        <v>0.47898176692341632</v>
      </c>
      <c r="K141" s="21">
        <f>+'[6]31'!$O$27</f>
        <v>0.4812049651831668</v>
      </c>
      <c r="L141" s="21">
        <f>+'[6]31'!$Q$27</f>
        <v>0.44922082392546048</v>
      </c>
      <c r="M141" s="21">
        <f>+'[6]31'!$R$27</f>
        <v>0.45777089025733048</v>
      </c>
      <c r="N141" s="21">
        <f>+'[6]31'!$S$27</f>
        <v>0.49387349995488589</v>
      </c>
      <c r="O141" s="22">
        <f>+'[6]31'!$T$27</f>
        <v>0.46111712020267775</v>
      </c>
    </row>
    <row r="142" spans="1:15">
      <c r="A142" s="10">
        <v>1024</v>
      </c>
      <c r="B142" s="10" t="s">
        <v>33</v>
      </c>
      <c r="C142" s="21">
        <f>+'[6]32'!$E$27</f>
        <v>0.74401483896869747</v>
      </c>
      <c r="D142" s="21">
        <f>+'[6]32'!$F$27</f>
        <v>0.72069459204156339</v>
      </c>
      <c r="E142" s="21">
        <f>+'[6]32'!$G$27</f>
        <v>0.70556751559295783</v>
      </c>
      <c r="F142" s="21">
        <f>+'[6]32'!$I$27</f>
        <v>0.78225560099385527</v>
      </c>
      <c r="G142" s="21">
        <f>+'[6]32'!$J$27</f>
        <v>0.76694591002456802</v>
      </c>
      <c r="H142" s="21">
        <f>+'[6]32'!$K$27</f>
        <v>0.6743605314727481</v>
      </c>
      <c r="I142" s="21">
        <f>+'[6]32'!$M$27</f>
        <v>0.75880894361079043</v>
      </c>
      <c r="J142" s="21">
        <f>+'[6]32'!$N$27</f>
        <v>0.72626606772727709</v>
      </c>
      <c r="K142" s="21">
        <f>+'[6]32'!$O$27</f>
        <v>0.73791649982086027</v>
      </c>
      <c r="L142" s="21">
        <f>+'[6]32'!$Q$27</f>
        <v>0.69691881890194007</v>
      </c>
      <c r="M142" s="21">
        <f>+'[6]32'!$R$27</f>
        <v>0.69015679010192899</v>
      </c>
      <c r="N142" s="21">
        <f>+'[6]32'!$S$27</f>
        <v>0.74042368860743824</v>
      </c>
      <c r="O142" s="22">
        <f>+'[6]32'!$T$27</f>
        <v>0.72739597953995117</v>
      </c>
    </row>
    <row r="143" spans="1:15">
      <c r="A143" s="10">
        <v>1025</v>
      </c>
      <c r="B143" s="10" t="s">
        <v>34</v>
      </c>
      <c r="C143" s="21">
        <f>+'[6]33'!$E$27</f>
        <v>0.44801382916940458</v>
      </c>
      <c r="D143" s="21">
        <f>+'[6]33'!$F$27</f>
        <v>0.45409272717030025</v>
      </c>
      <c r="E143" s="21">
        <f>+'[6]33'!$G$27</f>
        <v>0.42629003667731319</v>
      </c>
      <c r="F143" s="21">
        <f>+'[6]33'!$I$27</f>
        <v>0.49611969782485998</v>
      </c>
      <c r="G143" s="21">
        <f>+'[6]33'!$J$27</f>
        <v>0.47579118851968089</v>
      </c>
      <c r="H143" s="21">
        <f>+'[6]33'!$K$27</f>
        <v>0.41134151730381641</v>
      </c>
      <c r="I143" s="21">
        <f>+'[6]33'!$M$27</f>
        <v>0.51634356712982221</v>
      </c>
      <c r="J143" s="21">
        <f>+'[6]33'!$N$27</f>
        <v>0.53545662643200753</v>
      </c>
      <c r="K143" s="21">
        <f>+'[6]33'!$O$27</f>
        <v>0.53580165470987606</v>
      </c>
      <c r="L143" s="21">
        <f>+'[6]33'!$Q$27</f>
        <v>0.46364466239955843</v>
      </c>
      <c r="M143" s="21">
        <f>+'[6]33'!$R$27</f>
        <v>0.4811524432409035</v>
      </c>
      <c r="N143" s="21">
        <f>+'[6]33'!$S$27</f>
        <v>0.48684438664932811</v>
      </c>
      <c r="O143" s="22">
        <f>+'[6]33'!$T$27</f>
        <v>0.47520601256095307</v>
      </c>
    </row>
    <row r="144" spans="1:15">
      <c r="A144" s="10">
        <v>1026</v>
      </c>
      <c r="B144" s="10" t="s">
        <v>35</v>
      </c>
      <c r="C144" s="21">
        <f>+'[6]34'!$E$27</f>
        <v>0.57477711948658672</v>
      </c>
      <c r="D144" s="21">
        <f>+'[6]34'!$F$27</f>
        <v>0.63364236198112422</v>
      </c>
      <c r="E144" s="21">
        <f>+'[6]34'!$G$27</f>
        <v>0.59846220944319706</v>
      </c>
      <c r="F144" s="21">
        <f>+'[6]34'!$I$27</f>
        <v>0.60340797343263852</v>
      </c>
      <c r="G144" s="21">
        <f>+'[6]34'!$J$27</f>
        <v>0.63804293559660508</v>
      </c>
      <c r="H144" s="21">
        <f>+'[6]34'!$K$27</f>
        <v>0.56366892320540929</v>
      </c>
      <c r="I144" s="21">
        <f>+'[6]34'!$M$27</f>
        <v>0.6416769827515062</v>
      </c>
      <c r="J144" s="21">
        <f>+'[6]34'!$N$27</f>
        <v>0.6663383403102684</v>
      </c>
      <c r="K144" s="21">
        <f>+'[6]34'!$O$27</f>
        <v>0.67772325809617273</v>
      </c>
      <c r="L144" s="21">
        <f>+'[6]34'!$Q$27</f>
        <v>0.64274430507724878</v>
      </c>
      <c r="M144" s="21">
        <f>+'[6]34'!$R$27</f>
        <v>0.61358151273759765</v>
      </c>
      <c r="N144" s="21">
        <f>+'[6]34'!$S$27</f>
        <v>0.59750915750915756</v>
      </c>
      <c r="O144" s="22">
        <f>+'[6]34'!$T$27</f>
        <v>0.61974445483245943</v>
      </c>
    </row>
    <row r="145" spans="1:15">
      <c r="A145" s="10">
        <v>1027</v>
      </c>
      <c r="B145" s="10" t="s">
        <v>36</v>
      </c>
      <c r="C145" s="21">
        <f>+'[6]35'!$E$27</f>
        <v>0.6068012573753131</v>
      </c>
      <c r="D145" s="21">
        <f>+'[6]35'!$F$27</f>
        <v>0.65152503576537912</v>
      </c>
      <c r="E145" s="21">
        <f>+'[6]35'!$G$27</f>
        <v>0.61809127902512861</v>
      </c>
      <c r="F145" s="21">
        <f>+'[6]35'!$I$27</f>
        <v>0.61739637171659956</v>
      </c>
      <c r="G145" s="21">
        <f>+'[6]35'!$J$27</f>
        <v>0.61279203370356183</v>
      </c>
      <c r="H145" s="21">
        <f>+'[6]35'!$K$27</f>
        <v>0.57939190093887405</v>
      </c>
      <c r="I145" s="21">
        <f>+'[6]35'!$M$27</f>
        <v>0.70689900816483098</v>
      </c>
      <c r="J145" s="21">
        <f>+'[6]35'!$N$27</f>
        <v>0.70838583669354838</v>
      </c>
      <c r="K145" s="21">
        <f>+'[6]35'!$O$27</f>
        <v>0.65362318840579714</v>
      </c>
      <c r="L145" s="21">
        <f>+'[6]35'!$Q$27</f>
        <v>0.59622727178915647</v>
      </c>
      <c r="M145" s="21">
        <f>+'[6]35'!$R$27</f>
        <v>0.58174562770295635</v>
      </c>
      <c r="N145" s="21">
        <f>+'[6]35'!$S$27</f>
        <v>0.56862184072484501</v>
      </c>
      <c r="O145" s="22">
        <f>+'[6]35'!$T$27</f>
        <v>0.62899699053876423</v>
      </c>
    </row>
    <row r="146" spans="1:15">
      <c r="A146" s="10">
        <v>1028</v>
      </c>
      <c r="B146" s="10" t="s">
        <v>37</v>
      </c>
      <c r="C146" s="21">
        <f>+'[6]36'!$E$27</f>
        <v>0.57120816172935007</v>
      </c>
      <c r="D146" s="21">
        <f>+'[6]36'!$F$27</f>
        <v>0.62530489118724408</v>
      </c>
      <c r="E146" s="21">
        <f>+'[6]36'!$G$27</f>
        <v>0.57345060263003633</v>
      </c>
      <c r="F146" s="21">
        <f>+'[6]36'!$I$27</f>
        <v>0.60655433833740124</v>
      </c>
      <c r="G146" s="21">
        <f>+'[6]36'!$J$27</f>
        <v>0.64304917358205882</v>
      </c>
      <c r="H146" s="21">
        <f>+'[6]36'!$K$27</f>
        <v>0.53016645591587286</v>
      </c>
      <c r="I146" s="21">
        <f>+'[6]36'!$M$27</f>
        <v>0.64737819073111202</v>
      </c>
      <c r="J146" s="21">
        <f>+'[6]36'!$N$27</f>
        <v>0.61942891409019563</v>
      </c>
      <c r="K146" s="21">
        <f>+'[6]36'!$O$27</f>
        <v>0.63712851948676341</v>
      </c>
      <c r="L146" s="21">
        <f>+'[6]36'!$Q$27</f>
        <v>0.57713626132182005</v>
      </c>
      <c r="M146" s="21">
        <f>+'[6]36'!$R$27</f>
        <v>0.56040921495692098</v>
      </c>
      <c r="N146" s="21">
        <f>+'[6]36'!$S$27</f>
        <v>0.5876119037113301</v>
      </c>
      <c r="O146" s="22">
        <f>+'[6]36'!$T$27</f>
        <v>0.59456769137444221</v>
      </c>
    </row>
    <row r="147" spans="1:15">
      <c r="A147" s="10">
        <v>1029</v>
      </c>
      <c r="B147" s="10" t="s">
        <v>38</v>
      </c>
      <c r="C147" s="21">
        <f>+'[6]37'!$E$27</f>
        <v>0.48522920203735143</v>
      </c>
      <c r="D147" s="21">
        <f>+'[6]37'!$F$27</f>
        <v>0.51647867237132117</v>
      </c>
      <c r="E147" s="21">
        <f>+'[6]37'!$G$27</f>
        <v>0.46821062103960703</v>
      </c>
      <c r="F147" s="21">
        <f>+'[6]37'!$I$27</f>
        <v>0.54538895039996016</v>
      </c>
      <c r="G147" s="21">
        <f>+'[6]37'!$J$27</f>
        <v>0.51887128604319699</v>
      </c>
      <c r="H147" s="21">
        <f>+'[6]37'!$K$27</f>
        <v>0.47095173907958959</v>
      </c>
      <c r="I147" s="21">
        <f>+'[6]37'!$M$27</f>
        <v>0.59015668435683599</v>
      </c>
      <c r="J147" s="21">
        <f>+'[6]37'!$N$27</f>
        <v>0.56288742494591248</v>
      </c>
      <c r="K147" s="21">
        <f>+'[6]37'!$O$27</f>
        <v>0.55113110861142356</v>
      </c>
      <c r="L147" s="21">
        <f>+'[6]37'!$Q$27</f>
        <v>0.46704224672473277</v>
      </c>
      <c r="M147" s="21">
        <f>+'[6]37'!$R$27</f>
        <v>0.47892437055602638</v>
      </c>
      <c r="N147" s="21">
        <f>+'[6]37'!$S$27</f>
        <v>0.49600543310489598</v>
      </c>
      <c r="O147" s="22">
        <f>+'[6]37'!$T$27</f>
        <v>0.51092746974117309</v>
      </c>
    </row>
    <row r="148" spans="1:15">
      <c r="A148" s="15">
        <v>1030</v>
      </c>
      <c r="B148" s="15" t="s">
        <v>18</v>
      </c>
      <c r="C148" s="23">
        <f>+'[6]17'!$E$27</f>
        <v>0.53184202420848903</v>
      </c>
      <c r="D148" s="23">
        <f>+'[6]17'!$F$27</f>
        <v>0.53288901493666097</v>
      </c>
      <c r="E148" s="23">
        <f>+'[6]17'!$G$27</f>
        <v>0.50815338759810047</v>
      </c>
      <c r="F148" s="23">
        <f>+'[6]17'!$I$27</f>
        <v>0.52704994430425789</v>
      </c>
      <c r="G148" s="23">
        <f>+'[6]17'!$J$27</f>
        <v>0.52392671314060713</v>
      </c>
      <c r="H148" s="23">
        <f>+'[6]17'!$K$27</f>
        <v>0.50042122999157534</v>
      </c>
      <c r="I148" s="23">
        <f>+'[6]17'!$M$27</f>
        <v>0.61689312228603443</v>
      </c>
      <c r="J148" s="23">
        <f>+'[6]17'!$N$27</f>
        <v>0.56375494320382669</v>
      </c>
      <c r="K148" s="23">
        <f>+'[6]17'!$O$27</f>
        <v>0.58675945256321038</v>
      </c>
      <c r="L148" s="23">
        <f>+'[6]17'!$Q$27</f>
        <v>0.52256810732388814</v>
      </c>
      <c r="M148" s="23">
        <f>+'[6]17'!$R$27</f>
        <v>0.51052631578947372</v>
      </c>
      <c r="N148" s="23">
        <f>+'[6]17'!$S$27</f>
        <v>0.54438153109607323</v>
      </c>
      <c r="O148" s="24">
        <f>+'[6]17'!$T$27</f>
        <v>0.53950309795058649</v>
      </c>
    </row>
    <row r="149" spans="1:15">
      <c r="A149" s="4">
        <v>10300</v>
      </c>
      <c r="B149" s="4" t="s">
        <v>62</v>
      </c>
      <c r="C149" s="18">
        <f>+[6]รวม!$E$27</f>
        <v>0.64336782932201098</v>
      </c>
      <c r="D149" s="18">
        <f>+[6]รวม!$F$27</f>
        <v>0.68312280635878242</v>
      </c>
      <c r="E149" s="18">
        <f>+[6]รวม!$G$27</f>
        <v>0.65300692305175223</v>
      </c>
      <c r="F149" s="18">
        <f>+[6]รวม!$I$27</f>
        <v>0.67765817995811728</v>
      </c>
      <c r="G149" s="18">
        <f>+[6]รวม!$J$27</f>
        <v>0.72089062808824134</v>
      </c>
      <c r="H149" s="18">
        <f>+[6]รวม!$K$27</f>
        <v>0.63889261719660106</v>
      </c>
      <c r="I149" s="18">
        <f>+[6]รวม!$M$27</f>
        <v>0.74026607753650575</v>
      </c>
      <c r="J149" s="18">
        <f>+[6]รวม!$N$27</f>
        <v>0.73675406694428736</v>
      </c>
      <c r="K149" s="18">
        <f>+[6]รวม!$O$27</f>
        <v>0.72753535861756113</v>
      </c>
      <c r="L149" s="18">
        <f>+[6]รวม!$Q$27</f>
        <v>0.66101020306389335</v>
      </c>
      <c r="M149" s="18">
        <f>+[6]รวม!$R$27</f>
        <v>0.65988563008880752</v>
      </c>
      <c r="N149" s="18">
        <f>+[6]รวม!$S$27</f>
        <v>0.68004615962856951</v>
      </c>
      <c r="O149" s="18">
        <f>+[6]รวม!$T$27</f>
        <v>0.6841758295296505</v>
      </c>
    </row>
    <row r="150" spans="1:15">
      <c r="A150" s="32"/>
      <c r="B150" s="32"/>
      <c r="C150"/>
      <c r="D150"/>
      <c r="E150"/>
      <c r="F150"/>
      <c r="G150"/>
      <c r="H150"/>
      <c r="I150"/>
      <c r="J150"/>
      <c r="K150"/>
      <c r="L150"/>
      <c r="M150"/>
      <c r="N150"/>
      <c r="O150" s="32"/>
    </row>
    <row r="151" spans="1:15">
      <c r="A151" s="3" t="s">
        <v>55</v>
      </c>
      <c r="B151" s="3" t="s">
        <v>43</v>
      </c>
      <c r="C151" s="3" t="s">
        <v>0</v>
      </c>
      <c r="D151" s="3" t="s">
        <v>1</v>
      </c>
      <c r="E151" s="3" t="s">
        <v>2</v>
      </c>
      <c r="F151" s="3" t="s">
        <v>3</v>
      </c>
      <c r="G151" s="3" t="s">
        <v>4</v>
      </c>
      <c r="H151" s="3" t="s">
        <v>5</v>
      </c>
      <c r="I151" s="3" t="s">
        <v>6</v>
      </c>
      <c r="J151" s="3" t="s">
        <v>7</v>
      </c>
      <c r="K151" s="3" t="s">
        <v>8</v>
      </c>
      <c r="L151" s="3" t="s">
        <v>9</v>
      </c>
      <c r="M151" s="3" t="s">
        <v>10</v>
      </c>
      <c r="N151" s="3" t="s">
        <v>11</v>
      </c>
      <c r="O151" s="3" t="s">
        <v>62</v>
      </c>
    </row>
    <row r="152" spans="1:15">
      <c r="A152" s="34"/>
      <c r="B152" s="34" t="s">
        <v>46</v>
      </c>
      <c r="C152" s="35">
        <f>+[6]เขต!$E$43/10^6</f>
        <v>3.2000000000000002E-3</v>
      </c>
      <c r="D152" s="35">
        <f>+[6]เขต!$F$43/10^6</f>
        <v>0</v>
      </c>
      <c r="E152" s="35">
        <f>+[6]เขต!$G$43/10^6</f>
        <v>3.5000000000000001E-3</v>
      </c>
      <c r="F152" s="35">
        <f>+[6]เขต!$I$43/10^6</f>
        <v>4.15E-3</v>
      </c>
      <c r="G152" s="35">
        <f>+[6]เขต!$J$43/10^6</f>
        <v>6.1000000000000004E-3</v>
      </c>
      <c r="H152" s="35">
        <f>+[6]เขต!$K$43/10^6</f>
        <v>5.7000000000000002E-3</v>
      </c>
      <c r="I152" s="35">
        <f>+[6]เขต!$M$43/10^6</f>
        <v>2.0750000000000001E-2</v>
      </c>
      <c r="J152" s="35">
        <f>+[6]เขต!$N$43/10^6</f>
        <v>5.8999999999999999E-3</v>
      </c>
      <c r="K152" s="35">
        <f>+[6]เขต!$O$43/10^6</f>
        <v>9.4000000000000004E-3</v>
      </c>
      <c r="L152" s="35">
        <f>+[6]เขต!$Q$43/10^6</f>
        <v>2.8E-3</v>
      </c>
      <c r="M152" s="35">
        <f>+[6]เขต!$R$43/10^6</f>
        <v>2.2599999999999999E-2</v>
      </c>
      <c r="N152" s="35">
        <f>+[6]เขต!$S$43/10^6</f>
        <v>7.0300000000000001E-2</v>
      </c>
      <c r="O152" s="36">
        <f>SUM(C152:N152)</f>
        <v>0.15439999999999998</v>
      </c>
    </row>
    <row r="153" spans="1:15">
      <c r="A153" s="7">
        <v>1004</v>
      </c>
      <c r="B153" s="10" t="s">
        <v>99</v>
      </c>
      <c r="C153" s="19">
        <f>+'[6]11'!$E$43/10^6</f>
        <v>53.366934910000005</v>
      </c>
      <c r="D153" s="19">
        <f>+'[6]11'!$F$43/10^6</f>
        <v>52.388083469999998</v>
      </c>
      <c r="E153" s="19">
        <f>+'[6]11'!$G$43/10^6</f>
        <v>51.935044780000005</v>
      </c>
      <c r="F153" s="19">
        <f>+'[6]11'!$I$43/10^6</f>
        <v>54.120298030000001</v>
      </c>
      <c r="G153" s="19">
        <f>+'[6]11'!$J$43/10^6</f>
        <v>53.464792320000008</v>
      </c>
      <c r="H153" s="19">
        <f>+'[6]11'!$K$43/10^6</f>
        <v>54.170183999999999</v>
      </c>
      <c r="I153" s="19">
        <f>+'[6]11'!$M$43/10^6</f>
        <v>56.168463470000006</v>
      </c>
      <c r="J153" s="19">
        <f>+'[6]11'!$N$43/10^6</f>
        <v>58.859374490000008</v>
      </c>
      <c r="K153" s="19">
        <f>+'[6]11'!$O$43/10^6</f>
        <v>57.681474310000006</v>
      </c>
      <c r="L153" s="19">
        <f>+'[6]11'!$Q$43/10^6</f>
        <v>53.836259939999998</v>
      </c>
      <c r="M153" s="19">
        <f>+'[6]11'!$R$43/10^6</f>
        <v>55.556664270000006</v>
      </c>
      <c r="N153" s="19">
        <f>+'[6]11'!$S$43/10^6</f>
        <v>56.076812949999997</v>
      </c>
      <c r="O153" s="29">
        <f>SUM(C153:N153)</f>
        <v>657.62438694000002</v>
      </c>
    </row>
    <row r="154" spans="1:15">
      <c r="A154" s="10">
        <v>1005</v>
      </c>
      <c r="B154" s="10" t="s">
        <v>13</v>
      </c>
      <c r="C154" s="21">
        <f>+'[6]12'!$E$43/10^6</f>
        <v>0.75436042999999997</v>
      </c>
      <c r="D154" s="21">
        <f>+'[6]12'!$F$43/10^6</f>
        <v>0.78217921000000001</v>
      </c>
      <c r="E154" s="21">
        <f>+'[6]12'!$G$43/10^6</f>
        <v>0.74797404999999983</v>
      </c>
      <c r="F154" s="21">
        <f>+'[6]12'!$I$43/10^6</f>
        <v>0.84947534999999996</v>
      </c>
      <c r="G154" s="21">
        <f>+'[6]12'!$J$43/10^6</f>
        <v>0.81989444999999994</v>
      </c>
      <c r="H154" s="21">
        <f>+'[6]12'!$K$43/10^6</f>
        <v>0.80347603000000012</v>
      </c>
      <c r="I154" s="21">
        <f>+'[6]12'!$M$43/10^6</f>
        <v>1.0061377</v>
      </c>
      <c r="J154" s="21">
        <f>+'[6]12'!$N$43/10^6</f>
        <v>0.93348721000000001</v>
      </c>
      <c r="K154" s="21">
        <f>+'[6]12'!$O$43/10^6</f>
        <v>0.88643609000000012</v>
      </c>
      <c r="L154" s="21">
        <f>+'[6]12'!$Q$43/10^6</f>
        <v>0.87536889000000007</v>
      </c>
      <c r="M154" s="21">
        <f>+'[6]12'!$R$43/10^6</f>
        <v>0.8871410500000001</v>
      </c>
      <c r="N154" s="21">
        <f>+'[6]12'!$S$43/10^6</f>
        <v>0.88214073999999998</v>
      </c>
      <c r="O154" s="29">
        <f t="shared" ref="O154:O179" si="6">SUM(C154:N154)</f>
        <v>10.2280712</v>
      </c>
    </row>
    <row r="155" spans="1:15">
      <c r="A155" s="10">
        <v>1006</v>
      </c>
      <c r="B155" s="10" t="s">
        <v>14</v>
      </c>
      <c r="C155" s="21">
        <f>+'[6]13'!$E$43/10^6</f>
        <v>3.3631688799999999</v>
      </c>
      <c r="D155" s="21">
        <f>+'[6]13'!$F$43/10^6</f>
        <v>3.8022287900000005</v>
      </c>
      <c r="E155" s="21">
        <f>+'[6]13'!$G$43/10^6</f>
        <v>3.7155834000000003</v>
      </c>
      <c r="F155" s="21">
        <f>+'[6]13'!$I$43/10^6</f>
        <v>4.0352719000000006</v>
      </c>
      <c r="G155" s="21">
        <f>+'[6]13'!$J$43/10^6</f>
        <v>4.5647077999999999</v>
      </c>
      <c r="H155" s="21">
        <f>+'[6]13'!$K$43/10^6</f>
        <v>3.9076280700000008</v>
      </c>
      <c r="I155" s="21">
        <f>+'[6]13'!$M$43/10^6</f>
        <v>4.43522178</v>
      </c>
      <c r="J155" s="21">
        <f>+'[6]13'!$N$43/10^6</f>
        <v>4.4324632699999995</v>
      </c>
      <c r="K155" s="21">
        <f>+'[6]13'!$O$43/10^6</f>
        <v>4.3097749000000007</v>
      </c>
      <c r="L155" s="21">
        <f>+'[6]13'!$Q$43/10^6</f>
        <v>4.1990823700000002</v>
      </c>
      <c r="M155" s="21">
        <f>+'[6]13'!$R$43/10^6</f>
        <v>3.9254892400000001</v>
      </c>
      <c r="N155" s="21">
        <f>+'[6]13'!$S$43/10^6</f>
        <v>4.0431341000000005</v>
      </c>
      <c r="O155" s="29">
        <f t="shared" si="6"/>
        <v>48.733754500000003</v>
      </c>
    </row>
    <row r="156" spans="1:15">
      <c r="A156" s="10">
        <v>1007</v>
      </c>
      <c r="B156" s="10" t="s">
        <v>15</v>
      </c>
      <c r="C156" s="21">
        <f>+'[6]14'!$E$43/10^6</f>
        <v>7.0613648499999995</v>
      </c>
      <c r="D156" s="21">
        <f>+'[6]14'!$F$43/10^6</f>
        <v>8.6032110700000004</v>
      </c>
      <c r="E156" s="21">
        <f>+'[6]14'!$G$43/10^6</f>
        <v>7.4630649700000005</v>
      </c>
      <c r="F156" s="21">
        <f>+'[6]14'!$I$43/10^6</f>
        <v>7.3617203700000005</v>
      </c>
      <c r="G156" s="21">
        <f>+'[6]14'!$J$43/10^6</f>
        <v>7.4295066199999997</v>
      </c>
      <c r="H156" s="21">
        <f>+'[6]14'!$K$43/10^6</f>
        <v>6.9911645899999986</v>
      </c>
      <c r="I156" s="21">
        <f>+'[6]14'!$M$43/10^6</f>
        <v>7.7086189199999993</v>
      </c>
      <c r="J156" s="21">
        <f>+'[6]14'!$N$43/10^6</f>
        <v>8.0146938800000012</v>
      </c>
      <c r="K156" s="21">
        <f>+'[6]14'!$O$43/10^6</f>
        <v>7.7427966899999996</v>
      </c>
      <c r="L156" s="21">
        <f>+'[6]14'!$Q$43/10^6</f>
        <v>7.51019345</v>
      </c>
      <c r="M156" s="21">
        <f>+'[6]14'!$R$43/10^6</f>
        <v>7.3779478399999991</v>
      </c>
      <c r="N156" s="21">
        <f>+'[6]14'!$S$43/10^6</f>
        <v>9.2692836600000046</v>
      </c>
      <c r="O156" s="29">
        <f t="shared" si="6"/>
        <v>92.533566910000005</v>
      </c>
    </row>
    <row r="157" spans="1:15">
      <c r="A157" s="10">
        <v>1008</v>
      </c>
      <c r="B157" s="10" t="s">
        <v>16</v>
      </c>
      <c r="C157" s="21">
        <f>+'[6]15'!$E$43/10^6</f>
        <v>1.29006379</v>
      </c>
      <c r="D157" s="21">
        <f>+'[6]15'!$F$43/10^6</f>
        <v>1.2889310600000001</v>
      </c>
      <c r="E157" s="21">
        <f>+'[6]15'!$G$43/10^6</f>
        <v>1.3347227999999998</v>
      </c>
      <c r="F157" s="21">
        <f>+'[6]15'!$I$43/10^6</f>
        <v>1.4147102000000003</v>
      </c>
      <c r="G157" s="21">
        <f>+'[6]15'!$J$43/10^6</f>
        <v>1.33691217</v>
      </c>
      <c r="H157" s="21">
        <f>+'[6]15'!$K$43/10^6</f>
        <v>1.3003644899999998</v>
      </c>
      <c r="I157" s="21">
        <f>+'[6]15'!$M$43/10^6</f>
        <v>1.46727344</v>
      </c>
      <c r="J157" s="21">
        <f>+'[6]15'!$N$43/10^6</f>
        <v>1.4722989300000002</v>
      </c>
      <c r="K157" s="21">
        <f>+'[6]15'!$O$43/10^6</f>
        <v>1.4611102199999999</v>
      </c>
      <c r="L157" s="21">
        <f>+'[6]15'!$Q$43/10^6</f>
        <v>1.3195956600000001</v>
      </c>
      <c r="M157" s="21">
        <f>+'[6]15'!$R$43/10^6</f>
        <v>1.4866977800000001</v>
      </c>
      <c r="N157" s="21">
        <f>+'[6]15'!$S$43/10^6</f>
        <v>1.3667671100000001</v>
      </c>
      <c r="O157" s="29">
        <f t="shared" si="6"/>
        <v>16.539447650000003</v>
      </c>
    </row>
    <row r="158" spans="1:15">
      <c r="A158" s="10">
        <v>1009</v>
      </c>
      <c r="B158" s="10" t="s">
        <v>17</v>
      </c>
      <c r="C158" s="21">
        <f>+'[6]16'!$E$43/10^6</f>
        <v>1.7454095599999999</v>
      </c>
      <c r="D158" s="21">
        <f>+'[6]16'!$F$43/10^6</f>
        <v>2.4457221400000004</v>
      </c>
      <c r="E158" s="21">
        <f>+'[6]16'!$G$43/10^6</f>
        <v>1.6893772499999999</v>
      </c>
      <c r="F158" s="21">
        <f>+'[6]16'!$I$43/10^6</f>
        <v>1.9718393900000002</v>
      </c>
      <c r="G158" s="21">
        <f>+'[6]16'!$J$43/10^6</f>
        <v>1.7755042199999997</v>
      </c>
      <c r="H158" s="21">
        <f>+'[6]16'!$K$43/10^6</f>
        <v>1.7427812499999999</v>
      </c>
      <c r="I158" s="21">
        <f>+'[6]16'!$M$43/10^6</f>
        <v>2.1056341599999997</v>
      </c>
      <c r="J158" s="21">
        <f>+'[6]16'!$N$43/10^6</f>
        <v>1.9770628600000002</v>
      </c>
      <c r="K158" s="21">
        <f>+'[6]16'!$O$43/10^6</f>
        <v>1.9968803399999999</v>
      </c>
      <c r="L158" s="21">
        <f>+'[6]16'!$Q$43/10^6</f>
        <v>1.9573819200000002</v>
      </c>
      <c r="M158" s="21">
        <f>+'[6]16'!$R$43/10^6</f>
        <v>1.9606205599999997</v>
      </c>
      <c r="N158" s="21">
        <f>+'[6]16'!$S$43/10^6</f>
        <v>1.8580900200000001</v>
      </c>
      <c r="O158" s="29">
        <f t="shared" si="6"/>
        <v>23.226303669999997</v>
      </c>
    </row>
    <row r="159" spans="1:15">
      <c r="A159" s="10">
        <v>1010</v>
      </c>
      <c r="B159" s="10" t="s">
        <v>19</v>
      </c>
      <c r="C159" s="21">
        <f>+'[6]18'!$E$43/10^6</f>
        <v>2.6208098</v>
      </c>
      <c r="D159" s="21">
        <f>+'[6]18'!$F$43/10^6</f>
        <v>2.8046077700000001</v>
      </c>
      <c r="E159" s="21">
        <f>+'[6]18'!$G$43/10^6</f>
        <v>2.3148325099999996</v>
      </c>
      <c r="F159" s="21">
        <f>+'[6]18'!$I$43/10^6</f>
        <v>2.8699146400000002</v>
      </c>
      <c r="G159" s="21">
        <f>+'[6]18'!$J$43/10^6</f>
        <v>2.6290492399999996</v>
      </c>
      <c r="H159" s="21">
        <f>+'[6]18'!$K$43/10^6</f>
        <v>2.4731988500000002</v>
      </c>
      <c r="I159" s="21">
        <f>+'[6]18'!$M$43/10^6</f>
        <v>2.8891021800000001</v>
      </c>
      <c r="J159" s="21">
        <f>+'[6]18'!$N$43/10^6</f>
        <v>3.24181221</v>
      </c>
      <c r="K159" s="21">
        <f>+'[6]18'!$O$43/10^6</f>
        <v>2.8182318300000002</v>
      </c>
      <c r="L159" s="21">
        <f>+'[6]18'!$Q$43/10^6</f>
        <v>2.6606759299999996</v>
      </c>
      <c r="M159" s="21">
        <f>+'[6]18'!$R$43/10^6</f>
        <v>2.6988126400000008</v>
      </c>
      <c r="N159" s="21">
        <f>+'[6]18'!$S$43/10^6</f>
        <v>2.4946283</v>
      </c>
      <c r="O159" s="29">
        <f t="shared" si="6"/>
        <v>32.515675899999998</v>
      </c>
    </row>
    <row r="160" spans="1:15">
      <c r="A160" s="10">
        <v>1011</v>
      </c>
      <c r="B160" s="10" t="s">
        <v>20</v>
      </c>
      <c r="C160" s="21">
        <f>+'[6]19'!$E$43/10^6</f>
        <v>1.41817506</v>
      </c>
      <c r="D160" s="21">
        <f>+'[6]19'!$F$43/10^6</f>
        <v>1.6097746700000002</v>
      </c>
      <c r="E160" s="21">
        <f>+'[6]19'!$G$43/10^6</f>
        <v>1.4767416400000002</v>
      </c>
      <c r="F160" s="21">
        <f>+'[6]19'!$I$43/10^6</f>
        <v>1.4098834900000001</v>
      </c>
      <c r="G160" s="21">
        <f>+'[6]19'!$J$43/10^6</f>
        <v>1.4612231500000001</v>
      </c>
      <c r="H160" s="21">
        <f>+'[6]19'!$K$43/10^6</f>
        <v>1.4805630700000001</v>
      </c>
      <c r="I160" s="21">
        <f>+'[6]19'!$M$43/10^6</f>
        <v>1.7526730399999999</v>
      </c>
      <c r="J160" s="21">
        <f>+'[6]19'!$N$43/10^6</f>
        <v>1.8980623300000001</v>
      </c>
      <c r="K160" s="21">
        <f>+'[6]19'!$O$43/10^6</f>
        <v>1.7287662399999999</v>
      </c>
      <c r="L160" s="21">
        <f>+'[6]19'!$Q$43/10^6</f>
        <v>1.5208638000000001</v>
      </c>
      <c r="M160" s="21">
        <f>+'[6]19'!$R$43/10^6</f>
        <v>1.57560418</v>
      </c>
      <c r="N160" s="21">
        <f>+'[6]19'!$S$43/10^6</f>
        <v>1.5347714700000001</v>
      </c>
      <c r="O160" s="29">
        <f t="shared" si="6"/>
        <v>18.86710214</v>
      </c>
    </row>
    <row r="161" spans="1:15">
      <c r="A161" s="10">
        <v>1012</v>
      </c>
      <c r="B161" s="10" t="s">
        <v>21</v>
      </c>
      <c r="C161" s="21">
        <f>+'[6]20'!$E$43/10^6</f>
        <v>4.5373743100000006</v>
      </c>
      <c r="D161" s="21">
        <f>+'[6]20'!$F$43/10^6</f>
        <v>4.7079124600000002</v>
      </c>
      <c r="E161" s="21">
        <f>+'[6]20'!$G$43/10^6</f>
        <v>4.6694335100000011</v>
      </c>
      <c r="F161" s="21">
        <f>+'[6]20'!$I$43/10^6</f>
        <v>4.4775900299999991</v>
      </c>
      <c r="G161" s="21">
        <f>+'[6]20'!$J$43/10^6</f>
        <v>4.5457067199999992</v>
      </c>
      <c r="H161" s="21">
        <f>+'[6]20'!$K$43/10^6</f>
        <v>4.7942439600000002</v>
      </c>
      <c r="I161" s="21">
        <f>+'[6]20'!$M$43/10^6</f>
        <v>4.7613909799999998</v>
      </c>
      <c r="J161" s="21">
        <f>+'[6]20'!$N$43/10^6</f>
        <v>5.5443662900000001</v>
      </c>
      <c r="K161" s="21">
        <f>+'[6]20'!$O$43/10^6</f>
        <v>5.3185375499999985</v>
      </c>
      <c r="L161" s="21">
        <f>+'[6]20'!$Q$43/10^6</f>
        <v>4.9645302899999999</v>
      </c>
      <c r="M161" s="21">
        <f>+'[6]20'!$R$43/10^6</f>
        <v>4.9136623600000009</v>
      </c>
      <c r="N161" s="21">
        <f>+'[6]20'!$S$43/10^6</f>
        <v>5.0212669599999993</v>
      </c>
      <c r="O161" s="29">
        <f t="shared" si="6"/>
        <v>58.25601541999999</v>
      </c>
    </row>
    <row r="162" spans="1:15">
      <c r="A162" s="10">
        <v>1013</v>
      </c>
      <c r="B162" s="10" t="s">
        <v>22</v>
      </c>
      <c r="C162" s="21">
        <f>+'[6]21'!$E$43/10^6</f>
        <v>0.24379824</v>
      </c>
      <c r="D162" s="21">
        <f>+'[6]21'!$F$43/10^6</f>
        <v>0.26838387000000008</v>
      </c>
      <c r="E162" s="21">
        <f>+'[6]21'!$G$43/10^6</f>
        <v>0.24550953</v>
      </c>
      <c r="F162" s="21">
        <f>+'[6]21'!$I$43/10^6</f>
        <v>0.25551778999999997</v>
      </c>
      <c r="G162" s="21">
        <f>+'[6]21'!$J$43/10^6</f>
        <v>0.25622523000000003</v>
      </c>
      <c r="H162" s="21">
        <f>+'[6]21'!$K$43/10^6</f>
        <v>0.25955903000000002</v>
      </c>
      <c r="I162" s="21">
        <f>+'[6]21'!$M$43/10^6</f>
        <v>0.33708171000000003</v>
      </c>
      <c r="J162" s="21">
        <f>+'[6]21'!$N$43/10^6</f>
        <v>0.29906708999999998</v>
      </c>
      <c r="K162" s="21">
        <f>+'[6]21'!$O$43/10^6</f>
        <v>0.31612671999999997</v>
      </c>
      <c r="L162" s="21">
        <f>+'[6]21'!$Q$43/10^6</f>
        <v>0.32654034000000004</v>
      </c>
      <c r="M162" s="21">
        <f>+'[6]21'!$R$43/10^6</f>
        <v>0.30178463999999999</v>
      </c>
      <c r="N162" s="21">
        <f>+'[6]21'!$S$43/10^6</f>
        <v>0.28000871999999999</v>
      </c>
      <c r="O162" s="29">
        <f t="shared" si="6"/>
        <v>3.3896029100000002</v>
      </c>
    </row>
    <row r="163" spans="1:15">
      <c r="A163" s="10">
        <v>1014</v>
      </c>
      <c r="B163" s="10" t="s">
        <v>23</v>
      </c>
      <c r="C163" s="21">
        <f>+'[6]22'!$E$43/10^6</f>
        <v>12.847712829999999</v>
      </c>
      <c r="D163" s="21">
        <f>+'[6]22'!$F$43/10^6</f>
        <v>13.32101868</v>
      </c>
      <c r="E163" s="21">
        <f>+'[6]22'!$G$43/10^6</f>
        <v>13.636490350000001</v>
      </c>
      <c r="F163" s="21">
        <f>+'[6]22'!$I$43/10^6</f>
        <v>14.026750339999998</v>
      </c>
      <c r="G163" s="21">
        <f>+'[6]22'!$J$43/10^6</f>
        <v>13.05588431</v>
      </c>
      <c r="H163" s="21">
        <f>+'[6]22'!$K$43/10^6</f>
        <v>13.282953000000003</v>
      </c>
      <c r="I163" s="21">
        <f>+'[6]22'!$M$43/10^6</f>
        <v>15.455880800000001</v>
      </c>
      <c r="J163" s="21">
        <f>+'[6]22'!$N$43/10^6</f>
        <v>15.185678760000004</v>
      </c>
      <c r="K163" s="21">
        <f>+'[6]22'!$O$43/10^6</f>
        <v>15.43278248</v>
      </c>
      <c r="L163" s="21">
        <f>+'[6]22'!$Q$43/10^6</f>
        <v>14.03154864</v>
      </c>
      <c r="M163" s="21">
        <f>+'[6]22'!$R$43/10^6</f>
        <v>13.789562410000002</v>
      </c>
      <c r="N163" s="21">
        <f>+'[6]22'!$S$43/10^6</f>
        <v>14.171717309999998</v>
      </c>
      <c r="O163" s="29">
        <f t="shared" si="6"/>
        <v>168.23797991000001</v>
      </c>
    </row>
    <row r="164" spans="1:15">
      <c r="A164" s="10">
        <v>1015</v>
      </c>
      <c r="B164" s="10" t="s">
        <v>24</v>
      </c>
      <c r="C164" s="21">
        <f>+'[6]23'!$E$43/10^6</f>
        <v>1.26446814</v>
      </c>
      <c r="D164" s="21">
        <f>+'[6]23'!$F$43/10^6</f>
        <v>1.2624747100000002</v>
      </c>
      <c r="E164" s="21">
        <f>+'[6]23'!$G$43/10^6</f>
        <v>1.3598633599999999</v>
      </c>
      <c r="F164" s="21">
        <f>+'[6]23'!$I$43/10^6</f>
        <v>1.3552249200000002</v>
      </c>
      <c r="G164" s="21">
        <f>+'[6]23'!$J$43/10^6</f>
        <v>1.3408578400000002</v>
      </c>
      <c r="H164" s="21">
        <f>+'[6]23'!$K$43/10^6</f>
        <v>1.2983874399999997</v>
      </c>
      <c r="I164" s="21">
        <f>+'[6]23'!$M$43/10^6</f>
        <v>1.57254377</v>
      </c>
      <c r="J164" s="21">
        <f>+'[6]23'!$N$43/10^6</f>
        <v>1.7872821800000003</v>
      </c>
      <c r="K164" s="21">
        <f>+'[6]23'!$O$43/10^6</f>
        <v>1.1383720000000002</v>
      </c>
      <c r="L164" s="21">
        <f>+'[6]23'!$Q$43/10^6</f>
        <v>1.3942519899999997</v>
      </c>
      <c r="M164" s="21">
        <f>+'[6]23'!$R$43/10^6</f>
        <v>1.4104678900000001</v>
      </c>
      <c r="N164" s="21">
        <f>+'[6]23'!$S$43/10^6</f>
        <v>1.41714757</v>
      </c>
      <c r="O164" s="29">
        <f t="shared" si="6"/>
        <v>16.601341809999997</v>
      </c>
    </row>
    <row r="165" spans="1:15">
      <c r="A165" s="10">
        <v>1016</v>
      </c>
      <c r="B165" s="10" t="s">
        <v>25</v>
      </c>
      <c r="C165" s="21">
        <f>+'[6]24'!$E$43/10^6</f>
        <v>1.76592426</v>
      </c>
      <c r="D165" s="21">
        <f>+'[6]24'!$F$43/10^6</f>
        <v>1.8834034300000002</v>
      </c>
      <c r="E165" s="21">
        <f>+'[6]24'!$G$43/10^6</f>
        <v>1.8845636899999998</v>
      </c>
      <c r="F165" s="21">
        <f>+'[6]24'!$I$43/10^6</f>
        <v>1.8983406299999999</v>
      </c>
      <c r="G165" s="21">
        <f>+'[6]24'!$J$43/10^6</f>
        <v>1.96997179</v>
      </c>
      <c r="H165" s="21">
        <f>+'[6]24'!$K$43/10^6</f>
        <v>2.0452507100000004</v>
      </c>
      <c r="I165" s="21">
        <f>+'[6]24'!$M$43/10^6</f>
        <v>2.4055078599999997</v>
      </c>
      <c r="J165" s="21">
        <f>+'[6]24'!$N$43/10^6</f>
        <v>2.3652998600000004</v>
      </c>
      <c r="K165" s="21">
        <f>+'[6]24'!$O$43/10^6</f>
        <v>2.2201649099999998</v>
      </c>
      <c r="L165" s="21">
        <f>+'[6]24'!$Q$43/10^6</f>
        <v>1.9957065300000001</v>
      </c>
      <c r="M165" s="21">
        <f>+'[6]24'!$R$43/10^6</f>
        <v>1.99447157</v>
      </c>
      <c r="N165" s="21">
        <f>+'[6]24'!$S$43/10^6</f>
        <v>2.0160912299999998</v>
      </c>
      <c r="O165" s="29">
        <f t="shared" si="6"/>
        <v>24.444696470000004</v>
      </c>
    </row>
    <row r="166" spans="1:15">
      <c r="A166" s="10">
        <v>1017</v>
      </c>
      <c r="B166" s="10" t="s">
        <v>26</v>
      </c>
      <c r="C166" s="21">
        <f>+'[6]25'!$E$43/10^6</f>
        <v>3.9680100599999997</v>
      </c>
      <c r="D166" s="21">
        <f>+'[6]25'!$F$43/10^6</f>
        <v>4.0313548399999997</v>
      </c>
      <c r="E166" s="21">
        <f>+'[6]25'!$G$43/10^6</f>
        <v>4.05670865</v>
      </c>
      <c r="F166" s="21">
        <f>+'[6]25'!$I$43/10^6</f>
        <v>4.1098939200000002</v>
      </c>
      <c r="G166" s="21">
        <f>+'[6]25'!$J$43/10^6</f>
        <v>3.94095583</v>
      </c>
      <c r="H166" s="21">
        <f>+'[6]25'!$K$43/10^6</f>
        <v>3.9482026900000005</v>
      </c>
      <c r="I166" s="21">
        <f>+'[6]25'!$M$43/10^6</f>
        <v>4.4158352500000007</v>
      </c>
      <c r="J166" s="21">
        <f>+'[6]25'!$N$43/10^6</f>
        <v>4.5787100900000004</v>
      </c>
      <c r="K166" s="21">
        <f>+'[6]25'!$O$43/10^6</f>
        <v>4.3246588500000005</v>
      </c>
      <c r="L166" s="21">
        <f>+'[6]25'!$Q$43/10^6</f>
        <v>4.1245073899999998</v>
      </c>
      <c r="M166" s="21">
        <f>+'[6]25'!$R$43/10^6</f>
        <v>4.1196511300000003</v>
      </c>
      <c r="N166" s="21">
        <f>+'[6]25'!$S$43/10^6</f>
        <v>3.9896696899999999</v>
      </c>
      <c r="O166" s="29">
        <f t="shared" si="6"/>
        <v>49.60815839</v>
      </c>
    </row>
    <row r="167" spans="1:15">
      <c r="A167" s="10">
        <v>1018</v>
      </c>
      <c r="B167" s="10" t="s">
        <v>27</v>
      </c>
      <c r="C167" s="21">
        <f>+'[6]26'!$E$43/10^6</f>
        <v>1.73701752</v>
      </c>
      <c r="D167" s="21">
        <f>+'[6]26'!$F$43/10^6</f>
        <v>1.5537675499999999</v>
      </c>
      <c r="E167" s="21">
        <f>+'[6]26'!$G$43/10^6</f>
        <v>1.7748380899999998</v>
      </c>
      <c r="F167" s="21">
        <f>+'[6]26'!$I$43/10^6</f>
        <v>1.7667820000000001</v>
      </c>
      <c r="G167" s="21">
        <f>+'[6]26'!$J$43/10^6</f>
        <v>1.7584096800000002</v>
      </c>
      <c r="H167" s="21">
        <f>+'[6]26'!$K$43/10^6</f>
        <v>1.68428369</v>
      </c>
      <c r="I167" s="21">
        <f>+'[6]26'!$M$43/10^6</f>
        <v>1.9859468800000002</v>
      </c>
      <c r="J167" s="21">
        <f>+'[6]26'!$N$43/10^6</f>
        <v>2.1620663100000002</v>
      </c>
      <c r="K167" s="21">
        <f>+'[6]26'!$O$43/10^6</f>
        <v>1.9808361799999996</v>
      </c>
      <c r="L167" s="21">
        <f>+'[6]26'!$Q$43/10^6</f>
        <v>1.8949223299999998</v>
      </c>
      <c r="M167" s="21">
        <f>+'[6]26'!$R$43/10^6</f>
        <v>1.7447133100000001</v>
      </c>
      <c r="N167" s="21">
        <f>+'[6]26'!$S$43/10^6</f>
        <v>1.7261222599999997</v>
      </c>
      <c r="O167" s="29">
        <f t="shared" si="6"/>
        <v>21.769705800000004</v>
      </c>
    </row>
    <row r="168" spans="1:15">
      <c r="A168" s="10">
        <v>1019</v>
      </c>
      <c r="B168" s="10" t="s">
        <v>28</v>
      </c>
      <c r="C168" s="21">
        <f>+'[6]27'!$E$43/10^6</f>
        <v>1.05802748</v>
      </c>
      <c r="D168" s="21">
        <f>+'[6]27'!$F$43/10^6</f>
        <v>0.98116466000000013</v>
      </c>
      <c r="E168" s="21">
        <f>+'[6]27'!$G$43/10^6</f>
        <v>1.05009584</v>
      </c>
      <c r="F168" s="21">
        <f>+'[6]27'!$I$43/10^6</f>
        <v>1.06527543</v>
      </c>
      <c r="G168" s="21">
        <f>+'[6]27'!$J$43/10^6</f>
        <v>0.94314509000000013</v>
      </c>
      <c r="H168" s="21">
        <f>+'[6]27'!$K$43/10^6</f>
        <v>0.99404146999999998</v>
      </c>
      <c r="I168" s="21">
        <f>+'[6]27'!$M$43/10^6</f>
        <v>1.1475072399999999</v>
      </c>
      <c r="J168" s="21">
        <f>+'[6]27'!$N$43/10^6</f>
        <v>1.1067826300000001</v>
      </c>
      <c r="K168" s="21">
        <f>+'[6]27'!$O$43/10^6</f>
        <v>1.04790973</v>
      </c>
      <c r="L168" s="21">
        <f>+'[6]27'!$Q$43/10^6</f>
        <v>0.96463811999999993</v>
      </c>
      <c r="M168" s="21">
        <f>+'[6]27'!$R$43/10^6</f>
        <v>1.0266180499999999</v>
      </c>
      <c r="N168" s="21">
        <f>+'[6]27'!$S$43/10^6</f>
        <v>1.1904519700000002</v>
      </c>
      <c r="O168" s="29">
        <f t="shared" si="6"/>
        <v>12.57565771</v>
      </c>
    </row>
    <row r="169" spans="1:15">
      <c r="A169" s="10">
        <v>1020</v>
      </c>
      <c r="B169" s="10" t="s">
        <v>29</v>
      </c>
      <c r="C169" s="21">
        <f>+'[6]28'!$E$43/10^6</f>
        <v>5.2038127300000001</v>
      </c>
      <c r="D169" s="21">
        <f>+'[6]28'!$F$43/10^6</f>
        <v>5.1195376399999999</v>
      </c>
      <c r="E169" s="21">
        <f>+'[6]28'!$G$43/10^6</f>
        <v>5.30449649</v>
      </c>
      <c r="F169" s="21">
        <f>+'[6]28'!$I$43/10^6</f>
        <v>5.5741515799999988</v>
      </c>
      <c r="G169" s="21">
        <f>+'[6]28'!$J$43/10^6</f>
        <v>4.6506941700000013</v>
      </c>
      <c r="H169" s="21">
        <f>+'[6]28'!$K$43/10^6</f>
        <v>4.94944674</v>
      </c>
      <c r="I169" s="21">
        <f>+'[6]28'!$M$43/10^6</f>
        <v>5.5681306300000006</v>
      </c>
      <c r="J169" s="21">
        <f>+'[6]28'!$N$43/10^6</f>
        <v>5.7248385499999994</v>
      </c>
      <c r="K169" s="21">
        <f>+'[6]28'!$O$43/10^6</f>
        <v>5.2535998100000016</v>
      </c>
      <c r="L169" s="21">
        <f>+'[6]28'!$Q$43/10^6</f>
        <v>5.2223988399999985</v>
      </c>
      <c r="M169" s="21">
        <f>+'[6]28'!$R$43/10^6</f>
        <v>4.8449304399999997</v>
      </c>
      <c r="N169" s="21">
        <f>+'[6]28'!$S$43/10^6</f>
        <v>5.7587828499999993</v>
      </c>
      <c r="O169" s="29">
        <f t="shared" si="6"/>
        <v>63.17482047</v>
      </c>
    </row>
    <row r="170" spans="1:15">
      <c r="A170" s="10">
        <v>1021</v>
      </c>
      <c r="B170" s="10" t="s">
        <v>30</v>
      </c>
      <c r="C170" s="21">
        <f>+'[6]29'!$E$43/10^6</f>
        <v>1.43750216</v>
      </c>
      <c r="D170" s="21">
        <f>+'[6]29'!$F$43/10^6</f>
        <v>1.4069511699999999</v>
      </c>
      <c r="E170" s="21">
        <f>+'[6]29'!$G$43/10^6</f>
        <v>1.5278303100000001</v>
      </c>
      <c r="F170" s="21">
        <f>+'[6]29'!$I$43/10^6</f>
        <v>1.7048422700000001</v>
      </c>
      <c r="G170" s="21">
        <f>+'[6]29'!$J$43/10^6</f>
        <v>1.3854390300000001</v>
      </c>
      <c r="H170" s="21">
        <f>+'[6]29'!$K$43/10^6</f>
        <v>1.40955509</v>
      </c>
      <c r="I170" s="21">
        <f>+'[6]29'!$M$43/10^6</f>
        <v>1.57089327</v>
      </c>
      <c r="J170" s="21">
        <f>+'[6]29'!$N$43/10^6</f>
        <v>1.5721607800000004</v>
      </c>
      <c r="K170" s="21">
        <f>+'[6]29'!$O$43/10^6</f>
        <v>1.5944372899999999</v>
      </c>
      <c r="L170" s="21">
        <f>+'[6]29'!$Q$43/10^6</f>
        <v>1.5288161199999999</v>
      </c>
      <c r="M170" s="21">
        <f>+'[6]29'!$R$43/10^6</f>
        <v>1.4618547000000002</v>
      </c>
      <c r="N170" s="21">
        <f>+'[6]29'!$S$43/10^6</f>
        <v>1.4767414700000001</v>
      </c>
      <c r="O170" s="29">
        <f t="shared" si="6"/>
        <v>18.077023660000002</v>
      </c>
    </row>
    <row r="171" spans="1:15">
      <c r="A171" s="10">
        <v>1022</v>
      </c>
      <c r="B171" s="10" t="s">
        <v>31</v>
      </c>
      <c r="C171" s="21">
        <f>+'[6]30'!$E$43/10^6</f>
        <v>6.2180569600000002</v>
      </c>
      <c r="D171" s="21">
        <f>+'[6]30'!$F$43/10^6</f>
        <v>6.6382913600000002</v>
      </c>
      <c r="E171" s="21">
        <f>+'[6]30'!$G$43/10^6</f>
        <v>6.5601395999999994</v>
      </c>
      <c r="F171" s="21">
        <f>+'[6]30'!$I$43/10^6</f>
        <v>6.8680584099999988</v>
      </c>
      <c r="G171" s="21">
        <f>+'[6]30'!$J$43/10^6</f>
        <v>6.3095183800000001</v>
      </c>
      <c r="H171" s="21">
        <f>+'[6]30'!$K$43/10^6</f>
        <v>6.2209009599999998</v>
      </c>
      <c r="I171" s="21">
        <f>+'[6]30'!$M$43/10^6</f>
        <v>7.5135651800000005</v>
      </c>
      <c r="J171" s="21">
        <f>+'[6]30'!$N$43/10^6</f>
        <v>7.7387658400000001</v>
      </c>
      <c r="K171" s="21">
        <f>+'[6]30'!$O$43/10^6</f>
        <v>7.5735223400000002</v>
      </c>
      <c r="L171" s="21">
        <f>+'[6]30'!$Q$43/10^6</f>
        <v>7.0269277800000003</v>
      </c>
      <c r="M171" s="21">
        <f>+'[6]30'!$R$43/10^6</f>
        <v>6.9769488399999986</v>
      </c>
      <c r="N171" s="21">
        <f>+'[6]30'!$S$43/10^6</f>
        <v>6.72017475</v>
      </c>
      <c r="O171" s="29">
        <f t="shared" si="6"/>
        <v>82.364870399999987</v>
      </c>
    </row>
    <row r="172" spans="1:15">
      <c r="A172" s="10">
        <v>1023</v>
      </c>
      <c r="B172" s="10" t="s">
        <v>32</v>
      </c>
      <c r="C172" s="21">
        <f>+'[6]31'!$E$43/10^6</f>
        <v>1.5229606700000002</v>
      </c>
      <c r="D172" s="21">
        <f>+'[6]31'!$F$43/10^6</f>
        <v>1.4456241600000002</v>
      </c>
      <c r="E172" s="21">
        <f>+'[6]31'!$G$43/10^6</f>
        <v>1.4560354199999999</v>
      </c>
      <c r="F172" s="21">
        <f>+'[6]31'!$I$43/10^6</f>
        <v>1.5990473300000001</v>
      </c>
      <c r="G172" s="21">
        <f>+'[6]31'!$J$43/10^6</f>
        <v>1.4803616000000002</v>
      </c>
      <c r="H172" s="21">
        <f>+'[6]31'!$K$43/10^6</f>
        <v>1.5031432500000002</v>
      </c>
      <c r="I172" s="21">
        <f>+'[6]31'!$M$43/10^6</f>
        <v>1.6772350399999998</v>
      </c>
      <c r="J172" s="21">
        <f>+'[6]31'!$N$43/10^6</f>
        <v>1.7486103999999996</v>
      </c>
      <c r="K172" s="21">
        <f>+'[6]31'!$O$43/10^6</f>
        <v>1.7203675199999999</v>
      </c>
      <c r="L172" s="21">
        <f>+'[6]31'!$Q$43/10^6</f>
        <v>1.61944285</v>
      </c>
      <c r="M172" s="21">
        <f>+'[6]31'!$R$43/10^6</f>
        <v>1.6531266899999997</v>
      </c>
      <c r="N172" s="21">
        <f>+'[6]31'!$S$43/10^6</f>
        <v>1.60202792</v>
      </c>
      <c r="O172" s="29">
        <f t="shared" si="6"/>
        <v>19.027982850000001</v>
      </c>
    </row>
    <row r="173" spans="1:15">
      <c r="A173" s="10">
        <v>1024</v>
      </c>
      <c r="B173" s="10" t="s">
        <v>33</v>
      </c>
      <c r="C173" s="21">
        <f>+'[6]32'!$E$43/10^6</f>
        <v>11.633443699999999</v>
      </c>
      <c r="D173" s="21">
        <f>+'[6]32'!$F$43/10^6</f>
        <v>10.436504610000002</v>
      </c>
      <c r="E173" s="21">
        <f>+'[6]32'!$G$43/10^6</f>
        <v>10.910744220000002</v>
      </c>
      <c r="F173" s="21">
        <f>+'[6]32'!$I$43/10^6</f>
        <v>12.283584239999996</v>
      </c>
      <c r="G173" s="21">
        <f>+'[6]32'!$J$43/10^6</f>
        <v>10.832949640000001</v>
      </c>
      <c r="H173" s="21">
        <f>+'[6]32'!$K$43/10^6</f>
        <v>10.521358919999997</v>
      </c>
      <c r="I173" s="21">
        <f>+'[6]32'!$M$43/10^6</f>
        <v>11.422078580000003</v>
      </c>
      <c r="J173" s="21">
        <f>+'[6]32'!$N$43/10^6</f>
        <v>11.381213180000001</v>
      </c>
      <c r="K173" s="21">
        <f>+'[6]32'!$O$43/10^6</f>
        <v>11.226182470000001</v>
      </c>
      <c r="L173" s="21">
        <f>+'[6]32'!$Q$43/10^6</f>
        <v>11.576395489999999</v>
      </c>
      <c r="M173" s="21">
        <f>+'[6]32'!$R$43/10^6</f>
        <v>11.00488348</v>
      </c>
      <c r="N173" s="21">
        <f>+'[6]32'!$S$43/10^6</f>
        <v>11.447165349999999</v>
      </c>
      <c r="O173" s="29">
        <f t="shared" si="6"/>
        <v>134.67650388000001</v>
      </c>
    </row>
    <row r="174" spans="1:15">
      <c r="A174" s="10">
        <v>1025</v>
      </c>
      <c r="B174" s="10" t="s">
        <v>34</v>
      </c>
      <c r="C174" s="21">
        <f>+'[6]33'!$E$43/10^6</f>
        <v>1.5938251700000001</v>
      </c>
      <c r="D174" s="21">
        <f>+'[6]33'!$F$43/10^6</f>
        <v>1.5279944400000003</v>
      </c>
      <c r="E174" s="21">
        <f>+'[6]33'!$G$43/10^6</f>
        <v>1.5094757900000002</v>
      </c>
      <c r="F174" s="21">
        <f>+'[6]33'!$I$43/10^6</f>
        <v>1.7437495700000001</v>
      </c>
      <c r="G174" s="21">
        <f>+'[6]33'!$J$43/10^6</f>
        <v>1.5492900699999999</v>
      </c>
      <c r="H174" s="21">
        <f>+'[6]33'!$K$43/10^6</f>
        <v>1.4868772800000003</v>
      </c>
      <c r="I174" s="21">
        <f>+'[6]33'!$M$43/10^6</f>
        <v>1.7564086300000001</v>
      </c>
      <c r="J174" s="21">
        <f>+'[6]33'!$N$43/10^6</f>
        <v>1.8871117400000001</v>
      </c>
      <c r="K174" s="21">
        <f>+'[6]33'!$O$43/10^6</f>
        <v>1.85280142</v>
      </c>
      <c r="L174" s="21">
        <f>+'[6]33'!$Q$43/10^6</f>
        <v>1.6592657</v>
      </c>
      <c r="M174" s="21">
        <f>+'[6]33'!$R$43/10^6</f>
        <v>1.7442061200000001</v>
      </c>
      <c r="N174" s="21">
        <f>+'[6]33'!$S$43/10^6</f>
        <v>1.7229925299999997</v>
      </c>
      <c r="O174" s="29">
        <f t="shared" si="6"/>
        <v>20.033998459999999</v>
      </c>
    </row>
    <row r="175" spans="1:15">
      <c r="A175" s="10">
        <v>1026</v>
      </c>
      <c r="B175" s="10" t="s">
        <v>35</v>
      </c>
      <c r="C175" s="21">
        <f>+'[6]34'!$E$43/10^6</f>
        <v>0.71474733999999995</v>
      </c>
      <c r="D175" s="21">
        <f>+'[6]34'!$F$43/10^6</f>
        <v>0.76233099999999998</v>
      </c>
      <c r="E175" s="21">
        <f>+'[6]34'!$G$43/10^6</f>
        <v>0.75282904999999989</v>
      </c>
      <c r="F175" s="21">
        <f>+'[6]34'!$I$43/10^6</f>
        <v>0.76330618000000006</v>
      </c>
      <c r="G175" s="21">
        <f>+'[6]34'!$J$43/10^6</f>
        <v>0.72037617999999992</v>
      </c>
      <c r="H175" s="21">
        <f>+'[6]34'!$K$43/10^6</f>
        <v>0.71032165000000003</v>
      </c>
      <c r="I175" s="21">
        <f>+'[6]34'!$M$43/10^6</f>
        <v>0.77049677000000005</v>
      </c>
      <c r="J175" s="21">
        <f>+'[6]34'!$N$43/10^6</f>
        <v>0.84179329999999997</v>
      </c>
      <c r="K175" s="21">
        <f>+'[6]34'!$O$43/10^6</f>
        <v>0.83088614999999999</v>
      </c>
      <c r="L175" s="21">
        <f>+'[6]34'!$Q$43/10^6</f>
        <v>0.81324458999999993</v>
      </c>
      <c r="M175" s="21">
        <f>+'[6]34'!$R$43/10^6</f>
        <v>0.80423154000000008</v>
      </c>
      <c r="N175" s="21">
        <f>+'[6]34'!$S$43/10^6</f>
        <v>0.74252378999999991</v>
      </c>
      <c r="O175" s="29">
        <f t="shared" si="6"/>
        <v>9.2270875399999994</v>
      </c>
    </row>
    <row r="176" spans="1:15">
      <c r="A176" s="10">
        <v>1027</v>
      </c>
      <c r="B176" s="10" t="s">
        <v>36</v>
      </c>
      <c r="C176" s="21">
        <f>+'[6]35'!$E$43/10^6</f>
        <v>1.0993734099999999</v>
      </c>
      <c r="D176" s="21">
        <f>+'[6]35'!$F$43/10^6</f>
        <v>1.1841812499999997</v>
      </c>
      <c r="E176" s="21">
        <f>+'[6]35'!$G$43/10^6</f>
        <v>1.1526215200000001</v>
      </c>
      <c r="F176" s="21">
        <f>+'[6]35'!$I$43/10^6</f>
        <v>1.1579787199999998</v>
      </c>
      <c r="G176" s="21">
        <f>+'[6]35'!$J$43/10^6</f>
        <v>1.02961938</v>
      </c>
      <c r="H176" s="21">
        <f>+'[6]35'!$K$43/10^6</f>
        <v>1.0992877299999999</v>
      </c>
      <c r="I176" s="21">
        <f>+'[6]35'!$M$43/10^6</f>
        <v>1.40342966</v>
      </c>
      <c r="J176" s="21">
        <f>+'[6]35'!$N$43/10^6</f>
        <v>1.37023608</v>
      </c>
      <c r="K176" s="21">
        <f>+'[6]35'!$O$43/10^6</f>
        <v>1.2303776400000002</v>
      </c>
      <c r="L176" s="21">
        <f>+'[6]35'!$Q$43/10^6</f>
        <v>1.1703609499999998</v>
      </c>
      <c r="M176" s="21">
        <f>+'[6]35'!$R$43/10^6</f>
        <v>1.1310143899999998</v>
      </c>
      <c r="N176" s="21">
        <f>+'[6]35'!$S$43/10^6</f>
        <v>1.08980253</v>
      </c>
      <c r="O176" s="29">
        <f t="shared" si="6"/>
        <v>14.118283259999998</v>
      </c>
    </row>
    <row r="177" spans="1:15">
      <c r="A177" s="10">
        <v>1028</v>
      </c>
      <c r="B177" s="10" t="s">
        <v>37</v>
      </c>
      <c r="C177" s="21">
        <f>+'[6]36'!$E$43/10^6</f>
        <v>5.6455607699999995</v>
      </c>
      <c r="D177" s="21">
        <f>+'[6]36'!$F$43/10^6</f>
        <v>6.088520850000001</v>
      </c>
      <c r="E177" s="21">
        <f>+'[6]36'!$G$43/10^6</f>
        <v>5.7337231000000006</v>
      </c>
      <c r="F177" s="21">
        <f>+'[6]36'!$I$43/10^6</f>
        <v>6.1949881500000004</v>
      </c>
      <c r="G177" s="21">
        <f>+'[6]36'!$J$43/10^6</f>
        <v>5.90333168</v>
      </c>
      <c r="H177" s="21">
        <f>+'[6]36'!$K$43/10^6</f>
        <v>4.9623117200000006</v>
      </c>
      <c r="I177" s="21">
        <f>+'[6]36'!$M$43/10^6</f>
        <v>6.5822754299999993</v>
      </c>
      <c r="J177" s="21">
        <f>+'[6]36'!$N$43/10^6</f>
        <v>6.3780837300000002</v>
      </c>
      <c r="K177" s="21">
        <f>+'[6]36'!$O$43/10^6</f>
        <v>6.5268824400000014</v>
      </c>
      <c r="L177" s="21">
        <f>+'[6]36'!$Q$43/10^6</f>
        <v>6.2690639499999996</v>
      </c>
      <c r="M177" s="21">
        <f>+'[6]36'!$R$43/10^6</f>
        <v>6.1474129699999986</v>
      </c>
      <c r="N177" s="21">
        <f>+'[6]36'!$S$43/10^6</f>
        <v>10.178911749999999</v>
      </c>
      <c r="O177" s="29">
        <f t="shared" si="6"/>
        <v>76.61106654000001</v>
      </c>
    </row>
    <row r="178" spans="1:15">
      <c r="A178" s="10">
        <v>1029</v>
      </c>
      <c r="B178" s="10" t="s">
        <v>38</v>
      </c>
      <c r="C178" s="21">
        <f>+'[6]37'!$E$43/10^6</f>
        <v>0.75943004999999997</v>
      </c>
      <c r="D178" s="21">
        <f>+'[6]37'!$F$43/10^6</f>
        <v>0.78712088999999985</v>
      </c>
      <c r="E178" s="21">
        <f>+'[6]37'!$G$43/10^6</f>
        <v>0.74859179000000009</v>
      </c>
      <c r="F178" s="21">
        <f>+'[6]37'!$I$43/10^6</f>
        <v>0.91257183999999991</v>
      </c>
      <c r="G178" s="21">
        <f>+'[6]37'!$J$43/10^6</f>
        <v>0.7601926699999999</v>
      </c>
      <c r="H178" s="21">
        <f>+'[6]37'!$K$43/10^6</f>
        <v>0.78767417999999989</v>
      </c>
      <c r="I178" s="21">
        <f>+'[6]37'!$M$43/10^6</f>
        <v>0.91684030999999999</v>
      </c>
      <c r="J178" s="21">
        <f>+'[6]37'!$N$43/10^6</f>
        <v>0.89516658999999998</v>
      </c>
      <c r="K178" s="21">
        <f>+'[6]37'!$O$43/10^6</f>
        <v>0.86821294000000004</v>
      </c>
      <c r="L178" s="21">
        <f>+'[6]37'!$Q$43/10^6</f>
        <v>0.75840002000000006</v>
      </c>
      <c r="M178" s="21">
        <f>+'[6]37'!$R$43/10^6</f>
        <v>0.80094553000000002</v>
      </c>
      <c r="N178" s="21">
        <f>+'[6]37'!$S$43/10^6</f>
        <v>0.83531144999999996</v>
      </c>
      <c r="O178" s="29">
        <f t="shared" si="6"/>
        <v>9.8304582600000003</v>
      </c>
    </row>
    <row r="179" spans="1:15">
      <c r="A179" s="15">
        <v>1030</v>
      </c>
      <c r="B179" s="15" t="s">
        <v>18</v>
      </c>
      <c r="C179" s="23">
        <f>+'[6]17'!$E$43/10^6</f>
        <v>1.0929502199999996</v>
      </c>
      <c r="D179" s="23">
        <f>+'[6]17'!$F$43/10^6</f>
        <v>1.1015503200000001</v>
      </c>
      <c r="E179" s="23">
        <f>+'[6]17'!$G$43/10^6</f>
        <v>1.0678566899999999</v>
      </c>
      <c r="F179" s="23">
        <f>+'[6]17'!$I$43/10^6</f>
        <v>1.10707716</v>
      </c>
      <c r="G179" s="23">
        <f>+'[6]17'!$J$43/10^6</f>
        <v>1.0055273199999999</v>
      </c>
      <c r="H179" s="23">
        <f>+'[6]17'!$K$43/10^6</f>
        <v>1.0804184899999998</v>
      </c>
      <c r="I179" s="23">
        <f>+'[6]17'!$M$43/10^6</f>
        <v>1.2542397000000003</v>
      </c>
      <c r="J179" s="23">
        <f>+'[6]17'!$N$43/10^6</f>
        <v>1.1789646200000001</v>
      </c>
      <c r="K179" s="23">
        <f>+'[6]17'!$O$43/10^6</f>
        <v>1.1997383400000001</v>
      </c>
      <c r="L179" s="23">
        <f>+'[6]17'!$Q$43/10^6</f>
        <v>1.1229218999999999</v>
      </c>
      <c r="M179" s="23">
        <f>+'[6]17'!$R$43/10^6</f>
        <v>1.1607882699999996</v>
      </c>
      <c r="N179" s="23">
        <f>+'[6]17'!$S$43/10^6</f>
        <v>1.2196358599999999</v>
      </c>
      <c r="O179" s="31">
        <f t="shared" si="6"/>
        <v>13.591668889999999</v>
      </c>
    </row>
    <row r="180" spans="1:15">
      <c r="A180" s="4">
        <v>10300</v>
      </c>
      <c r="B180" s="4" t="s">
        <v>62</v>
      </c>
      <c r="C180" s="25">
        <f>SUM(C152:C179)</f>
        <v>135.96748330000003</v>
      </c>
      <c r="D180" s="25">
        <f t="shared" ref="D180:O180" si="7">SUM(D152:D179)</f>
        <v>138.23282607000002</v>
      </c>
      <c r="E180" s="25">
        <f t="shared" si="7"/>
        <v>136.08268840000005</v>
      </c>
      <c r="F180" s="25">
        <f t="shared" si="7"/>
        <v>142.90199387999999</v>
      </c>
      <c r="G180" s="25">
        <f t="shared" si="7"/>
        <v>136.92614658000005</v>
      </c>
      <c r="H180" s="25">
        <f t="shared" si="7"/>
        <v>135.91327835000001</v>
      </c>
      <c r="I180" s="25">
        <f t="shared" si="7"/>
        <v>150.07116238</v>
      </c>
      <c r="J180" s="25">
        <f t="shared" si="7"/>
        <v>154.5813532</v>
      </c>
      <c r="K180" s="25">
        <f t="shared" si="7"/>
        <v>150.29126740000001</v>
      </c>
      <c r="L180" s="25">
        <f t="shared" si="7"/>
        <v>142.34610578000002</v>
      </c>
      <c r="M180" s="25">
        <f t="shared" si="7"/>
        <v>142.52285188999997</v>
      </c>
      <c r="N180" s="25">
        <f t="shared" si="7"/>
        <v>150.20247430999999</v>
      </c>
      <c r="O180" s="25">
        <f t="shared" si="7"/>
        <v>1716.0396315400001</v>
      </c>
    </row>
    <row r="181" spans="1:15">
      <c r="A181" s="32"/>
      <c r="B181" s="32"/>
      <c r="C181"/>
      <c r="D181"/>
      <c r="E181"/>
      <c r="F181"/>
      <c r="G181"/>
      <c r="H181"/>
      <c r="I181"/>
      <c r="J181"/>
      <c r="K181"/>
      <c r="L181"/>
      <c r="M181"/>
      <c r="N181"/>
      <c r="O181" s="32"/>
    </row>
    <row r="182" spans="1:15">
      <c r="A182" s="3" t="s">
        <v>55</v>
      </c>
      <c r="B182" s="3" t="s">
        <v>44</v>
      </c>
      <c r="C182" s="3" t="s">
        <v>0</v>
      </c>
      <c r="D182" s="3" t="s">
        <v>1</v>
      </c>
      <c r="E182" s="3" t="s">
        <v>2</v>
      </c>
      <c r="F182" s="3" t="s">
        <v>3</v>
      </c>
      <c r="G182" s="3" t="s">
        <v>4</v>
      </c>
      <c r="H182" s="3" t="s">
        <v>5</v>
      </c>
      <c r="I182" s="3" t="s">
        <v>6</v>
      </c>
      <c r="J182" s="3" t="s">
        <v>7</v>
      </c>
      <c r="K182" s="3" t="s">
        <v>8</v>
      </c>
      <c r="L182" s="3" t="s">
        <v>9</v>
      </c>
      <c r="M182" s="3" t="s">
        <v>10</v>
      </c>
      <c r="N182" s="3" t="s">
        <v>11</v>
      </c>
      <c r="O182" s="3" t="s">
        <v>62</v>
      </c>
    </row>
    <row r="183" spans="1:15">
      <c r="A183" s="34"/>
      <c r="B183" s="34" t="s">
        <v>46</v>
      </c>
      <c r="C183" s="35">
        <f>+[6]เขต!$E$120/10^6</f>
        <v>4.467366590000001</v>
      </c>
      <c r="D183" s="35">
        <f>+[6]เขต!$F$120/10^6</f>
        <v>4.6544008000000003</v>
      </c>
      <c r="E183" s="35">
        <f>+[6]เขต!$G$120/10^6</f>
        <v>6.2568622400000002</v>
      </c>
      <c r="F183" s="35">
        <f>+[6]เขต!$I$120/10^6</f>
        <v>4.7964306899999984</v>
      </c>
      <c r="G183" s="35">
        <f>+[6]เขต!$J$120/10^6</f>
        <v>4.8329822899999986</v>
      </c>
      <c r="H183" s="35">
        <f>+[6]เขต!$K$120/10^6</f>
        <v>5.6590511899999996</v>
      </c>
      <c r="I183" s="35">
        <f>+[6]เขต!$M$120/10^6</f>
        <v>4.6352905800000004</v>
      </c>
      <c r="J183" s="35">
        <f>+[6]เขต!$N$120/10^6</f>
        <v>5.0668922399999996</v>
      </c>
      <c r="K183" s="35">
        <f>+[6]เขต!$O$120/10^6</f>
        <v>5.7322396400000013</v>
      </c>
      <c r="L183" s="35">
        <f>+[6]เขต!$Q$120/10^6</f>
        <v>4.7554837900000004</v>
      </c>
      <c r="M183" s="35">
        <f>+[6]เขต!$R$120/10^6</f>
        <v>5.9961330300000011</v>
      </c>
      <c r="N183" s="35">
        <f>+[6]เขต!$S$120/10^6</f>
        <v>6.8366786199999998</v>
      </c>
      <c r="O183" s="36">
        <f>SUM(C183:N183)</f>
        <v>63.689811700000007</v>
      </c>
    </row>
    <row r="184" spans="1:15">
      <c r="A184" s="7">
        <v>1004</v>
      </c>
      <c r="B184" s="10" t="s">
        <v>99</v>
      </c>
      <c r="C184" s="19">
        <f>+'[6]11'!$E$120/10^6</f>
        <v>17.439235609999994</v>
      </c>
      <c r="D184" s="19">
        <f>+'[6]11'!$F$120/10^6</f>
        <v>10.826954629999999</v>
      </c>
      <c r="E184" s="19">
        <f>+'[6]11'!$G$120/10^6</f>
        <v>5.7464203900000008</v>
      </c>
      <c r="F184" s="19">
        <f>+'[6]11'!$I$120/10^6</f>
        <v>11.324796009999998</v>
      </c>
      <c r="G184" s="19">
        <f>+'[6]11'!$J$120/10^6</f>
        <v>10.558999719999997</v>
      </c>
      <c r="H184" s="19">
        <f>+'[6]11'!$K$120/10^6</f>
        <v>12.03701525</v>
      </c>
      <c r="I184" s="19">
        <f>+'[6]11'!$M$120/10^6</f>
        <v>11.492396069999998</v>
      </c>
      <c r="J184" s="19">
        <f>+'[6]11'!$N$120/10^6</f>
        <v>11.481797630000001</v>
      </c>
      <c r="K184" s="19">
        <f>+'[6]11'!$O$120/10^6</f>
        <v>11.858132020000001</v>
      </c>
      <c r="L184" s="19">
        <f>+'[6]11'!$Q$120/10^6</f>
        <v>11.127821769999999</v>
      </c>
      <c r="M184" s="19">
        <f>+'[6]11'!$R$120/10^6</f>
        <v>11.782355639999999</v>
      </c>
      <c r="N184" s="19">
        <f>+'[6]11'!$S$120/10^6</f>
        <v>14.870714260000002</v>
      </c>
      <c r="O184" s="29">
        <f>SUM(C184:N184)</f>
        <v>140.546639</v>
      </c>
    </row>
    <row r="185" spans="1:15">
      <c r="A185" s="10">
        <v>1005</v>
      </c>
      <c r="B185" s="10" t="s">
        <v>13</v>
      </c>
      <c r="C185" s="21">
        <f>+'[6]12'!$E$120/10^6</f>
        <v>0.51482123999999996</v>
      </c>
      <c r="D185" s="21">
        <f>+'[6]12'!$F$120/10^6</f>
        <v>0.53255050000000004</v>
      </c>
      <c r="E185" s="21">
        <f>+'[6]12'!$G$120/10^6</f>
        <v>0.56482049999999984</v>
      </c>
      <c r="F185" s="21">
        <f>+'[6]12'!$I$120/10^6</f>
        <v>0.59672862999999998</v>
      </c>
      <c r="G185" s="21">
        <f>+'[6]12'!$J$120/10^6</f>
        <v>0.47986059999999991</v>
      </c>
      <c r="H185" s="21">
        <f>+'[6]12'!$K$120/10^6</f>
        <v>0.60967083</v>
      </c>
      <c r="I185" s="21">
        <f>+'[6]12'!$M$120/10^6</f>
        <v>0.56710614999999998</v>
      </c>
      <c r="J185" s="21">
        <f>+'[6]12'!$N$120/10^6</f>
        <v>0.60191545000000002</v>
      </c>
      <c r="K185" s="21">
        <f>+'[6]12'!$O$120/10^6</f>
        <v>0.6767477500000002</v>
      </c>
      <c r="L185" s="21">
        <f>+'[6]12'!$Q$120/10^6</f>
        <v>0.57509154000000007</v>
      </c>
      <c r="M185" s="21">
        <f>+'[6]12'!$R$120/10^6</f>
        <v>0.63622898999999988</v>
      </c>
      <c r="N185" s="21">
        <f>+'[6]12'!$S$120/10^6</f>
        <v>0.70695533999999993</v>
      </c>
      <c r="O185" s="29">
        <f t="shared" ref="O185:O210" si="8">SUM(C185:N185)</f>
        <v>7.0624975199999991</v>
      </c>
    </row>
    <row r="186" spans="1:15">
      <c r="A186" s="10">
        <v>1006</v>
      </c>
      <c r="B186" s="10" t="s">
        <v>14</v>
      </c>
      <c r="C186" s="21">
        <f>+'[6]13'!$E$120/10^6</f>
        <v>1.0248080799999999</v>
      </c>
      <c r="D186" s="21">
        <f>+'[6]13'!$F$120/10^6</f>
        <v>1.23263262</v>
      </c>
      <c r="E186" s="21">
        <f>+'[6]13'!$G$120/10^6</f>
        <v>1.2144708899999999</v>
      </c>
      <c r="F186" s="21">
        <f>+'[6]13'!$I$120/10^6</f>
        <v>1.1222860700000001</v>
      </c>
      <c r="G186" s="21">
        <f>+'[6]13'!$J$120/10^6</f>
        <v>1.15914429</v>
      </c>
      <c r="H186" s="21">
        <f>+'[6]13'!$K$120/10^6</f>
        <v>1.41238029</v>
      </c>
      <c r="I186" s="21">
        <f>+'[6]13'!$M$120/10^6</f>
        <v>1.2785313699999998</v>
      </c>
      <c r="J186" s="21">
        <f>+'[6]13'!$N$120/10^6</f>
        <v>1.2327178199999997</v>
      </c>
      <c r="K186" s="21">
        <f>+'[6]13'!$O$120/10^6</f>
        <v>1.4063334299999997</v>
      </c>
      <c r="L186" s="21">
        <f>+'[6]13'!$Q$120/10^6</f>
        <v>1.2289037700000001</v>
      </c>
      <c r="M186" s="21">
        <f>+'[6]13'!$R$120/10^6</f>
        <v>1.2603141099999999</v>
      </c>
      <c r="N186" s="21">
        <f>+'[6]13'!$S$120/10^6</f>
        <v>1.4817759700000002</v>
      </c>
      <c r="O186" s="29">
        <f t="shared" si="8"/>
        <v>15.054298709999998</v>
      </c>
    </row>
    <row r="187" spans="1:15">
      <c r="A187" s="10">
        <v>1007</v>
      </c>
      <c r="B187" s="10" t="s">
        <v>15</v>
      </c>
      <c r="C187" s="21">
        <f>+'[6]14'!$E$120/10^6</f>
        <v>3.0034657899999995</v>
      </c>
      <c r="D187" s="21">
        <f>+'[6]14'!$F$120/10^6</f>
        <v>2.6944797899999999</v>
      </c>
      <c r="E187" s="21">
        <f>+'[6]14'!$G$120/10^6</f>
        <v>2.7955436699999998</v>
      </c>
      <c r="F187" s="21">
        <f>+'[6]14'!$I$120/10^6</f>
        <v>2.6072364599999998</v>
      </c>
      <c r="G187" s="21">
        <f>+'[6]14'!$J$120/10^6</f>
        <v>2.5173228800000005</v>
      </c>
      <c r="H187" s="21">
        <f>+'[6]14'!$K$120/10^6</f>
        <v>2.9088480199999989</v>
      </c>
      <c r="I187" s="21">
        <f>+'[6]14'!$M$120/10^6</f>
        <v>2.4295406900000009</v>
      </c>
      <c r="J187" s="21">
        <f>+'[6]14'!$N$120/10^6</f>
        <v>3.0777456299999995</v>
      </c>
      <c r="K187" s="21">
        <f>+'[6]14'!$O$120/10^6</f>
        <v>3.0041869600000002</v>
      </c>
      <c r="L187" s="21">
        <f>+'[6]14'!$Q$120/10^6</f>
        <v>3.0750207699999992</v>
      </c>
      <c r="M187" s="21">
        <f>+'[6]14'!$R$120/10^6</f>
        <v>3.1378109800000002</v>
      </c>
      <c r="N187" s="21">
        <f>+'[6]14'!$S$120/10^6</f>
        <v>3.1768909399999998</v>
      </c>
      <c r="O187" s="29">
        <f t="shared" si="8"/>
        <v>34.428092579999998</v>
      </c>
    </row>
    <row r="188" spans="1:15">
      <c r="A188" s="10">
        <v>1008</v>
      </c>
      <c r="B188" s="10" t="s">
        <v>16</v>
      </c>
      <c r="C188" s="21">
        <f>+'[6]15'!$E$120/10^6</f>
        <v>0.6118855299999999</v>
      </c>
      <c r="D188" s="21">
        <f>+'[6]15'!$F$120/10^6</f>
        <v>0.73581337000000002</v>
      </c>
      <c r="E188" s="21">
        <f>+'[6]15'!$G$120/10^6</f>
        <v>0.67897784000000005</v>
      </c>
      <c r="F188" s="21">
        <f>+'[6]15'!$I$120/10^6</f>
        <v>0.76087346000000011</v>
      </c>
      <c r="G188" s="21">
        <f>+'[6]15'!$J$120/10^6</f>
        <v>0.69297339000000002</v>
      </c>
      <c r="H188" s="21">
        <f>+'[6]15'!$K$120/10^6</f>
        <v>0.75812451000000003</v>
      </c>
      <c r="I188" s="21">
        <f>+'[6]15'!$M$120/10^6</f>
        <v>0.6681195900000001</v>
      </c>
      <c r="J188" s="21">
        <f>+'[6]15'!$N$120/10^6</f>
        <v>0.76085278999999995</v>
      </c>
      <c r="K188" s="21">
        <f>+'[6]15'!$O$120/10^6</f>
        <v>0.77606028000000016</v>
      </c>
      <c r="L188" s="21">
        <f>+'[6]15'!$Q$120/10^6</f>
        <v>0.83804444000000011</v>
      </c>
      <c r="M188" s="21">
        <f>+'[6]15'!$R$120/10^6</f>
        <v>0.76055203999999998</v>
      </c>
      <c r="N188" s="21">
        <f>+'[6]15'!$S$120/10^6</f>
        <v>0.86073390999999966</v>
      </c>
      <c r="O188" s="29">
        <f t="shared" si="8"/>
        <v>8.9030111500000011</v>
      </c>
    </row>
    <row r="189" spans="1:15">
      <c r="A189" s="10">
        <v>1009</v>
      </c>
      <c r="B189" s="10" t="s">
        <v>17</v>
      </c>
      <c r="C189" s="21">
        <f>+'[6]16'!$E$120/10^6</f>
        <v>0.73777778999999999</v>
      </c>
      <c r="D189" s="21">
        <f>+'[6]16'!$F$120/10^6</f>
        <v>0.76226119000000003</v>
      </c>
      <c r="E189" s="21">
        <f>+'[6]16'!$G$120/10^6</f>
        <v>0.80136608999999981</v>
      </c>
      <c r="F189" s="21">
        <f>+'[6]16'!$I$120/10^6</f>
        <v>0.88318847000000011</v>
      </c>
      <c r="G189" s="21">
        <f>+'[6]16'!$J$120/10^6</f>
        <v>0.80091750000000028</v>
      </c>
      <c r="H189" s="21">
        <f>+'[6]16'!$K$120/10^6</f>
        <v>0.82866512000000003</v>
      </c>
      <c r="I189" s="21">
        <f>+'[6]16'!$M$120/10^6</f>
        <v>0.71312816999999984</v>
      </c>
      <c r="J189" s="21">
        <f>+'[6]16'!$N$120/10^6</f>
        <v>0.84138003000000006</v>
      </c>
      <c r="K189" s="21">
        <f>+'[6]16'!$O$120/10^6</f>
        <v>0.81447636000000012</v>
      </c>
      <c r="L189" s="21">
        <f>+'[6]16'!$Q$120/10^6</f>
        <v>0.80329754000000042</v>
      </c>
      <c r="M189" s="21">
        <f>+'[6]16'!$R$120/10^6</f>
        <v>0.89792907</v>
      </c>
      <c r="N189" s="21">
        <f>+'[6]16'!$S$120/10^6</f>
        <v>0.83807313000000017</v>
      </c>
      <c r="O189" s="29">
        <f t="shared" si="8"/>
        <v>9.7224604600000006</v>
      </c>
    </row>
    <row r="190" spans="1:15">
      <c r="A190" s="10">
        <v>1010</v>
      </c>
      <c r="B190" s="10" t="s">
        <v>19</v>
      </c>
      <c r="C190" s="21">
        <f>+'[6]18'!$E$120/10^6</f>
        <v>0.92888888000000025</v>
      </c>
      <c r="D190" s="21">
        <f>+'[6]18'!$F$120/10^6</f>
        <v>1.0141103300000001</v>
      </c>
      <c r="E190" s="21">
        <f>+'[6]18'!$G$120/10^6</f>
        <v>1.0026800500000002</v>
      </c>
      <c r="F190" s="21">
        <f>+'[6]18'!$I$120/10^6</f>
        <v>0.94704947000000006</v>
      </c>
      <c r="G190" s="21">
        <f>+'[6]18'!$J$120/10^6</f>
        <v>1.0081804100000002</v>
      </c>
      <c r="H190" s="21">
        <f>+'[6]18'!$K$120/10^6</f>
        <v>1.0703854999999998</v>
      </c>
      <c r="I190" s="21">
        <f>+'[6]18'!$M$120/10^6</f>
        <v>0.97626074000000007</v>
      </c>
      <c r="J190" s="21">
        <f>+'[6]18'!$N$120/10^6</f>
        <v>1.1826045600000004</v>
      </c>
      <c r="K190" s="21">
        <f>+'[6]18'!$O$120/10^6</f>
        <v>1.2000373599999998</v>
      </c>
      <c r="L190" s="21">
        <f>+'[6]18'!$Q$120/10^6</f>
        <v>1.0823016800000003</v>
      </c>
      <c r="M190" s="21">
        <f>+'[6]18'!$R$120/10^6</f>
        <v>1.2586470299999999</v>
      </c>
      <c r="N190" s="21">
        <f>+'[6]18'!$S$120/10^6</f>
        <v>1.3020332100000005</v>
      </c>
      <c r="O190" s="29">
        <f t="shared" si="8"/>
        <v>12.973179220000002</v>
      </c>
    </row>
    <row r="191" spans="1:15">
      <c r="A191" s="10">
        <v>1011</v>
      </c>
      <c r="B191" s="10" t="s">
        <v>20</v>
      </c>
      <c r="C191" s="21">
        <f>+'[6]19'!$E$120/10^6</f>
        <v>0.73434637000000003</v>
      </c>
      <c r="D191" s="21">
        <f>+'[6]19'!$F$120/10^6</f>
        <v>0.75857982000000002</v>
      </c>
      <c r="E191" s="21">
        <f>+'[6]19'!$G$120/10^6</f>
        <v>0.80372152000000019</v>
      </c>
      <c r="F191" s="21">
        <f>+'[6]19'!$I$120/10^6</f>
        <v>0.78675906999999989</v>
      </c>
      <c r="G191" s="21">
        <f>+'[6]19'!$J$120/10^6</f>
        <v>0.74738864999999988</v>
      </c>
      <c r="H191" s="21">
        <f>+'[6]19'!$K$120/10^6</f>
        <v>0.88876502999999996</v>
      </c>
      <c r="I191" s="21">
        <f>+'[6]19'!$M$120/10^6</f>
        <v>0.80739109000000009</v>
      </c>
      <c r="J191" s="21">
        <f>+'[6]19'!$N$120/10^6</f>
        <v>0.86966241999999994</v>
      </c>
      <c r="K191" s="21">
        <f>+'[6]19'!$O$120/10^6</f>
        <v>1.4154188399999996</v>
      </c>
      <c r="L191" s="21">
        <f>+'[6]19'!$Q$120/10^6</f>
        <v>0.79447117000000023</v>
      </c>
      <c r="M191" s="21">
        <f>+'[6]19'!$R$120/10^6</f>
        <v>0.99804420999999988</v>
      </c>
      <c r="N191" s="21">
        <f>+'[6]19'!$S$120/10^6</f>
        <v>0.98294803000000019</v>
      </c>
      <c r="O191" s="29">
        <f t="shared" si="8"/>
        <v>10.587496219999998</v>
      </c>
    </row>
    <row r="192" spans="1:15">
      <c r="A192" s="10">
        <v>1012</v>
      </c>
      <c r="B192" s="10" t="s">
        <v>21</v>
      </c>
      <c r="C192" s="21">
        <f>+'[6]20'!$E$120/10^6</f>
        <v>2.0770872699999998</v>
      </c>
      <c r="D192" s="21">
        <f>+'[6]20'!$F$120/10^6</f>
        <v>1.8712616799999997</v>
      </c>
      <c r="E192" s="21">
        <f>+'[6]20'!$G$120/10^6</f>
        <v>1.9272180999999997</v>
      </c>
      <c r="F192" s="21">
        <f>+'[6]20'!$I$120/10^6</f>
        <v>2.0612690799999998</v>
      </c>
      <c r="G192" s="21">
        <f>+'[6]20'!$J$120/10^6</f>
        <v>1.7303832199999996</v>
      </c>
      <c r="H192" s="21">
        <f>+'[6]20'!$K$120/10^6</f>
        <v>2.0445971700000003</v>
      </c>
      <c r="I192" s="21">
        <f>+'[6]20'!$M$120/10^6</f>
        <v>1.8595430599999998</v>
      </c>
      <c r="J192" s="21">
        <f>+'[6]20'!$N$120/10^6</f>
        <v>1.9276976299999999</v>
      </c>
      <c r="K192" s="21">
        <f>+'[6]20'!$O$120/10^6</f>
        <v>1.9741822100000002</v>
      </c>
      <c r="L192" s="21">
        <f>+'[6]20'!$Q$120/10^6</f>
        <v>1.9269283199999996</v>
      </c>
      <c r="M192" s="21">
        <f>+'[6]20'!$R$120/10^6</f>
        <v>1.97383968</v>
      </c>
      <c r="N192" s="21">
        <f>+'[6]20'!$S$120/10^6</f>
        <v>3.8010123399999993</v>
      </c>
      <c r="O192" s="29">
        <f t="shared" si="8"/>
        <v>25.175019759999998</v>
      </c>
    </row>
    <row r="193" spans="1:15">
      <c r="A193" s="10">
        <v>1013</v>
      </c>
      <c r="B193" s="10" t="s">
        <v>22</v>
      </c>
      <c r="C193" s="21">
        <f>+'[6]21'!$E$120/10^6</f>
        <v>0.23559910999999997</v>
      </c>
      <c r="D193" s="21">
        <f>+'[6]21'!$F$120/10^6</f>
        <v>0.80520566000000016</v>
      </c>
      <c r="E193" s="21">
        <f>+'[6]21'!$G$120/10^6</f>
        <v>0.31496817999999999</v>
      </c>
      <c r="F193" s="21">
        <f>+'[6]21'!$I$120/10^6</f>
        <v>0.32765830999999995</v>
      </c>
      <c r="G193" s="21">
        <f>+'[6]21'!$J$120/10^6</f>
        <v>0.30213977999999997</v>
      </c>
      <c r="H193" s="21">
        <f>+'[6]21'!$K$120/10^6</f>
        <v>0.33716657</v>
      </c>
      <c r="I193" s="21">
        <f>+'[6]21'!$M$120/10^6</f>
        <v>0.26928641999999997</v>
      </c>
      <c r="J193" s="21">
        <f>+'[6]21'!$N$120/10^6</f>
        <v>0.28096450000000001</v>
      </c>
      <c r="K193" s="21">
        <f>+'[6]21'!$O$120/10^6</f>
        <v>0.29994969999999999</v>
      </c>
      <c r="L193" s="21">
        <f>+'[6]21'!$Q$120/10^6</f>
        <v>0.26458223999999997</v>
      </c>
      <c r="M193" s="21">
        <f>+'[6]21'!$R$120/10^6</f>
        <v>0.35785819000000002</v>
      </c>
      <c r="N193" s="21">
        <f>+'[6]21'!$S$120/10^6</f>
        <v>0.38695918000000007</v>
      </c>
      <c r="O193" s="29">
        <f t="shared" si="8"/>
        <v>4.1823378399999998</v>
      </c>
    </row>
    <row r="194" spans="1:15">
      <c r="A194" s="10">
        <v>1014</v>
      </c>
      <c r="B194" s="10" t="s">
        <v>23</v>
      </c>
      <c r="C194" s="21">
        <f>+'[6]22'!$E$120/10^6</f>
        <v>5.3998763999999992</v>
      </c>
      <c r="D194" s="21">
        <f>+'[6]22'!$F$120/10^6</f>
        <v>3.7594921700000001</v>
      </c>
      <c r="E194" s="21">
        <f>+'[6]22'!$G$120/10^6</f>
        <v>2.4702761399999997</v>
      </c>
      <c r="F194" s="21">
        <f>+'[6]22'!$I$120/10^6</f>
        <v>3.6993906199999995</v>
      </c>
      <c r="G194" s="21">
        <f>+'[6]22'!$J$120/10^6</f>
        <v>3.52668121</v>
      </c>
      <c r="H194" s="21">
        <f>+'[6]22'!$K$120/10^6</f>
        <v>4.12854294</v>
      </c>
      <c r="I194" s="21">
        <f>+'[6]22'!$M$120/10^6</f>
        <v>3.9757010500000001</v>
      </c>
      <c r="J194" s="21">
        <f>+'[6]22'!$N$120/10^6</f>
        <v>4.1761986599999998</v>
      </c>
      <c r="K194" s="21">
        <f>+'[6]22'!$O$120/10^6</f>
        <v>4.2526044000000001</v>
      </c>
      <c r="L194" s="21">
        <f>+'[6]22'!$Q$120/10^6</f>
        <v>3.9339126300000009</v>
      </c>
      <c r="M194" s="21">
        <f>+'[6]22'!$R$120/10^6</f>
        <v>4.1138427700000006</v>
      </c>
      <c r="N194" s="21">
        <f>+'[6]22'!$S$120/10^6</f>
        <v>4.4025189399999993</v>
      </c>
      <c r="O194" s="29">
        <f t="shared" si="8"/>
        <v>47.839037930000003</v>
      </c>
    </row>
    <row r="195" spans="1:15">
      <c r="A195" s="10">
        <v>1015</v>
      </c>
      <c r="B195" s="10" t="s">
        <v>24</v>
      </c>
      <c r="C195" s="21">
        <f>+'[6]23'!$E$120/10^6</f>
        <v>1.1091417299999999</v>
      </c>
      <c r="D195" s="21">
        <f>+'[6]23'!$F$120/10^6</f>
        <v>1.0800561700000002</v>
      </c>
      <c r="E195" s="21">
        <f>+'[6]23'!$G$120/10^6</f>
        <v>1.1761298299999998</v>
      </c>
      <c r="F195" s="21">
        <f>+'[6]23'!$I$120/10^6</f>
        <v>1.2624366300000001</v>
      </c>
      <c r="G195" s="21">
        <f>+'[6]23'!$J$120/10^6</f>
        <v>1.0703066700000003</v>
      </c>
      <c r="H195" s="21">
        <f>+'[6]23'!$K$120/10^6</f>
        <v>1.1933567300000001</v>
      </c>
      <c r="I195" s="21">
        <f>+'[6]23'!$M$120/10^6</f>
        <v>1.1904441699999997</v>
      </c>
      <c r="J195" s="21">
        <f>+'[6]23'!$N$120/10^6</f>
        <v>1.1403323899999998</v>
      </c>
      <c r="K195" s="21">
        <f>+'[6]23'!$O$120/10^6</f>
        <v>1.2253813799999995</v>
      </c>
      <c r="L195" s="21">
        <f>+'[6]23'!$Q$120/10^6</f>
        <v>1.0876302999999998</v>
      </c>
      <c r="M195" s="21">
        <f>+'[6]23'!$R$120/10^6</f>
        <v>1.20047478</v>
      </c>
      <c r="N195" s="21">
        <f>+'[6]23'!$S$120/10^6</f>
        <v>1.4138945900000002</v>
      </c>
      <c r="O195" s="29">
        <f t="shared" si="8"/>
        <v>14.149585369999999</v>
      </c>
    </row>
    <row r="196" spans="1:15">
      <c r="A196" s="10">
        <v>1016</v>
      </c>
      <c r="B196" s="10" t="s">
        <v>25</v>
      </c>
      <c r="C196" s="21">
        <f>+'[6]24'!$E$120/10^6</f>
        <v>0.99183051999999972</v>
      </c>
      <c r="D196" s="21">
        <f>+'[6]24'!$F$120/10^6</f>
        <v>1.2326766500000002</v>
      </c>
      <c r="E196" s="21">
        <f>+'[6]24'!$G$120/10^6</f>
        <v>1.1251106000000002</v>
      </c>
      <c r="F196" s="21">
        <f>+'[6]24'!$I$120/10^6</f>
        <v>1.06195404</v>
      </c>
      <c r="G196" s="21">
        <f>+'[6]24'!$J$120/10^6</f>
        <v>1.1246741400000002</v>
      </c>
      <c r="H196" s="21">
        <f>+'[6]24'!$K$120/10^6</f>
        <v>1.1727384099999998</v>
      </c>
      <c r="I196" s="21">
        <f>+'[6]24'!$M$120/10^6</f>
        <v>1.0287198400000002</v>
      </c>
      <c r="J196" s="21">
        <f>+'[6]24'!$N$120/10^6</f>
        <v>1.1752106700000002</v>
      </c>
      <c r="K196" s="21">
        <f>+'[6]24'!$O$120/10^6</f>
        <v>1.2060324899999997</v>
      </c>
      <c r="L196" s="21">
        <f>+'[6]24'!$Q$120/10^6</f>
        <v>1.0761818300000001</v>
      </c>
      <c r="M196" s="21">
        <f>+'[6]24'!$R$120/10^6</f>
        <v>1.1684801500000002</v>
      </c>
      <c r="N196" s="21">
        <f>+'[6]24'!$S$120/10^6</f>
        <v>1.2719895800000001</v>
      </c>
      <c r="O196" s="29">
        <f t="shared" si="8"/>
        <v>13.63559892</v>
      </c>
    </row>
    <row r="197" spans="1:15">
      <c r="A197" s="10">
        <v>1017</v>
      </c>
      <c r="B197" s="10" t="s">
        <v>26</v>
      </c>
      <c r="C197" s="21">
        <f>+'[6]25'!$E$120/10^6</f>
        <v>1.6768439499999996</v>
      </c>
      <c r="D197" s="21">
        <f>+'[6]25'!$F$120/10^6</f>
        <v>1.67479047</v>
      </c>
      <c r="E197" s="21">
        <f>+'[6]25'!$G$120/10^6</f>
        <v>1.7492249300000002</v>
      </c>
      <c r="F197" s="21">
        <f>+'[6]25'!$I$120/10^6</f>
        <v>1.6581879000000002</v>
      </c>
      <c r="G197" s="21">
        <f>+'[6]25'!$J$120/10^6</f>
        <v>1.6187110300000001</v>
      </c>
      <c r="H197" s="21">
        <f>+'[6]25'!$K$120/10^6</f>
        <v>2.0189417600000001</v>
      </c>
      <c r="I197" s="21">
        <f>+'[6]25'!$M$120/10^6</f>
        <v>1.6881470499999995</v>
      </c>
      <c r="J197" s="21">
        <f>+'[6]25'!$N$120/10^6</f>
        <v>1.7531445800000003</v>
      </c>
      <c r="K197" s="21">
        <f>+'[6]25'!$O$120/10^6</f>
        <v>2.0271276500000002</v>
      </c>
      <c r="L197" s="21">
        <f>+'[6]25'!$Q$120/10^6</f>
        <v>1.7166891099999997</v>
      </c>
      <c r="M197" s="21">
        <f>+'[6]25'!$R$120/10^6</f>
        <v>1.8664120399999997</v>
      </c>
      <c r="N197" s="21">
        <f>+'[6]25'!$S$120/10^6</f>
        <v>2.14533489</v>
      </c>
      <c r="O197" s="29">
        <f t="shared" si="8"/>
        <v>21.593555360000003</v>
      </c>
    </row>
    <row r="198" spans="1:15">
      <c r="A198" s="10">
        <v>1018</v>
      </c>
      <c r="B198" s="10" t="s">
        <v>27</v>
      </c>
      <c r="C198" s="21">
        <f>+'[6]26'!$E$120/10^6</f>
        <v>0.81102231999999996</v>
      </c>
      <c r="D198" s="21">
        <f>+'[6]26'!$F$120/10^6</f>
        <v>0.84212026999999978</v>
      </c>
      <c r="E198" s="21">
        <f>+'[6]26'!$G$120/10^6</f>
        <v>0.85275295000000007</v>
      </c>
      <c r="F198" s="21">
        <f>+'[6]26'!$I$120/10^6</f>
        <v>0.89360378000000007</v>
      </c>
      <c r="G198" s="21">
        <f>+'[6]26'!$J$120/10^6</f>
        <v>0.85792838999999987</v>
      </c>
      <c r="H198" s="21">
        <f>+'[6]26'!$K$120/10^6</f>
        <v>0.96090288000000001</v>
      </c>
      <c r="I198" s="21">
        <f>+'[6]26'!$M$120/10^6</f>
        <v>0.88004389000000016</v>
      </c>
      <c r="J198" s="21">
        <f>+'[6]26'!$N$120/10^6</f>
        <v>0.92256124999999989</v>
      </c>
      <c r="K198" s="21">
        <f>+'[6]26'!$O$120/10^6</f>
        <v>1.0214739400000001</v>
      </c>
      <c r="L198" s="21">
        <f>+'[6]26'!$Q$120/10^6</f>
        <v>0.90788934999999993</v>
      </c>
      <c r="M198" s="21">
        <f>+'[6]26'!$R$120/10^6</f>
        <v>0.96397096000000004</v>
      </c>
      <c r="N198" s="21">
        <f>+'[6]26'!$S$120/10^6</f>
        <v>1.0307805700000003</v>
      </c>
      <c r="O198" s="29">
        <f t="shared" si="8"/>
        <v>10.945050550000001</v>
      </c>
    </row>
    <row r="199" spans="1:15">
      <c r="A199" s="10">
        <v>1019</v>
      </c>
      <c r="B199" s="10" t="s">
        <v>28</v>
      </c>
      <c r="C199" s="21">
        <f>+'[6]27'!$E$120/10^6</f>
        <v>0.79143176999999987</v>
      </c>
      <c r="D199" s="21">
        <f>+'[6]27'!$F$120/10^6</f>
        <v>0.73239498999999997</v>
      </c>
      <c r="E199" s="21">
        <f>+'[6]27'!$G$120/10^6</f>
        <v>0.79570640999999986</v>
      </c>
      <c r="F199" s="21">
        <f>+'[6]27'!$I$120/10^6</f>
        <v>0.80246909</v>
      </c>
      <c r="G199" s="21">
        <f>+'[6]27'!$J$120/10^6</f>
        <v>0.73184254999999998</v>
      </c>
      <c r="H199" s="21">
        <f>+'[6]27'!$K$120/10^6</f>
        <v>0.81840968000000003</v>
      </c>
      <c r="I199" s="21">
        <f>+'[6]27'!$M$120/10^6</f>
        <v>0.68381015999999994</v>
      </c>
      <c r="J199" s="21">
        <f>+'[6]27'!$N$120/10^6</f>
        <v>0.74218497000000005</v>
      </c>
      <c r="K199" s="21">
        <f>+'[6]27'!$O$120/10^6</f>
        <v>0.8429499800000001</v>
      </c>
      <c r="L199" s="21">
        <f>+'[6]27'!$Q$120/10^6</f>
        <v>0.70919279999999996</v>
      </c>
      <c r="M199" s="21">
        <f>+'[6]27'!$R$120/10^6</f>
        <v>0.82548728999999998</v>
      </c>
      <c r="N199" s="21">
        <f>+'[6]27'!$S$120/10^6</f>
        <v>0.97204957999999997</v>
      </c>
      <c r="O199" s="29">
        <f t="shared" si="8"/>
        <v>9.4479292700000013</v>
      </c>
    </row>
    <row r="200" spans="1:15">
      <c r="A200" s="10">
        <v>1020</v>
      </c>
      <c r="B200" s="10" t="s">
        <v>29</v>
      </c>
      <c r="C200" s="21">
        <f>+'[6]28'!$E$120/10^6</f>
        <v>1.78149282</v>
      </c>
      <c r="D200" s="21">
        <f>+'[6]28'!$F$120/10^6</f>
        <v>1.93358769</v>
      </c>
      <c r="E200" s="21">
        <f>+'[6]28'!$G$120/10^6</f>
        <v>1.91970895</v>
      </c>
      <c r="F200" s="21">
        <f>+'[6]28'!$I$120/10^6</f>
        <v>2.0190176800000001</v>
      </c>
      <c r="G200" s="21">
        <f>+'[6]28'!$J$120/10^6</f>
        <v>1.8070605000000002</v>
      </c>
      <c r="H200" s="21">
        <f>+'[6]28'!$K$120/10^6</f>
        <v>1.90179674</v>
      </c>
      <c r="I200" s="21">
        <f>+'[6]28'!$M$120/10^6</f>
        <v>1.5985108400000001</v>
      </c>
      <c r="J200" s="21">
        <f>+'[6]28'!$N$120/10^6</f>
        <v>2.0343518600000001</v>
      </c>
      <c r="K200" s="21">
        <f>+'[6]28'!$O$120/10^6</f>
        <v>2.31630965</v>
      </c>
      <c r="L200" s="21">
        <f>+'[6]28'!$Q$120/10^6</f>
        <v>1.9933322899999999</v>
      </c>
      <c r="M200" s="21">
        <f>+'[6]28'!$R$120/10^6</f>
        <v>2.0923173800000008</v>
      </c>
      <c r="N200" s="21">
        <f>+'[6]28'!$S$120/10^6</f>
        <v>2.5462352199999998</v>
      </c>
      <c r="O200" s="29">
        <f t="shared" si="8"/>
        <v>23.943721620000002</v>
      </c>
    </row>
    <row r="201" spans="1:15">
      <c r="A201" s="10">
        <v>1021</v>
      </c>
      <c r="B201" s="10" t="s">
        <v>30</v>
      </c>
      <c r="C201" s="21">
        <f>+'[6]29'!$E$120/10^6</f>
        <v>0.72947213999999982</v>
      </c>
      <c r="D201" s="21">
        <f>+'[6]29'!$F$120/10^6</f>
        <v>0.71558560000000015</v>
      </c>
      <c r="E201" s="21">
        <f>+'[6]29'!$G$120/10^6</f>
        <v>0.80021613999999996</v>
      </c>
      <c r="F201" s="21">
        <f>+'[6]29'!$I$120/10^6</f>
        <v>0.75611025000000009</v>
      </c>
      <c r="G201" s="21">
        <f>+'[6]29'!$J$120/10^6</f>
        <v>0.72511433999999997</v>
      </c>
      <c r="H201" s="21">
        <f>+'[6]29'!$K$120/10^6</f>
        <v>0.87343198999999994</v>
      </c>
      <c r="I201" s="21">
        <f>+'[6]29'!$M$120/10^6</f>
        <v>0.7046267100000001</v>
      </c>
      <c r="J201" s="21">
        <f>+'[6]29'!$N$120/10^6</f>
        <v>0.73893353000000017</v>
      </c>
      <c r="K201" s="21">
        <f>+'[6]29'!$O$120/10^6</f>
        <v>0.83413451000000016</v>
      </c>
      <c r="L201" s="21">
        <f>+'[6]29'!$Q$120/10^6</f>
        <v>0.71557553000000007</v>
      </c>
      <c r="M201" s="21">
        <f>+'[6]29'!$R$120/10^6</f>
        <v>0.76934053000000002</v>
      </c>
      <c r="N201" s="21">
        <f>+'[6]29'!$S$120/10^6</f>
        <v>1.067107</v>
      </c>
      <c r="O201" s="29">
        <f t="shared" si="8"/>
        <v>9.4296482700000013</v>
      </c>
    </row>
    <row r="202" spans="1:15">
      <c r="A202" s="10">
        <v>1022</v>
      </c>
      <c r="B202" s="10" t="s">
        <v>31</v>
      </c>
      <c r="C202" s="21">
        <f>+'[6]30'!$E$120/10^6</f>
        <v>2.4910134400000001</v>
      </c>
      <c r="D202" s="21">
        <f>+'[6]30'!$F$120/10^6</f>
        <v>2.556279480000001</v>
      </c>
      <c r="E202" s="21">
        <f>+'[6]30'!$G$120/10^6</f>
        <v>2.3225371899999994</v>
      </c>
      <c r="F202" s="21">
        <f>+'[6]30'!$I$120/10^6</f>
        <v>2.50807395</v>
      </c>
      <c r="G202" s="21">
        <f>+'[6]30'!$J$120/10^6</f>
        <v>2.4734176699999999</v>
      </c>
      <c r="H202" s="21">
        <f>+'[6]30'!$K$120/10^6</f>
        <v>2.8183625100000005</v>
      </c>
      <c r="I202" s="21">
        <f>+'[6]30'!$M$120/10^6</f>
        <v>2.7206316899999998</v>
      </c>
      <c r="J202" s="21">
        <f>+'[6]30'!$N$120/10^6</f>
        <v>2.72757666</v>
      </c>
      <c r="K202" s="21">
        <f>+'[6]30'!$O$120/10^6</f>
        <v>3.0809055099999996</v>
      </c>
      <c r="L202" s="21">
        <f>+'[6]30'!$Q$120/10^6</f>
        <v>3.0767695100000005</v>
      </c>
      <c r="M202" s="21">
        <f>+'[6]30'!$R$120/10^6</f>
        <v>2.8190130600000001</v>
      </c>
      <c r="N202" s="21">
        <f>+'[6]30'!$S$120/10^6</f>
        <v>4.8308527100000003</v>
      </c>
      <c r="O202" s="29">
        <f t="shared" si="8"/>
        <v>34.425433380000001</v>
      </c>
    </row>
    <row r="203" spans="1:15">
      <c r="A203" s="10">
        <v>1023</v>
      </c>
      <c r="B203" s="10" t="s">
        <v>32</v>
      </c>
      <c r="C203" s="21">
        <f>+'[6]31'!$E$120/10^6</f>
        <v>0.68159999999999987</v>
      </c>
      <c r="D203" s="21">
        <f>+'[6]31'!$F$120/10^6</f>
        <v>0.70150354000000004</v>
      </c>
      <c r="E203" s="21">
        <f>+'[6]31'!$G$120/10^6</f>
        <v>0.75220430000000005</v>
      </c>
      <c r="F203" s="21">
        <f>+'[6]31'!$I$120/10^6</f>
        <v>0.74346234999999994</v>
      </c>
      <c r="G203" s="21">
        <f>+'[6]31'!$J$120/10^6</f>
        <v>0.71788087000000012</v>
      </c>
      <c r="H203" s="21">
        <f>+'[6]31'!$K$120/10^6</f>
        <v>0.80224339000000011</v>
      </c>
      <c r="I203" s="21">
        <f>+'[6]31'!$M$120/10^6</f>
        <v>0.6957255699999999</v>
      </c>
      <c r="J203" s="21">
        <f>+'[6]31'!$N$120/10^6</f>
        <v>0.74154366999999988</v>
      </c>
      <c r="K203" s="21">
        <f>+'[6]31'!$O$120/10^6</f>
        <v>0.87833193999999992</v>
      </c>
      <c r="L203" s="21">
        <f>+'[6]31'!$Q$120/10^6</f>
        <v>0.79436901000000004</v>
      </c>
      <c r="M203" s="21">
        <f>+'[6]31'!$R$120/10^6</f>
        <v>0.96251931000000002</v>
      </c>
      <c r="N203" s="21">
        <f>+'[6]31'!$S$120/10^6</f>
        <v>0.94992553999999996</v>
      </c>
      <c r="O203" s="29">
        <f t="shared" si="8"/>
        <v>9.4213094899999987</v>
      </c>
    </row>
    <row r="204" spans="1:15">
      <c r="A204" s="10">
        <v>1024</v>
      </c>
      <c r="B204" s="10" t="s">
        <v>33</v>
      </c>
      <c r="C204" s="21">
        <f>+'[6]32'!$E$120/10^6</f>
        <v>3.2041951699999993</v>
      </c>
      <c r="D204" s="21">
        <f>+'[6]32'!$F$120/10^6</f>
        <v>2.3798328500000006</v>
      </c>
      <c r="E204" s="21">
        <f>+'[6]32'!$G$120/10^6</f>
        <v>1.2341128099999998</v>
      </c>
      <c r="F204" s="21">
        <f>+'[6]32'!$I$120/10^6</f>
        <v>2.4761044900000009</v>
      </c>
      <c r="G204" s="21">
        <f>+'[6]32'!$J$120/10^6</f>
        <v>2.27669115</v>
      </c>
      <c r="H204" s="21">
        <f>+'[6]32'!$K$120/10^6</f>
        <v>2.4022192100000006</v>
      </c>
      <c r="I204" s="21">
        <f>+'[6]32'!$M$120/10^6</f>
        <v>2.1287526299999997</v>
      </c>
      <c r="J204" s="21">
        <f>+'[6]32'!$N$120/10^6</f>
        <v>2.2207732400000006</v>
      </c>
      <c r="K204" s="21">
        <f>+'[6]32'!$O$120/10^6</f>
        <v>2.4856884300000002</v>
      </c>
      <c r="L204" s="21">
        <f>+'[6]32'!$Q$120/10^6</f>
        <v>2.3264726100000006</v>
      </c>
      <c r="M204" s="21">
        <f>+'[6]32'!$R$120/10^6</f>
        <v>2.6584914999999993</v>
      </c>
      <c r="N204" s="21">
        <f>+'[6]32'!$S$120/10^6</f>
        <v>2.6690082999999998</v>
      </c>
      <c r="O204" s="29">
        <f t="shared" si="8"/>
        <v>28.462342390000003</v>
      </c>
    </row>
    <row r="205" spans="1:15">
      <c r="A205" s="10">
        <v>1025</v>
      </c>
      <c r="B205" s="10" t="s">
        <v>34</v>
      </c>
      <c r="C205" s="21">
        <f>+'[6]33'!$E$120/10^6</f>
        <v>0.85919046999999993</v>
      </c>
      <c r="D205" s="21">
        <f>+'[6]33'!$F$120/10^6</f>
        <v>0.93085229999999997</v>
      </c>
      <c r="E205" s="21">
        <f>+'[6]33'!$G$120/10^6</f>
        <v>0.93011560999999987</v>
      </c>
      <c r="F205" s="21">
        <f>+'[6]33'!$I$120/10^6</f>
        <v>0.93042895999999997</v>
      </c>
      <c r="G205" s="21">
        <f>+'[6]33'!$J$120/10^6</f>
        <v>0.88975323999999989</v>
      </c>
      <c r="H205" s="21">
        <f>+'[6]33'!$K$120/10^6</f>
        <v>0.96123514999999982</v>
      </c>
      <c r="I205" s="21">
        <f>+'[6]33'!$M$120/10^6</f>
        <v>0.87939678999999982</v>
      </c>
      <c r="J205" s="21">
        <f>+'[6]33'!$N$120/10^6</f>
        <v>0.89818858999999995</v>
      </c>
      <c r="K205" s="21">
        <f>+'[6]33'!$O$120/10^6</f>
        <v>1.06275426</v>
      </c>
      <c r="L205" s="21">
        <f>+'[6]33'!$Q$120/10^6</f>
        <v>0.89076488999999992</v>
      </c>
      <c r="M205" s="21">
        <f>+'[6]33'!$R$120/10^6</f>
        <v>0.92282781999999997</v>
      </c>
      <c r="N205" s="21">
        <f>+'[6]33'!$S$120/10^6</f>
        <v>1.1139784500000003</v>
      </c>
      <c r="O205" s="29">
        <f t="shared" si="8"/>
        <v>11.269486529999998</v>
      </c>
    </row>
    <row r="206" spans="1:15">
      <c r="A206" s="10">
        <v>1026</v>
      </c>
      <c r="B206" s="10" t="s">
        <v>35</v>
      </c>
      <c r="C206" s="21">
        <f>+'[6]34'!$E$120/10^6</f>
        <v>0.46763185000000007</v>
      </c>
      <c r="D206" s="21">
        <f>+'[6]34'!$F$120/10^6</f>
        <v>0.49286163999999999</v>
      </c>
      <c r="E206" s="21">
        <f>+'[6]34'!$G$120/10^6</f>
        <v>0.53511720000000007</v>
      </c>
      <c r="F206" s="21">
        <f>+'[6]34'!$I$120/10^6</f>
        <v>0.53887719999999995</v>
      </c>
      <c r="G206" s="21">
        <f>+'[6]34'!$J$120/10^6</f>
        <v>0.46488704000000008</v>
      </c>
      <c r="H206" s="21">
        <f>+'[6]34'!$K$120/10^6</f>
        <v>0.54843560999999996</v>
      </c>
      <c r="I206" s="21">
        <f>+'[6]34'!$M$120/10^6</f>
        <v>0.45182522000000003</v>
      </c>
      <c r="J206" s="21">
        <f>+'[6]34'!$N$120/10^6</f>
        <v>0.46406405000000006</v>
      </c>
      <c r="K206" s="21">
        <f>+'[6]34'!$O$120/10^6</f>
        <v>0.54930916000000007</v>
      </c>
      <c r="L206" s="21">
        <f>+'[6]34'!$Q$120/10^6</f>
        <v>0.54244134999999993</v>
      </c>
      <c r="M206" s="21">
        <f>+'[6]34'!$R$120/10^6</f>
        <v>0.58114813999999992</v>
      </c>
      <c r="N206" s="21">
        <f>+'[6]34'!$S$120/10^6</f>
        <v>0.64012389999999986</v>
      </c>
      <c r="O206" s="29">
        <f t="shared" si="8"/>
        <v>6.2767223599999999</v>
      </c>
    </row>
    <row r="207" spans="1:15">
      <c r="A207" s="10">
        <v>1027</v>
      </c>
      <c r="B207" s="10" t="s">
        <v>36</v>
      </c>
      <c r="C207" s="21">
        <f>+'[6]35'!$E$120/10^6</f>
        <v>0.49594541000000003</v>
      </c>
      <c r="D207" s="21">
        <f>+'[6]35'!$F$120/10^6</f>
        <v>0.53590384000000013</v>
      </c>
      <c r="E207" s="21">
        <f>+'[6]35'!$G$120/10^6</f>
        <v>0.56531078999999995</v>
      </c>
      <c r="F207" s="21">
        <f>+'[6]35'!$I$120/10^6</f>
        <v>0.57724383000000001</v>
      </c>
      <c r="G207" s="21">
        <f>+'[6]35'!$J$120/10^6</f>
        <v>0.50263956999999992</v>
      </c>
      <c r="H207" s="21">
        <f>+'[6]35'!$K$120/10^6</f>
        <v>0.6162296399999998</v>
      </c>
      <c r="I207" s="21">
        <f>+'[6]35'!$M$120/10^6</f>
        <v>0.5357185499999999</v>
      </c>
      <c r="J207" s="21">
        <f>+'[6]35'!$N$120/10^6</f>
        <v>0.55146186000000008</v>
      </c>
      <c r="K207" s="21">
        <f>+'[6]35'!$O$120/10^6</f>
        <v>0.60085420999999994</v>
      </c>
      <c r="L207" s="21">
        <f>+'[6]35'!$Q$120/10^6</f>
        <v>0.57365948</v>
      </c>
      <c r="M207" s="21">
        <f>+'[6]35'!$R$120/10^6</f>
        <v>0.60112074000000004</v>
      </c>
      <c r="N207" s="21">
        <f>+'[6]35'!$S$120/10^6</f>
        <v>0.61449374000000034</v>
      </c>
      <c r="O207" s="29">
        <f t="shared" si="8"/>
        <v>6.7705816599999995</v>
      </c>
    </row>
    <row r="208" spans="1:15">
      <c r="A208" s="10">
        <v>1028</v>
      </c>
      <c r="B208" s="10" t="s">
        <v>37</v>
      </c>
      <c r="C208" s="21">
        <f>+'[6]36'!$E$120/10^6</f>
        <v>2.0580024099999998</v>
      </c>
      <c r="D208" s="21">
        <f>+'[6]36'!$F$120/10^6</f>
        <v>2.0269267599999998</v>
      </c>
      <c r="E208" s="21">
        <f>+'[6]36'!$G$120/10^6</f>
        <v>2.0670880499999997</v>
      </c>
      <c r="F208" s="21">
        <f>+'[6]36'!$I$120/10^6</f>
        <v>2.17864747</v>
      </c>
      <c r="G208" s="21">
        <f>+'[6]36'!$J$120/10^6</f>
        <v>2.0154701300000002</v>
      </c>
      <c r="H208" s="21">
        <f>+'[6]36'!$K$120/10^6</f>
        <v>2.1881266900000003</v>
      </c>
      <c r="I208" s="21">
        <f>+'[6]36'!$M$120/10^6</f>
        <v>2.15337836</v>
      </c>
      <c r="J208" s="21">
        <f>+'[6]36'!$N$120/10^6</f>
        <v>2.1280802799999994</v>
      </c>
      <c r="K208" s="21">
        <f>+'[6]36'!$O$120/10^6</f>
        <v>2.7911217899999996</v>
      </c>
      <c r="L208" s="21">
        <f>+'[6]36'!$Q$120/10^6</f>
        <v>2.19898609</v>
      </c>
      <c r="M208" s="21">
        <f>+'[6]36'!$R$120/10^6</f>
        <v>2.4592514400000001</v>
      </c>
      <c r="N208" s="21">
        <f>+'[6]36'!$S$120/10^6</f>
        <v>4.1269601599999994</v>
      </c>
      <c r="O208" s="29">
        <f t="shared" si="8"/>
        <v>28.392039629999999</v>
      </c>
    </row>
    <row r="209" spans="1:15">
      <c r="A209" s="10">
        <v>1029</v>
      </c>
      <c r="B209" s="10" t="s">
        <v>38</v>
      </c>
      <c r="C209" s="21">
        <f>+'[6]37'!$E$120/10^6</f>
        <v>0.39749466000000006</v>
      </c>
      <c r="D209" s="21">
        <f>+'[6]37'!$F$120/10^6</f>
        <v>0.39992661999999995</v>
      </c>
      <c r="E209" s="21">
        <f>+'[6]37'!$G$120/10^6</f>
        <v>0.43858354999999993</v>
      </c>
      <c r="F209" s="21">
        <f>+'[6]37'!$I$120/10^6</f>
        <v>0.46443883000000002</v>
      </c>
      <c r="G209" s="21">
        <f>+'[6]37'!$J$120/10^6</f>
        <v>0.41361935999999994</v>
      </c>
      <c r="H209" s="21">
        <f>+'[6]37'!$K$120/10^6</f>
        <v>0.49018034000000005</v>
      </c>
      <c r="I209" s="21">
        <f>+'[6]37'!$M$120/10^6</f>
        <v>0.43326846999999996</v>
      </c>
      <c r="J209" s="21">
        <f>+'[6]37'!$N$120/10^6</f>
        <v>0.45566273000000002</v>
      </c>
      <c r="K209" s="21">
        <f>+'[6]37'!$O$120/10^6</f>
        <v>0.50360708999999992</v>
      </c>
      <c r="L209" s="21">
        <f>+'[6]37'!$Q$120/10^6</f>
        <v>0.43618912999999998</v>
      </c>
      <c r="M209" s="21">
        <f>+'[6]37'!$R$120/10^6</f>
        <v>0.61840606999999992</v>
      </c>
      <c r="N209" s="21">
        <f>+'[6]37'!$S$120/10^6</f>
        <v>0.52248328999999993</v>
      </c>
      <c r="O209" s="29">
        <f t="shared" si="8"/>
        <v>5.5738601399999999</v>
      </c>
    </row>
    <row r="210" spans="1:15">
      <c r="A210" s="15">
        <v>1030</v>
      </c>
      <c r="B210" s="15" t="s">
        <v>18</v>
      </c>
      <c r="C210" s="23">
        <f>+'[6]17'!$E$120/10^6</f>
        <v>0.55254102999999988</v>
      </c>
      <c r="D210" s="23">
        <f>+'[6]17'!$F$120/10^6</f>
        <v>0.53250568999999992</v>
      </c>
      <c r="E210" s="23">
        <f>+'[6]17'!$G$120/10^6</f>
        <v>0.61085406999999992</v>
      </c>
      <c r="F210" s="23">
        <f>+'[6]17'!$I$120/10^6</f>
        <v>0.79552329999999993</v>
      </c>
      <c r="G210" s="23">
        <f>+'[6]17'!$J$120/10^6</f>
        <v>0.50913867999999984</v>
      </c>
      <c r="H210" s="23">
        <f>+'[6]17'!$K$120/10^6</f>
        <v>0.61988786999999979</v>
      </c>
      <c r="I210" s="23">
        <f>+'[6]17'!$M$120/10^6</f>
        <v>0.61465472999999993</v>
      </c>
      <c r="J210" s="23">
        <f>+'[6]17'!$N$120/10^6</f>
        <v>0.53898366000000009</v>
      </c>
      <c r="K210" s="23">
        <f>+'[6]17'!$O$120/10^6</f>
        <v>0.76490795999999994</v>
      </c>
      <c r="L210" s="23">
        <f>+'[6]17'!$Q$120/10^6</f>
        <v>0.45578800000000003</v>
      </c>
      <c r="M210" s="23">
        <f>+'[6]17'!$R$120/10^6</f>
        <v>0.71511178000000031</v>
      </c>
      <c r="N210" s="23">
        <f>+'[6]17'!$S$120/10^6</f>
        <v>1.0018334800000002</v>
      </c>
      <c r="O210" s="31">
        <f t="shared" si="8"/>
        <v>7.7117302499999996</v>
      </c>
    </row>
    <row r="211" spans="1:15">
      <c r="A211" s="4">
        <v>10300</v>
      </c>
      <c r="B211" s="4" t="s">
        <v>62</v>
      </c>
      <c r="C211" s="25">
        <f>SUM(C183:C210)</f>
        <v>56.274008349999988</v>
      </c>
      <c r="D211" s="25">
        <f t="shared" ref="D211:O211" si="9">SUM(D183:D210)</f>
        <v>48.415547120000006</v>
      </c>
      <c r="E211" s="25">
        <f t="shared" si="9"/>
        <v>42.452098990000003</v>
      </c>
      <c r="F211" s="25">
        <f t="shared" si="9"/>
        <v>49.580246089999996</v>
      </c>
      <c r="G211" s="25">
        <f t="shared" si="9"/>
        <v>46.556109269999993</v>
      </c>
      <c r="H211" s="25">
        <f t="shared" si="9"/>
        <v>53.069711019999993</v>
      </c>
      <c r="I211" s="25">
        <f t="shared" si="9"/>
        <v>48.059949650000007</v>
      </c>
      <c r="J211" s="25">
        <f t="shared" si="9"/>
        <v>50.733483349999986</v>
      </c>
      <c r="K211" s="25">
        <f t="shared" si="9"/>
        <v>55.601258900000005</v>
      </c>
      <c r="L211" s="25">
        <f t="shared" si="9"/>
        <v>49.907790939999991</v>
      </c>
      <c r="M211" s="25">
        <f t="shared" si="9"/>
        <v>54.397928730000011</v>
      </c>
      <c r="N211" s="25">
        <f t="shared" si="9"/>
        <v>66.564344869999999</v>
      </c>
      <c r="O211" s="25">
        <f t="shared" si="9"/>
        <v>621.61247727999989</v>
      </c>
    </row>
    <row r="212" spans="1:15">
      <c r="A212" s="32"/>
      <c r="B212" s="32"/>
      <c r="C212"/>
      <c r="D212"/>
      <c r="E212"/>
      <c r="F212"/>
      <c r="G212"/>
      <c r="H212"/>
      <c r="I212"/>
      <c r="J212"/>
      <c r="K212"/>
      <c r="L212"/>
      <c r="M212"/>
      <c r="N212"/>
      <c r="O212" s="32"/>
    </row>
    <row r="213" spans="1:15">
      <c r="A213" s="3" t="s">
        <v>55</v>
      </c>
      <c r="B213" s="3" t="s">
        <v>45</v>
      </c>
      <c r="C213" s="3" t="s">
        <v>0</v>
      </c>
      <c r="D213" s="3" t="s">
        <v>1</v>
      </c>
      <c r="E213" s="3" t="s">
        <v>2</v>
      </c>
      <c r="F213" s="3" t="s">
        <v>3</v>
      </c>
      <c r="G213" s="3" t="s">
        <v>4</v>
      </c>
      <c r="H213" s="3" t="s">
        <v>5</v>
      </c>
      <c r="I213" s="3" t="s">
        <v>6</v>
      </c>
      <c r="J213" s="3" t="s">
        <v>7</v>
      </c>
      <c r="K213" s="3" t="s">
        <v>8</v>
      </c>
      <c r="L213" s="3" t="s">
        <v>9</v>
      </c>
      <c r="M213" s="3" t="s">
        <v>10</v>
      </c>
      <c r="N213" s="3" t="s">
        <v>11</v>
      </c>
      <c r="O213" s="3" t="s">
        <v>62</v>
      </c>
    </row>
    <row r="214" spans="1:15">
      <c r="A214" s="34"/>
      <c r="B214" s="34" t="s">
        <v>46</v>
      </c>
      <c r="C214" s="37">
        <f>+C152-C183</f>
        <v>-4.4641665900000014</v>
      </c>
      <c r="D214" s="37">
        <f t="shared" ref="D214:N214" si="10">+D152-D183</f>
        <v>-4.6544008000000003</v>
      </c>
      <c r="E214" s="37">
        <f t="shared" si="10"/>
        <v>-6.2533622400000004</v>
      </c>
      <c r="F214" s="37">
        <f t="shared" si="10"/>
        <v>-4.7922806899999983</v>
      </c>
      <c r="G214" s="37">
        <f t="shared" si="10"/>
        <v>-4.8268822899999986</v>
      </c>
      <c r="H214" s="37">
        <f t="shared" si="10"/>
        <v>-5.6533511899999995</v>
      </c>
      <c r="I214" s="37">
        <f t="shared" si="10"/>
        <v>-4.6145405800000008</v>
      </c>
      <c r="J214" s="37">
        <f t="shared" si="10"/>
        <v>-5.06099224</v>
      </c>
      <c r="K214" s="37">
        <f t="shared" si="10"/>
        <v>-5.722839640000001</v>
      </c>
      <c r="L214" s="37">
        <f t="shared" si="10"/>
        <v>-4.7526837900000007</v>
      </c>
      <c r="M214" s="37">
        <f t="shared" si="10"/>
        <v>-5.9735330300000014</v>
      </c>
      <c r="N214" s="37">
        <f t="shared" si="10"/>
        <v>-6.7663786200000002</v>
      </c>
      <c r="O214" s="38">
        <f>SUM(C214:N214)</f>
        <v>-63.535411699999997</v>
      </c>
    </row>
    <row r="215" spans="1:15">
      <c r="A215" s="7">
        <v>1004</v>
      </c>
      <c r="B215" s="10" t="s">
        <v>99</v>
      </c>
      <c r="C215" s="28">
        <f t="shared" ref="C215:N230" si="11">+C153-C184</f>
        <v>35.927699300000015</v>
      </c>
      <c r="D215" s="28">
        <f t="shared" si="11"/>
        <v>41.561128839999995</v>
      </c>
      <c r="E215" s="28">
        <f t="shared" si="11"/>
        <v>46.188624390000001</v>
      </c>
      <c r="F215" s="28">
        <f t="shared" si="11"/>
        <v>42.795502020000001</v>
      </c>
      <c r="G215" s="28">
        <f t="shared" si="11"/>
        <v>42.905792600000012</v>
      </c>
      <c r="H215" s="28">
        <f t="shared" si="11"/>
        <v>42.133168749999996</v>
      </c>
      <c r="I215" s="28">
        <f t="shared" si="11"/>
        <v>44.676067400000008</v>
      </c>
      <c r="J215" s="28">
        <f t="shared" si="11"/>
        <v>47.377576860000005</v>
      </c>
      <c r="K215" s="28">
        <f t="shared" si="11"/>
        <v>45.823342290000006</v>
      </c>
      <c r="L215" s="28">
        <f t="shared" si="11"/>
        <v>42.708438170000001</v>
      </c>
      <c r="M215" s="28">
        <f t="shared" si="11"/>
        <v>43.774308630000007</v>
      </c>
      <c r="N215" s="28">
        <f t="shared" si="11"/>
        <v>41.206098689999997</v>
      </c>
      <c r="O215" s="39">
        <f t="shared" ref="O215:O241" si="12">SUM(C215:N215)</f>
        <v>517.07774794000011</v>
      </c>
    </row>
    <row r="216" spans="1:15">
      <c r="A216" s="10">
        <v>1005</v>
      </c>
      <c r="B216" s="10" t="s">
        <v>13</v>
      </c>
      <c r="C216" s="28">
        <f t="shared" si="11"/>
        <v>0.23953919000000001</v>
      </c>
      <c r="D216" s="28">
        <f t="shared" si="11"/>
        <v>0.24962870999999998</v>
      </c>
      <c r="E216" s="28">
        <f t="shared" si="11"/>
        <v>0.18315355</v>
      </c>
      <c r="F216" s="28">
        <f t="shared" si="11"/>
        <v>0.25274671999999998</v>
      </c>
      <c r="G216" s="28">
        <f t="shared" si="11"/>
        <v>0.34003385000000003</v>
      </c>
      <c r="H216" s="28">
        <f t="shared" si="11"/>
        <v>0.19380520000000012</v>
      </c>
      <c r="I216" s="28">
        <f t="shared" si="11"/>
        <v>0.43903155000000005</v>
      </c>
      <c r="J216" s="28">
        <f t="shared" si="11"/>
        <v>0.33157175999999999</v>
      </c>
      <c r="K216" s="28">
        <f t="shared" si="11"/>
        <v>0.20968833999999992</v>
      </c>
      <c r="L216" s="28">
        <f t="shared" si="11"/>
        <v>0.30027735</v>
      </c>
      <c r="M216" s="28">
        <f t="shared" si="11"/>
        <v>0.25091206000000021</v>
      </c>
      <c r="N216" s="28">
        <f t="shared" si="11"/>
        <v>0.17518540000000005</v>
      </c>
      <c r="O216" s="39">
        <f t="shared" si="12"/>
        <v>3.1655736800000005</v>
      </c>
    </row>
    <row r="217" spans="1:15">
      <c r="A217" s="10">
        <v>1006</v>
      </c>
      <c r="B217" s="10" t="s">
        <v>14</v>
      </c>
      <c r="C217" s="28">
        <f t="shared" si="11"/>
        <v>2.3383608000000002</v>
      </c>
      <c r="D217" s="28">
        <f t="shared" si="11"/>
        <v>2.5695961700000005</v>
      </c>
      <c r="E217" s="28">
        <f t="shared" si="11"/>
        <v>2.5011125100000005</v>
      </c>
      <c r="F217" s="28">
        <f t="shared" si="11"/>
        <v>2.9129858300000002</v>
      </c>
      <c r="G217" s="28">
        <f t="shared" si="11"/>
        <v>3.4055635099999999</v>
      </c>
      <c r="H217" s="28">
        <f t="shared" si="11"/>
        <v>2.4952477800000006</v>
      </c>
      <c r="I217" s="28">
        <f t="shared" si="11"/>
        <v>3.1566904100000004</v>
      </c>
      <c r="J217" s="28">
        <f t="shared" si="11"/>
        <v>3.19974545</v>
      </c>
      <c r="K217" s="28">
        <f t="shared" si="11"/>
        <v>2.9034414700000011</v>
      </c>
      <c r="L217" s="28">
        <f t="shared" si="11"/>
        <v>2.9701786000000001</v>
      </c>
      <c r="M217" s="28">
        <f t="shared" si="11"/>
        <v>2.6651751300000002</v>
      </c>
      <c r="N217" s="28">
        <f t="shared" si="11"/>
        <v>2.5613581300000003</v>
      </c>
      <c r="O217" s="39">
        <f t="shared" si="12"/>
        <v>33.679455790000006</v>
      </c>
    </row>
    <row r="218" spans="1:15">
      <c r="A218" s="10">
        <v>1007</v>
      </c>
      <c r="B218" s="10" t="s">
        <v>15</v>
      </c>
      <c r="C218" s="28">
        <f t="shared" si="11"/>
        <v>4.0578990600000004</v>
      </c>
      <c r="D218" s="28">
        <f t="shared" si="11"/>
        <v>5.9087312800000005</v>
      </c>
      <c r="E218" s="28">
        <f t="shared" si="11"/>
        <v>4.6675213000000007</v>
      </c>
      <c r="F218" s="28">
        <f t="shared" si="11"/>
        <v>4.7544839100000011</v>
      </c>
      <c r="G218" s="28">
        <f t="shared" si="11"/>
        <v>4.9121837399999997</v>
      </c>
      <c r="H218" s="28">
        <f t="shared" si="11"/>
        <v>4.0823165699999997</v>
      </c>
      <c r="I218" s="28">
        <f t="shared" si="11"/>
        <v>5.2790782299999979</v>
      </c>
      <c r="J218" s="28">
        <f t="shared" si="11"/>
        <v>4.9369482500000021</v>
      </c>
      <c r="K218" s="28">
        <f t="shared" si="11"/>
        <v>4.7386097299999994</v>
      </c>
      <c r="L218" s="28">
        <f t="shared" si="11"/>
        <v>4.4351726800000009</v>
      </c>
      <c r="M218" s="28">
        <f t="shared" si="11"/>
        <v>4.2401368599999989</v>
      </c>
      <c r="N218" s="28">
        <f t="shared" si="11"/>
        <v>6.0923927200000048</v>
      </c>
      <c r="O218" s="39">
        <f t="shared" si="12"/>
        <v>58.105474330000007</v>
      </c>
    </row>
    <row r="219" spans="1:15">
      <c r="A219" s="10">
        <v>1008</v>
      </c>
      <c r="B219" s="10" t="s">
        <v>16</v>
      </c>
      <c r="C219" s="28">
        <f t="shared" si="11"/>
        <v>0.67817826000000014</v>
      </c>
      <c r="D219" s="28">
        <f t="shared" si="11"/>
        <v>0.55311769000000011</v>
      </c>
      <c r="E219" s="28">
        <f t="shared" si="11"/>
        <v>0.65574495999999971</v>
      </c>
      <c r="F219" s="28">
        <f t="shared" si="11"/>
        <v>0.65383674000000014</v>
      </c>
      <c r="G219" s="28">
        <f t="shared" si="11"/>
        <v>0.64393877999999993</v>
      </c>
      <c r="H219" s="28">
        <f t="shared" si="11"/>
        <v>0.54223997999999973</v>
      </c>
      <c r="I219" s="28">
        <f t="shared" si="11"/>
        <v>0.79915384999999994</v>
      </c>
      <c r="J219" s="28">
        <f t="shared" si="11"/>
        <v>0.71144614000000028</v>
      </c>
      <c r="K219" s="28">
        <f t="shared" si="11"/>
        <v>0.68504993999999975</v>
      </c>
      <c r="L219" s="28">
        <f t="shared" si="11"/>
        <v>0.48155121999999995</v>
      </c>
      <c r="M219" s="28">
        <f t="shared" si="11"/>
        <v>0.7261457400000001</v>
      </c>
      <c r="N219" s="28">
        <f t="shared" si="11"/>
        <v>0.5060332000000004</v>
      </c>
      <c r="O219" s="39">
        <f t="shared" si="12"/>
        <v>7.6364365000000003</v>
      </c>
    </row>
    <row r="220" spans="1:15">
      <c r="A220" s="10">
        <v>1009</v>
      </c>
      <c r="B220" s="10" t="s">
        <v>17</v>
      </c>
      <c r="C220" s="28">
        <f t="shared" si="11"/>
        <v>1.0076317699999999</v>
      </c>
      <c r="D220" s="28">
        <f t="shared" si="11"/>
        <v>1.6834609500000004</v>
      </c>
      <c r="E220" s="28">
        <f t="shared" si="11"/>
        <v>0.88801116000000013</v>
      </c>
      <c r="F220" s="28">
        <f t="shared" si="11"/>
        <v>1.0886509200000001</v>
      </c>
      <c r="G220" s="28">
        <f t="shared" si="11"/>
        <v>0.97458671999999946</v>
      </c>
      <c r="H220" s="28">
        <f t="shared" si="11"/>
        <v>0.91411612999999992</v>
      </c>
      <c r="I220" s="28">
        <f t="shared" si="11"/>
        <v>1.3925059899999999</v>
      </c>
      <c r="J220" s="28">
        <f t="shared" si="11"/>
        <v>1.1356828300000001</v>
      </c>
      <c r="K220" s="28">
        <f t="shared" si="11"/>
        <v>1.1824039799999997</v>
      </c>
      <c r="L220" s="28">
        <f t="shared" si="11"/>
        <v>1.1540843799999998</v>
      </c>
      <c r="M220" s="28">
        <f t="shared" si="11"/>
        <v>1.0626914899999997</v>
      </c>
      <c r="N220" s="28">
        <f t="shared" si="11"/>
        <v>1.02001689</v>
      </c>
      <c r="O220" s="39">
        <f t="shared" si="12"/>
        <v>13.503843210000003</v>
      </c>
    </row>
    <row r="221" spans="1:15">
      <c r="A221" s="10">
        <v>1010</v>
      </c>
      <c r="B221" s="10" t="s">
        <v>19</v>
      </c>
      <c r="C221" s="28">
        <f t="shared" si="11"/>
        <v>1.6919209199999998</v>
      </c>
      <c r="D221" s="28">
        <f t="shared" si="11"/>
        <v>1.79049744</v>
      </c>
      <c r="E221" s="28">
        <f t="shared" si="11"/>
        <v>1.3121524599999994</v>
      </c>
      <c r="F221" s="28">
        <f t="shared" si="11"/>
        <v>1.9228651700000001</v>
      </c>
      <c r="G221" s="28">
        <f t="shared" si="11"/>
        <v>1.6208688299999994</v>
      </c>
      <c r="H221" s="28">
        <f t="shared" si="11"/>
        <v>1.4028133500000004</v>
      </c>
      <c r="I221" s="28">
        <f t="shared" si="11"/>
        <v>1.91284144</v>
      </c>
      <c r="J221" s="28">
        <f t="shared" si="11"/>
        <v>2.0592076499999994</v>
      </c>
      <c r="K221" s="28">
        <f t="shared" si="11"/>
        <v>1.6181944700000004</v>
      </c>
      <c r="L221" s="28">
        <f t="shared" si="11"/>
        <v>1.5783742499999993</v>
      </c>
      <c r="M221" s="28">
        <f t="shared" si="11"/>
        <v>1.4401656100000009</v>
      </c>
      <c r="N221" s="28">
        <f t="shared" si="11"/>
        <v>1.1925950899999995</v>
      </c>
      <c r="O221" s="39">
        <f t="shared" si="12"/>
        <v>19.542496679999999</v>
      </c>
    </row>
    <row r="222" spans="1:15">
      <c r="A222" s="10">
        <v>1011</v>
      </c>
      <c r="B222" s="10" t="s">
        <v>20</v>
      </c>
      <c r="C222" s="28">
        <f t="shared" si="11"/>
        <v>0.68382869000000002</v>
      </c>
      <c r="D222" s="28">
        <f t="shared" si="11"/>
        <v>0.85119485000000017</v>
      </c>
      <c r="E222" s="28">
        <f t="shared" si="11"/>
        <v>0.67302012</v>
      </c>
      <c r="F222" s="28">
        <f t="shared" si="11"/>
        <v>0.62312442000000023</v>
      </c>
      <c r="G222" s="28">
        <f t="shared" si="11"/>
        <v>0.71383450000000026</v>
      </c>
      <c r="H222" s="28">
        <f t="shared" si="11"/>
        <v>0.59179804000000014</v>
      </c>
      <c r="I222" s="28">
        <f t="shared" si="11"/>
        <v>0.94528194999999982</v>
      </c>
      <c r="J222" s="28">
        <f t="shared" si="11"/>
        <v>1.0283999100000001</v>
      </c>
      <c r="K222" s="28">
        <f t="shared" si="11"/>
        <v>0.31334740000000028</v>
      </c>
      <c r="L222" s="28">
        <f t="shared" si="11"/>
        <v>0.72639262999999987</v>
      </c>
      <c r="M222" s="28">
        <f t="shared" si="11"/>
        <v>0.57755997000000014</v>
      </c>
      <c r="N222" s="28">
        <f t="shared" si="11"/>
        <v>0.55182343999999994</v>
      </c>
      <c r="O222" s="39">
        <f t="shared" si="12"/>
        <v>8.2796059200000016</v>
      </c>
    </row>
    <row r="223" spans="1:15">
      <c r="A223" s="10">
        <v>1012</v>
      </c>
      <c r="B223" s="10" t="s">
        <v>21</v>
      </c>
      <c r="C223" s="28">
        <f t="shared" si="11"/>
        <v>2.4602870400000008</v>
      </c>
      <c r="D223" s="28">
        <f t="shared" si="11"/>
        <v>2.8366507800000003</v>
      </c>
      <c r="E223" s="28">
        <f t="shared" si="11"/>
        <v>2.7422154100000014</v>
      </c>
      <c r="F223" s="28">
        <f t="shared" si="11"/>
        <v>2.4163209499999994</v>
      </c>
      <c r="G223" s="28">
        <f t="shared" si="11"/>
        <v>2.8153234999999999</v>
      </c>
      <c r="H223" s="28">
        <f t="shared" si="11"/>
        <v>2.7496467899999999</v>
      </c>
      <c r="I223" s="28">
        <f t="shared" si="11"/>
        <v>2.9018479199999998</v>
      </c>
      <c r="J223" s="28">
        <f t="shared" si="11"/>
        <v>3.6166686600000002</v>
      </c>
      <c r="K223" s="28">
        <f t="shared" si="11"/>
        <v>3.3443553399999981</v>
      </c>
      <c r="L223" s="28">
        <f t="shared" si="11"/>
        <v>3.0376019700000003</v>
      </c>
      <c r="M223" s="28">
        <f t="shared" si="11"/>
        <v>2.9398226800000007</v>
      </c>
      <c r="N223" s="28">
        <f t="shared" si="11"/>
        <v>1.22025462</v>
      </c>
      <c r="O223" s="39">
        <f t="shared" si="12"/>
        <v>33.080995660000006</v>
      </c>
    </row>
    <row r="224" spans="1:15">
      <c r="A224" s="10">
        <v>1013</v>
      </c>
      <c r="B224" s="10" t="s">
        <v>22</v>
      </c>
      <c r="C224" s="28">
        <f t="shared" si="11"/>
        <v>8.1991300000000267E-3</v>
      </c>
      <c r="D224" s="28">
        <f t="shared" si="11"/>
        <v>-0.53682179000000008</v>
      </c>
      <c r="E224" s="28">
        <f t="shared" si="11"/>
        <v>-6.9458649999999983E-2</v>
      </c>
      <c r="F224" s="28">
        <f t="shared" si="11"/>
        <v>-7.2140519999999986E-2</v>
      </c>
      <c r="G224" s="28">
        <f t="shared" si="11"/>
        <v>-4.5914549999999943E-2</v>
      </c>
      <c r="H224" s="28">
        <f t="shared" si="11"/>
        <v>-7.7607539999999975E-2</v>
      </c>
      <c r="I224" s="28">
        <f t="shared" si="11"/>
        <v>6.7795290000000064E-2</v>
      </c>
      <c r="J224" s="28">
        <f t="shared" si="11"/>
        <v>1.8102589999999974E-2</v>
      </c>
      <c r="K224" s="28">
        <f t="shared" si="11"/>
        <v>1.6177019999999986E-2</v>
      </c>
      <c r="L224" s="28">
        <f t="shared" si="11"/>
        <v>6.1958100000000071E-2</v>
      </c>
      <c r="M224" s="28">
        <f t="shared" si="11"/>
        <v>-5.6073550000000028E-2</v>
      </c>
      <c r="N224" s="28">
        <f t="shared" si="11"/>
        <v>-0.10695046000000008</v>
      </c>
      <c r="O224" s="39">
        <f t="shared" si="12"/>
        <v>-0.79273493000000006</v>
      </c>
    </row>
    <row r="225" spans="1:15">
      <c r="A225" s="10">
        <v>1014</v>
      </c>
      <c r="B225" s="10" t="s">
        <v>23</v>
      </c>
      <c r="C225" s="28">
        <f t="shared" si="11"/>
        <v>7.4478364299999997</v>
      </c>
      <c r="D225" s="28">
        <f t="shared" si="11"/>
        <v>9.5615265100000002</v>
      </c>
      <c r="E225" s="28">
        <f t="shared" si="11"/>
        <v>11.166214210000001</v>
      </c>
      <c r="F225" s="28">
        <f t="shared" si="11"/>
        <v>10.327359719999999</v>
      </c>
      <c r="G225" s="28">
        <f t="shared" si="11"/>
        <v>9.5292031000000001</v>
      </c>
      <c r="H225" s="28">
        <f t="shared" si="11"/>
        <v>9.1544100600000036</v>
      </c>
      <c r="I225" s="28">
        <f t="shared" si="11"/>
        <v>11.480179750000001</v>
      </c>
      <c r="J225" s="28">
        <f t="shared" si="11"/>
        <v>11.009480100000005</v>
      </c>
      <c r="K225" s="28">
        <f t="shared" si="11"/>
        <v>11.180178080000001</v>
      </c>
      <c r="L225" s="28">
        <f t="shared" si="11"/>
        <v>10.097636009999999</v>
      </c>
      <c r="M225" s="28">
        <f t="shared" si="11"/>
        <v>9.6757196400000005</v>
      </c>
      <c r="N225" s="28">
        <f t="shared" si="11"/>
        <v>9.769198369999998</v>
      </c>
      <c r="O225" s="39">
        <f t="shared" si="12"/>
        <v>120.39894198000002</v>
      </c>
    </row>
    <row r="226" spans="1:15">
      <c r="A226" s="10">
        <v>1015</v>
      </c>
      <c r="B226" s="10" t="s">
        <v>24</v>
      </c>
      <c r="C226" s="28">
        <f t="shared" si="11"/>
        <v>0.15532641000000003</v>
      </c>
      <c r="D226" s="28">
        <f t="shared" si="11"/>
        <v>0.18241854000000002</v>
      </c>
      <c r="E226" s="28">
        <f t="shared" si="11"/>
        <v>0.18373353000000003</v>
      </c>
      <c r="F226" s="28">
        <f t="shared" si="11"/>
        <v>9.2788290000000107E-2</v>
      </c>
      <c r="G226" s="28">
        <f t="shared" si="11"/>
        <v>0.27055116999999984</v>
      </c>
      <c r="H226" s="28">
        <f t="shared" si="11"/>
        <v>0.10503070999999964</v>
      </c>
      <c r="I226" s="28">
        <f t="shared" si="11"/>
        <v>0.38209960000000032</v>
      </c>
      <c r="J226" s="28">
        <f t="shared" si="11"/>
        <v>0.64694979000000052</v>
      </c>
      <c r="K226" s="28">
        <f t="shared" si="11"/>
        <v>-8.7009379999999359E-2</v>
      </c>
      <c r="L226" s="28">
        <f t="shared" si="11"/>
        <v>0.30662168999999984</v>
      </c>
      <c r="M226" s="28">
        <f t="shared" si="11"/>
        <v>0.20999311000000009</v>
      </c>
      <c r="N226" s="28">
        <f t="shared" si="11"/>
        <v>3.2529799999998499E-3</v>
      </c>
      <c r="O226" s="39">
        <f t="shared" si="12"/>
        <v>2.4517564400000014</v>
      </c>
    </row>
    <row r="227" spans="1:15">
      <c r="A227" s="10">
        <v>1016</v>
      </c>
      <c r="B227" s="10" t="s">
        <v>25</v>
      </c>
      <c r="C227" s="28">
        <f t="shared" si="11"/>
        <v>0.77409374000000031</v>
      </c>
      <c r="D227" s="28">
        <f t="shared" si="11"/>
        <v>0.65072678000000006</v>
      </c>
      <c r="E227" s="28">
        <f t="shared" si="11"/>
        <v>0.75945308999999961</v>
      </c>
      <c r="F227" s="28">
        <f t="shared" si="11"/>
        <v>0.83638658999999982</v>
      </c>
      <c r="G227" s="28">
        <f t="shared" si="11"/>
        <v>0.84529764999999979</v>
      </c>
      <c r="H227" s="28">
        <f t="shared" si="11"/>
        <v>0.87251230000000057</v>
      </c>
      <c r="I227" s="28">
        <f t="shared" si="11"/>
        <v>1.3767880199999996</v>
      </c>
      <c r="J227" s="28">
        <f t="shared" si="11"/>
        <v>1.1900891900000001</v>
      </c>
      <c r="K227" s="28">
        <f t="shared" si="11"/>
        <v>1.0141324200000001</v>
      </c>
      <c r="L227" s="28">
        <f t="shared" si="11"/>
        <v>0.91952469999999997</v>
      </c>
      <c r="M227" s="28">
        <f t="shared" si="11"/>
        <v>0.82599141999999981</v>
      </c>
      <c r="N227" s="28">
        <f t="shared" si="11"/>
        <v>0.74410164999999973</v>
      </c>
      <c r="O227" s="39">
        <f t="shared" si="12"/>
        <v>10.809097549999999</v>
      </c>
    </row>
    <row r="228" spans="1:15">
      <c r="A228" s="10">
        <v>1017</v>
      </c>
      <c r="B228" s="10" t="s">
        <v>26</v>
      </c>
      <c r="C228" s="28">
        <f t="shared" si="11"/>
        <v>2.2911661099999998</v>
      </c>
      <c r="D228" s="28">
        <f t="shared" si="11"/>
        <v>2.3565643699999996</v>
      </c>
      <c r="E228" s="28">
        <f t="shared" si="11"/>
        <v>2.3074837199999996</v>
      </c>
      <c r="F228" s="28">
        <f t="shared" si="11"/>
        <v>2.45170602</v>
      </c>
      <c r="G228" s="28">
        <f t="shared" si="11"/>
        <v>2.3222448</v>
      </c>
      <c r="H228" s="28">
        <f t="shared" si="11"/>
        <v>1.9292609300000003</v>
      </c>
      <c r="I228" s="28">
        <f t="shared" si="11"/>
        <v>2.7276882000000011</v>
      </c>
      <c r="J228" s="28">
        <f t="shared" si="11"/>
        <v>2.8255655100000001</v>
      </c>
      <c r="K228" s="28">
        <f t="shared" si="11"/>
        <v>2.2975312000000003</v>
      </c>
      <c r="L228" s="28">
        <f t="shared" si="11"/>
        <v>2.4078182799999999</v>
      </c>
      <c r="M228" s="28">
        <f t="shared" si="11"/>
        <v>2.2532390900000006</v>
      </c>
      <c r="N228" s="28">
        <f t="shared" si="11"/>
        <v>1.8443347999999999</v>
      </c>
      <c r="O228" s="39">
        <f t="shared" si="12"/>
        <v>28.014603030000004</v>
      </c>
    </row>
    <row r="229" spans="1:15">
      <c r="A229" s="10">
        <v>1018</v>
      </c>
      <c r="B229" s="10" t="s">
        <v>27</v>
      </c>
      <c r="C229" s="28">
        <f t="shared" si="11"/>
        <v>0.92599520000000002</v>
      </c>
      <c r="D229" s="28">
        <f t="shared" si="11"/>
        <v>0.7116472800000001</v>
      </c>
      <c r="E229" s="28">
        <f t="shared" si="11"/>
        <v>0.92208513999999975</v>
      </c>
      <c r="F229" s="28">
        <f t="shared" si="11"/>
        <v>0.87317822</v>
      </c>
      <c r="G229" s="28">
        <f t="shared" si="11"/>
        <v>0.90048129000000032</v>
      </c>
      <c r="H229" s="28">
        <f t="shared" si="11"/>
        <v>0.72338080999999999</v>
      </c>
      <c r="I229" s="28">
        <f t="shared" si="11"/>
        <v>1.1059029900000001</v>
      </c>
      <c r="J229" s="28">
        <f t="shared" si="11"/>
        <v>1.2395050600000004</v>
      </c>
      <c r="K229" s="28">
        <f t="shared" si="11"/>
        <v>0.95936223999999948</v>
      </c>
      <c r="L229" s="28">
        <f t="shared" si="11"/>
        <v>0.98703297999999984</v>
      </c>
      <c r="M229" s="28">
        <f t="shared" si="11"/>
        <v>0.78074235000000003</v>
      </c>
      <c r="N229" s="28">
        <f t="shared" si="11"/>
        <v>0.69534168999999935</v>
      </c>
      <c r="O229" s="39">
        <f t="shared" si="12"/>
        <v>10.824655250000001</v>
      </c>
    </row>
    <row r="230" spans="1:15">
      <c r="A230" s="10">
        <v>1019</v>
      </c>
      <c r="B230" s="10" t="s">
        <v>28</v>
      </c>
      <c r="C230" s="28">
        <f t="shared" si="11"/>
        <v>0.26659571000000015</v>
      </c>
      <c r="D230" s="28">
        <f t="shared" si="11"/>
        <v>0.24876967000000016</v>
      </c>
      <c r="E230" s="28">
        <f t="shared" si="11"/>
        <v>0.25438943000000014</v>
      </c>
      <c r="F230" s="28">
        <f t="shared" si="11"/>
        <v>0.26280634000000003</v>
      </c>
      <c r="G230" s="28">
        <f t="shared" si="11"/>
        <v>0.21130254000000015</v>
      </c>
      <c r="H230" s="28">
        <f t="shared" si="11"/>
        <v>0.17563178999999995</v>
      </c>
      <c r="I230" s="28">
        <f t="shared" si="11"/>
        <v>0.46369707999999998</v>
      </c>
      <c r="J230" s="28">
        <f t="shared" si="11"/>
        <v>0.36459766000000005</v>
      </c>
      <c r="K230" s="28">
        <f t="shared" si="11"/>
        <v>0.20495974999999989</v>
      </c>
      <c r="L230" s="28">
        <f t="shared" si="11"/>
        <v>0.25544531999999998</v>
      </c>
      <c r="M230" s="28">
        <f t="shared" si="11"/>
        <v>0.20113075999999996</v>
      </c>
      <c r="N230" s="28">
        <f t="shared" si="11"/>
        <v>0.21840239000000028</v>
      </c>
      <c r="O230" s="39">
        <f t="shared" si="12"/>
        <v>3.1277284400000012</v>
      </c>
    </row>
    <row r="231" spans="1:15">
      <c r="A231" s="10">
        <v>1020</v>
      </c>
      <c r="B231" s="10" t="s">
        <v>29</v>
      </c>
      <c r="C231" s="28">
        <f t="shared" ref="C231:N241" si="13">+C169-C200</f>
        <v>3.4223199100000001</v>
      </c>
      <c r="D231" s="28">
        <f t="shared" si="13"/>
        <v>3.1859499499999999</v>
      </c>
      <c r="E231" s="28">
        <f t="shared" si="13"/>
        <v>3.38478754</v>
      </c>
      <c r="F231" s="28">
        <f t="shared" si="13"/>
        <v>3.5551338999999986</v>
      </c>
      <c r="G231" s="28">
        <f t="shared" si="13"/>
        <v>2.8436336700000009</v>
      </c>
      <c r="H231" s="28">
        <f t="shared" si="13"/>
        <v>3.04765</v>
      </c>
      <c r="I231" s="28">
        <f t="shared" si="13"/>
        <v>3.9696197900000003</v>
      </c>
      <c r="J231" s="28">
        <f t="shared" si="13"/>
        <v>3.6904866899999993</v>
      </c>
      <c r="K231" s="28">
        <f t="shared" si="13"/>
        <v>2.9372901600000016</v>
      </c>
      <c r="L231" s="28">
        <f t="shared" si="13"/>
        <v>3.2290665499999989</v>
      </c>
      <c r="M231" s="28">
        <f t="shared" si="13"/>
        <v>2.7526130599999989</v>
      </c>
      <c r="N231" s="28">
        <f t="shared" si="13"/>
        <v>3.2125476299999995</v>
      </c>
      <c r="O231" s="39">
        <f t="shared" si="12"/>
        <v>39.231098850000009</v>
      </c>
    </row>
    <row r="232" spans="1:15">
      <c r="A232" s="10">
        <v>1021</v>
      </c>
      <c r="B232" s="10" t="s">
        <v>30</v>
      </c>
      <c r="C232" s="28">
        <f t="shared" si="13"/>
        <v>0.70803002000000015</v>
      </c>
      <c r="D232" s="28">
        <f t="shared" si="13"/>
        <v>0.69136556999999976</v>
      </c>
      <c r="E232" s="28">
        <f t="shared" si="13"/>
        <v>0.72761417000000017</v>
      </c>
      <c r="F232" s="28">
        <f t="shared" si="13"/>
        <v>0.94873202000000001</v>
      </c>
      <c r="G232" s="28">
        <f t="shared" si="13"/>
        <v>0.66032469000000016</v>
      </c>
      <c r="H232" s="28">
        <f t="shared" si="13"/>
        <v>0.53612310000000007</v>
      </c>
      <c r="I232" s="28">
        <f t="shared" si="13"/>
        <v>0.86626655999999991</v>
      </c>
      <c r="J232" s="28">
        <f t="shared" si="13"/>
        <v>0.8332272500000002</v>
      </c>
      <c r="K232" s="28">
        <f t="shared" si="13"/>
        <v>0.76030277999999973</v>
      </c>
      <c r="L232" s="28">
        <f t="shared" si="13"/>
        <v>0.81324058999999982</v>
      </c>
      <c r="M232" s="28">
        <f t="shared" si="13"/>
        <v>0.69251417000000015</v>
      </c>
      <c r="N232" s="28">
        <f t="shared" si="13"/>
        <v>0.40963447000000008</v>
      </c>
      <c r="O232" s="39">
        <f t="shared" si="12"/>
        <v>8.6473753900000006</v>
      </c>
    </row>
    <row r="233" spans="1:15">
      <c r="A233" s="10">
        <v>1022</v>
      </c>
      <c r="B233" s="10" t="s">
        <v>31</v>
      </c>
      <c r="C233" s="28">
        <f t="shared" si="13"/>
        <v>3.7270435200000001</v>
      </c>
      <c r="D233" s="28">
        <f t="shared" si="13"/>
        <v>4.0820118799999996</v>
      </c>
      <c r="E233" s="28">
        <f t="shared" si="13"/>
        <v>4.23760241</v>
      </c>
      <c r="F233" s="28">
        <f t="shared" si="13"/>
        <v>4.3599844599999988</v>
      </c>
      <c r="G233" s="28">
        <f t="shared" si="13"/>
        <v>3.8361007100000002</v>
      </c>
      <c r="H233" s="28">
        <f t="shared" si="13"/>
        <v>3.4025384499999993</v>
      </c>
      <c r="I233" s="28">
        <f t="shared" si="13"/>
        <v>4.7929334900000011</v>
      </c>
      <c r="J233" s="28">
        <f t="shared" si="13"/>
        <v>5.0111891800000006</v>
      </c>
      <c r="K233" s="28">
        <f t="shared" si="13"/>
        <v>4.4926168300000011</v>
      </c>
      <c r="L233" s="28">
        <f t="shared" si="13"/>
        <v>3.9501582699999997</v>
      </c>
      <c r="M233" s="28">
        <f t="shared" si="13"/>
        <v>4.157935779999999</v>
      </c>
      <c r="N233" s="28">
        <f t="shared" si="13"/>
        <v>1.8893220399999997</v>
      </c>
      <c r="O233" s="39">
        <f t="shared" si="12"/>
        <v>47.93943702</v>
      </c>
    </row>
    <row r="234" spans="1:15">
      <c r="A234" s="10">
        <v>1023</v>
      </c>
      <c r="B234" s="10" t="s">
        <v>32</v>
      </c>
      <c r="C234" s="28">
        <f t="shared" si="13"/>
        <v>0.84136067000000037</v>
      </c>
      <c r="D234" s="28">
        <f t="shared" si="13"/>
        <v>0.74412062000000012</v>
      </c>
      <c r="E234" s="28">
        <f t="shared" si="13"/>
        <v>0.70383111999999981</v>
      </c>
      <c r="F234" s="28">
        <f t="shared" si="13"/>
        <v>0.85558498000000016</v>
      </c>
      <c r="G234" s="28">
        <f t="shared" si="13"/>
        <v>0.76248073000000005</v>
      </c>
      <c r="H234" s="28">
        <f t="shared" si="13"/>
        <v>0.70089986000000004</v>
      </c>
      <c r="I234" s="28">
        <f t="shared" si="13"/>
        <v>0.98150946999999988</v>
      </c>
      <c r="J234" s="28">
        <f t="shared" si="13"/>
        <v>1.0070667299999996</v>
      </c>
      <c r="K234" s="28">
        <f t="shared" si="13"/>
        <v>0.84203558000000001</v>
      </c>
      <c r="L234" s="28">
        <f t="shared" si="13"/>
        <v>0.82507383999999995</v>
      </c>
      <c r="M234" s="28">
        <f t="shared" si="13"/>
        <v>0.69060737999999966</v>
      </c>
      <c r="N234" s="28">
        <f t="shared" si="13"/>
        <v>0.65210238000000009</v>
      </c>
      <c r="O234" s="39">
        <f t="shared" si="12"/>
        <v>9.6066733600000003</v>
      </c>
    </row>
    <row r="235" spans="1:15">
      <c r="A235" s="10">
        <v>1024</v>
      </c>
      <c r="B235" s="10" t="s">
        <v>33</v>
      </c>
      <c r="C235" s="28">
        <f t="shared" si="13"/>
        <v>8.4292485299999989</v>
      </c>
      <c r="D235" s="28">
        <f t="shared" si="13"/>
        <v>8.0566717600000004</v>
      </c>
      <c r="E235" s="28">
        <f t="shared" si="13"/>
        <v>9.6766314100000024</v>
      </c>
      <c r="F235" s="28">
        <f t="shared" si="13"/>
        <v>9.8074797499999953</v>
      </c>
      <c r="G235" s="28">
        <f t="shared" si="13"/>
        <v>8.5562584900000012</v>
      </c>
      <c r="H235" s="28">
        <f t="shared" si="13"/>
        <v>8.1191397099999971</v>
      </c>
      <c r="I235" s="28">
        <f t="shared" si="13"/>
        <v>9.2933259500000034</v>
      </c>
      <c r="J235" s="28">
        <f t="shared" si="13"/>
        <v>9.1604399399999998</v>
      </c>
      <c r="K235" s="28">
        <f t="shared" si="13"/>
        <v>8.7404940400000015</v>
      </c>
      <c r="L235" s="28">
        <f t="shared" si="13"/>
        <v>9.2499228799999997</v>
      </c>
      <c r="M235" s="28">
        <f t="shared" si="13"/>
        <v>8.3463919799999999</v>
      </c>
      <c r="N235" s="28">
        <f t="shared" si="13"/>
        <v>8.778157049999999</v>
      </c>
      <c r="O235" s="39">
        <f t="shared" si="12"/>
        <v>106.21416149000001</v>
      </c>
    </row>
    <row r="236" spans="1:15">
      <c r="A236" s="10">
        <v>1025</v>
      </c>
      <c r="B236" s="10" t="s">
        <v>34</v>
      </c>
      <c r="C236" s="28">
        <f t="shared" si="13"/>
        <v>0.7346347000000002</v>
      </c>
      <c r="D236" s="28">
        <f t="shared" si="13"/>
        <v>0.59714214000000032</v>
      </c>
      <c r="E236" s="28">
        <f t="shared" si="13"/>
        <v>0.57936018000000034</v>
      </c>
      <c r="F236" s="28">
        <f t="shared" si="13"/>
        <v>0.81332061000000011</v>
      </c>
      <c r="G236" s="28">
        <f t="shared" si="13"/>
        <v>0.65953682999999996</v>
      </c>
      <c r="H236" s="28">
        <f t="shared" si="13"/>
        <v>0.52564213000000048</v>
      </c>
      <c r="I236" s="28">
        <f t="shared" si="13"/>
        <v>0.87701184000000032</v>
      </c>
      <c r="J236" s="28">
        <f t="shared" si="13"/>
        <v>0.9889231500000002</v>
      </c>
      <c r="K236" s="28">
        <f t="shared" si="13"/>
        <v>0.79004716000000008</v>
      </c>
      <c r="L236" s="28">
        <f t="shared" si="13"/>
        <v>0.76850081000000003</v>
      </c>
      <c r="M236" s="28">
        <f t="shared" si="13"/>
        <v>0.82137830000000012</v>
      </c>
      <c r="N236" s="28">
        <f t="shared" si="13"/>
        <v>0.60901407999999946</v>
      </c>
      <c r="O236" s="39">
        <f t="shared" si="12"/>
        <v>8.7645119300000012</v>
      </c>
    </row>
    <row r="237" spans="1:15">
      <c r="A237" s="10">
        <v>1026</v>
      </c>
      <c r="B237" s="10" t="s">
        <v>35</v>
      </c>
      <c r="C237" s="28">
        <f t="shared" si="13"/>
        <v>0.24711548999999988</v>
      </c>
      <c r="D237" s="28">
        <f t="shared" si="13"/>
        <v>0.26946935999999999</v>
      </c>
      <c r="E237" s="28">
        <f t="shared" si="13"/>
        <v>0.21771184999999982</v>
      </c>
      <c r="F237" s="28">
        <f t="shared" si="13"/>
        <v>0.22442898000000011</v>
      </c>
      <c r="G237" s="28">
        <f t="shared" si="13"/>
        <v>0.25548913999999984</v>
      </c>
      <c r="H237" s="28">
        <f t="shared" si="13"/>
        <v>0.16188604000000006</v>
      </c>
      <c r="I237" s="28">
        <f t="shared" si="13"/>
        <v>0.31867155000000003</v>
      </c>
      <c r="J237" s="28">
        <f t="shared" si="13"/>
        <v>0.37772924999999991</v>
      </c>
      <c r="K237" s="28">
        <f t="shared" si="13"/>
        <v>0.28157698999999992</v>
      </c>
      <c r="L237" s="28">
        <f t="shared" si="13"/>
        <v>0.27080324</v>
      </c>
      <c r="M237" s="28">
        <f t="shared" si="13"/>
        <v>0.22308340000000015</v>
      </c>
      <c r="N237" s="28">
        <f t="shared" si="13"/>
        <v>0.10239989000000005</v>
      </c>
      <c r="O237" s="39">
        <f t="shared" si="12"/>
        <v>2.9503651799999995</v>
      </c>
    </row>
    <row r="238" spans="1:15">
      <c r="A238" s="10">
        <v>1027</v>
      </c>
      <c r="B238" s="10" t="s">
        <v>36</v>
      </c>
      <c r="C238" s="28">
        <f t="shared" si="13"/>
        <v>0.60342799999999985</v>
      </c>
      <c r="D238" s="28">
        <f t="shared" si="13"/>
        <v>0.64827740999999961</v>
      </c>
      <c r="E238" s="28">
        <f t="shared" si="13"/>
        <v>0.58731073000000011</v>
      </c>
      <c r="F238" s="28">
        <f t="shared" si="13"/>
        <v>0.58073488999999978</v>
      </c>
      <c r="G238" s="28">
        <f t="shared" si="13"/>
        <v>0.52697981000000005</v>
      </c>
      <c r="H238" s="28">
        <f t="shared" si="13"/>
        <v>0.48305809000000011</v>
      </c>
      <c r="I238" s="28">
        <f t="shared" si="13"/>
        <v>0.86771111000000012</v>
      </c>
      <c r="J238" s="28">
        <f t="shared" si="13"/>
        <v>0.81877421999999989</v>
      </c>
      <c r="K238" s="28">
        <f t="shared" si="13"/>
        <v>0.62952343000000022</v>
      </c>
      <c r="L238" s="28">
        <f t="shared" si="13"/>
        <v>0.59670146999999985</v>
      </c>
      <c r="M238" s="28">
        <f t="shared" si="13"/>
        <v>0.52989364999999977</v>
      </c>
      <c r="N238" s="28">
        <f t="shared" si="13"/>
        <v>0.4753087899999997</v>
      </c>
      <c r="O238" s="39">
        <f t="shared" si="12"/>
        <v>7.3477015999999997</v>
      </c>
    </row>
    <row r="239" spans="1:15">
      <c r="A239" s="10">
        <v>1028</v>
      </c>
      <c r="B239" s="10" t="s">
        <v>37</v>
      </c>
      <c r="C239" s="28">
        <f t="shared" si="13"/>
        <v>3.5875583599999996</v>
      </c>
      <c r="D239" s="28">
        <f t="shared" si="13"/>
        <v>4.0615940900000016</v>
      </c>
      <c r="E239" s="28">
        <f t="shared" si="13"/>
        <v>3.6666350500000009</v>
      </c>
      <c r="F239" s="28">
        <f t="shared" si="13"/>
        <v>4.0163406800000008</v>
      </c>
      <c r="G239" s="28">
        <f t="shared" si="13"/>
        <v>3.8878615499999998</v>
      </c>
      <c r="H239" s="28">
        <f t="shared" si="13"/>
        <v>2.7741850300000004</v>
      </c>
      <c r="I239" s="28">
        <f t="shared" si="13"/>
        <v>4.4288970699999997</v>
      </c>
      <c r="J239" s="28">
        <f t="shared" si="13"/>
        <v>4.2500034500000012</v>
      </c>
      <c r="K239" s="28">
        <f t="shared" si="13"/>
        <v>3.7357606500000018</v>
      </c>
      <c r="L239" s="28">
        <f t="shared" si="13"/>
        <v>4.0700778599999996</v>
      </c>
      <c r="M239" s="28">
        <f t="shared" si="13"/>
        <v>3.6881615299999986</v>
      </c>
      <c r="N239" s="28">
        <f t="shared" si="13"/>
        <v>6.0519515899999998</v>
      </c>
      <c r="O239" s="39">
        <f t="shared" si="12"/>
        <v>48.219026910000011</v>
      </c>
    </row>
    <row r="240" spans="1:15">
      <c r="A240" s="10">
        <v>1029</v>
      </c>
      <c r="B240" s="10" t="s">
        <v>38</v>
      </c>
      <c r="C240" s="28">
        <f t="shared" si="13"/>
        <v>0.36193538999999991</v>
      </c>
      <c r="D240" s="28">
        <f t="shared" si="13"/>
        <v>0.3871942699999999</v>
      </c>
      <c r="E240" s="28">
        <f t="shared" si="13"/>
        <v>0.31000824000000016</v>
      </c>
      <c r="F240" s="28">
        <f t="shared" si="13"/>
        <v>0.44813300999999989</v>
      </c>
      <c r="G240" s="28">
        <f t="shared" si="13"/>
        <v>0.34657330999999997</v>
      </c>
      <c r="H240" s="28">
        <f t="shared" si="13"/>
        <v>0.29749383999999984</v>
      </c>
      <c r="I240" s="28">
        <f t="shared" si="13"/>
        <v>0.48357184000000003</v>
      </c>
      <c r="J240" s="28">
        <f t="shared" si="13"/>
        <v>0.43950385999999997</v>
      </c>
      <c r="K240" s="28">
        <f t="shared" si="13"/>
        <v>0.36460585000000012</v>
      </c>
      <c r="L240" s="28">
        <f t="shared" si="13"/>
        <v>0.32221089000000008</v>
      </c>
      <c r="M240" s="28">
        <f t="shared" si="13"/>
        <v>0.1825394600000001</v>
      </c>
      <c r="N240" s="28">
        <f t="shared" si="13"/>
        <v>0.31282816000000002</v>
      </c>
      <c r="O240" s="39">
        <f t="shared" si="12"/>
        <v>4.2565981199999996</v>
      </c>
    </row>
    <row r="241" spans="1:15">
      <c r="A241" s="15">
        <v>1030</v>
      </c>
      <c r="B241" s="15" t="s">
        <v>18</v>
      </c>
      <c r="C241" s="30">
        <f t="shared" si="13"/>
        <v>0.54040918999999976</v>
      </c>
      <c r="D241" s="30">
        <f t="shared" si="13"/>
        <v>0.56904463000000016</v>
      </c>
      <c r="E241" s="30">
        <f t="shared" si="13"/>
        <v>0.45700262000000003</v>
      </c>
      <c r="F241" s="30">
        <f t="shared" si="13"/>
        <v>0.31155386000000007</v>
      </c>
      <c r="G241" s="30">
        <f t="shared" si="13"/>
        <v>0.49638864000000005</v>
      </c>
      <c r="H241" s="30">
        <f t="shared" si="13"/>
        <v>0.46053062</v>
      </c>
      <c r="I241" s="30">
        <f t="shared" si="13"/>
        <v>0.63958497000000036</v>
      </c>
      <c r="J241" s="30">
        <f t="shared" si="13"/>
        <v>0.63998096000000004</v>
      </c>
      <c r="K241" s="30">
        <f t="shared" si="13"/>
        <v>0.43483038000000018</v>
      </c>
      <c r="L241" s="30">
        <f t="shared" si="13"/>
        <v>0.66713389999999984</v>
      </c>
      <c r="M241" s="30">
        <f t="shared" si="13"/>
        <v>0.44567648999999931</v>
      </c>
      <c r="N241" s="30">
        <f t="shared" si="13"/>
        <v>0.21780237999999974</v>
      </c>
      <c r="O241" s="40">
        <f t="shared" si="12"/>
        <v>5.8799386400000007</v>
      </c>
    </row>
    <row r="242" spans="1:15">
      <c r="A242" s="4">
        <v>10300</v>
      </c>
      <c r="B242" s="4" t="s">
        <v>62</v>
      </c>
      <c r="C242" s="25">
        <f>SUM(C214:C241)</f>
        <v>79.693474950000024</v>
      </c>
      <c r="D242" s="25">
        <f t="shared" ref="D242:O242" si="14">SUM(D214:D241)</f>
        <v>89.817278949999988</v>
      </c>
      <c r="E242" s="25">
        <f t="shared" si="14"/>
        <v>93.63058940999997</v>
      </c>
      <c r="F242" s="25">
        <f t="shared" si="14"/>
        <v>93.321747790000018</v>
      </c>
      <c r="G242" s="25">
        <f t="shared" si="14"/>
        <v>90.370037309999972</v>
      </c>
      <c r="H242" s="25">
        <f t="shared" si="14"/>
        <v>82.843567329999985</v>
      </c>
      <c r="I242" s="25">
        <f t="shared" si="14"/>
        <v>102.01121273000004</v>
      </c>
      <c r="J242" s="25">
        <f t="shared" si="14"/>
        <v>103.84786985000002</v>
      </c>
      <c r="K242" s="25">
        <f t="shared" si="14"/>
        <v>94.690008500000019</v>
      </c>
      <c r="L242" s="25">
        <f t="shared" si="14"/>
        <v>92.438314840000004</v>
      </c>
      <c r="M242" s="25">
        <f t="shared" si="14"/>
        <v>88.124923160000023</v>
      </c>
      <c r="N242" s="25">
        <f t="shared" si="14"/>
        <v>83.638129439999986</v>
      </c>
      <c r="O242" s="25">
        <f t="shared" si="14"/>
        <v>1094.4271542600002</v>
      </c>
    </row>
    <row r="243" spans="1:15">
      <c r="A243" s="32"/>
      <c r="B243" s="32"/>
      <c r="C243"/>
      <c r="D243"/>
      <c r="E243"/>
      <c r="F243"/>
      <c r="G243"/>
      <c r="H243"/>
      <c r="I243"/>
      <c r="J243"/>
      <c r="K243"/>
      <c r="L243"/>
      <c r="M243"/>
      <c r="N243"/>
      <c r="O243" s="32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9"/>
  </sheetPr>
  <dimension ref="A1:O243"/>
  <sheetViews>
    <sheetView topLeftCell="A88" workbookViewId="0">
      <selection activeCell="K27" sqref="K27"/>
    </sheetView>
  </sheetViews>
  <sheetFormatPr defaultRowHeight="15"/>
  <cols>
    <col min="1" max="1" width="6" style="41" bestFit="1" customWidth="1"/>
    <col min="2" max="2" width="16" style="41" bestFit="1" customWidth="1"/>
    <col min="3" max="14" width="9.7109375" style="41" bestFit="1" customWidth="1"/>
    <col min="15" max="15" width="10.5703125" style="41" bestFit="1" customWidth="1"/>
  </cols>
  <sheetData>
    <row r="1" spans="1:15">
      <c r="A1" s="3" t="s">
        <v>55</v>
      </c>
      <c r="B1" s="3" t="s">
        <v>12</v>
      </c>
      <c r="C1" s="3" t="s">
        <v>0</v>
      </c>
      <c r="D1" s="3" t="s">
        <v>1</v>
      </c>
      <c r="E1" s="3" t="s">
        <v>2</v>
      </c>
      <c r="F1" s="3" t="s">
        <v>3</v>
      </c>
      <c r="G1" s="3" t="s">
        <v>4</v>
      </c>
      <c r="H1" s="3" t="s">
        <v>5</v>
      </c>
      <c r="I1" s="3" t="s">
        <v>6</v>
      </c>
      <c r="J1" s="3" t="s">
        <v>7</v>
      </c>
      <c r="K1" s="3" t="s">
        <v>8</v>
      </c>
      <c r="L1" s="3" t="s">
        <v>9</v>
      </c>
      <c r="M1" s="3" t="s">
        <v>10</v>
      </c>
      <c r="N1" s="3" t="s">
        <v>11</v>
      </c>
      <c r="O1" s="3" t="s">
        <v>61</v>
      </c>
    </row>
    <row r="2" spans="1:15">
      <c r="A2" s="7">
        <v>1004</v>
      </c>
      <c r="B2" s="7" t="s">
        <v>99</v>
      </c>
      <c r="C2" s="8">
        <f>+'[7]11'!$E$9</f>
        <v>532</v>
      </c>
      <c r="D2" s="8">
        <f>+'[7]11'!$F$9</f>
        <v>540</v>
      </c>
      <c r="E2" s="8">
        <f>+'[7]11'!$G$9</f>
        <v>541</v>
      </c>
      <c r="F2" s="8">
        <f>+'[7]11'!$I$9</f>
        <v>383</v>
      </c>
      <c r="G2" s="8">
        <f>+'[7]11'!$J$9</f>
        <v>638</v>
      </c>
      <c r="H2" s="8">
        <f>+'[7]11'!$K$9</f>
        <v>639</v>
      </c>
      <c r="I2" s="8">
        <f>+'[7]11'!$M$9</f>
        <v>548</v>
      </c>
      <c r="J2" s="8">
        <f>+'[7]11'!$N$9</f>
        <v>626</v>
      </c>
      <c r="K2" s="8">
        <f>+'[7]11'!$O$9</f>
        <v>583</v>
      </c>
      <c r="L2" s="8">
        <f>+'[7]11'!$Q$9</f>
        <v>521</v>
      </c>
      <c r="M2" s="8">
        <f>+'[7]11'!$R$9</f>
        <v>410</v>
      </c>
      <c r="N2" s="8">
        <f>+'[7]11'!$S$9</f>
        <v>329</v>
      </c>
      <c r="O2" s="9">
        <f>SUM(C2:N2)</f>
        <v>6290</v>
      </c>
    </row>
    <row r="3" spans="1:15">
      <c r="A3" s="10">
        <v>1005</v>
      </c>
      <c r="B3" s="10" t="s">
        <v>13</v>
      </c>
      <c r="C3" s="11">
        <f>+'[7]12'!$E$9</f>
        <v>9</v>
      </c>
      <c r="D3" s="11">
        <f>+'[7]12'!$F$9</f>
        <v>0</v>
      </c>
      <c r="E3" s="11">
        <f>+'[7]12'!$G$9</f>
        <v>11</v>
      </c>
      <c r="F3" s="11">
        <f>+'[7]12'!$I$9</f>
        <v>11</v>
      </c>
      <c r="G3" s="11">
        <f>+'[7]12'!$J$9</f>
        <v>9</v>
      </c>
      <c r="H3" s="11">
        <f>+'[7]12'!$K$9</f>
        <v>15</v>
      </c>
      <c r="I3" s="11">
        <f>+'[7]12'!$M$9</f>
        <v>2</v>
      </c>
      <c r="J3" s="11">
        <f>+'[7]12'!$N$9</f>
        <v>9</v>
      </c>
      <c r="K3" s="11">
        <f>+'[7]12'!$O$9</f>
        <v>3</v>
      </c>
      <c r="L3" s="11">
        <f>+'[7]12'!$Q$9</f>
        <v>3</v>
      </c>
      <c r="M3" s="11">
        <f>+'[7]12'!$R$9</f>
        <v>9</v>
      </c>
      <c r="N3" s="11">
        <f>+'[7]12'!$S$9</f>
        <v>13</v>
      </c>
      <c r="O3" s="12">
        <f t="shared" ref="O3:O29" si="0">SUM(C3:N3)</f>
        <v>94</v>
      </c>
    </row>
    <row r="4" spans="1:15">
      <c r="A4" s="10">
        <v>1006</v>
      </c>
      <c r="B4" s="10" t="s">
        <v>14</v>
      </c>
      <c r="C4" s="11">
        <f>+'[7]13'!$E$9</f>
        <v>161</v>
      </c>
      <c r="D4" s="11">
        <f>+'[7]13'!$F$9</f>
        <v>90</v>
      </c>
      <c r="E4" s="11">
        <f>+'[7]13'!$G$9</f>
        <v>157</v>
      </c>
      <c r="F4" s="11">
        <f>+'[7]13'!$I$9</f>
        <v>46</v>
      </c>
      <c r="G4" s="11">
        <f>+'[7]13'!$J$9</f>
        <v>105</v>
      </c>
      <c r="H4" s="11">
        <f>+'[7]13'!$K$9</f>
        <v>106</v>
      </c>
      <c r="I4" s="11">
        <f>+'[7]13'!$M$9</f>
        <v>124</v>
      </c>
      <c r="J4" s="11">
        <f>+'[7]13'!$N$9</f>
        <v>113</v>
      </c>
      <c r="K4" s="11">
        <f>+'[7]13'!$O$9</f>
        <v>104</v>
      </c>
      <c r="L4" s="11">
        <f>+'[7]13'!$Q$9</f>
        <v>113</v>
      </c>
      <c r="M4" s="11">
        <f>+'[7]13'!$R$9</f>
        <v>136</v>
      </c>
      <c r="N4" s="11">
        <f>+'[7]13'!$S$9</f>
        <v>101</v>
      </c>
      <c r="O4" s="12">
        <f t="shared" si="0"/>
        <v>1356</v>
      </c>
    </row>
    <row r="5" spans="1:15">
      <c r="A5" s="10">
        <v>1007</v>
      </c>
      <c r="B5" s="10" t="s">
        <v>15</v>
      </c>
      <c r="C5" s="11">
        <f>+'[7]14'!$E$9</f>
        <v>123</v>
      </c>
      <c r="D5" s="11">
        <f>+'[7]14'!$F$9</f>
        <v>81</v>
      </c>
      <c r="E5" s="11">
        <f>+'[7]14'!$G$9</f>
        <v>56</v>
      </c>
      <c r="F5" s="11">
        <f>+'[7]14'!$I$9</f>
        <v>95</v>
      </c>
      <c r="G5" s="11">
        <f>+'[7]14'!$J$9</f>
        <v>64</v>
      </c>
      <c r="H5" s="11">
        <f>+'[7]14'!$K$9</f>
        <v>90</v>
      </c>
      <c r="I5" s="11">
        <f>+'[7]14'!$M$9</f>
        <v>86</v>
      </c>
      <c r="J5" s="11">
        <f>+'[7]14'!$N$9</f>
        <v>103</v>
      </c>
      <c r="K5" s="11">
        <f>+'[7]14'!$O$9</f>
        <v>124</v>
      </c>
      <c r="L5" s="11">
        <f>+'[7]14'!$Q$9</f>
        <v>106</v>
      </c>
      <c r="M5" s="11">
        <f>+'[7]14'!$R$9</f>
        <v>66</v>
      </c>
      <c r="N5" s="11">
        <f>+'[7]14'!$S$9</f>
        <v>101</v>
      </c>
      <c r="O5" s="12">
        <f t="shared" si="0"/>
        <v>1095</v>
      </c>
    </row>
    <row r="6" spans="1:15">
      <c r="A6" s="10">
        <v>1008</v>
      </c>
      <c r="B6" s="10" t="s">
        <v>16</v>
      </c>
      <c r="C6" s="11">
        <f>+'[7]15'!$E$9</f>
        <v>19</v>
      </c>
      <c r="D6" s="11">
        <f>+'[7]15'!$F$9</f>
        <v>17</v>
      </c>
      <c r="E6" s="11">
        <f>+'[7]15'!$G$9</f>
        <v>16</v>
      </c>
      <c r="F6" s="11">
        <f>+'[7]15'!$I$9</f>
        <v>9</v>
      </c>
      <c r="G6" s="11">
        <f>+'[7]15'!$J$9</f>
        <v>59</v>
      </c>
      <c r="H6" s="11">
        <f>+'[7]15'!$K$9</f>
        <v>105</v>
      </c>
      <c r="I6" s="11">
        <f>+'[7]15'!$M$9</f>
        <v>41</v>
      </c>
      <c r="J6" s="11">
        <f>+'[7]15'!$N$9</f>
        <v>18</v>
      </c>
      <c r="K6" s="11">
        <f>+'[7]15'!$O$9</f>
        <v>47</v>
      </c>
      <c r="L6" s="11">
        <f>+'[7]15'!$Q$9</f>
        <v>37</v>
      </c>
      <c r="M6" s="11">
        <f>+'[7]15'!$R$9</f>
        <v>10</v>
      </c>
      <c r="N6" s="11">
        <f>+'[7]15'!$S$9</f>
        <v>6</v>
      </c>
      <c r="O6" s="12">
        <f t="shared" si="0"/>
        <v>384</v>
      </c>
    </row>
    <row r="7" spans="1:15">
      <c r="A7" s="10">
        <v>1009</v>
      </c>
      <c r="B7" s="10" t="s">
        <v>17</v>
      </c>
      <c r="C7" s="11">
        <f>+'[7]16'!$E$9</f>
        <v>27</v>
      </c>
      <c r="D7" s="11">
        <f>+'[7]16'!$F$9</f>
        <v>14</v>
      </c>
      <c r="E7" s="11">
        <f>+'[7]16'!$G$9</f>
        <v>29</v>
      </c>
      <c r="F7" s="11">
        <f>+'[7]16'!$I$9</f>
        <v>19</v>
      </c>
      <c r="G7" s="11">
        <f>+'[7]16'!$J$9</f>
        <v>58</v>
      </c>
      <c r="H7" s="11">
        <f>+'[7]16'!$K$9</f>
        <v>25</v>
      </c>
      <c r="I7" s="11">
        <f>+'[7]16'!$M$9</f>
        <v>30</v>
      </c>
      <c r="J7" s="11">
        <f>+'[7]16'!$N$9</f>
        <v>17</v>
      </c>
      <c r="K7" s="11">
        <f>+'[7]16'!$O$9</f>
        <v>34</v>
      </c>
      <c r="L7" s="11">
        <f>+'[7]16'!$Q$9</f>
        <v>31</v>
      </c>
      <c r="M7" s="11">
        <f>+'[7]16'!$R$9</f>
        <v>14</v>
      </c>
      <c r="N7" s="11">
        <f>+'[7]16'!$S$9</f>
        <v>13</v>
      </c>
      <c r="O7" s="12">
        <f t="shared" si="0"/>
        <v>311</v>
      </c>
    </row>
    <row r="8" spans="1:15">
      <c r="A8" s="10">
        <v>1010</v>
      </c>
      <c r="B8" s="10" t="s">
        <v>19</v>
      </c>
      <c r="C8" s="11">
        <f>+'[7]18'!$E$9</f>
        <v>17</v>
      </c>
      <c r="D8" s="11">
        <f>+'[7]18'!$F$9</f>
        <v>24</v>
      </c>
      <c r="E8" s="11">
        <f>+'[7]18'!$G$9</f>
        <v>3</v>
      </c>
      <c r="F8" s="11">
        <f>+'[7]18'!$I$9</f>
        <v>20</v>
      </c>
      <c r="G8" s="11">
        <f>+'[7]18'!$J$9</f>
        <v>31</v>
      </c>
      <c r="H8" s="11">
        <f>+'[7]18'!$K$9</f>
        <v>6</v>
      </c>
      <c r="I8" s="11">
        <f>+'[7]18'!$M$9</f>
        <v>5</v>
      </c>
      <c r="J8" s="11">
        <f>+'[7]18'!$N$9</f>
        <v>16</v>
      </c>
      <c r="K8" s="11">
        <f>+'[7]18'!$O$9</f>
        <v>12</v>
      </c>
      <c r="L8" s="11">
        <f>+'[7]18'!$Q$9</f>
        <v>14</v>
      </c>
      <c r="M8" s="11">
        <f>+'[7]18'!$R$9</f>
        <v>14</v>
      </c>
      <c r="N8" s="11">
        <f>+'[7]18'!$S$9</f>
        <v>7</v>
      </c>
      <c r="O8" s="12">
        <f t="shared" si="0"/>
        <v>169</v>
      </c>
    </row>
    <row r="9" spans="1:15">
      <c r="A9" s="10">
        <v>1011</v>
      </c>
      <c r="B9" s="10" t="s">
        <v>20</v>
      </c>
      <c r="C9" s="11">
        <f>+'[7]19'!$E$9</f>
        <v>12</v>
      </c>
      <c r="D9" s="11">
        <f>+'[7]19'!$F$9</f>
        <v>20</v>
      </c>
      <c r="E9" s="11">
        <f>+'[7]19'!$G$9</f>
        <v>10</v>
      </c>
      <c r="F9" s="11">
        <f>+'[7]19'!$I$9</f>
        <v>22</v>
      </c>
      <c r="G9" s="11">
        <f>+'[7]19'!$J$9</f>
        <v>14</v>
      </c>
      <c r="H9" s="11">
        <f>+'[7]19'!$K$9</f>
        <v>16</v>
      </c>
      <c r="I9" s="11">
        <f>+'[7]19'!$M$9</f>
        <v>20</v>
      </c>
      <c r="J9" s="11">
        <f>+'[7]19'!$N$9</f>
        <v>15</v>
      </c>
      <c r="K9" s="11">
        <f>+'[7]19'!$O$9</f>
        <v>13</v>
      </c>
      <c r="L9" s="11">
        <f>+'[7]19'!$Q$9</f>
        <v>6</v>
      </c>
      <c r="M9" s="11">
        <f>+'[7]19'!$R$9</f>
        <v>8</v>
      </c>
      <c r="N9" s="11">
        <f>+'[7]19'!$S$9</f>
        <v>11</v>
      </c>
      <c r="O9" s="12">
        <f t="shared" si="0"/>
        <v>167</v>
      </c>
    </row>
    <row r="10" spans="1:15">
      <c r="A10" s="10">
        <v>1012</v>
      </c>
      <c r="B10" s="10" t="s">
        <v>21</v>
      </c>
      <c r="C10" s="11">
        <f>+'[7]20'!$E$9</f>
        <v>32</v>
      </c>
      <c r="D10" s="11">
        <f>+'[7]20'!$F$9</f>
        <v>52</v>
      </c>
      <c r="E10" s="11">
        <f>+'[7]20'!$G$9</f>
        <v>58</v>
      </c>
      <c r="F10" s="11">
        <f>+'[7]20'!$I$9</f>
        <v>98</v>
      </c>
      <c r="G10" s="11">
        <f>+'[7]20'!$J$9</f>
        <v>359</v>
      </c>
      <c r="H10" s="11">
        <f>+'[7]20'!$K$9</f>
        <v>225</v>
      </c>
      <c r="I10" s="11">
        <f>+'[7]20'!$M$9</f>
        <v>228</v>
      </c>
      <c r="J10" s="11">
        <f>+'[7]20'!$N$9</f>
        <v>169</v>
      </c>
      <c r="K10" s="11">
        <f>+'[7]20'!$O$9</f>
        <v>57</v>
      </c>
      <c r="L10" s="11">
        <f>+'[7]20'!$Q$9</f>
        <v>68</v>
      </c>
      <c r="M10" s="11">
        <f>+'[7]20'!$R$9</f>
        <v>40</v>
      </c>
      <c r="N10" s="11">
        <f>+'[7]20'!$S$9</f>
        <v>23</v>
      </c>
      <c r="O10" s="12">
        <f t="shared" si="0"/>
        <v>1409</v>
      </c>
    </row>
    <row r="11" spans="1:15">
      <c r="A11" s="10">
        <v>1013</v>
      </c>
      <c r="B11" s="10" t="s">
        <v>22</v>
      </c>
      <c r="C11" s="11">
        <f>+'[7]21'!$E$9</f>
        <v>0</v>
      </c>
      <c r="D11" s="11">
        <f>+'[7]21'!$F$9</f>
        <v>1</v>
      </c>
      <c r="E11" s="11">
        <f>+'[7]21'!$G$9</f>
        <v>2</v>
      </c>
      <c r="F11" s="11">
        <f>+'[7]21'!$I$9</f>
        <v>16</v>
      </c>
      <c r="G11" s="11">
        <f>+'[7]21'!$J$9</f>
        <v>15</v>
      </c>
      <c r="H11" s="11">
        <f>+'[7]21'!$K$9</f>
        <v>5</v>
      </c>
      <c r="I11" s="11">
        <f>+'[7]21'!$M$9</f>
        <v>3</v>
      </c>
      <c r="J11" s="11">
        <f>+'[7]21'!$N$9</f>
        <v>0</v>
      </c>
      <c r="K11" s="11">
        <f>+'[7]21'!$O$9</f>
        <v>10</v>
      </c>
      <c r="L11" s="11">
        <f>+'[7]21'!$Q$9</f>
        <v>3</v>
      </c>
      <c r="M11" s="11">
        <f>+'[7]21'!$R$9</f>
        <v>2</v>
      </c>
      <c r="N11" s="11">
        <f>+'[7]21'!$S$9</f>
        <v>2</v>
      </c>
      <c r="O11" s="12">
        <f t="shared" si="0"/>
        <v>59</v>
      </c>
    </row>
    <row r="12" spans="1:15">
      <c r="A12" s="10">
        <v>1014</v>
      </c>
      <c r="B12" s="10" t="s">
        <v>23</v>
      </c>
      <c r="C12" s="11">
        <f>+'[7]22'!$E$9</f>
        <v>93</v>
      </c>
      <c r="D12" s="11">
        <f>+'[7]22'!$F$9</f>
        <v>126</v>
      </c>
      <c r="E12" s="11">
        <f>+'[7]22'!$G$9</f>
        <v>74</v>
      </c>
      <c r="F12" s="11">
        <f>+'[7]22'!$I$9</f>
        <v>103</v>
      </c>
      <c r="G12" s="11">
        <f>+'[7]22'!$J$9</f>
        <v>96</v>
      </c>
      <c r="H12" s="11">
        <f>+'[7]22'!$K$9</f>
        <v>104</v>
      </c>
      <c r="I12" s="11">
        <f>+'[7]22'!$M$9</f>
        <v>133</v>
      </c>
      <c r="J12" s="11">
        <f>+'[7]22'!$N$9</f>
        <v>108</v>
      </c>
      <c r="K12" s="11">
        <f>+'[7]22'!$O$9</f>
        <v>122</v>
      </c>
      <c r="L12" s="11">
        <f>+'[7]22'!$Q$9</f>
        <v>110</v>
      </c>
      <c r="M12" s="11">
        <f>+'[7]22'!$R$9</f>
        <v>59</v>
      </c>
      <c r="N12" s="11">
        <f>+'[7]22'!$S$9</f>
        <v>106</v>
      </c>
      <c r="O12" s="12">
        <f t="shared" si="0"/>
        <v>1234</v>
      </c>
    </row>
    <row r="13" spans="1:15">
      <c r="A13" s="10">
        <v>1015</v>
      </c>
      <c r="B13" s="10" t="s">
        <v>24</v>
      </c>
      <c r="C13" s="11">
        <f>+'[7]23'!$E$9</f>
        <v>16</v>
      </c>
      <c r="D13" s="11">
        <f>+'[7]23'!$F$9</f>
        <v>13</v>
      </c>
      <c r="E13" s="11">
        <f>+'[7]23'!$G$9</f>
        <v>23</v>
      </c>
      <c r="F13" s="11">
        <f>+'[7]23'!$I$9</f>
        <v>27</v>
      </c>
      <c r="G13" s="11">
        <f>+'[7]23'!$J$9</f>
        <v>35</v>
      </c>
      <c r="H13" s="11">
        <f>+'[7]23'!$K$9</f>
        <v>22</v>
      </c>
      <c r="I13" s="11">
        <f>+'[7]23'!$M$9</f>
        <v>14</v>
      </c>
      <c r="J13" s="11">
        <f>+'[7]23'!$N$9</f>
        <v>8</v>
      </c>
      <c r="K13" s="11">
        <f>+'[7]23'!$O$9</f>
        <v>12</v>
      </c>
      <c r="L13" s="11">
        <f>+'[7]23'!$Q$9</f>
        <v>21</v>
      </c>
      <c r="M13" s="11">
        <f>+'[7]23'!$R$9</f>
        <v>15</v>
      </c>
      <c r="N13" s="11">
        <f>+'[7]23'!$S$9</f>
        <v>13</v>
      </c>
      <c r="O13" s="12">
        <f t="shared" si="0"/>
        <v>219</v>
      </c>
    </row>
    <row r="14" spans="1:15">
      <c r="A14" s="10">
        <v>1016</v>
      </c>
      <c r="B14" s="10" t="s">
        <v>25</v>
      </c>
      <c r="C14" s="11">
        <f>+'[7]24'!$E$9</f>
        <v>25</v>
      </c>
      <c r="D14" s="11">
        <f>+'[7]24'!$F$9</f>
        <v>8</v>
      </c>
      <c r="E14" s="11">
        <f>+'[7]24'!$G$9</f>
        <v>14</v>
      </c>
      <c r="F14" s="11">
        <f>+'[7]24'!$I$9</f>
        <v>19</v>
      </c>
      <c r="G14" s="11">
        <f>+'[7]24'!$J$9</f>
        <v>46</v>
      </c>
      <c r="H14" s="11">
        <f>+'[7]24'!$K$9</f>
        <v>36</v>
      </c>
      <c r="I14" s="11">
        <f>+'[7]24'!$M$9</f>
        <v>17</v>
      </c>
      <c r="J14" s="11">
        <f>+'[7]24'!$N$9</f>
        <v>34</v>
      </c>
      <c r="K14" s="11">
        <f>+'[7]24'!$O$9</f>
        <v>14</v>
      </c>
      <c r="L14" s="11">
        <f>+'[7]24'!$Q$9</f>
        <v>15</v>
      </c>
      <c r="M14" s="11">
        <f>+'[7]24'!$R$9</f>
        <v>19</v>
      </c>
      <c r="N14" s="11">
        <f>+'[7]24'!$S$9</f>
        <v>16</v>
      </c>
      <c r="O14" s="12">
        <f t="shared" si="0"/>
        <v>263</v>
      </c>
    </row>
    <row r="15" spans="1:15">
      <c r="A15" s="10">
        <v>1017</v>
      </c>
      <c r="B15" s="10" t="s">
        <v>26</v>
      </c>
      <c r="C15" s="11">
        <f>+'[7]25'!$E$9</f>
        <v>77</v>
      </c>
      <c r="D15" s="11">
        <f>+'[7]25'!$F$9</f>
        <v>15</v>
      </c>
      <c r="E15" s="11">
        <f>+'[7]25'!$G$9</f>
        <v>36</v>
      </c>
      <c r="F15" s="11">
        <f>+'[7]25'!$I$9</f>
        <v>27</v>
      </c>
      <c r="G15" s="11">
        <f>+'[7]25'!$J$9</f>
        <v>78</v>
      </c>
      <c r="H15" s="11">
        <f>+'[7]25'!$K$9</f>
        <v>53</v>
      </c>
      <c r="I15" s="11">
        <f>+'[7]25'!$M$9</f>
        <v>26</v>
      </c>
      <c r="J15" s="11">
        <f>+'[7]25'!$N$9</f>
        <v>27</v>
      </c>
      <c r="K15" s="11">
        <f>+'[7]25'!$O$9</f>
        <v>57</v>
      </c>
      <c r="L15" s="11">
        <f>+'[7]25'!$Q$9</f>
        <v>30</v>
      </c>
      <c r="M15" s="11">
        <f>+'[7]25'!$R$9</f>
        <v>46</v>
      </c>
      <c r="N15" s="11">
        <f>+'[7]25'!$S$9</f>
        <v>31</v>
      </c>
      <c r="O15" s="12">
        <f t="shared" si="0"/>
        <v>503</v>
      </c>
    </row>
    <row r="16" spans="1:15">
      <c r="A16" s="10">
        <v>1018</v>
      </c>
      <c r="B16" s="10" t="s">
        <v>27</v>
      </c>
      <c r="C16" s="11">
        <f>+'[7]26'!$E$9</f>
        <v>4</v>
      </c>
      <c r="D16" s="11">
        <f>+'[7]26'!$F$9</f>
        <v>9</v>
      </c>
      <c r="E16" s="11">
        <f>+'[7]26'!$G$9</f>
        <v>14</v>
      </c>
      <c r="F16" s="11">
        <f>+'[7]26'!$I$9</f>
        <v>12</v>
      </c>
      <c r="G16" s="11">
        <f>+'[7]26'!$J$9</f>
        <v>29</v>
      </c>
      <c r="H16" s="11">
        <f>+'[7]26'!$K$9</f>
        <v>11</v>
      </c>
      <c r="I16" s="11">
        <f>+'[7]26'!$M$9</f>
        <v>7</v>
      </c>
      <c r="J16" s="11">
        <f>+'[7]26'!$N$9</f>
        <v>12</v>
      </c>
      <c r="K16" s="11">
        <f>+'[7]26'!$O$9</f>
        <v>11</v>
      </c>
      <c r="L16" s="11">
        <f>+'[7]26'!$Q$9</f>
        <v>16</v>
      </c>
      <c r="M16" s="11">
        <f>+'[7]26'!$R$9</f>
        <v>16</v>
      </c>
      <c r="N16" s="11">
        <f>+'[7]26'!$S$9</f>
        <v>11</v>
      </c>
      <c r="O16" s="12">
        <f t="shared" si="0"/>
        <v>152</v>
      </c>
    </row>
    <row r="17" spans="1:15">
      <c r="A17" s="10">
        <v>1019</v>
      </c>
      <c r="B17" s="10" t="s">
        <v>28</v>
      </c>
      <c r="C17" s="11">
        <f>+'[7]27'!$E$9</f>
        <v>25</v>
      </c>
      <c r="D17" s="11">
        <f>+'[7]27'!$F$9</f>
        <v>7</v>
      </c>
      <c r="E17" s="11">
        <f>+'[7]27'!$G$9</f>
        <v>11</v>
      </c>
      <c r="F17" s="11">
        <f>+'[7]27'!$I$9</f>
        <v>6</v>
      </c>
      <c r="G17" s="11">
        <f>+'[7]27'!$J$9</f>
        <v>6</v>
      </c>
      <c r="H17" s="11">
        <f>+'[7]27'!$K$9</f>
        <v>25</v>
      </c>
      <c r="I17" s="11">
        <f>+'[7]27'!$M$9</f>
        <v>9</v>
      </c>
      <c r="J17" s="11">
        <f>+'[7]27'!$N$9</f>
        <v>19</v>
      </c>
      <c r="K17" s="11">
        <f>+'[7]27'!$O$9</f>
        <v>9</v>
      </c>
      <c r="L17" s="11">
        <f>+'[7]27'!$Q$9</f>
        <v>10</v>
      </c>
      <c r="M17" s="11">
        <f>+'[7]27'!$R$9</f>
        <v>6</v>
      </c>
      <c r="N17" s="11">
        <f>+'[7]27'!$S$9</f>
        <v>1</v>
      </c>
      <c r="O17" s="12">
        <f t="shared" si="0"/>
        <v>134</v>
      </c>
    </row>
    <row r="18" spans="1:15">
      <c r="A18" s="10">
        <v>1020</v>
      </c>
      <c r="B18" s="10" t="s">
        <v>29</v>
      </c>
      <c r="C18" s="11">
        <f>+'[7]28'!$E$9</f>
        <v>43</v>
      </c>
      <c r="D18" s="11">
        <f>+'[7]28'!$F$9</f>
        <v>77</v>
      </c>
      <c r="E18" s="11">
        <f>+'[7]28'!$G$9</f>
        <v>33</v>
      </c>
      <c r="F18" s="11">
        <f>+'[7]28'!$I$9</f>
        <v>38</v>
      </c>
      <c r="G18" s="11">
        <f>+'[7]28'!$J$9</f>
        <v>34</v>
      </c>
      <c r="H18" s="11">
        <f>+'[7]28'!$K$9</f>
        <v>70</v>
      </c>
      <c r="I18" s="11">
        <f>+'[7]28'!$M$9</f>
        <v>45</v>
      </c>
      <c r="J18" s="11">
        <f>+'[7]28'!$N$9</f>
        <v>48</v>
      </c>
      <c r="K18" s="11">
        <f>+'[7]28'!$O$9</f>
        <v>52</v>
      </c>
      <c r="L18" s="11">
        <f>+'[7]28'!$Q$9</f>
        <v>37</v>
      </c>
      <c r="M18" s="11">
        <f>+'[7]28'!$R$9</f>
        <v>76</v>
      </c>
      <c r="N18" s="11">
        <f>+'[7]28'!$S$9</f>
        <v>11</v>
      </c>
      <c r="O18" s="12">
        <f t="shared" si="0"/>
        <v>564</v>
      </c>
    </row>
    <row r="19" spans="1:15">
      <c r="A19" s="10">
        <v>1021</v>
      </c>
      <c r="B19" s="10" t="s">
        <v>30</v>
      </c>
      <c r="C19" s="11">
        <f>+'[7]29'!$E$9</f>
        <v>29</v>
      </c>
      <c r="D19" s="11">
        <f>+'[7]29'!$F$9</f>
        <v>15</v>
      </c>
      <c r="E19" s="11">
        <f>+'[7]29'!$G$9</f>
        <v>9</v>
      </c>
      <c r="F19" s="11">
        <f>+'[7]29'!$I$9</f>
        <v>25</v>
      </c>
      <c r="G19" s="11">
        <f>+'[7]29'!$J$9</f>
        <v>29</v>
      </c>
      <c r="H19" s="11">
        <f>+'[7]29'!$K$9</f>
        <v>24</v>
      </c>
      <c r="I19" s="11">
        <f>+'[7]29'!$M$9</f>
        <v>17</v>
      </c>
      <c r="J19" s="11">
        <f>+'[7]29'!$N$9</f>
        <v>17</v>
      </c>
      <c r="K19" s="11">
        <f>+'[7]29'!$O$9</f>
        <v>7</v>
      </c>
      <c r="L19" s="11">
        <f>+'[7]29'!$Q$9</f>
        <v>12</v>
      </c>
      <c r="M19" s="11">
        <f>+'[7]29'!$R$9</f>
        <v>11</v>
      </c>
      <c r="N19" s="11">
        <f>+'[7]29'!$S$9</f>
        <v>12</v>
      </c>
      <c r="O19" s="12">
        <f t="shared" si="0"/>
        <v>207</v>
      </c>
    </row>
    <row r="20" spans="1:15">
      <c r="A20" s="10">
        <v>1022</v>
      </c>
      <c r="B20" s="10" t="s">
        <v>31</v>
      </c>
      <c r="C20" s="11">
        <f>+'[7]30'!$E$9</f>
        <v>76</v>
      </c>
      <c r="D20" s="11">
        <f>+'[7]30'!$F$9</f>
        <v>49</v>
      </c>
      <c r="E20" s="11">
        <f>+'[7]30'!$G$9</f>
        <v>26</v>
      </c>
      <c r="F20" s="11">
        <f>+'[7]30'!$I$9</f>
        <v>156</v>
      </c>
      <c r="G20" s="11">
        <f>+'[7]30'!$J$9</f>
        <v>65</v>
      </c>
      <c r="H20" s="11">
        <f>+'[7]30'!$K$9</f>
        <v>58</v>
      </c>
      <c r="I20" s="11">
        <f>+'[7]30'!$M$9</f>
        <v>62</v>
      </c>
      <c r="J20" s="11">
        <f>+'[7]30'!$N$9</f>
        <v>52</v>
      </c>
      <c r="K20" s="11">
        <f>+'[7]30'!$O$9</f>
        <v>105</v>
      </c>
      <c r="L20" s="11">
        <f>+'[7]30'!$Q$9</f>
        <v>39</v>
      </c>
      <c r="M20" s="11">
        <f>+'[7]30'!$R$9</f>
        <v>72</v>
      </c>
      <c r="N20" s="11">
        <f>+'[7]30'!$S$9</f>
        <v>56</v>
      </c>
      <c r="O20" s="12">
        <f t="shared" si="0"/>
        <v>816</v>
      </c>
    </row>
    <row r="21" spans="1:15">
      <c r="A21" s="10">
        <v>1023</v>
      </c>
      <c r="B21" s="10" t="s">
        <v>32</v>
      </c>
      <c r="C21" s="11">
        <f>+'[7]31'!$E$9</f>
        <v>16</v>
      </c>
      <c r="D21" s="11">
        <f>+'[7]31'!$F$9</f>
        <v>14</v>
      </c>
      <c r="E21" s="11">
        <f>+'[7]31'!$G$9</f>
        <v>7</v>
      </c>
      <c r="F21" s="11">
        <f>+'[7]31'!$I$9</f>
        <v>15</v>
      </c>
      <c r="G21" s="11">
        <f>+'[7]31'!$J$9</f>
        <v>18</v>
      </c>
      <c r="H21" s="11">
        <f>+'[7]31'!$K$9</f>
        <v>17</v>
      </c>
      <c r="I21" s="11">
        <f>+'[7]31'!$M$9</f>
        <v>72</v>
      </c>
      <c r="J21" s="11">
        <f>+'[7]31'!$N$9</f>
        <v>15</v>
      </c>
      <c r="K21" s="11">
        <f>+'[7]31'!$O$9</f>
        <v>10</v>
      </c>
      <c r="L21" s="11">
        <f>+'[7]31'!$Q$9</f>
        <v>30</v>
      </c>
      <c r="M21" s="11">
        <f>+'[7]31'!$R$9</f>
        <v>70</v>
      </c>
      <c r="N21" s="11">
        <f>+'[7]31'!$S$9</f>
        <v>4</v>
      </c>
      <c r="O21" s="12">
        <f t="shared" si="0"/>
        <v>288</v>
      </c>
    </row>
    <row r="22" spans="1:15">
      <c r="A22" s="10">
        <v>1024</v>
      </c>
      <c r="B22" s="10" t="s">
        <v>33</v>
      </c>
      <c r="C22" s="11">
        <f>+'[7]32'!$E$9</f>
        <v>218</v>
      </c>
      <c r="D22" s="11">
        <f>+'[7]32'!$F$9</f>
        <v>145</v>
      </c>
      <c r="E22" s="11">
        <f>+'[7]32'!$G$9</f>
        <v>166</v>
      </c>
      <c r="F22" s="11">
        <f>+'[7]32'!$I$9</f>
        <v>189</v>
      </c>
      <c r="G22" s="11">
        <f>+'[7]32'!$J$9</f>
        <v>169</v>
      </c>
      <c r="H22" s="11">
        <f>+'[7]32'!$K$9</f>
        <v>187</v>
      </c>
      <c r="I22" s="11">
        <f>+'[7]32'!$M$9</f>
        <v>220</v>
      </c>
      <c r="J22" s="11">
        <f>+'[7]32'!$N$9</f>
        <v>82</v>
      </c>
      <c r="K22" s="11">
        <f>+'[7]32'!$O$9</f>
        <v>265</v>
      </c>
      <c r="L22" s="11">
        <f>+'[7]32'!$Q$9</f>
        <v>141</v>
      </c>
      <c r="M22" s="11">
        <f>+'[7]32'!$R$9</f>
        <v>165</v>
      </c>
      <c r="N22" s="11">
        <f>+'[7]32'!$S$9</f>
        <v>165</v>
      </c>
      <c r="O22" s="12">
        <f t="shared" si="0"/>
        <v>2112</v>
      </c>
    </row>
    <row r="23" spans="1:15">
      <c r="A23" s="10">
        <v>1025</v>
      </c>
      <c r="B23" s="10" t="s">
        <v>34</v>
      </c>
      <c r="C23" s="11">
        <f>+'[7]33'!$E$9</f>
        <v>21</v>
      </c>
      <c r="D23" s="11">
        <f>+'[7]33'!$F$9</f>
        <v>23</v>
      </c>
      <c r="E23" s="11">
        <f>+'[7]33'!$G$9</f>
        <v>33</v>
      </c>
      <c r="F23" s="11">
        <f>+'[7]33'!$I$9</f>
        <v>27</v>
      </c>
      <c r="G23" s="11">
        <f>+'[7]33'!$J$9</f>
        <v>27</v>
      </c>
      <c r="H23" s="11">
        <f>+'[7]33'!$K$9</f>
        <v>25</v>
      </c>
      <c r="I23" s="11">
        <f>+'[7]33'!$M$9</f>
        <v>69</v>
      </c>
      <c r="J23" s="11">
        <f>+'[7]33'!$N$9</f>
        <v>63</v>
      </c>
      <c r="K23" s="11">
        <f>+'[7]33'!$O$9</f>
        <v>34</v>
      </c>
      <c r="L23" s="11">
        <f>+'[7]33'!$Q$9</f>
        <v>33</v>
      </c>
      <c r="M23" s="11">
        <f>+'[7]33'!$R$9</f>
        <v>32</v>
      </c>
      <c r="N23" s="11">
        <f>+'[7]33'!$S$9</f>
        <v>21</v>
      </c>
      <c r="O23" s="12">
        <f t="shared" si="0"/>
        <v>408</v>
      </c>
    </row>
    <row r="24" spans="1:15">
      <c r="A24" s="10">
        <v>1026</v>
      </c>
      <c r="B24" s="10" t="s">
        <v>35</v>
      </c>
      <c r="C24" s="11">
        <f>+'[7]34'!$E$9</f>
        <v>10</v>
      </c>
      <c r="D24" s="11">
        <f>+'[7]34'!$F$9</f>
        <v>16</v>
      </c>
      <c r="E24" s="11">
        <f>+'[7]34'!$G$9</f>
        <v>2</v>
      </c>
      <c r="F24" s="11">
        <f>+'[7]34'!$I$9</f>
        <v>7</v>
      </c>
      <c r="G24" s="11">
        <f>+'[7]34'!$J$9</f>
        <v>9</v>
      </c>
      <c r="H24" s="11">
        <f>+'[7]34'!$K$9</f>
        <v>6</v>
      </c>
      <c r="I24" s="11">
        <f>+'[7]34'!$M$9</f>
        <v>8</v>
      </c>
      <c r="J24" s="11">
        <f>+'[7]34'!$N$9</f>
        <v>7</v>
      </c>
      <c r="K24" s="11">
        <f>+'[7]34'!$O$9</f>
        <v>37</v>
      </c>
      <c r="L24" s="11">
        <f>+'[7]34'!$Q$9</f>
        <v>5</v>
      </c>
      <c r="M24" s="11">
        <f>+'[7]34'!$R$9</f>
        <v>3</v>
      </c>
      <c r="N24" s="11">
        <f>+'[7]34'!$S$9</f>
        <v>4</v>
      </c>
      <c r="O24" s="12">
        <f t="shared" si="0"/>
        <v>114</v>
      </c>
    </row>
    <row r="25" spans="1:15">
      <c r="A25" s="10">
        <v>1027</v>
      </c>
      <c r="B25" s="10" t="s">
        <v>36</v>
      </c>
      <c r="C25" s="11">
        <f>+'[7]35'!$E$9</f>
        <v>22</v>
      </c>
      <c r="D25" s="11">
        <f>+'[7]35'!$F$9</f>
        <v>4</v>
      </c>
      <c r="E25" s="11">
        <f>+'[7]35'!$G$9</f>
        <v>17</v>
      </c>
      <c r="F25" s="11">
        <f>+'[7]35'!$I$9</f>
        <v>14</v>
      </c>
      <c r="G25" s="11">
        <f>+'[7]35'!$J$9</f>
        <v>22</v>
      </c>
      <c r="H25" s="11">
        <f>+'[7]35'!$K$9</f>
        <v>20</v>
      </c>
      <c r="I25" s="11">
        <f>+'[7]35'!$M$9</f>
        <v>13</v>
      </c>
      <c r="J25" s="11">
        <f>+'[7]35'!$N$9</f>
        <v>39</v>
      </c>
      <c r="K25" s="11">
        <f>+'[7]35'!$O$9</f>
        <v>29</v>
      </c>
      <c r="L25" s="11">
        <f>+'[7]35'!$Q$9</f>
        <v>54</v>
      </c>
      <c r="M25" s="11">
        <f>+'[7]35'!$R$9</f>
        <v>17</v>
      </c>
      <c r="N25" s="11">
        <f>+'[7]35'!$S$9</f>
        <v>6</v>
      </c>
      <c r="O25" s="12">
        <f t="shared" si="0"/>
        <v>257</v>
      </c>
    </row>
    <row r="26" spans="1:15">
      <c r="A26" s="10">
        <v>1028</v>
      </c>
      <c r="B26" s="10" t="s">
        <v>37</v>
      </c>
      <c r="C26" s="11">
        <f>+'[7]36'!$E$9</f>
        <v>88</v>
      </c>
      <c r="D26" s="11">
        <f>+'[7]36'!$F$9</f>
        <v>59</v>
      </c>
      <c r="E26" s="11">
        <f>+'[7]36'!$G$9</f>
        <v>75</v>
      </c>
      <c r="F26" s="11">
        <f>+'[7]36'!$I$9</f>
        <v>54</v>
      </c>
      <c r="G26" s="11">
        <f>+'[7]36'!$J$9</f>
        <v>69</v>
      </c>
      <c r="H26" s="11">
        <f>+'[7]36'!$K$9</f>
        <v>50</v>
      </c>
      <c r="I26" s="11">
        <f>+'[7]36'!$M$9</f>
        <v>112</v>
      </c>
      <c r="J26" s="11">
        <f>+'[7]36'!$N$9</f>
        <v>100</v>
      </c>
      <c r="K26" s="11">
        <f>+'[7]36'!$O$9</f>
        <v>56</v>
      </c>
      <c r="L26" s="11">
        <f>+'[7]36'!$Q$9</f>
        <v>80</v>
      </c>
      <c r="M26" s="11">
        <f>+'[7]36'!$R$9</f>
        <v>66</v>
      </c>
      <c r="N26" s="11">
        <f>+'[7]36'!$S$9</f>
        <v>56</v>
      </c>
      <c r="O26" s="12">
        <f t="shared" si="0"/>
        <v>865</v>
      </c>
    </row>
    <row r="27" spans="1:15">
      <c r="A27" s="10">
        <v>1029</v>
      </c>
      <c r="B27" s="10" t="s">
        <v>38</v>
      </c>
      <c r="C27" s="11">
        <f>+'[7]37'!$E$9</f>
        <v>14</v>
      </c>
      <c r="D27" s="11">
        <f>+'[7]37'!$F$9</f>
        <v>25</v>
      </c>
      <c r="E27" s="11">
        <f>+'[7]37'!$G$9</f>
        <v>22</v>
      </c>
      <c r="F27" s="11">
        <f>+'[7]37'!$I$9</f>
        <v>23</v>
      </c>
      <c r="G27" s="11">
        <f>+'[7]37'!$J$9</f>
        <v>48</v>
      </c>
      <c r="H27" s="11">
        <f>+'[7]37'!$K$9</f>
        <v>22</v>
      </c>
      <c r="I27" s="11">
        <f>+'[7]37'!$M$9</f>
        <v>11</v>
      </c>
      <c r="J27" s="11">
        <f>+'[7]37'!$N$9</f>
        <v>40</v>
      </c>
      <c r="K27" s="11">
        <f>+'[7]37'!$O$9</f>
        <v>19</v>
      </c>
      <c r="L27" s="11">
        <f>+'[7]37'!$Q$9</f>
        <v>15</v>
      </c>
      <c r="M27" s="11">
        <f>+'[7]37'!$R$9</f>
        <v>7</v>
      </c>
      <c r="N27" s="11">
        <f>+'[7]37'!$S$9</f>
        <v>3</v>
      </c>
      <c r="O27" s="12">
        <f t="shared" si="0"/>
        <v>249</v>
      </c>
    </row>
    <row r="28" spans="1:15">
      <c r="A28" s="15">
        <v>1030</v>
      </c>
      <c r="B28" s="15" t="s">
        <v>18</v>
      </c>
      <c r="C28" s="16">
        <f>+'[7]17'!$E$9</f>
        <v>13</v>
      </c>
      <c r="D28" s="16">
        <f>+'[7]17'!$F$9</f>
        <v>13</v>
      </c>
      <c r="E28" s="16">
        <f>+'[7]17'!$G$9</f>
        <v>5</v>
      </c>
      <c r="F28" s="16">
        <f>+'[7]17'!$I$9</f>
        <v>12</v>
      </c>
      <c r="G28" s="16">
        <f>+'[7]17'!$J$9</f>
        <v>11</v>
      </c>
      <c r="H28" s="16">
        <f>+'[7]17'!$K$9</f>
        <v>20</v>
      </c>
      <c r="I28" s="16">
        <f>+'[7]17'!$M$9</f>
        <v>16</v>
      </c>
      <c r="J28" s="16">
        <f>+'[7]17'!$N$9</f>
        <v>14</v>
      </c>
      <c r="K28" s="16">
        <f>+'[7]17'!$O$9</f>
        <v>13</v>
      </c>
      <c r="L28" s="16">
        <f>+'[7]17'!$Q$9</f>
        <v>12</v>
      </c>
      <c r="M28" s="16">
        <f>+'[7]17'!$R$9</f>
        <v>17</v>
      </c>
      <c r="N28" s="16">
        <f>+'[7]17'!$S$9</f>
        <v>13</v>
      </c>
      <c r="O28" s="17">
        <f t="shared" si="0"/>
        <v>159</v>
      </c>
    </row>
    <row r="29" spans="1:15">
      <c r="A29" s="4">
        <v>10300</v>
      </c>
      <c r="B29" s="4" t="s">
        <v>61</v>
      </c>
      <c r="C29" s="5">
        <f>SUM(C2:C28)</f>
        <v>1722</v>
      </c>
      <c r="D29" s="5">
        <f t="shared" ref="D29:N29" si="1">SUM(D2:D28)</f>
        <v>1457</v>
      </c>
      <c r="E29" s="5">
        <f t="shared" si="1"/>
        <v>1450</v>
      </c>
      <c r="F29" s="5">
        <f t="shared" si="1"/>
        <v>1473</v>
      </c>
      <c r="G29" s="5">
        <f t="shared" si="1"/>
        <v>2143</v>
      </c>
      <c r="H29" s="5">
        <f t="shared" si="1"/>
        <v>1982</v>
      </c>
      <c r="I29" s="5">
        <f t="shared" si="1"/>
        <v>1938</v>
      </c>
      <c r="J29" s="5">
        <f t="shared" si="1"/>
        <v>1771</v>
      </c>
      <c r="K29" s="5">
        <f t="shared" si="1"/>
        <v>1839</v>
      </c>
      <c r="L29" s="5">
        <f t="shared" si="1"/>
        <v>1562</v>
      </c>
      <c r="M29" s="5">
        <f t="shared" si="1"/>
        <v>1406</v>
      </c>
      <c r="N29" s="5">
        <f t="shared" si="1"/>
        <v>1135</v>
      </c>
      <c r="O29" s="6">
        <f t="shared" si="0"/>
        <v>19878</v>
      </c>
    </row>
    <row r="30" spans="1:15">
      <c r="A30" s="32"/>
      <c r="B30" s="32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33"/>
    </row>
    <row r="31" spans="1:15">
      <c r="A31" s="3" t="s">
        <v>55</v>
      </c>
      <c r="B31" s="3" t="s">
        <v>39</v>
      </c>
      <c r="C31" s="3" t="s">
        <v>0</v>
      </c>
      <c r="D31" s="3" t="s">
        <v>1</v>
      </c>
      <c r="E31" s="3" t="s">
        <v>2</v>
      </c>
      <c r="F31" s="3" t="s">
        <v>3</v>
      </c>
      <c r="G31" s="3" t="s">
        <v>4</v>
      </c>
      <c r="H31" s="3" t="s">
        <v>5</v>
      </c>
      <c r="I31" s="3" t="s">
        <v>6</v>
      </c>
      <c r="J31" s="3" t="s">
        <v>7</v>
      </c>
      <c r="K31" s="3" t="s">
        <v>8</v>
      </c>
      <c r="L31" s="3" t="s">
        <v>9</v>
      </c>
      <c r="M31" s="3" t="s">
        <v>10</v>
      </c>
      <c r="N31" s="3" t="s">
        <v>11</v>
      </c>
      <c r="O31" s="3" t="s">
        <v>61</v>
      </c>
    </row>
    <row r="32" spans="1:15">
      <c r="A32" s="7">
        <v>1004</v>
      </c>
      <c r="B32" s="7" t="s">
        <v>99</v>
      </c>
      <c r="C32" s="19">
        <f>+'[7]11'!$E$22/10^6</f>
        <v>2.4800409999999999</v>
      </c>
      <c r="D32" s="19">
        <f>+'[7]11'!$F$22/10^6</f>
        <v>2.6202675600000003</v>
      </c>
      <c r="E32" s="19">
        <f>+'[7]11'!$G$22/10^6</f>
        <v>2.5888183700000003</v>
      </c>
      <c r="F32" s="19">
        <f>+'[7]11'!$I$22/10^6</f>
        <v>2.6909519999999998</v>
      </c>
      <c r="G32" s="19">
        <f>+'[7]11'!$J$22/10^6</f>
        <v>2.6051329999999999</v>
      </c>
      <c r="H32" s="19">
        <f>+'[7]11'!$K$22/10^6</f>
        <v>2.5292599199999999</v>
      </c>
      <c r="I32" s="19">
        <f>+'[7]11'!$M$22/10^6</f>
        <v>2.7447617000000002</v>
      </c>
      <c r="J32" s="19">
        <f>+'[7]11'!$N$22/10^6</f>
        <v>2.8898007200000002</v>
      </c>
      <c r="K32" s="19">
        <f>+'[7]11'!$O$22/10^6</f>
        <v>2.8615366800000004</v>
      </c>
      <c r="L32" s="19">
        <f>+'[7]11'!$Q$22/10^6</f>
        <v>2.76753684</v>
      </c>
      <c r="M32" s="19">
        <f>+'[7]11'!$R$22/10^6</f>
        <v>2.6888304900000004</v>
      </c>
      <c r="N32" s="19">
        <f>+'[7]11'!$S$22/10^6</f>
        <v>2.7242639999999998</v>
      </c>
      <c r="O32" s="20">
        <f>SUM(C32:N32)</f>
        <v>32.191202279999999</v>
      </c>
    </row>
    <row r="33" spans="1:15">
      <c r="A33" s="10">
        <v>1005</v>
      </c>
      <c r="B33" s="10" t="s">
        <v>13</v>
      </c>
      <c r="C33" s="21">
        <f>+'[7]12'!$E$22/10^6</f>
        <v>4.5241999999999997E-2</v>
      </c>
      <c r="D33" s="21">
        <f>+'[7]12'!$F$22/10^6</f>
        <v>4.4595999999999997E-2</v>
      </c>
      <c r="E33" s="21">
        <f>+'[7]12'!$G$22/10^6</f>
        <v>4.2795E-2</v>
      </c>
      <c r="F33" s="21">
        <f>+'[7]12'!$I$22/10^6</f>
        <v>4.6181E-2</v>
      </c>
      <c r="G33" s="21">
        <f>+'[7]12'!$J$22/10^6</f>
        <v>4.4728999999999998E-2</v>
      </c>
      <c r="H33" s="21">
        <f>+'[7]12'!$K$22/10^6</f>
        <v>4.3270000000000003E-2</v>
      </c>
      <c r="I33" s="21">
        <f>+'[7]12'!$M$22/10^6</f>
        <v>4.7841000000000002E-2</v>
      </c>
      <c r="J33" s="21">
        <f>+'[7]12'!$N$22/10^6</f>
        <v>5.2937999999999999E-2</v>
      </c>
      <c r="K33" s="21">
        <f>+'[7]12'!$O$22/10^6</f>
        <v>5.0632000000000003E-2</v>
      </c>
      <c r="L33" s="21">
        <f>+'[7]12'!$Q$22/10^6</f>
        <v>4.6661000000000001E-2</v>
      </c>
      <c r="M33" s="21">
        <f>+'[7]12'!$R$22/10^6</f>
        <v>4.7419999999999997E-2</v>
      </c>
      <c r="N33" s="21">
        <f>+'[7]12'!$S$22/10^6</f>
        <v>4.6432000000000001E-2</v>
      </c>
      <c r="O33" s="22">
        <f t="shared" ref="O33:O59" si="2">SUM(C33:N33)</f>
        <v>0.55873700000000004</v>
      </c>
    </row>
    <row r="34" spans="1:15">
      <c r="A34" s="10">
        <v>1006</v>
      </c>
      <c r="B34" s="10" t="s">
        <v>14</v>
      </c>
      <c r="C34" s="21">
        <f>+'[7]13'!$E$22/10^6</f>
        <v>0.18831700000000001</v>
      </c>
      <c r="D34" s="21">
        <f>+'[7]13'!$F$22/10^6</f>
        <v>0.200623</v>
      </c>
      <c r="E34" s="21">
        <f>+'[7]13'!$G$22/10^6</f>
        <v>0.198132</v>
      </c>
      <c r="F34" s="21">
        <f>+'[7]13'!$I$22/10^6</f>
        <v>0.21236099999999999</v>
      </c>
      <c r="G34" s="21">
        <f>+'[7]13'!$J$22/10^6</f>
        <v>0.201768</v>
      </c>
      <c r="H34" s="21">
        <f>+'[7]13'!$K$22/10^6</f>
        <v>0.201019</v>
      </c>
      <c r="I34" s="21">
        <f>+'[7]13'!$M$22/10^6</f>
        <v>0.22614400000000001</v>
      </c>
      <c r="J34" s="21">
        <f>+'[7]13'!$N$22/10^6</f>
        <v>0.242754</v>
      </c>
      <c r="K34" s="21">
        <f>+'[7]13'!$O$22/10^6</f>
        <v>0.240289</v>
      </c>
      <c r="L34" s="21">
        <f>+'[7]13'!$Q$22/10^6</f>
        <v>0.22523799999999999</v>
      </c>
      <c r="M34" s="21">
        <f>+'[7]13'!$R$22/10^6</f>
        <v>0.21220700000000001</v>
      </c>
      <c r="N34" s="21">
        <f>+'[7]13'!$S$22/10^6</f>
        <v>0.21396100000000001</v>
      </c>
      <c r="O34" s="22">
        <f t="shared" si="2"/>
        <v>2.5628129999999998</v>
      </c>
    </row>
    <row r="35" spans="1:15">
      <c r="A35" s="10">
        <v>1007</v>
      </c>
      <c r="B35" s="10" t="s">
        <v>15</v>
      </c>
      <c r="C35" s="21">
        <f>+'[7]14'!$E$22/10^6</f>
        <v>0.40075699999999997</v>
      </c>
      <c r="D35" s="21">
        <f>+'[7]14'!$F$22/10^6</f>
        <v>0.40398800000000001</v>
      </c>
      <c r="E35" s="21">
        <f>+'[7]14'!$G$22/10^6</f>
        <v>0.39537899999999998</v>
      </c>
      <c r="F35" s="21">
        <f>+'[7]14'!$I$22/10^6</f>
        <v>0.400891</v>
      </c>
      <c r="G35" s="21">
        <f>+'[7]14'!$J$22/10^6</f>
        <v>0.378828</v>
      </c>
      <c r="H35" s="21">
        <f>+'[7]14'!$K$22/10^6</f>
        <v>0.38254700000000003</v>
      </c>
      <c r="I35" s="21">
        <f>+'[7]14'!$M$22/10^6</f>
        <v>0.424842</v>
      </c>
      <c r="J35" s="21">
        <f>+'[7]14'!$N$22/10^6</f>
        <v>0.446853</v>
      </c>
      <c r="K35" s="21">
        <f>+'[7]14'!$O$22/10^6</f>
        <v>0.43822499999999998</v>
      </c>
      <c r="L35" s="21">
        <f>+'[7]14'!$Q$22/10^6</f>
        <v>0.41204400000000002</v>
      </c>
      <c r="M35" s="21">
        <f>+'[7]14'!$R$22/10^6</f>
        <v>0.394486</v>
      </c>
      <c r="N35" s="21">
        <f>+'[7]14'!$S$22/10^6</f>
        <v>0.40364699999999998</v>
      </c>
      <c r="O35" s="22">
        <f t="shared" si="2"/>
        <v>4.8824870000000002</v>
      </c>
    </row>
    <row r="36" spans="1:15">
      <c r="A36" s="10">
        <v>1008</v>
      </c>
      <c r="B36" s="10" t="s">
        <v>16</v>
      </c>
      <c r="C36" s="21">
        <f>+'[7]15'!$E$22/10^6</f>
        <v>6.9224999999999995E-2</v>
      </c>
      <c r="D36" s="21">
        <f>+'[7]15'!$F$22/10^6</f>
        <v>6.9537000000000002E-2</v>
      </c>
      <c r="E36" s="21">
        <f>+'[7]15'!$G$22/10^6</f>
        <v>6.9267999999999996E-2</v>
      </c>
      <c r="F36" s="21">
        <f>+'[7]15'!$I$22/10^6</f>
        <v>7.3427000000000006E-2</v>
      </c>
      <c r="G36" s="21">
        <f>+'[7]15'!$J$22/10^6</f>
        <v>7.3463000000000001E-2</v>
      </c>
      <c r="H36" s="21">
        <f>+'[7]15'!$K$22/10^6</f>
        <v>7.1028999999999995E-2</v>
      </c>
      <c r="I36" s="21">
        <f>+'[7]15'!$M$22/10^6</f>
        <v>7.8516000000000002E-2</v>
      </c>
      <c r="J36" s="21">
        <f>+'[7]15'!$N$22/10^6</f>
        <v>9.2348E-2</v>
      </c>
      <c r="K36" s="21">
        <f>+'[7]15'!$O$22/10^6</f>
        <v>8.8457999999999995E-2</v>
      </c>
      <c r="L36" s="21">
        <f>+'[7]15'!$Q$22/10^6</f>
        <v>9.3766000000000002E-2</v>
      </c>
      <c r="M36" s="21">
        <f>+'[7]15'!$R$22/10^6</f>
        <v>9.6803E-2</v>
      </c>
      <c r="N36" s="21">
        <f>+'[7]15'!$S$22/10^6</f>
        <v>9.0188000000000004E-2</v>
      </c>
      <c r="O36" s="22">
        <f t="shared" si="2"/>
        <v>0.96602800000000011</v>
      </c>
    </row>
    <row r="37" spans="1:15">
      <c r="A37" s="10">
        <v>1009</v>
      </c>
      <c r="B37" s="10" t="s">
        <v>17</v>
      </c>
      <c r="C37" s="21">
        <f>+'[7]16'!$E$22/10^6</f>
        <v>8.2820000000000005E-2</v>
      </c>
      <c r="D37" s="21">
        <f>+'[7]16'!$F$22/10^6</f>
        <v>8.6564000000000002E-2</v>
      </c>
      <c r="E37" s="21">
        <f>+'[7]16'!$G$22/10^6</f>
        <v>8.6642300000000005E-2</v>
      </c>
      <c r="F37" s="21">
        <f>+'[7]16'!$I$22/10^6</f>
        <v>9.3189999999999995E-2</v>
      </c>
      <c r="G37" s="21">
        <f>+'[7]16'!$J$22/10^6</f>
        <v>9.1678999999999997E-2</v>
      </c>
      <c r="H37" s="21">
        <f>+'[7]16'!$K$22/10^6</f>
        <v>8.6428000000000005E-2</v>
      </c>
      <c r="I37" s="21">
        <f>+'[7]16'!$M$22/10^6</f>
        <v>9.6117999999999995E-2</v>
      </c>
      <c r="J37" s="21">
        <f>+'[7]16'!$N$22/10^6</f>
        <v>0.103629</v>
      </c>
      <c r="K37" s="21">
        <f>+'[7]16'!$O$22/10^6</f>
        <v>0.10607</v>
      </c>
      <c r="L37" s="21">
        <f>+'[7]16'!$Q$22/10^6</f>
        <v>0.10359500000000001</v>
      </c>
      <c r="M37" s="21">
        <f>+'[7]16'!$R$22/10^6</f>
        <v>0.10287300000000001</v>
      </c>
      <c r="N37" s="21">
        <f>+'[7]16'!$S$22/10^6</f>
        <v>9.8868999999999999E-2</v>
      </c>
      <c r="O37" s="22">
        <f t="shared" si="2"/>
        <v>1.1384773000000001</v>
      </c>
    </row>
    <row r="38" spans="1:15">
      <c r="A38" s="10">
        <v>1010</v>
      </c>
      <c r="B38" s="10" t="s">
        <v>19</v>
      </c>
      <c r="C38" s="21">
        <f>+'[7]18'!$E$22/10^6</f>
        <v>0.13193099999999999</v>
      </c>
      <c r="D38" s="21">
        <f>+'[7]18'!$F$22/10^6</f>
        <v>0.12717999999999999</v>
      </c>
      <c r="E38" s="21">
        <f>+'[7]18'!$G$22/10^6</f>
        <v>0.12851799999999999</v>
      </c>
      <c r="F38" s="21">
        <f>+'[7]18'!$I$22/10^6</f>
        <v>0.133075</v>
      </c>
      <c r="G38" s="21">
        <f>+'[7]18'!$J$22/10^6</f>
        <v>0.13206499999999999</v>
      </c>
      <c r="H38" s="21">
        <f>+'[7]18'!$K$22/10^6</f>
        <v>0.12867100000000001</v>
      </c>
      <c r="I38" s="21">
        <f>+'[7]18'!$M$22/10^6</f>
        <v>0.14612900000000001</v>
      </c>
      <c r="J38" s="21">
        <f>+'[7]18'!$N$22/10^6</f>
        <v>0.15221699999999999</v>
      </c>
      <c r="K38" s="21">
        <f>+'[7]18'!$O$22/10^6</f>
        <v>0.15278800000000001</v>
      </c>
      <c r="L38" s="21">
        <f>+'[7]18'!$Q$22/10^6</f>
        <v>0.13216700000000001</v>
      </c>
      <c r="M38" s="21">
        <f>+'[7]18'!$R$22/10^6</f>
        <v>0.12598899999999999</v>
      </c>
      <c r="N38" s="21">
        <f>+'[7]18'!$S$22/10^6</f>
        <v>0.13875499999999999</v>
      </c>
      <c r="O38" s="22">
        <f t="shared" si="2"/>
        <v>1.6294849999999999</v>
      </c>
    </row>
    <row r="39" spans="1:15">
      <c r="A39" s="10">
        <v>1011</v>
      </c>
      <c r="B39" s="10" t="s">
        <v>20</v>
      </c>
      <c r="C39" s="21">
        <f>+'[7]19'!$E$22/10^6</f>
        <v>7.9658000000000007E-2</v>
      </c>
      <c r="D39" s="21">
        <f>+'[7]19'!$F$22/10^6</f>
        <v>7.8157000000000004E-2</v>
      </c>
      <c r="E39" s="21">
        <f>+'[7]19'!$G$22/10^6</f>
        <v>7.5298000000000004E-2</v>
      </c>
      <c r="F39" s="21">
        <f>+'[7]19'!$I$22/10^6</f>
        <v>8.0260999999999999E-2</v>
      </c>
      <c r="G39" s="21">
        <f>+'[7]19'!$J$22/10^6</f>
        <v>8.1594E-2</v>
      </c>
      <c r="H39" s="21">
        <f>+'[7]19'!$K$22/10^6</f>
        <v>7.7974000000000002E-2</v>
      </c>
      <c r="I39" s="21">
        <f>+'[7]19'!$M$22/10^6</f>
        <v>9.2081999999999997E-2</v>
      </c>
      <c r="J39" s="21">
        <f>+'[7]19'!$N$22/10^6</f>
        <v>9.5792000000000002E-2</v>
      </c>
      <c r="K39" s="21">
        <f>+'[7]19'!$O$22/10^6</f>
        <v>9.6837000000000006E-2</v>
      </c>
      <c r="L39" s="21">
        <f>+'[7]19'!$Q$22/10^6</f>
        <v>8.7015999999999996E-2</v>
      </c>
      <c r="M39" s="21">
        <f>+'[7]19'!$R$22/10^6</f>
        <v>8.1296999999999994E-2</v>
      </c>
      <c r="N39" s="21">
        <f>+'[7]19'!$S$22/10^6</f>
        <v>8.2949999999999996E-2</v>
      </c>
      <c r="O39" s="22">
        <f t="shared" si="2"/>
        <v>1.0089159999999999</v>
      </c>
    </row>
    <row r="40" spans="1:15">
      <c r="A40" s="10">
        <v>1012</v>
      </c>
      <c r="B40" s="10" t="s">
        <v>21</v>
      </c>
      <c r="C40" s="21">
        <f>+'[7]20'!$E$22/10^6</f>
        <v>0.241396</v>
      </c>
      <c r="D40" s="21">
        <f>+'[7]20'!$F$22/10^6</f>
        <v>0.24435100000000001</v>
      </c>
      <c r="E40" s="21">
        <f>+'[7]20'!$G$22/10^6</f>
        <v>0.24668899999999999</v>
      </c>
      <c r="F40" s="21">
        <f>+'[7]20'!$I$22/10^6</f>
        <v>0.248055</v>
      </c>
      <c r="G40" s="21">
        <f>+'[7]20'!$J$22/10^6</f>
        <v>0.23666799999999999</v>
      </c>
      <c r="H40" s="21">
        <f>+'[7]20'!$K$22/10^6</f>
        <v>0.23203099999999999</v>
      </c>
      <c r="I40" s="21">
        <f>+'[7]20'!$M$22/10^6</f>
        <v>0.26575799999999999</v>
      </c>
      <c r="J40" s="21">
        <f>+'[7]20'!$N$22/10^6</f>
        <v>0.29183599999999998</v>
      </c>
      <c r="K40" s="21">
        <f>+'[7]20'!$O$22/10^6</f>
        <v>0.28720400000000001</v>
      </c>
      <c r="L40" s="21">
        <f>+'[7]20'!$Q$22/10^6</f>
        <v>0.28183200000000003</v>
      </c>
      <c r="M40" s="21">
        <f>+'[7]20'!$R$22/10^6</f>
        <v>0.275198</v>
      </c>
      <c r="N40" s="21">
        <f>+'[7]20'!$S$22/10^6</f>
        <v>0.26999600000000001</v>
      </c>
      <c r="O40" s="22">
        <f t="shared" si="2"/>
        <v>3.1210140000000002</v>
      </c>
    </row>
    <row r="41" spans="1:15">
      <c r="A41" s="10">
        <v>1013</v>
      </c>
      <c r="B41" s="10" t="s">
        <v>22</v>
      </c>
      <c r="C41" s="21">
        <f>+'[7]21'!$E$22/10^6</f>
        <v>1.1268E-2</v>
      </c>
      <c r="D41" s="21">
        <f>+'[7]21'!$F$22/10^6</f>
        <v>1.4393E-2</v>
      </c>
      <c r="E41" s="21">
        <f>+'[7]21'!$G$22/10^6</f>
        <v>1.2810999999999999E-2</v>
      </c>
      <c r="F41" s="21">
        <f>+'[7]21'!$I$22/10^6</f>
        <v>1.4390999999999999E-2</v>
      </c>
      <c r="G41" s="21">
        <f>+'[7]21'!$J$22/10^6</f>
        <v>1.3001E-2</v>
      </c>
      <c r="H41" s="21">
        <f>+'[7]21'!$K$22/10^6</f>
        <v>1.3644E-2</v>
      </c>
      <c r="I41" s="21">
        <f>+'[7]21'!$M$22/10^6</f>
        <v>1.6466999999999999E-2</v>
      </c>
      <c r="J41" s="21">
        <f>+'[7]21'!$N$22/10^6</f>
        <v>1.5512E-2</v>
      </c>
      <c r="K41" s="21">
        <f>+'[7]21'!$O$22/10^6</f>
        <v>1.6471E-2</v>
      </c>
      <c r="L41" s="21">
        <f>+'[7]21'!$Q$22/10^6</f>
        <v>1.6469000000000001E-2</v>
      </c>
      <c r="M41" s="21">
        <f>+'[7]21'!$R$22/10^6</f>
        <v>1.5611999999999999E-2</v>
      </c>
      <c r="N41" s="21">
        <f>+'[7]21'!$S$22/10^6</f>
        <v>1.4930000000000001E-2</v>
      </c>
      <c r="O41" s="22">
        <f t="shared" si="2"/>
        <v>0.17496900000000001</v>
      </c>
    </row>
    <row r="42" spans="1:15">
      <c r="A42" s="10">
        <v>1014</v>
      </c>
      <c r="B42" s="10" t="s">
        <v>23</v>
      </c>
      <c r="C42" s="21">
        <f>+'[7]22'!$E$22/10^6</f>
        <v>0.673014</v>
      </c>
      <c r="D42" s="21">
        <f>+'[7]22'!$F$22/10^6</f>
        <v>0.69319500000000001</v>
      </c>
      <c r="E42" s="21">
        <f>+'[7]22'!$G$22/10^6</f>
        <v>0.67295099999999997</v>
      </c>
      <c r="F42" s="21">
        <f>+'[7]22'!$I$22/10^6</f>
        <v>0.701878</v>
      </c>
      <c r="G42" s="21">
        <f>+'[7]22'!$J$22/10^6</f>
        <v>0.67683899999999997</v>
      </c>
      <c r="H42" s="21">
        <f>+'[7]22'!$K$22/10^6</f>
        <v>0.67166400000000004</v>
      </c>
      <c r="I42" s="21">
        <f>+'[7]22'!$M$22/10^6</f>
        <v>0.76229999999999998</v>
      </c>
      <c r="J42" s="21">
        <f>+'[7]22'!$N$22/10^6</f>
        <v>0.81637199999999999</v>
      </c>
      <c r="K42" s="21">
        <f>+'[7]22'!$O$22/10^6</f>
        <v>0.77432699999999999</v>
      </c>
      <c r="L42" s="21">
        <f>+'[7]22'!$Q$22/10^6</f>
        <v>0.750888</v>
      </c>
      <c r="M42" s="21">
        <f>+'[7]22'!$R$22/10^6</f>
        <v>0.71019299999999996</v>
      </c>
      <c r="N42" s="21">
        <f>+'[7]22'!$S$22/10^6</f>
        <v>0.72965500000000005</v>
      </c>
      <c r="O42" s="22">
        <f t="shared" si="2"/>
        <v>8.6332759999999986</v>
      </c>
    </row>
    <row r="43" spans="1:15">
      <c r="A43" s="10">
        <v>1015</v>
      </c>
      <c r="B43" s="10" t="s">
        <v>24</v>
      </c>
      <c r="C43" s="21">
        <f>+'[7]23'!$E$22/10^6</f>
        <v>7.2026199999999999E-2</v>
      </c>
      <c r="D43" s="21">
        <f>+'[7]23'!$F$22/10^6</f>
        <v>7.6397499999999993E-2</v>
      </c>
      <c r="E43" s="21">
        <f>+'[7]23'!$G$22/10^6</f>
        <v>7.1499199999999999E-2</v>
      </c>
      <c r="F43" s="21">
        <f>+'[7]23'!$I$22/10^6</f>
        <v>8.0680100000000005E-2</v>
      </c>
      <c r="G43" s="21">
        <f>+'[7]23'!$J$22/10^6</f>
        <v>7.2356000000000004E-2</v>
      </c>
      <c r="H43" s="21">
        <f>+'[7]23'!$K$22/10^6</f>
        <v>7.1695200000000001E-2</v>
      </c>
      <c r="I43" s="21">
        <f>+'[7]23'!$M$22/10^6</f>
        <v>8.5474100000000011E-2</v>
      </c>
      <c r="J43" s="21">
        <f>+'[7]23'!$N$22/10^6</f>
        <v>9.3379699999999996E-2</v>
      </c>
      <c r="K43" s="21">
        <f>+'[7]23'!$O$22/10^6</f>
        <v>8.4145499999999998E-2</v>
      </c>
      <c r="L43" s="21">
        <f>+'[7]23'!$Q$22/10^6</f>
        <v>8.18469E-2</v>
      </c>
      <c r="M43" s="21">
        <f>+'[7]23'!$R$22/10^6</f>
        <v>7.8518299999999999E-2</v>
      </c>
      <c r="N43" s="21">
        <f>+'[7]23'!$S$22/10^6</f>
        <v>8.0718600000000001E-2</v>
      </c>
      <c r="O43" s="22">
        <f t="shared" si="2"/>
        <v>0.94873729999999989</v>
      </c>
    </row>
    <row r="44" spans="1:15">
      <c r="A44" s="10">
        <v>1016</v>
      </c>
      <c r="B44" s="10" t="s">
        <v>25</v>
      </c>
      <c r="C44" s="21">
        <f>+'[7]24'!$E$22/10^6</f>
        <v>9.7883800000000007E-2</v>
      </c>
      <c r="D44" s="21">
        <f>+'[7]24'!$F$22/10^6</f>
        <v>0.1029905</v>
      </c>
      <c r="E44" s="21">
        <f>+'[7]24'!$G$22/10^6</f>
        <v>9.6594600000000003E-2</v>
      </c>
      <c r="F44" s="21">
        <f>+'[7]24'!$I$22/10^6</f>
        <v>0.1081318</v>
      </c>
      <c r="G44" s="21">
        <f>+'[7]24'!$J$22/10^6</f>
        <v>9.9534710000000012E-2</v>
      </c>
      <c r="H44" s="21">
        <f>+'[7]24'!$K$22/10^6</f>
        <v>0.10134129</v>
      </c>
      <c r="I44" s="21">
        <f>+'[7]24'!$M$22/10^6</f>
        <v>0.11631889999999999</v>
      </c>
      <c r="J44" s="21">
        <f>+'[7]24'!$N$22/10^6</f>
        <v>0.12902939999999999</v>
      </c>
      <c r="K44" s="21">
        <f>+'[7]24'!$O$22/10^6</f>
        <v>0.1169366</v>
      </c>
      <c r="L44" s="21">
        <f>+'[7]24'!$Q$22/10^6</f>
        <v>0.1140375</v>
      </c>
      <c r="M44" s="21">
        <f>+'[7]24'!$R$22/10^6</f>
        <v>0.1122977</v>
      </c>
      <c r="N44" s="21">
        <f>+'[7]24'!$S$22/10^6</f>
        <v>0.1090839</v>
      </c>
      <c r="O44" s="22">
        <f t="shared" si="2"/>
        <v>1.3041807000000001</v>
      </c>
    </row>
    <row r="45" spans="1:15">
      <c r="A45" s="10">
        <v>1017</v>
      </c>
      <c r="B45" s="10" t="s">
        <v>26</v>
      </c>
      <c r="C45" s="21">
        <f>+'[7]25'!$E$22/10^6</f>
        <v>0.19500700000000001</v>
      </c>
      <c r="D45" s="21">
        <f>+'[7]25'!$F$22/10^6</f>
        <v>0.20012199999999999</v>
      </c>
      <c r="E45" s="21">
        <f>+'[7]25'!$G$22/10^6</f>
        <v>0.19751199999999999</v>
      </c>
      <c r="F45" s="21">
        <f>+'[7]25'!$I$22/10^6</f>
        <v>0.20563999999999999</v>
      </c>
      <c r="G45" s="21">
        <f>+'[7]25'!$J$22/10^6</f>
        <v>0.19570000000000001</v>
      </c>
      <c r="H45" s="21">
        <f>+'[7]25'!$K$22/10^6</f>
        <v>0.18908700000000001</v>
      </c>
      <c r="I45" s="21">
        <f>+'[7]25'!$M$22/10^6</f>
        <v>0.22315699999999999</v>
      </c>
      <c r="J45" s="21">
        <f>+'[7]25'!$N$22/10^6</f>
        <v>0.22693199999999999</v>
      </c>
      <c r="K45" s="21">
        <f>+'[7]25'!$O$22/10^6</f>
        <v>0.22531399999999999</v>
      </c>
      <c r="L45" s="21">
        <f>+'[7]25'!$Q$22/10^6</f>
        <v>0.221891</v>
      </c>
      <c r="M45" s="21">
        <f>+'[7]25'!$R$22/10^6</f>
        <v>0.21115500000000001</v>
      </c>
      <c r="N45" s="21">
        <f>+'[7]25'!$S$22/10^6</f>
        <v>0.21059600000000001</v>
      </c>
      <c r="O45" s="22">
        <f t="shared" si="2"/>
        <v>2.5021130000000005</v>
      </c>
    </row>
    <row r="46" spans="1:15">
      <c r="A46" s="10">
        <v>1018</v>
      </c>
      <c r="B46" s="10" t="s">
        <v>27</v>
      </c>
      <c r="C46" s="21">
        <f>+'[7]26'!$E$22/10^6</f>
        <v>8.8031999999999999E-2</v>
      </c>
      <c r="D46" s="21">
        <f>+'[7]26'!$F$22/10^6</f>
        <v>9.1566999999999996E-2</v>
      </c>
      <c r="E46" s="21">
        <f>+'[7]26'!$G$22/10^6</f>
        <v>8.6513000000000007E-2</v>
      </c>
      <c r="F46" s="21">
        <f>+'[7]26'!$I$22/10^6</f>
        <v>9.7039E-2</v>
      </c>
      <c r="G46" s="21">
        <f>+'[7]26'!$J$22/10^6</f>
        <v>8.9078000000000004E-2</v>
      </c>
      <c r="H46" s="21">
        <f>+'[7]26'!$K$22/10^6</f>
        <v>8.6392999999999998E-2</v>
      </c>
      <c r="I46" s="21">
        <f>+'[7]26'!$M$22/10^6</f>
        <v>0.101201</v>
      </c>
      <c r="J46" s="21">
        <f>+'[7]26'!$N$22/10^6</f>
        <v>0.114549</v>
      </c>
      <c r="K46" s="21">
        <f>+'[7]26'!$O$22/10^6</f>
        <v>0.112523</v>
      </c>
      <c r="L46" s="21">
        <f>+'[7]26'!$Q$22/10^6</f>
        <v>0.101009</v>
      </c>
      <c r="M46" s="21">
        <f>+'[7]26'!$R$22/10^6</f>
        <v>9.6084000000000003E-2</v>
      </c>
      <c r="N46" s="21">
        <f>+'[7]26'!$S$22/10^6</f>
        <v>8.9411000000000004E-2</v>
      </c>
      <c r="O46" s="22">
        <f t="shared" si="2"/>
        <v>1.1533989999999998</v>
      </c>
    </row>
    <row r="47" spans="1:15">
      <c r="A47" s="10">
        <v>1019</v>
      </c>
      <c r="B47" s="10" t="s">
        <v>28</v>
      </c>
      <c r="C47" s="21">
        <f>+'[7]27'!$E$22/10^6</f>
        <v>5.2936999999999998E-2</v>
      </c>
      <c r="D47" s="21">
        <f>+'[7]27'!$F$22/10^6</f>
        <v>5.5005999999999999E-2</v>
      </c>
      <c r="E47" s="21">
        <f>+'[7]27'!$G$22/10^6</f>
        <v>5.1858000000000001E-2</v>
      </c>
      <c r="F47" s="21">
        <f>+'[7]27'!$I$22/10^6</f>
        <v>5.6533E-2</v>
      </c>
      <c r="G47" s="21">
        <f>+'[7]27'!$J$22/10^6</f>
        <v>4.6618E-2</v>
      </c>
      <c r="H47" s="21">
        <f>+'[7]27'!$K$22/10^6</f>
        <v>5.3186999999999998E-2</v>
      </c>
      <c r="I47" s="21">
        <f>+'[7]27'!$M$22/10^6</f>
        <v>6.1269999999999998E-2</v>
      </c>
      <c r="J47" s="21">
        <f>+'[7]27'!$N$22/10^6</f>
        <v>5.9902999999999998E-2</v>
      </c>
      <c r="K47" s="21">
        <f>+'[7]27'!$O$22/10^6</f>
        <v>6.1733999999999997E-2</v>
      </c>
      <c r="L47" s="21">
        <f>+'[7]27'!$Q$22/10^6</f>
        <v>5.5107999999999997E-2</v>
      </c>
      <c r="M47" s="21">
        <f>+'[7]27'!$R$22/10^6</f>
        <v>5.4279000000000001E-2</v>
      </c>
      <c r="N47" s="21">
        <f>+'[7]27'!$S$22/10^6</f>
        <v>5.5301999999999997E-2</v>
      </c>
      <c r="O47" s="22">
        <f t="shared" si="2"/>
        <v>0.66373499999999996</v>
      </c>
    </row>
    <row r="48" spans="1:15">
      <c r="A48" s="10">
        <v>1020</v>
      </c>
      <c r="B48" s="10" t="s">
        <v>29</v>
      </c>
      <c r="C48" s="21">
        <f>+'[7]28'!$E$22/10^6</f>
        <v>0.254747</v>
      </c>
      <c r="D48" s="21">
        <f>+'[7]28'!$F$22/10^6</f>
        <v>0.26942300000000002</v>
      </c>
      <c r="E48" s="21">
        <f>+'[7]28'!$G$22/10^6</f>
        <v>0.26135599999999998</v>
      </c>
      <c r="F48" s="21">
        <f>+'[7]28'!$I$22/10^6</f>
        <v>0.29512100000000002</v>
      </c>
      <c r="G48" s="21">
        <f>+'[7]28'!$J$22/10^6</f>
        <v>0.247778</v>
      </c>
      <c r="H48" s="21">
        <f>+'[7]28'!$K$22/10^6</f>
        <v>0.26068200000000002</v>
      </c>
      <c r="I48" s="21">
        <f>+'[7]28'!$M$22/10^6</f>
        <v>0.29034799999999999</v>
      </c>
      <c r="J48" s="21">
        <f>+'[7]28'!$N$22/10^6</f>
        <v>0.28423300000000001</v>
      </c>
      <c r="K48" s="21">
        <f>+'[7]28'!$O$22/10^6</f>
        <v>0.29952099999999998</v>
      </c>
      <c r="L48" s="21">
        <f>+'[7]28'!$Q$22/10^6</f>
        <v>0.298707</v>
      </c>
      <c r="M48" s="21">
        <f>+'[7]28'!$R$22/10^6</f>
        <v>0.28849599999999997</v>
      </c>
      <c r="N48" s="21">
        <f>+'[7]28'!$S$22/10^6</f>
        <v>0.27960200000000002</v>
      </c>
      <c r="O48" s="22">
        <f t="shared" si="2"/>
        <v>3.3300139999999998</v>
      </c>
    </row>
    <row r="49" spans="1:15">
      <c r="A49" s="10">
        <v>1021</v>
      </c>
      <c r="B49" s="10" t="s">
        <v>30</v>
      </c>
      <c r="C49" s="21">
        <f>+'[7]29'!$E$22/10^6</f>
        <v>6.8684999999999996E-2</v>
      </c>
      <c r="D49" s="21">
        <f>+'[7]29'!$F$22/10^6</f>
        <v>7.3221999999999995E-2</v>
      </c>
      <c r="E49" s="21">
        <f>+'[7]29'!$G$22/10^6</f>
        <v>6.6244999999999998E-2</v>
      </c>
      <c r="F49" s="21">
        <f>+'[7]29'!$I$22/10^6</f>
        <v>7.9861000000000001E-2</v>
      </c>
      <c r="G49" s="21">
        <f>+'[7]29'!$J$22/10^6</f>
        <v>6.5359E-2</v>
      </c>
      <c r="H49" s="21">
        <f>+'[7]29'!$K$22/10^6</f>
        <v>6.3155000000000003E-2</v>
      </c>
      <c r="I49" s="21">
        <f>+'[7]29'!$M$22/10^6</f>
        <v>7.4737999999999999E-2</v>
      </c>
      <c r="J49" s="21">
        <f>+'[7]29'!$N$22/10^6</f>
        <v>7.4332999999999996E-2</v>
      </c>
      <c r="K49" s="21">
        <f>+'[7]29'!$O$22/10^6</f>
        <v>7.6818999999999998E-2</v>
      </c>
      <c r="L49" s="21">
        <f>+'[7]29'!$Q$22/10^6</f>
        <v>7.5242000000000003E-2</v>
      </c>
      <c r="M49" s="21">
        <f>+'[7]29'!$R$22/10^6</f>
        <v>7.7326000000000006E-2</v>
      </c>
      <c r="N49" s="21">
        <f>+'[7]29'!$S$22/10^6</f>
        <v>7.2808999999999999E-2</v>
      </c>
      <c r="O49" s="22">
        <f t="shared" si="2"/>
        <v>0.86779400000000007</v>
      </c>
    </row>
    <row r="50" spans="1:15">
      <c r="A50" s="10">
        <v>1022</v>
      </c>
      <c r="B50" s="10" t="s">
        <v>31</v>
      </c>
      <c r="C50" s="21">
        <f>+'[7]30'!$E$22/10^6</f>
        <v>0.33266499999999999</v>
      </c>
      <c r="D50" s="21">
        <f>+'[7]30'!$F$22/10^6</f>
        <v>0.34732299999999999</v>
      </c>
      <c r="E50" s="21">
        <f>+'[7]30'!$G$22/10^6</f>
        <v>0.324739</v>
      </c>
      <c r="F50" s="21">
        <f>+'[7]30'!$I$22/10^6</f>
        <v>0.35608200000000001</v>
      </c>
      <c r="G50" s="21">
        <f>+'[7]30'!$J$22/10^6</f>
        <v>0.32578699999999999</v>
      </c>
      <c r="H50" s="21">
        <f>+'[7]30'!$K$22/10^6</f>
        <v>0.32271899999999998</v>
      </c>
      <c r="I50" s="21">
        <f>+'[7]30'!$M$22/10^6</f>
        <v>0.38253700000000002</v>
      </c>
      <c r="J50" s="21">
        <f>+'[7]30'!$N$22/10^6</f>
        <v>0.37685200000000002</v>
      </c>
      <c r="K50" s="21">
        <f>+'[7]30'!$O$22/10^6</f>
        <v>0.39397100000000002</v>
      </c>
      <c r="L50" s="21">
        <f>+'[7]30'!$Q$22/10^6</f>
        <v>0.38773099999999999</v>
      </c>
      <c r="M50" s="21">
        <f>+'[7]30'!$R$22/10^6</f>
        <v>0.37432300000000002</v>
      </c>
      <c r="N50" s="21">
        <f>+'[7]30'!$S$22/10^6</f>
        <v>0.36959700000000001</v>
      </c>
      <c r="O50" s="22">
        <f t="shared" si="2"/>
        <v>4.2943259999999999</v>
      </c>
    </row>
    <row r="51" spans="1:15">
      <c r="A51" s="10">
        <v>1023</v>
      </c>
      <c r="B51" s="10" t="s">
        <v>32</v>
      </c>
      <c r="C51" s="21">
        <f>+'[7]31'!$E$22/10^6</f>
        <v>7.8614000000000003E-2</v>
      </c>
      <c r="D51" s="21">
        <f>+'[7]31'!$F$22/10^6</f>
        <v>7.7618000000000006E-2</v>
      </c>
      <c r="E51" s="21">
        <f>+'[7]31'!$G$22/10^6</f>
        <v>8.1934999999999994E-2</v>
      </c>
      <c r="F51" s="21">
        <f>+'[7]31'!$I$22/10^6</f>
        <v>9.5536999999999997E-2</v>
      </c>
      <c r="G51" s="21">
        <f>+'[7]31'!$J$22/10^6</f>
        <v>7.8620999999999996E-2</v>
      </c>
      <c r="H51" s="21">
        <f>+'[7]31'!$K$22/10^6</f>
        <v>7.5204999999999994E-2</v>
      </c>
      <c r="I51" s="21">
        <f>+'[7]31'!$M$22/10^6</f>
        <v>9.0036000000000005E-2</v>
      </c>
      <c r="J51" s="21">
        <f>+'[7]31'!$N$22/10^6</f>
        <v>8.4053000000000003E-2</v>
      </c>
      <c r="K51" s="21">
        <f>+'[7]31'!$O$22/10^6</f>
        <v>8.7500999999999995E-2</v>
      </c>
      <c r="L51" s="21">
        <f>+'[7]31'!$Q$22/10^6</f>
        <v>8.6619000000000002E-2</v>
      </c>
      <c r="M51" s="21">
        <f>+'[7]31'!$R$22/10^6</f>
        <v>8.5100999999999996E-2</v>
      </c>
      <c r="N51" s="21">
        <f>+'[7]31'!$S$22/10^6</f>
        <v>7.7168E-2</v>
      </c>
      <c r="O51" s="22">
        <f t="shared" si="2"/>
        <v>0.99800800000000001</v>
      </c>
    </row>
    <row r="52" spans="1:15">
      <c r="A52" s="10">
        <v>1024</v>
      </c>
      <c r="B52" s="10" t="s">
        <v>33</v>
      </c>
      <c r="C52" s="21">
        <f>+'[7]32'!$E$22/10^6</f>
        <v>0.53364800000000001</v>
      </c>
      <c r="D52" s="21">
        <f>+'[7]32'!$F$22/10^6</f>
        <v>0.56002399999999997</v>
      </c>
      <c r="E52" s="21">
        <f>+'[7]32'!$G$22/10^6</f>
        <v>0.53730100000000003</v>
      </c>
      <c r="F52" s="21">
        <f>+'[7]32'!$I$22/10^6</f>
        <v>0.56007600000000002</v>
      </c>
      <c r="G52" s="21">
        <f>+'[7]32'!$J$22/10^6</f>
        <v>0.55525349999999996</v>
      </c>
      <c r="H52" s="21">
        <f>+'[7]32'!$K$22/10^6</f>
        <v>0.53362799999999999</v>
      </c>
      <c r="I52" s="21">
        <f>+'[7]32'!$M$22/10^6</f>
        <v>0.55768700000000004</v>
      </c>
      <c r="J52" s="21">
        <f>+'[7]32'!$N$22/10^6</f>
        <v>0.56120499999999995</v>
      </c>
      <c r="K52" s="21">
        <f>+'[7]32'!$O$22/10^6</f>
        <v>0.59440000000000004</v>
      </c>
      <c r="L52" s="21">
        <f>+'[7]32'!$Q$22/10^6</f>
        <v>0.5824222</v>
      </c>
      <c r="M52" s="21">
        <f>+'[7]32'!$R$22/10^6</f>
        <v>0.58085900000000001</v>
      </c>
      <c r="N52" s="21">
        <f>+'[7]32'!$S$22/10^6</f>
        <v>0.56658699999999995</v>
      </c>
      <c r="O52" s="22">
        <f t="shared" si="2"/>
        <v>6.7230907000000002</v>
      </c>
    </row>
    <row r="53" spans="1:15">
      <c r="A53" s="10">
        <v>1025</v>
      </c>
      <c r="B53" s="10" t="s">
        <v>34</v>
      </c>
      <c r="C53" s="21">
        <f>+'[7]33'!$E$22/10^6</f>
        <v>8.4990999999999997E-2</v>
      </c>
      <c r="D53" s="21">
        <f>+'[7]33'!$F$22/10^6</f>
        <v>8.3944000000000005E-2</v>
      </c>
      <c r="E53" s="21">
        <f>+'[7]33'!$G$22/10^6</f>
        <v>8.3641999999999994E-2</v>
      </c>
      <c r="F53" s="21">
        <f>+'[7]33'!$I$22/10^6</f>
        <v>8.9702000000000004E-2</v>
      </c>
      <c r="G53" s="21">
        <f>+'[7]33'!$J$22/10^6</f>
        <v>8.5485000000000005E-2</v>
      </c>
      <c r="H53" s="21">
        <f>+'[7]33'!$K$22/10^6</f>
        <v>8.3983000000000002E-2</v>
      </c>
      <c r="I53" s="21">
        <f>+'[7]33'!$M$22/10^6</f>
        <v>9.5519000000000007E-2</v>
      </c>
      <c r="J53" s="21">
        <f>+'[7]33'!$N$22/10^6</f>
        <v>0.10001699999999999</v>
      </c>
      <c r="K53" s="21">
        <f>+'[7]33'!$O$22/10^6</f>
        <v>9.9259E-2</v>
      </c>
      <c r="L53" s="21">
        <f>+'[7]33'!$Q$22/10^6</f>
        <v>9.7049999999999997E-2</v>
      </c>
      <c r="M53" s="21">
        <f>+'[7]33'!$R$22/10^6</f>
        <v>9.7049999999999997E-2</v>
      </c>
      <c r="N53" s="21">
        <f>+'[7]33'!$S$22/10^6</f>
        <v>9.5024999999999998E-2</v>
      </c>
      <c r="O53" s="22">
        <f t="shared" si="2"/>
        <v>1.0956669999999999</v>
      </c>
    </row>
    <row r="54" spans="1:15">
      <c r="A54" s="10">
        <v>1026</v>
      </c>
      <c r="B54" s="10" t="s">
        <v>35</v>
      </c>
      <c r="C54" s="21">
        <f>+'[7]34'!$E$22/10^6</f>
        <v>3.8018999999999997E-2</v>
      </c>
      <c r="D54" s="21">
        <f>+'[7]34'!$F$22/10^6</f>
        <v>3.6304000000000003E-2</v>
      </c>
      <c r="E54" s="21">
        <f>+'[7]34'!$G$22/10^6</f>
        <v>3.7483000000000002E-2</v>
      </c>
      <c r="F54" s="21">
        <f>+'[7]34'!$I$22/10^6</f>
        <v>3.8523000000000002E-2</v>
      </c>
      <c r="G54" s="21">
        <f>+'[7]34'!$J$22/10^6</f>
        <v>3.6789000000000002E-2</v>
      </c>
      <c r="H54" s="21">
        <f>+'[7]34'!$K$22/10^6</f>
        <v>3.5582000000000003E-2</v>
      </c>
      <c r="I54" s="21">
        <f>+'[7]34'!$M$22/10^6</f>
        <v>4.2665000000000002E-2</v>
      </c>
      <c r="J54" s="21">
        <f>+'[7]34'!$N$22/10^6</f>
        <v>3.8268999999999997E-2</v>
      </c>
      <c r="K54" s="21">
        <f>+'[7]34'!$O$22/10^6</f>
        <v>4.0330999999999999E-2</v>
      </c>
      <c r="L54" s="21">
        <f>+'[7]34'!$Q$22/10^6</f>
        <v>4.0411000000000002E-2</v>
      </c>
      <c r="M54" s="21">
        <f>+'[7]34'!$R$22/10^6</f>
        <v>3.8379999999999997E-2</v>
      </c>
      <c r="N54" s="21">
        <f>+'[7]34'!$S$22/10^6</f>
        <v>3.8759000000000002E-2</v>
      </c>
      <c r="O54" s="22">
        <f t="shared" si="2"/>
        <v>0.46151500000000001</v>
      </c>
    </row>
    <row r="55" spans="1:15">
      <c r="A55" s="10">
        <v>1027</v>
      </c>
      <c r="B55" s="10" t="s">
        <v>36</v>
      </c>
      <c r="C55" s="21">
        <f>+'[7]35'!$E$22/10^6</f>
        <v>5.5063000000000001E-2</v>
      </c>
      <c r="D55" s="21">
        <f>+'[7]35'!$F$22/10^6</f>
        <v>5.8249000000000002E-2</v>
      </c>
      <c r="E55" s="21">
        <f>+'[7]35'!$G$22/10^6</f>
        <v>5.2077999999999999E-2</v>
      </c>
      <c r="F55" s="21">
        <f>+'[7]35'!$I$22/10^6</f>
        <v>5.6459000000000002E-2</v>
      </c>
      <c r="G55" s="21">
        <f>+'[7]35'!$J$22/10^6</f>
        <v>5.0127999999999999E-2</v>
      </c>
      <c r="H55" s="21">
        <f>+'[7]35'!$K$22/10^6</f>
        <v>5.5906999999999998E-2</v>
      </c>
      <c r="I55" s="21">
        <f>+'[7]35'!$M$22/10^6</f>
        <v>5.9581000000000002E-2</v>
      </c>
      <c r="J55" s="21">
        <f>+'[7]35'!$N$22/10^6</f>
        <v>5.5454000000000003E-2</v>
      </c>
      <c r="K55" s="21">
        <f>+'[7]35'!$O$22/10^6</f>
        <v>6.1566000000000003E-2</v>
      </c>
      <c r="L55" s="21">
        <f>+'[7]35'!$Q$22/10^6</f>
        <v>5.7978000000000002E-2</v>
      </c>
      <c r="M55" s="21">
        <f>+'[7]35'!$R$22/10^6</f>
        <v>6.0957999999999998E-2</v>
      </c>
      <c r="N55" s="21">
        <f>+'[7]35'!$S$22/10^6</f>
        <v>5.2495E-2</v>
      </c>
      <c r="O55" s="22">
        <f t="shared" si="2"/>
        <v>0.67591599999999985</v>
      </c>
    </row>
    <row r="56" spans="1:15">
      <c r="A56" s="10">
        <v>1028</v>
      </c>
      <c r="B56" s="10" t="s">
        <v>37</v>
      </c>
      <c r="C56" s="21">
        <f>+'[7]36'!$E$22/10^6</f>
        <v>0.29783999999999999</v>
      </c>
      <c r="D56" s="21">
        <f>+'[7]36'!$F$22/10^6</f>
        <v>0.296128</v>
      </c>
      <c r="E56" s="21">
        <f>+'[7]36'!$G$22/10^6</f>
        <v>0.27786100000000002</v>
      </c>
      <c r="F56" s="21">
        <f>+'[7]36'!$I$22/10^6</f>
        <v>0.29558200000000001</v>
      </c>
      <c r="G56" s="21">
        <f>+'[7]36'!$J$22/10^6</f>
        <v>0.29104200000000002</v>
      </c>
      <c r="H56" s="21">
        <f>+'[7]36'!$K$22/10^6</f>
        <v>0.27657500000000002</v>
      </c>
      <c r="I56" s="21">
        <f>+'[7]36'!$M$22/10^6</f>
        <v>0.32116899999999998</v>
      </c>
      <c r="J56" s="21">
        <f>+'[7]36'!$N$22/10^6</f>
        <v>0.318996</v>
      </c>
      <c r="K56" s="21">
        <f>+'[7]36'!$O$22/10^6</f>
        <v>0.33746700000000002</v>
      </c>
      <c r="L56" s="21">
        <f>+'[7]36'!$Q$22/10^6</f>
        <v>0.32348399999999999</v>
      </c>
      <c r="M56" s="21">
        <f>+'[7]36'!$R$22/10^6</f>
        <v>0.32295400000000002</v>
      </c>
      <c r="N56" s="21">
        <f>+'[7]36'!$S$22/10^6</f>
        <v>0.29477300000000001</v>
      </c>
      <c r="O56" s="22">
        <f t="shared" si="2"/>
        <v>3.6538710000000005</v>
      </c>
    </row>
    <row r="57" spans="1:15">
      <c r="A57" s="10">
        <v>1029</v>
      </c>
      <c r="B57" s="10" t="s">
        <v>38</v>
      </c>
      <c r="C57" s="21">
        <f>+'[7]37'!$E$22/10^6</f>
        <v>3.78E-2</v>
      </c>
      <c r="D57" s="21">
        <f>+'[7]37'!$F$22/10^6</f>
        <v>4.1265000000000003E-2</v>
      </c>
      <c r="E57" s="21">
        <f>+'[7]37'!$G$22/10^6</f>
        <v>4.0892999999999999E-2</v>
      </c>
      <c r="F57" s="21">
        <f>+'[7]37'!$I$22/10^6</f>
        <v>4.2129E-2</v>
      </c>
      <c r="G57" s="21">
        <f>+'[7]37'!$J$22/10^6</f>
        <v>4.1057000000000003E-2</v>
      </c>
      <c r="H57" s="21">
        <f>+'[7]37'!$K$22/10^6</f>
        <v>4.1522999999999997E-2</v>
      </c>
      <c r="I57" s="21">
        <f>+'[7]37'!$M$22/10^6</f>
        <v>4.6213999999999998E-2</v>
      </c>
      <c r="J57" s="21">
        <f>+'[7]37'!$N$22/10^6</f>
        <v>5.1677000000000001E-2</v>
      </c>
      <c r="K57" s="21">
        <f>+'[7]37'!$O$22/10^6</f>
        <v>4.8603E-2</v>
      </c>
      <c r="L57" s="21">
        <f>+'[7]37'!$Q$22/10^6</f>
        <v>5.0548999999999997E-2</v>
      </c>
      <c r="M57" s="21">
        <f>+'[7]37'!$R$22/10^6</f>
        <v>4.5824999999999998E-2</v>
      </c>
      <c r="N57" s="21">
        <f>+'[7]37'!$S$22/10^6</f>
        <v>4.7975999999999998E-2</v>
      </c>
      <c r="O57" s="22">
        <f t="shared" si="2"/>
        <v>0.53551100000000007</v>
      </c>
    </row>
    <row r="58" spans="1:15">
      <c r="A58" s="15">
        <v>1030</v>
      </c>
      <c r="B58" s="15" t="s">
        <v>18</v>
      </c>
      <c r="C58" s="23">
        <f>+'[7]17'!$E$22/10^6</f>
        <v>5.3950999999999999E-2</v>
      </c>
      <c r="D58" s="23">
        <f>+'[7]17'!$F$22/10^6</f>
        <v>5.7931000000000003E-2</v>
      </c>
      <c r="E58" s="23">
        <f>+'[7]17'!$G$22/10^6</f>
        <v>5.5451E-2</v>
      </c>
      <c r="F58" s="23">
        <f>+'[7]17'!$I$22/10^6</f>
        <v>6.3105999999999995E-2</v>
      </c>
      <c r="G58" s="23">
        <f>+'[7]17'!$J$22/10^6</f>
        <v>5.7804000000000001E-2</v>
      </c>
      <c r="H58" s="23">
        <f>+'[7]17'!$K$22/10^6</f>
        <v>5.6267999999999999E-2</v>
      </c>
      <c r="I58" s="23">
        <f>+'[7]17'!$M$22/10^6</f>
        <v>6.5738000000000005E-2</v>
      </c>
      <c r="J58" s="23">
        <f>+'[7]17'!$N$22/10^6</f>
        <v>6.5791000000000002E-2</v>
      </c>
      <c r="K58" s="23">
        <f>+'[7]17'!$O$22/10^6</f>
        <v>6.9133E-2</v>
      </c>
      <c r="L58" s="23">
        <f>+'[7]17'!$Q$22/10^6</f>
        <v>6.4440999999999998E-2</v>
      </c>
      <c r="M58" s="23">
        <f>+'[7]17'!$R$22/10^6</f>
        <v>6.6499000000000003E-2</v>
      </c>
      <c r="N58" s="23">
        <f>+'[7]17'!$S$22/10^6</f>
        <v>6.6211000000000006E-2</v>
      </c>
      <c r="O58" s="24">
        <f t="shared" si="2"/>
        <v>0.74232399999999998</v>
      </c>
    </row>
    <row r="59" spans="1:15">
      <c r="A59" s="4">
        <v>10300</v>
      </c>
      <c r="B59" s="4" t="s">
        <v>61</v>
      </c>
      <c r="C59" s="18">
        <f>SUM(C32:C58)</f>
        <v>6.7455779999999992</v>
      </c>
      <c r="D59" s="18">
        <f t="shared" ref="D59:N59" si="3">SUM(D32:D58)</f>
        <v>7.0103655600000012</v>
      </c>
      <c r="E59" s="18">
        <f t="shared" si="3"/>
        <v>6.8402624700000008</v>
      </c>
      <c r="F59" s="18">
        <f t="shared" si="3"/>
        <v>7.2148638999999992</v>
      </c>
      <c r="G59" s="18">
        <f t="shared" si="3"/>
        <v>6.8741572099999999</v>
      </c>
      <c r="H59" s="18">
        <f t="shared" si="3"/>
        <v>6.7444674100000022</v>
      </c>
      <c r="I59" s="18">
        <f t="shared" si="3"/>
        <v>7.5146116999999997</v>
      </c>
      <c r="J59" s="18">
        <f t="shared" si="3"/>
        <v>7.8347248200000026</v>
      </c>
      <c r="K59" s="18">
        <f t="shared" si="3"/>
        <v>7.8220617800000012</v>
      </c>
      <c r="L59" s="18">
        <f t="shared" si="3"/>
        <v>7.5557394400000009</v>
      </c>
      <c r="M59" s="18">
        <f t="shared" si="3"/>
        <v>7.3410134900000026</v>
      </c>
      <c r="N59" s="18">
        <f t="shared" si="3"/>
        <v>7.3197605000000001</v>
      </c>
      <c r="O59" s="18">
        <f t="shared" si="2"/>
        <v>86.817606280000021</v>
      </c>
    </row>
    <row r="60" spans="1:15">
      <c r="A60" s="32"/>
      <c r="B60" s="32"/>
      <c r="C60"/>
      <c r="D60"/>
      <c r="E60"/>
      <c r="F60"/>
      <c r="G60"/>
      <c r="H60"/>
      <c r="I60"/>
      <c r="J60"/>
      <c r="K60"/>
      <c r="L60"/>
      <c r="M60"/>
      <c r="N60"/>
      <c r="O60" s="32"/>
    </row>
    <row r="61" spans="1:15">
      <c r="A61" s="3" t="s">
        <v>55</v>
      </c>
      <c r="B61" s="3" t="s">
        <v>40</v>
      </c>
      <c r="C61" s="3" t="s">
        <v>0</v>
      </c>
      <c r="D61" s="3" t="s">
        <v>1</v>
      </c>
      <c r="E61" s="3" t="s">
        <v>2</v>
      </c>
      <c r="F61" s="3" t="s">
        <v>3</v>
      </c>
      <c r="G61" s="3" t="s">
        <v>4</v>
      </c>
      <c r="H61" s="3" t="s">
        <v>5</v>
      </c>
      <c r="I61" s="3" t="s">
        <v>6</v>
      </c>
      <c r="J61" s="3" t="s">
        <v>7</v>
      </c>
      <c r="K61" s="3" t="s">
        <v>8</v>
      </c>
      <c r="L61" s="3" t="s">
        <v>9</v>
      </c>
      <c r="M61" s="3" t="s">
        <v>10</v>
      </c>
      <c r="N61" s="3" t="s">
        <v>11</v>
      </c>
      <c r="O61" s="3" t="s">
        <v>61</v>
      </c>
    </row>
    <row r="62" spans="1:15">
      <c r="A62" s="7">
        <v>1004</v>
      </c>
      <c r="B62" s="7" t="s">
        <v>99</v>
      </c>
      <c r="C62" s="19">
        <f>+'[7]11'!$E$29/10^6</f>
        <v>1.26226306</v>
      </c>
      <c r="D62" s="19">
        <f>+'[7]11'!$F$29/10^6</f>
        <v>1.0834225</v>
      </c>
      <c r="E62" s="19">
        <f>+'[7]11'!$G$29/10^6</f>
        <v>1.3152868899999997</v>
      </c>
      <c r="F62" s="19">
        <f>+'[7]11'!$I$29/10^6</f>
        <v>1.1048944599999999</v>
      </c>
      <c r="G62" s="19">
        <f>+'[7]11'!$J$29/10^6</f>
        <v>0.95255022999999994</v>
      </c>
      <c r="H62" s="19">
        <f>+'[7]11'!$K$29/10^6</f>
        <v>1.42635471</v>
      </c>
      <c r="I62" s="19">
        <f>+'[7]11'!$M$29/10^6</f>
        <v>1.07122417</v>
      </c>
      <c r="J62" s="19">
        <f>+'[7]11'!$N$29/10^6</f>
        <v>1.0981469299999997</v>
      </c>
      <c r="K62" s="19">
        <f>+'[7]11'!$O$29/10^6</f>
        <v>0.96869868999999997</v>
      </c>
      <c r="L62" s="19">
        <f>+'[7]11'!$Q$29/10^6</f>
        <v>1.0435549000000004</v>
      </c>
      <c r="M62" s="19">
        <f>+'[7]11'!$R$29/10^6</f>
        <v>0.99783248000000002</v>
      </c>
      <c r="N62" s="19">
        <f>+'[7]11'!$S$29/10^6</f>
        <v>0.87786239999999993</v>
      </c>
      <c r="O62" s="20">
        <f>SUM(C62:N62)</f>
        <v>13.202091419999999</v>
      </c>
    </row>
    <row r="63" spans="1:15">
      <c r="A63" s="10">
        <v>1005</v>
      </c>
      <c r="B63" s="10" t="s">
        <v>13</v>
      </c>
      <c r="C63" s="21">
        <f>+'[7]12'!$E$29/10^6</f>
        <v>7.3248099999999976E-3</v>
      </c>
      <c r="D63" s="21">
        <f>+'[7]12'!$F$29/10^6</f>
        <v>6.8439899999999977E-3</v>
      </c>
      <c r="E63" s="21">
        <f>+'[7]12'!$G$29/10^6</f>
        <v>8.9269100000000032E-3</v>
      </c>
      <c r="F63" s="21">
        <f>+'[7]12'!$I$29/10^6</f>
        <v>7.717199999999997E-3</v>
      </c>
      <c r="G63" s="21">
        <f>+'[7]12'!$J$29/10^6</f>
        <v>5.2330199999999971E-3</v>
      </c>
      <c r="H63" s="21">
        <f>+'[7]12'!$K$29/10^6</f>
        <v>1.2976980000000003E-2</v>
      </c>
      <c r="I63" s="21">
        <f>+'[7]12'!$M$29/10^6</f>
        <v>1.0000559999999997E-2</v>
      </c>
      <c r="J63" s="21">
        <f>+'[7]12'!$N$29/10^6</f>
        <v>8.6586999999999966E-3</v>
      </c>
      <c r="K63" s="21">
        <f>+'[7]12'!$O$29/10^6</f>
        <v>6.6754400000000021E-3</v>
      </c>
      <c r="L63" s="21">
        <f>+'[7]12'!$Q$29/10^6</f>
        <v>6.6085400000000013E-3</v>
      </c>
      <c r="M63" s="21">
        <f>+'[7]12'!$R$29/10^6</f>
        <v>6.7456999999999968E-3</v>
      </c>
      <c r="N63" s="21">
        <f>+'[7]12'!$S$29/10^6</f>
        <v>5.2428199999999996E-3</v>
      </c>
      <c r="O63" s="22">
        <f t="shared" ref="O63:O89" si="4">SUM(C63:N63)</f>
        <v>9.2954669999999975E-2</v>
      </c>
    </row>
    <row r="64" spans="1:15">
      <c r="A64" s="10">
        <v>1006</v>
      </c>
      <c r="B64" s="10" t="s">
        <v>14</v>
      </c>
      <c r="C64" s="21">
        <f>+'[7]13'!$E$29/10^6</f>
        <v>0.10450884999999997</v>
      </c>
      <c r="D64" s="21">
        <f>+'[7]13'!$F$29/10^6</f>
        <v>9.0658799999999984E-2</v>
      </c>
      <c r="E64" s="21">
        <f>+'[7]13'!$G$29/10^6</f>
        <v>6.4131520000000025E-2</v>
      </c>
      <c r="F64" s="21">
        <f>+'[7]13'!$I$29/10^6</f>
        <v>6.4445559999999999E-2</v>
      </c>
      <c r="G64" s="21">
        <f>+'[7]13'!$J$29/10^6</f>
        <v>4.444142999999999E-2</v>
      </c>
      <c r="H64" s="21">
        <f>+'[7]13'!$K$29/10^6</f>
        <v>0.10185916999999999</v>
      </c>
      <c r="I64" s="21">
        <f>+'[7]13'!$M$29/10^6</f>
        <v>9.9516630000000009E-2</v>
      </c>
      <c r="J64" s="21">
        <f>+'[7]13'!$N$29/10^6</f>
        <v>8.3008700000000019E-2</v>
      </c>
      <c r="K64" s="21">
        <f>+'[7]13'!$O$29/10^6</f>
        <v>6.5472309999999992E-2</v>
      </c>
      <c r="L64" s="21">
        <f>+'[7]13'!$Q$29/10^6</f>
        <v>5.9357969999999975E-2</v>
      </c>
      <c r="M64" s="21">
        <f>+'[7]13'!$R$29/10^6</f>
        <v>0.10787401000000001</v>
      </c>
      <c r="N64" s="21">
        <f>+'[7]13'!$S$29/10^6</f>
        <v>0.121251</v>
      </c>
      <c r="O64" s="22">
        <f t="shared" si="4"/>
        <v>1.0065259499999999</v>
      </c>
    </row>
    <row r="65" spans="1:15">
      <c r="A65" s="10">
        <v>1007</v>
      </c>
      <c r="B65" s="10" t="s">
        <v>15</v>
      </c>
      <c r="C65" s="21">
        <f>+'[7]14'!$E$29/10^6</f>
        <v>0.13403999999999999</v>
      </c>
      <c r="D65" s="21">
        <f>+'[7]14'!$F$29/10^6</f>
        <v>0.12551200000000001</v>
      </c>
      <c r="E65" s="21">
        <f>+'[7]14'!$G$29/10^6</f>
        <v>0.114144</v>
      </c>
      <c r="F65" s="21">
        <f>+'[7]14'!$I$29/10^6</f>
        <v>0.10687099999999999</v>
      </c>
      <c r="G65" s="21">
        <f>+'[7]14'!$J$29/10^6</f>
        <v>8.9465000000000003E-2</v>
      </c>
      <c r="H65" s="21">
        <f>+'[7]14'!$K$29/10^6</f>
        <v>0.1343</v>
      </c>
      <c r="I65" s="21">
        <f>+'[7]14'!$M$29/10^6</f>
        <v>0.101997</v>
      </c>
      <c r="J65" s="21">
        <f>+'[7]14'!$N$29/10^6</f>
        <v>0.105027</v>
      </c>
      <c r="K65" s="21">
        <f>+'[7]14'!$O$29/10^6</f>
        <v>0.105577</v>
      </c>
      <c r="L65" s="21">
        <f>+'[7]14'!$Q$29/10^6</f>
        <v>0.10148500000000001</v>
      </c>
      <c r="M65" s="21">
        <f>+'[7]14'!$R$29/10^6</f>
        <v>0.10353999999999999</v>
      </c>
      <c r="N65" s="21">
        <f>+'[7]14'!$S$29/10^6</f>
        <v>0.12704499999999999</v>
      </c>
      <c r="O65" s="22">
        <f t="shared" si="4"/>
        <v>1.349003</v>
      </c>
    </row>
    <row r="66" spans="1:15">
      <c r="A66" s="10">
        <v>1008</v>
      </c>
      <c r="B66" s="10" t="s">
        <v>16</v>
      </c>
      <c r="C66" s="21">
        <f>+'[7]15'!$E$29/10^6</f>
        <v>2.1989600000000005E-2</v>
      </c>
      <c r="D66" s="21">
        <f>+'[7]15'!$F$29/10^6</f>
        <v>2.0555729999999994E-2</v>
      </c>
      <c r="E66" s="21">
        <f>+'[7]15'!$G$29/10^6</f>
        <v>2.3636279999999999E-2</v>
      </c>
      <c r="F66" s="21">
        <f>+'[7]15'!$I$29/10^6</f>
        <v>2.3763399999999994E-2</v>
      </c>
      <c r="G66" s="21">
        <f>+'[7]15'!$J$29/10^6</f>
        <v>1.7837619999999995E-2</v>
      </c>
      <c r="H66" s="21">
        <f>+'[7]15'!$K$29/10^6</f>
        <v>2.8126179999999994E-2</v>
      </c>
      <c r="I66" s="21">
        <f>+'[7]15'!$M$29/10^6</f>
        <v>5.3256309999999994E-2</v>
      </c>
      <c r="J66" s="21">
        <f>+'[7]15'!$N$29/10^6</f>
        <v>3.8829760000000012E-2</v>
      </c>
      <c r="K66" s="21">
        <f>+'[7]15'!$O$29/10^6</f>
        <v>3.3994999999999997E-2</v>
      </c>
      <c r="L66" s="21">
        <f>+'[7]15'!$Q$29/10^6</f>
        <v>2.8993000000000001E-2</v>
      </c>
      <c r="M66" s="21">
        <f>+'[7]15'!$R$29/10^6</f>
        <v>2.1752000000000001E-2</v>
      </c>
      <c r="N66" s="21">
        <f>+'[7]15'!$S$29/10^6</f>
        <v>2.0199999999999999E-2</v>
      </c>
      <c r="O66" s="22">
        <f t="shared" si="4"/>
        <v>0.33293487999999999</v>
      </c>
    </row>
    <row r="67" spans="1:15">
      <c r="A67" s="10">
        <v>1009</v>
      </c>
      <c r="B67" s="10" t="s">
        <v>17</v>
      </c>
      <c r="C67" s="21">
        <f>+'[7]16'!$E$29/10^6</f>
        <v>2.1694000000000001E-2</v>
      </c>
      <c r="D67" s="21">
        <f>+'[7]16'!$F$29/10^6</f>
        <v>1.9866999999999999E-2</v>
      </c>
      <c r="E67" s="21">
        <f>+'[7]16'!$G$29/10^6</f>
        <v>3.0218699999999998E-2</v>
      </c>
      <c r="F67" s="21">
        <f>+'[7]16'!$I$29/10^6</f>
        <v>2.3542E-2</v>
      </c>
      <c r="G67" s="21">
        <f>+'[7]16'!$J$29/10^6</f>
        <v>1.7312999999999999E-2</v>
      </c>
      <c r="H67" s="21">
        <f>+'[7]16'!$K$29/10^6</f>
        <v>3.5296000000000001E-2</v>
      </c>
      <c r="I67" s="21">
        <f>+'[7]16'!$M$29/10^6</f>
        <v>3.2312E-2</v>
      </c>
      <c r="J67" s="21">
        <f>+'[7]16'!$N$29/10^6</f>
        <v>2.7913E-2</v>
      </c>
      <c r="K67" s="21">
        <f>+'[7]16'!$O$29/10^6</f>
        <v>2.3328000000000002E-2</v>
      </c>
      <c r="L67" s="21">
        <f>+'[7]16'!$Q$29/10^6</f>
        <v>2.1010000000000001E-2</v>
      </c>
      <c r="M67" s="21">
        <f>+'[7]16'!$R$29/10^6</f>
        <v>3.3197999999999998E-2</v>
      </c>
      <c r="N67" s="21">
        <f>+'[7]16'!$S$29/10^6</f>
        <v>2.5508790000000007E-2</v>
      </c>
      <c r="O67" s="22">
        <f t="shared" si="4"/>
        <v>0.31120049000000005</v>
      </c>
    </row>
    <row r="68" spans="1:15">
      <c r="A68" s="10">
        <v>1010</v>
      </c>
      <c r="B68" s="10" t="s">
        <v>19</v>
      </c>
      <c r="C68" s="21">
        <f>+'[7]18'!$E$29/10^6</f>
        <v>5.620725E-2</v>
      </c>
      <c r="D68" s="21">
        <f>+'[7]18'!$F$29/10^6</f>
        <v>6.0874360000000016E-2</v>
      </c>
      <c r="E68" s="21">
        <f>+'[7]18'!$G$29/10^6</f>
        <v>5.2943160000000003E-2</v>
      </c>
      <c r="F68" s="21">
        <f>+'[7]18'!$I$29/10^6</f>
        <v>5.5871160000000003E-2</v>
      </c>
      <c r="G68" s="21">
        <f>+'[7]18'!$J$29/10^6</f>
        <v>5.2094349999999977E-2</v>
      </c>
      <c r="H68" s="21">
        <f>+'[7]18'!$K$29/10^6</f>
        <v>5.134822E-2</v>
      </c>
      <c r="I68" s="21">
        <f>+'[7]18'!$M$29/10^6</f>
        <v>5.2976739999999987E-2</v>
      </c>
      <c r="J68" s="21">
        <f>+'[7]18'!$N$29/10^6</f>
        <v>4.2765460000000019E-2</v>
      </c>
      <c r="K68" s="21">
        <f>+'[7]18'!$O$29/10^6</f>
        <v>4.008529000000001E-2</v>
      </c>
      <c r="L68" s="21">
        <f>+'[7]18'!$Q$29/10^6</f>
        <v>4.5890239999999992E-2</v>
      </c>
      <c r="M68" s="21">
        <f>+'[7]18'!$R$29/10^6</f>
        <v>4.4863449999999985E-2</v>
      </c>
      <c r="N68" s="21">
        <f>+'[7]18'!$S$29/10^6</f>
        <v>5.7344220000000001E-2</v>
      </c>
      <c r="O68" s="22">
        <f t="shared" si="4"/>
        <v>0.61326389999999997</v>
      </c>
    </row>
    <row r="69" spans="1:15">
      <c r="A69" s="10">
        <v>1011</v>
      </c>
      <c r="B69" s="10" t="s">
        <v>20</v>
      </c>
      <c r="C69" s="21">
        <f>+'[7]19'!$E$29/10^6</f>
        <v>2.0553999999999999E-2</v>
      </c>
      <c r="D69" s="21">
        <f>+'[7]19'!$F$29/10^6</f>
        <v>2.0669E-2</v>
      </c>
      <c r="E69" s="21">
        <f>+'[7]19'!$G$29/10^6</f>
        <v>2.358E-2</v>
      </c>
      <c r="F69" s="21">
        <f>+'[7]19'!$I$29/10^6</f>
        <v>1.2154E-2</v>
      </c>
      <c r="G69" s="21">
        <f>+'[7]19'!$J$29/10^6</f>
        <v>3.6289999999999998E-3</v>
      </c>
      <c r="H69" s="21">
        <f>+'[7]19'!$K$29/10^6</f>
        <v>2.5276E-2</v>
      </c>
      <c r="I69" s="21">
        <f>+'[7]19'!$M$29/10^6</f>
        <v>1.3136699999999998E-2</v>
      </c>
      <c r="J69" s="21">
        <f>+'[7]19'!$N$29/10^6</f>
        <v>1.0829E-2</v>
      </c>
      <c r="K69" s="21">
        <f>+'[7]19'!$O$29/10^6</f>
        <v>1.8209999999999999E-3</v>
      </c>
      <c r="L69" s="21">
        <f>+'[7]19'!$Q$29/10^6</f>
        <v>8.2030000000000002E-3</v>
      </c>
      <c r="M69" s="21">
        <f>+'[7]19'!$R$29/10^6</f>
        <v>1.5535E-2</v>
      </c>
      <c r="N69" s="21">
        <f>+'[7]19'!$S$29/10^6</f>
        <v>1.2924E-2</v>
      </c>
      <c r="O69" s="22">
        <f t="shared" si="4"/>
        <v>0.16831069999999995</v>
      </c>
    </row>
    <row r="70" spans="1:15">
      <c r="A70" s="10">
        <v>1012</v>
      </c>
      <c r="B70" s="10" t="s">
        <v>21</v>
      </c>
      <c r="C70" s="21">
        <f>+'[7]20'!$E$29/10^6</f>
        <v>9.9931000000000006E-2</v>
      </c>
      <c r="D70" s="21">
        <f>+'[7]20'!$F$29/10^6</f>
        <v>9.9127999999999994E-2</v>
      </c>
      <c r="E70" s="21">
        <f>+'[7]20'!$G$29/10^6</f>
        <v>9.8721000000000003E-2</v>
      </c>
      <c r="F70" s="21">
        <f>+'[7]20'!$I$29/10^6</f>
        <v>9.8437999999999998E-2</v>
      </c>
      <c r="G70" s="21">
        <f>+'[7]20'!$J$29/10^6</f>
        <v>9.6818000000000001E-2</v>
      </c>
      <c r="H70" s="21">
        <f>+'[7]20'!$K$29/10^6</f>
        <v>9.2488000000000001E-2</v>
      </c>
      <c r="I70" s="21">
        <f>+'[7]20'!$M$29/10^6</f>
        <v>9.8194000000000004E-2</v>
      </c>
      <c r="J70" s="21">
        <f>+'[7]20'!$N$29/10^6</f>
        <v>0.103338</v>
      </c>
      <c r="K70" s="21">
        <f>+'[7]20'!$O$29/10^6</f>
        <v>7.8572000000000003E-2</v>
      </c>
      <c r="L70" s="21">
        <f>+'[7]20'!$Q$29/10^6</f>
        <v>8.7060999999999999E-2</v>
      </c>
      <c r="M70" s="21">
        <f>+'[7]20'!$R$29/10^6</f>
        <v>9.3994999999999995E-2</v>
      </c>
      <c r="N70" s="21">
        <f>+'[7]20'!$S$29/10^6</f>
        <v>8.4329000000000001E-2</v>
      </c>
      <c r="O70" s="22">
        <f t="shared" si="4"/>
        <v>1.131013</v>
      </c>
    </row>
    <row r="71" spans="1:15">
      <c r="A71" s="10">
        <v>1013</v>
      </c>
      <c r="B71" s="10" t="s">
        <v>22</v>
      </c>
      <c r="C71" s="21">
        <f>+'[7]21'!$E$29/10^6</f>
        <v>4.3119999999999999E-3</v>
      </c>
      <c r="D71" s="21">
        <f>+'[7]21'!$F$29/10^6</f>
        <v>5.4469999999999996E-3</v>
      </c>
      <c r="E71" s="21">
        <f>+'[7]21'!$G$29/10^6</f>
        <v>4.8390000000000004E-3</v>
      </c>
      <c r="F71" s="21">
        <f>+'[7]21'!$I$29/10^6</f>
        <v>5.4489999999999999E-3</v>
      </c>
      <c r="G71" s="21">
        <f>+'[7]21'!$J$29/10^6</f>
        <v>5.0090000000000004E-3</v>
      </c>
      <c r="H71" s="21">
        <f>+'[7]21'!$K$29/10^6</f>
        <v>5.2859999999999999E-3</v>
      </c>
      <c r="I71" s="21">
        <f>+'[7]21'!$M$29/10^6</f>
        <v>6.1929999999999997E-3</v>
      </c>
      <c r="J71" s="21">
        <f>+'[7]21'!$N$29/10^6</f>
        <v>5.8780000000000004E-3</v>
      </c>
      <c r="K71" s="21">
        <f>+'[7]21'!$O$29/10^6</f>
        <v>6.019E-3</v>
      </c>
      <c r="L71" s="21">
        <f>+'[7]21'!$Q$29/10^6</f>
        <v>5.79E-3</v>
      </c>
      <c r="M71" s="21">
        <f>+'[7]21'!$R$29/10^6</f>
        <v>5.2880000000000002E-3</v>
      </c>
      <c r="N71" s="21">
        <f>+'[7]21'!$S$29/10^6</f>
        <v>5.1599999999999997E-3</v>
      </c>
      <c r="O71" s="22">
        <f t="shared" si="4"/>
        <v>6.4670000000000005E-2</v>
      </c>
    </row>
    <row r="72" spans="1:15">
      <c r="A72" s="10">
        <v>1014</v>
      </c>
      <c r="B72" s="10" t="s">
        <v>23</v>
      </c>
      <c r="C72" s="21">
        <f>+'[7]22'!$E$29/10^6</f>
        <v>0.27838021999999996</v>
      </c>
      <c r="D72" s="21">
        <f>+'[7]22'!$F$29/10^6</f>
        <v>0.22977419000000007</v>
      </c>
      <c r="E72" s="21">
        <f>+'[7]22'!$G$29/10^6</f>
        <v>0.23027238</v>
      </c>
      <c r="F72" s="21">
        <f>+'[7]22'!$I$29/10^6</f>
        <v>0.20408014000000002</v>
      </c>
      <c r="G72" s="21">
        <f>+'[7]22'!$J$29/10^6</f>
        <v>0.17591518000000006</v>
      </c>
      <c r="H72" s="21">
        <f>+'[7]22'!$K$29/10^6</f>
        <v>0.29557918999999994</v>
      </c>
      <c r="I72" s="21">
        <f>+'[7]22'!$M$29/10^6</f>
        <v>0.22628052000000001</v>
      </c>
      <c r="J72" s="21">
        <f>+'[7]22'!$N$29/10^6</f>
        <v>0.17555498999999999</v>
      </c>
      <c r="K72" s="21">
        <f>+'[7]22'!$O$29/10^6</f>
        <v>0.22200252000000001</v>
      </c>
      <c r="L72" s="21">
        <f>+'[7]22'!$Q$29/10^6</f>
        <v>0.26814173000000008</v>
      </c>
      <c r="M72" s="21">
        <f>+'[7]22'!$R$29/10^6</f>
        <v>0.32608707000000009</v>
      </c>
      <c r="N72" s="21">
        <f>+'[7]22'!$S$29/10^6</f>
        <v>0.17804679000000004</v>
      </c>
      <c r="O72" s="22">
        <f t="shared" si="4"/>
        <v>2.8101149200000006</v>
      </c>
    </row>
    <row r="73" spans="1:15">
      <c r="A73" s="10">
        <v>1015</v>
      </c>
      <c r="B73" s="10" t="s">
        <v>24</v>
      </c>
      <c r="C73" s="21">
        <f>+'[7]23'!$E$29/10^6</f>
        <v>1.1290529999999998E-2</v>
      </c>
      <c r="D73" s="21">
        <f>+'[7]23'!$F$29/10^6</f>
        <v>1.2848500000000001E-2</v>
      </c>
      <c r="E73" s="21">
        <f>+'[7]23'!$G$29/10^6</f>
        <v>1.5892880000000005E-2</v>
      </c>
      <c r="F73" s="21">
        <f>+'[7]23'!$I$29/10^6</f>
        <v>2.2005899999999995E-2</v>
      </c>
      <c r="G73" s="21">
        <f>+'[7]23'!$J$29/10^6</f>
        <v>2.0771999999999999E-2</v>
      </c>
      <c r="H73" s="21">
        <f>+'[7]23'!$K$29/10^6</f>
        <v>2.1232900000000002E-2</v>
      </c>
      <c r="I73" s="21">
        <f>+'[7]23'!$M$29/10^6</f>
        <v>2.0015419999999999E-2</v>
      </c>
      <c r="J73" s="21">
        <f>+'[7]23'!$N$29/10^6</f>
        <v>1.6338300000000004E-2</v>
      </c>
      <c r="K73" s="21">
        <f>+'[7]23'!$O$29/10^6</f>
        <v>1.63675E-2</v>
      </c>
      <c r="L73" s="21">
        <f>+'[7]23'!$Q$29/10^6</f>
        <v>1.6105100000000004E-2</v>
      </c>
      <c r="M73" s="21">
        <f>+'[7]23'!$R$29/10^6</f>
        <v>1.6003699999999996E-2</v>
      </c>
      <c r="N73" s="21">
        <f>+'[7]23'!$S$29/10^6</f>
        <v>3.7672399999999995E-2</v>
      </c>
      <c r="O73" s="22">
        <f t="shared" si="4"/>
        <v>0.22654512999999998</v>
      </c>
    </row>
    <row r="74" spans="1:15">
      <c r="A74" s="10">
        <v>1016</v>
      </c>
      <c r="B74" s="10" t="s">
        <v>25</v>
      </c>
      <c r="C74" s="21">
        <f>+'[7]24'!$E$29/10^6</f>
        <v>4.7026199999999997E-2</v>
      </c>
      <c r="D74" s="21">
        <f>+'[7]24'!$F$29/10^6</f>
        <v>4.09565E-2</v>
      </c>
      <c r="E74" s="21">
        <f>+'[7]24'!$G$29/10^6</f>
        <v>5.1402399999999994E-2</v>
      </c>
      <c r="F74" s="21">
        <f>+'[7]24'!$I$29/10^6</f>
        <v>4.6250199999999998E-2</v>
      </c>
      <c r="G74" s="21">
        <f>+'[7]24'!$J$29/10^6</f>
        <v>4.5936289999999991E-2</v>
      </c>
      <c r="H74" s="21">
        <f>+'[7]24'!$K$29/10^6</f>
        <v>5.2158710000000004E-2</v>
      </c>
      <c r="I74" s="21">
        <f>+'[7]24'!$M$29/10^6</f>
        <v>4.4813100000000008E-2</v>
      </c>
      <c r="J74" s="21">
        <f>+'[7]24'!$N$29/10^6</f>
        <v>3.8605600000000004E-2</v>
      </c>
      <c r="K74" s="21">
        <f>+'[7]24'!$O$29/10^6</f>
        <v>4.2653399999999994E-2</v>
      </c>
      <c r="L74" s="21">
        <f>+'[7]24'!$Q$29/10^6</f>
        <v>4.2727500000000002E-2</v>
      </c>
      <c r="M74" s="21">
        <f>+'[7]24'!$R$29/10^6</f>
        <v>3.8208300000000001E-2</v>
      </c>
      <c r="N74" s="21">
        <f>+'[7]24'!$S$29/10^6</f>
        <v>3.6965100000000008E-2</v>
      </c>
      <c r="O74" s="22">
        <f t="shared" si="4"/>
        <v>0.52770329999999999</v>
      </c>
    </row>
    <row r="75" spans="1:15">
      <c r="A75" s="10">
        <v>1017</v>
      </c>
      <c r="B75" s="10" t="s">
        <v>26</v>
      </c>
      <c r="C75" s="21">
        <f>+'[7]25'!$E$29/10^6</f>
        <v>6.0228999999999998E-2</v>
      </c>
      <c r="D75" s="21">
        <f>+'[7]25'!$F$29/10^6</f>
        <v>3.4512000000000001E-2</v>
      </c>
      <c r="E75" s="21">
        <f>+'[7]25'!$G$29/10^6</f>
        <v>5.1194839999999998E-2</v>
      </c>
      <c r="F75" s="21">
        <f>+'[7]25'!$I$29/10^6</f>
        <v>5.3316239999999994E-2</v>
      </c>
      <c r="G75" s="21">
        <f>+'[7]25'!$J$29/10^6</f>
        <v>2.9815959999999992E-2</v>
      </c>
      <c r="H75" s="21">
        <f>+'[7]25'!$K$29/10^6</f>
        <v>7.9657039999999985E-2</v>
      </c>
      <c r="I75" s="21">
        <f>+'[7]25'!$M$29/10^6</f>
        <v>4.0759549999999992E-2</v>
      </c>
      <c r="J75" s="21">
        <f>+'[7]25'!$N$29/10^6</f>
        <v>4.7794010000000012E-2</v>
      </c>
      <c r="K75" s="21">
        <f>+'[7]25'!$O$29/10^6</f>
        <v>4.0209309999999998E-2</v>
      </c>
      <c r="L75" s="21">
        <f>+'[7]25'!$Q$29/10^6</f>
        <v>7.3777859999999987E-2</v>
      </c>
      <c r="M75" s="21">
        <f>+'[7]25'!$R$29/10^6</f>
        <v>0.12799394</v>
      </c>
      <c r="N75" s="21">
        <f>+'[7]25'!$S$29/10^6</f>
        <v>0.12490715999999998</v>
      </c>
      <c r="O75" s="22">
        <f t="shared" si="4"/>
        <v>0.76416690999999992</v>
      </c>
    </row>
    <row r="76" spans="1:15">
      <c r="A76" s="10">
        <v>1018</v>
      </c>
      <c r="B76" s="10" t="s">
        <v>27</v>
      </c>
      <c r="C76" s="21">
        <f>+'[7]26'!$E$29/10^6</f>
        <v>3.5647999999999999E-2</v>
      </c>
      <c r="D76" s="21">
        <f>+'[7]26'!$F$29/10^6</f>
        <v>4.0444000000000001E-2</v>
      </c>
      <c r="E76" s="21">
        <f>+'[7]26'!$G$29/10^6</f>
        <v>3.9487000000000001E-2</v>
      </c>
      <c r="F76" s="21">
        <f>+'[7]26'!$I$29/10^6</f>
        <v>3.8025000000000003E-2</v>
      </c>
      <c r="G76" s="21">
        <f>+'[7]26'!$J$29/10^6</f>
        <v>2.8923000000000001E-2</v>
      </c>
      <c r="H76" s="21">
        <f>+'[7]26'!$K$29/10^6</f>
        <v>3.1511999999999998E-2</v>
      </c>
      <c r="I76" s="21">
        <f>+'[7]26'!$M$29/10^6</f>
        <v>2.8496E-2</v>
      </c>
      <c r="J76" s="21">
        <f>+'[7]26'!$N$29/10^6</f>
        <v>3.1407999999999998E-2</v>
      </c>
      <c r="K76" s="21">
        <f>+'[7]26'!$O$29/10^6</f>
        <v>2.9332E-2</v>
      </c>
      <c r="L76" s="21">
        <f>+'[7]26'!$Q$29/10^6</f>
        <v>3.1856000000000002E-2</v>
      </c>
      <c r="M76" s="21">
        <f>+'[7]26'!$R$29/10^6</f>
        <v>3.1759999999999997E-2</v>
      </c>
      <c r="N76" s="21">
        <f>+'[7]26'!$S$29/10^6</f>
        <v>2.7664999999999999E-2</v>
      </c>
      <c r="O76" s="22">
        <f t="shared" si="4"/>
        <v>0.39455600000000002</v>
      </c>
    </row>
    <row r="77" spans="1:15">
      <c r="A77" s="10">
        <v>1019</v>
      </c>
      <c r="B77" s="10" t="s">
        <v>28</v>
      </c>
      <c r="C77" s="21">
        <f>+'[7]27'!$E$29/10^6</f>
        <v>2.1604999999999999E-2</v>
      </c>
      <c r="D77" s="21">
        <f>+'[7]27'!$F$29/10^6</f>
        <v>2.1977E-2</v>
      </c>
      <c r="E77" s="21">
        <f>+'[7]27'!$G$29/10^6</f>
        <v>2.0580999999999999E-2</v>
      </c>
      <c r="F77" s="21">
        <f>+'[7]27'!$I$29/10^6</f>
        <v>1.9429999999999999E-2</v>
      </c>
      <c r="G77" s="21">
        <f>+'[7]27'!$J$29/10^6</f>
        <v>1.6670999999999998E-2</v>
      </c>
      <c r="H77" s="21">
        <f>+'[7]27'!$K$29/10^6</f>
        <v>2.1513000000000001E-2</v>
      </c>
      <c r="I77" s="21">
        <f>+'[7]27'!$M$29/10^6</f>
        <v>1.8641999999999999E-2</v>
      </c>
      <c r="J77" s="21">
        <f>+'[7]27'!$N$29/10^6</f>
        <v>1.8792E-2</v>
      </c>
      <c r="K77" s="21">
        <f>+'[7]27'!$O$29/10^6</f>
        <v>2.0310000000000002E-2</v>
      </c>
      <c r="L77" s="21">
        <f>+'[7]27'!$Q$29/10^6</f>
        <v>1.7236999999999999E-2</v>
      </c>
      <c r="M77" s="21">
        <f>+'[7]27'!$R$29/10^6</f>
        <v>1.7201000000000001E-2</v>
      </c>
      <c r="N77" s="21">
        <f>+'[7]27'!$S$29/10^6</f>
        <v>1.7439E-2</v>
      </c>
      <c r="O77" s="22">
        <f t="shared" si="4"/>
        <v>0.23139799999999999</v>
      </c>
    </row>
    <row r="78" spans="1:15">
      <c r="A78" s="10">
        <v>1020</v>
      </c>
      <c r="B78" s="10" t="s">
        <v>29</v>
      </c>
      <c r="C78" s="21">
        <f>+'[7]28'!$E$29/10^6</f>
        <v>0.135431</v>
      </c>
      <c r="D78" s="21">
        <f>+'[7]28'!$F$29/10^6</f>
        <v>0.117566</v>
      </c>
      <c r="E78" s="21">
        <f>+'[7]28'!$G$29/10^6</f>
        <v>0.145759</v>
      </c>
      <c r="F78" s="21">
        <f>+'[7]28'!$I$29/10^6</f>
        <v>0.105541</v>
      </c>
      <c r="G78" s="21">
        <f>+'[7]28'!$J$29/10^6</f>
        <v>9.5329999999999998E-2</v>
      </c>
      <c r="H78" s="21">
        <f>+'[7]28'!$K$29/10^6</f>
        <v>9.4117000000000006E-2</v>
      </c>
      <c r="I78" s="21">
        <f>+'[7]28'!$M$29/10^6</f>
        <v>8.7861999999999996E-2</v>
      </c>
      <c r="J78" s="21">
        <f>+'[7]28'!$N$29/10^6</f>
        <v>8.9247000000000007E-2</v>
      </c>
      <c r="K78" s="21">
        <f>+'[7]28'!$O$29/10^6</f>
        <v>9.3294000000000002E-2</v>
      </c>
      <c r="L78" s="21">
        <f>+'[7]28'!$Q$29/10^6</f>
        <v>8.9789999999999995E-2</v>
      </c>
      <c r="M78" s="21">
        <f>+'[7]28'!$R$29/10^6</f>
        <v>9.9325999999999998E-2</v>
      </c>
      <c r="N78" s="21">
        <f>+'[7]28'!$S$29/10^6</f>
        <v>0.10066899999999999</v>
      </c>
      <c r="O78" s="22">
        <f t="shared" si="4"/>
        <v>1.2539319999999998</v>
      </c>
    </row>
    <row r="79" spans="1:15">
      <c r="A79" s="10">
        <v>1021</v>
      </c>
      <c r="B79" s="10" t="s">
        <v>30</v>
      </c>
      <c r="C79" s="21">
        <f>+'[7]29'!$E$29/10^6</f>
        <v>1.2078999999999999E-2</v>
      </c>
      <c r="D79" s="21">
        <f>+'[7]29'!$F$29/10^6</f>
        <v>1.2903E-2</v>
      </c>
      <c r="E79" s="21">
        <f>+'[7]29'!$G$29/10^6</f>
        <v>1.1554E-2</v>
      </c>
      <c r="F79" s="21">
        <f>+'[7]29'!$I$29/10^6</f>
        <v>1.6761999999999999E-2</v>
      </c>
      <c r="G79" s="21">
        <f>+'[7]29'!$J$29/10^6</f>
        <v>1.1521E-2</v>
      </c>
      <c r="H79" s="21">
        <f>+'[7]29'!$K$29/10^6</f>
        <v>1.1122999999999999E-2</v>
      </c>
      <c r="I79" s="21">
        <f>+'[7]29'!$M$29/10^6</f>
        <v>1.3186E-2</v>
      </c>
      <c r="J79" s="21">
        <f>+'[7]29'!$N$29/10^6</f>
        <v>1.3136999999999999E-2</v>
      </c>
      <c r="K79" s="21">
        <f>+'[7]29'!$O$29/10^6</f>
        <v>1.3625E-2</v>
      </c>
      <c r="L79" s="21">
        <f>+'[7]29'!$Q$29/10^6</f>
        <v>1.3698E-2</v>
      </c>
      <c r="M79" s="21">
        <f>+'[7]29'!$R$29/10^6</f>
        <v>1.3557E-2</v>
      </c>
      <c r="N79" s="21">
        <f>+'[7]29'!$S$29/10^6</f>
        <v>1.295E-2</v>
      </c>
      <c r="O79" s="22">
        <f t="shared" si="4"/>
        <v>0.15609499999999996</v>
      </c>
    </row>
    <row r="80" spans="1:15">
      <c r="A80" s="10">
        <v>1022</v>
      </c>
      <c r="B80" s="10" t="s">
        <v>31</v>
      </c>
      <c r="C80" s="21">
        <f>+'[7]30'!$E$29/10^6</f>
        <v>0.16197300000000001</v>
      </c>
      <c r="D80" s="21">
        <f>+'[7]30'!$F$29/10^6</f>
        <v>0.104888</v>
      </c>
      <c r="E80" s="21">
        <f>+'[7]30'!$G$29/10^6</f>
        <v>0.17219300000000001</v>
      </c>
      <c r="F80" s="21">
        <f>+'[7]30'!$I$29/10^6</f>
        <v>0.12359299999999999</v>
      </c>
      <c r="G80" s="21">
        <f>+'[7]30'!$J$29/10^6</f>
        <v>0.13147700000000001</v>
      </c>
      <c r="H80" s="21">
        <f>+'[7]30'!$K$29/10^6</f>
        <v>0.219975</v>
      </c>
      <c r="I80" s="21">
        <f>+'[7]30'!$M$29/10^6</f>
        <v>0.17074300000000001</v>
      </c>
      <c r="J80" s="21">
        <f>+'[7]30'!$N$29/10^6</f>
        <v>0.20724100000000001</v>
      </c>
      <c r="K80" s="21">
        <f>+'[7]30'!$O$29/10^6</f>
        <v>0.156364</v>
      </c>
      <c r="L80" s="21">
        <f>+'[7]30'!$Q$29/10^6</f>
        <v>0.15062400000000001</v>
      </c>
      <c r="M80" s="21">
        <f>+'[7]30'!$R$29/10^6</f>
        <v>0.14338999999999999</v>
      </c>
      <c r="N80" s="21">
        <f>+'[7]30'!$S$29/10^6</f>
        <v>0.18299399999999999</v>
      </c>
      <c r="O80" s="22">
        <f t="shared" si="4"/>
        <v>1.9254549999999999</v>
      </c>
    </row>
    <row r="81" spans="1:15">
      <c r="A81" s="10">
        <v>1023</v>
      </c>
      <c r="B81" s="10" t="s">
        <v>32</v>
      </c>
      <c r="C81" s="21">
        <f>+'[7]31'!$E$29/10^6</f>
        <v>3.0161E-2</v>
      </c>
      <c r="D81" s="21">
        <f>+'[7]31'!$F$29/10^6</f>
        <v>3.0349000000000001E-2</v>
      </c>
      <c r="E81" s="21">
        <f>+'[7]31'!$G$29/10^6</f>
        <v>3.2154000000000002E-2</v>
      </c>
      <c r="F81" s="21">
        <f>+'[7]31'!$I$29/10^6</f>
        <v>2.4733000000000002E-2</v>
      </c>
      <c r="G81" s="21">
        <f>+'[7]31'!$J$29/10^6</f>
        <v>3.0610999999999999E-2</v>
      </c>
      <c r="H81" s="21">
        <f>+'[7]31'!$K$29/10^6</f>
        <v>4.7001000000000001E-2</v>
      </c>
      <c r="I81" s="21">
        <f>+'[7]31'!$M$29/10^6</f>
        <v>4.7926000000000003E-2</v>
      </c>
      <c r="J81" s="21">
        <f>+'[7]31'!$N$29/10^6</f>
        <v>4.5362E-2</v>
      </c>
      <c r="K81" s="21">
        <f>+'[7]31'!$O$29/10^6</f>
        <v>3.8913000000000003E-2</v>
      </c>
      <c r="L81" s="21">
        <f>+'[7]31'!$Q$29/10^6</f>
        <v>3.2958000000000001E-2</v>
      </c>
      <c r="M81" s="21">
        <f>+'[7]31'!$R$29/10^6</f>
        <v>3.5297000000000002E-2</v>
      </c>
      <c r="N81" s="21">
        <f>+'[7]31'!$S$29/10^6</f>
        <v>3.9296999999999999E-2</v>
      </c>
      <c r="O81" s="22">
        <f t="shared" si="4"/>
        <v>0.43476199999999998</v>
      </c>
    </row>
    <row r="82" spans="1:15">
      <c r="A82" s="10">
        <v>1024</v>
      </c>
      <c r="B82" s="10" t="s">
        <v>33</v>
      </c>
      <c r="C82" s="21">
        <f>+'[7]32'!$E$29/10^6</f>
        <v>0.18772838</v>
      </c>
      <c r="D82" s="21">
        <f>+'[7]32'!$F$29/10^6</f>
        <v>0.13633608999999997</v>
      </c>
      <c r="E82" s="21">
        <f>+'[7]32'!$G$29/10^6</f>
        <v>0.20322816000000002</v>
      </c>
      <c r="F82" s="21">
        <f>+'[7]32'!$I$29/10^6</f>
        <v>0.18039731000000006</v>
      </c>
      <c r="G82" s="21">
        <f>+'[7]32'!$J$29/10^6</f>
        <v>0.11102655000000004</v>
      </c>
      <c r="H82" s="21">
        <f>+'[7]32'!$K$29/10^6</f>
        <v>0.17397653000000002</v>
      </c>
      <c r="I82" s="21">
        <f>+'[7]32'!$M$29/10^6</f>
        <v>0.107712</v>
      </c>
      <c r="J82" s="21">
        <f>+'[7]32'!$N$29/10^6</f>
        <v>0.157358</v>
      </c>
      <c r="K82" s="21">
        <f>+'[7]32'!$O$29/10^6</f>
        <v>0.123669</v>
      </c>
      <c r="L82" s="21">
        <f>+'[7]32'!$Q$29/10^6</f>
        <v>0.13837780000000005</v>
      </c>
      <c r="M82" s="21">
        <f>+'[7]32'!$R$29/10^6</f>
        <v>0.12270300000000001</v>
      </c>
      <c r="N82" s="21">
        <f>+'[7]32'!$S$29/10^6</f>
        <v>0.104821</v>
      </c>
      <c r="O82" s="22">
        <f t="shared" si="4"/>
        <v>1.7473338200000001</v>
      </c>
    </row>
    <row r="83" spans="1:15">
      <c r="A83" s="10">
        <v>1025</v>
      </c>
      <c r="B83" s="10" t="s">
        <v>34</v>
      </c>
      <c r="C83" s="21">
        <f>+'[7]33'!$E$29/10^6</f>
        <v>3.9951589999999995E-2</v>
      </c>
      <c r="D83" s="21">
        <f>+'[7]33'!$F$29/10^6</f>
        <v>2.9415360000000002E-2</v>
      </c>
      <c r="E83" s="21">
        <f>+'[7]33'!$G$29/10^6</f>
        <v>3.4580490000000005E-2</v>
      </c>
      <c r="F83" s="21">
        <f>+'[7]33'!$I$29/10^6</f>
        <v>3.0682929999999994E-2</v>
      </c>
      <c r="G83" s="21">
        <f>+'[7]33'!$J$29/10^6</f>
        <v>2.4849089999999997E-2</v>
      </c>
      <c r="H83" s="21">
        <f>+'[7]33'!$K$29/10^6</f>
        <v>3.9805630000000002E-2</v>
      </c>
      <c r="I83" s="21">
        <f>+'[7]33'!$M$29/10^6</f>
        <v>3.4237160000000003E-2</v>
      </c>
      <c r="J83" s="21">
        <f>+'[7]33'!$N$29/10^6</f>
        <v>2.5523229999999997E-2</v>
      </c>
      <c r="K83" s="21">
        <f>+'[7]33'!$O$29/10^6</f>
        <v>2.0260830000000001E-2</v>
      </c>
      <c r="L83" s="21">
        <f>+'[7]33'!$Q$29/10^6</f>
        <v>2.4010179999999992E-2</v>
      </c>
      <c r="M83" s="21">
        <f>+'[7]33'!$R$29/10^6</f>
        <v>2.3573880000000005E-2</v>
      </c>
      <c r="N83" s="21">
        <f>+'[7]33'!$S$29/10^6</f>
        <v>2.1416729999999995E-2</v>
      </c>
      <c r="O83" s="22">
        <f t="shared" si="4"/>
        <v>0.34830709999999998</v>
      </c>
    </row>
    <row r="84" spans="1:15">
      <c r="A84" s="10">
        <v>1026</v>
      </c>
      <c r="B84" s="10" t="s">
        <v>35</v>
      </c>
      <c r="C84" s="21">
        <f>+'[7]34'!$E$29/10^6</f>
        <v>4.2849999999999997E-3</v>
      </c>
      <c r="D84" s="21">
        <f>+'[7]34'!$F$29/10^6</f>
        <v>5.5110000000000003E-3</v>
      </c>
      <c r="E84" s="21">
        <f>+'[7]34'!$G$29/10^6</f>
        <v>7.9369999999999996E-3</v>
      </c>
      <c r="F84" s="21">
        <f>+'[7]34'!$I$29/10^6</f>
        <v>8.0059999999999992E-3</v>
      </c>
      <c r="G84" s="21">
        <f>+'[7]34'!$J$29/10^6</f>
        <v>5.4850000000000003E-3</v>
      </c>
      <c r="H84" s="21">
        <f>+'[7]34'!$K$29/10^6</f>
        <v>1.355E-2</v>
      </c>
      <c r="I84" s="21">
        <f>+'[7]34'!$M$29/10^6</f>
        <v>2.3779999999999999E-3</v>
      </c>
      <c r="J84" s="21">
        <f>+'[7]34'!$N$29/10^6</f>
        <v>8.2269999999999999E-3</v>
      </c>
      <c r="K84" s="21">
        <f>+'[7]34'!$O$29/10^6</f>
        <v>6.8900000000000003E-3</v>
      </c>
      <c r="L84" s="21">
        <f>+'[7]34'!$Q$29/10^6</f>
        <v>4.7889999999999999E-3</v>
      </c>
      <c r="M84" s="21">
        <f>+'[7]34'!$R$29/10^6</f>
        <v>7.7250000000000001E-3</v>
      </c>
      <c r="N84" s="21">
        <f>+'[7]34'!$S$29/10^6</f>
        <v>7.0210000000000003E-3</v>
      </c>
      <c r="O84" s="22">
        <f t="shared" si="4"/>
        <v>8.1803999999999988E-2</v>
      </c>
    </row>
    <row r="85" spans="1:15">
      <c r="A85" s="10">
        <v>1027</v>
      </c>
      <c r="B85" s="10" t="s">
        <v>36</v>
      </c>
      <c r="C85" s="21">
        <f>+'[7]35'!$E$29/10^6</f>
        <v>1.7351999999999999E-2</v>
      </c>
      <c r="D85" s="21">
        <f>+'[7]35'!$F$29/10^6</f>
        <v>1.5852999999999999E-2</v>
      </c>
      <c r="E85" s="21">
        <f>+'[7]35'!$G$29/10^6</f>
        <v>1.6102000000000002E-2</v>
      </c>
      <c r="F85" s="21">
        <f>+'[7]35'!$I$29/10^6</f>
        <v>1.5386E-2</v>
      </c>
      <c r="G85" s="21">
        <f>+'[7]35'!$J$29/10^6</f>
        <v>1.0746E-2</v>
      </c>
      <c r="H85" s="21">
        <f>+'[7]35'!$K$29/10^6</f>
        <v>1.2836E-2</v>
      </c>
      <c r="I85" s="21">
        <f>+'[7]35'!$M$29/10^6</f>
        <v>1.2593E-2</v>
      </c>
      <c r="J85" s="21">
        <f>+'[7]35'!$N$29/10^6</f>
        <v>1.1527000000000001E-2</v>
      </c>
      <c r="K85" s="21">
        <f>+'[7]35'!$O$29/10^6</f>
        <v>1.2900999999999999E-2</v>
      </c>
      <c r="L85" s="21">
        <f>+'[7]35'!$Q$29/10^6</f>
        <v>1.0583E-2</v>
      </c>
      <c r="M85" s="21">
        <f>+'[7]35'!$R$29/10^6</f>
        <v>8.6040000000000005E-3</v>
      </c>
      <c r="N85" s="21">
        <f>+'[7]35'!$S$29/10^6</f>
        <v>9.6030000000000004E-3</v>
      </c>
      <c r="O85" s="22">
        <f t="shared" si="4"/>
        <v>0.15408600000000003</v>
      </c>
    </row>
    <row r="86" spans="1:15">
      <c r="A86" s="10">
        <v>1028</v>
      </c>
      <c r="B86" s="10" t="s">
        <v>37</v>
      </c>
      <c r="C86" s="21">
        <f>+'[7]36'!$E$29/10^6</f>
        <v>0.12603600000000001</v>
      </c>
      <c r="D86" s="21">
        <f>+'[7]36'!$F$29/10^6</f>
        <v>0.124718</v>
      </c>
      <c r="E86" s="21">
        <f>+'[7]36'!$G$29/10^6</f>
        <v>0.117992</v>
      </c>
      <c r="F86" s="21">
        <f>+'[7]36'!$I$29/10^6</f>
        <v>0.12661</v>
      </c>
      <c r="G86" s="21">
        <f>+'[7]36'!$J$29/10^6</f>
        <v>0.117648</v>
      </c>
      <c r="H86" s="21">
        <f>+'[7]36'!$K$29/10^6</f>
        <v>0.117949</v>
      </c>
      <c r="I86" s="21">
        <f>+'[7]36'!$M$29/10^6</f>
        <v>0.13626099999999999</v>
      </c>
      <c r="J86" s="21">
        <f>+'[7]36'!$N$29/10^6</f>
        <v>0.12766</v>
      </c>
      <c r="K86" s="21">
        <f>+'[7]36'!$O$29/10^6</f>
        <v>0.136183</v>
      </c>
      <c r="L86" s="21">
        <f>+'[7]36'!$Q$29/10^6</f>
        <v>0.129556</v>
      </c>
      <c r="M86" s="21">
        <f>+'[7]36'!$R$29/10^6</f>
        <v>0.12886600000000001</v>
      </c>
      <c r="N86" s="21">
        <f>+'[7]36'!$S$29/10^6</f>
        <v>0.11617</v>
      </c>
      <c r="O86" s="22">
        <f t="shared" si="4"/>
        <v>1.505649</v>
      </c>
    </row>
    <row r="87" spans="1:15">
      <c r="A87" s="10">
        <v>1029</v>
      </c>
      <c r="B87" s="10" t="s">
        <v>38</v>
      </c>
      <c r="C87" s="21">
        <f>+'[7]37'!$E$29/10^6</f>
        <v>8.2699999999999996E-3</v>
      </c>
      <c r="D87" s="21">
        <f>+'[7]37'!$F$29/10^6</f>
        <v>8.8240000000000002E-3</v>
      </c>
      <c r="E87" s="21">
        <f>+'[7]37'!$G$29/10^6</f>
        <v>8.6040000000000005E-3</v>
      </c>
      <c r="F87" s="21">
        <f>+'[7]37'!$I$29/10^6</f>
        <v>9.195E-3</v>
      </c>
      <c r="G87" s="21">
        <f>+'[7]37'!$J$29/10^6</f>
        <v>8.5730000000000008E-3</v>
      </c>
      <c r="H87" s="21">
        <f>+'[7]37'!$K$29/10^6</f>
        <v>9.2980000000000007E-3</v>
      </c>
      <c r="I87" s="21">
        <f>+'[7]37'!$M$29/10^6</f>
        <v>9.2650000000000007E-3</v>
      </c>
      <c r="J87" s="21">
        <f>+'[7]37'!$N$29/10^6</f>
        <v>1.0226000000000001E-2</v>
      </c>
      <c r="K87" s="21">
        <f>+'[7]37'!$O$29/10^6</f>
        <v>9.6460000000000001E-3</v>
      </c>
      <c r="L87" s="21">
        <f>+'[7]37'!$Q$29/10^6</f>
        <v>1.0009000000000001E-2</v>
      </c>
      <c r="M87" s="21">
        <f>+'[7]37'!$R$29/10^6</f>
        <v>8.796E-3</v>
      </c>
      <c r="N87" s="21">
        <f>+'[7]37'!$S$29/10^6</f>
        <v>8.6770000000000007E-3</v>
      </c>
      <c r="O87" s="22">
        <f t="shared" si="4"/>
        <v>0.10938300000000002</v>
      </c>
    </row>
    <row r="88" spans="1:15">
      <c r="A88" s="15">
        <v>1030</v>
      </c>
      <c r="B88" s="15" t="s">
        <v>18</v>
      </c>
      <c r="C88" s="23">
        <f>+'[7]17'!$E$29/10^6</f>
        <v>1.6629999999999999E-2</v>
      </c>
      <c r="D88" s="23">
        <f>+'[7]17'!$F$29/10^6</f>
        <v>1.5949999999999999E-2</v>
      </c>
      <c r="E88" s="23">
        <f>+'[7]17'!$G$29/10^6</f>
        <v>1.7236000000000001E-2</v>
      </c>
      <c r="F88" s="23">
        <f>+'[7]17'!$I$29/10^6</f>
        <v>1.7389999999999999E-2</v>
      </c>
      <c r="G88" s="23">
        <f>+'[7]17'!$J$29/10^6</f>
        <v>1.4224000000000001E-2</v>
      </c>
      <c r="H88" s="23">
        <f>+'[7]17'!$K$29/10^6</f>
        <v>1.3592999999999999E-2</v>
      </c>
      <c r="I88" s="23">
        <f>+'[7]17'!$M$29/10^6</f>
        <v>1.7728000000000001E-2</v>
      </c>
      <c r="J88" s="23">
        <f>+'[7]17'!$N$29/10^6</f>
        <v>1.7982999999999999E-2</v>
      </c>
      <c r="K88" s="23">
        <f>+'[7]17'!$O$29/10^6</f>
        <v>1.7625999999999999E-2</v>
      </c>
      <c r="L88" s="23">
        <f>+'[7]17'!$Q$29/10^6</f>
        <v>1.7125999999999999E-2</v>
      </c>
      <c r="M88" s="23">
        <f>+'[7]17'!$R$29/10^6</f>
        <v>1.1393E-2</v>
      </c>
      <c r="N88" s="23">
        <f>+'[7]17'!$S$29/10^6</f>
        <v>1.0378999999999999E-2</v>
      </c>
      <c r="O88" s="24">
        <f t="shared" si="4"/>
        <v>0.18725800000000001</v>
      </c>
    </row>
    <row r="89" spans="1:15">
      <c r="A89" s="4">
        <v>10300</v>
      </c>
      <c r="B89" s="4" t="s">
        <v>61</v>
      </c>
      <c r="C89" s="18">
        <f>SUM(C62:C88)</f>
        <v>2.92690049</v>
      </c>
      <c r="D89" s="18">
        <f t="shared" ref="D89:N89" si="5">SUM(D62:D88)</f>
        <v>2.5158040200000005</v>
      </c>
      <c r="E89" s="18">
        <f t="shared" si="5"/>
        <v>2.9125976100000002</v>
      </c>
      <c r="F89" s="18">
        <f t="shared" si="5"/>
        <v>2.5445494999999991</v>
      </c>
      <c r="G89" s="18">
        <f t="shared" si="5"/>
        <v>2.1639147200000002</v>
      </c>
      <c r="H89" s="18">
        <f t="shared" si="5"/>
        <v>3.16818826</v>
      </c>
      <c r="I89" s="18">
        <f t="shared" si="5"/>
        <v>2.5577048600000003</v>
      </c>
      <c r="J89" s="18">
        <f t="shared" si="5"/>
        <v>2.5663786799999997</v>
      </c>
      <c r="K89" s="18">
        <f t="shared" si="5"/>
        <v>2.3304902899999997</v>
      </c>
      <c r="L89" s="18">
        <f t="shared" si="5"/>
        <v>2.4793198200000011</v>
      </c>
      <c r="M89" s="18">
        <f t="shared" si="5"/>
        <v>2.5911085300000001</v>
      </c>
      <c r="N89" s="18">
        <f t="shared" si="5"/>
        <v>2.3735604099999992</v>
      </c>
      <c r="O89" s="18">
        <f t="shared" si="4"/>
        <v>31.130517190000003</v>
      </c>
    </row>
    <row r="90" spans="1:15">
      <c r="A90" s="32"/>
      <c r="B90" s="32"/>
      <c r="C90"/>
      <c r="D90"/>
      <c r="E90"/>
      <c r="F90"/>
      <c r="G90"/>
      <c r="H90"/>
      <c r="I90"/>
      <c r="J90"/>
      <c r="K90"/>
      <c r="L90"/>
      <c r="M90"/>
      <c r="N90"/>
      <c r="O90" s="32"/>
    </row>
    <row r="91" spans="1:15">
      <c r="A91" s="3" t="s">
        <v>55</v>
      </c>
      <c r="B91" s="3" t="s">
        <v>41</v>
      </c>
      <c r="C91" s="3" t="s">
        <v>0</v>
      </c>
      <c r="D91" s="3" t="s">
        <v>1</v>
      </c>
      <c r="E91" s="3" t="s">
        <v>2</v>
      </c>
      <c r="F91" s="3" t="s">
        <v>3</v>
      </c>
      <c r="G91" s="3" t="s">
        <v>4</v>
      </c>
      <c r="H91" s="3" t="s">
        <v>5</v>
      </c>
      <c r="I91" s="3" t="s">
        <v>6</v>
      </c>
      <c r="J91" s="3" t="s">
        <v>7</v>
      </c>
      <c r="K91" s="3" t="s">
        <v>8</v>
      </c>
      <c r="L91" s="3" t="s">
        <v>9</v>
      </c>
      <c r="M91" s="3" t="s">
        <v>10</v>
      </c>
      <c r="N91" s="3" t="s">
        <v>11</v>
      </c>
      <c r="O91" s="3" t="s">
        <v>61</v>
      </c>
    </row>
    <row r="92" spans="1:15">
      <c r="A92" s="7">
        <v>1004</v>
      </c>
      <c r="B92" s="7" t="s">
        <v>99</v>
      </c>
      <c r="C92" s="26">
        <f>+'[7]11'!$E$31</f>
        <v>33.727659140626379</v>
      </c>
      <c r="D92" s="26">
        <f>+'[7]11'!$F$31</f>
        <v>29.247129674118099</v>
      </c>
      <c r="E92" s="26">
        <f>+'[7]11'!$G$31</f>
        <v>33.688694244802562</v>
      </c>
      <c r="F92" s="26">
        <f>+'[7]11'!$I$31</f>
        <v>29.106820554400333</v>
      </c>
      <c r="G92" s="26">
        <f>+'[7]11'!$J$31</f>
        <v>26.773309285601737</v>
      </c>
      <c r="H92" s="26">
        <f>+'[7]11'!$K$31</f>
        <v>36.056638911551609</v>
      </c>
      <c r="I92" s="26">
        <f>+'[7]11'!$M$31</f>
        <v>28.070493460148409</v>
      </c>
      <c r="J92" s="26">
        <f>+'[7]11'!$N$31</f>
        <v>27.507886824900261</v>
      </c>
      <c r="K92" s="26">
        <f>+'[7]11'!$O$31</f>
        <v>25.282219254753862</v>
      </c>
      <c r="L92" s="26">
        <f>+'[7]11'!$Q$31</f>
        <v>27.380796071176089</v>
      </c>
      <c r="M92" s="26">
        <f>+'[7]11'!$R$31</f>
        <v>27.065045894061718</v>
      </c>
      <c r="N92" s="26">
        <f>+'[7]11'!$S$31</f>
        <v>24.340696281866631</v>
      </c>
      <c r="O92" s="27">
        <f>+'[7]11'!$T$31</f>
        <v>29.07609852299705</v>
      </c>
    </row>
    <row r="93" spans="1:15">
      <c r="A93" s="10">
        <v>1005</v>
      </c>
      <c r="B93" s="10" t="s">
        <v>13</v>
      </c>
      <c r="C93" s="28">
        <f>+'[7]12'!$E$31</f>
        <v>13.93428667252207</v>
      </c>
      <c r="D93" s="28">
        <f>+'[7]12'!$F$31</f>
        <v>13.301184223031095</v>
      </c>
      <c r="E93" s="28">
        <f>+'[7]12'!$G$31</f>
        <v>17.255432655293216</v>
      </c>
      <c r="F93" s="28">
        <f>+'[7]12'!$I$31</f>
        <v>14.311730604463463</v>
      </c>
      <c r="G93" s="28">
        <f>+'[7]12'!$J$31</f>
        <v>10.473996047397598</v>
      </c>
      <c r="H93" s="28">
        <f>+'[7]12'!$K$31</f>
        <v>23.069374624679885</v>
      </c>
      <c r="I93" s="28">
        <f>+'[7]12'!$M$31</f>
        <v>17.289575177432969</v>
      </c>
      <c r="J93" s="28">
        <f>+'[7]12'!$N$31</f>
        <v>14.050241210384456</v>
      </c>
      <c r="K93" s="28">
        <f>+'[7]12'!$O$31</f>
        <v>11.647657082076462</v>
      </c>
      <c r="L93" s="28">
        <f>+'[7]12'!$Q$31</f>
        <v>12.389570663714011</v>
      </c>
      <c r="M93" s="28">
        <f>+'[7]12'!$R$31</f>
        <v>12.448076884040985</v>
      </c>
      <c r="N93" s="28">
        <f>+'[7]12'!$S$31</f>
        <v>10.145792476877519</v>
      </c>
      <c r="O93" s="29">
        <f>+'[7]12'!$T$31</f>
        <v>14.25957038709543</v>
      </c>
    </row>
    <row r="94" spans="1:15">
      <c r="A94" s="10">
        <v>1006</v>
      </c>
      <c r="B94" s="10" t="s">
        <v>14</v>
      </c>
      <c r="C94" s="28">
        <f>+'[7]13'!$E$31</f>
        <v>35.689762362168494</v>
      </c>
      <c r="D94" s="28">
        <f>+'[7]13'!$F$31</f>
        <v>31.124086709159304</v>
      </c>
      <c r="E94" s="28">
        <f>+'[7]13'!$G$31</f>
        <v>24.453084439650631</v>
      </c>
      <c r="F94" s="28">
        <f>+'[7]13'!$I$31</f>
        <v>23.281803726038863</v>
      </c>
      <c r="G94" s="28">
        <f>+'[7]13'!$J$31</f>
        <v>18.050255020695182</v>
      </c>
      <c r="H94" s="28">
        <f>+'[7]13'!$K$31</f>
        <v>33.627967260632438</v>
      </c>
      <c r="I94" s="28">
        <f>+'[7]13'!$M$31</f>
        <v>30.558385273651282</v>
      </c>
      <c r="J94" s="28">
        <f>+'[7]13'!$N$31</f>
        <v>25.481339637717888</v>
      </c>
      <c r="K94" s="28">
        <f>+'[7]13'!$O$31</f>
        <v>21.412182195903206</v>
      </c>
      <c r="L94" s="28">
        <f>+'[7]13'!$Q$31</f>
        <v>20.856925697155859</v>
      </c>
      <c r="M94" s="28">
        <f>+'[7]13'!$R$31</f>
        <v>33.702096228701606</v>
      </c>
      <c r="N94" s="28">
        <f>+'[7]13'!$S$31</f>
        <v>36.171437776690574</v>
      </c>
      <c r="O94" s="29">
        <f>+'[7]13'!$T$31</f>
        <v>28.198972987102955</v>
      </c>
    </row>
    <row r="95" spans="1:15">
      <c r="A95" s="10">
        <v>1007</v>
      </c>
      <c r="B95" s="10" t="s">
        <v>15</v>
      </c>
      <c r="C95" s="28">
        <f>+'[7]14'!$E$31</f>
        <v>25.063715765047302</v>
      </c>
      <c r="D95" s="28">
        <f>+'[7]14'!$F$31</f>
        <v>23.703468685140386</v>
      </c>
      <c r="E95" s="28">
        <f>+'[7]14'!$G$31</f>
        <v>22.402129050111576</v>
      </c>
      <c r="F95" s="28">
        <f>+'[7]14'!$I$31</f>
        <v>21.047459242716076</v>
      </c>
      <c r="G95" s="28">
        <f>+'[7]14'!$J$31</f>
        <v>19.104492273000023</v>
      </c>
      <c r="H95" s="28">
        <f>+'[7]14'!$K$31</f>
        <v>25.984127045548643</v>
      </c>
      <c r="I95" s="28">
        <f>+'[7]14'!$M$31</f>
        <v>19.360073798216543</v>
      </c>
      <c r="J95" s="28">
        <f>+'[7]14'!$N$31</f>
        <v>19.02973310865902</v>
      </c>
      <c r="K95" s="28">
        <f>+'[7]14'!$O$31</f>
        <v>19.413710610175663</v>
      </c>
      <c r="L95" s="28">
        <f>+'[7]14'!$Q$31</f>
        <v>19.761618238677741</v>
      </c>
      <c r="M95" s="28">
        <f>+'[7]14'!$R$31</f>
        <v>20.790079232811138</v>
      </c>
      <c r="N95" s="28">
        <f>+'[7]14'!$S$31</f>
        <v>23.939497863167336</v>
      </c>
      <c r="O95" s="29">
        <f>+'[7]14'!$T$31</f>
        <v>21.647845065321306</v>
      </c>
    </row>
    <row r="96" spans="1:15">
      <c r="A96" s="10">
        <v>1008</v>
      </c>
      <c r="B96" s="10" t="s">
        <v>16</v>
      </c>
      <c r="C96" s="28">
        <f>+'[7]15'!$E$31</f>
        <v>24.107544187005157</v>
      </c>
      <c r="D96" s="28">
        <f>+'[7]15'!$F$31</f>
        <v>22.81619171713411</v>
      </c>
      <c r="E96" s="28">
        <f>+'[7]15'!$G$31</f>
        <v>25.441540475853209</v>
      </c>
      <c r="F96" s="28">
        <f>+'[7]15'!$I$31</f>
        <v>24.450357236928745</v>
      </c>
      <c r="G96" s="28">
        <f>+'[7]15'!$J$31</f>
        <v>19.534671111178277</v>
      </c>
      <c r="H96" s="28">
        <f>+'[7]15'!$K$31</f>
        <v>28.360099774963853</v>
      </c>
      <c r="I96" s="28">
        <f>+'[7]15'!$M$31</f>
        <v>40.384449286970955</v>
      </c>
      <c r="J96" s="28">
        <f>+'[7]15'!$N$31</f>
        <v>29.560309189194463</v>
      </c>
      <c r="K96" s="28">
        <f>+'[7]15'!$O$31</f>
        <v>27.697660018250552</v>
      </c>
      <c r="L96" s="28">
        <f>+'[7]15'!$Q$31</f>
        <v>23.566946286903367</v>
      </c>
      <c r="M96" s="28">
        <f>+'[7]15'!$R$31</f>
        <v>18.31053495517488</v>
      </c>
      <c r="N96" s="28">
        <f>+'[7]15'!$S$31</f>
        <v>18.250978053650645</v>
      </c>
      <c r="O96" s="29">
        <f>+'[7]15'!$T$31</f>
        <v>25.603386054120865</v>
      </c>
    </row>
    <row r="97" spans="1:15">
      <c r="A97" s="10">
        <v>1009</v>
      </c>
      <c r="B97" s="10" t="s">
        <v>17</v>
      </c>
      <c r="C97" s="28">
        <f>+'[7]16'!$E$31</f>
        <v>20.757027766615</v>
      </c>
      <c r="D97" s="28">
        <f>+'[7]16'!$F$31</f>
        <v>18.666553917561611</v>
      </c>
      <c r="E97" s="28">
        <f>+'[7]16'!$G$31</f>
        <v>25.855572192513364</v>
      </c>
      <c r="F97" s="28">
        <f>+'[7]16'!$I$31</f>
        <v>20.167563307404997</v>
      </c>
      <c r="G97" s="28">
        <f>+'[7]16'!$J$31</f>
        <v>15.884652084556663</v>
      </c>
      <c r="H97" s="28">
        <f>+'[7]16'!$K$31</f>
        <v>28.996746738523214</v>
      </c>
      <c r="I97" s="28">
        <f>+'[7]16'!$M$31</f>
        <v>25.131639327686649</v>
      </c>
      <c r="J97" s="28">
        <f>+'[7]16'!$N$31</f>
        <v>21.156309450722695</v>
      </c>
      <c r="K97" s="28">
        <f>+'[7]16'!$O$31</f>
        <v>17.977112472546526</v>
      </c>
      <c r="L97" s="28">
        <f>+'[7]16'!$Q$31</f>
        <v>16.852896115251028</v>
      </c>
      <c r="M97" s="28">
        <f>+'[7]16'!$R$31</f>
        <v>24.397557157660337</v>
      </c>
      <c r="N97" s="28">
        <f>+'[7]16'!$S$31</f>
        <v>20.509119835623391</v>
      </c>
      <c r="O97" s="29">
        <f>+'[7]16'!$T$31</f>
        <v>21.452385715576458</v>
      </c>
    </row>
    <row r="98" spans="1:15">
      <c r="A98" s="10">
        <v>1010</v>
      </c>
      <c r="B98" s="10" t="s">
        <v>19</v>
      </c>
      <c r="C98" s="28">
        <f>+'[7]18'!$E$31</f>
        <v>29.844412261710229</v>
      </c>
      <c r="D98" s="28">
        <f>+'[7]18'!$F$31</f>
        <v>32.325410679079191</v>
      </c>
      <c r="E98" s="28">
        <f>+'[7]18'!$G$31</f>
        <v>29.14535120309057</v>
      </c>
      <c r="F98" s="28">
        <f>+'[7]18'!$I$31</f>
        <v>29.538304787104458</v>
      </c>
      <c r="G98" s="28">
        <f>+'[7]18'!$J$31</f>
        <v>28.235519528930581</v>
      </c>
      <c r="H98" s="28">
        <f>+'[7]18'!$K$31</f>
        <v>28.498888477069841</v>
      </c>
      <c r="I98" s="28">
        <f>+'[7]18'!$M$31</f>
        <v>26.575039175262276</v>
      </c>
      <c r="J98" s="28">
        <f>+'[7]18'!$N$31</f>
        <v>21.869942007050476</v>
      </c>
      <c r="K98" s="28">
        <f>+'[7]18'!$O$31</f>
        <v>20.763954677771501</v>
      </c>
      <c r="L98" s="28">
        <f>+'[7]18'!$Q$31</f>
        <v>25.745129376873503</v>
      </c>
      <c r="M98" s="28">
        <f>+'[7]18'!$R$31</f>
        <v>26.217162038061044</v>
      </c>
      <c r="N98" s="28">
        <f>+'[7]18'!$S$31</f>
        <v>29.196000106307572</v>
      </c>
      <c r="O98" s="29">
        <f>+'[7]18'!$T$31</f>
        <v>27.306491308272545</v>
      </c>
    </row>
    <row r="99" spans="1:15">
      <c r="A99" s="10">
        <v>1011</v>
      </c>
      <c r="B99" s="10" t="s">
        <v>20</v>
      </c>
      <c r="C99" s="28">
        <f>+'[7]19'!$E$31</f>
        <v>20.510517702470761</v>
      </c>
      <c r="D99" s="28">
        <f>+'[7]19'!$F$31</f>
        <v>20.914536660393011</v>
      </c>
      <c r="E99" s="28">
        <f>+'[7]19'!$G$31</f>
        <v>23.847569732397499</v>
      </c>
      <c r="F99" s="28">
        <f>+'[7]19'!$I$31</f>
        <v>13.151544662662987</v>
      </c>
      <c r="G99" s="28">
        <f>+'[7]19'!$J$31</f>
        <v>4.2582401464393413</v>
      </c>
      <c r="H99" s="28">
        <f>+'[7]19'!$K$31</f>
        <v>24.4139436497281</v>
      </c>
      <c r="I99" s="28">
        <f>+'[7]19'!$M$31</f>
        <v>12.40719420247696</v>
      </c>
      <c r="J99" s="28">
        <f>+'[7]19'!$N$31</f>
        <v>10.093017186742721</v>
      </c>
      <c r="K99" s="28">
        <f>+'[7]19'!$O$31</f>
        <v>1.8444615509278017</v>
      </c>
      <c r="L99" s="28">
        <f>+'[7]19'!$Q$31</f>
        <v>8.6148772828952218</v>
      </c>
      <c r="M99" s="28">
        <f>+'[7]19'!$R$31</f>
        <v>16.043250165234632</v>
      </c>
      <c r="N99" s="28">
        <f>+'[7]19'!$S$31</f>
        <v>13.480192752988296</v>
      </c>
      <c r="O99" s="29">
        <f>+'[7]19'!$T$31</f>
        <v>14.276810174689372</v>
      </c>
    </row>
    <row r="100" spans="1:15">
      <c r="A100" s="10">
        <v>1012</v>
      </c>
      <c r="B100" s="10" t="s">
        <v>21</v>
      </c>
      <c r="C100" s="28">
        <f>+'[7]20'!$E$31</f>
        <v>29.277203385609695</v>
      </c>
      <c r="D100" s="28">
        <f>+'[7]20'!$F$31</f>
        <v>28.859988529138608</v>
      </c>
      <c r="E100" s="28">
        <f>+'[7]20'!$G$31</f>
        <v>28.579989577905156</v>
      </c>
      <c r="F100" s="28">
        <f>+'[7]20'!$I$31</f>
        <v>28.40980914477349</v>
      </c>
      <c r="G100" s="28">
        <f>+'[7]20'!$J$31</f>
        <v>29.032103296690114</v>
      </c>
      <c r="H100" s="28">
        <f>+'[7]20'!$K$31</f>
        <v>28.500026192611216</v>
      </c>
      <c r="I100" s="28">
        <f>+'[7]20'!$M$31</f>
        <v>26.979931419527848</v>
      </c>
      <c r="J100" s="28">
        <f>+'[7]20'!$N$31</f>
        <v>26.149999746946918</v>
      </c>
      <c r="K100" s="28">
        <f>+'[7]20'!$O$31</f>
        <v>21.479966757064123</v>
      </c>
      <c r="L100" s="28">
        <f>+'[7]20'!$Q$31</f>
        <v>23.600610475124224</v>
      </c>
      <c r="M100" s="28">
        <f>+'[7]20'!$R$31</f>
        <v>25.45958346989244</v>
      </c>
      <c r="N100" s="28">
        <f>+'[7]20'!$S$31</f>
        <v>23.799901220630776</v>
      </c>
      <c r="O100" s="29">
        <f>+'[7]20'!$T$31</f>
        <v>26.599221599542624</v>
      </c>
    </row>
    <row r="101" spans="1:15">
      <c r="A101" s="10">
        <v>1013</v>
      </c>
      <c r="B101" s="10" t="s">
        <v>22</v>
      </c>
      <c r="C101" s="28">
        <f>+'[7]21'!$E$31</f>
        <v>27.676508344030808</v>
      </c>
      <c r="D101" s="28">
        <f>+'[7]21'!$F$31</f>
        <v>27.454637096774192</v>
      </c>
      <c r="E101" s="28">
        <f>+'[7]21'!$G$31</f>
        <v>27.416430594900849</v>
      </c>
      <c r="F101" s="28">
        <f>+'[7]21'!$I$31</f>
        <v>27.464717741935484</v>
      </c>
      <c r="G101" s="28">
        <f>+'[7]21'!$J$31</f>
        <v>27.812326485285954</v>
      </c>
      <c r="H101" s="28">
        <f>+'[7]21'!$K$31</f>
        <v>27.923930269413628</v>
      </c>
      <c r="I101" s="28">
        <f>+'[7]21'!$M$31</f>
        <v>27.33009708737864</v>
      </c>
      <c r="J101" s="28">
        <f>+'[7]21'!$N$31</f>
        <v>27.480130902290789</v>
      </c>
      <c r="K101" s="28">
        <f>+'[7]21'!$O$31</f>
        <v>26.76300578034682</v>
      </c>
      <c r="L101" s="28">
        <f>+'[7]21'!$Q$31</f>
        <v>26.010781671159027</v>
      </c>
      <c r="M101" s="28">
        <f>+'[7]21'!$R$31</f>
        <v>25.301435406698563</v>
      </c>
      <c r="N101" s="28">
        <f>+'[7]21'!$S$31</f>
        <v>25.684420109507215</v>
      </c>
      <c r="O101" s="29">
        <f>+'[7]21'!$T$31</f>
        <v>26.986312802537139</v>
      </c>
    </row>
    <row r="102" spans="1:15">
      <c r="A102" s="10">
        <v>1014</v>
      </c>
      <c r="B102" s="10" t="s">
        <v>23</v>
      </c>
      <c r="C102" s="28">
        <f>+'[7]22'!$E$31</f>
        <v>29.25676381099872</v>
      </c>
      <c r="D102" s="28">
        <f>+'[7]22'!$F$31</f>
        <v>24.892924836514041</v>
      </c>
      <c r="E102" s="28">
        <f>+'[7]22'!$G$31</f>
        <v>25.488923009548436</v>
      </c>
      <c r="F102" s="28">
        <f>+'[7]22'!$I$31</f>
        <v>22.5233348895555</v>
      </c>
      <c r="G102" s="28">
        <f>+'[7]22'!$J$31</f>
        <v>20.62487679194372</v>
      </c>
      <c r="H102" s="28">
        <f>+'[7]22'!$K$31</f>
        <v>30.552204126163062</v>
      </c>
      <c r="I102" s="28">
        <f>+'[7]22'!$M$31</f>
        <v>22.883881900023678</v>
      </c>
      <c r="J102" s="28">
        <f>+'[7]22'!$N$31</f>
        <v>17.696754672765561</v>
      </c>
      <c r="K102" s="28">
        <f>+'[7]22'!$O$31</f>
        <v>22.278862520827492</v>
      </c>
      <c r="L102" s="28">
        <f>+'[7]22'!$Q$31</f>
        <v>26.31170546489734</v>
      </c>
      <c r="M102" s="28">
        <f>+'[7]22'!$R$31</f>
        <v>31.463982197221924</v>
      </c>
      <c r="N102" s="28">
        <f>+'[7]22'!$S$31</f>
        <v>19.613390790753805</v>
      </c>
      <c r="O102" s="29">
        <f>+'[7]22'!$T$31</f>
        <v>24.553176156700367</v>
      </c>
    </row>
    <row r="103" spans="1:15">
      <c r="A103" s="10">
        <v>1015</v>
      </c>
      <c r="B103" s="10" t="s">
        <v>24</v>
      </c>
      <c r="C103" s="28">
        <f>+'[7]23'!$E$31</f>
        <v>13.550116214695294</v>
      </c>
      <c r="D103" s="28">
        <f>+'[7]23'!$F$31</f>
        <v>14.396723662685162</v>
      </c>
      <c r="E103" s="28">
        <f>+'[7]23'!$G$31</f>
        <v>18.185721177479703</v>
      </c>
      <c r="F103" s="28">
        <f>+'[7]23'!$I$31</f>
        <v>21.430282609119054</v>
      </c>
      <c r="G103" s="28">
        <f>+'[7]23'!$J$31</f>
        <v>22.304784812301349</v>
      </c>
      <c r="H103" s="28">
        <f>+'[7]23'!$K$31</f>
        <v>22.826166415824556</v>
      </c>
      <c r="I103" s="28">
        <f>+'[7]23'!$M$31</f>
        <v>18.973846880713836</v>
      </c>
      <c r="J103" s="28">
        <f>+'[7]23'!$N$31</f>
        <v>14.891175559160761</v>
      </c>
      <c r="K103" s="28">
        <f>+'[7]23'!$O$31</f>
        <v>16.283963268432938</v>
      </c>
      <c r="L103" s="28">
        <f>+'[7]23'!$Q$31</f>
        <v>16.441828650767729</v>
      </c>
      <c r="M103" s="28">
        <f>+'[7]23'!$R$31</f>
        <v>16.931190622288987</v>
      </c>
      <c r="N103" s="28">
        <f>+'[7]23'!$S$31</f>
        <v>31.820324180047464</v>
      </c>
      <c r="O103" s="29">
        <f>+'[7]23'!$T$31</f>
        <v>19.274173227605537</v>
      </c>
    </row>
    <row r="104" spans="1:15">
      <c r="A104" s="10">
        <v>1016</v>
      </c>
      <c r="B104" s="10" t="s">
        <v>25</v>
      </c>
      <c r="C104" s="28">
        <f>+'[7]24'!$E$31</f>
        <v>32.448645851302395</v>
      </c>
      <c r="D104" s="28">
        <f>+'[7]24'!$F$31</f>
        <v>28.452485984424825</v>
      </c>
      <c r="E104" s="28">
        <f>+'[7]24'!$G$31</f>
        <v>34.732055379500935</v>
      </c>
      <c r="F104" s="28">
        <f>+'[7]24'!$I$31</f>
        <v>29.958285292326824</v>
      </c>
      <c r="G104" s="28">
        <f>+'[7]24'!$J$31</f>
        <v>31.577627155927978</v>
      </c>
      <c r="H104" s="28">
        <f>+'[7]24'!$K$31</f>
        <v>33.979615635179158</v>
      </c>
      <c r="I104" s="28">
        <f>+'[7]24'!$M$31</f>
        <v>27.810386128659907</v>
      </c>
      <c r="J104" s="28">
        <f>+'[7]24'!$N$31</f>
        <v>23.029558266471803</v>
      </c>
      <c r="K104" s="28">
        <f>+'[7]24'!$O$31</f>
        <v>26.726862585375024</v>
      </c>
      <c r="L104" s="28">
        <f>+'[7]24'!$Q$31</f>
        <v>27.252461985916931</v>
      </c>
      <c r="M104" s="28">
        <f>+'[7]24'!$R$31</f>
        <v>25.386562661953676</v>
      </c>
      <c r="N104" s="28">
        <f>+'[7]24'!$S$31</f>
        <v>25.310067169237726</v>
      </c>
      <c r="O104" s="29">
        <f>+'[7]24'!$T$31</f>
        <v>28.8059602909291</v>
      </c>
    </row>
    <row r="105" spans="1:15">
      <c r="A105" s="10">
        <v>1017</v>
      </c>
      <c r="B105" s="10" t="s">
        <v>26</v>
      </c>
      <c r="C105" s="28">
        <f>+'[7]25'!$E$31</f>
        <v>23.597006738755681</v>
      </c>
      <c r="D105" s="28">
        <f>+'[7]25'!$F$31</f>
        <v>14.70874034674986</v>
      </c>
      <c r="E105" s="28">
        <f>+'[7]25'!$G$31</f>
        <v>20.577213648054951</v>
      </c>
      <c r="F105" s="28">
        <f>+'[7]25'!$I$31</f>
        <v>20.588581474901318</v>
      </c>
      <c r="G105" s="28">
        <f>+'[7]25'!$J$31</f>
        <v>13.221102212879185</v>
      </c>
      <c r="H105" s="28">
        <f>+'[7]25'!$K$31</f>
        <v>29.629571217465767</v>
      </c>
      <c r="I105" s="28">
        <f>+'[7]25'!$M$31</f>
        <v>15.430424051738672</v>
      </c>
      <c r="J105" s="28">
        <f>+'[7]25'!$N$31</f>
        <v>17.392478178710899</v>
      </c>
      <c r="K105" s="28">
        <f>+'[7]25'!$O$31</f>
        <v>15.137490945490505</v>
      </c>
      <c r="L105" s="28">
        <f>+'[7]25'!$Q$31</f>
        <v>24.941901398808632</v>
      </c>
      <c r="M105" s="28">
        <f>+'[7]25'!$R$31</f>
        <v>37.736071678816394</v>
      </c>
      <c r="N105" s="28">
        <f>+'[7]25'!$S$31</f>
        <v>37.221591600572573</v>
      </c>
      <c r="O105" s="29">
        <f>+'[7]25'!$T$31</f>
        <v>23.389590693546733</v>
      </c>
    </row>
    <row r="106" spans="1:15">
      <c r="A106" s="10">
        <v>1018</v>
      </c>
      <c r="B106" s="10" t="s">
        <v>27</v>
      </c>
      <c r="C106" s="28">
        <f>+'[7]26'!$E$31</f>
        <v>28.819972188985542</v>
      </c>
      <c r="D106" s="28">
        <f>+'[7]26'!$F$31</f>
        <v>30.63498435831206</v>
      </c>
      <c r="E106" s="28">
        <f>+'[7]26'!$G$31</f>
        <v>31.33466119650523</v>
      </c>
      <c r="F106" s="28">
        <f>+'[7]26'!$I$31</f>
        <v>28.124791976390707</v>
      </c>
      <c r="G106" s="28">
        <f>+'[7]26'!$J$31</f>
        <v>24.47616952135942</v>
      </c>
      <c r="H106" s="28">
        <f>+'[7]26'!$K$31</f>
        <v>26.671406444404944</v>
      </c>
      <c r="I106" s="28">
        <f>+'[7]26'!$M$31</f>
        <v>21.930459142052364</v>
      </c>
      <c r="J106" s="28">
        <f>+'[7]26'!$N$31</f>
        <v>21.515718229584113</v>
      </c>
      <c r="K106" s="28">
        <f>+'[7]26'!$O$31</f>
        <v>20.65910227424796</v>
      </c>
      <c r="L106" s="28">
        <f>+'[7]26'!$Q$31</f>
        <v>23.956022470051209</v>
      </c>
      <c r="M106" s="28">
        <f>+'[7]26'!$R$31</f>
        <v>24.837725815281146</v>
      </c>
      <c r="N106" s="28">
        <f>+'[7]26'!$S$31</f>
        <v>23.625510256366461</v>
      </c>
      <c r="O106" s="29">
        <f>+'[7]26'!$T$31</f>
        <v>25.470228592712996</v>
      </c>
    </row>
    <row r="107" spans="1:15">
      <c r="A107" s="10">
        <v>1019</v>
      </c>
      <c r="B107" s="10" t="s">
        <v>28</v>
      </c>
      <c r="C107" s="28">
        <f>+'[7]27'!$E$31</f>
        <v>28.983660218400363</v>
      </c>
      <c r="D107" s="28">
        <f>+'[7]27'!$F$31</f>
        <v>28.533035586772783</v>
      </c>
      <c r="E107" s="28">
        <f>+'[7]27'!$G$31</f>
        <v>28.387977765210554</v>
      </c>
      <c r="F107" s="28">
        <f>+'[7]27'!$I$31</f>
        <v>25.564780337618252</v>
      </c>
      <c r="G107" s="28">
        <f>+'[7]27'!$J$31</f>
        <v>26.324432724344298</v>
      </c>
      <c r="H107" s="28">
        <f>+'[7]27'!$K$31</f>
        <v>28.799196787148595</v>
      </c>
      <c r="I107" s="28">
        <f>+'[7]27'!$M$31</f>
        <v>23.283582089552237</v>
      </c>
      <c r="J107" s="28">
        <f>+'[7]27'!$N$31</f>
        <v>23.852256140128198</v>
      </c>
      <c r="K107" s="28">
        <f>+'[7]27'!$O$31</f>
        <v>24.730894744532659</v>
      </c>
      <c r="L107" s="28">
        <f>+'[7]27'!$Q$31</f>
        <v>23.808339894197434</v>
      </c>
      <c r="M107" s="28">
        <f>+'[7]27'!$R$31</f>
        <v>24.064073866815892</v>
      </c>
      <c r="N107" s="28">
        <f>+'[7]27'!$S$31</f>
        <v>23.97409988864602</v>
      </c>
      <c r="O107" s="29">
        <f>+'[7]27'!$T$31</f>
        <v>25.834607955877591</v>
      </c>
    </row>
    <row r="108" spans="1:15">
      <c r="A108" s="10">
        <v>1020</v>
      </c>
      <c r="B108" s="10" t="s">
        <v>29</v>
      </c>
      <c r="C108" s="28">
        <f>+'[7]28'!$E$31</f>
        <v>34.710055410607467</v>
      </c>
      <c r="D108" s="28">
        <f>+'[7]28'!$F$31</f>
        <v>30.379439368255674</v>
      </c>
      <c r="E108" s="28">
        <f>+'[7]28'!$G$31</f>
        <v>35.801498780490796</v>
      </c>
      <c r="F108" s="28">
        <f>+'[7]28'!$I$31</f>
        <v>26.341654561700384</v>
      </c>
      <c r="G108" s="28">
        <f>+'[7]28'!$J$31</f>
        <v>27.780368112461971</v>
      </c>
      <c r="H108" s="28">
        <f>+'[7]28'!$K$31</f>
        <v>26.457128078845432</v>
      </c>
      <c r="I108" s="28">
        <f>+'[7]28'!$M$31</f>
        <v>23.147589528233041</v>
      </c>
      <c r="J108" s="28">
        <f>+'[7]28'!$N$31</f>
        <v>23.786133484006118</v>
      </c>
      <c r="K108" s="28">
        <f>+'[7]28'!$O$31</f>
        <v>23.609648945216019</v>
      </c>
      <c r="L108" s="28">
        <f>+'[7]28'!$Q$31</f>
        <v>23.01546411571557</v>
      </c>
      <c r="M108" s="28">
        <f>+'[7]28'!$R$31</f>
        <v>25.595328593553106</v>
      </c>
      <c r="N108" s="28">
        <f>+'[7]28'!$S$31</f>
        <v>26.458212324860771</v>
      </c>
      <c r="O108" s="29">
        <f>+'[7]28'!$T$31</f>
        <v>27.304152307075579</v>
      </c>
    </row>
    <row r="109" spans="1:15">
      <c r="A109" s="10">
        <v>1021</v>
      </c>
      <c r="B109" s="10" t="s">
        <v>30</v>
      </c>
      <c r="C109" s="28">
        <f>+'[7]29'!$E$31</f>
        <v>14.926719557104374</v>
      </c>
      <c r="D109" s="28">
        <f>+'[7]29'!$F$31</f>
        <v>14.96</v>
      </c>
      <c r="E109" s="28">
        <f>+'[7]29'!$G$31</f>
        <v>14.800297184433683</v>
      </c>
      <c r="F109" s="28">
        <f>+'[7]29'!$I$31</f>
        <v>17.332051162742605</v>
      </c>
      <c r="G109" s="28">
        <f>+'[7]29'!$J$31</f>
        <v>14.970892458027965</v>
      </c>
      <c r="H109" s="28">
        <f>+'[7]29'!$K$31</f>
        <v>14.949465082522446</v>
      </c>
      <c r="I109" s="28">
        <f>+'[7]29'!$M$31</f>
        <v>14.935212033345415</v>
      </c>
      <c r="J109" s="28">
        <f>+'[7]29'!$N$31</f>
        <v>14.902499064127142</v>
      </c>
      <c r="K109" s="28">
        <f>+'[7]29'!$O$31</f>
        <v>14.998899163364158</v>
      </c>
      <c r="L109" s="28">
        <f>+'[7]29'!$Q$31</f>
        <v>15.361668722664573</v>
      </c>
      <c r="M109" s="28">
        <f>+'[7]29'!$R$31</f>
        <v>14.910418705937992</v>
      </c>
      <c r="N109" s="28">
        <f>+'[7]29'!$S$31</f>
        <v>15.089546847508187</v>
      </c>
      <c r="O109" s="29">
        <f>+'[7]29'!$T$31</f>
        <v>15.206467778011582</v>
      </c>
    </row>
    <row r="110" spans="1:15">
      <c r="A110" s="10">
        <v>1022</v>
      </c>
      <c r="B110" s="10" t="s">
        <v>31</v>
      </c>
      <c r="C110" s="28">
        <f>+'[7]30'!$E$31</f>
        <v>32.720892742427488</v>
      </c>
      <c r="D110" s="28">
        <f>+'[7]30'!$F$31</f>
        <v>23.178695259204584</v>
      </c>
      <c r="E110" s="28">
        <f>+'[7]30'!$G$31</f>
        <v>34.616320187844387</v>
      </c>
      <c r="F110" s="28">
        <f>+'[7]30'!$I$31</f>
        <v>25.747039756014235</v>
      </c>
      <c r="G110" s="28">
        <f>+'[7]30'!$J$31</f>
        <v>28.720188035457618</v>
      </c>
      <c r="H110" s="28">
        <f>+'[7]30'!$K$31</f>
        <v>40.446246345634066</v>
      </c>
      <c r="I110" s="28">
        <f>+'[7]30'!$M$31</f>
        <v>30.809247303290903</v>
      </c>
      <c r="J110" s="28">
        <f>+'[7]30'!$N$31</f>
        <v>35.437806300252049</v>
      </c>
      <c r="K110" s="28">
        <f>+'[7]30'!$O$31</f>
        <v>28.374462185590655</v>
      </c>
      <c r="L110" s="28">
        <f>+'[7]30'!$Q$31</f>
        <v>27.945550111226346</v>
      </c>
      <c r="M110" s="28">
        <f>+'[7]30'!$R$31</f>
        <v>27.66661907316151</v>
      </c>
      <c r="N110" s="28">
        <f>+'[7]30'!$S$31</f>
        <v>33.092515601914727</v>
      </c>
      <c r="O110" s="29">
        <f>+'[7]30'!$T$31</f>
        <v>30.921243334433392</v>
      </c>
    </row>
    <row r="111" spans="1:15">
      <c r="A111" s="10">
        <v>1023</v>
      </c>
      <c r="B111" s="10" t="s">
        <v>32</v>
      </c>
      <c r="C111" s="28">
        <f>+'[7]31'!$E$31</f>
        <v>27.727878648586529</v>
      </c>
      <c r="D111" s="28">
        <f>+'[7]31'!$F$31</f>
        <v>28.109514944381154</v>
      </c>
      <c r="E111" s="28">
        <f>+'[7]31'!$G$31</f>
        <v>28.183260437027236</v>
      </c>
      <c r="F111" s="28">
        <f>+'[7]31'!$I$31</f>
        <v>20.56114390223626</v>
      </c>
      <c r="G111" s="28">
        <f>+'[7]31'!$J$31</f>
        <v>28.013580789223226</v>
      </c>
      <c r="H111" s="28">
        <f>+'[7]31'!$K$31</f>
        <v>38.396686518148179</v>
      </c>
      <c r="I111" s="28">
        <f>+'[7]31'!$M$31</f>
        <v>34.694542374599131</v>
      </c>
      <c r="J111" s="28">
        <f>+'[7]31'!$N$31</f>
        <v>34.981029643110524</v>
      </c>
      <c r="K111" s="28">
        <f>+'[7]31'!$O$31</f>
        <v>30.774888488184494</v>
      </c>
      <c r="L111" s="28">
        <f>+'[7]31'!$Q$31</f>
        <v>27.562156602022124</v>
      </c>
      <c r="M111" s="28">
        <f>+'[7]31'!$R$31</f>
        <v>29.31693217495307</v>
      </c>
      <c r="N111" s="28">
        <f>+'[7]31'!$S$31</f>
        <v>33.741467393637578</v>
      </c>
      <c r="O111" s="29">
        <f>+'[7]31'!$T$31</f>
        <v>30.328727121539671</v>
      </c>
    </row>
    <row r="112" spans="1:15">
      <c r="A112" s="10">
        <v>1024</v>
      </c>
      <c r="B112" s="10" t="s">
        <v>33</v>
      </c>
      <c r="C112" s="28">
        <f>+'[7]32'!$E$31</f>
        <v>26.023638312083353</v>
      </c>
      <c r="D112" s="28">
        <f>+'[7]32'!$F$31</f>
        <v>19.578389393338146</v>
      </c>
      <c r="E112" s="28">
        <f>+'[7]32'!$G$31</f>
        <v>27.443640436792528</v>
      </c>
      <c r="F112" s="28">
        <f>+'[7]32'!$I$31</f>
        <v>24.359011215182928</v>
      </c>
      <c r="G112" s="28">
        <f>+'[7]32'!$J$31</f>
        <v>16.6625958123403</v>
      </c>
      <c r="H112" s="28">
        <f>+'[7]32'!$K$31</f>
        <v>24.583493436091882</v>
      </c>
      <c r="I112" s="28">
        <f>+'[7]32'!$M$31</f>
        <v>16.185804962492785</v>
      </c>
      <c r="J112" s="28">
        <f>+'[7]32'!$N$31</f>
        <v>21.8988016460493</v>
      </c>
      <c r="K112" s="28">
        <f>+'[7]32'!$O$31</f>
        <v>17.222199785817438</v>
      </c>
      <c r="L112" s="28">
        <f>+'[7]32'!$Q$31</f>
        <v>19.197807991120982</v>
      </c>
      <c r="M112" s="28">
        <f>+'[7]32'!$R$31</f>
        <v>17.440254021678257</v>
      </c>
      <c r="N112" s="28">
        <f>+'[7]32'!$S$31</f>
        <v>15.612116626551961</v>
      </c>
      <c r="O112" s="29">
        <f>+'[7]32'!$T$31</f>
        <v>20.627848849944776</v>
      </c>
    </row>
    <row r="113" spans="1:15">
      <c r="A113" s="10">
        <v>1025</v>
      </c>
      <c r="B113" s="10" t="s">
        <v>34</v>
      </c>
      <c r="C113" s="28">
        <f>+'[7]33'!$E$31</f>
        <v>31.860188542607098</v>
      </c>
      <c r="D113" s="28">
        <f>+'[7]33'!$F$31</f>
        <v>25.855711163553412</v>
      </c>
      <c r="E113" s="28">
        <f>+'[7]33'!$G$31</f>
        <v>29.08037599434682</v>
      </c>
      <c r="F113" s="28">
        <f>+'[7]33'!$I$31</f>
        <v>25.372486364624535</v>
      </c>
      <c r="G113" s="28">
        <f>+'[7]33'!$J$31</f>
        <v>22.346285870811794</v>
      </c>
      <c r="H113" s="28">
        <f>+'[7]33'!$K$31</f>
        <v>31.703327813115088</v>
      </c>
      <c r="I113" s="28">
        <f>+'[7]33'!$M$31</f>
        <v>26.040782152309227</v>
      </c>
      <c r="J113" s="28">
        <f>+'[7]33'!$N$31</f>
        <v>20.105543898389104</v>
      </c>
      <c r="K113" s="28">
        <f>+'[7]33'!$O$31</f>
        <v>16.736350417396238</v>
      </c>
      <c r="L113" s="28">
        <f>+'[7]33'!$Q$31</f>
        <v>19.601398228033815</v>
      </c>
      <c r="M113" s="28">
        <f>+'[7]33'!$R$31</f>
        <v>19.453464936052622</v>
      </c>
      <c r="N113" s="28">
        <f>+'[7]33'!$S$31</f>
        <v>18.31448827946053</v>
      </c>
      <c r="O113" s="29">
        <f>+'[7]33'!$T$31</f>
        <v>23.924555455721215</v>
      </c>
    </row>
    <row r="114" spans="1:15">
      <c r="A114" s="10">
        <v>1026</v>
      </c>
      <c r="B114" s="10" t="s">
        <v>35</v>
      </c>
      <c r="C114" s="28">
        <f>+'[7]34'!$E$31</f>
        <v>10.129065809379728</v>
      </c>
      <c r="D114" s="28">
        <f>+'[7]34'!$F$31</f>
        <v>13.179481047471004</v>
      </c>
      <c r="E114" s="28">
        <f>+'[7]34'!$G$31</f>
        <v>17.474680757375605</v>
      </c>
      <c r="F114" s="28">
        <f>+'[7]34'!$I$31</f>
        <v>17.206473382191749</v>
      </c>
      <c r="G114" s="28">
        <f>+'[7]34'!$J$31</f>
        <v>12.974878175710838</v>
      </c>
      <c r="H114" s="28">
        <f>+'[7]34'!$K$31</f>
        <v>27.578767402100464</v>
      </c>
      <c r="I114" s="28">
        <f>+'[7]34'!$M$31</f>
        <v>5.2793996847456874</v>
      </c>
      <c r="J114" s="28">
        <f>+'[7]34'!$N$31</f>
        <v>17.693995182381279</v>
      </c>
      <c r="K114" s="28">
        <f>+'[7]34'!$O$31</f>
        <v>14.590965883822877</v>
      </c>
      <c r="L114" s="28">
        <f>+'[7]34'!$Q$31</f>
        <v>10.551944475046822</v>
      </c>
      <c r="M114" s="28">
        <f>+'[7]34'!$R$31</f>
        <v>16.755232621190761</v>
      </c>
      <c r="N114" s="28">
        <f>+'[7]34'!$S$31</f>
        <v>15.336391437308869</v>
      </c>
      <c r="O114" s="29">
        <f>+'[7]34'!$T$31</f>
        <v>15.051223174070477</v>
      </c>
    </row>
    <row r="115" spans="1:15">
      <c r="A115" s="10">
        <v>1027</v>
      </c>
      <c r="B115" s="10" t="s">
        <v>36</v>
      </c>
      <c r="C115" s="28">
        <f>+'[7]35'!$E$31</f>
        <v>23.961886349513222</v>
      </c>
      <c r="D115" s="28">
        <f>+'[7]35'!$F$31</f>
        <v>21.393484656284581</v>
      </c>
      <c r="E115" s="28">
        <f>+'[7]35'!$G$31</f>
        <v>23.616896450572014</v>
      </c>
      <c r="F115" s="28">
        <f>+'[7]35'!$I$31</f>
        <v>21.415547358897626</v>
      </c>
      <c r="G115" s="28">
        <f>+'[7]35'!$J$31</f>
        <v>17.65285672043894</v>
      </c>
      <c r="H115" s="28">
        <f>+'[7]35'!$K$31</f>
        <v>18.672446649113365</v>
      </c>
      <c r="I115" s="28">
        <f>+'[7]35'!$M$31</f>
        <v>17.448111508299387</v>
      </c>
      <c r="J115" s="28">
        <f>+'[7]35'!$N$31</f>
        <v>17.209357877607083</v>
      </c>
      <c r="K115" s="28">
        <f>+'[7]35'!$O$31</f>
        <v>17.324452442021297</v>
      </c>
      <c r="L115" s="28">
        <f>+'[7]35'!$Q$31</f>
        <v>15.435889208150405</v>
      </c>
      <c r="M115" s="28">
        <f>+'[7]35'!$R$31</f>
        <v>12.368822058020184</v>
      </c>
      <c r="N115" s="28">
        <f>+'[7]35'!$S$31</f>
        <v>15.46426615994074</v>
      </c>
      <c r="O115" s="29">
        <f>+'[7]35'!$T$31</f>
        <v>18.56453357943716</v>
      </c>
    </row>
    <row r="116" spans="1:15">
      <c r="A116" s="10">
        <v>1028</v>
      </c>
      <c r="B116" s="10" t="s">
        <v>37</v>
      </c>
      <c r="C116" s="28">
        <f>+'[7]36'!$E$31</f>
        <v>29.731642416350564</v>
      </c>
      <c r="D116" s="28">
        <f>+'[7]36'!$F$31</f>
        <v>29.627465233731005</v>
      </c>
      <c r="E116" s="28">
        <f>+'[7]36'!$G$31</f>
        <v>29.795733870703</v>
      </c>
      <c r="F116" s="28">
        <f>+'[7]36'!$I$31</f>
        <v>29.988157271435341</v>
      </c>
      <c r="G116" s="28">
        <f>+'[7]36'!$J$31</f>
        <v>28.780695445405041</v>
      </c>
      <c r="H116" s="28">
        <f>+'[7]36'!$K$31</f>
        <v>29.876995405058992</v>
      </c>
      <c r="I116" s="28">
        <f>+'[7]36'!$M$31</f>
        <v>29.776665719717666</v>
      </c>
      <c r="J116" s="28">
        <f>+'[7]36'!$N$31</f>
        <v>28.576673053849323</v>
      </c>
      <c r="K116" s="28">
        <f>+'[7]36'!$O$31</f>
        <v>28.748118578627054</v>
      </c>
      <c r="L116" s="28">
        <f>+'[7]36'!$Q$31</f>
        <v>28.59400381382866</v>
      </c>
      <c r="M116" s="28">
        <f>+'[7]36'!$R$31</f>
        <v>28.521535124607144</v>
      </c>
      <c r="N116" s="28">
        <f>+'[7]36'!$S$31</f>
        <v>28.268714609355417</v>
      </c>
      <c r="O116" s="29">
        <f>+'[7]36'!$T$31</f>
        <v>29.176241747215549</v>
      </c>
    </row>
    <row r="117" spans="1:15">
      <c r="A117" s="10">
        <v>1029</v>
      </c>
      <c r="B117" s="10" t="s">
        <v>38</v>
      </c>
      <c r="C117" s="28">
        <f>+'[7]37'!$E$31</f>
        <v>17.950944215324508</v>
      </c>
      <c r="D117" s="28">
        <f>+'[7]37'!$F$31</f>
        <v>17.610313928193666</v>
      </c>
      <c r="E117" s="28">
        <f>+'[7]37'!$G$31</f>
        <v>17.382871689193287</v>
      </c>
      <c r="F117" s="28">
        <f>+'[7]37'!$I$31</f>
        <v>17.915595043254619</v>
      </c>
      <c r="G117" s="28">
        <f>+'[7]37'!$J$31</f>
        <v>17.273826314728993</v>
      </c>
      <c r="H117" s="28">
        <f>+'[7]37'!$K$31</f>
        <v>18.295586470159972</v>
      </c>
      <c r="I117" s="28">
        <f>+'[7]37'!$M$31</f>
        <v>16.700012617386758</v>
      </c>
      <c r="J117" s="28">
        <f>+'[7]37'!$N$31</f>
        <v>16.51939324426926</v>
      </c>
      <c r="K117" s="28">
        <f>+'[7]37'!$O$31</f>
        <v>16.545738348856755</v>
      </c>
      <c r="L117" s="28">
        <f>+'[7]37'!$Q$31</f>
        <v>16.527956669639025</v>
      </c>
      <c r="M117" s="28">
        <f>+'[7]37'!$R$31</f>
        <v>16.103696380512989</v>
      </c>
      <c r="N117" s="28">
        <f>+'[7]37'!$S$31</f>
        <v>15.316046811289782</v>
      </c>
      <c r="O117" s="29">
        <f>+'[7]37'!$T$31</f>
        <v>16.959603821620497</v>
      </c>
    </row>
    <row r="118" spans="1:15">
      <c r="A118" s="15">
        <v>1030</v>
      </c>
      <c r="B118" s="15" t="s">
        <v>18</v>
      </c>
      <c r="C118" s="30">
        <f>+'[7]17'!$E$31</f>
        <v>23.555240793201133</v>
      </c>
      <c r="D118" s="30">
        <f>+'[7]17'!$F$31</f>
        <v>21.583220568335591</v>
      </c>
      <c r="E118" s="30">
        <f>+'[7]17'!$G$31</f>
        <v>23.708390646492436</v>
      </c>
      <c r="F118" s="30">
        <f>+'[7]17'!$I$31</f>
        <v>21.599801266923365</v>
      </c>
      <c r="G118" s="30">
        <f>+'[7]17'!$J$31</f>
        <v>19.728155339805824</v>
      </c>
      <c r="H118" s="30">
        <f>+'[7]17'!$K$31</f>
        <v>19.418571428571429</v>
      </c>
      <c r="I118" s="30">
        <f>+'[7]17'!$M$31</f>
        <v>21.205741626794257</v>
      </c>
      <c r="J118" s="30">
        <f>+'[7]17'!$N$31</f>
        <v>21.459427207637233</v>
      </c>
      <c r="K118" s="30">
        <f>+'[7]17'!$O$31</f>
        <v>20.306451612903224</v>
      </c>
      <c r="L118" s="30">
        <f>+'[7]17'!$Q$31</f>
        <v>20.987745098039216</v>
      </c>
      <c r="M118" s="30">
        <f>+'[7]17'!$R$31</f>
        <v>14.62328327557438</v>
      </c>
      <c r="N118" s="30">
        <f>+'[7]17'!$S$31</f>
        <v>13.549608355091383</v>
      </c>
      <c r="O118" s="31">
        <f>+'[7]17'!$T$31</f>
        <v>20.132671053197438</v>
      </c>
    </row>
    <row r="119" spans="1:15">
      <c r="A119" s="4">
        <v>10300</v>
      </c>
      <c r="B119" s="4" t="s">
        <v>61</v>
      </c>
      <c r="C119" s="25">
        <f>+[7]รวม!$E$31</f>
        <v>30.255075319562735</v>
      </c>
      <c r="D119" s="25">
        <f>+[7]รวม!$F$31</f>
        <v>26.403610511965187</v>
      </c>
      <c r="E119" s="25">
        <f>+[7]รวม!$G$31</f>
        <v>29.856810877812613</v>
      </c>
      <c r="F119" s="25">
        <f>+[7]รวม!$I$31</f>
        <v>26.067920297006857</v>
      </c>
      <c r="G119" s="25">
        <f>+[7]รวม!$J$31</f>
        <v>23.935235346110776</v>
      </c>
      <c r="H119" s="25">
        <f>+[7]รวม!$K$31</f>
        <v>31.941404692466225</v>
      </c>
      <c r="I119" s="25">
        <f>+[7]รวม!$M$31</f>
        <v>25.375396515488152</v>
      </c>
      <c r="J119" s="25">
        <f>+[7]รวม!$N$31</f>
        <v>24.647564037595327</v>
      </c>
      <c r="K119" s="25">
        <f>+[7]รวม!$O$31</f>
        <v>22.936844372533784</v>
      </c>
      <c r="L119" s="25">
        <f>+[7]รวม!$Q$31</f>
        <v>24.693394266365388</v>
      </c>
      <c r="M119" s="25">
        <f>+[7]รวม!$R$31</f>
        <v>26.082263140828744</v>
      </c>
      <c r="N119" s="25">
        <f>+[7]รวม!$S$31</f>
        <v>24.470429288377481</v>
      </c>
      <c r="O119" s="25">
        <f>+[7]รวม!$T$31</f>
        <v>26.380681350828166</v>
      </c>
    </row>
    <row r="120" spans="1:15">
      <c r="A120" s="32"/>
      <c r="B120" s="32"/>
      <c r="C120"/>
      <c r="D120"/>
      <c r="E120"/>
      <c r="F120"/>
      <c r="G120"/>
      <c r="H120"/>
      <c r="I120"/>
      <c r="J120"/>
      <c r="K120"/>
      <c r="L120"/>
      <c r="M120"/>
      <c r="N120"/>
      <c r="O120" s="32"/>
    </row>
    <row r="121" spans="1:15">
      <c r="A121" s="3" t="s">
        <v>55</v>
      </c>
      <c r="B121" s="3" t="s">
        <v>42</v>
      </c>
      <c r="C121" s="3" t="s">
        <v>0</v>
      </c>
      <c r="D121" s="3" t="s">
        <v>1</v>
      </c>
      <c r="E121" s="3" t="s">
        <v>2</v>
      </c>
      <c r="F121" s="3" t="s">
        <v>3</v>
      </c>
      <c r="G121" s="3" t="s">
        <v>4</v>
      </c>
      <c r="H121" s="3" t="s">
        <v>5</v>
      </c>
      <c r="I121" s="3" t="s">
        <v>6</v>
      </c>
      <c r="J121" s="3" t="s">
        <v>7</v>
      </c>
      <c r="K121" s="3" t="s">
        <v>8</v>
      </c>
      <c r="L121" s="3" t="s">
        <v>9</v>
      </c>
      <c r="M121" s="3" t="s">
        <v>10</v>
      </c>
      <c r="N121" s="3" t="s">
        <v>11</v>
      </c>
      <c r="O121" s="3" t="s">
        <v>61</v>
      </c>
    </row>
    <row r="122" spans="1:15">
      <c r="A122" s="7">
        <v>1004</v>
      </c>
      <c r="B122" s="7" t="s">
        <v>99</v>
      </c>
      <c r="C122" s="19">
        <f>+'[7]11'!$E$33</f>
        <v>0.83419868804243047</v>
      </c>
      <c r="D122" s="19">
        <f>+'[7]11'!$F$33</f>
        <v>0.90653836652931596</v>
      </c>
      <c r="E122" s="19">
        <f>+'[7]11'!$G$33</f>
        <v>0.86259801162040028</v>
      </c>
      <c r="F122" s="19">
        <f>+'[7]11'!$I$33</f>
        <v>0.89303618470614243</v>
      </c>
      <c r="G122" s="19">
        <f>+'[7]11'!$J$33</f>
        <v>0.95278069753884254</v>
      </c>
      <c r="H122" s="19">
        <f>+'[7]11'!$K$33</f>
        <v>0.83040156410696275</v>
      </c>
      <c r="I122" s="19">
        <f>+'[7]11'!$M$33</f>
        <v>0.9262626528508251</v>
      </c>
      <c r="J122" s="19">
        <f>+'[7]11'!$N$33</f>
        <v>0.93886914023221246</v>
      </c>
      <c r="K122" s="19">
        <f>+'[7]11'!$O$33</f>
        <v>0.95560387112286616</v>
      </c>
      <c r="L122" s="19">
        <f>+'[7]11'!$Q$33</f>
        <v>0.89025221064293203</v>
      </c>
      <c r="M122" s="19">
        <f>+'[7]11'!$R$33</f>
        <v>0.861536380578932</v>
      </c>
      <c r="N122" s="19">
        <f>+'[7]11'!$S$33</f>
        <v>0.89903472036591525</v>
      </c>
      <c r="O122" s="20">
        <f>+'[7]11'!$T$33</f>
        <v>0.8961320368809006</v>
      </c>
    </row>
    <row r="123" spans="1:15">
      <c r="A123" s="10">
        <v>1005</v>
      </c>
      <c r="B123" s="10" t="s">
        <v>13</v>
      </c>
      <c r="C123" s="21">
        <f>+'[7]12'!$E$33</f>
        <v>0.52877512856474984</v>
      </c>
      <c r="D123" s="21">
        <f>+'[7]12'!$F$33</f>
        <v>0.53820902727492159</v>
      </c>
      <c r="E123" s="21">
        <f>+'[7]12'!$G$33</f>
        <v>0.49936113979661495</v>
      </c>
      <c r="F123" s="21">
        <f>+'[7]12'!$I$33</f>
        <v>0.5371226527562124</v>
      </c>
      <c r="G123" s="21">
        <f>+'[7]12'!$J$33</f>
        <v>0.57421433706480429</v>
      </c>
      <c r="H123" s="21">
        <f>+'[7]12'!$K$33</f>
        <v>0.50002022268060298</v>
      </c>
      <c r="I123" s="21">
        <f>+'[7]12'!$M$33</f>
        <v>0.56973919256877459</v>
      </c>
      <c r="J123" s="21">
        <f>+'[7]12'!$N$33</f>
        <v>0.60890619338735552</v>
      </c>
      <c r="K123" s="21">
        <f>+'[7]12'!$O$33</f>
        <v>0.60061684460260978</v>
      </c>
      <c r="L123" s="21">
        <f>+'[7]12'!$Q$33</f>
        <v>0.53527508833111548</v>
      </c>
      <c r="M123" s="21">
        <f>+'[7]12'!$R$33</f>
        <v>0.54301647829422739</v>
      </c>
      <c r="N123" s="21">
        <f>+'[7]12'!$S$33</f>
        <v>0.54757945633586891</v>
      </c>
      <c r="O123" s="22">
        <f>+'[7]12'!$T$33</f>
        <v>0.54778540038284596</v>
      </c>
    </row>
    <row r="124" spans="1:15">
      <c r="A124" s="10">
        <v>1006</v>
      </c>
      <c r="B124" s="10" t="s">
        <v>14</v>
      </c>
      <c r="C124" s="21">
        <f>+'[7]13'!$E$33</f>
        <v>0.46457188249341319</v>
      </c>
      <c r="D124" s="21">
        <f>+'[7]13'!$F$33</f>
        <v>0.5071808678725368</v>
      </c>
      <c r="E124" s="21">
        <f>+'[7]13'!$G$33</f>
        <v>0.48053493016876636</v>
      </c>
      <c r="F124" s="21">
        <f>+'[7]13'!$I$33</f>
        <v>0.51162140772319187</v>
      </c>
      <c r="G124" s="21">
        <f>+'[7]13'!$J$33</f>
        <v>0.53584176085663293</v>
      </c>
      <c r="H124" s="21">
        <f>+'[7]13'!$K$33</f>
        <v>0.47893082247998392</v>
      </c>
      <c r="I124" s="21">
        <f>+'[7]13'!$M$33</f>
        <v>0.55262881370428751</v>
      </c>
      <c r="J124" s="21">
        <f>+'[7]13'!$N$33</f>
        <v>0.56969729682793546</v>
      </c>
      <c r="K124" s="21">
        <f>+'[7]13'!$O$33</f>
        <v>0.57885620678856198</v>
      </c>
      <c r="L124" s="21">
        <f>+'[7]13'!$Q$33</f>
        <v>0.52162696069235914</v>
      </c>
      <c r="M124" s="21">
        <f>+'[7]13'!$R$33</f>
        <v>0.4878759245081743</v>
      </c>
      <c r="N124" s="21">
        <f>+'[7]13'!$S$33</f>
        <v>0.50476190476190474</v>
      </c>
      <c r="O124" s="22">
        <f>+'[7]13'!$T$33</f>
        <v>0.51660269134768455</v>
      </c>
    </row>
    <row r="125" spans="1:15">
      <c r="A125" s="10">
        <v>1007</v>
      </c>
      <c r="B125" s="10" t="s">
        <v>15</v>
      </c>
      <c r="C125" s="21">
        <f>+'[7]14'!$E$33</f>
        <v>0.75844207458435453</v>
      </c>
      <c r="D125" s="21">
        <f>+'[7]14'!$F$33</f>
        <v>0.78635133819951331</v>
      </c>
      <c r="E125" s="21">
        <f>+'[7]14'!$G$33</f>
        <v>0.74216824499985923</v>
      </c>
      <c r="F125" s="21">
        <f>+'[7]14'!$I$33</f>
        <v>0.74967928938756434</v>
      </c>
      <c r="G125" s="21">
        <f>+'[7]14'!$J$33</f>
        <v>0.78128841188262566</v>
      </c>
      <c r="H125" s="21">
        <f>+'[7]14'!$K$33</f>
        <v>0.70994280327071757</v>
      </c>
      <c r="I125" s="21">
        <f>+'[7]14'!$M$33</f>
        <v>0.81121613106490231</v>
      </c>
      <c r="J125" s="21">
        <f>+'[7]14'!$N$33</f>
        <v>0.82207151063479467</v>
      </c>
      <c r="K125" s="21">
        <f>+'[7]14'!$O$33</f>
        <v>0.82827738716262189</v>
      </c>
      <c r="L125" s="21">
        <f>+'[7]14'!$Q$33</f>
        <v>0.74929488333524275</v>
      </c>
      <c r="M125" s="21">
        <f>+'[7]14'!$R$33</f>
        <v>0.71438583274629075</v>
      </c>
      <c r="N125" s="21">
        <f>+'[7]14'!$S$33</f>
        <v>0.75209055338177744</v>
      </c>
      <c r="O125" s="22">
        <f>+'[7]14'!$T$33</f>
        <v>0.76571606012357341</v>
      </c>
    </row>
    <row r="126" spans="1:15">
      <c r="A126" s="10">
        <v>1008</v>
      </c>
      <c r="B126" s="10" t="s">
        <v>16</v>
      </c>
      <c r="C126" s="21">
        <f>+'[7]15'!$E$33</f>
        <v>0.61297406426819445</v>
      </c>
      <c r="D126" s="21">
        <f>+'[7]15'!$F$33</f>
        <v>0.63382554006015857</v>
      </c>
      <c r="E126" s="21">
        <f>+'[7]15'!$G$33</f>
        <v>0.60867654941520721</v>
      </c>
      <c r="F126" s="21">
        <f>+'[7]15'!$I$33</f>
        <v>0.64548655218035333</v>
      </c>
      <c r="G126" s="21">
        <f>+'[7]15'!$J$33</f>
        <v>0.63627466264788934</v>
      </c>
      <c r="H126" s="21">
        <f>+'[7]15'!$K$33</f>
        <v>0.49567508156108792</v>
      </c>
      <c r="I126" s="21">
        <f>+'[7]15'!$M$33</f>
        <v>0.56042826552462521</v>
      </c>
      <c r="J126" s="21">
        <f>+'[7]15'!$N$33</f>
        <v>0.63659958156544161</v>
      </c>
      <c r="K126" s="21">
        <f>+'[7]15'!$O$33</f>
        <v>0.62762877820349083</v>
      </c>
      <c r="L126" s="21">
        <f>+'[7]15'!$Q$33</f>
        <v>0.63927077616387085</v>
      </c>
      <c r="M126" s="21">
        <f>+'[7]15'!$R$33</f>
        <v>0.65768269152376546</v>
      </c>
      <c r="N126" s="21">
        <f>+'[7]15'!$S$33</f>
        <v>0.63309817135235691</v>
      </c>
      <c r="O126" s="22">
        <f>+'[7]15'!$T$33</f>
        <v>0.6313578374986929</v>
      </c>
    </row>
    <row r="127" spans="1:15">
      <c r="A127" s="10">
        <v>1009</v>
      </c>
      <c r="B127" s="10" t="s">
        <v>17</v>
      </c>
      <c r="C127" s="21">
        <f>+'[7]16'!$E$33</f>
        <v>0.56951884528369356</v>
      </c>
      <c r="D127" s="21">
        <f>+'[7]16'!$F$33</f>
        <v>0.61288586802605494</v>
      </c>
      <c r="E127" s="21">
        <f>+'[7]16'!$G$33</f>
        <v>0.59126568716433392</v>
      </c>
      <c r="F127" s="21">
        <f>+'[7]16'!$I$33</f>
        <v>0.63366969482674218</v>
      </c>
      <c r="G127" s="21">
        <f>+'[7]16'!$J$33</f>
        <v>0.68628170194927685</v>
      </c>
      <c r="H127" s="21">
        <f>+'[7]16'!$K$33</f>
        <v>0.58125716668404037</v>
      </c>
      <c r="I127" s="21">
        <f>+'[7]16'!$M$33</f>
        <v>0.6660291722967121</v>
      </c>
      <c r="J127" s="21">
        <f>+'[7]16'!$N$33</f>
        <v>0.69196252695962224</v>
      </c>
      <c r="K127" s="21">
        <f>+'[7]16'!$O$33</f>
        <v>0.72825266048746995</v>
      </c>
      <c r="L127" s="21">
        <f>+'[7]16'!$Q$33</f>
        <v>0.68408888301911719</v>
      </c>
      <c r="M127" s="21">
        <f>+'[7]16'!$R$33</f>
        <v>0.67807189844048665</v>
      </c>
      <c r="N127" s="21">
        <f>+'[7]16'!$S$33</f>
        <v>0.67381585224562124</v>
      </c>
      <c r="O127" s="22">
        <f>+'[7]16'!$T$33</f>
        <v>0.65171665073358942</v>
      </c>
    </row>
    <row r="128" spans="1:15">
      <c r="A128" s="10">
        <v>1010</v>
      </c>
      <c r="B128" s="10" t="s">
        <v>19</v>
      </c>
      <c r="C128" s="21">
        <f>+'[7]18'!$E$33</f>
        <v>0.68914884781433394</v>
      </c>
      <c r="D128" s="21">
        <f>+'[7]18'!$F$33</f>
        <v>0.6843705437619394</v>
      </c>
      <c r="E128" s="21">
        <f>+'[7]18'!$G$33</f>
        <v>0.66786015875696669</v>
      </c>
      <c r="F128" s="21">
        <f>+'[7]18'!$I$33</f>
        <v>0.69031791195366587</v>
      </c>
      <c r="G128" s="21">
        <f>+'[7]18'!$J$33</f>
        <v>0.75556381944047146</v>
      </c>
      <c r="H128" s="21">
        <f>+'[7]18'!$K$33</f>
        <v>0.6631534461343408</v>
      </c>
      <c r="I128" s="21">
        <f>+'[7]18'!$M$33</f>
        <v>0.77810969116080941</v>
      </c>
      <c r="J128" s="21">
        <f>+'[7]18'!$N$33</f>
        <v>0.78356751080373621</v>
      </c>
      <c r="K128" s="21">
        <f>+'[7]18'!$O$33</f>
        <v>0.81181690178263066</v>
      </c>
      <c r="L128" s="21">
        <f>+'[7]18'!$Q$33</f>
        <v>0.67900169022188661</v>
      </c>
      <c r="M128" s="21">
        <f>+'[7]18'!$R$33</f>
        <v>0.64597652234325376</v>
      </c>
      <c r="N128" s="21">
        <f>+'[7]18'!$S$33</f>
        <v>0.73403692535576359</v>
      </c>
      <c r="O128" s="22">
        <f>+'[7]18'!$T$33</f>
        <v>0.71589840695212081</v>
      </c>
    </row>
    <row r="129" spans="1:15">
      <c r="A129" s="10">
        <v>1011</v>
      </c>
      <c r="B129" s="10" t="s">
        <v>20</v>
      </c>
      <c r="C129" s="21">
        <f>+'[7]19'!$E$33</f>
        <v>0.51490089234060843</v>
      </c>
      <c r="D129" s="21">
        <f>+'[7]19'!$F$33</f>
        <v>0.52047414510704892</v>
      </c>
      <c r="E129" s="21">
        <f>+'[7]19'!$G$33</f>
        <v>0.483954521206512</v>
      </c>
      <c r="F129" s="21">
        <f>+'[7]19'!$I$33</f>
        <v>0.51436664669296361</v>
      </c>
      <c r="G129" s="21">
        <f>+'[7]19'!$J$33</f>
        <v>0.57698671984386263</v>
      </c>
      <c r="H129" s="21">
        <f>+'[7]19'!$K$33</f>
        <v>0.49665126322058351</v>
      </c>
      <c r="I129" s="21">
        <f>+'[7]19'!$M$33</f>
        <v>0.6039748130657222</v>
      </c>
      <c r="J129" s="21">
        <f>+'[7]19'!$N$33</f>
        <v>0.60595441045769827</v>
      </c>
      <c r="K129" s="21">
        <f>+'[7]19'!$O$33</f>
        <v>0.63125061112740788</v>
      </c>
      <c r="L129" s="21">
        <f>+'[7]19'!$Q$33</f>
        <v>0.54855730739407549</v>
      </c>
      <c r="M129" s="21">
        <f>+'[7]19'!$R$33</f>
        <v>0.51335692883776884</v>
      </c>
      <c r="N129" s="21">
        <f>+'[7]19'!$S$33</f>
        <v>0.54194433555468435</v>
      </c>
      <c r="O129" s="22">
        <f>+'[7]19'!$T$33</f>
        <v>0.54811687976552337</v>
      </c>
    </row>
    <row r="130" spans="1:15">
      <c r="A130" s="10">
        <v>1012</v>
      </c>
      <c r="B130" s="10" t="s">
        <v>21</v>
      </c>
      <c r="C130" s="21">
        <f>+'[7]20'!$E$33</f>
        <v>0.57685515534006104</v>
      </c>
      <c r="D130" s="21">
        <f>+'[7]20'!$F$33</f>
        <v>0.6018645779452696</v>
      </c>
      <c r="E130" s="21">
        <f>+'[7]20'!$G$33</f>
        <v>0.58583646905579234</v>
      </c>
      <c r="F130" s="21">
        <f>+'[7]20'!$I$33</f>
        <v>0.58597445670597093</v>
      </c>
      <c r="G130" s="21">
        <f>+'[7]20'!$J$33</f>
        <v>0.60953548506732325</v>
      </c>
      <c r="H130" s="21">
        <f>+'[7]20'!$K$33</f>
        <v>0.52945256898507009</v>
      </c>
      <c r="I130" s="21">
        <f>+'[7]20'!$M$33</f>
        <v>0.61713051656275042</v>
      </c>
      <c r="J130" s="21">
        <f>+'[7]20'!$N$33</f>
        <v>0.64721491293726807</v>
      </c>
      <c r="K130" s="21">
        <f>+'[7]20'!$O$33</f>
        <v>0.65343435032876029</v>
      </c>
      <c r="L130" s="21">
        <f>+'[7]20'!$Q$33</f>
        <v>0.61827024643542294</v>
      </c>
      <c r="M130" s="21">
        <f>+'[7]20'!$R$33</f>
        <v>0.60224245030424184</v>
      </c>
      <c r="N130" s="21">
        <f>+'[7]20'!$S$33</f>
        <v>0.61045015713672024</v>
      </c>
      <c r="O130" s="22">
        <f>+'[7]20'!$T$33</f>
        <v>0.60587566695041684</v>
      </c>
    </row>
    <row r="131" spans="1:15">
      <c r="A131" s="10">
        <v>1013</v>
      </c>
      <c r="B131" s="10" t="s">
        <v>22</v>
      </c>
      <c r="C131" s="21">
        <f>+'[7]21'!$E$33</f>
        <v>0.35811218814555856</v>
      </c>
      <c r="D131" s="21">
        <f>+'[7]21'!$F$33</f>
        <v>0.47267651888341544</v>
      </c>
      <c r="E131" s="21">
        <f>+'[7]21'!$G$33</f>
        <v>0.40695033433395278</v>
      </c>
      <c r="F131" s="21">
        <f>+'[7]21'!$I$33</f>
        <v>0.45356698236601162</v>
      </c>
      <c r="G131" s="21">
        <f>+'[7]21'!$J$33</f>
        <v>0.44710777907696542</v>
      </c>
      <c r="H131" s="21">
        <f>+'[7]21'!$K$33</f>
        <v>0.41977017859615118</v>
      </c>
      <c r="I131" s="21">
        <f>+'[7]21'!$M$33</f>
        <v>0.52152019002375305</v>
      </c>
      <c r="J131" s="21">
        <f>+'[7]21'!$N$33</f>
        <v>0.47475056619942463</v>
      </c>
      <c r="K131" s="21">
        <f>+'[7]21'!$O$33</f>
        <v>0.51844507396915329</v>
      </c>
      <c r="L131" s="21">
        <f>+'[7]21'!$Q$33</f>
        <v>0.49859977899214364</v>
      </c>
      <c r="M131" s="21">
        <f>+'[7]21'!$R$33</f>
        <v>0.471547662196448</v>
      </c>
      <c r="N131" s="21">
        <f>+'[7]21'!$S$33</f>
        <v>0.46510903426791278</v>
      </c>
      <c r="O131" s="22">
        <f>+'[7]21'!$T$33</f>
        <v>0.45960414505049968</v>
      </c>
    </row>
    <row r="132" spans="1:15">
      <c r="A132" s="10">
        <v>1014</v>
      </c>
      <c r="B132" s="10" t="s">
        <v>23</v>
      </c>
      <c r="C132" s="21">
        <f>+'[7]22'!$E$33</f>
        <v>0.59465142929847614</v>
      </c>
      <c r="D132" s="21">
        <f>+'[7]22'!$F$33</f>
        <v>0.63135101165348317</v>
      </c>
      <c r="E132" s="21">
        <f>+'[7]22'!$G$33</f>
        <v>0.59183186178092806</v>
      </c>
      <c r="F132" s="21">
        <f>+'[7]22'!$I$33</f>
        <v>0.61617160991840014</v>
      </c>
      <c r="G132" s="21">
        <f>+'[7]22'!$J$33</f>
        <v>0.65656684218082495</v>
      </c>
      <c r="H132" s="21">
        <f>+'[7]22'!$K$33</f>
        <v>0.58732141459620468</v>
      </c>
      <c r="I132" s="21">
        <f>+'[7]22'!$M$33</f>
        <v>0.68716534155443776</v>
      </c>
      <c r="J132" s="21">
        <f>+'[7]22'!$N$33</f>
        <v>0.71044933284309142</v>
      </c>
      <c r="K132" s="21">
        <f>+'[7]22'!$O$33</f>
        <v>0.69456957563036525</v>
      </c>
      <c r="L132" s="21">
        <f>+'[7]22'!$Q$33</f>
        <v>0.65004209455584294</v>
      </c>
      <c r="M132" s="21">
        <f>+'[7]22'!$R$33</f>
        <v>0.61365972310729855</v>
      </c>
      <c r="N132" s="21">
        <f>+'[7]22'!$S$33</f>
        <v>0.65027293184501933</v>
      </c>
      <c r="O132" s="22">
        <f>+'[7]22'!$T$33</f>
        <v>0.63993103523677641</v>
      </c>
    </row>
    <row r="133" spans="1:15">
      <c r="A133" s="10">
        <v>1015</v>
      </c>
      <c r="B133" s="10" t="s">
        <v>24</v>
      </c>
      <c r="C133" s="21">
        <f>+'[7]23'!$E$33</f>
        <v>0.45763754312617938</v>
      </c>
      <c r="D133" s="21">
        <f>+'[7]23'!$F$33</f>
        <v>0.50036021875102332</v>
      </c>
      <c r="E133" s="21">
        <f>+'[7]23'!$G$33</f>
        <v>0.45157627145406026</v>
      </c>
      <c r="F133" s="21">
        <f>+'[7]23'!$I$33</f>
        <v>0.50707917602878561</v>
      </c>
      <c r="G133" s="21">
        <f>+'[7]23'!$J$33</f>
        <v>0.50051188400985036</v>
      </c>
      <c r="H133" s="21">
        <f>+'[7]23'!$K$33</f>
        <v>0.44553041554551609</v>
      </c>
      <c r="I133" s="21">
        <f>+'[7]23'!$M$33</f>
        <v>0.54706925243215565</v>
      </c>
      <c r="J133" s="21">
        <f>+'[7]23'!$N$33</f>
        <v>0.57728025816342932</v>
      </c>
      <c r="K133" s="21">
        <f>+'[7]23'!$O$33</f>
        <v>0.53650535577658753</v>
      </c>
      <c r="L133" s="21">
        <f>+'[7]23'!$Q$33</f>
        <v>0.5034749391009079</v>
      </c>
      <c r="M133" s="21">
        <f>+'[7]23'!$R$33</f>
        <v>0.48139283229055863</v>
      </c>
      <c r="N133" s="21">
        <f>+'[7]23'!$S$33</f>
        <v>0.51007014218009483</v>
      </c>
      <c r="O133" s="22">
        <f>+'[7]23'!$T$33</f>
        <v>0.5021793419576126</v>
      </c>
    </row>
    <row r="134" spans="1:15">
      <c r="A134" s="10">
        <v>1016</v>
      </c>
      <c r="B134" s="10" t="s">
        <v>25</v>
      </c>
      <c r="C134" s="21">
        <f>+'[7]24'!$E$33</f>
        <v>0.42258323547696347</v>
      </c>
      <c r="D134" s="21">
        <f>+'[7]24'!$F$33</f>
        <v>0.4586835014585699</v>
      </c>
      <c r="E134" s="21">
        <f>+'[7]24'!$G$33</f>
        <v>0.4159597969175915</v>
      </c>
      <c r="F134" s="21">
        <f>+'[7]24'!$I$33</f>
        <v>0.46480412827572276</v>
      </c>
      <c r="G134" s="21">
        <f>+'[7]24'!$J$33</f>
        <v>0.47183582047100764</v>
      </c>
      <c r="H134" s="21">
        <f>+'[7]24'!$K$33</f>
        <v>0.43178891440598888</v>
      </c>
      <c r="I134" s="21">
        <f>+'[7]24'!$M$33</f>
        <v>0.51057369853393031</v>
      </c>
      <c r="J134" s="21">
        <f>+'[7]24'!$N$33</f>
        <v>0.54640481912404582</v>
      </c>
      <c r="K134" s="21">
        <f>+'[7]24'!$O$33</f>
        <v>0.51032818364318755</v>
      </c>
      <c r="L134" s="21">
        <f>+'[7]24'!$Q$33</f>
        <v>0.48096084621272989</v>
      </c>
      <c r="M134" s="21">
        <f>+'[7]24'!$R$33</f>
        <v>0.47272692830652524</v>
      </c>
      <c r="N134" s="21">
        <f>+'[7]24'!$S$33</f>
        <v>0.47370114643043248</v>
      </c>
      <c r="O134" s="22">
        <f>+'[7]24'!$T$33</f>
        <v>0.4720076364886629</v>
      </c>
    </row>
    <row r="135" spans="1:15">
      <c r="A135" s="10">
        <v>1017</v>
      </c>
      <c r="B135" s="10" t="s">
        <v>26</v>
      </c>
      <c r="C135" s="21">
        <f>+'[7]25'!$E$33</f>
        <v>0.54560461313125241</v>
      </c>
      <c r="D135" s="21">
        <f>+'[7]25'!$F$33</f>
        <v>0.57665398801290912</v>
      </c>
      <c r="E135" s="21">
        <f>+'[7]25'!$G$33</f>
        <v>0.55010834387063345</v>
      </c>
      <c r="F135" s="21">
        <f>+'[7]25'!$I$33</f>
        <v>0.57166049526859486</v>
      </c>
      <c r="G135" s="21">
        <f>+'[7]25'!$J$33</f>
        <v>0.60011898117766826</v>
      </c>
      <c r="H135" s="21">
        <f>+'[7]25'!$K$33</f>
        <v>0.52133167907361455</v>
      </c>
      <c r="I135" s="21">
        <f>+'[7]25'!$M$33</f>
        <v>0.63409484840735375</v>
      </c>
      <c r="J135" s="21">
        <f>+'[7]25'!$N$33</f>
        <v>0.62301166781056971</v>
      </c>
      <c r="K135" s="21">
        <f>+'[7]25'!$O$33</f>
        <v>0.63750671985966112</v>
      </c>
      <c r="L135" s="21">
        <f>+'[7]25'!$Q$33</f>
        <v>0.60579528530729865</v>
      </c>
      <c r="M135" s="21">
        <f>+'[7]25'!$R$33</f>
        <v>0.57497586737882289</v>
      </c>
      <c r="N135" s="21">
        <f>+'[7]25'!$S$33</f>
        <v>0.59134585685002661</v>
      </c>
      <c r="O135" s="22">
        <f>+'[7]25'!$T$33</f>
        <v>0.58660825856486754</v>
      </c>
    </row>
    <row r="136" spans="1:15">
      <c r="A136" s="10">
        <v>1018</v>
      </c>
      <c r="B136" s="10" t="s">
        <v>27</v>
      </c>
      <c r="C136" s="21">
        <f>+'[7]26'!$E$33</f>
        <v>0.48127140674245761</v>
      </c>
      <c r="D136" s="21">
        <f>+'[7]26'!$F$33</f>
        <v>0.51680212213568122</v>
      </c>
      <c r="E136" s="21">
        <f>+'[7]26'!$G$33</f>
        <v>0.47168798030657838</v>
      </c>
      <c r="F136" s="21">
        <f>+'[7]26'!$I$33</f>
        <v>0.52800713883455264</v>
      </c>
      <c r="G136" s="21">
        <f>+'[7]26'!$J$33</f>
        <v>0.53486165818042075</v>
      </c>
      <c r="H136" s="21">
        <f>+'[7]26'!$K$33</f>
        <v>0.46704725452353535</v>
      </c>
      <c r="I136" s="21">
        <f>+'[7]26'!$M$33</f>
        <v>0.56453295400663828</v>
      </c>
      <c r="J136" s="21">
        <f>+'[7]26'!$N$33</f>
        <v>0.61755310976152156</v>
      </c>
      <c r="K136" s="21">
        <f>+'[7]26'!$O$33</f>
        <v>0.62627595035342576</v>
      </c>
      <c r="L136" s="21">
        <f>+'[7]26'!$Q$33</f>
        <v>0.54333080518754007</v>
      </c>
      <c r="M136" s="21">
        <f>+'[7]26'!$R$33</f>
        <v>0.51559242634413072</v>
      </c>
      <c r="N136" s="21">
        <f>+'[7]26'!$S$33</f>
        <v>0.49478985086190197</v>
      </c>
      <c r="O136" s="22">
        <f>+'[7]26'!$T$33</f>
        <v>0.52988970575567573</v>
      </c>
    </row>
    <row r="137" spans="1:15">
      <c r="A137" s="10">
        <v>1019</v>
      </c>
      <c r="B137" s="10" t="s">
        <v>28</v>
      </c>
      <c r="C137" s="21">
        <f>+'[7]27'!$E$33</f>
        <v>0.47493955257692189</v>
      </c>
      <c r="D137" s="21">
        <f>+'[7]27'!$F$33</f>
        <v>0.508115098609764</v>
      </c>
      <c r="E137" s="21">
        <f>+'[7]27'!$G$33</f>
        <v>0.46287734080725496</v>
      </c>
      <c r="F137" s="21">
        <f>+'[7]27'!$I$33</f>
        <v>0.50356072381342609</v>
      </c>
      <c r="G137" s="21">
        <f>+'[7]27'!$J$33</f>
        <v>0.45948077036803403</v>
      </c>
      <c r="H137" s="21">
        <f>+'[7]27'!$K$33</f>
        <v>0.47245206592850197</v>
      </c>
      <c r="I137" s="21">
        <f>+'[7]27'!$M$33</f>
        <v>0.56054160376926954</v>
      </c>
      <c r="J137" s="21">
        <f>+'[7]27'!$N$33</f>
        <v>0.52897750854357439</v>
      </c>
      <c r="K137" s="21">
        <f>+'[7]27'!$O$33</f>
        <v>0.56170328920431289</v>
      </c>
      <c r="L137" s="21">
        <f>+'[7]27'!$Q$33</f>
        <v>0.48418287330923021</v>
      </c>
      <c r="M137" s="21">
        <f>+'[7]27'!$R$33</f>
        <v>0.47612113769434883</v>
      </c>
      <c r="N137" s="21">
        <f>+'[7]27'!$S$33</f>
        <v>0.50092391304347827</v>
      </c>
      <c r="O137" s="22">
        <f>+'[7]27'!$T$33</f>
        <v>0.50074406024907625</v>
      </c>
    </row>
    <row r="138" spans="1:15">
      <c r="A138" s="10">
        <v>1020</v>
      </c>
      <c r="B138" s="10" t="s">
        <v>29</v>
      </c>
      <c r="C138" s="21">
        <f>+'[7]28'!$E$33</f>
        <v>0.59039048504133362</v>
      </c>
      <c r="D138" s="21">
        <f>+'[7]28'!$F$33</f>
        <v>0.64283788459014835</v>
      </c>
      <c r="E138" s="21">
        <f>+'[7]28'!$G$33</f>
        <v>0.60132225738578648</v>
      </c>
      <c r="F138" s="21">
        <f>+'[7]28'!$I$33</f>
        <v>0.67767883385994565</v>
      </c>
      <c r="G138" s="21">
        <f>+'[7]28'!$J$33</f>
        <v>0.62887498033004907</v>
      </c>
      <c r="H138" s="21">
        <f>+'[7]28'!$K$33</f>
        <v>0.59641099146732501</v>
      </c>
      <c r="I138" s="21">
        <f>+'[7]28'!$M$33</f>
        <v>0.68484762713463532</v>
      </c>
      <c r="J138" s="21">
        <f>+'[7]28'!$N$33</f>
        <v>0.647972187393138</v>
      </c>
      <c r="K138" s="21">
        <f>+'[7]28'!$O$33</f>
        <v>0.70506220354742644</v>
      </c>
      <c r="L138" s="21">
        <f>+'[7]28'!$Q$33</f>
        <v>0.67924077805014482</v>
      </c>
      <c r="M138" s="21">
        <f>+'[7]28'!$R$33</f>
        <v>0.65353388909025012</v>
      </c>
      <c r="N138" s="21">
        <f>+'[7]28'!$S$33</f>
        <v>0.65262003127698809</v>
      </c>
      <c r="O138" s="22">
        <f>+'[7]28'!$T$33</f>
        <v>0.64734281955491968</v>
      </c>
    </row>
    <row r="139" spans="1:15">
      <c r="A139" s="10">
        <v>1021</v>
      </c>
      <c r="B139" s="10" t="s">
        <v>30</v>
      </c>
      <c r="C139" s="21">
        <f>+'[7]29'!$E$33</f>
        <v>0.48103455520849381</v>
      </c>
      <c r="D139" s="21">
        <f>+'[7]29'!$F$33</f>
        <v>0.52766908082009156</v>
      </c>
      <c r="E139" s="21">
        <f>+'[7]29'!$G$33</f>
        <v>0.46109299468571963</v>
      </c>
      <c r="F139" s="21">
        <f>+'[7]29'!$I$33</f>
        <v>0.554132348961622</v>
      </c>
      <c r="G139" s="21">
        <f>+'[7]29'!$J$33</f>
        <v>0.49930481283422462</v>
      </c>
      <c r="H139" s="21">
        <f>+'[7]29'!$K$33</f>
        <v>0.4335975448581737</v>
      </c>
      <c r="I139" s="21">
        <f>+'[7]29'!$M$33</f>
        <v>0.52820240997915113</v>
      </c>
      <c r="J139" s="21">
        <f>+'[7]29'!$N$33</f>
        <v>0.5068354913712575</v>
      </c>
      <c r="K139" s="21">
        <f>+'[7]29'!$O$33</f>
        <v>0.5402749938460456</v>
      </c>
      <c r="L139" s="21">
        <f>+'[7]29'!$Q$33</f>
        <v>0.51125040343814232</v>
      </c>
      <c r="M139" s="21">
        <f>+'[7]29'!$R$33</f>
        <v>0.52425117628713613</v>
      </c>
      <c r="N139" s="21">
        <f>+'[7]29'!$S$33</f>
        <v>0.50890473194939534</v>
      </c>
      <c r="O139" s="22">
        <f>+'[7]29'!$T$33</f>
        <v>0.50758279423979036</v>
      </c>
    </row>
    <row r="140" spans="1:15">
      <c r="A140" s="10">
        <v>1022</v>
      </c>
      <c r="B140" s="10" t="s">
        <v>31</v>
      </c>
      <c r="C140" s="21">
        <f>+'[7]30'!$E$33</f>
        <v>0.54622462752000733</v>
      </c>
      <c r="D140" s="21">
        <f>+'[7]30'!$F$33</f>
        <v>0.58797051031377223</v>
      </c>
      <c r="E140" s="21">
        <f>+'[7]30'!$G$33</f>
        <v>0.53155993367347776</v>
      </c>
      <c r="F140" s="21">
        <f>+'[7]30'!$I$33</f>
        <v>0.58053755832569787</v>
      </c>
      <c r="G140" s="21">
        <f>+'[7]30'!$J$33</f>
        <v>0.58509755606959668</v>
      </c>
      <c r="H140" s="21">
        <f>+'[7]30'!$K$33</f>
        <v>0.52234271563375045</v>
      </c>
      <c r="I140" s="21">
        <f>+'[7]30'!$M$33</f>
        <v>0.63853543320230011</v>
      </c>
      <c r="J140" s="21">
        <f>+'[7]30'!$N$33</f>
        <v>0.60743097631700693</v>
      </c>
      <c r="K140" s="21">
        <f>+'[7]30'!$O$33</f>
        <v>0.6539371908508449</v>
      </c>
      <c r="L140" s="21">
        <f>+'[7]30'!$Q$33</f>
        <v>0.62085585430509171</v>
      </c>
      <c r="M140" s="21">
        <f>+'[7]30'!$R$33</f>
        <v>0.5980947785363796</v>
      </c>
      <c r="N140" s="21">
        <f>+'[7]30'!$S$33</f>
        <v>0.60872078660012852</v>
      </c>
      <c r="O140" s="22">
        <f>+'[7]30'!$T$33</f>
        <v>0.5901671245932516</v>
      </c>
    </row>
    <row r="141" spans="1:15">
      <c r="A141" s="10">
        <v>1023</v>
      </c>
      <c r="B141" s="10" t="s">
        <v>32</v>
      </c>
      <c r="C141" s="21">
        <f>+'[7]31'!$E$33</f>
        <v>0.45684299835542563</v>
      </c>
      <c r="D141" s="21">
        <f>+'[7]31'!$F$33</f>
        <v>0.4649176400119796</v>
      </c>
      <c r="E141" s="21">
        <f>+'[7]31'!$G$33</f>
        <v>0.47502956795992674</v>
      </c>
      <c r="F141" s="21">
        <f>+'[7]31'!$I$33</f>
        <v>0.55463667950641937</v>
      </c>
      <c r="G141" s="21">
        <f>+'[7]31'!$J$33</f>
        <v>0.50488049215910402</v>
      </c>
      <c r="H141" s="21">
        <f>+'[7]31'!$K$33</f>
        <v>0.43526827701363302</v>
      </c>
      <c r="I141" s="21">
        <f>+'[7]31'!$M$33</f>
        <v>0.53459209120057005</v>
      </c>
      <c r="J141" s="21">
        <f>+'[7]31'!$N$33</f>
        <v>0.47976415053953703</v>
      </c>
      <c r="K141" s="21">
        <f>+'[7]31'!$O$33</f>
        <v>0.51554573574900575</v>
      </c>
      <c r="L141" s="21">
        <f>+'[7]31'!$Q$33</f>
        <v>0.49244999829442732</v>
      </c>
      <c r="M141" s="21">
        <f>+'[7]31'!$R$33</f>
        <v>0.47997089752375149</v>
      </c>
      <c r="N141" s="21">
        <f>+'[7]31'!$S$33</f>
        <v>0.4472729380397612</v>
      </c>
      <c r="O141" s="22">
        <f>+'[7]31'!$T$33</f>
        <v>0.48419842272900387</v>
      </c>
    </row>
    <row r="142" spans="1:15">
      <c r="A142" s="10">
        <v>1024</v>
      </c>
      <c r="B142" s="10" t="s">
        <v>33</v>
      </c>
      <c r="C142" s="21">
        <f>+'[7]32'!$E$33</f>
        <v>0.7035927334479074</v>
      </c>
      <c r="D142" s="21">
        <f>+'[7]32'!$F$33</f>
        <v>0.75814668155819542</v>
      </c>
      <c r="E142" s="21">
        <f>+'[7]32'!$G$33</f>
        <v>0.70020968458694477</v>
      </c>
      <c r="F142" s="21">
        <f>+'[7]32'!$I$33</f>
        <v>0.72537711253605353</v>
      </c>
      <c r="G142" s="21">
        <f>+'[7]32'!$J$33</f>
        <v>0.7911622638283321</v>
      </c>
      <c r="H142" s="21">
        <f>+'[7]32'!$K$33</f>
        <v>0.68236998599143373</v>
      </c>
      <c r="I142" s="21">
        <f>+'[7]32'!$M$33</f>
        <v>0.73145514043820137</v>
      </c>
      <c r="J142" s="21">
        <f>+'[7]32'!$N$33</f>
        <v>0.70856130635723569</v>
      </c>
      <c r="K142" s="21">
        <f>+'[7]32'!$O$33</f>
        <v>0.77075188506149539</v>
      </c>
      <c r="L142" s="21">
        <f>+'[7]32'!$Q$33</f>
        <v>0.72563632478712348</v>
      </c>
      <c r="M142" s="21">
        <f>+'[7]32'!$R$33</f>
        <v>0.71990729408411069</v>
      </c>
      <c r="N142" s="21">
        <f>+'[7]32'!$S$33</f>
        <v>0.72150952526487377</v>
      </c>
      <c r="O142" s="22">
        <f>+'[7]32'!$T$33</f>
        <v>0.72775292672234149</v>
      </c>
    </row>
    <row r="143" spans="1:15">
      <c r="A143" s="10">
        <v>1025</v>
      </c>
      <c r="B143" s="10" t="s">
        <v>34</v>
      </c>
      <c r="C143" s="21">
        <f>+'[7]33'!$E$33</f>
        <v>0.44377551979448404</v>
      </c>
      <c r="D143" s="21">
        <f>+'[7]33'!$F$33</f>
        <v>0.45215049419622416</v>
      </c>
      <c r="E143" s="21">
        <f>+'[7]33'!$G$33</f>
        <v>0.43483143146785891</v>
      </c>
      <c r="F143" s="21">
        <f>+'[7]33'!$I$33</f>
        <v>0.46431529255869808</v>
      </c>
      <c r="G143" s="21">
        <f>+'[7]33'!$J$33</f>
        <v>0.4880172177566679</v>
      </c>
      <c r="H143" s="21">
        <f>+'[7]33'!$K$33</f>
        <v>0.43132129155517668</v>
      </c>
      <c r="I143" s="21">
        <f>+'[7]33'!$M$33</f>
        <v>0.50319504807059134</v>
      </c>
      <c r="J143" s="21">
        <f>+'[7]33'!$N$33</f>
        <v>0.5047093998763672</v>
      </c>
      <c r="K143" s="21">
        <f>+'[7]33'!$O$33</f>
        <v>0.51388263311847993</v>
      </c>
      <c r="L143" s="21">
        <f>+'[7]33'!$Q$33</f>
        <v>0.48398317404194524</v>
      </c>
      <c r="M143" s="21">
        <f>+'[7]33'!$R$33</f>
        <v>0.48208271655225171</v>
      </c>
      <c r="N143" s="21">
        <f>+'[7]33'!$S$33</f>
        <v>0.48622304090874202</v>
      </c>
      <c r="O143" s="22">
        <f>+'[7]33'!$T$33</f>
        <v>0.47302669354873522</v>
      </c>
    </row>
    <row r="144" spans="1:15">
      <c r="A144" s="10">
        <v>1026</v>
      </c>
      <c r="B144" s="10" t="s">
        <v>35</v>
      </c>
      <c r="C144" s="21">
        <f>+'[7]34'!$E$33</f>
        <v>0.59708829349499015</v>
      </c>
      <c r="D144" s="21">
        <f>+'[7]34'!$F$33</f>
        <v>0.58559561254939918</v>
      </c>
      <c r="E144" s="21">
        <f>+'[7]34'!$G$33</f>
        <v>0.5827127866303925</v>
      </c>
      <c r="F144" s="21">
        <f>+'[7]34'!$I$33</f>
        <v>0.59816000931640856</v>
      </c>
      <c r="G144" s="21">
        <f>+'[7]34'!$J$33</f>
        <v>0.6310724578015644</v>
      </c>
      <c r="H144" s="21">
        <f>+'[7]34'!$K$33</f>
        <v>0.54984740197025306</v>
      </c>
      <c r="I144" s="21">
        <f>+'[7]34'!$M$33</f>
        <v>0.6794871794871794</v>
      </c>
      <c r="J144" s="21">
        <f>+'[7]34'!$N$33</f>
        <v>0.58798945985603324</v>
      </c>
      <c r="K144" s="21">
        <f>+'[7]34'!$O$33</f>
        <v>0.63413522012578616</v>
      </c>
      <c r="L144" s="21">
        <f>+'[7]34'!$Q$33</f>
        <v>0.6095771078612533</v>
      </c>
      <c r="M144" s="21">
        <f>+'[7]34'!$R$33</f>
        <v>0.57812958960029526</v>
      </c>
      <c r="N144" s="21">
        <f>+'[7]34'!$S$33</f>
        <v>0.60273695669077054</v>
      </c>
      <c r="O144" s="22">
        <f>+'[7]34'!$T$33</f>
        <v>0.60311216672275059</v>
      </c>
    </row>
    <row r="145" spans="1:15">
      <c r="A145" s="10">
        <v>1027</v>
      </c>
      <c r="B145" s="10" t="s">
        <v>36</v>
      </c>
      <c r="C145" s="21">
        <f>+'[7]35'!$E$33</f>
        <v>0.56218572763146479</v>
      </c>
      <c r="D145" s="21">
        <f>+'[7]35'!$F$33</f>
        <v>0.61230947124986868</v>
      </c>
      <c r="E145" s="21">
        <f>+'[7]35'!$G$33</f>
        <v>0.52828159870156211</v>
      </c>
      <c r="F145" s="21">
        <f>+'[7]35'!$I$33</f>
        <v>0.57021229321106104</v>
      </c>
      <c r="G145" s="21">
        <f>+'[7]35'!$J$33</f>
        <v>0.55763454735577456</v>
      </c>
      <c r="H145" s="21">
        <f>+'[7]35'!$K$33</f>
        <v>0.55903645781253131</v>
      </c>
      <c r="I145" s="21">
        <f>+'[7]35'!$M$33</f>
        <v>0.61363612956382929</v>
      </c>
      <c r="J145" s="21">
        <f>+'[7]35'!$N$33</f>
        <v>0.55177011402758158</v>
      </c>
      <c r="K145" s="21">
        <f>+'[7]35'!$O$33</f>
        <v>0.63066994468346649</v>
      </c>
      <c r="L145" s="21">
        <f>+'[7]35'!$Q$33</f>
        <v>0.568294762842944</v>
      </c>
      <c r="M145" s="21">
        <f>+'[7]35'!$R$33</f>
        <v>0.59201779219454875</v>
      </c>
      <c r="N145" s="21">
        <f>+'[7]35'!$S$33</f>
        <v>0.52555438754567751</v>
      </c>
      <c r="O145" s="22">
        <f>+'[7]35'!$T$33</f>
        <v>0.57146263154891119</v>
      </c>
    </row>
    <row r="146" spans="1:15">
      <c r="A146" s="10">
        <v>1028</v>
      </c>
      <c r="B146" s="10" t="s">
        <v>37</v>
      </c>
      <c r="C146" s="21">
        <f>+'[7]36'!$E$33</f>
        <v>0.56370229614432477</v>
      </c>
      <c r="D146" s="21">
        <f>+'[7]36'!$F$33</f>
        <v>0.57719693204299816</v>
      </c>
      <c r="E146" s="21">
        <f>+'[7]36'!$G$33</f>
        <v>0.52241049479913326</v>
      </c>
      <c r="F146" s="21">
        <f>+'[7]36'!$I$33</f>
        <v>0.55406492101844684</v>
      </c>
      <c r="G146" s="21">
        <f>+'[7]36'!$J$33</f>
        <v>0.60208278167615514</v>
      </c>
      <c r="H146" s="21">
        <f>+'[7]36'!$K$33</f>
        <v>0.51551580004902131</v>
      </c>
      <c r="I146" s="21">
        <f>+'[7]36'!$M$33</f>
        <v>0.6162934392569992</v>
      </c>
      <c r="J146" s="21">
        <f>+'[7]36'!$N$33</f>
        <v>0.58932441145335868</v>
      </c>
      <c r="K146" s="21">
        <f>+'[7]36'!$O$33</f>
        <v>0.64204217916155359</v>
      </c>
      <c r="L146" s="21">
        <f>+'[7]36'!$Q$33</f>
        <v>0.59355352475387402</v>
      </c>
      <c r="M146" s="21">
        <f>+'[7]36'!$R$33</f>
        <v>0.59036471638806198</v>
      </c>
      <c r="N146" s="21">
        <f>+'[7]36'!$S$33</f>
        <v>0.55519079368666902</v>
      </c>
      <c r="O146" s="22">
        <f>+'[7]36'!$T$33</f>
        <v>0.57644854770540443</v>
      </c>
    </row>
    <row r="147" spans="1:15">
      <c r="A147" s="10">
        <v>1029</v>
      </c>
      <c r="B147" s="10" t="s">
        <v>38</v>
      </c>
      <c r="C147" s="21">
        <f>+'[7]37'!$E$33</f>
        <v>0.44928328618632185</v>
      </c>
      <c r="D147" s="21">
        <f>+'[7]37'!$F$33</f>
        <v>0.50347730600292828</v>
      </c>
      <c r="E147" s="21">
        <f>+'[7]37'!$G$33</f>
        <v>0.47898657670953682</v>
      </c>
      <c r="F147" s="21">
        <f>+'[7]37'!$I$33</f>
        <v>0.48964150603494866</v>
      </c>
      <c r="G147" s="21">
        <f>+'[7]37'!$J$33</f>
        <v>0.52172973797239941</v>
      </c>
      <c r="H147" s="21">
        <f>+'[7]37'!$K$33</f>
        <v>0.47089176055659193</v>
      </c>
      <c r="I147" s="21">
        <f>+'[7]37'!$M$33</f>
        <v>0.53919029284797582</v>
      </c>
      <c r="J147" s="21">
        <f>+'[7]37'!$N$33</f>
        <v>0.57902049322681481</v>
      </c>
      <c r="K147" s="21">
        <f>+'[7]37'!$O$33</f>
        <v>0.55702252019941556</v>
      </c>
      <c r="L147" s="21">
        <f>+'[7]37'!$Q$33</f>
        <v>0.55747449682933559</v>
      </c>
      <c r="M147" s="21">
        <f>+'[7]37'!$R$33</f>
        <v>0.50365444853547292</v>
      </c>
      <c r="N147" s="21">
        <f>+'[7]37'!$S$33</f>
        <v>0.54376062563753824</v>
      </c>
      <c r="O147" s="22">
        <f>+'[7]37'!$T$33</f>
        <v>0.51916257065022442</v>
      </c>
    </row>
    <row r="148" spans="1:15">
      <c r="A148" s="15">
        <v>1030</v>
      </c>
      <c r="B148" s="15" t="s">
        <v>18</v>
      </c>
      <c r="C148" s="23">
        <f>+'[7]17'!$E$33</f>
        <v>0.47897477327911858</v>
      </c>
      <c r="D148" s="23">
        <f>+'[7]17'!$F$33</f>
        <v>0.52955802367567073</v>
      </c>
      <c r="E148" s="23">
        <f>+'[7]17'!$G$33</f>
        <v>0.48932893871806071</v>
      </c>
      <c r="F148" s="23">
        <f>+'[7]17'!$I$33</f>
        <v>0.55566464292475459</v>
      </c>
      <c r="G148" s="23">
        <f>+'[7]17'!$J$33</f>
        <v>0.56182571000913628</v>
      </c>
      <c r="H148" s="23">
        <f>+'[7]17'!$K$33</f>
        <v>0.49189614476789928</v>
      </c>
      <c r="I148" s="23">
        <f>+'[7]17'!$M$33</f>
        <v>0.59119564728629881</v>
      </c>
      <c r="J148" s="23">
        <f>+'[7]17'!$N$33</f>
        <v>0.57073828763766177</v>
      </c>
      <c r="K148" s="23">
        <f>+'[7]17'!$O$33</f>
        <v>0.61789337265942712</v>
      </c>
      <c r="L148" s="23">
        <f>+'[7]17'!$Q$33</f>
        <v>0.55566477826353133</v>
      </c>
      <c r="M148" s="23">
        <f>+'[7]17'!$R$33</f>
        <v>0.57119665351033533</v>
      </c>
      <c r="N148" s="23">
        <f>+'[7]17'!$S$33</f>
        <v>0.58541998231653403</v>
      </c>
      <c r="O148" s="24">
        <f>+'[7]17'!$T$33</f>
        <v>0.54944330232652816</v>
      </c>
    </row>
    <row r="149" spans="1:15">
      <c r="A149" s="4">
        <v>10300</v>
      </c>
      <c r="B149" s="4" t="s">
        <v>61</v>
      </c>
      <c r="C149" s="18">
        <f>+[7]รวม!$E$33</f>
        <v>0.64790232103003897</v>
      </c>
      <c r="D149" s="18">
        <f>+[7]รวม!$F$33</f>
        <v>0.69306458066094756</v>
      </c>
      <c r="E149" s="18">
        <f>+[7]รวม!$G$33</f>
        <v>0.65208345013266389</v>
      </c>
      <c r="F149" s="18">
        <f>+[7]รวม!$I$33</f>
        <v>0.68534157797864304</v>
      </c>
      <c r="G149" s="18">
        <f>+[7]รวม!$J$33</f>
        <v>0.71873533181936045</v>
      </c>
      <c r="H149" s="18">
        <f>+[7]รวม!$K$33</f>
        <v>0.63280512622949336</v>
      </c>
      <c r="I149" s="18">
        <f>+[7]รวม!$M$33</f>
        <v>0.72506272381980663</v>
      </c>
      <c r="J149" s="18">
        <f>+[7]รวม!$N$33</f>
        <v>0.72828172692770565</v>
      </c>
      <c r="K149" s="18">
        <f>+[7]รวม!$O$33</f>
        <v>0.74810779859398535</v>
      </c>
      <c r="L149" s="18">
        <f>+[7]รวม!$Q$33</f>
        <v>0.69643822517713772</v>
      </c>
      <c r="M149" s="18">
        <f>+[7]รวม!$R$33</f>
        <v>0.67426297135232649</v>
      </c>
      <c r="N149" s="18">
        <f>+[7]รวม!$S$33</f>
        <v>0.69266915354384728</v>
      </c>
      <c r="O149" s="18">
        <f>+[7]รวม!$T$33</f>
        <v>0.69160201197845972</v>
      </c>
    </row>
    <row r="150" spans="1:15">
      <c r="A150" s="32"/>
      <c r="B150" s="32"/>
      <c r="C150"/>
      <c r="D150"/>
      <c r="E150"/>
      <c r="F150"/>
      <c r="G150"/>
      <c r="H150"/>
      <c r="I150"/>
      <c r="J150"/>
      <c r="K150"/>
      <c r="L150"/>
      <c r="M150"/>
      <c r="N150"/>
      <c r="O150" s="32"/>
    </row>
    <row r="151" spans="1:15">
      <c r="A151" s="3" t="s">
        <v>55</v>
      </c>
      <c r="B151" s="3" t="s">
        <v>43</v>
      </c>
      <c r="C151" s="3" t="s">
        <v>0</v>
      </c>
      <c r="D151" s="3" t="s">
        <v>1</v>
      </c>
      <c r="E151" s="3" t="s">
        <v>2</v>
      </c>
      <c r="F151" s="3" t="s">
        <v>3</v>
      </c>
      <c r="G151" s="3" t="s">
        <v>4</v>
      </c>
      <c r="H151" s="3" t="s">
        <v>5</v>
      </c>
      <c r="I151" s="3" t="s">
        <v>6</v>
      </c>
      <c r="J151" s="3" t="s">
        <v>7</v>
      </c>
      <c r="K151" s="3" t="s">
        <v>8</v>
      </c>
      <c r="L151" s="3" t="s">
        <v>9</v>
      </c>
      <c r="M151" s="3" t="s">
        <v>10</v>
      </c>
      <c r="N151" s="3" t="s">
        <v>11</v>
      </c>
      <c r="O151" s="3" t="s">
        <v>61</v>
      </c>
    </row>
    <row r="152" spans="1:15">
      <c r="A152" s="34"/>
      <c r="B152" s="34" t="s">
        <v>46</v>
      </c>
      <c r="C152" s="35">
        <f>+[7]เขต!$E$55/10^6</f>
        <v>1.7250000000000001E-2</v>
      </c>
      <c r="D152" s="35">
        <f>+[7]เขต!$F$55/10^6</f>
        <v>2.6700000000000002E-2</v>
      </c>
      <c r="E152" s="35">
        <f>+[7]เขต!$G$55/10^6</f>
        <v>4.7199999999999999E-2</v>
      </c>
      <c r="F152" s="35">
        <f>+[7]เขต!$I$55/10^6</f>
        <v>2.879E-2</v>
      </c>
      <c r="G152" s="35">
        <f>+[7]เขต!$J$55/10^6</f>
        <v>1.695E-2</v>
      </c>
      <c r="H152" s="35">
        <f>+[7]เขต!$K$55/10^6</f>
        <v>2.9264999999999999E-2</v>
      </c>
      <c r="I152" s="35">
        <f>+[7]เขต!$M$55/10^6</f>
        <v>1.6039999999999999E-2</v>
      </c>
      <c r="J152" s="35">
        <f>+[7]เขต!$N$55/10^6</f>
        <v>2.5780000000000001E-2</v>
      </c>
      <c r="K152" s="35">
        <f>+[7]เขต!$O$55/10^6</f>
        <v>1.9650000000000001E-2</v>
      </c>
      <c r="L152" s="35">
        <f>+[7]เขต!$Q$55/10^6</f>
        <v>1.5900000000000001E-2</v>
      </c>
      <c r="M152" s="35">
        <f>+[7]เขต!$R$55/10^6</f>
        <v>0.11663</v>
      </c>
      <c r="N152" s="35">
        <f>+[7]เขต!$S$55/10^6</f>
        <v>0.11895</v>
      </c>
      <c r="O152" s="36">
        <f>SUM(C152:N152)</f>
        <v>0.479105</v>
      </c>
    </row>
    <row r="153" spans="1:15">
      <c r="A153" s="7">
        <v>1004</v>
      </c>
      <c r="B153" s="10" t="s">
        <v>99</v>
      </c>
      <c r="C153" s="19">
        <f>+'[7]11'!$E$55/10^6</f>
        <v>53.557058789999992</v>
      </c>
      <c r="D153" s="19">
        <f>+'[7]11'!$F$55/10^6</f>
        <v>57.094950420000004</v>
      </c>
      <c r="E153" s="19">
        <f>+'[7]11'!$G$55/10^6</f>
        <v>56.878339950000004</v>
      </c>
      <c r="F153" s="19">
        <f>+'[7]11'!$I$55/10^6</f>
        <v>58.908889680000009</v>
      </c>
      <c r="G153" s="19">
        <f>+'[7]11'!$J$55/10^6</f>
        <v>59.370665850000009</v>
      </c>
      <c r="H153" s="19">
        <f>+'[7]11'!$K$55/10^6</f>
        <v>55.920462290000003</v>
      </c>
      <c r="I153" s="19">
        <f>+'[7]11'!$M$55/10^6</f>
        <v>61.352912799999999</v>
      </c>
      <c r="J153" s="19">
        <f>+'[7]11'!$N$55/10^6</f>
        <v>63.407192449999997</v>
      </c>
      <c r="K153" s="19">
        <f>+'[7]11'!$O$55/10^6</f>
        <v>62.996365240000003</v>
      </c>
      <c r="L153" s="19">
        <f>+'[7]11'!$Q$55/10^6</f>
        <v>60.337611939999995</v>
      </c>
      <c r="M153" s="19">
        <f>+'[7]11'!$R$55/10^6</f>
        <v>59.437558239999994</v>
      </c>
      <c r="N153" s="19">
        <f>+'[7]11'!$S$55/10^6</f>
        <v>61.5592361</v>
      </c>
      <c r="O153" s="29">
        <f>SUM(C153:N153)</f>
        <v>710.82124375000012</v>
      </c>
    </row>
    <row r="154" spans="1:15">
      <c r="A154" s="10">
        <v>1005</v>
      </c>
      <c r="B154" s="10" t="s">
        <v>13</v>
      </c>
      <c r="C154" s="21">
        <f>+'[7]12'!$E$55/10^6</f>
        <v>0.87291508000000007</v>
      </c>
      <c r="D154" s="21">
        <f>+'[7]12'!$F$55/10^6</f>
        <v>0.84667560999999991</v>
      </c>
      <c r="E154" s="21">
        <f>+'[7]12'!$G$55/10^6</f>
        <v>0.83350734000000004</v>
      </c>
      <c r="F154" s="21">
        <f>+'[7]12'!$I$55/10^6</f>
        <v>0.88002331999999994</v>
      </c>
      <c r="G154" s="21">
        <f>+'[7]12'!$J$55/10^6</f>
        <v>0.85731661000000003</v>
      </c>
      <c r="H154" s="21">
        <f>+'[7]12'!$K$55/10^6</f>
        <v>1.1413550499999998</v>
      </c>
      <c r="I154" s="21">
        <f>+'[7]12'!$M$55/10^6</f>
        <v>0.90010991000000007</v>
      </c>
      <c r="J154" s="21">
        <f>+'[7]12'!$N$55/10^6</f>
        <v>1.00556197</v>
      </c>
      <c r="K154" s="21">
        <f>+'[7]12'!$O$55/10^6</f>
        <v>0.97924612000000011</v>
      </c>
      <c r="L154" s="21">
        <f>+'[7]12'!$Q$55/10^6</f>
        <v>0.85580418999999996</v>
      </c>
      <c r="M154" s="21">
        <f>+'[7]12'!$R$55/10^6</f>
        <v>0.88339782000000011</v>
      </c>
      <c r="N154" s="21">
        <f>+'[7]12'!$S$55/10^6</f>
        <v>0.86343727000000003</v>
      </c>
      <c r="O154" s="29">
        <f t="shared" ref="O154:O179" si="6">SUM(C154:N154)</f>
        <v>10.919350290000002</v>
      </c>
    </row>
    <row r="155" spans="1:15">
      <c r="A155" s="10">
        <v>1006</v>
      </c>
      <c r="B155" s="10" t="s">
        <v>14</v>
      </c>
      <c r="C155" s="21">
        <f>+'[7]13'!$E$55/10^6</f>
        <v>3.9192653299999995</v>
      </c>
      <c r="D155" s="21">
        <f>+'[7]13'!$F$55/10^6</f>
        <v>4.0034681699999997</v>
      </c>
      <c r="E155" s="21">
        <f>+'[7]13'!$G$55/10^6</f>
        <v>3.97228812</v>
      </c>
      <c r="F155" s="21">
        <f>+'[7]13'!$I$55/10^6</f>
        <v>4.0617718800000002</v>
      </c>
      <c r="G155" s="21">
        <f>+'[7]13'!$J$55/10^6</f>
        <v>3.9453460200000001</v>
      </c>
      <c r="H155" s="21">
        <f>+'[7]13'!$K$55/10^6</f>
        <v>4.1262651300000002</v>
      </c>
      <c r="I155" s="21">
        <f>+'[7]13'!$M$55/10^6</f>
        <v>4.4573091500000004</v>
      </c>
      <c r="J155" s="21">
        <f>+'[7]13'!$N$55/10^6</f>
        <v>4.8213193800000003</v>
      </c>
      <c r="K155" s="21">
        <f>+'[7]13'!$O$55/10^6</f>
        <v>5.4155615299999997</v>
      </c>
      <c r="L155" s="21">
        <f>+'[7]13'!$Q$55/10^6</f>
        <v>4.48792715</v>
      </c>
      <c r="M155" s="21">
        <f>+'[7]13'!$R$55/10^6</f>
        <v>6.9022955000000001</v>
      </c>
      <c r="N155" s="21">
        <f>+'[7]13'!$S$55/10^6</f>
        <v>4.5898698100000006</v>
      </c>
      <c r="O155" s="29">
        <f t="shared" si="6"/>
        <v>54.702687169999997</v>
      </c>
    </row>
    <row r="156" spans="1:15">
      <c r="A156" s="10">
        <v>1007</v>
      </c>
      <c r="B156" s="10" t="s">
        <v>15</v>
      </c>
      <c r="C156" s="21">
        <f>+'[7]14'!$E$55/10^6</f>
        <v>8.0147318899999984</v>
      </c>
      <c r="D156" s="21">
        <f>+'[7]14'!$F$55/10^6</f>
        <v>8.053602230000001</v>
      </c>
      <c r="E156" s="21">
        <f>+'[7]14'!$G$55/10^6</f>
        <v>8.344490089999999</v>
      </c>
      <c r="F156" s="21">
        <f>+'[7]14'!$I$55/10^6</f>
        <v>8.0998179199999996</v>
      </c>
      <c r="G156" s="21">
        <f>+'[7]14'!$J$55/10^6</f>
        <v>7.5291626400000009</v>
      </c>
      <c r="H156" s="21">
        <f>+'[7]14'!$K$55/10^6</f>
        <v>8.4642315200000002</v>
      </c>
      <c r="I156" s="21">
        <f>+'[7]14'!$M$55/10^6</f>
        <v>9.3907042799999996</v>
      </c>
      <c r="J156" s="21">
        <f>+'[7]14'!$N$55/10^6</f>
        <v>8.8330882400000021</v>
      </c>
      <c r="K156" s="21">
        <f>+'[7]14'!$O$55/10^6</f>
        <v>8.908509399999998</v>
      </c>
      <c r="L156" s="21">
        <f>+'[7]14'!$Q$55/10^6</f>
        <v>8.6556007600000004</v>
      </c>
      <c r="M156" s="21">
        <f>+'[7]14'!$R$55/10^6</f>
        <v>8.1278696299999993</v>
      </c>
      <c r="N156" s="21">
        <f>+'[7]14'!$S$55/10^6</f>
        <v>8.0231588800000004</v>
      </c>
      <c r="O156" s="29">
        <f t="shared" si="6"/>
        <v>100.44496747999999</v>
      </c>
    </row>
    <row r="157" spans="1:15">
      <c r="A157" s="10">
        <v>1008</v>
      </c>
      <c r="B157" s="10" t="s">
        <v>16</v>
      </c>
      <c r="C157" s="21">
        <f>+'[7]15'!$E$55/10^6</f>
        <v>1.4228950399999998</v>
      </c>
      <c r="D157" s="21">
        <f>+'[7]15'!$F$55/10^6</f>
        <v>1.4208158899999999</v>
      </c>
      <c r="E157" s="21">
        <f>+'[7]15'!$G$55/10^6</f>
        <v>1.4513439100000001</v>
      </c>
      <c r="F157" s="21">
        <f>+'[7]15'!$I$55/10^6</f>
        <v>1.4847241200000001</v>
      </c>
      <c r="G157" s="21">
        <f>+'[7]15'!$J$55/10^6</f>
        <v>1.5658433300000001</v>
      </c>
      <c r="H157" s="21">
        <f>+'[7]15'!$K$55/10^6</f>
        <v>1.4822056799999999</v>
      </c>
      <c r="I157" s="21">
        <f>+'[7]15'!$M$55/10^6</f>
        <v>1.7387836300000004</v>
      </c>
      <c r="J157" s="21">
        <f>+'[7]15'!$N$55/10^6</f>
        <v>1.9421757800000004</v>
      </c>
      <c r="K157" s="21">
        <f>+'[7]15'!$O$55/10^6</f>
        <v>1.8626503999999997</v>
      </c>
      <c r="L157" s="21">
        <f>+'[7]15'!$Q$55/10^6</f>
        <v>1.9715045199999999</v>
      </c>
      <c r="M157" s="21">
        <f>+'[7]15'!$R$55/10^6</f>
        <v>2.04713952</v>
      </c>
      <c r="N157" s="21">
        <f>+'[7]15'!$S$55/10^6</f>
        <v>1.8302841199999997</v>
      </c>
      <c r="O157" s="29">
        <f t="shared" si="6"/>
        <v>20.220365939999997</v>
      </c>
    </row>
    <row r="158" spans="1:15">
      <c r="A158" s="10">
        <v>1009</v>
      </c>
      <c r="B158" s="10" t="s">
        <v>17</v>
      </c>
      <c r="C158" s="21">
        <f>+'[7]16'!$E$55/10^6</f>
        <v>1.8093944900000001</v>
      </c>
      <c r="D158" s="21">
        <f>+'[7]16'!$F$55/10^6</f>
        <v>1.8587276699999999</v>
      </c>
      <c r="E158" s="21">
        <f>+'[7]16'!$G$55/10^6</f>
        <v>1.8946298800000001</v>
      </c>
      <c r="F158" s="21">
        <f>+'[7]16'!$I$55/10^6</f>
        <v>2.0062649100000001</v>
      </c>
      <c r="G158" s="21">
        <f>+'[7]16'!$J$55/10^6</f>
        <v>2.0231420700000005</v>
      </c>
      <c r="H158" s="21">
        <f>+'[7]16'!$K$55/10^6</f>
        <v>1.9690914600000002</v>
      </c>
      <c r="I158" s="21">
        <f>+'[7]16'!$M$55/10^6</f>
        <v>2.07961018</v>
      </c>
      <c r="J158" s="21">
        <f>+'[7]16'!$N$55/10^6</f>
        <v>2.1943317000000002</v>
      </c>
      <c r="K158" s="21">
        <f>+'[7]16'!$O$55/10^6</f>
        <v>2.2460022500000005</v>
      </c>
      <c r="L158" s="21">
        <f>+'[7]16'!$Q$55/10^6</f>
        <v>2.1553719199999999</v>
      </c>
      <c r="M158" s="21">
        <f>+'[7]16'!$R$55/10^6</f>
        <v>2.1309674599999999</v>
      </c>
      <c r="N158" s="21">
        <f>+'[7]16'!$S$55/10^6</f>
        <v>2.1330850400000001</v>
      </c>
      <c r="O158" s="29">
        <f t="shared" si="6"/>
        <v>24.500619030000003</v>
      </c>
    </row>
    <row r="159" spans="1:15">
      <c r="A159" s="10">
        <v>1010</v>
      </c>
      <c r="B159" s="10" t="s">
        <v>19</v>
      </c>
      <c r="C159" s="21">
        <f>+'[7]18'!$E$55/10^6</f>
        <v>2.7045120599999999</v>
      </c>
      <c r="D159" s="21">
        <f>+'[7]18'!$F$55/10^6</f>
        <v>2.6260896000000002</v>
      </c>
      <c r="E159" s="21">
        <f>+'[7]18'!$G$55/10^6</f>
        <v>2.65665767</v>
      </c>
      <c r="F159" s="21">
        <f>+'[7]18'!$I$55/10^6</f>
        <v>2.82289425</v>
      </c>
      <c r="G159" s="21">
        <f>+'[7]18'!$J$55/10^6</f>
        <v>2.7205280599999995</v>
      </c>
      <c r="H159" s="21">
        <f>+'[7]18'!$K$55/10^6</f>
        <v>2.68838401</v>
      </c>
      <c r="I159" s="21">
        <f>+'[7]18'!$M$55/10^6</f>
        <v>2.96582086</v>
      </c>
      <c r="J159" s="21">
        <f>+'[7]18'!$N$55/10^6</f>
        <v>3.1156939099999996</v>
      </c>
      <c r="K159" s="21">
        <f>+'[7]18'!$O$55/10^6</f>
        <v>3.1230409700000008</v>
      </c>
      <c r="L159" s="21">
        <f>+'[7]18'!$Q$55/10^6</f>
        <v>2.64893402</v>
      </c>
      <c r="M159" s="21">
        <f>+'[7]18'!$R$55/10^6</f>
        <v>2.5455335700000004</v>
      </c>
      <c r="N159" s="21">
        <f>+'[7]18'!$S$55/10^6</f>
        <v>2.7905069999999998</v>
      </c>
      <c r="O159" s="29">
        <f t="shared" si="6"/>
        <v>33.408595980000001</v>
      </c>
    </row>
    <row r="160" spans="1:15">
      <c r="A160" s="10">
        <v>1011</v>
      </c>
      <c r="B160" s="10" t="s">
        <v>20</v>
      </c>
      <c r="C160" s="21">
        <f>+'[7]19'!$E$55/10^6</f>
        <v>1.5709906700000003</v>
      </c>
      <c r="D160" s="21">
        <f>+'[7]19'!$F$55/10^6</f>
        <v>1.5809571900000001</v>
      </c>
      <c r="E160" s="21">
        <f>+'[7]19'!$G$55/10^6</f>
        <v>1.4802839699999999</v>
      </c>
      <c r="F160" s="21">
        <f>+'[7]19'!$I$55/10^6</f>
        <v>1.5922614099999999</v>
      </c>
      <c r="G160" s="21">
        <f>+'[7]19'!$J$55/10^6</f>
        <v>1.62896536</v>
      </c>
      <c r="H160" s="21">
        <f>+'[7]19'!$K$55/10^6</f>
        <v>1.5759774700000002</v>
      </c>
      <c r="I160" s="21">
        <f>+'[7]19'!$M$55/10^6</f>
        <v>1.7855573999999999</v>
      </c>
      <c r="J160" s="21">
        <f>+'[7]19'!$N$55/10^6</f>
        <v>1.8550976799999999</v>
      </c>
      <c r="K160" s="21">
        <f>+'[7]19'!$O$55/10^6</f>
        <v>1.9009878199999997</v>
      </c>
      <c r="L160" s="21">
        <f>+'[7]19'!$Q$55/10^6</f>
        <v>1.6650857000000001</v>
      </c>
      <c r="M160" s="21">
        <f>+'[7]19'!$R$55/10^6</f>
        <v>1.5715870499999998</v>
      </c>
      <c r="N160" s="21">
        <f>+'[7]19'!$S$55/10^6</f>
        <v>1.6173213099999999</v>
      </c>
      <c r="O160" s="29">
        <f t="shared" si="6"/>
        <v>19.825073029999999</v>
      </c>
    </row>
    <row r="161" spans="1:15">
      <c r="A161" s="10">
        <v>1012</v>
      </c>
      <c r="B161" s="10" t="s">
        <v>21</v>
      </c>
      <c r="C161" s="21">
        <f>+'[7]20'!$E$55/10^6</f>
        <v>4.9351721100000017</v>
      </c>
      <c r="D161" s="21">
        <f>+'[7]20'!$F$55/10^6</f>
        <v>5.0076304500000006</v>
      </c>
      <c r="E161" s="21">
        <f>+'[7]20'!$G$55/10^6</f>
        <v>4.909025569999999</v>
      </c>
      <c r="F161" s="21">
        <f>+'[7]20'!$I$55/10^6</f>
        <v>4.9513973099999999</v>
      </c>
      <c r="G161" s="21">
        <f>+'[7]20'!$J$55/10^6</f>
        <v>4.85405395</v>
      </c>
      <c r="H161" s="21">
        <f>+'[7]20'!$K$55/10^6</f>
        <v>4.6999593099999997</v>
      </c>
      <c r="I161" s="21">
        <f>+'[7]20'!$M$55/10^6</f>
        <v>5.3403761499999991</v>
      </c>
      <c r="J161" s="21">
        <f>+'[7]20'!$N$55/10^6</f>
        <v>5.919374040000001</v>
      </c>
      <c r="K161" s="21">
        <f>+'[7]20'!$O$55/10^6</f>
        <v>5.830039740000001</v>
      </c>
      <c r="L161" s="21">
        <f>+'[7]20'!$Q$55/10^6</f>
        <v>5.6249467599999994</v>
      </c>
      <c r="M161" s="21">
        <f>+'[7]20'!$R$55/10^6</f>
        <v>5.4260478999999995</v>
      </c>
      <c r="N161" s="21">
        <f>+'[7]20'!$S$55/10^6</f>
        <v>5.5534130599999996</v>
      </c>
      <c r="O161" s="29">
        <f t="shared" si="6"/>
        <v>63.051436350000003</v>
      </c>
    </row>
    <row r="162" spans="1:15">
      <c r="A162" s="10">
        <v>1013</v>
      </c>
      <c r="B162" s="10" t="s">
        <v>22</v>
      </c>
      <c r="C162" s="21">
        <f>+'[7]21'!$E$55/10^6</f>
        <v>0.26473634999999995</v>
      </c>
      <c r="D162" s="21">
        <f>+'[7]21'!$F$55/10^6</f>
        <v>0.29604987999999999</v>
      </c>
      <c r="E162" s="21">
        <f>+'[7]21'!$G$55/10^6</f>
        <v>0.28893189000000002</v>
      </c>
      <c r="F162" s="21">
        <f>+'[7]21'!$I$55/10^6</f>
        <v>0.32268846000000007</v>
      </c>
      <c r="G162" s="21">
        <f>+'[7]21'!$J$55/10^6</f>
        <v>0.28057258000000002</v>
      </c>
      <c r="H162" s="21">
        <f>+'[7]21'!$K$55/10^6</f>
        <v>0.29329636999999997</v>
      </c>
      <c r="I162" s="21">
        <f>+'[7]21'!$M$55/10^6</f>
        <v>0.34106579999999997</v>
      </c>
      <c r="J162" s="21">
        <f>+'[7]21'!$N$55/10^6</f>
        <v>0.32505229999999996</v>
      </c>
      <c r="K162" s="21">
        <f>+'[7]21'!$O$55/10^6</f>
        <v>0.36136216999999998</v>
      </c>
      <c r="L162" s="21">
        <f>+'[7]21'!$Q$55/10^6</f>
        <v>0.3372097899999999</v>
      </c>
      <c r="M162" s="21">
        <f>+'[7]21'!$R$55/10^6</f>
        <v>0.31625555999999999</v>
      </c>
      <c r="N162" s="21">
        <f>+'[7]21'!$S$55/10^6</f>
        <v>0.30199021999999998</v>
      </c>
      <c r="O162" s="29">
        <f t="shared" si="6"/>
        <v>3.7292113699999998</v>
      </c>
    </row>
    <row r="163" spans="1:15">
      <c r="A163" s="10">
        <v>1014</v>
      </c>
      <c r="B163" s="10" t="s">
        <v>23</v>
      </c>
      <c r="C163" s="21">
        <f>+'[7]22'!$E$55/10^6</f>
        <v>13.932754289999998</v>
      </c>
      <c r="D163" s="21">
        <f>+'[7]22'!$F$55/10^6</f>
        <v>13.82713247</v>
      </c>
      <c r="E163" s="21">
        <f>+'[7]22'!$G$55/10^6</f>
        <v>13.343033169999998</v>
      </c>
      <c r="F163" s="21">
        <f>+'[7]22'!$I$55/10^6</f>
        <v>13.642774829999999</v>
      </c>
      <c r="G163" s="21">
        <f>+'[7]22'!$J$55/10^6</f>
        <v>13.509147249999998</v>
      </c>
      <c r="H163" s="21">
        <f>+'[7]22'!$K$55/10^6</f>
        <v>13.297674499999998</v>
      </c>
      <c r="I163" s="21">
        <f>+'[7]22'!$M$55/10^6</f>
        <v>14.935612580000001</v>
      </c>
      <c r="J163" s="21">
        <f>+'[7]22'!$N$55/10^6</f>
        <v>15.953585539999999</v>
      </c>
      <c r="K163" s="21">
        <f>+'[7]22'!$O$55/10^6</f>
        <v>15.19038091</v>
      </c>
      <c r="L163" s="21">
        <f>+'[7]22'!$Q$55/10^6</f>
        <v>14.536659999999999</v>
      </c>
      <c r="M163" s="21">
        <f>+'[7]22'!$R$55/10^6</f>
        <v>13.885715470000001</v>
      </c>
      <c r="N163" s="21">
        <f>+'[7]22'!$S$55/10^6</f>
        <v>14.159107430000002</v>
      </c>
      <c r="O163" s="29">
        <f t="shared" si="6"/>
        <v>170.21357844000002</v>
      </c>
    </row>
    <row r="164" spans="1:15">
      <c r="A164" s="10">
        <v>1015</v>
      </c>
      <c r="B164" s="10" t="s">
        <v>24</v>
      </c>
      <c r="C164" s="21">
        <f>+'[7]23'!$E$55/10^6</f>
        <v>1.3557823999999998</v>
      </c>
      <c r="D164" s="21">
        <f>+'[7]23'!$F$55/10^6</f>
        <v>1.40056505</v>
      </c>
      <c r="E164" s="21">
        <f>+'[7]23'!$G$55/10^6</f>
        <v>1.3290697900000001</v>
      </c>
      <c r="F164" s="21">
        <f>+'[7]23'!$I$55/10^6</f>
        <v>1.4908396199999998</v>
      </c>
      <c r="G164" s="21">
        <f>+'[7]23'!$J$55/10^6</f>
        <v>1.3546370000000001</v>
      </c>
      <c r="H164" s="21">
        <f>+'[7]23'!$K$55/10^6</f>
        <v>1.3217896</v>
      </c>
      <c r="I164" s="21">
        <f>+'[7]23'!$M$55/10^6</f>
        <v>1.63027247</v>
      </c>
      <c r="J164" s="21">
        <f>+'[7]23'!$N$55/10^6</f>
        <v>1.6313787300000002</v>
      </c>
      <c r="K164" s="21">
        <f>+'[7]23'!$O$55/10^6</f>
        <v>1.5443352399999999</v>
      </c>
      <c r="L164" s="21">
        <f>+'[7]23'!$Q$55/10^6</f>
        <v>1.6013725400000003</v>
      </c>
      <c r="M164" s="21">
        <f>+'[7]23'!$R$55/10^6</f>
        <v>1.3930265099999999</v>
      </c>
      <c r="N164" s="21">
        <f>+'[7]23'!$S$55/10^6</f>
        <v>1.4387789400000002</v>
      </c>
      <c r="O164" s="29">
        <f t="shared" si="6"/>
        <v>17.491847889999999</v>
      </c>
    </row>
    <row r="165" spans="1:15">
      <c r="A165" s="10">
        <v>1016</v>
      </c>
      <c r="B165" s="10" t="s">
        <v>25</v>
      </c>
      <c r="C165" s="21">
        <f>+'[7]24'!$E$55/10^6</f>
        <v>1.9229335599999999</v>
      </c>
      <c r="D165" s="21">
        <f>+'[7]24'!$F$55/10^6</f>
        <v>1.9836617999999999</v>
      </c>
      <c r="E165" s="21">
        <f>+'[7]24'!$G$55/10^6</f>
        <v>1.8788195300000003</v>
      </c>
      <c r="F165" s="21">
        <f>+'[7]24'!$I$55/10^6</f>
        <v>2.0505208100000001</v>
      </c>
      <c r="G165" s="21">
        <f>+'[7]24'!$J$55/10^6</f>
        <v>1.9499310500000002</v>
      </c>
      <c r="H165" s="21">
        <f>+'[7]24'!$K$55/10^6</f>
        <v>1.9555138199999997</v>
      </c>
      <c r="I165" s="21">
        <f>+'[7]24'!$M$55/10^6</f>
        <v>2.2362196000000001</v>
      </c>
      <c r="J165" s="21">
        <f>+'[7]24'!$N$55/10^6</f>
        <v>2.4073395100000003</v>
      </c>
      <c r="K165" s="21">
        <f>+'[7]24'!$O$55/10^6</f>
        <v>2.2136271000000001</v>
      </c>
      <c r="L165" s="21">
        <f>+'[7]24'!$Q$55/10^6</f>
        <v>2.1061980600000001</v>
      </c>
      <c r="M165" s="21">
        <f>+'[7]24'!$R$55/10^6</f>
        <v>2.1028468400000002</v>
      </c>
      <c r="N165" s="21">
        <f>+'[7]24'!$S$55/10^6</f>
        <v>2.0489385099999997</v>
      </c>
      <c r="O165" s="29">
        <f t="shared" si="6"/>
        <v>24.856550190000004</v>
      </c>
    </row>
    <row r="166" spans="1:15">
      <c r="A166" s="10">
        <v>1017</v>
      </c>
      <c r="B166" s="10" t="s">
        <v>26</v>
      </c>
      <c r="C166" s="21">
        <f>+'[7]25'!$E$55/10^6</f>
        <v>3.9922601200000001</v>
      </c>
      <c r="D166" s="21">
        <f>+'[7]25'!$F$55/10^6</f>
        <v>4.0323845599999997</v>
      </c>
      <c r="E166" s="21">
        <f>+'[7]25'!$G$55/10^6</f>
        <v>4.0335591000000006</v>
      </c>
      <c r="F166" s="21">
        <f>+'[7]25'!$I$55/10^6</f>
        <v>4.0843353800000006</v>
      </c>
      <c r="G166" s="21">
        <f>+'[7]25'!$J$55/10^6</f>
        <v>4.0509630699999999</v>
      </c>
      <c r="H166" s="21">
        <f>+'[7]25'!$K$55/10^6</f>
        <v>3.8660255700000001</v>
      </c>
      <c r="I166" s="21">
        <f>+'[7]25'!$M$55/10^6</f>
        <v>4.5083465499999988</v>
      </c>
      <c r="J166" s="21">
        <f>+'[7]25'!$N$55/10^6</f>
        <v>4.7310041799999993</v>
      </c>
      <c r="K166" s="21">
        <f>+'[7]25'!$O$55/10^6</f>
        <v>4.5753251999999991</v>
      </c>
      <c r="L166" s="21">
        <f>+'[7]25'!$Q$55/10^6</f>
        <v>4.4432123200000007</v>
      </c>
      <c r="M166" s="21">
        <f>+'[7]25'!$R$55/10^6</f>
        <v>4.2718405600000002</v>
      </c>
      <c r="N166" s="21">
        <f>+'[7]25'!$S$55/10^6</f>
        <v>4.1740641700000003</v>
      </c>
      <c r="O166" s="29">
        <f t="shared" si="6"/>
        <v>50.763320780000001</v>
      </c>
    </row>
    <row r="167" spans="1:15">
      <c r="A167" s="10">
        <v>1018</v>
      </c>
      <c r="B167" s="10" t="s">
        <v>27</v>
      </c>
      <c r="C167" s="21">
        <f>+'[7]26'!$E$55/10^6</f>
        <v>1.7524560199999999</v>
      </c>
      <c r="D167" s="21">
        <f>+'[7]26'!$F$55/10^6</f>
        <v>1.8222769699999999</v>
      </c>
      <c r="E167" s="21">
        <f>+'[7]26'!$G$55/10^6</f>
        <v>1.82167543</v>
      </c>
      <c r="F167" s="21">
        <f>+'[7]26'!$I$55/10^6</f>
        <v>1.9508592999999999</v>
      </c>
      <c r="G167" s="21">
        <f>+'[7]26'!$J$55/10^6</f>
        <v>1.84304471</v>
      </c>
      <c r="H167" s="21">
        <f>+'[7]26'!$K$55/10^6</f>
        <v>1.73110831</v>
      </c>
      <c r="I167" s="21">
        <f>+'[7]26'!$M$55/10^6</f>
        <v>2.0403258100000001</v>
      </c>
      <c r="J167" s="21">
        <f>+'[7]26'!$N$55/10^6</f>
        <v>2.28276843</v>
      </c>
      <c r="K167" s="21">
        <f>+'[7]26'!$O$55/10^6</f>
        <v>2.2597823199999998</v>
      </c>
      <c r="L167" s="21">
        <f>+'[7]26'!$Q$55/10^6</f>
        <v>2.0011600600000001</v>
      </c>
      <c r="M167" s="21">
        <f>+'[7]26'!$R$55/10^6</f>
        <v>1.8690913699999998</v>
      </c>
      <c r="N167" s="21">
        <f>+'[7]26'!$S$55/10^6</f>
        <v>1.7305720100000002</v>
      </c>
      <c r="O167" s="29">
        <f t="shared" si="6"/>
        <v>23.105120739999997</v>
      </c>
    </row>
    <row r="168" spans="1:15">
      <c r="A168" s="10">
        <v>1019</v>
      </c>
      <c r="B168" s="10" t="s">
        <v>28</v>
      </c>
      <c r="C168" s="21">
        <f>+'[7]27'!$E$55/10^6</f>
        <v>1.05608838</v>
      </c>
      <c r="D168" s="21">
        <f>+'[7]27'!$F$55/10^6</f>
        <v>1.0820921799999998</v>
      </c>
      <c r="E168" s="21">
        <f>+'[7]27'!$G$55/10^6</f>
        <v>1.02538481</v>
      </c>
      <c r="F168" s="21">
        <f>+'[7]27'!$I$55/10^6</f>
        <v>1.0691931300000002</v>
      </c>
      <c r="G168" s="21">
        <f>+'[7]27'!$J$55/10^6</f>
        <v>0.93103426</v>
      </c>
      <c r="H168" s="21">
        <f>+'[7]27'!$K$55/10^6</f>
        <v>1.0546582099999999</v>
      </c>
      <c r="I168" s="21">
        <f>+'[7]27'!$M$55/10^6</f>
        <v>1.1880918499999999</v>
      </c>
      <c r="J168" s="21">
        <f>+'[7]27'!$N$55/10^6</f>
        <v>1.1408490299999998</v>
      </c>
      <c r="K168" s="21">
        <f>+'[7]27'!$O$55/10^6</f>
        <v>1.18138779</v>
      </c>
      <c r="L168" s="21">
        <f>+'[7]27'!$Q$55/10^6</f>
        <v>1.0375115400000001</v>
      </c>
      <c r="M168" s="21">
        <f>+'[7]27'!$R$55/10^6</f>
        <v>1.0267971999999999</v>
      </c>
      <c r="N168" s="21">
        <f>+'[7]27'!$S$55/10^6</f>
        <v>1.0504452099999999</v>
      </c>
      <c r="O168" s="29">
        <f t="shared" si="6"/>
        <v>12.84353359</v>
      </c>
    </row>
    <row r="169" spans="1:15">
      <c r="A169" s="10">
        <v>1020</v>
      </c>
      <c r="B169" s="10" t="s">
        <v>29</v>
      </c>
      <c r="C169" s="21">
        <f>+'[7]28'!$E$55/10^6</f>
        <v>5.1884554899999999</v>
      </c>
      <c r="D169" s="21">
        <f>+'[7]28'!$F$55/10^6</f>
        <v>5.5895717100000013</v>
      </c>
      <c r="E169" s="21">
        <f>+'[7]28'!$G$55/10^6</f>
        <v>5.3762880299999996</v>
      </c>
      <c r="F169" s="21">
        <f>+'[7]28'!$I$55/10^6</f>
        <v>5.9818667999999997</v>
      </c>
      <c r="G169" s="21">
        <f>+'[7]28'!$J$55/10^6</f>
        <v>5.0551892399999998</v>
      </c>
      <c r="H169" s="21">
        <f>+'[7]28'!$K$55/10^6</f>
        <v>5.6376509800000001</v>
      </c>
      <c r="I169" s="21">
        <f>+'[7]28'!$M$55/10^6</f>
        <v>5.8807738400000007</v>
      </c>
      <c r="J169" s="21">
        <f>+'[7]28'!$N$55/10^6</f>
        <v>5.7111514999999997</v>
      </c>
      <c r="K169" s="21">
        <f>+'[7]28'!$O$55/10^6</f>
        <v>6.07666299</v>
      </c>
      <c r="L169" s="21">
        <f>+'[7]28'!$Q$55/10^6</f>
        <v>5.9873528999999994</v>
      </c>
      <c r="M169" s="21">
        <f>+'[7]28'!$R$55/10^6</f>
        <v>5.8400177300000005</v>
      </c>
      <c r="N169" s="21">
        <f>+'[7]28'!$S$55/10^6</f>
        <v>5.5691805300000006</v>
      </c>
      <c r="O169" s="29">
        <f t="shared" si="6"/>
        <v>67.894161740000001</v>
      </c>
    </row>
    <row r="170" spans="1:15">
      <c r="A170" s="10">
        <v>1021</v>
      </c>
      <c r="B170" s="10" t="s">
        <v>30</v>
      </c>
      <c r="C170" s="21">
        <f>+'[7]29'!$E$55/10^6</f>
        <v>1.4874029600000001</v>
      </c>
      <c r="D170" s="21">
        <f>+'[7]29'!$F$55/10^6</f>
        <v>1.5185144399999999</v>
      </c>
      <c r="E170" s="21">
        <f>+'[7]29'!$G$55/10^6</f>
        <v>1.38522776</v>
      </c>
      <c r="F170" s="21">
        <f>+'[7]29'!$I$55/10^6</f>
        <v>1.59915085</v>
      </c>
      <c r="G170" s="21">
        <f>+'[7]29'!$J$55/10^6</f>
        <v>1.4191136899999999</v>
      </c>
      <c r="H170" s="21">
        <f>+'[7]29'!$K$55/10^6</f>
        <v>1.3678431599999996</v>
      </c>
      <c r="I170" s="21">
        <f>+'[7]29'!$M$55/10^6</f>
        <v>1.5395865399999999</v>
      </c>
      <c r="J170" s="21">
        <f>+'[7]29'!$N$55/10^6</f>
        <v>1.5372127200000003</v>
      </c>
      <c r="K170" s="21">
        <f>+'[7]29'!$O$55/10^6</f>
        <v>1.5846839200000002</v>
      </c>
      <c r="L170" s="21">
        <f>+'[7]29'!$Q$55/10^6</f>
        <v>1.5366568599999999</v>
      </c>
      <c r="M170" s="21">
        <f>+'[7]29'!$R$55/10^6</f>
        <v>1.5716603099999999</v>
      </c>
      <c r="N170" s="21">
        <f>+'[7]29'!$S$55/10^6</f>
        <v>1.49306421</v>
      </c>
      <c r="O170" s="29">
        <f t="shared" si="6"/>
        <v>18.040117419999998</v>
      </c>
    </row>
    <row r="171" spans="1:15">
      <c r="A171" s="10">
        <v>1022</v>
      </c>
      <c r="B171" s="10" t="s">
        <v>31</v>
      </c>
      <c r="C171" s="21">
        <f>+'[7]30'!$E$55/10^6</f>
        <v>6.6367738900000006</v>
      </c>
      <c r="D171" s="21">
        <f>+'[7]30'!$F$55/10^6</f>
        <v>6.8754902099999997</v>
      </c>
      <c r="E171" s="21">
        <f>+'[7]30'!$G$55/10^6</f>
        <v>6.4126870999999994</v>
      </c>
      <c r="F171" s="21">
        <f>+'[7]30'!$I$55/10^6</f>
        <v>6.8932851199999998</v>
      </c>
      <c r="G171" s="21">
        <f>+'[7]30'!$J$55/10^6</f>
        <v>6.4819820300000002</v>
      </c>
      <c r="H171" s="21">
        <f>+'[7]30'!$K$55/10^6</f>
        <v>6.3627035799999998</v>
      </c>
      <c r="I171" s="21">
        <f>+'[7]30'!$M$55/10^6</f>
        <v>7.4785543100000007</v>
      </c>
      <c r="J171" s="21">
        <f>+'[7]30'!$N$55/10^6</f>
        <v>7.3426460499999999</v>
      </c>
      <c r="K171" s="21">
        <f>+'[7]30'!$O$55/10^6</f>
        <v>7.7544914599999997</v>
      </c>
      <c r="L171" s="21">
        <f>+'[7]30'!$Q$55/10^6</f>
        <v>7.5689353600000002</v>
      </c>
      <c r="M171" s="21">
        <f>+'[7]30'!$R$55/10^6</f>
        <v>7.2877868000000001</v>
      </c>
      <c r="N171" s="21">
        <f>+'[7]30'!$S$55/10^6</f>
        <v>7.4427179500000005</v>
      </c>
      <c r="O171" s="29">
        <f t="shared" si="6"/>
        <v>84.538053860000005</v>
      </c>
    </row>
    <row r="172" spans="1:15">
      <c r="A172" s="10">
        <v>1023</v>
      </c>
      <c r="B172" s="10" t="s">
        <v>32</v>
      </c>
      <c r="C172" s="21">
        <f>+'[7]31'!$E$55/10^6</f>
        <v>1.5594786100000002</v>
      </c>
      <c r="D172" s="21">
        <f>+'[7]31'!$F$55/10^6</f>
        <v>1.6047415699999996</v>
      </c>
      <c r="E172" s="21">
        <f>+'[7]31'!$G$55/10^6</f>
        <v>1.55453956</v>
      </c>
      <c r="F172" s="21">
        <f>+'[7]31'!$I$55/10^6</f>
        <v>1.72570398</v>
      </c>
      <c r="G172" s="21">
        <f>+'[7]31'!$J$55/10^6</f>
        <v>1.5705243400000002</v>
      </c>
      <c r="H172" s="21">
        <f>+'[7]31'!$K$55/10^6</f>
        <v>1.5122516300000002</v>
      </c>
      <c r="I172" s="21">
        <f>+'[7]31'!$M$55/10^6</f>
        <v>1.82359844</v>
      </c>
      <c r="J172" s="21">
        <f>+'[7]31'!$N$55/10^6</f>
        <v>1.74495793</v>
      </c>
      <c r="K172" s="21">
        <f>+'[7]31'!$O$55/10^6</f>
        <v>1.7842173800000001</v>
      </c>
      <c r="L172" s="21">
        <f>+'[7]31'!$Q$55/10^6</f>
        <v>1.7882342400000002</v>
      </c>
      <c r="M172" s="21">
        <f>+'[7]31'!$R$55/10^6</f>
        <v>1.6745534399999997</v>
      </c>
      <c r="N172" s="21">
        <f>+'[7]31'!$S$55/10^6</f>
        <v>2.0723016599999999</v>
      </c>
      <c r="O172" s="29">
        <f t="shared" si="6"/>
        <v>20.415102780000002</v>
      </c>
    </row>
    <row r="173" spans="1:15">
      <c r="A173" s="10">
        <v>1024</v>
      </c>
      <c r="B173" s="10" t="s">
        <v>33</v>
      </c>
      <c r="C173" s="21">
        <f>+'[7]32'!$E$55/10^6</f>
        <v>11.066137930000002</v>
      </c>
      <c r="D173" s="21">
        <f>+'[7]32'!$F$55/10^6</f>
        <v>11.645410230000001</v>
      </c>
      <c r="E173" s="21">
        <f>+'[7]32'!$G$55/10^6</f>
        <v>11.267163969999999</v>
      </c>
      <c r="F173" s="21">
        <f>+'[7]32'!$I$55/10^6</f>
        <v>11.885954690000002</v>
      </c>
      <c r="G173" s="21">
        <f>+'[7]32'!$J$55/10^6</f>
        <v>11.632381239999999</v>
      </c>
      <c r="H173" s="21">
        <f>+'[7]32'!$K$55/10^6</f>
        <v>11.32384484</v>
      </c>
      <c r="I173" s="21">
        <f>+'[7]32'!$M$55/10^6</f>
        <v>11.979006829999998</v>
      </c>
      <c r="J173" s="21">
        <f>+'[7]32'!$N$55/10^6</f>
        <v>12.13184034</v>
      </c>
      <c r="K173" s="21">
        <f>+'[7]32'!$O$55/10^6</f>
        <v>12.83266585</v>
      </c>
      <c r="L173" s="21">
        <f>+'[7]32'!$Q$55/10^6</f>
        <v>12.699055699999999</v>
      </c>
      <c r="M173" s="21">
        <f>+'[7]32'!$R$55/10^6</f>
        <v>12.29718933</v>
      </c>
      <c r="N173" s="21">
        <f>+'[7]32'!$S$55/10^6</f>
        <v>12.02234646</v>
      </c>
      <c r="O173" s="29">
        <f t="shared" si="6"/>
        <v>142.78299741000001</v>
      </c>
    </row>
    <row r="174" spans="1:15">
      <c r="A174" s="10">
        <v>1025</v>
      </c>
      <c r="B174" s="10" t="s">
        <v>34</v>
      </c>
      <c r="C174" s="21">
        <f>+'[7]33'!$E$55/10^6</f>
        <v>1.65894553</v>
      </c>
      <c r="D174" s="21">
        <f>+'[7]33'!$F$55/10^6</f>
        <v>1.6615499300000001</v>
      </c>
      <c r="E174" s="21">
        <f>+'[7]33'!$G$55/10^6</f>
        <v>1.6693118200000001</v>
      </c>
      <c r="F174" s="21">
        <f>+'[7]33'!$I$55/10^6</f>
        <v>1.7183118900000001</v>
      </c>
      <c r="G174" s="21">
        <f>+'[7]33'!$J$55/10^6</f>
        <v>1.6724152700000001</v>
      </c>
      <c r="H174" s="21">
        <f>+'[7]33'!$K$55/10^6</f>
        <v>1.6388468699999998</v>
      </c>
      <c r="I174" s="21">
        <f>+'[7]33'!$M$55/10^6</f>
        <v>1.8603847900000001</v>
      </c>
      <c r="J174" s="21">
        <f>+'[7]33'!$N$55/10^6</f>
        <v>1.9102932299999997</v>
      </c>
      <c r="K174" s="21">
        <f>+'[7]33'!$O$55/10^6</f>
        <v>1.9121156400000001</v>
      </c>
      <c r="L174" s="21">
        <f>+'[7]33'!$Q$55/10^6</f>
        <v>1.8607832900000001</v>
      </c>
      <c r="M174" s="21">
        <f>+'[7]33'!$R$55/10^6</f>
        <v>1.8372923300000001</v>
      </c>
      <c r="N174" s="21">
        <f>+'[7]33'!$S$55/10^6</f>
        <v>1.7918534900000003</v>
      </c>
      <c r="O174" s="29">
        <f t="shared" si="6"/>
        <v>21.19210408</v>
      </c>
    </row>
    <row r="175" spans="1:15">
      <c r="A175" s="10">
        <v>1026</v>
      </c>
      <c r="B175" s="10" t="s">
        <v>35</v>
      </c>
      <c r="C175" s="21">
        <f>+'[7]34'!$E$55/10^6</f>
        <v>0.77783993000000007</v>
      </c>
      <c r="D175" s="21">
        <f>+'[7]34'!$F$55/10^6</f>
        <v>0.75011760000000005</v>
      </c>
      <c r="E175" s="21">
        <f>+'[7]34'!$G$55/10^6</f>
        <v>0.75328633</v>
      </c>
      <c r="F175" s="21">
        <f>+'[7]34'!$I$55/10^6</f>
        <v>0.77469417000000007</v>
      </c>
      <c r="G175" s="21">
        <f>+'[7]34'!$J$55/10^6</f>
        <v>0.75990382000000012</v>
      </c>
      <c r="H175" s="21">
        <f>+'[7]34'!$K$55/10^6</f>
        <v>0.77252273999999999</v>
      </c>
      <c r="I175" s="21">
        <f>+'[7]34'!$M$55/10^6</f>
        <v>0.86732560000000003</v>
      </c>
      <c r="J175" s="21">
        <f>+'[7]34'!$N$55/10^6</f>
        <v>0.82940398999999998</v>
      </c>
      <c r="K175" s="21">
        <f>+'[7]34'!$O$55/10^6</f>
        <v>0.89297494999999993</v>
      </c>
      <c r="L175" s="21">
        <f>+'[7]34'!$Q$55/10^6</f>
        <v>0.79791137000000001</v>
      </c>
      <c r="M175" s="21">
        <f>+'[7]34'!$R$55/10^6</f>
        <v>0.75600020999999995</v>
      </c>
      <c r="N175" s="21">
        <f>+'[7]34'!$S$55/10^6</f>
        <v>0.77014393000000003</v>
      </c>
      <c r="O175" s="29">
        <f t="shared" si="6"/>
        <v>9.5021246399999999</v>
      </c>
    </row>
    <row r="176" spans="1:15">
      <c r="A176" s="10">
        <v>1027</v>
      </c>
      <c r="B176" s="10" t="s">
        <v>36</v>
      </c>
      <c r="C176" s="21">
        <f>+'[7]35'!$E$55/10^6</f>
        <v>1.1149356099999999</v>
      </c>
      <c r="D176" s="21">
        <f>+'[7]35'!$F$55/10^6</f>
        <v>1.1449000299999998</v>
      </c>
      <c r="E176" s="21">
        <f>+'[7]35'!$G$55/10^6</f>
        <v>1.03977992</v>
      </c>
      <c r="F176" s="21">
        <f>+'[7]35'!$I$55/10^6</f>
        <v>1.0994783800000001</v>
      </c>
      <c r="G176" s="21">
        <f>+'[7]35'!$J$55/10^6</f>
        <v>1.0477560000000001</v>
      </c>
      <c r="H176" s="21">
        <f>+'[7]35'!$K$55/10^6</f>
        <v>1.09503818</v>
      </c>
      <c r="I176" s="21">
        <f>+'[7]35'!$M$55/10^6</f>
        <v>1.1878309600000001</v>
      </c>
      <c r="J176" s="21">
        <f>+'[7]35'!$N$55/10^6</f>
        <v>1.1697841299999998</v>
      </c>
      <c r="K176" s="21">
        <f>+'[7]35'!$O$55/10^6</f>
        <v>1.2643544</v>
      </c>
      <c r="L176" s="21">
        <f>+'[7]35'!$Q$55/10^6</f>
        <v>1.1248069500000002</v>
      </c>
      <c r="M176" s="21">
        <f>+'[7]35'!$R$55/10^6</f>
        <v>1.1748729200000001</v>
      </c>
      <c r="N176" s="21">
        <f>+'[7]35'!$S$55/10^6</f>
        <v>1.00828713</v>
      </c>
      <c r="O176" s="29">
        <f t="shared" si="6"/>
        <v>13.471824609999999</v>
      </c>
    </row>
    <row r="177" spans="1:15">
      <c r="A177" s="10">
        <v>1028</v>
      </c>
      <c r="B177" s="10" t="s">
        <v>37</v>
      </c>
      <c r="C177" s="21">
        <f>+'[7]36'!$E$55/10^6</f>
        <v>6.1315929099999993</v>
      </c>
      <c r="D177" s="21">
        <f>+'[7]36'!$F$55/10^6</f>
        <v>6.0762188999999998</v>
      </c>
      <c r="E177" s="21">
        <f>+'[7]36'!$G$55/10^6</f>
        <v>5.7573246099999995</v>
      </c>
      <c r="F177" s="21">
        <f>+'[7]36'!$I$55/10^6</f>
        <v>6.0761496899999994</v>
      </c>
      <c r="G177" s="21">
        <f>+'[7]36'!$J$55/10^6</f>
        <v>6.0371322000000003</v>
      </c>
      <c r="H177" s="21">
        <f>+'[7]36'!$K$55/10^6</f>
        <v>5.7410921399999983</v>
      </c>
      <c r="I177" s="21">
        <f>+'[7]36'!$M$55/10^6</f>
        <v>6.6273181300000008</v>
      </c>
      <c r="J177" s="21">
        <f>+'[7]36'!$N$55/10^6</f>
        <v>6.5958558399999996</v>
      </c>
      <c r="K177" s="21">
        <f>+'[7]36'!$O$55/10^6</f>
        <v>6.9624871500000003</v>
      </c>
      <c r="L177" s="21">
        <f>+'[7]36'!$Q$55/10^6</f>
        <v>6.5640415899999995</v>
      </c>
      <c r="M177" s="21">
        <f>+'[7]36'!$R$55/10^6</f>
        <v>6.5344299699999997</v>
      </c>
      <c r="N177" s="21">
        <f>+'[7]36'!$S$55/10^6</f>
        <v>5.8946824500000004</v>
      </c>
      <c r="O177" s="29">
        <f t="shared" si="6"/>
        <v>74.998325580000014</v>
      </c>
    </row>
    <row r="178" spans="1:15">
      <c r="A178" s="10">
        <v>1029</v>
      </c>
      <c r="B178" s="10" t="s">
        <v>38</v>
      </c>
      <c r="C178" s="21">
        <f>+'[7]37'!$E$55/10^6</f>
        <v>0.76481832999999999</v>
      </c>
      <c r="D178" s="21">
        <f>+'[7]37'!$F$55/10^6</f>
        <v>0.83058973000000003</v>
      </c>
      <c r="E178" s="21">
        <f>+'[7]37'!$G$55/10^6</f>
        <v>0.82401153999999999</v>
      </c>
      <c r="F178" s="21">
        <f>+'[7]37'!$I$55/10^6</f>
        <v>0.85121484000000014</v>
      </c>
      <c r="G178" s="21">
        <f>+'[7]37'!$J$55/10^6</f>
        <v>0.85037050000000014</v>
      </c>
      <c r="H178" s="21">
        <f>+'[7]37'!$K$55/10^6</f>
        <v>0.84416890999999994</v>
      </c>
      <c r="I178" s="21">
        <f>+'[7]37'!$M$55/10^6</f>
        <v>0.90707645999999997</v>
      </c>
      <c r="J178" s="21">
        <f>+'[7]37'!$N$55/10^6</f>
        <v>1.06088687</v>
      </c>
      <c r="K178" s="21">
        <f>+'[7]37'!$O$55/10^6</f>
        <v>0.96505651000000003</v>
      </c>
      <c r="L178" s="21">
        <f>+'[7]37'!$Q$55/10^6</f>
        <v>0.97175526000000001</v>
      </c>
      <c r="M178" s="21">
        <f>+'[7]37'!$R$55/10^6</f>
        <v>0.89261782999999983</v>
      </c>
      <c r="N178" s="21">
        <f>+'[7]37'!$S$55/10^6</f>
        <v>0.93134209000000012</v>
      </c>
      <c r="O178" s="29">
        <f t="shared" si="6"/>
        <v>10.69390887</v>
      </c>
    </row>
    <row r="179" spans="1:15">
      <c r="A179" s="15">
        <v>1030</v>
      </c>
      <c r="B179" s="15" t="s">
        <v>18</v>
      </c>
      <c r="C179" s="23">
        <f>+'[7]17'!$E$55/10^6</f>
        <v>1.05567403</v>
      </c>
      <c r="D179" s="23">
        <f>+'[7]17'!$F$55/10^6</f>
        <v>1.0757061999999997</v>
      </c>
      <c r="E179" s="23">
        <f>+'[7]17'!$G$55/10^6</f>
        <v>1.1332749900000001</v>
      </c>
      <c r="F179" s="23">
        <f>+'[7]17'!$I$55/10^6</f>
        <v>1.2174582</v>
      </c>
      <c r="G179" s="23">
        <f>+'[7]17'!$J$55/10^6</f>
        <v>1.1496940299999998</v>
      </c>
      <c r="H179" s="23">
        <f>+'[7]17'!$K$55/10^6</f>
        <v>1.1107933600000002</v>
      </c>
      <c r="I179" s="23">
        <f>+'[7]17'!$M$55/10^6</f>
        <v>1.2667333099999998</v>
      </c>
      <c r="J179" s="23">
        <f>+'[7]17'!$N$55/10^6</f>
        <v>1.2688587099999999</v>
      </c>
      <c r="K179" s="23">
        <f>+'[7]17'!$O$55/10^6</f>
        <v>1.3455915599999999</v>
      </c>
      <c r="L179" s="23">
        <f>+'[7]17'!$Q$55/10^6</f>
        <v>1.2242208600000002</v>
      </c>
      <c r="M179" s="23">
        <f>+'[7]17'!$R$55/10^6</f>
        <v>1.28922881</v>
      </c>
      <c r="N179" s="23">
        <f>+'[7]17'!$S$55/10^6</f>
        <v>1.27301194</v>
      </c>
      <c r="O179" s="31">
        <f t="shared" si="6"/>
        <v>14.410246000000001</v>
      </c>
    </row>
    <row r="180" spans="1:15">
      <c r="A180" s="4">
        <v>10300</v>
      </c>
      <c r="B180" s="4" t="s">
        <v>61</v>
      </c>
      <c r="C180" s="25">
        <f>SUM(C152:C179)</f>
        <v>140.54325179999998</v>
      </c>
      <c r="D180" s="25">
        <f t="shared" ref="D180:O180" si="7">SUM(D152:D179)</f>
        <v>145.73659069000001</v>
      </c>
      <c r="E180" s="25">
        <f t="shared" si="7"/>
        <v>143.36113584999998</v>
      </c>
      <c r="F180" s="25">
        <f t="shared" si="7"/>
        <v>149.27131494000002</v>
      </c>
      <c r="G180" s="25">
        <f t="shared" si="7"/>
        <v>146.10776616999999</v>
      </c>
      <c r="H180" s="25">
        <f t="shared" si="7"/>
        <v>143.02401969000002</v>
      </c>
      <c r="I180" s="25">
        <f t="shared" si="7"/>
        <v>158.32534823000003</v>
      </c>
      <c r="J180" s="25">
        <f t="shared" si="7"/>
        <v>162.89448418000003</v>
      </c>
      <c r="K180" s="25">
        <f t="shared" si="7"/>
        <v>163.98355601000003</v>
      </c>
      <c r="L180" s="25">
        <f t="shared" si="7"/>
        <v>156.60576565</v>
      </c>
      <c r="M180" s="25">
        <f t="shared" si="7"/>
        <v>155.21024988000002</v>
      </c>
      <c r="N180" s="25">
        <f t="shared" si="7"/>
        <v>154.25209091999997</v>
      </c>
      <c r="O180" s="25">
        <f t="shared" si="7"/>
        <v>1819.3155740100003</v>
      </c>
    </row>
    <row r="181" spans="1:15">
      <c r="A181" s="32"/>
      <c r="B181" s="32"/>
      <c r="C181"/>
      <c r="D181"/>
      <c r="E181"/>
      <c r="F181"/>
      <c r="G181"/>
      <c r="H181"/>
      <c r="I181"/>
      <c r="J181"/>
      <c r="K181"/>
      <c r="L181"/>
      <c r="M181"/>
      <c r="N181"/>
      <c r="O181" s="32"/>
    </row>
    <row r="182" spans="1:15">
      <c r="A182" s="3" t="s">
        <v>55</v>
      </c>
      <c r="B182" s="3" t="s">
        <v>44</v>
      </c>
      <c r="C182" s="3" t="s">
        <v>0</v>
      </c>
      <c r="D182" s="3" t="s">
        <v>1</v>
      </c>
      <c r="E182" s="3" t="s">
        <v>2</v>
      </c>
      <c r="F182" s="3" t="s">
        <v>3</v>
      </c>
      <c r="G182" s="3" t="s">
        <v>4</v>
      </c>
      <c r="H182" s="3" t="s">
        <v>5</v>
      </c>
      <c r="I182" s="3" t="s">
        <v>6</v>
      </c>
      <c r="J182" s="3" t="s">
        <v>7</v>
      </c>
      <c r="K182" s="3" t="s">
        <v>8</v>
      </c>
      <c r="L182" s="3" t="s">
        <v>9</v>
      </c>
      <c r="M182" s="3" t="s">
        <v>10</v>
      </c>
      <c r="N182" s="3" t="s">
        <v>11</v>
      </c>
      <c r="O182" s="3" t="s">
        <v>61</v>
      </c>
    </row>
    <row r="183" spans="1:15">
      <c r="A183" s="34"/>
      <c r="B183" s="34" t="s">
        <v>46</v>
      </c>
      <c r="C183" s="35">
        <f>+[7]เขต!$E$200/10^6</f>
        <v>5.1006829600000012</v>
      </c>
      <c r="D183" s="35">
        <f>+[7]เขต!$F$200/10^6</f>
        <v>5.4453518400000007</v>
      </c>
      <c r="E183" s="35">
        <f>+[7]เขต!$G$200/10^6</f>
        <v>5.7494341200000001</v>
      </c>
      <c r="F183" s="35">
        <f>+[7]เขต!$I$200/10^6</f>
        <v>5.766158739999999</v>
      </c>
      <c r="G183" s="35">
        <f>+[7]เขต!$J$200/10^6</f>
        <v>6.3288049200000005</v>
      </c>
      <c r="H183" s="35">
        <f>+[7]เขต!$K$200/10^6</f>
        <v>6.3468304500000006</v>
      </c>
      <c r="I183" s="35">
        <f>+[7]เขต!$M$200/10^6</f>
        <v>5.3628070800000014</v>
      </c>
      <c r="J183" s="35">
        <f>+[7]เขต!$N$200/10^6</f>
        <v>5.8053658600000002</v>
      </c>
      <c r="K183" s="35">
        <f>+[7]เขต!$O$200/10^6</f>
        <v>5.6713032400000003</v>
      </c>
      <c r="L183" s="35">
        <f>+[7]เขต!$Q$200/10^6</f>
        <v>5.5631827000000005</v>
      </c>
      <c r="M183" s="35">
        <f>+[7]เขต!$R$200/10^6</f>
        <v>5.4446920000000008</v>
      </c>
      <c r="N183" s="35">
        <f>+[7]เขต!$S$200/10^6</f>
        <v>7.8520938500000002</v>
      </c>
      <c r="O183" s="36">
        <f>SUM(C183:N183)</f>
        <v>70.436707760000004</v>
      </c>
    </row>
    <row r="184" spans="1:15">
      <c r="A184" s="7">
        <v>1004</v>
      </c>
      <c r="B184" s="10" t="s">
        <v>99</v>
      </c>
      <c r="C184" s="19">
        <f>+'[7]11'!$E$200/10^6</f>
        <v>11.838948199999999</v>
      </c>
      <c r="D184" s="19">
        <f>+'[7]11'!$F$200/10^6</f>
        <v>11.208413999999999</v>
      </c>
      <c r="E184" s="19">
        <f>+'[7]11'!$G$200/10^6</f>
        <v>11.4961676</v>
      </c>
      <c r="F184" s="19">
        <f>+'[7]11'!$I$200/10^6</f>
        <v>11.48910412</v>
      </c>
      <c r="G184" s="19">
        <f>+'[7]11'!$J$200/10^6</f>
        <v>11.48175329</v>
      </c>
      <c r="H184" s="19">
        <f>+'[7]11'!$K$200/10^6</f>
        <v>12.403397940000001</v>
      </c>
      <c r="I184" s="19">
        <f>+'[7]11'!$M$200/10^6</f>
        <v>12.09440094</v>
      </c>
      <c r="J184" s="19">
        <f>+'[7]11'!$N$200/10^6</f>
        <v>14.310344809999998</v>
      </c>
      <c r="K184" s="19">
        <f>+'[7]11'!$O$200/10^6</f>
        <v>13.198224880000001</v>
      </c>
      <c r="L184" s="19">
        <f>+'[7]11'!$Q$200/10^6</f>
        <v>13.161495240000002</v>
      </c>
      <c r="M184" s="19">
        <f>+'[7]11'!$R$200/10^6</f>
        <v>12.83625851</v>
      </c>
      <c r="N184" s="19">
        <f>+'[7]11'!$S$200/10^6</f>
        <v>14.809017020000001</v>
      </c>
      <c r="O184" s="29">
        <f>SUM(C184:N184)</f>
        <v>150.32752655000002</v>
      </c>
    </row>
    <row r="185" spans="1:15">
      <c r="A185" s="10">
        <v>1005</v>
      </c>
      <c r="B185" s="10" t="s">
        <v>13</v>
      </c>
      <c r="C185" s="21">
        <f>+'[7]12'!$E$200/10^6</f>
        <v>0.58895203000000007</v>
      </c>
      <c r="D185" s="21">
        <f>+'[7]12'!$F$200/10^6</f>
        <v>0.55126019999999998</v>
      </c>
      <c r="E185" s="21">
        <f>+'[7]12'!$G$200/10^6</f>
        <v>0.58554465</v>
      </c>
      <c r="F185" s="21">
        <f>+'[7]12'!$I$200/10^6</f>
        <v>0.5947838700000001</v>
      </c>
      <c r="G185" s="21">
        <f>+'[7]12'!$J$200/10^6</f>
        <v>0.60796426000000015</v>
      </c>
      <c r="H185" s="21">
        <f>+'[7]12'!$K$200/10^6</f>
        <v>0.5990321999999999</v>
      </c>
      <c r="I185" s="21">
        <f>+'[7]12'!$M$200/10^6</f>
        <v>0.55705040000000006</v>
      </c>
      <c r="J185" s="21">
        <f>+'[7]12'!$N$200/10^6</f>
        <v>0.58578102999999992</v>
      </c>
      <c r="K185" s="21">
        <f>+'[7]12'!$O$200/10^6</f>
        <v>0.65317190999999997</v>
      </c>
      <c r="L185" s="21">
        <f>+'[7]12'!$Q$200/10^6</f>
        <v>0.60711362999999996</v>
      </c>
      <c r="M185" s="21">
        <f>+'[7]12'!$R$200/10^6</f>
        <v>0.56208455000000002</v>
      </c>
      <c r="N185" s="21">
        <f>+'[7]12'!$S$200/10^6</f>
        <v>0.6667464099999999</v>
      </c>
      <c r="O185" s="29">
        <f t="shared" ref="O185:O210" si="8">SUM(C185:N185)</f>
        <v>7.1594851399999992</v>
      </c>
    </row>
    <row r="186" spans="1:15">
      <c r="A186" s="10">
        <v>1006</v>
      </c>
      <c r="B186" s="10" t="s">
        <v>14</v>
      </c>
      <c r="C186" s="21">
        <f>+'[7]13'!$E$200/10^6</f>
        <v>1.22393665</v>
      </c>
      <c r="D186" s="21">
        <f>+'[7]13'!$F$200/10^6</f>
        <v>1.1590478999999998</v>
      </c>
      <c r="E186" s="21">
        <f>+'[7]13'!$G$200/10^6</f>
        <v>1.3797938299999999</v>
      </c>
      <c r="F186" s="21">
        <f>+'[7]13'!$I$200/10^6</f>
        <v>1.5204799199999997</v>
      </c>
      <c r="G186" s="21">
        <f>+'[7]13'!$J$200/10^6</f>
        <v>1.4261843200000004</v>
      </c>
      <c r="H186" s="21">
        <f>+'[7]13'!$K$200/10^6</f>
        <v>1.68491949</v>
      </c>
      <c r="I186" s="21">
        <f>+'[7]13'!$M$200/10^6</f>
        <v>1.1732542499999998</v>
      </c>
      <c r="J186" s="21">
        <f>+'[7]13'!$N$200/10^6</f>
        <v>1.2058091900000001</v>
      </c>
      <c r="K186" s="21">
        <f>+'[7]13'!$O$200/10^6</f>
        <v>1.3812228</v>
      </c>
      <c r="L186" s="21">
        <f>+'[7]13'!$Q$200/10^6</f>
        <v>1.26477014</v>
      </c>
      <c r="M186" s="21">
        <f>+'[7]13'!$R$200/10^6</f>
        <v>1.2128628499999998</v>
      </c>
      <c r="N186" s="21">
        <f>+'[7]13'!$S$200/10^6</f>
        <v>1.3718153399999997</v>
      </c>
      <c r="O186" s="29">
        <f t="shared" si="8"/>
        <v>16.00409668</v>
      </c>
    </row>
    <row r="187" spans="1:15">
      <c r="A187" s="10">
        <v>1007</v>
      </c>
      <c r="B187" s="10" t="s">
        <v>15</v>
      </c>
      <c r="C187" s="21">
        <f>+'[7]14'!$E$200/10^6</f>
        <v>2.9200024999999998</v>
      </c>
      <c r="D187" s="21">
        <f>+'[7]14'!$F$200/10^6</f>
        <v>2.8036534900000003</v>
      </c>
      <c r="E187" s="21">
        <f>+'[7]14'!$G$200/10^6</f>
        <v>2.9000430500000003</v>
      </c>
      <c r="F187" s="21">
        <f>+'[7]14'!$I$200/10^6</f>
        <v>3.0167846399999996</v>
      </c>
      <c r="G187" s="21">
        <f>+'[7]14'!$J$200/10^6</f>
        <v>2.7524933899999997</v>
      </c>
      <c r="H187" s="21">
        <f>+'[7]14'!$K$200/10^6</f>
        <v>3.0917468299999995</v>
      </c>
      <c r="I187" s="21">
        <f>+'[7]14'!$M$200/10^6</f>
        <v>2.5879154199999999</v>
      </c>
      <c r="J187" s="21">
        <f>+'[7]14'!$N$200/10^6</f>
        <v>2.5813634399999996</v>
      </c>
      <c r="K187" s="21">
        <f>+'[7]14'!$O$200/10^6</f>
        <v>2.8598545099999999</v>
      </c>
      <c r="L187" s="21">
        <f>+'[7]14'!$Q$200/10^6</f>
        <v>2.7196455299999998</v>
      </c>
      <c r="M187" s="21">
        <f>+'[7]14'!$R$200/10^6</f>
        <v>2.6840902899999999</v>
      </c>
      <c r="N187" s="21">
        <f>+'[7]14'!$S$200/10^6</f>
        <v>2.7000315999999995</v>
      </c>
      <c r="O187" s="29">
        <f t="shared" si="8"/>
        <v>33.617624690000007</v>
      </c>
    </row>
    <row r="188" spans="1:15">
      <c r="A188" s="10">
        <v>1008</v>
      </c>
      <c r="B188" s="10" t="s">
        <v>16</v>
      </c>
      <c r="C188" s="21">
        <f>+'[7]15'!$E$200/10^6</f>
        <v>0.80119678999999999</v>
      </c>
      <c r="D188" s="21">
        <f>+'[7]15'!$F$200/10^6</f>
        <v>0.77546247000000001</v>
      </c>
      <c r="E188" s="21">
        <f>+'[7]15'!$G$200/10^6</f>
        <v>0.86209339000000018</v>
      </c>
      <c r="F188" s="21">
        <f>+'[7]15'!$I$200/10^6</f>
        <v>0.79225778999999996</v>
      </c>
      <c r="G188" s="21">
        <f>+'[7]15'!$J$200/10^6</f>
        <v>0.90593521999999993</v>
      </c>
      <c r="H188" s="21">
        <f>+'[7]15'!$K$200/10^6</f>
        <v>1.07940908</v>
      </c>
      <c r="I188" s="21">
        <f>+'[7]15'!$M$200/10^6</f>
        <v>0.91966214000000002</v>
      </c>
      <c r="J188" s="21">
        <f>+'[7]15'!$N$200/10^6</f>
        <v>0.87826823999999992</v>
      </c>
      <c r="K188" s="21">
        <f>+'[7]15'!$O$200/10^6</f>
        <v>1.1088324199999997</v>
      </c>
      <c r="L188" s="21">
        <f>+'[7]15'!$Q$200/10^6</f>
        <v>1.05656499</v>
      </c>
      <c r="M188" s="21">
        <f>+'[7]15'!$R$200/10^6</f>
        <v>0.96096428999999983</v>
      </c>
      <c r="N188" s="21">
        <f>+'[7]15'!$S$200/10^6</f>
        <v>0.99607714000000003</v>
      </c>
      <c r="O188" s="29">
        <f t="shared" si="8"/>
        <v>11.136723959999999</v>
      </c>
    </row>
    <row r="189" spans="1:15">
      <c r="A189" s="10">
        <v>1009</v>
      </c>
      <c r="B189" s="10" t="s">
        <v>17</v>
      </c>
      <c r="C189" s="21">
        <f>+'[7]16'!$E$200/10^6</f>
        <v>0.85771321</v>
      </c>
      <c r="D189" s="21">
        <f>+'[7]16'!$F$200/10^6</f>
        <v>0.7872889500000001</v>
      </c>
      <c r="E189" s="21">
        <f>+'[7]16'!$G$200/10^6</f>
        <v>0.78385123000000012</v>
      </c>
      <c r="F189" s="21">
        <f>+'[7]16'!$I$200/10^6</f>
        <v>0.98541754000000004</v>
      </c>
      <c r="G189" s="21">
        <f>+'[7]16'!$J$200/10^6</f>
        <v>0.92516179999999992</v>
      </c>
      <c r="H189" s="21">
        <f>+'[7]16'!$K$200/10^6</f>
        <v>0.83486247000000002</v>
      </c>
      <c r="I189" s="21">
        <f>+'[7]16'!$M$200/10^6</f>
        <v>0.7786251500000001</v>
      </c>
      <c r="J189" s="21">
        <f>+'[7]16'!$N$200/10^6</f>
        <v>0.93580175999999993</v>
      </c>
      <c r="K189" s="21">
        <f>+'[7]16'!$O$200/10^6</f>
        <v>0.90846719000000009</v>
      </c>
      <c r="L189" s="21">
        <f>+'[7]16'!$Q$200/10^6</f>
        <v>0.88578665999999995</v>
      </c>
      <c r="M189" s="21">
        <f>+'[7]16'!$R$200/10^6</f>
        <v>1.0768799899999999</v>
      </c>
      <c r="N189" s="21">
        <f>+'[7]16'!$S$200/10^6</f>
        <v>0.93277248999999984</v>
      </c>
      <c r="O189" s="29">
        <f t="shared" si="8"/>
        <v>10.69262844</v>
      </c>
    </row>
    <row r="190" spans="1:15">
      <c r="A190" s="10">
        <v>1010</v>
      </c>
      <c r="B190" s="10" t="s">
        <v>19</v>
      </c>
      <c r="C190" s="21">
        <f>+'[7]18'!$E$200/10^6</f>
        <v>1.2352601699999999</v>
      </c>
      <c r="D190" s="21">
        <f>+'[7]18'!$F$200/10^6</f>
        <v>1.10680154</v>
      </c>
      <c r="E190" s="21">
        <f>+'[7]18'!$G$200/10^6</f>
        <v>1.0733588299999999</v>
      </c>
      <c r="F190" s="21">
        <f>+'[7]18'!$I$200/10^6</f>
        <v>1.1176666499999999</v>
      </c>
      <c r="G190" s="21">
        <f>+'[7]18'!$J$200/10^6</f>
        <v>1.2292528200000001</v>
      </c>
      <c r="H190" s="21">
        <f>+'[7]18'!$K$200/10^6</f>
        <v>1.2089120900000001</v>
      </c>
      <c r="I190" s="21">
        <f>+'[7]18'!$M$200/10^6</f>
        <v>1.2881364499999999</v>
      </c>
      <c r="J190" s="21">
        <f>+'[7]18'!$N$200/10^6</f>
        <v>1.1068975800000003</v>
      </c>
      <c r="K190" s="21">
        <f>+'[7]18'!$O$200/10^6</f>
        <v>1.2277214300000001</v>
      </c>
      <c r="L190" s="21">
        <f>+'[7]18'!$Q$200/10^6</f>
        <v>1.16641927</v>
      </c>
      <c r="M190" s="21">
        <f>+'[7]18'!$R$200/10^6</f>
        <v>1.1391644200000002</v>
      </c>
      <c r="N190" s="21">
        <f>+'[7]18'!$S$200/10^6</f>
        <v>1.2364921200000003</v>
      </c>
      <c r="O190" s="29">
        <f t="shared" si="8"/>
        <v>14.136083370000001</v>
      </c>
    </row>
    <row r="191" spans="1:15">
      <c r="A191" s="10">
        <v>1011</v>
      </c>
      <c r="B191" s="10" t="s">
        <v>20</v>
      </c>
      <c r="C191" s="21">
        <f>+'[7]19'!$E$200/10^6</f>
        <v>0.91588652000000015</v>
      </c>
      <c r="D191" s="21">
        <f>+'[7]19'!$F$200/10^6</f>
        <v>0.86952636000000005</v>
      </c>
      <c r="E191" s="21">
        <f>+'[7]19'!$G$200/10^6</f>
        <v>0.88210464999999993</v>
      </c>
      <c r="F191" s="21">
        <f>+'[7]19'!$I$200/10^6</f>
        <v>0.85968426000000009</v>
      </c>
      <c r="G191" s="21">
        <f>+'[7]19'!$J$200/10^6</f>
        <v>0.90777721000000011</v>
      </c>
      <c r="H191" s="21">
        <f>+'[7]19'!$K$200/10^6</f>
        <v>0.93148288999999995</v>
      </c>
      <c r="I191" s="21">
        <f>+'[7]19'!$M$200/10^6</f>
        <v>0.87848523000000001</v>
      </c>
      <c r="J191" s="21">
        <f>+'[7]19'!$N$200/10^6</f>
        <v>0.95191404000000002</v>
      </c>
      <c r="K191" s="21">
        <f>+'[7]19'!$O$200/10^6</f>
        <v>0.98929360000000022</v>
      </c>
      <c r="L191" s="21">
        <f>+'[7]19'!$Q$200/10^6</f>
        <v>0.90285859999999996</v>
      </c>
      <c r="M191" s="21">
        <f>+'[7]19'!$R$200/10^6</f>
        <v>0.91489203000000019</v>
      </c>
      <c r="N191" s="21">
        <f>+'[7]19'!$S$200/10^6</f>
        <v>1.00350804</v>
      </c>
      <c r="O191" s="29">
        <f t="shared" si="8"/>
        <v>11.007413430000001</v>
      </c>
    </row>
    <row r="192" spans="1:15">
      <c r="A192" s="10">
        <v>1012</v>
      </c>
      <c r="B192" s="10" t="s">
        <v>21</v>
      </c>
      <c r="C192" s="21">
        <f>+'[7]20'!$E$200/10^6</f>
        <v>1.7107939400000001</v>
      </c>
      <c r="D192" s="21">
        <f>+'[7]20'!$F$200/10^6</f>
        <v>2.17748483</v>
      </c>
      <c r="E192" s="21">
        <f>+'[7]20'!$G$200/10^6</f>
        <v>1.9241891</v>
      </c>
      <c r="F192" s="21">
        <f>+'[7]20'!$I$200/10^6</f>
        <v>1.8092420600000003</v>
      </c>
      <c r="G192" s="21">
        <f>+'[7]20'!$J$200/10^6</f>
        <v>2.1834980300000004</v>
      </c>
      <c r="H192" s="21">
        <f>+'[7]20'!$K$200/10^6</f>
        <v>2.0203504100000003</v>
      </c>
      <c r="I192" s="21">
        <f>+'[7]20'!$M$200/10^6</f>
        <v>1.819431</v>
      </c>
      <c r="J192" s="21">
        <f>+'[7]20'!$N$200/10^6</f>
        <v>1.98139595</v>
      </c>
      <c r="K192" s="21">
        <f>+'[7]20'!$O$200/10^6</f>
        <v>1.8736248800000002</v>
      </c>
      <c r="L192" s="21">
        <f>+'[7]20'!$Q$200/10^6</f>
        <v>2.0715413500000004</v>
      </c>
      <c r="M192" s="21">
        <f>+'[7]20'!$R$200/10^6</f>
        <v>1.9376890499999999</v>
      </c>
      <c r="N192" s="21">
        <f>+'[7]20'!$S$200/10^6</f>
        <v>2.2958837500000007</v>
      </c>
      <c r="O192" s="29">
        <f t="shared" si="8"/>
        <v>23.805124350000003</v>
      </c>
    </row>
    <row r="193" spans="1:15">
      <c r="A193" s="10">
        <v>1013</v>
      </c>
      <c r="B193" s="10" t="s">
        <v>22</v>
      </c>
      <c r="C193" s="21">
        <f>+'[7]21'!$E$200/10^6</f>
        <v>0.29588185</v>
      </c>
      <c r="D193" s="21">
        <f>+'[7]21'!$F$200/10^6</f>
        <v>0.34252875999999999</v>
      </c>
      <c r="E193" s="21">
        <f>+'[7]21'!$G$200/10^6</f>
        <v>0.33434758000000003</v>
      </c>
      <c r="F193" s="21">
        <f>+'[7]21'!$I$200/10^6</f>
        <v>0.29042320999999999</v>
      </c>
      <c r="G193" s="21">
        <f>+'[7]21'!$J$200/10^6</f>
        <v>0.39295706999999996</v>
      </c>
      <c r="H193" s="21">
        <f>+'[7]21'!$K$200/10^6</f>
        <v>0.33194762000000005</v>
      </c>
      <c r="I193" s="21">
        <f>+'[7]21'!$M$200/10^6</f>
        <v>0.27775279000000003</v>
      </c>
      <c r="J193" s="21">
        <f>+'[7]21'!$N$200/10^6</f>
        <v>0.32006882000000003</v>
      </c>
      <c r="K193" s="21">
        <f>+'[7]21'!$O$200/10^6</f>
        <v>0.36104852999999998</v>
      </c>
      <c r="L193" s="21">
        <f>+'[7]21'!$Q$200/10^6</f>
        <v>0.34283538000000002</v>
      </c>
      <c r="M193" s="21">
        <f>+'[7]21'!$R$200/10^6</f>
        <v>0.33503188</v>
      </c>
      <c r="N193" s="21">
        <f>+'[7]21'!$S$200/10^6</f>
        <v>0.3801235</v>
      </c>
      <c r="O193" s="29">
        <f t="shared" si="8"/>
        <v>4.0049469899999997</v>
      </c>
    </row>
    <row r="194" spans="1:15">
      <c r="A194" s="10">
        <v>1014</v>
      </c>
      <c r="B194" s="10" t="s">
        <v>23</v>
      </c>
      <c r="C194" s="21">
        <f>+'[7]22'!$E$200/10^6</f>
        <v>4.1453702299999993</v>
      </c>
      <c r="D194" s="21">
        <f>+'[7]22'!$F$200/10^6</f>
        <v>3.9341951500000003</v>
      </c>
      <c r="E194" s="21">
        <f>+'[7]22'!$G$200/10^6</f>
        <v>3.7532783300000006</v>
      </c>
      <c r="F194" s="21">
        <f>+'[7]22'!$I$200/10^6</f>
        <v>4.1518861999999999</v>
      </c>
      <c r="G194" s="21">
        <f>+'[7]22'!$J$200/10^6</f>
        <v>3.9042312600000004</v>
      </c>
      <c r="H194" s="21">
        <f>+'[7]22'!$K$200/10^6</f>
        <v>4.2142121399999999</v>
      </c>
      <c r="I194" s="21">
        <f>+'[7]22'!$M$200/10^6</f>
        <v>4.11932337</v>
      </c>
      <c r="J194" s="21">
        <f>+'[7]22'!$N$200/10^6</f>
        <v>3.79223724</v>
      </c>
      <c r="K194" s="21">
        <f>+'[7]22'!$O$200/10^6</f>
        <v>4.4279797299999997</v>
      </c>
      <c r="L194" s="21">
        <f>+'[7]22'!$Q$200/10^6</f>
        <v>3.9897736799999999</v>
      </c>
      <c r="M194" s="21">
        <f>+'[7]22'!$R$200/10^6</f>
        <v>3.8156859700000001</v>
      </c>
      <c r="N194" s="21">
        <f>+'[7]22'!$S$200/10^6</f>
        <v>4.0325457699999996</v>
      </c>
      <c r="O194" s="29">
        <f t="shared" si="8"/>
        <v>48.280719069999996</v>
      </c>
    </row>
    <row r="195" spans="1:15">
      <c r="A195" s="10">
        <v>1015</v>
      </c>
      <c r="B195" s="10" t="s">
        <v>24</v>
      </c>
      <c r="C195" s="21">
        <f>+'[7]23'!$E$200/10^6</f>
        <v>1.1515485799999998</v>
      </c>
      <c r="D195" s="21">
        <f>+'[7]23'!$F$200/10^6</f>
        <v>1.1349482000000002</v>
      </c>
      <c r="E195" s="21">
        <f>+'[7]23'!$G$200/10^6</f>
        <v>1.4138419299999998</v>
      </c>
      <c r="F195" s="21">
        <f>+'[7]23'!$I$200/10^6</f>
        <v>1.12771972</v>
      </c>
      <c r="G195" s="21">
        <f>+'[7]23'!$J$200/10^6</f>
        <v>1.2601973599999996</v>
      </c>
      <c r="H195" s="21">
        <f>+'[7]23'!$K$200/10^6</f>
        <v>1.1640931600000002</v>
      </c>
      <c r="I195" s="21">
        <f>+'[7]23'!$M$200/10^6</f>
        <v>1.0868516300000002</v>
      </c>
      <c r="J195" s="21">
        <f>+'[7]23'!$N$200/10^6</f>
        <v>1.16654119</v>
      </c>
      <c r="K195" s="21">
        <f>+'[7]23'!$O$200/10^6</f>
        <v>1.32323126</v>
      </c>
      <c r="L195" s="21">
        <f>+'[7]23'!$Q$200/10^6</f>
        <v>1.1076312399999999</v>
      </c>
      <c r="M195" s="21">
        <f>+'[7]23'!$R$200/10^6</f>
        <v>1.2190500799999997</v>
      </c>
      <c r="N195" s="21">
        <f>+'[7]23'!$S$200/10^6</f>
        <v>1.71346691</v>
      </c>
      <c r="O195" s="29">
        <f t="shared" si="8"/>
        <v>14.869121259999998</v>
      </c>
    </row>
    <row r="196" spans="1:15">
      <c r="A196" s="10">
        <v>1016</v>
      </c>
      <c r="B196" s="10" t="s">
        <v>25</v>
      </c>
      <c r="C196" s="21">
        <f>+'[7]24'!$E$200/10^6</f>
        <v>1.10485418</v>
      </c>
      <c r="D196" s="21">
        <f>+'[7]24'!$F$200/10^6</f>
        <v>1.0771348500000002</v>
      </c>
      <c r="E196" s="21">
        <f>+'[7]24'!$G$200/10^6</f>
        <v>1.0638743900000001</v>
      </c>
      <c r="F196" s="21">
        <f>+'[7]24'!$I$200/10^6</f>
        <v>1.06173779</v>
      </c>
      <c r="G196" s="21">
        <f>+'[7]24'!$J$200/10^6</f>
        <v>1.2222072900000001</v>
      </c>
      <c r="H196" s="21">
        <f>+'[7]24'!$K$200/10^6</f>
        <v>1.1724104799999999</v>
      </c>
      <c r="I196" s="21">
        <f>+'[7]24'!$M$200/10^6</f>
        <v>1.0240965199999998</v>
      </c>
      <c r="J196" s="21">
        <f>+'[7]24'!$N$200/10^6</f>
        <v>1.07370272</v>
      </c>
      <c r="K196" s="21">
        <f>+'[7]24'!$O$200/10^6</f>
        <v>1.1944446000000002</v>
      </c>
      <c r="L196" s="21">
        <f>+'[7]24'!$Q$200/10^6</f>
        <v>1.0850216699999999</v>
      </c>
      <c r="M196" s="21">
        <f>+'[7]24'!$R$200/10^6</f>
        <v>1.0329037599999999</v>
      </c>
      <c r="N196" s="21">
        <f>+'[7]24'!$S$200/10^6</f>
        <v>1.3339036500000001</v>
      </c>
      <c r="O196" s="29">
        <f t="shared" si="8"/>
        <v>13.4462919</v>
      </c>
    </row>
    <row r="197" spans="1:15">
      <c r="A197" s="10">
        <v>1017</v>
      </c>
      <c r="B197" s="10" t="s">
        <v>26</v>
      </c>
      <c r="C197" s="21">
        <f>+'[7]25'!$E$200/10^6</f>
        <v>1.7705429099999999</v>
      </c>
      <c r="D197" s="21">
        <f>+'[7]25'!$F$200/10^6</f>
        <v>1.7356436300000002</v>
      </c>
      <c r="E197" s="21">
        <f>+'[7]25'!$G$200/10^6</f>
        <v>1.6833144000000002</v>
      </c>
      <c r="F197" s="21">
        <f>+'[7]25'!$I$200/10^6</f>
        <v>1.7223731200000001</v>
      </c>
      <c r="G197" s="21">
        <f>+'[7]25'!$J$200/10^6</f>
        <v>1.6932789100000003</v>
      </c>
      <c r="H197" s="21">
        <f>+'[7]25'!$K$200/10^6</f>
        <v>1.9083857400000002</v>
      </c>
      <c r="I197" s="21">
        <f>+'[7]25'!$M$200/10^6</f>
        <v>1.6644501</v>
      </c>
      <c r="J197" s="21">
        <f>+'[7]25'!$N$200/10^6</f>
        <v>1.7279287799999998</v>
      </c>
      <c r="K197" s="21">
        <f>+'[7]25'!$O$200/10^6</f>
        <v>1.8904829499999998</v>
      </c>
      <c r="L197" s="21">
        <f>+'[7]25'!$Q$200/10^6</f>
        <v>1.7240172999999999</v>
      </c>
      <c r="M197" s="21">
        <f>+'[7]25'!$R$200/10^6</f>
        <v>1.7349549199999998</v>
      </c>
      <c r="N197" s="21">
        <f>+'[7]25'!$S$200/10^6</f>
        <v>1.9341117100000003</v>
      </c>
      <c r="O197" s="29">
        <f t="shared" si="8"/>
        <v>21.18948447</v>
      </c>
    </row>
    <row r="198" spans="1:15">
      <c r="A198" s="10">
        <v>1018</v>
      </c>
      <c r="B198" s="10" t="s">
        <v>27</v>
      </c>
      <c r="C198" s="21">
        <f>+'[7]26'!$E$200/10^6</f>
        <v>0.99966283999999983</v>
      </c>
      <c r="D198" s="21">
        <f>+'[7]26'!$F$200/10^6</f>
        <v>0.84066790000000002</v>
      </c>
      <c r="E198" s="21">
        <f>+'[7]26'!$G$200/10^6</f>
        <v>0.91511946</v>
      </c>
      <c r="F198" s="21">
        <f>+'[7]26'!$I$200/10^6</f>
        <v>0.92796564999999986</v>
      </c>
      <c r="G198" s="21">
        <f>+'[7]26'!$J$200/10^6</f>
        <v>0.9957633199999999</v>
      </c>
      <c r="H198" s="21">
        <f>+'[7]26'!$K$200/10^6</f>
        <v>0.91292096</v>
      </c>
      <c r="I198" s="21">
        <f>+'[7]26'!$M$200/10^6</f>
        <v>0.87399595000000019</v>
      </c>
      <c r="J198" s="21">
        <f>+'[7]26'!$N$200/10^6</f>
        <v>0.88029722999999982</v>
      </c>
      <c r="K198" s="21">
        <f>+'[7]26'!$O$200/10^6</f>
        <v>0.93771339999999992</v>
      </c>
      <c r="L198" s="21">
        <f>+'[7]26'!$Q$200/10^6</f>
        <v>0.93117751000000015</v>
      </c>
      <c r="M198" s="21">
        <f>+'[7]26'!$R$200/10^6</f>
        <v>0.84578841000000005</v>
      </c>
      <c r="N198" s="21">
        <f>+'[7]26'!$S$200/10^6</f>
        <v>0.92537405000000017</v>
      </c>
      <c r="O198" s="29">
        <f t="shared" si="8"/>
        <v>10.98644668</v>
      </c>
    </row>
    <row r="199" spans="1:15">
      <c r="A199" s="10">
        <v>1019</v>
      </c>
      <c r="B199" s="10" t="s">
        <v>28</v>
      </c>
      <c r="C199" s="21">
        <f>+'[7]27'!$E$200/10^6</f>
        <v>0.83438107000000006</v>
      </c>
      <c r="D199" s="21">
        <f>+'[7]27'!$F$200/10^6</f>
        <v>0.73999071000000005</v>
      </c>
      <c r="E199" s="21">
        <f>+'[7]27'!$G$200/10^6</f>
        <v>0.75093828999999979</v>
      </c>
      <c r="F199" s="21">
        <f>+'[7]27'!$I$200/10^6</f>
        <v>0.72692881999999981</v>
      </c>
      <c r="G199" s="21">
        <f>+'[7]27'!$J$200/10^6</f>
        <v>0.72035232000000005</v>
      </c>
      <c r="H199" s="21">
        <f>+'[7]27'!$K$200/10^6</f>
        <v>0.79125663000000002</v>
      </c>
      <c r="I199" s="21">
        <f>+'[7]27'!$M$200/10^6</f>
        <v>0.68562948000000001</v>
      </c>
      <c r="J199" s="21">
        <f>+'[7]27'!$N$200/10^6</f>
        <v>0.69597541000000018</v>
      </c>
      <c r="K199" s="21">
        <f>+'[7]27'!$O$200/10^6</f>
        <v>0.79842839999999993</v>
      </c>
      <c r="L199" s="21">
        <f>+'[7]27'!$Q$200/10^6</f>
        <v>0.82618873999999998</v>
      </c>
      <c r="M199" s="21">
        <f>+'[7]27'!$R$200/10^6</f>
        <v>0.79825381000000006</v>
      </c>
      <c r="N199" s="21">
        <f>+'[7]27'!$S$200/10^6</f>
        <v>0.84763120999999997</v>
      </c>
      <c r="O199" s="29">
        <f t="shared" si="8"/>
        <v>9.215954889999999</v>
      </c>
    </row>
    <row r="200" spans="1:15">
      <c r="A200" s="10">
        <v>1020</v>
      </c>
      <c r="B200" s="10" t="s">
        <v>29</v>
      </c>
      <c r="C200" s="21">
        <f>+'[7]28'!$E$200/10^6</f>
        <v>2.0888720800000002</v>
      </c>
      <c r="D200" s="21">
        <f>+'[7]28'!$F$200/10^6</f>
        <v>1.7772611199999999</v>
      </c>
      <c r="E200" s="21">
        <f>+'[7]28'!$G$200/10^6</f>
        <v>1.7902220600000003</v>
      </c>
      <c r="F200" s="21">
        <f>+'[7]28'!$I$200/10^6</f>
        <v>1.86141424</v>
      </c>
      <c r="G200" s="21">
        <f>+'[7]28'!$J$200/10^6</f>
        <v>1.9149412299999999</v>
      </c>
      <c r="H200" s="21">
        <f>+'[7]28'!$K$200/10^6</f>
        <v>1.9549188399999999</v>
      </c>
      <c r="I200" s="21">
        <f>+'[7]28'!$M$200/10^6</f>
        <v>1.71824088</v>
      </c>
      <c r="J200" s="21">
        <f>+'[7]28'!$N$200/10^6</f>
        <v>1.77720382</v>
      </c>
      <c r="K200" s="21">
        <f>+'[7]28'!$O$200/10^6</f>
        <v>1.9997475899999999</v>
      </c>
      <c r="L200" s="21">
        <f>+'[7]28'!$Q$200/10^6</f>
        <v>1.9934029900000003</v>
      </c>
      <c r="M200" s="21">
        <f>+'[7]28'!$R$200/10^6</f>
        <v>1.9131277299999998</v>
      </c>
      <c r="N200" s="21">
        <f>+'[7]28'!$S$200/10^6</f>
        <v>2.2085071099999998</v>
      </c>
      <c r="O200" s="29">
        <f t="shared" si="8"/>
        <v>22.997859689999999</v>
      </c>
    </row>
    <row r="201" spans="1:15">
      <c r="A201" s="10">
        <v>1021</v>
      </c>
      <c r="B201" s="10" t="s">
        <v>30</v>
      </c>
      <c r="C201" s="21">
        <f>+'[7]29'!$E$200/10^6</f>
        <v>0.79176324000000009</v>
      </c>
      <c r="D201" s="21">
        <f>+'[7]29'!$F$200/10^6</f>
        <v>0.70559108000000004</v>
      </c>
      <c r="E201" s="21">
        <f>+'[7]29'!$G$200/10^6</f>
        <v>0.76214296000000004</v>
      </c>
      <c r="F201" s="21">
        <f>+'[7]29'!$I$200/10^6</f>
        <v>0.77638194999999999</v>
      </c>
      <c r="G201" s="21">
        <f>+'[7]29'!$J$200/10^6</f>
        <v>0.79299690000000012</v>
      </c>
      <c r="H201" s="21">
        <f>+'[7]29'!$K$200/10^6</f>
        <v>0.80690582000000011</v>
      </c>
      <c r="I201" s="21">
        <f>+'[7]29'!$M$200/10^6</f>
        <v>0.74695420000000012</v>
      </c>
      <c r="J201" s="21">
        <f>+'[7]29'!$N$200/10^6</f>
        <v>0.77540535999999993</v>
      </c>
      <c r="K201" s="21">
        <f>+'[7]29'!$O$200/10^6</f>
        <v>0.8210585600000001</v>
      </c>
      <c r="L201" s="21">
        <f>+'[7]29'!$Q$200/10^6</f>
        <v>0.80628847999999997</v>
      </c>
      <c r="M201" s="21">
        <f>+'[7]29'!$R$200/10^6</f>
        <v>0.7959749399999998</v>
      </c>
      <c r="N201" s="21">
        <f>+'[7]29'!$S$200/10^6</f>
        <v>0.91796066999999992</v>
      </c>
      <c r="O201" s="29">
        <f t="shared" si="8"/>
        <v>9.4994241600000002</v>
      </c>
    </row>
    <row r="202" spans="1:15">
      <c r="A202" s="10">
        <v>1022</v>
      </c>
      <c r="B202" s="10" t="s">
        <v>31</v>
      </c>
      <c r="C202" s="21">
        <f>+'[7]30'!$E$200/10^6</f>
        <v>2.5349616799999999</v>
      </c>
      <c r="D202" s="21">
        <f>+'[7]30'!$F$200/10^6</f>
        <v>2.4706003299999995</v>
      </c>
      <c r="E202" s="21">
        <f>+'[7]30'!$G$200/10^6</f>
        <v>2.9156660400000001</v>
      </c>
      <c r="F202" s="21">
        <f>+'[7]30'!$I$200/10^6</f>
        <v>2.7483215599999995</v>
      </c>
      <c r="G202" s="21">
        <f>+'[7]30'!$J$200/10^6</f>
        <v>2.4888302799999997</v>
      </c>
      <c r="H202" s="21">
        <f>+'[7]30'!$K$200/10^6</f>
        <v>2.8425158499999998</v>
      </c>
      <c r="I202" s="21">
        <f>+'[7]30'!$M$200/10^6</f>
        <v>3.0116328400000003</v>
      </c>
      <c r="J202" s="21">
        <f>+'[7]30'!$N$200/10^6</f>
        <v>2.6454265900000005</v>
      </c>
      <c r="K202" s="21">
        <f>+'[7]30'!$O$200/10^6</f>
        <v>3.3129980500000005</v>
      </c>
      <c r="L202" s="21">
        <f>+'[7]30'!$Q$200/10^6</f>
        <v>3.0963063299999996</v>
      </c>
      <c r="M202" s="21">
        <f>+'[7]30'!$R$200/10^6</f>
        <v>2.90022307</v>
      </c>
      <c r="N202" s="21">
        <f>+'[7]30'!$S$200/10^6</f>
        <v>3.9277290099999997</v>
      </c>
      <c r="O202" s="29">
        <f t="shared" si="8"/>
        <v>34.895211629999999</v>
      </c>
    </row>
    <row r="203" spans="1:15">
      <c r="A203" s="10">
        <v>1023</v>
      </c>
      <c r="B203" s="10" t="s">
        <v>32</v>
      </c>
      <c r="C203" s="21">
        <f>+'[7]31'!$E$200/10^6</f>
        <v>0.82523936000000009</v>
      </c>
      <c r="D203" s="21">
        <f>+'[7]31'!$F$200/10^6</f>
        <v>0.74336024000000001</v>
      </c>
      <c r="E203" s="21">
        <f>+'[7]31'!$G$200/10^6</f>
        <v>0.82186822000000004</v>
      </c>
      <c r="F203" s="21">
        <f>+'[7]31'!$I$200/10^6</f>
        <v>0.81812074999999984</v>
      </c>
      <c r="G203" s="21">
        <f>+'[7]31'!$J$200/10^6</f>
        <v>0.91719859999999998</v>
      </c>
      <c r="H203" s="21">
        <f>+'[7]31'!$K$200/10^6</f>
        <v>0.9408571</v>
      </c>
      <c r="I203" s="21">
        <f>+'[7]31'!$M$200/10^6</f>
        <v>0.82408278999999984</v>
      </c>
      <c r="J203" s="21">
        <f>+'[7]31'!$N$200/10^6</f>
        <v>0.84187181999999994</v>
      </c>
      <c r="K203" s="21">
        <f>+'[7]31'!$O$200/10^6</f>
        <v>0.9276285299999999</v>
      </c>
      <c r="L203" s="21">
        <f>+'[7]31'!$Q$200/10^6</f>
        <v>0.84329463999999998</v>
      </c>
      <c r="M203" s="21">
        <f>+'[7]31'!$R$200/10^6</f>
        <v>0.83349587999999986</v>
      </c>
      <c r="N203" s="21">
        <f>+'[7]31'!$S$200/10^6</f>
        <v>1.00551407</v>
      </c>
      <c r="O203" s="29">
        <f t="shared" si="8"/>
        <v>10.342531999999999</v>
      </c>
    </row>
    <row r="204" spans="1:15">
      <c r="A204" s="10">
        <v>1024</v>
      </c>
      <c r="B204" s="10" t="s">
        <v>33</v>
      </c>
      <c r="C204" s="21">
        <f>+'[7]32'!$E$200/10^6</f>
        <v>2.4202746199999998</v>
      </c>
      <c r="D204" s="21">
        <f>+'[7]32'!$F$200/10^6</f>
        <v>2.1732532500000001</v>
      </c>
      <c r="E204" s="21">
        <f>+'[7]32'!$G$200/10^6</f>
        <v>2.2497269800000002</v>
      </c>
      <c r="F204" s="21">
        <f>+'[7]32'!$I$200/10^6</f>
        <v>2.2481187400000002</v>
      </c>
      <c r="G204" s="21">
        <f>+'[7]32'!$J$200/10^6</f>
        <v>2.3011535899999997</v>
      </c>
      <c r="H204" s="21">
        <f>+'[7]32'!$K$200/10^6</f>
        <v>2.3406092799999998</v>
      </c>
      <c r="I204" s="21">
        <f>+'[7]32'!$M$200/10^6</f>
        <v>2.19377661</v>
      </c>
      <c r="J204" s="21">
        <f>+'[7]32'!$N$200/10^6</f>
        <v>2.2832776300000002</v>
      </c>
      <c r="K204" s="21">
        <f>+'[7]32'!$O$200/10^6</f>
        <v>2.4047254399999995</v>
      </c>
      <c r="L204" s="21">
        <f>+'[7]32'!$Q$200/10^6</f>
        <v>2.3481001399999997</v>
      </c>
      <c r="M204" s="21">
        <f>+'[7]32'!$R$200/10^6</f>
        <v>2.3080759300000002</v>
      </c>
      <c r="N204" s="21">
        <f>+'[7]32'!$S$200/10^6</f>
        <v>2.63091126</v>
      </c>
      <c r="O204" s="29">
        <f t="shared" si="8"/>
        <v>27.902003470000004</v>
      </c>
    </row>
    <row r="205" spans="1:15">
      <c r="A205" s="10">
        <v>1025</v>
      </c>
      <c r="B205" s="10" t="s">
        <v>34</v>
      </c>
      <c r="C205" s="21">
        <f>+'[7]33'!$E$200/10^6</f>
        <v>0.96967269999999994</v>
      </c>
      <c r="D205" s="21">
        <f>+'[7]33'!$F$200/10^6</f>
        <v>0.88438069999999991</v>
      </c>
      <c r="E205" s="21">
        <f>+'[7]33'!$G$200/10^6</f>
        <v>0.87861033000000022</v>
      </c>
      <c r="F205" s="21">
        <f>+'[7]33'!$I$200/10^6</f>
        <v>0.88068999000000003</v>
      </c>
      <c r="G205" s="21">
        <f>+'[7]33'!$J$200/10^6</f>
        <v>1.4810171200000002</v>
      </c>
      <c r="H205" s="21">
        <f>+'[7]33'!$K$200/10^6</f>
        <v>0.99593986000000012</v>
      </c>
      <c r="I205" s="21">
        <f>+'[7]33'!$M$200/10^6</f>
        <v>0.94566996999999997</v>
      </c>
      <c r="J205" s="21">
        <f>+'[7]33'!$N$200/10^6</f>
        <v>0.91578438000000018</v>
      </c>
      <c r="K205" s="21">
        <f>+'[7]33'!$O$200/10^6</f>
        <v>0.96434083999999998</v>
      </c>
      <c r="L205" s="21">
        <f>+'[7]33'!$Q$200/10^6</f>
        <v>0.88455974999999998</v>
      </c>
      <c r="M205" s="21">
        <f>+'[7]33'!$R$200/10^6</f>
        <v>0.9088492600000001</v>
      </c>
      <c r="N205" s="21">
        <f>+'[7]33'!$S$200/10^6</f>
        <v>1.03723528</v>
      </c>
      <c r="O205" s="29">
        <f t="shared" si="8"/>
        <v>11.746750179999999</v>
      </c>
    </row>
    <row r="206" spans="1:15">
      <c r="A206" s="10">
        <v>1026</v>
      </c>
      <c r="B206" s="10" t="s">
        <v>35</v>
      </c>
      <c r="C206" s="21">
        <f>+'[7]34'!$E$200/10^6</f>
        <v>0.51655558000000001</v>
      </c>
      <c r="D206" s="21">
        <f>+'[7]34'!$F$200/10^6</f>
        <v>0.45538381</v>
      </c>
      <c r="E206" s="21">
        <f>+'[7]34'!$G$200/10^6</f>
        <v>0.48736852000000008</v>
      </c>
      <c r="F206" s="21">
        <f>+'[7]34'!$I$200/10^6</f>
        <v>0.5095710699999999</v>
      </c>
      <c r="G206" s="21">
        <f>+'[7]34'!$J$200/10^6</f>
        <v>0.55896581000000001</v>
      </c>
      <c r="H206" s="21">
        <f>+'[7]34'!$K$200/10^6</f>
        <v>0.52066522999999998</v>
      </c>
      <c r="I206" s="21">
        <f>+'[7]34'!$M$200/10^6</f>
        <v>0.4736116199999999</v>
      </c>
      <c r="J206" s="21">
        <f>+'[7]34'!$N$200/10^6</f>
        <v>0.46851092000000005</v>
      </c>
      <c r="K206" s="21">
        <f>+'[7]34'!$O$200/10^6</f>
        <v>0.55814376999999993</v>
      </c>
      <c r="L206" s="21">
        <f>+'[7]34'!$Q$200/10^6</f>
        <v>0.48124466000000005</v>
      </c>
      <c r="M206" s="21">
        <f>+'[7]34'!$R$200/10^6</f>
        <v>0.48716414999999996</v>
      </c>
      <c r="N206" s="21">
        <f>+'[7]34'!$S$200/10^6</f>
        <v>0.60663416000000003</v>
      </c>
      <c r="O206" s="29">
        <f t="shared" si="8"/>
        <v>6.1238192999999992</v>
      </c>
    </row>
    <row r="207" spans="1:15">
      <c r="A207" s="10">
        <v>1027</v>
      </c>
      <c r="B207" s="10" t="s">
        <v>36</v>
      </c>
      <c r="C207" s="21">
        <f>+'[7]35'!$E$200/10^6</f>
        <v>0.61375236</v>
      </c>
      <c r="D207" s="21">
        <f>+'[7]35'!$F$200/10^6</f>
        <v>0.56152672999999997</v>
      </c>
      <c r="E207" s="21">
        <f>+'[7]35'!$G$200/10^6</f>
        <v>0.61609089000000006</v>
      </c>
      <c r="F207" s="21">
        <f>+'[7]35'!$I$200/10^6</f>
        <v>0.59299332999999999</v>
      </c>
      <c r="G207" s="21">
        <f>+'[7]35'!$J$200/10^6</f>
        <v>0.65820506000000001</v>
      </c>
      <c r="H207" s="21">
        <f>+'[7]35'!$K$200/10^6</f>
        <v>0.58868165000000006</v>
      </c>
      <c r="I207" s="21">
        <f>+'[7]35'!$M$200/10^6</f>
        <v>0.54858273999999996</v>
      </c>
      <c r="J207" s="21">
        <f>+'[7]35'!$N$200/10^6</f>
        <v>0.54859145999999992</v>
      </c>
      <c r="K207" s="21">
        <f>+'[7]35'!$O$200/10^6</f>
        <v>0.62073135000000002</v>
      </c>
      <c r="L207" s="21">
        <f>+'[7]35'!$Q$200/10^6</f>
        <v>0.5716510600000001</v>
      </c>
      <c r="M207" s="21">
        <f>+'[7]35'!$R$200/10^6</f>
        <v>0.55975790000000014</v>
      </c>
      <c r="N207" s="21">
        <f>+'[7]35'!$S$200/10^6</f>
        <v>0.70318094999999992</v>
      </c>
      <c r="O207" s="29">
        <f t="shared" si="8"/>
        <v>7.1837454799999998</v>
      </c>
    </row>
    <row r="208" spans="1:15">
      <c r="A208" s="10">
        <v>1028</v>
      </c>
      <c r="B208" s="10" t="s">
        <v>37</v>
      </c>
      <c r="C208" s="21">
        <f>+'[7]36'!$E$200/10^6</f>
        <v>2.13334088</v>
      </c>
      <c r="D208" s="21">
        <f>+'[7]36'!$F$200/10^6</f>
        <v>2.0388651100000001</v>
      </c>
      <c r="E208" s="21">
        <f>+'[7]36'!$G$200/10^6</f>
        <v>2.1678767100000003</v>
      </c>
      <c r="F208" s="21">
        <f>+'[7]36'!$I$200/10^6</f>
        <v>2.1987852600000002</v>
      </c>
      <c r="G208" s="21">
        <f>+'[7]36'!$J$200/10^6</f>
        <v>2.30499856</v>
      </c>
      <c r="H208" s="21">
        <f>+'[7]36'!$K$200/10^6</f>
        <v>2.2714485400000002</v>
      </c>
      <c r="I208" s="21">
        <f>+'[7]36'!$M$200/10^6</f>
        <v>2.1852543300000002</v>
      </c>
      <c r="J208" s="21">
        <f>+'[7]36'!$N$200/10^6</f>
        <v>2.16303599</v>
      </c>
      <c r="K208" s="21">
        <f>+'[7]36'!$O$200/10^6</f>
        <v>2.2563866200000002</v>
      </c>
      <c r="L208" s="21">
        <f>+'[7]36'!$Q$200/10^6</f>
        <v>2.2140731699999998</v>
      </c>
      <c r="M208" s="21">
        <f>+'[7]36'!$R$200/10^6</f>
        <v>2.26576062</v>
      </c>
      <c r="N208" s="21">
        <f>+'[7]36'!$S$200/10^6</f>
        <v>2.5727790800000001</v>
      </c>
      <c r="O208" s="29">
        <f t="shared" si="8"/>
        <v>26.772604869999999</v>
      </c>
    </row>
    <row r="209" spans="1:15">
      <c r="A209" s="10">
        <v>1029</v>
      </c>
      <c r="B209" s="10" t="s">
        <v>38</v>
      </c>
      <c r="C209" s="21">
        <f>+'[7]37'!$E$200/10^6</f>
        <v>0.51680309999999996</v>
      </c>
      <c r="D209" s="21">
        <f>+'[7]37'!$F$200/10^6</f>
        <v>0.45669371000000009</v>
      </c>
      <c r="E209" s="21">
        <f>+'[7]37'!$G$200/10^6</f>
        <v>0.49477789</v>
      </c>
      <c r="F209" s="21">
        <f>+'[7]37'!$I$200/10^6</f>
        <v>0.50042240999999998</v>
      </c>
      <c r="G209" s="21">
        <f>+'[7]37'!$J$200/10^6</f>
        <v>0.51924967</v>
      </c>
      <c r="H209" s="21">
        <f>+'[7]37'!$K$200/10^6</f>
        <v>0.51216536000000001</v>
      </c>
      <c r="I209" s="21">
        <f>+'[7]37'!$M$200/10^6</f>
        <v>0.49662491000000003</v>
      </c>
      <c r="J209" s="21">
        <f>+'[7]37'!$N$200/10^6</f>
        <v>0.47139998000000005</v>
      </c>
      <c r="K209" s="21">
        <f>+'[7]37'!$O$200/10^6</f>
        <v>0.48526997999999993</v>
      </c>
      <c r="L209" s="21">
        <f>+'[7]37'!$Q$200/10^6</f>
        <v>0.55567896999999988</v>
      </c>
      <c r="M209" s="21">
        <f>+'[7]37'!$R$200/10^6</f>
        <v>0.48411147000000004</v>
      </c>
      <c r="N209" s="21">
        <f>+'[7]37'!$S$200/10^6</f>
        <v>0.57761032000000001</v>
      </c>
      <c r="O209" s="29">
        <f t="shared" si="8"/>
        <v>6.0708077699999992</v>
      </c>
    </row>
    <row r="210" spans="1:15">
      <c r="A210" s="15">
        <v>1030</v>
      </c>
      <c r="B210" s="15" t="s">
        <v>18</v>
      </c>
      <c r="C210" s="23">
        <f>+'[7]17'!$E$200/10^6</f>
        <v>0.74045760999999999</v>
      </c>
      <c r="D210" s="23">
        <f>+'[7]17'!$F$200/10^6</f>
        <v>0.63643806000000003</v>
      </c>
      <c r="E210" s="23">
        <f>+'[7]17'!$G$200/10^6</f>
        <v>0.67545979</v>
      </c>
      <c r="F210" s="23">
        <f>+'[7]17'!$I$200/10^6</f>
        <v>0.6503621799999999</v>
      </c>
      <c r="G210" s="23">
        <f>+'[7]17'!$J$200/10^6</f>
        <v>0.65917891000000006</v>
      </c>
      <c r="H210" s="23">
        <f>+'[7]17'!$K$200/10^6</f>
        <v>0.70121155999999996</v>
      </c>
      <c r="I210" s="23">
        <f>+'[7]17'!$M$200/10^6</f>
        <v>0.67518719000000005</v>
      </c>
      <c r="J210" s="23">
        <f>+'[7]17'!$N$200/10^6</f>
        <v>0.65838525999999997</v>
      </c>
      <c r="K210" s="23">
        <f>+'[7]17'!$O$200/10^6</f>
        <v>0.70242512999999995</v>
      </c>
      <c r="L210" s="23">
        <f>+'[7]17'!$Q$200/10^6</f>
        <v>0.65006911999999983</v>
      </c>
      <c r="M210" s="23">
        <f>+'[7]17'!$R$200/10^6</f>
        <v>0.64243550999999999</v>
      </c>
      <c r="N210" s="23">
        <f>+'[7]17'!$S$200/10^6</f>
        <v>0.68102027000000009</v>
      </c>
      <c r="O210" s="31">
        <f t="shared" si="8"/>
        <v>8.0726305899999993</v>
      </c>
    </row>
    <row r="211" spans="1:15">
      <c r="A211" s="4">
        <v>10300</v>
      </c>
      <c r="B211" s="4" t="s">
        <v>61</v>
      </c>
      <c r="C211" s="25">
        <f>SUM(C183:C210)</f>
        <v>51.647307839999989</v>
      </c>
      <c r="D211" s="25">
        <f t="shared" ref="D211:O211" si="9">SUM(D183:D210)</f>
        <v>49.592754920000004</v>
      </c>
      <c r="E211" s="25">
        <f t="shared" si="9"/>
        <v>51.411105219999996</v>
      </c>
      <c r="F211" s="25">
        <f t="shared" si="9"/>
        <v>51.745795580000006</v>
      </c>
      <c r="G211" s="25">
        <f t="shared" si="9"/>
        <v>53.534548520000001</v>
      </c>
      <c r="H211" s="25">
        <f t="shared" si="9"/>
        <v>55.172089669999991</v>
      </c>
      <c r="I211" s="25">
        <f t="shared" si="9"/>
        <v>51.01148598000001</v>
      </c>
      <c r="J211" s="25">
        <f t="shared" si="9"/>
        <v>53.548586499999992</v>
      </c>
      <c r="K211" s="25">
        <f t="shared" si="9"/>
        <v>55.858501589999989</v>
      </c>
      <c r="L211" s="25">
        <f t="shared" si="9"/>
        <v>53.850692940000002</v>
      </c>
      <c r="M211" s="25">
        <f t="shared" si="9"/>
        <v>52.650223269999998</v>
      </c>
      <c r="N211" s="25">
        <f t="shared" si="9"/>
        <v>61.900676739999994</v>
      </c>
      <c r="O211" s="25">
        <f t="shared" si="9"/>
        <v>641.92376876999992</v>
      </c>
    </row>
    <row r="212" spans="1:15">
      <c r="A212" s="32"/>
      <c r="B212" s="32"/>
      <c r="C212"/>
      <c r="D212"/>
      <c r="E212"/>
      <c r="F212"/>
      <c r="G212"/>
      <c r="H212"/>
      <c r="I212"/>
      <c r="J212"/>
      <c r="K212"/>
      <c r="L212"/>
      <c r="M212"/>
      <c r="N212"/>
      <c r="O212" s="32"/>
    </row>
    <row r="213" spans="1:15">
      <c r="A213" s="3" t="s">
        <v>55</v>
      </c>
      <c r="B213" s="3" t="s">
        <v>45</v>
      </c>
      <c r="C213" s="3" t="s">
        <v>0</v>
      </c>
      <c r="D213" s="3" t="s">
        <v>1</v>
      </c>
      <c r="E213" s="3" t="s">
        <v>2</v>
      </c>
      <c r="F213" s="3" t="s">
        <v>3</v>
      </c>
      <c r="G213" s="3" t="s">
        <v>4</v>
      </c>
      <c r="H213" s="3" t="s">
        <v>5</v>
      </c>
      <c r="I213" s="3" t="s">
        <v>6</v>
      </c>
      <c r="J213" s="3" t="s">
        <v>7</v>
      </c>
      <c r="K213" s="3" t="s">
        <v>8</v>
      </c>
      <c r="L213" s="3" t="s">
        <v>9</v>
      </c>
      <c r="M213" s="3" t="s">
        <v>10</v>
      </c>
      <c r="N213" s="3" t="s">
        <v>11</v>
      </c>
      <c r="O213" s="3" t="s">
        <v>61</v>
      </c>
    </row>
    <row r="214" spans="1:15">
      <c r="A214" s="34"/>
      <c r="B214" s="34" t="s">
        <v>46</v>
      </c>
      <c r="C214" s="37">
        <f>+C152-C183</f>
        <v>-5.0834329600000014</v>
      </c>
      <c r="D214" s="37">
        <f t="shared" ref="D214:N214" si="10">+D152-D183</f>
        <v>-5.4186518400000008</v>
      </c>
      <c r="E214" s="37">
        <f t="shared" si="10"/>
        <v>-5.70223412</v>
      </c>
      <c r="F214" s="37">
        <f t="shared" si="10"/>
        <v>-5.7373687399999991</v>
      </c>
      <c r="G214" s="37">
        <f t="shared" si="10"/>
        <v>-6.3118549200000009</v>
      </c>
      <c r="H214" s="37">
        <f t="shared" si="10"/>
        <v>-6.3175654500000009</v>
      </c>
      <c r="I214" s="37">
        <f t="shared" si="10"/>
        <v>-5.3467670800000011</v>
      </c>
      <c r="J214" s="37">
        <f t="shared" si="10"/>
        <v>-5.7795858600000001</v>
      </c>
      <c r="K214" s="37">
        <f t="shared" si="10"/>
        <v>-5.6516532399999999</v>
      </c>
      <c r="L214" s="37">
        <f t="shared" si="10"/>
        <v>-5.5472827000000002</v>
      </c>
      <c r="M214" s="37">
        <f t="shared" si="10"/>
        <v>-5.328062000000001</v>
      </c>
      <c r="N214" s="37">
        <f t="shared" si="10"/>
        <v>-7.7331438500000003</v>
      </c>
      <c r="O214" s="38">
        <f>SUM(C214:N214)</f>
        <v>-69.957602760000015</v>
      </c>
    </row>
    <row r="215" spans="1:15">
      <c r="A215" s="7">
        <v>1004</v>
      </c>
      <c r="B215" s="10" t="s">
        <v>99</v>
      </c>
      <c r="C215" s="28">
        <f t="shared" ref="C215:N230" si="11">+C153-C184</f>
        <v>41.718110589999995</v>
      </c>
      <c r="D215" s="28">
        <f t="shared" si="11"/>
        <v>45.886536420000006</v>
      </c>
      <c r="E215" s="28">
        <f t="shared" si="11"/>
        <v>45.382172350000005</v>
      </c>
      <c r="F215" s="28">
        <f t="shared" si="11"/>
        <v>47.419785560000008</v>
      </c>
      <c r="G215" s="28">
        <f t="shared" si="11"/>
        <v>47.888912560000009</v>
      </c>
      <c r="H215" s="28">
        <f t="shared" si="11"/>
        <v>43.517064349999998</v>
      </c>
      <c r="I215" s="28">
        <f t="shared" si="11"/>
        <v>49.258511859999999</v>
      </c>
      <c r="J215" s="28">
        <f t="shared" si="11"/>
        <v>49.09684764</v>
      </c>
      <c r="K215" s="28">
        <f t="shared" si="11"/>
        <v>49.798140360000005</v>
      </c>
      <c r="L215" s="28">
        <f t="shared" si="11"/>
        <v>47.176116699999994</v>
      </c>
      <c r="M215" s="28">
        <f t="shared" si="11"/>
        <v>46.601299729999994</v>
      </c>
      <c r="N215" s="28">
        <f t="shared" si="11"/>
        <v>46.750219080000001</v>
      </c>
      <c r="O215" s="39">
        <f t="shared" ref="O215:O241" si="12">SUM(C215:N215)</f>
        <v>560.49371720000011</v>
      </c>
    </row>
    <row r="216" spans="1:15">
      <c r="A216" s="10">
        <v>1005</v>
      </c>
      <c r="B216" s="10" t="s">
        <v>13</v>
      </c>
      <c r="C216" s="28">
        <f t="shared" si="11"/>
        <v>0.28396304999999999</v>
      </c>
      <c r="D216" s="28">
        <f t="shared" si="11"/>
        <v>0.29541540999999993</v>
      </c>
      <c r="E216" s="28">
        <f t="shared" si="11"/>
        <v>0.24796269000000004</v>
      </c>
      <c r="F216" s="28">
        <f t="shared" si="11"/>
        <v>0.28523944999999984</v>
      </c>
      <c r="G216" s="28">
        <f t="shared" si="11"/>
        <v>0.24935234999999989</v>
      </c>
      <c r="H216" s="28">
        <f t="shared" si="11"/>
        <v>0.54232284999999991</v>
      </c>
      <c r="I216" s="28">
        <f t="shared" si="11"/>
        <v>0.34305951000000001</v>
      </c>
      <c r="J216" s="28">
        <f t="shared" si="11"/>
        <v>0.4197809400000001</v>
      </c>
      <c r="K216" s="28">
        <f t="shared" si="11"/>
        <v>0.32607421000000014</v>
      </c>
      <c r="L216" s="28">
        <f t="shared" si="11"/>
        <v>0.24869056</v>
      </c>
      <c r="M216" s="28">
        <f t="shared" si="11"/>
        <v>0.3213132700000001</v>
      </c>
      <c r="N216" s="28">
        <f t="shared" si="11"/>
        <v>0.19669086000000013</v>
      </c>
      <c r="O216" s="39">
        <f t="shared" si="12"/>
        <v>3.7598651499999995</v>
      </c>
    </row>
    <row r="217" spans="1:15">
      <c r="A217" s="10">
        <v>1006</v>
      </c>
      <c r="B217" s="10" t="s">
        <v>14</v>
      </c>
      <c r="C217" s="28">
        <f t="shared" si="11"/>
        <v>2.6953286799999994</v>
      </c>
      <c r="D217" s="28">
        <f t="shared" si="11"/>
        <v>2.8444202699999996</v>
      </c>
      <c r="E217" s="28">
        <f t="shared" si="11"/>
        <v>2.5924942900000003</v>
      </c>
      <c r="F217" s="28">
        <f t="shared" si="11"/>
        <v>2.5412919600000006</v>
      </c>
      <c r="G217" s="28">
        <f t="shared" si="11"/>
        <v>2.5191616999999997</v>
      </c>
      <c r="H217" s="28">
        <f t="shared" si="11"/>
        <v>2.4413456400000002</v>
      </c>
      <c r="I217" s="28">
        <f t="shared" si="11"/>
        <v>3.2840549000000006</v>
      </c>
      <c r="J217" s="28">
        <f t="shared" si="11"/>
        <v>3.6155101900000002</v>
      </c>
      <c r="K217" s="28">
        <f t="shared" si="11"/>
        <v>4.03433873</v>
      </c>
      <c r="L217" s="28">
        <f t="shared" si="11"/>
        <v>3.22315701</v>
      </c>
      <c r="M217" s="28">
        <f t="shared" si="11"/>
        <v>5.6894326500000005</v>
      </c>
      <c r="N217" s="28">
        <f t="shared" si="11"/>
        <v>3.2180544700000011</v>
      </c>
      <c r="O217" s="39">
        <f t="shared" si="12"/>
        <v>38.698590490000001</v>
      </c>
    </row>
    <row r="218" spans="1:15">
      <c r="A218" s="10">
        <v>1007</v>
      </c>
      <c r="B218" s="10" t="s">
        <v>15</v>
      </c>
      <c r="C218" s="28">
        <f t="shared" si="11"/>
        <v>5.0947293899999986</v>
      </c>
      <c r="D218" s="28">
        <f t="shared" si="11"/>
        <v>5.2499487400000007</v>
      </c>
      <c r="E218" s="28">
        <f t="shared" si="11"/>
        <v>5.4444470399999982</v>
      </c>
      <c r="F218" s="28">
        <f t="shared" si="11"/>
        <v>5.0830332800000004</v>
      </c>
      <c r="G218" s="28">
        <f t="shared" si="11"/>
        <v>4.7766692500000012</v>
      </c>
      <c r="H218" s="28">
        <f t="shared" si="11"/>
        <v>5.3724846900000003</v>
      </c>
      <c r="I218" s="28">
        <f t="shared" si="11"/>
        <v>6.8027888599999997</v>
      </c>
      <c r="J218" s="28">
        <f t="shared" si="11"/>
        <v>6.2517248000000025</v>
      </c>
      <c r="K218" s="28">
        <f t="shared" si="11"/>
        <v>6.0486548899999981</v>
      </c>
      <c r="L218" s="28">
        <f t="shared" si="11"/>
        <v>5.9359552300000011</v>
      </c>
      <c r="M218" s="28">
        <f t="shared" si="11"/>
        <v>5.443779339999999</v>
      </c>
      <c r="N218" s="28">
        <f t="shared" si="11"/>
        <v>5.3231272800000013</v>
      </c>
      <c r="O218" s="39">
        <f t="shared" si="12"/>
        <v>66.827342790000003</v>
      </c>
    </row>
    <row r="219" spans="1:15">
      <c r="A219" s="10">
        <v>1008</v>
      </c>
      <c r="B219" s="10" t="s">
        <v>16</v>
      </c>
      <c r="C219" s="28">
        <f t="shared" si="11"/>
        <v>0.62169824999999979</v>
      </c>
      <c r="D219" s="28">
        <f t="shared" si="11"/>
        <v>0.64535341999999984</v>
      </c>
      <c r="E219" s="28">
        <f t="shared" si="11"/>
        <v>0.58925051999999989</v>
      </c>
      <c r="F219" s="28">
        <f t="shared" si="11"/>
        <v>0.69246633000000013</v>
      </c>
      <c r="G219" s="28">
        <f t="shared" si="11"/>
        <v>0.65990811000000016</v>
      </c>
      <c r="H219" s="28">
        <f t="shared" si="11"/>
        <v>0.40279659999999984</v>
      </c>
      <c r="I219" s="28">
        <f t="shared" si="11"/>
        <v>0.81912149000000034</v>
      </c>
      <c r="J219" s="28">
        <f t="shared" si="11"/>
        <v>1.0639075400000004</v>
      </c>
      <c r="K219" s="28">
        <f t="shared" si="11"/>
        <v>0.75381798</v>
      </c>
      <c r="L219" s="28">
        <f t="shared" si="11"/>
        <v>0.91493952999999983</v>
      </c>
      <c r="M219" s="28">
        <f t="shared" si="11"/>
        <v>1.0861752300000003</v>
      </c>
      <c r="N219" s="28">
        <f t="shared" si="11"/>
        <v>0.83420697999999971</v>
      </c>
      <c r="O219" s="39">
        <f t="shared" si="12"/>
        <v>9.0836419800000012</v>
      </c>
    </row>
    <row r="220" spans="1:15">
      <c r="A220" s="10">
        <v>1009</v>
      </c>
      <c r="B220" s="10" t="s">
        <v>17</v>
      </c>
      <c r="C220" s="28">
        <f t="shared" si="11"/>
        <v>0.95168128000000007</v>
      </c>
      <c r="D220" s="28">
        <f t="shared" si="11"/>
        <v>1.0714387199999997</v>
      </c>
      <c r="E220" s="28">
        <f t="shared" si="11"/>
        <v>1.1107786499999999</v>
      </c>
      <c r="F220" s="28">
        <f t="shared" si="11"/>
        <v>1.02084737</v>
      </c>
      <c r="G220" s="28">
        <f t="shared" si="11"/>
        <v>1.0979802700000005</v>
      </c>
      <c r="H220" s="28">
        <f t="shared" si="11"/>
        <v>1.1342289900000002</v>
      </c>
      <c r="I220" s="28">
        <f t="shared" si="11"/>
        <v>1.3009850299999999</v>
      </c>
      <c r="J220" s="28">
        <f t="shared" si="11"/>
        <v>1.2585299400000003</v>
      </c>
      <c r="K220" s="28">
        <f t="shared" si="11"/>
        <v>1.3375350600000004</v>
      </c>
      <c r="L220" s="28">
        <f t="shared" si="11"/>
        <v>1.2695852599999999</v>
      </c>
      <c r="M220" s="28">
        <f t="shared" si="11"/>
        <v>1.05408747</v>
      </c>
      <c r="N220" s="28">
        <f t="shared" si="11"/>
        <v>1.2003125500000003</v>
      </c>
      <c r="O220" s="39">
        <f t="shared" si="12"/>
        <v>13.807990590000001</v>
      </c>
    </row>
    <row r="221" spans="1:15">
      <c r="A221" s="10">
        <v>1010</v>
      </c>
      <c r="B221" s="10" t="s">
        <v>19</v>
      </c>
      <c r="C221" s="28">
        <f t="shared" si="11"/>
        <v>1.46925189</v>
      </c>
      <c r="D221" s="28">
        <f t="shared" si="11"/>
        <v>1.5192880600000003</v>
      </c>
      <c r="E221" s="28">
        <f t="shared" si="11"/>
        <v>1.5832988400000001</v>
      </c>
      <c r="F221" s="28">
        <f t="shared" si="11"/>
        <v>1.7052276000000002</v>
      </c>
      <c r="G221" s="28">
        <f t="shared" si="11"/>
        <v>1.4912752399999993</v>
      </c>
      <c r="H221" s="28">
        <f t="shared" si="11"/>
        <v>1.4794719199999999</v>
      </c>
      <c r="I221" s="28">
        <f t="shared" si="11"/>
        <v>1.6776844100000001</v>
      </c>
      <c r="J221" s="28">
        <f t="shared" si="11"/>
        <v>2.0087963299999991</v>
      </c>
      <c r="K221" s="28">
        <f t="shared" si="11"/>
        <v>1.8953195400000007</v>
      </c>
      <c r="L221" s="28">
        <f t="shared" si="11"/>
        <v>1.48251475</v>
      </c>
      <c r="M221" s="28">
        <f t="shared" si="11"/>
        <v>1.4063691500000002</v>
      </c>
      <c r="N221" s="28">
        <f t="shared" si="11"/>
        <v>1.5540148799999995</v>
      </c>
      <c r="O221" s="39">
        <f t="shared" si="12"/>
        <v>19.27251261</v>
      </c>
    </row>
    <row r="222" spans="1:15">
      <c r="A222" s="10">
        <v>1011</v>
      </c>
      <c r="B222" s="10" t="s">
        <v>20</v>
      </c>
      <c r="C222" s="28">
        <f t="shared" si="11"/>
        <v>0.65510415000000011</v>
      </c>
      <c r="D222" s="28">
        <f t="shared" si="11"/>
        <v>0.71143083000000007</v>
      </c>
      <c r="E222" s="28">
        <f t="shared" si="11"/>
        <v>0.59817931999999996</v>
      </c>
      <c r="F222" s="28">
        <f t="shared" si="11"/>
        <v>0.73257714999999979</v>
      </c>
      <c r="G222" s="28">
        <f t="shared" si="11"/>
        <v>0.72118814999999992</v>
      </c>
      <c r="H222" s="28">
        <f t="shared" si="11"/>
        <v>0.64449458000000026</v>
      </c>
      <c r="I222" s="28">
        <f t="shared" si="11"/>
        <v>0.90707216999999984</v>
      </c>
      <c r="J222" s="28">
        <f t="shared" si="11"/>
        <v>0.90318363999999984</v>
      </c>
      <c r="K222" s="28">
        <f t="shared" si="11"/>
        <v>0.91169421999999944</v>
      </c>
      <c r="L222" s="28">
        <f t="shared" si="11"/>
        <v>0.76222710000000016</v>
      </c>
      <c r="M222" s="28">
        <f t="shared" si="11"/>
        <v>0.65669501999999957</v>
      </c>
      <c r="N222" s="28">
        <f t="shared" si="11"/>
        <v>0.61381326999999986</v>
      </c>
      <c r="O222" s="39">
        <f t="shared" si="12"/>
        <v>8.8176595999999989</v>
      </c>
    </row>
    <row r="223" spans="1:15">
      <c r="A223" s="10">
        <v>1012</v>
      </c>
      <c r="B223" s="10" t="s">
        <v>21</v>
      </c>
      <c r="C223" s="28">
        <f t="shared" si="11"/>
        <v>3.2243781700000014</v>
      </c>
      <c r="D223" s="28">
        <f t="shared" si="11"/>
        <v>2.8301456200000006</v>
      </c>
      <c r="E223" s="28">
        <f t="shared" si="11"/>
        <v>2.984836469999999</v>
      </c>
      <c r="F223" s="28">
        <f t="shared" si="11"/>
        <v>3.1421552499999996</v>
      </c>
      <c r="G223" s="28">
        <f t="shared" si="11"/>
        <v>2.6705559199999995</v>
      </c>
      <c r="H223" s="28">
        <f t="shared" si="11"/>
        <v>2.6796088999999994</v>
      </c>
      <c r="I223" s="28">
        <f t="shared" si="11"/>
        <v>3.5209451499999993</v>
      </c>
      <c r="J223" s="28">
        <f t="shared" si="11"/>
        <v>3.937978090000001</v>
      </c>
      <c r="K223" s="28">
        <f t="shared" si="11"/>
        <v>3.9564148600000006</v>
      </c>
      <c r="L223" s="28">
        <f t="shared" si="11"/>
        <v>3.553405409999999</v>
      </c>
      <c r="M223" s="28">
        <f t="shared" si="11"/>
        <v>3.4883588499999996</v>
      </c>
      <c r="N223" s="28">
        <f t="shared" si="11"/>
        <v>3.2575293099999989</v>
      </c>
      <c r="O223" s="39">
        <f t="shared" si="12"/>
        <v>39.246311999999989</v>
      </c>
    </row>
    <row r="224" spans="1:15">
      <c r="A224" s="10">
        <v>1013</v>
      </c>
      <c r="B224" s="10" t="s">
        <v>22</v>
      </c>
      <c r="C224" s="28">
        <f t="shared" si="11"/>
        <v>-3.1145500000000048E-2</v>
      </c>
      <c r="D224" s="28">
        <f t="shared" si="11"/>
        <v>-4.647888E-2</v>
      </c>
      <c r="E224" s="28">
        <f t="shared" si="11"/>
        <v>-4.5415690000000009E-2</v>
      </c>
      <c r="F224" s="28">
        <f t="shared" si="11"/>
        <v>3.2265250000000079E-2</v>
      </c>
      <c r="G224" s="28">
        <f t="shared" si="11"/>
        <v>-0.11238448999999995</v>
      </c>
      <c r="H224" s="28">
        <f t="shared" si="11"/>
        <v>-3.8651250000000081E-2</v>
      </c>
      <c r="I224" s="28">
        <f t="shared" si="11"/>
        <v>6.3313009999999947E-2</v>
      </c>
      <c r="J224" s="28">
        <f t="shared" si="11"/>
        <v>4.9834799999999291E-3</v>
      </c>
      <c r="K224" s="28">
        <f t="shared" si="11"/>
        <v>3.1364000000000392E-4</v>
      </c>
      <c r="L224" s="28">
        <f t="shared" si="11"/>
        <v>-5.6255900000001247E-3</v>
      </c>
      <c r="M224" s="28">
        <f t="shared" si="11"/>
        <v>-1.8776320000000013E-2</v>
      </c>
      <c r="N224" s="28">
        <f t="shared" si="11"/>
        <v>-7.8133280000000027E-2</v>
      </c>
      <c r="O224" s="39">
        <f t="shared" si="12"/>
        <v>-0.27573562000000029</v>
      </c>
    </row>
    <row r="225" spans="1:15">
      <c r="A225" s="10">
        <v>1014</v>
      </c>
      <c r="B225" s="10" t="s">
        <v>23</v>
      </c>
      <c r="C225" s="28">
        <f t="shared" si="11"/>
        <v>9.7873840599999991</v>
      </c>
      <c r="D225" s="28">
        <f t="shared" si="11"/>
        <v>9.8929373199999997</v>
      </c>
      <c r="E225" s="28">
        <f t="shared" si="11"/>
        <v>9.5897548399999977</v>
      </c>
      <c r="F225" s="28">
        <f t="shared" si="11"/>
        <v>9.4908886299999988</v>
      </c>
      <c r="G225" s="28">
        <f t="shared" si="11"/>
        <v>9.6049159899999985</v>
      </c>
      <c r="H225" s="28">
        <f t="shared" si="11"/>
        <v>9.0834623599999986</v>
      </c>
      <c r="I225" s="28">
        <f t="shared" si="11"/>
        <v>10.816289210000001</v>
      </c>
      <c r="J225" s="28">
        <f t="shared" si="11"/>
        <v>12.161348299999998</v>
      </c>
      <c r="K225" s="28">
        <f t="shared" si="11"/>
        <v>10.762401180000001</v>
      </c>
      <c r="L225" s="28">
        <f t="shared" si="11"/>
        <v>10.546886319999999</v>
      </c>
      <c r="M225" s="28">
        <f t="shared" si="11"/>
        <v>10.0700295</v>
      </c>
      <c r="N225" s="28">
        <f t="shared" si="11"/>
        <v>10.126561660000004</v>
      </c>
      <c r="O225" s="39">
        <f t="shared" si="12"/>
        <v>121.93285937</v>
      </c>
    </row>
    <row r="226" spans="1:15">
      <c r="A226" s="10">
        <v>1015</v>
      </c>
      <c r="B226" s="10" t="s">
        <v>24</v>
      </c>
      <c r="C226" s="28">
        <f t="shared" si="11"/>
        <v>0.20423382000000001</v>
      </c>
      <c r="D226" s="28">
        <f t="shared" si="11"/>
        <v>0.26561684999999979</v>
      </c>
      <c r="E226" s="28">
        <f t="shared" si="11"/>
        <v>-8.4772139999999663E-2</v>
      </c>
      <c r="F226" s="28">
        <f t="shared" si="11"/>
        <v>0.36311989999999983</v>
      </c>
      <c r="G226" s="28">
        <f t="shared" si="11"/>
        <v>9.4439640000000491E-2</v>
      </c>
      <c r="H226" s="28">
        <f t="shared" si="11"/>
        <v>0.15769643999999983</v>
      </c>
      <c r="I226" s="28">
        <f t="shared" si="11"/>
        <v>0.54342083999999979</v>
      </c>
      <c r="J226" s="28">
        <f t="shared" si="11"/>
        <v>0.46483754000000022</v>
      </c>
      <c r="K226" s="28">
        <f t="shared" si="11"/>
        <v>0.22110397999999987</v>
      </c>
      <c r="L226" s="28">
        <f t="shared" si="11"/>
        <v>0.49374130000000038</v>
      </c>
      <c r="M226" s="28">
        <f t="shared" si="11"/>
        <v>0.17397643000000018</v>
      </c>
      <c r="N226" s="28">
        <f t="shared" si="11"/>
        <v>-0.27468796999999978</v>
      </c>
      <c r="O226" s="39">
        <f t="shared" si="12"/>
        <v>2.6227266300000007</v>
      </c>
    </row>
    <row r="227" spans="1:15">
      <c r="A227" s="10">
        <v>1016</v>
      </c>
      <c r="B227" s="10" t="s">
        <v>25</v>
      </c>
      <c r="C227" s="28">
        <f t="shared" si="11"/>
        <v>0.81807937999999991</v>
      </c>
      <c r="D227" s="28">
        <f t="shared" si="11"/>
        <v>0.90652694999999972</v>
      </c>
      <c r="E227" s="28">
        <f t="shared" si="11"/>
        <v>0.81494514000000029</v>
      </c>
      <c r="F227" s="28">
        <f t="shared" si="11"/>
        <v>0.98878302000000007</v>
      </c>
      <c r="G227" s="28">
        <f t="shared" si="11"/>
        <v>0.72772376000000016</v>
      </c>
      <c r="H227" s="28">
        <f t="shared" si="11"/>
        <v>0.78310333999999981</v>
      </c>
      <c r="I227" s="28">
        <f t="shared" si="11"/>
        <v>1.2121230800000002</v>
      </c>
      <c r="J227" s="28">
        <f t="shared" si="11"/>
        <v>1.3336367900000003</v>
      </c>
      <c r="K227" s="28">
        <f t="shared" si="11"/>
        <v>1.0191824999999999</v>
      </c>
      <c r="L227" s="28">
        <f t="shared" si="11"/>
        <v>1.0211763900000002</v>
      </c>
      <c r="M227" s="28">
        <f t="shared" si="11"/>
        <v>1.0699430800000003</v>
      </c>
      <c r="N227" s="28">
        <f t="shared" si="11"/>
        <v>0.71503485999999961</v>
      </c>
      <c r="O227" s="39">
        <f t="shared" si="12"/>
        <v>11.410258290000002</v>
      </c>
    </row>
    <row r="228" spans="1:15">
      <c r="A228" s="10">
        <v>1017</v>
      </c>
      <c r="B228" s="10" t="s">
        <v>26</v>
      </c>
      <c r="C228" s="28">
        <f t="shared" si="11"/>
        <v>2.2217172100000004</v>
      </c>
      <c r="D228" s="28">
        <f t="shared" si="11"/>
        <v>2.2967409299999995</v>
      </c>
      <c r="E228" s="28">
        <f t="shared" si="11"/>
        <v>2.3502447000000002</v>
      </c>
      <c r="F228" s="28">
        <f t="shared" si="11"/>
        <v>2.3619622600000003</v>
      </c>
      <c r="G228" s="28">
        <f t="shared" si="11"/>
        <v>2.3576841599999998</v>
      </c>
      <c r="H228" s="28">
        <f t="shared" si="11"/>
        <v>1.95763983</v>
      </c>
      <c r="I228" s="28">
        <f t="shared" si="11"/>
        <v>2.843896449999999</v>
      </c>
      <c r="J228" s="28">
        <f t="shared" si="11"/>
        <v>3.0030753999999993</v>
      </c>
      <c r="K228" s="28">
        <f t="shared" si="11"/>
        <v>2.6848422499999991</v>
      </c>
      <c r="L228" s="28">
        <f t="shared" si="11"/>
        <v>2.7191950200000008</v>
      </c>
      <c r="M228" s="28">
        <f t="shared" si="11"/>
        <v>2.5368856400000004</v>
      </c>
      <c r="N228" s="28">
        <f t="shared" si="11"/>
        <v>2.23995246</v>
      </c>
      <c r="O228" s="39">
        <f t="shared" si="12"/>
        <v>29.573836310000001</v>
      </c>
    </row>
    <row r="229" spans="1:15">
      <c r="A229" s="10">
        <v>1018</v>
      </c>
      <c r="B229" s="10" t="s">
        <v>27</v>
      </c>
      <c r="C229" s="28">
        <f t="shared" si="11"/>
        <v>0.75279318000000006</v>
      </c>
      <c r="D229" s="28">
        <f t="shared" si="11"/>
        <v>0.98160906999999986</v>
      </c>
      <c r="E229" s="28">
        <f t="shared" si="11"/>
        <v>0.90655596999999999</v>
      </c>
      <c r="F229" s="28">
        <f t="shared" si="11"/>
        <v>1.0228936499999999</v>
      </c>
      <c r="G229" s="28">
        <f t="shared" si="11"/>
        <v>0.84728139000000013</v>
      </c>
      <c r="H229" s="28">
        <f t="shared" si="11"/>
        <v>0.81818734999999998</v>
      </c>
      <c r="I229" s="28">
        <f t="shared" si="11"/>
        <v>1.1663298599999998</v>
      </c>
      <c r="J229" s="28">
        <f t="shared" si="11"/>
        <v>1.4024712000000001</v>
      </c>
      <c r="K229" s="28">
        <f t="shared" si="11"/>
        <v>1.32206892</v>
      </c>
      <c r="L229" s="28">
        <f t="shared" si="11"/>
        <v>1.06998255</v>
      </c>
      <c r="M229" s="28">
        <f t="shared" si="11"/>
        <v>1.0233029599999997</v>
      </c>
      <c r="N229" s="28">
        <f t="shared" si="11"/>
        <v>0.80519795999999999</v>
      </c>
      <c r="O229" s="39">
        <f t="shared" si="12"/>
        <v>12.118674059999998</v>
      </c>
    </row>
    <row r="230" spans="1:15">
      <c r="A230" s="10">
        <v>1019</v>
      </c>
      <c r="B230" s="10" t="s">
        <v>28</v>
      </c>
      <c r="C230" s="28">
        <f t="shared" si="11"/>
        <v>0.22170730999999999</v>
      </c>
      <c r="D230" s="28">
        <f t="shared" si="11"/>
        <v>0.3421014699999998</v>
      </c>
      <c r="E230" s="28">
        <f t="shared" si="11"/>
        <v>0.27444652000000025</v>
      </c>
      <c r="F230" s="28">
        <f t="shared" si="11"/>
        <v>0.34226431000000035</v>
      </c>
      <c r="G230" s="28">
        <f t="shared" si="11"/>
        <v>0.21068193999999996</v>
      </c>
      <c r="H230" s="28">
        <f t="shared" si="11"/>
        <v>0.26340157999999991</v>
      </c>
      <c r="I230" s="28">
        <f t="shared" si="11"/>
        <v>0.50246236999999994</v>
      </c>
      <c r="J230" s="28">
        <f t="shared" si="11"/>
        <v>0.44487361999999964</v>
      </c>
      <c r="K230" s="28">
        <f t="shared" si="11"/>
        <v>0.38295939000000012</v>
      </c>
      <c r="L230" s="28">
        <f t="shared" si="11"/>
        <v>0.21132280000000014</v>
      </c>
      <c r="M230" s="28">
        <f t="shared" si="11"/>
        <v>0.22854338999999979</v>
      </c>
      <c r="N230" s="28">
        <f t="shared" si="11"/>
        <v>0.20281399999999994</v>
      </c>
      <c r="O230" s="39">
        <f t="shared" si="12"/>
        <v>3.6275786999999999</v>
      </c>
    </row>
    <row r="231" spans="1:15">
      <c r="A231" s="10">
        <v>1020</v>
      </c>
      <c r="B231" s="10" t="s">
        <v>29</v>
      </c>
      <c r="C231" s="28">
        <f t="shared" ref="C231:N241" si="13">+C169-C200</f>
        <v>3.0995834099999997</v>
      </c>
      <c r="D231" s="28">
        <f t="shared" si="13"/>
        <v>3.8123105900000014</v>
      </c>
      <c r="E231" s="28">
        <f t="shared" si="13"/>
        <v>3.586065969999999</v>
      </c>
      <c r="F231" s="28">
        <f t="shared" si="13"/>
        <v>4.1204525599999995</v>
      </c>
      <c r="G231" s="28">
        <f t="shared" si="13"/>
        <v>3.1402480099999996</v>
      </c>
      <c r="H231" s="28">
        <f t="shared" si="13"/>
        <v>3.6827321400000002</v>
      </c>
      <c r="I231" s="28">
        <f t="shared" si="13"/>
        <v>4.1625329600000009</v>
      </c>
      <c r="J231" s="28">
        <f t="shared" si="13"/>
        <v>3.9339476799999997</v>
      </c>
      <c r="K231" s="28">
        <f t="shared" si="13"/>
        <v>4.0769153999999999</v>
      </c>
      <c r="L231" s="28">
        <f t="shared" si="13"/>
        <v>3.9939499099999991</v>
      </c>
      <c r="M231" s="28">
        <f t="shared" si="13"/>
        <v>3.9268900000000007</v>
      </c>
      <c r="N231" s="28">
        <f t="shared" si="13"/>
        <v>3.3606734200000008</v>
      </c>
      <c r="O231" s="39">
        <f t="shared" si="12"/>
        <v>44.896302049999996</v>
      </c>
    </row>
    <row r="232" spans="1:15">
      <c r="A232" s="10">
        <v>1021</v>
      </c>
      <c r="B232" s="10" t="s">
        <v>30</v>
      </c>
      <c r="C232" s="28">
        <f t="shared" si="13"/>
        <v>0.69563971999999996</v>
      </c>
      <c r="D232" s="28">
        <f t="shared" si="13"/>
        <v>0.81292335999999987</v>
      </c>
      <c r="E232" s="28">
        <f t="shared" si="13"/>
        <v>0.62308479999999999</v>
      </c>
      <c r="F232" s="28">
        <f t="shared" si="13"/>
        <v>0.82276890000000003</v>
      </c>
      <c r="G232" s="28">
        <f t="shared" si="13"/>
        <v>0.62611678999999976</v>
      </c>
      <c r="H232" s="28">
        <f t="shared" si="13"/>
        <v>0.56093733999999951</v>
      </c>
      <c r="I232" s="28">
        <f t="shared" si="13"/>
        <v>0.79263233999999982</v>
      </c>
      <c r="J232" s="28">
        <f t="shared" si="13"/>
        <v>0.76180736000000038</v>
      </c>
      <c r="K232" s="28">
        <f t="shared" si="13"/>
        <v>0.76362536000000014</v>
      </c>
      <c r="L232" s="28">
        <f t="shared" si="13"/>
        <v>0.73036837999999993</v>
      </c>
      <c r="M232" s="28">
        <f t="shared" si="13"/>
        <v>0.77568537000000015</v>
      </c>
      <c r="N232" s="28">
        <f t="shared" si="13"/>
        <v>0.57510354000000008</v>
      </c>
      <c r="O232" s="39">
        <f t="shared" si="12"/>
        <v>8.5406932599999994</v>
      </c>
    </row>
    <row r="233" spans="1:15">
      <c r="A233" s="10">
        <v>1022</v>
      </c>
      <c r="B233" s="10" t="s">
        <v>31</v>
      </c>
      <c r="C233" s="28">
        <f t="shared" si="13"/>
        <v>4.1018122100000003</v>
      </c>
      <c r="D233" s="28">
        <f t="shared" si="13"/>
        <v>4.4048898800000007</v>
      </c>
      <c r="E233" s="28">
        <f t="shared" si="13"/>
        <v>3.4970210599999993</v>
      </c>
      <c r="F233" s="28">
        <f t="shared" si="13"/>
        <v>4.1449635600000008</v>
      </c>
      <c r="G233" s="28">
        <f t="shared" si="13"/>
        <v>3.9931517500000004</v>
      </c>
      <c r="H233" s="28">
        <f t="shared" si="13"/>
        <v>3.52018773</v>
      </c>
      <c r="I233" s="28">
        <f t="shared" si="13"/>
        <v>4.4669214700000008</v>
      </c>
      <c r="J233" s="28">
        <f t="shared" si="13"/>
        <v>4.6972194599999995</v>
      </c>
      <c r="K233" s="28">
        <f t="shared" si="13"/>
        <v>4.4414934099999996</v>
      </c>
      <c r="L233" s="28">
        <f t="shared" si="13"/>
        <v>4.4726290300000002</v>
      </c>
      <c r="M233" s="28">
        <f t="shared" si="13"/>
        <v>4.3875637300000001</v>
      </c>
      <c r="N233" s="28">
        <f t="shared" si="13"/>
        <v>3.5149889400000007</v>
      </c>
      <c r="O233" s="39">
        <f t="shared" si="12"/>
        <v>49.642842230000007</v>
      </c>
    </row>
    <row r="234" spans="1:15">
      <c r="A234" s="10">
        <v>1023</v>
      </c>
      <c r="B234" s="10" t="s">
        <v>32</v>
      </c>
      <c r="C234" s="28">
        <f t="shared" si="13"/>
        <v>0.73423925000000012</v>
      </c>
      <c r="D234" s="28">
        <f t="shared" si="13"/>
        <v>0.86138132999999961</v>
      </c>
      <c r="E234" s="28">
        <f t="shared" si="13"/>
        <v>0.73267134</v>
      </c>
      <c r="F234" s="28">
        <f t="shared" si="13"/>
        <v>0.90758323000000019</v>
      </c>
      <c r="G234" s="28">
        <f t="shared" si="13"/>
        <v>0.65332574000000021</v>
      </c>
      <c r="H234" s="28">
        <f t="shared" si="13"/>
        <v>0.57139453000000018</v>
      </c>
      <c r="I234" s="28">
        <f t="shared" si="13"/>
        <v>0.9995156500000002</v>
      </c>
      <c r="J234" s="28">
        <f t="shared" si="13"/>
        <v>0.90308611000000005</v>
      </c>
      <c r="K234" s="28">
        <f t="shared" si="13"/>
        <v>0.85658885000000018</v>
      </c>
      <c r="L234" s="28">
        <f t="shared" si="13"/>
        <v>0.94493960000000021</v>
      </c>
      <c r="M234" s="28">
        <f t="shared" si="13"/>
        <v>0.84105755999999987</v>
      </c>
      <c r="N234" s="28">
        <f t="shared" si="13"/>
        <v>1.0667875899999999</v>
      </c>
      <c r="O234" s="39">
        <f t="shared" si="12"/>
        <v>10.072570780000001</v>
      </c>
    </row>
    <row r="235" spans="1:15">
      <c r="A235" s="10">
        <v>1024</v>
      </c>
      <c r="B235" s="10" t="s">
        <v>33</v>
      </c>
      <c r="C235" s="28">
        <f t="shared" si="13"/>
        <v>8.6458633100000029</v>
      </c>
      <c r="D235" s="28">
        <f t="shared" si="13"/>
        <v>9.4721569800000012</v>
      </c>
      <c r="E235" s="28">
        <f t="shared" si="13"/>
        <v>9.0174369899999984</v>
      </c>
      <c r="F235" s="28">
        <f t="shared" si="13"/>
        <v>9.6378359500000013</v>
      </c>
      <c r="G235" s="28">
        <f t="shared" si="13"/>
        <v>9.3312276499999989</v>
      </c>
      <c r="H235" s="28">
        <f t="shared" si="13"/>
        <v>8.9832355600000007</v>
      </c>
      <c r="I235" s="28">
        <f t="shared" si="13"/>
        <v>9.7852302199999972</v>
      </c>
      <c r="J235" s="28">
        <f t="shared" si="13"/>
        <v>9.8485627099999995</v>
      </c>
      <c r="K235" s="28">
        <f t="shared" si="13"/>
        <v>10.42794041</v>
      </c>
      <c r="L235" s="28">
        <f t="shared" si="13"/>
        <v>10.350955559999999</v>
      </c>
      <c r="M235" s="28">
        <f t="shared" si="13"/>
        <v>9.9891134000000008</v>
      </c>
      <c r="N235" s="28">
        <f t="shared" si="13"/>
        <v>9.3914352000000001</v>
      </c>
      <c r="O235" s="39">
        <f t="shared" si="12"/>
        <v>114.88099394000001</v>
      </c>
    </row>
    <row r="236" spans="1:15">
      <c r="A236" s="10">
        <v>1025</v>
      </c>
      <c r="B236" s="10" t="s">
        <v>34</v>
      </c>
      <c r="C236" s="28">
        <f t="shared" si="13"/>
        <v>0.68927283000000006</v>
      </c>
      <c r="D236" s="28">
        <f t="shared" si="13"/>
        <v>0.77716923000000016</v>
      </c>
      <c r="E236" s="28">
        <f t="shared" si="13"/>
        <v>0.7907014899999999</v>
      </c>
      <c r="F236" s="28">
        <f t="shared" si="13"/>
        <v>0.83762190000000003</v>
      </c>
      <c r="G236" s="28">
        <f t="shared" si="13"/>
        <v>0.19139814999999993</v>
      </c>
      <c r="H236" s="28">
        <f t="shared" si="13"/>
        <v>0.64290700999999972</v>
      </c>
      <c r="I236" s="28">
        <f t="shared" si="13"/>
        <v>0.91471482000000015</v>
      </c>
      <c r="J236" s="28">
        <f t="shared" si="13"/>
        <v>0.99450884999999956</v>
      </c>
      <c r="K236" s="28">
        <f t="shared" si="13"/>
        <v>0.94777480000000014</v>
      </c>
      <c r="L236" s="28">
        <f t="shared" si="13"/>
        <v>0.97622354000000011</v>
      </c>
      <c r="M236" s="28">
        <f t="shared" si="13"/>
        <v>0.92844307000000004</v>
      </c>
      <c r="N236" s="28">
        <f t="shared" si="13"/>
        <v>0.75461821000000029</v>
      </c>
      <c r="O236" s="39">
        <f t="shared" si="12"/>
        <v>9.4453539000000006</v>
      </c>
    </row>
    <row r="237" spans="1:15">
      <c r="A237" s="10">
        <v>1026</v>
      </c>
      <c r="B237" s="10" t="s">
        <v>35</v>
      </c>
      <c r="C237" s="28">
        <f t="shared" si="13"/>
        <v>0.26128435000000005</v>
      </c>
      <c r="D237" s="28">
        <f t="shared" si="13"/>
        <v>0.29473379000000005</v>
      </c>
      <c r="E237" s="28">
        <f t="shared" si="13"/>
        <v>0.26591780999999992</v>
      </c>
      <c r="F237" s="28">
        <f t="shared" si="13"/>
        <v>0.26512310000000017</v>
      </c>
      <c r="G237" s="28">
        <f t="shared" si="13"/>
        <v>0.20093801000000011</v>
      </c>
      <c r="H237" s="28">
        <f t="shared" si="13"/>
        <v>0.25185751000000001</v>
      </c>
      <c r="I237" s="28">
        <f t="shared" si="13"/>
        <v>0.39371398000000013</v>
      </c>
      <c r="J237" s="28">
        <f t="shared" si="13"/>
        <v>0.36089306999999993</v>
      </c>
      <c r="K237" s="28">
        <f t="shared" si="13"/>
        <v>0.33483118000000001</v>
      </c>
      <c r="L237" s="28">
        <f t="shared" si="13"/>
        <v>0.31666670999999996</v>
      </c>
      <c r="M237" s="28">
        <f t="shared" si="13"/>
        <v>0.26883605999999999</v>
      </c>
      <c r="N237" s="28">
        <f t="shared" si="13"/>
        <v>0.16350977</v>
      </c>
      <c r="O237" s="39">
        <f t="shared" si="12"/>
        <v>3.3783053400000003</v>
      </c>
    </row>
    <row r="238" spans="1:15">
      <c r="A238" s="10">
        <v>1027</v>
      </c>
      <c r="B238" s="10" t="s">
        <v>36</v>
      </c>
      <c r="C238" s="28">
        <f t="shared" si="13"/>
        <v>0.50118324999999986</v>
      </c>
      <c r="D238" s="28">
        <f t="shared" si="13"/>
        <v>0.58337329999999987</v>
      </c>
      <c r="E238" s="28">
        <f t="shared" si="13"/>
        <v>0.42368902999999991</v>
      </c>
      <c r="F238" s="28">
        <f t="shared" si="13"/>
        <v>0.5064850500000001</v>
      </c>
      <c r="G238" s="28">
        <f t="shared" si="13"/>
        <v>0.38955094000000012</v>
      </c>
      <c r="H238" s="28">
        <f t="shared" si="13"/>
        <v>0.50635652999999992</v>
      </c>
      <c r="I238" s="28">
        <f t="shared" si="13"/>
        <v>0.63924822000000014</v>
      </c>
      <c r="J238" s="28">
        <f t="shared" si="13"/>
        <v>0.62119266999999989</v>
      </c>
      <c r="K238" s="28">
        <f t="shared" si="13"/>
        <v>0.64362304999999997</v>
      </c>
      <c r="L238" s="28">
        <f t="shared" si="13"/>
        <v>0.55315589000000009</v>
      </c>
      <c r="M238" s="28">
        <f t="shared" si="13"/>
        <v>0.61511501999999996</v>
      </c>
      <c r="N238" s="28">
        <f t="shared" si="13"/>
        <v>0.30510618000000012</v>
      </c>
      <c r="O238" s="39">
        <f t="shared" si="12"/>
        <v>6.2880791300000007</v>
      </c>
    </row>
    <row r="239" spans="1:15">
      <c r="A239" s="10">
        <v>1028</v>
      </c>
      <c r="B239" s="10" t="s">
        <v>37</v>
      </c>
      <c r="C239" s="28">
        <f t="shared" si="13"/>
        <v>3.9982520299999993</v>
      </c>
      <c r="D239" s="28">
        <f t="shared" si="13"/>
        <v>4.0373537899999992</v>
      </c>
      <c r="E239" s="28">
        <f t="shared" si="13"/>
        <v>3.5894478999999992</v>
      </c>
      <c r="F239" s="28">
        <f t="shared" si="13"/>
        <v>3.8773644299999992</v>
      </c>
      <c r="G239" s="28">
        <f t="shared" si="13"/>
        <v>3.7321336400000003</v>
      </c>
      <c r="H239" s="28">
        <f t="shared" si="13"/>
        <v>3.4696435999999982</v>
      </c>
      <c r="I239" s="28">
        <f t="shared" si="13"/>
        <v>4.4420638000000006</v>
      </c>
      <c r="J239" s="28">
        <f t="shared" si="13"/>
        <v>4.4328198499999996</v>
      </c>
      <c r="K239" s="28">
        <f t="shared" si="13"/>
        <v>4.7061005300000005</v>
      </c>
      <c r="L239" s="28">
        <f t="shared" si="13"/>
        <v>4.3499684199999997</v>
      </c>
      <c r="M239" s="28">
        <f t="shared" si="13"/>
        <v>4.2686693499999997</v>
      </c>
      <c r="N239" s="28">
        <f t="shared" si="13"/>
        <v>3.3219033700000002</v>
      </c>
      <c r="O239" s="39">
        <f t="shared" si="12"/>
        <v>48.22572070999999</v>
      </c>
    </row>
    <row r="240" spans="1:15">
      <c r="A240" s="10">
        <v>1029</v>
      </c>
      <c r="B240" s="10" t="s">
        <v>38</v>
      </c>
      <c r="C240" s="28">
        <f t="shared" si="13"/>
        <v>0.24801523000000003</v>
      </c>
      <c r="D240" s="28">
        <f t="shared" si="13"/>
        <v>0.37389601999999994</v>
      </c>
      <c r="E240" s="28">
        <f t="shared" si="13"/>
        <v>0.32923364999999999</v>
      </c>
      <c r="F240" s="28">
        <f t="shared" si="13"/>
        <v>0.35079243000000015</v>
      </c>
      <c r="G240" s="28">
        <f t="shared" si="13"/>
        <v>0.33112083000000014</v>
      </c>
      <c r="H240" s="28">
        <f t="shared" si="13"/>
        <v>0.33200354999999993</v>
      </c>
      <c r="I240" s="28">
        <f t="shared" si="13"/>
        <v>0.41045154999999994</v>
      </c>
      <c r="J240" s="28">
        <f t="shared" si="13"/>
        <v>0.58948688999999999</v>
      </c>
      <c r="K240" s="28">
        <f t="shared" si="13"/>
        <v>0.4797865300000001</v>
      </c>
      <c r="L240" s="28">
        <f t="shared" si="13"/>
        <v>0.41607629000000013</v>
      </c>
      <c r="M240" s="28">
        <f t="shared" si="13"/>
        <v>0.40850635999999979</v>
      </c>
      <c r="N240" s="28">
        <f t="shared" si="13"/>
        <v>0.35373177000000011</v>
      </c>
      <c r="O240" s="39">
        <f t="shared" si="12"/>
        <v>4.6231011000000004</v>
      </c>
    </row>
    <row r="241" spans="1:15">
      <c r="A241" s="15">
        <v>1030</v>
      </c>
      <c r="B241" s="15" t="s">
        <v>18</v>
      </c>
      <c r="C241" s="30">
        <f t="shared" si="13"/>
        <v>0.31521642000000005</v>
      </c>
      <c r="D241" s="30">
        <f t="shared" si="13"/>
        <v>0.4392681399999997</v>
      </c>
      <c r="E241" s="30">
        <f t="shared" si="13"/>
        <v>0.45781520000000009</v>
      </c>
      <c r="F241" s="30">
        <f t="shared" si="13"/>
        <v>0.56709602000000014</v>
      </c>
      <c r="G241" s="30">
        <f t="shared" si="13"/>
        <v>0.49051511999999975</v>
      </c>
      <c r="H241" s="30">
        <f t="shared" si="13"/>
        <v>0.40958180000000022</v>
      </c>
      <c r="I241" s="30">
        <f t="shared" si="13"/>
        <v>0.59154611999999973</v>
      </c>
      <c r="J241" s="30">
        <f t="shared" si="13"/>
        <v>0.61047344999999997</v>
      </c>
      <c r="K241" s="30">
        <f t="shared" si="13"/>
        <v>0.64316642999999996</v>
      </c>
      <c r="L241" s="30">
        <f t="shared" si="13"/>
        <v>0.57415174000000035</v>
      </c>
      <c r="M241" s="30">
        <f t="shared" si="13"/>
        <v>0.64679330000000002</v>
      </c>
      <c r="N241" s="30">
        <f t="shared" si="13"/>
        <v>0.59199166999999986</v>
      </c>
      <c r="O241" s="40">
        <f t="shared" si="12"/>
        <v>6.3376154099999997</v>
      </c>
    </row>
    <row r="242" spans="1:15">
      <c r="A242" s="4">
        <v>10300</v>
      </c>
      <c r="B242" s="4" t="s">
        <v>61</v>
      </c>
      <c r="C242" s="25">
        <f>SUM(C214:C241)</f>
        <v>88.895943959999997</v>
      </c>
      <c r="D242" s="25">
        <f t="shared" ref="D242:O242" si="14">SUM(D214:D241)</f>
        <v>96.143835769999981</v>
      </c>
      <c r="E242" s="25">
        <f t="shared" si="14"/>
        <v>91.950030630000001</v>
      </c>
      <c r="F242" s="25">
        <f t="shared" si="14"/>
        <v>97.525519360000004</v>
      </c>
      <c r="G242" s="25">
        <f t="shared" si="14"/>
        <v>92.573217650000032</v>
      </c>
      <c r="H242" s="25">
        <f t="shared" si="14"/>
        <v>87.851930019999969</v>
      </c>
      <c r="I242" s="25">
        <f t="shared" si="14"/>
        <v>107.31386225000004</v>
      </c>
      <c r="J242" s="25">
        <f t="shared" si="14"/>
        <v>109.34589768000004</v>
      </c>
      <c r="K242" s="25">
        <f t="shared" si="14"/>
        <v>108.12505442000001</v>
      </c>
      <c r="L242" s="25">
        <f t="shared" si="14"/>
        <v>102.75507271000001</v>
      </c>
      <c r="M242" s="25">
        <f t="shared" si="14"/>
        <v>102.56002660999997</v>
      </c>
      <c r="N242" s="25">
        <f t="shared" si="14"/>
        <v>92.351414180000006</v>
      </c>
      <c r="O242" s="25">
        <f t="shared" si="14"/>
        <v>1177.3918052399999</v>
      </c>
    </row>
    <row r="243" spans="1:15">
      <c r="A243" s="32"/>
      <c r="B243" s="32"/>
      <c r="C243"/>
      <c r="D243"/>
      <c r="E243"/>
      <c r="F243"/>
      <c r="G243"/>
      <c r="H243"/>
      <c r="I243"/>
      <c r="J243"/>
      <c r="K243"/>
      <c r="L243"/>
      <c r="M243"/>
      <c r="N243"/>
      <c r="O243" s="3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9"/>
  </sheetPr>
  <dimension ref="A1:O243"/>
  <sheetViews>
    <sheetView topLeftCell="A88" workbookViewId="0">
      <selection activeCell="K27" sqref="K27"/>
    </sheetView>
  </sheetViews>
  <sheetFormatPr defaultRowHeight="15"/>
  <cols>
    <col min="1" max="1" width="6" style="41" bestFit="1" customWidth="1"/>
    <col min="2" max="2" width="16" style="41" bestFit="1" customWidth="1"/>
    <col min="3" max="14" width="9.7109375" style="41" bestFit="1" customWidth="1"/>
    <col min="15" max="15" width="10.5703125" style="41" bestFit="1" customWidth="1"/>
  </cols>
  <sheetData>
    <row r="1" spans="1:15">
      <c r="A1" s="3" t="s">
        <v>55</v>
      </c>
      <c r="B1" s="3" t="s">
        <v>12</v>
      </c>
      <c r="C1" s="3" t="s">
        <v>0</v>
      </c>
      <c r="D1" s="3" t="s">
        <v>1</v>
      </c>
      <c r="E1" s="3" t="s">
        <v>2</v>
      </c>
      <c r="F1" s="3" t="s">
        <v>3</v>
      </c>
      <c r="G1" s="3" t="s">
        <v>4</v>
      </c>
      <c r="H1" s="3" t="s">
        <v>5</v>
      </c>
      <c r="I1" s="3" t="s">
        <v>6</v>
      </c>
      <c r="J1" s="3" t="s">
        <v>7</v>
      </c>
      <c r="K1" s="3" t="s">
        <v>8</v>
      </c>
      <c r="L1" s="3" t="s">
        <v>9</v>
      </c>
      <c r="M1" s="3" t="s">
        <v>10</v>
      </c>
      <c r="N1" s="3" t="s">
        <v>11</v>
      </c>
      <c r="O1" s="3" t="s">
        <v>60</v>
      </c>
    </row>
    <row r="2" spans="1:15">
      <c r="A2" s="7">
        <v>1004</v>
      </c>
      <c r="B2" s="7" t="s">
        <v>99</v>
      </c>
      <c r="C2" s="8">
        <f>+'[8]11'!$E$9</f>
        <v>293</v>
      </c>
      <c r="D2" s="8">
        <f>+'[8]11'!$F$9</f>
        <v>516</v>
      </c>
      <c r="E2" s="8">
        <f>+'[8]11'!$G$9</f>
        <v>482</v>
      </c>
      <c r="F2" s="8">
        <f>+'[8]11'!$I$9</f>
        <v>301</v>
      </c>
      <c r="G2" s="8">
        <f>+'[8]11'!$J$9</f>
        <v>434</v>
      </c>
      <c r="H2" s="8">
        <f>+'[8]11'!$K$9</f>
        <v>492</v>
      </c>
      <c r="I2" s="8">
        <f>+'[8]11'!$M$9</f>
        <v>539</v>
      </c>
      <c r="J2" s="8">
        <f>+'[8]11'!$N$9</f>
        <v>621</v>
      </c>
      <c r="K2" s="8">
        <f>+'[8]11'!$O$9</f>
        <v>764</v>
      </c>
      <c r="L2" s="8">
        <f>+'[8]11'!$Q$9</f>
        <v>612</v>
      </c>
      <c r="M2" s="8">
        <f>+'[8]11'!$R$9</f>
        <v>732</v>
      </c>
      <c r="N2" s="8">
        <f>+'[8]11'!$S$9</f>
        <v>803</v>
      </c>
      <c r="O2" s="9">
        <f>SUM(C2:N2)</f>
        <v>6589</v>
      </c>
    </row>
    <row r="3" spans="1:15">
      <c r="A3" s="10">
        <v>1005</v>
      </c>
      <c r="B3" s="10" t="s">
        <v>13</v>
      </c>
      <c r="C3" s="11">
        <f>+'[8]12'!$E$9</f>
        <v>7</v>
      </c>
      <c r="D3" s="11">
        <f>+'[8]12'!$F$9</f>
        <v>3</v>
      </c>
      <c r="E3" s="11">
        <f>+'[8]12'!$G$9</f>
        <v>6</v>
      </c>
      <c r="F3" s="11">
        <f>+'[8]12'!$I$9</f>
        <v>5</v>
      </c>
      <c r="G3" s="11">
        <f>+'[8]12'!$J$9</f>
        <v>28</v>
      </c>
      <c r="H3" s="11">
        <f>+'[8]12'!$K$9</f>
        <v>32</v>
      </c>
      <c r="I3" s="11">
        <f>+'[8]12'!$M$9</f>
        <v>25</v>
      </c>
      <c r="J3" s="11">
        <f>+'[8]12'!$N$9</f>
        <v>25</v>
      </c>
      <c r="K3" s="11">
        <f>+'[8]12'!$O$9</f>
        <v>15</v>
      </c>
      <c r="L3" s="11">
        <f>+'[8]12'!$Q$9</f>
        <v>4</v>
      </c>
      <c r="M3" s="11">
        <f>+'[8]12'!$R$9</f>
        <v>10</v>
      </c>
      <c r="N3" s="11">
        <f>+'[8]12'!$S$9</f>
        <v>10</v>
      </c>
      <c r="O3" s="12">
        <f t="shared" ref="O3:O29" si="0">SUM(C3:N3)</f>
        <v>170</v>
      </c>
    </row>
    <row r="4" spans="1:15">
      <c r="A4" s="10">
        <v>1006</v>
      </c>
      <c r="B4" s="10" t="s">
        <v>14</v>
      </c>
      <c r="C4" s="11">
        <f>+'[8]13'!$E$9</f>
        <v>137</v>
      </c>
      <c r="D4" s="11">
        <f>+'[8]13'!$F$9</f>
        <v>75</v>
      </c>
      <c r="E4" s="11">
        <f>+'[8]13'!$G$9</f>
        <v>57</v>
      </c>
      <c r="F4" s="11">
        <f>+'[8]13'!$I$9</f>
        <v>75</v>
      </c>
      <c r="G4" s="11">
        <f>+'[8]13'!$J$9</f>
        <v>155</v>
      </c>
      <c r="H4" s="11">
        <f>+'[8]13'!$K$9</f>
        <v>137</v>
      </c>
      <c r="I4" s="11">
        <f>+'[8]13'!$M$9</f>
        <v>57</v>
      </c>
      <c r="J4" s="11">
        <f>+'[8]13'!$N$9</f>
        <v>197</v>
      </c>
      <c r="K4" s="11">
        <f>+'[8]13'!$O$9</f>
        <v>173</v>
      </c>
      <c r="L4" s="11">
        <f>+'[8]13'!$Q$9</f>
        <v>113</v>
      </c>
      <c r="M4" s="11">
        <f>+'[8]13'!$R$9</f>
        <v>96</v>
      </c>
      <c r="N4" s="11">
        <f>+'[8]13'!$S$9</f>
        <v>112</v>
      </c>
      <c r="O4" s="12">
        <f t="shared" si="0"/>
        <v>1384</v>
      </c>
    </row>
    <row r="5" spans="1:15">
      <c r="A5" s="10">
        <v>1007</v>
      </c>
      <c r="B5" s="10" t="s">
        <v>15</v>
      </c>
      <c r="C5" s="11">
        <f>+'[8]14'!$E$9</f>
        <v>44</v>
      </c>
      <c r="D5" s="11">
        <f>+'[8]14'!$F$9</f>
        <v>193</v>
      </c>
      <c r="E5" s="11">
        <f>+'[8]14'!$G$9</f>
        <v>80</v>
      </c>
      <c r="F5" s="11">
        <f>+'[8]14'!$I$9</f>
        <v>40</v>
      </c>
      <c r="G5" s="11">
        <f>+'[8]14'!$J$9</f>
        <v>84</v>
      </c>
      <c r="H5" s="11">
        <f>+'[8]14'!$K$9</f>
        <v>100</v>
      </c>
      <c r="I5" s="11">
        <f>+'[8]14'!$M$9</f>
        <v>78</v>
      </c>
      <c r="J5" s="11">
        <f>+'[8]14'!$N$9</f>
        <v>110</v>
      </c>
      <c r="K5" s="11">
        <f>+'[8]14'!$O$9</f>
        <v>233</v>
      </c>
      <c r="L5" s="11">
        <f>+'[8]14'!$Q$9</f>
        <v>92</v>
      </c>
      <c r="M5" s="11">
        <f>+'[8]14'!$R$9</f>
        <v>45</v>
      </c>
      <c r="N5" s="11">
        <f>+'[8]14'!$S$9</f>
        <v>48</v>
      </c>
      <c r="O5" s="12">
        <f t="shared" si="0"/>
        <v>1147</v>
      </c>
    </row>
    <row r="6" spans="1:15">
      <c r="A6" s="10">
        <v>1008</v>
      </c>
      <c r="B6" s="10" t="s">
        <v>16</v>
      </c>
      <c r="C6" s="11">
        <f>+'[8]15'!$E$9</f>
        <v>20</v>
      </c>
      <c r="D6" s="11">
        <f>+'[8]15'!$F$9</f>
        <v>28</v>
      </c>
      <c r="E6" s="11">
        <f>+'[8]15'!$G$9</f>
        <v>25</v>
      </c>
      <c r="F6" s="11">
        <f>+'[8]15'!$I$9</f>
        <v>21</v>
      </c>
      <c r="G6" s="11">
        <f>+'[8]15'!$J$9</f>
        <v>20</v>
      </c>
      <c r="H6" s="11">
        <f>+'[8]15'!$K$9</f>
        <v>36</v>
      </c>
      <c r="I6" s="11">
        <f>+'[8]15'!$M$9</f>
        <v>64</v>
      </c>
      <c r="J6" s="11">
        <f>+'[8]15'!$N$9</f>
        <v>34</v>
      </c>
      <c r="K6" s="11">
        <f>+'[8]15'!$O$9</f>
        <v>29</v>
      </c>
      <c r="L6" s="11">
        <f>+'[8]15'!$Q$9</f>
        <v>16</v>
      </c>
      <c r="M6" s="11">
        <f>+'[8]15'!$R$9</f>
        <v>28</v>
      </c>
      <c r="N6" s="11">
        <f>+'[8]15'!$S$9</f>
        <v>23</v>
      </c>
      <c r="O6" s="12">
        <f t="shared" si="0"/>
        <v>344</v>
      </c>
    </row>
    <row r="7" spans="1:15">
      <c r="A7" s="10">
        <v>1009</v>
      </c>
      <c r="B7" s="10" t="s">
        <v>17</v>
      </c>
      <c r="C7" s="11">
        <f>+'[8]16'!$E$9</f>
        <v>36</v>
      </c>
      <c r="D7" s="11">
        <f>+'[8]16'!$F$9</f>
        <v>20</v>
      </c>
      <c r="E7" s="11">
        <f>+'[8]16'!$G$9</f>
        <v>13</v>
      </c>
      <c r="F7" s="11">
        <f>+'[8]16'!$I$9</f>
        <v>36</v>
      </c>
      <c r="G7" s="11">
        <f>+'[8]16'!$J$9</f>
        <v>18</v>
      </c>
      <c r="H7" s="11">
        <f>+'[8]16'!$K$9</f>
        <v>53</v>
      </c>
      <c r="I7" s="11">
        <f>+'[8]16'!$M$9</f>
        <v>39</v>
      </c>
      <c r="J7" s="11">
        <f>+'[8]16'!$N$9</f>
        <v>39</v>
      </c>
      <c r="K7" s="11">
        <f>+'[8]16'!$O$9</f>
        <v>65</v>
      </c>
      <c r="L7" s="11">
        <f>+'[8]16'!$Q$9</f>
        <v>32</v>
      </c>
      <c r="M7" s="11">
        <f>+'[8]16'!$R$9</f>
        <v>34</v>
      </c>
      <c r="N7" s="11">
        <f>+'[8]16'!$S$9</f>
        <v>35</v>
      </c>
      <c r="O7" s="12">
        <f t="shared" si="0"/>
        <v>420</v>
      </c>
    </row>
    <row r="8" spans="1:15">
      <c r="A8" s="10">
        <v>1010</v>
      </c>
      <c r="B8" s="10" t="s">
        <v>19</v>
      </c>
      <c r="C8" s="11">
        <f>+'[8]18'!$E$9</f>
        <v>68</v>
      </c>
      <c r="D8" s="11">
        <f>+'[8]18'!$F$9</f>
        <v>15</v>
      </c>
      <c r="E8" s="11">
        <f>+'[8]18'!$G$9</f>
        <v>10</v>
      </c>
      <c r="F8" s="11">
        <f>+'[8]18'!$I$9</f>
        <v>19</v>
      </c>
      <c r="G8" s="11">
        <f>+'[8]18'!$J$9</f>
        <v>11</v>
      </c>
      <c r="H8" s="11">
        <f>+'[8]18'!$K$9</f>
        <v>20</v>
      </c>
      <c r="I8" s="11">
        <f>+'[8]18'!$M$9</f>
        <v>27</v>
      </c>
      <c r="J8" s="11">
        <f>+'[8]18'!$N$9</f>
        <v>32</v>
      </c>
      <c r="K8" s="11">
        <f>+'[8]18'!$O$9</f>
        <v>27</v>
      </c>
      <c r="L8" s="11">
        <f>+'[8]18'!$Q$9</f>
        <v>17</v>
      </c>
      <c r="M8" s="11">
        <f>+'[8]18'!$R$9</f>
        <v>15</v>
      </c>
      <c r="N8" s="11">
        <f>+'[8]18'!$S$9</f>
        <v>27</v>
      </c>
      <c r="O8" s="12">
        <f t="shared" si="0"/>
        <v>288</v>
      </c>
    </row>
    <row r="9" spans="1:15">
      <c r="A9" s="10">
        <v>1011</v>
      </c>
      <c r="B9" s="10" t="s">
        <v>20</v>
      </c>
      <c r="C9" s="11">
        <f>+'[8]19'!$E$9</f>
        <v>7</v>
      </c>
      <c r="D9" s="11">
        <f>+'[8]19'!$F$9</f>
        <v>18</v>
      </c>
      <c r="E9" s="11">
        <f>+'[8]19'!$G$9</f>
        <v>14</v>
      </c>
      <c r="F9" s="11">
        <f>+'[8]19'!$I$9</f>
        <v>13</v>
      </c>
      <c r="G9" s="11">
        <f>+'[8]19'!$J$9</f>
        <v>12</v>
      </c>
      <c r="H9" s="11">
        <f>+'[8]19'!$K$9</f>
        <v>22</v>
      </c>
      <c r="I9" s="11">
        <f>+'[8]19'!$M$9</f>
        <v>43</v>
      </c>
      <c r="J9" s="11">
        <f>+'[8]19'!$N$9</f>
        <v>36</v>
      </c>
      <c r="K9" s="11">
        <f>+'[8]19'!$O$9</f>
        <v>24</v>
      </c>
      <c r="L9" s="11">
        <f>+'[8]19'!$Q$9</f>
        <v>23</v>
      </c>
      <c r="M9" s="11">
        <f>+'[8]19'!$R$9</f>
        <v>15</v>
      </c>
      <c r="N9" s="11">
        <f>+'[8]19'!$S$9</f>
        <v>9</v>
      </c>
      <c r="O9" s="12">
        <f t="shared" si="0"/>
        <v>236</v>
      </c>
    </row>
    <row r="10" spans="1:15">
      <c r="A10" s="10">
        <v>1012</v>
      </c>
      <c r="B10" s="10" t="s">
        <v>21</v>
      </c>
      <c r="C10" s="11">
        <f>+'[8]20'!$E$9</f>
        <v>55</v>
      </c>
      <c r="D10" s="11">
        <f>+'[8]20'!$F$9</f>
        <v>49</v>
      </c>
      <c r="E10" s="11">
        <f>+'[8]20'!$G$9</f>
        <v>63</v>
      </c>
      <c r="F10" s="11">
        <f>+'[8]20'!$I$9</f>
        <v>40</v>
      </c>
      <c r="G10" s="11">
        <f>+'[8]20'!$J$9</f>
        <v>116</v>
      </c>
      <c r="H10" s="11">
        <f>+'[8]20'!$K$9</f>
        <v>140</v>
      </c>
      <c r="I10" s="11">
        <f>+'[8]20'!$M$9</f>
        <v>88</v>
      </c>
      <c r="J10" s="11">
        <f>+'[8]20'!$N$9</f>
        <v>224</v>
      </c>
      <c r="K10" s="11">
        <f>+'[8]20'!$O$9</f>
        <v>92</v>
      </c>
      <c r="L10" s="11">
        <f>+'[8]20'!$Q$9</f>
        <v>41</v>
      </c>
      <c r="M10" s="11">
        <f>+'[8]20'!$R$9</f>
        <v>50</v>
      </c>
      <c r="N10" s="11">
        <f>+'[8]20'!$S$9</f>
        <v>43</v>
      </c>
      <c r="O10" s="12">
        <f t="shared" si="0"/>
        <v>1001</v>
      </c>
    </row>
    <row r="11" spans="1:15">
      <c r="A11" s="10">
        <v>1013</v>
      </c>
      <c r="B11" s="10" t="s">
        <v>22</v>
      </c>
      <c r="C11" s="11">
        <f>+'[8]21'!$E$9</f>
        <v>4</v>
      </c>
      <c r="D11" s="11">
        <f>+'[8]21'!$F$9</f>
        <v>5</v>
      </c>
      <c r="E11" s="11">
        <f>+'[8]21'!$G$9</f>
        <v>8</v>
      </c>
      <c r="F11" s="11">
        <f>+'[8]21'!$I$9</f>
        <v>2</v>
      </c>
      <c r="G11" s="11">
        <f>+'[8]21'!$J$9</f>
        <v>12</v>
      </c>
      <c r="H11" s="11">
        <f>+'[8]21'!$K$9</f>
        <v>14</v>
      </c>
      <c r="I11" s="11">
        <f>+'[8]21'!$M$9</f>
        <v>16</v>
      </c>
      <c r="J11" s="11">
        <f>+'[8]21'!$N$9</f>
        <v>23</v>
      </c>
      <c r="K11" s="11">
        <f>+'[8]21'!$O$9</f>
        <v>3</v>
      </c>
      <c r="L11" s="11">
        <f>+'[8]21'!$Q$9</f>
        <v>5</v>
      </c>
      <c r="M11" s="11">
        <f>+'[8]21'!$R$9</f>
        <v>5</v>
      </c>
      <c r="N11" s="11">
        <f>+'[8]21'!$S$9</f>
        <v>19</v>
      </c>
      <c r="O11" s="12">
        <f t="shared" si="0"/>
        <v>116</v>
      </c>
    </row>
    <row r="12" spans="1:15">
      <c r="A12" s="10">
        <v>1014</v>
      </c>
      <c r="B12" s="10" t="s">
        <v>23</v>
      </c>
      <c r="C12" s="11">
        <f>+'[8]22'!$E$9</f>
        <v>109</v>
      </c>
      <c r="D12" s="11">
        <f>+'[8]22'!$F$9</f>
        <v>103</v>
      </c>
      <c r="E12" s="11">
        <f>+'[8]22'!$G$9</f>
        <v>81</v>
      </c>
      <c r="F12" s="11">
        <f>+'[8]22'!$I$9</f>
        <v>120</v>
      </c>
      <c r="G12" s="11">
        <f>+'[8]22'!$J$9</f>
        <v>61</v>
      </c>
      <c r="H12" s="11">
        <f>+'[8]22'!$K$9</f>
        <v>127</v>
      </c>
      <c r="I12" s="11">
        <f>+'[8]22'!$M$9</f>
        <v>154</v>
      </c>
      <c r="J12" s="11">
        <f>+'[8]22'!$N$9</f>
        <v>180</v>
      </c>
      <c r="K12" s="11">
        <f>+'[8]22'!$O$9</f>
        <v>160</v>
      </c>
      <c r="L12" s="11">
        <f>+'[8]22'!$Q$9</f>
        <v>95</v>
      </c>
      <c r="M12" s="11">
        <f>+'[8]22'!$R$9</f>
        <v>168</v>
      </c>
      <c r="N12" s="11">
        <f>+'[8]22'!$S$9</f>
        <v>166</v>
      </c>
      <c r="O12" s="12">
        <f t="shared" si="0"/>
        <v>1524</v>
      </c>
    </row>
    <row r="13" spans="1:15">
      <c r="A13" s="10">
        <v>1015</v>
      </c>
      <c r="B13" s="10" t="s">
        <v>24</v>
      </c>
      <c r="C13" s="11">
        <f>+'[8]23'!$E$9</f>
        <v>16</v>
      </c>
      <c r="D13" s="11">
        <f>+'[8]23'!$F$9</f>
        <v>9</v>
      </c>
      <c r="E13" s="11">
        <f>+'[8]23'!$G$9</f>
        <v>11</v>
      </c>
      <c r="F13" s="11">
        <f>+'[8]23'!$I$9</f>
        <v>17</v>
      </c>
      <c r="G13" s="11">
        <f>+'[8]23'!$J$9</f>
        <v>21</v>
      </c>
      <c r="H13" s="11">
        <f>+'[8]23'!$K$9</f>
        <v>30</v>
      </c>
      <c r="I13" s="11">
        <f>+'[8]23'!$M$9</f>
        <v>19</v>
      </c>
      <c r="J13" s="11">
        <f>+'[8]23'!$N$9</f>
        <v>15</v>
      </c>
      <c r="K13" s="11">
        <f>+'[8]23'!$O$9</f>
        <v>8</v>
      </c>
      <c r="L13" s="11">
        <f>+'[8]23'!$Q$9</f>
        <v>27</v>
      </c>
      <c r="M13" s="11">
        <f>+'[8]23'!$R$9</f>
        <v>35</v>
      </c>
      <c r="N13" s="11">
        <f>+'[8]23'!$S$9</f>
        <v>26</v>
      </c>
      <c r="O13" s="12">
        <f t="shared" si="0"/>
        <v>234</v>
      </c>
    </row>
    <row r="14" spans="1:15">
      <c r="A14" s="10">
        <v>1016</v>
      </c>
      <c r="B14" s="10" t="s">
        <v>25</v>
      </c>
      <c r="C14" s="11">
        <f>+'[8]24'!$E$9</f>
        <v>22</v>
      </c>
      <c r="D14" s="11">
        <f>+'[8]24'!$F$9</f>
        <v>19</v>
      </c>
      <c r="E14" s="11">
        <f>+'[8]24'!$G$9</f>
        <v>20</v>
      </c>
      <c r="F14" s="11">
        <f>+'[8]24'!$I$9</f>
        <v>23</v>
      </c>
      <c r="G14" s="11">
        <f>+'[8]24'!$J$9</f>
        <v>38</v>
      </c>
      <c r="H14" s="11">
        <f>+'[8]24'!$K$9</f>
        <v>47</v>
      </c>
      <c r="I14" s="11">
        <f>+'[8]24'!$M$9</f>
        <v>13</v>
      </c>
      <c r="J14" s="11">
        <f>+'[8]24'!$N$9</f>
        <v>50</v>
      </c>
      <c r="K14" s="11">
        <f>+'[8]24'!$O$9</f>
        <v>96</v>
      </c>
      <c r="L14" s="11">
        <f>+'[8]24'!$Q$9</f>
        <v>26</v>
      </c>
      <c r="M14" s="11">
        <f>+'[8]24'!$R$9</f>
        <v>53</v>
      </c>
      <c r="N14" s="11">
        <f>+'[8]24'!$S$9</f>
        <v>12</v>
      </c>
      <c r="O14" s="12">
        <f t="shared" si="0"/>
        <v>419</v>
      </c>
    </row>
    <row r="15" spans="1:15">
      <c r="A15" s="10">
        <v>1017</v>
      </c>
      <c r="B15" s="10" t="s">
        <v>26</v>
      </c>
      <c r="C15" s="11">
        <f>+'[8]25'!$E$9</f>
        <v>31</v>
      </c>
      <c r="D15" s="11">
        <f>+'[8]25'!$F$9</f>
        <v>46</v>
      </c>
      <c r="E15" s="11">
        <f>+'[8]25'!$G$9</f>
        <v>48</v>
      </c>
      <c r="F15" s="11">
        <f>+'[8]25'!$I$9</f>
        <v>40</v>
      </c>
      <c r="G15" s="11">
        <f>+'[8]25'!$J$9</f>
        <v>23</v>
      </c>
      <c r="H15" s="11">
        <f>+'[8]25'!$K$9</f>
        <v>36</v>
      </c>
      <c r="I15" s="11">
        <f>+'[8]25'!$M$9</f>
        <v>47</v>
      </c>
      <c r="J15" s="11">
        <f>+'[8]25'!$N$9</f>
        <v>47</v>
      </c>
      <c r="K15" s="11">
        <f>+'[8]25'!$O$9</f>
        <v>49</v>
      </c>
      <c r="L15" s="11">
        <f>+'[8]25'!$Q$9</f>
        <v>38</v>
      </c>
      <c r="M15" s="11">
        <f>+'[8]25'!$R$9</f>
        <v>57</v>
      </c>
      <c r="N15" s="11">
        <f>+'[8]25'!$S$9</f>
        <v>40</v>
      </c>
      <c r="O15" s="12">
        <f t="shared" si="0"/>
        <v>502</v>
      </c>
    </row>
    <row r="16" spans="1:15">
      <c r="A16" s="10">
        <v>1018</v>
      </c>
      <c r="B16" s="10" t="s">
        <v>27</v>
      </c>
      <c r="C16" s="11">
        <f>+'[8]26'!$E$9</f>
        <v>6</v>
      </c>
      <c r="D16" s="11">
        <f>+'[8]26'!$F$9</f>
        <v>14</v>
      </c>
      <c r="E16" s="11">
        <f>+'[8]26'!$G$9</f>
        <v>14</v>
      </c>
      <c r="F16" s="11">
        <f>+'[8]26'!$I$9</f>
        <v>9</v>
      </c>
      <c r="G16" s="11">
        <f>+'[8]26'!$J$9</f>
        <v>12</v>
      </c>
      <c r="H16" s="11">
        <f>+'[8]26'!$K$9</f>
        <v>33</v>
      </c>
      <c r="I16" s="11">
        <f>+'[8]26'!$M$9</f>
        <v>9</v>
      </c>
      <c r="J16" s="11">
        <f>+'[8]26'!$N$9</f>
        <v>12</v>
      </c>
      <c r="K16" s="11">
        <f>+'[8]26'!$O$9</f>
        <v>17</v>
      </c>
      <c r="L16" s="11">
        <f>+'[8]26'!$Q$9</f>
        <v>8</v>
      </c>
      <c r="M16" s="11">
        <f>+'[8]26'!$R$9</f>
        <v>17</v>
      </c>
      <c r="N16" s="11">
        <f>+'[8]26'!$S$9</f>
        <v>9</v>
      </c>
      <c r="O16" s="12">
        <f t="shared" si="0"/>
        <v>160</v>
      </c>
    </row>
    <row r="17" spans="1:15">
      <c r="A17" s="10">
        <v>1019</v>
      </c>
      <c r="B17" s="10" t="s">
        <v>28</v>
      </c>
      <c r="C17" s="11">
        <f>+'[8]27'!$E$9</f>
        <v>5</v>
      </c>
      <c r="D17" s="11">
        <f>+'[8]27'!$F$9</f>
        <v>6</v>
      </c>
      <c r="E17" s="11">
        <f>+'[8]27'!$G$9</f>
        <v>5</v>
      </c>
      <c r="F17" s="11">
        <f>+'[8]27'!$I$9</f>
        <v>3</v>
      </c>
      <c r="G17" s="11">
        <f>+'[8]27'!$J$9</f>
        <v>8</v>
      </c>
      <c r="H17" s="11">
        <f>+'[8]27'!$K$9</f>
        <v>27</v>
      </c>
      <c r="I17" s="11">
        <f>+'[8]27'!$M$9</f>
        <v>23</v>
      </c>
      <c r="J17" s="11">
        <f>+'[8]27'!$N$9</f>
        <v>22</v>
      </c>
      <c r="K17" s="11">
        <f>+'[8]27'!$O$9</f>
        <v>12</v>
      </c>
      <c r="L17" s="11">
        <f>+'[8]27'!$Q$9</f>
        <v>8</v>
      </c>
      <c r="M17" s="11">
        <f>+'[8]27'!$R$9</f>
        <v>5</v>
      </c>
      <c r="N17" s="11">
        <f>+'[8]27'!$S$9</f>
        <v>3</v>
      </c>
      <c r="O17" s="12">
        <f t="shared" si="0"/>
        <v>127</v>
      </c>
    </row>
    <row r="18" spans="1:15">
      <c r="A18" s="10">
        <v>1020</v>
      </c>
      <c r="B18" s="10" t="s">
        <v>29</v>
      </c>
      <c r="C18" s="11">
        <f>+'[8]28'!$E$9</f>
        <v>15</v>
      </c>
      <c r="D18" s="11">
        <f>+'[8]28'!$F$9</f>
        <v>79</v>
      </c>
      <c r="E18" s="11">
        <f>+'[8]28'!$G$9</f>
        <v>21</v>
      </c>
      <c r="F18" s="11">
        <f>+'[8]28'!$I$9</f>
        <v>45</v>
      </c>
      <c r="G18" s="11">
        <f>+'[8]28'!$J$9</f>
        <v>29</v>
      </c>
      <c r="H18" s="11">
        <f>+'[8]28'!$K$9</f>
        <v>76</v>
      </c>
      <c r="I18" s="11">
        <f>+'[8]28'!$M$9</f>
        <v>24</v>
      </c>
      <c r="J18" s="11">
        <f>+'[8]28'!$N$9</f>
        <v>47</v>
      </c>
      <c r="K18" s="11">
        <f>+'[8]28'!$O$9</f>
        <v>83</v>
      </c>
      <c r="L18" s="11">
        <f>+'[8]28'!$Q$9</f>
        <v>11</v>
      </c>
      <c r="M18" s="11">
        <f>+'[8]28'!$R$9</f>
        <v>37</v>
      </c>
      <c r="N18" s="11">
        <f>+'[8]28'!$S$9</f>
        <v>61</v>
      </c>
      <c r="O18" s="12">
        <f t="shared" si="0"/>
        <v>528</v>
      </c>
    </row>
    <row r="19" spans="1:15">
      <c r="A19" s="10">
        <v>1021</v>
      </c>
      <c r="B19" s="10" t="s">
        <v>30</v>
      </c>
      <c r="C19" s="11">
        <f>+'[8]29'!$E$9</f>
        <v>11</v>
      </c>
      <c r="D19" s="11">
        <f>+'[8]29'!$F$9</f>
        <v>8</v>
      </c>
      <c r="E19" s="11">
        <f>+'[8]29'!$G$9</f>
        <v>10</v>
      </c>
      <c r="F19" s="11">
        <f>+'[8]29'!$I$9</f>
        <v>14</v>
      </c>
      <c r="G19" s="11">
        <f>+'[8]29'!$J$9</f>
        <v>17</v>
      </c>
      <c r="H19" s="11">
        <f>+'[8]29'!$K$9</f>
        <v>16</v>
      </c>
      <c r="I19" s="11">
        <f>+'[8]29'!$M$9</f>
        <v>12</v>
      </c>
      <c r="J19" s="11">
        <f>+'[8]29'!$N$9</f>
        <v>13</v>
      </c>
      <c r="K19" s="11">
        <f>+'[8]29'!$O$9</f>
        <v>13</v>
      </c>
      <c r="L19" s="11">
        <f>+'[8]29'!$Q$9</f>
        <v>10</v>
      </c>
      <c r="M19" s="11">
        <f>+'[8]29'!$R$9</f>
        <v>18</v>
      </c>
      <c r="N19" s="11">
        <f>+'[8]29'!$S$9</f>
        <v>66</v>
      </c>
      <c r="O19" s="12">
        <f t="shared" si="0"/>
        <v>208</v>
      </c>
    </row>
    <row r="20" spans="1:15">
      <c r="A20" s="10">
        <v>1022</v>
      </c>
      <c r="B20" s="10" t="s">
        <v>31</v>
      </c>
      <c r="C20" s="11">
        <f>+'[8]30'!$E$9</f>
        <v>40</v>
      </c>
      <c r="D20" s="11">
        <f>+'[8]30'!$F$9</f>
        <v>37</v>
      </c>
      <c r="E20" s="11">
        <f>+'[8]30'!$G$9</f>
        <v>173</v>
      </c>
      <c r="F20" s="11">
        <f>+'[8]30'!$I$9</f>
        <v>106</v>
      </c>
      <c r="G20" s="11">
        <f>+'[8]30'!$J$9</f>
        <v>90</v>
      </c>
      <c r="H20" s="11">
        <f>+'[8]30'!$K$9</f>
        <v>161</v>
      </c>
      <c r="I20" s="11">
        <f>+'[8]30'!$M$9</f>
        <v>71</v>
      </c>
      <c r="J20" s="11">
        <f>+'[8]30'!$N$9</f>
        <v>81</v>
      </c>
      <c r="K20" s="11">
        <f>+'[8]30'!$O$9</f>
        <v>98</v>
      </c>
      <c r="L20" s="11">
        <f>+'[8]30'!$Q$9</f>
        <v>45</v>
      </c>
      <c r="M20" s="11">
        <f>+'[8]30'!$R$9</f>
        <v>72</v>
      </c>
      <c r="N20" s="11">
        <f>+'[8]30'!$S$9</f>
        <v>91</v>
      </c>
      <c r="O20" s="12">
        <f t="shared" si="0"/>
        <v>1065</v>
      </c>
    </row>
    <row r="21" spans="1:15">
      <c r="A21" s="10">
        <v>1023</v>
      </c>
      <c r="B21" s="10" t="s">
        <v>32</v>
      </c>
      <c r="C21" s="11">
        <f>+'[8]31'!$E$9</f>
        <v>23</v>
      </c>
      <c r="D21" s="11">
        <f>+'[8]31'!$F$9</f>
        <v>10</v>
      </c>
      <c r="E21" s="11">
        <f>+'[8]31'!$G$9</f>
        <v>10</v>
      </c>
      <c r="F21" s="11">
        <f>+'[8]31'!$I$9</f>
        <v>19</v>
      </c>
      <c r="G21" s="11">
        <f>+'[8]31'!$J$9</f>
        <v>14</v>
      </c>
      <c r="H21" s="11">
        <f>+'[8]31'!$K$9</f>
        <v>31</v>
      </c>
      <c r="I21" s="11">
        <f>+'[8]31'!$M$9</f>
        <v>17</v>
      </c>
      <c r="J21" s="11">
        <f>+'[8]31'!$N$9</f>
        <v>45</v>
      </c>
      <c r="K21" s="11">
        <f>+'[8]31'!$O$9</f>
        <v>16</v>
      </c>
      <c r="L21" s="11">
        <f>+'[8]31'!$Q$9</f>
        <v>10</v>
      </c>
      <c r="M21" s="11">
        <f>+'[8]31'!$R$9</f>
        <v>63</v>
      </c>
      <c r="N21" s="11">
        <f>+'[8]31'!$S$9</f>
        <v>33</v>
      </c>
      <c r="O21" s="12">
        <f t="shared" si="0"/>
        <v>291</v>
      </c>
    </row>
    <row r="22" spans="1:15">
      <c r="A22" s="10">
        <v>1024</v>
      </c>
      <c r="B22" s="10" t="s">
        <v>33</v>
      </c>
      <c r="C22" s="11">
        <f>+'[8]32'!$E$9</f>
        <v>86</v>
      </c>
      <c r="D22" s="11">
        <f>+'[8]32'!$F$9</f>
        <v>107</v>
      </c>
      <c r="E22" s="11">
        <f>+'[8]32'!$G$9</f>
        <v>160</v>
      </c>
      <c r="F22" s="11">
        <f>+'[8]32'!$I$9</f>
        <v>68</v>
      </c>
      <c r="G22" s="11">
        <f>+'[8]32'!$J$9</f>
        <v>218</v>
      </c>
      <c r="H22" s="11">
        <f>+'[8]32'!$K$9</f>
        <v>118</v>
      </c>
      <c r="I22" s="11">
        <f>+'[8]32'!$M$9</f>
        <v>129</v>
      </c>
      <c r="J22" s="11">
        <f>+'[8]32'!$N$9</f>
        <v>227</v>
      </c>
      <c r="K22" s="11">
        <f>+'[8]32'!$O$9</f>
        <v>300</v>
      </c>
      <c r="L22" s="11">
        <f>+'[8]32'!$Q$9</f>
        <v>215</v>
      </c>
      <c r="M22" s="11">
        <f>+'[8]32'!$R$9</f>
        <v>244</v>
      </c>
      <c r="N22" s="11">
        <f>+'[8]32'!$S$9</f>
        <v>285</v>
      </c>
      <c r="O22" s="12">
        <f t="shared" si="0"/>
        <v>2157</v>
      </c>
    </row>
    <row r="23" spans="1:15">
      <c r="A23" s="10">
        <v>1025</v>
      </c>
      <c r="B23" s="10" t="s">
        <v>34</v>
      </c>
      <c r="C23" s="11">
        <f>+'[8]33'!$E$9</f>
        <v>26</v>
      </c>
      <c r="D23" s="11">
        <f>+'[8]33'!$F$9</f>
        <v>40</v>
      </c>
      <c r="E23" s="11">
        <f>+'[8]33'!$G$9</f>
        <v>17</v>
      </c>
      <c r="F23" s="11">
        <f>+'[8]33'!$I$9</f>
        <v>30</v>
      </c>
      <c r="G23" s="11">
        <f>+'[8]33'!$J$9</f>
        <v>97</v>
      </c>
      <c r="H23" s="11">
        <f>+'[8]33'!$K$9</f>
        <v>110</v>
      </c>
      <c r="I23" s="11">
        <f>+'[8]33'!$M$9</f>
        <v>46</v>
      </c>
      <c r="J23" s="11">
        <f>+'[8]33'!$N$9</f>
        <v>40</v>
      </c>
      <c r="K23" s="11">
        <f>+'[8]33'!$O$9</f>
        <v>66</v>
      </c>
      <c r="L23" s="11">
        <f>+'[8]33'!$Q$9</f>
        <v>57</v>
      </c>
      <c r="M23" s="11">
        <f>+'[8]33'!$R$9</f>
        <v>30</v>
      </c>
      <c r="N23" s="11">
        <f>+'[8]33'!$S$9</f>
        <v>50</v>
      </c>
      <c r="O23" s="12">
        <f t="shared" si="0"/>
        <v>609</v>
      </c>
    </row>
    <row r="24" spans="1:15">
      <c r="A24" s="10">
        <v>1026</v>
      </c>
      <c r="B24" s="10" t="s">
        <v>35</v>
      </c>
      <c r="C24" s="11">
        <f>+'[8]34'!$E$9</f>
        <v>8</v>
      </c>
      <c r="D24" s="11">
        <f>+'[8]34'!$F$9</f>
        <v>14</v>
      </c>
      <c r="E24" s="11">
        <f>+'[8]34'!$G$9</f>
        <v>5</v>
      </c>
      <c r="F24" s="11">
        <f>+'[8]34'!$I$9</f>
        <v>4</v>
      </c>
      <c r="G24" s="11">
        <f>+'[8]34'!$J$9</f>
        <v>14</v>
      </c>
      <c r="H24" s="11">
        <f>+'[8]34'!$K$9</f>
        <v>15</v>
      </c>
      <c r="I24" s="11">
        <f>+'[8]34'!$M$9</f>
        <v>16</v>
      </c>
      <c r="J24" s="11">
        <f>+'[8]34'!$N$9</f>
        <v>13</v>
      </c>
      <c r="K24" s="11">
        <f>+'[8]34'!$O$9</f>
        <v>25</v>
      </c>
      <c r="L24" s="11">
        <f>+'[8]34'!$Q$9</f>
        <v>5</v>
      </c>
      <c r="M24" s="11">
        <f>+'[8]34'!$R$9</f>
        <v>6</v>
      </c>
      <c r="N24" s="11">
        <f>+'[8]34'!$S$9</f>
        <v>40</v>
      </c>
      <c r="O24" s="12">
        <f t="shared" si="0"/>
        <v>165</v>
      </c>
    </row>
    <row r="25" spans="1:15">
      <c r="A25" s="10">
        <v>1027</v>
      </c>
      <c r="B25" s="10" t="s">
        <v>36</v>
      </c>
      <c r="C25" s="11">
        <f>+'[8]35'!$E$9</f>
        <v>8</v>
      </c>
      <c r="D25" s="11">
        <f>+'[8]35'!$F$9</f>
        <v>7</v>
      </c>
      <c r="E25" s="11">
        <f>+'[8]35'!$G$9</f>
        <v>22</v>
      </c>
      <c r="F25" s="11">
        <f>+'[8]35'!$I$9</f>
        <v>11</v>
      </c>
      <c r="G25" s="11">
        <f>+'[8]35'!$J$9</f>
        <v>9</v>
      </c>
      <c r="H25" s="11">
        <f>+'[8]35'!$K$9</f>
        <v>13</v>
      </c>
      <c r="I25" s="11">
        <f>+'[8]35'!$M$9</f>
        <v>75</v>
      </c>
      <c r="J25" s="11">
        <f>+'[8]35'!$N$9</f>
        <v>45</v>
      </c>
      <c r="K25" s="11">
        <f>+'[8]35'!$O$9</f>
        <v>9</v>
      </c>
      <c r="L25" s="11">
        <f>+'[8]35'!$Q$9</f>
        <v>21</v>
      </c>
      <c r="M25" s="11">
        <f>+'[8]35'!$R$9</f>
        <v>38</v>
      </c>
      <c r="N25" s="11">
        <f>+'[8]35'!$S$9</f>
        <v>58</v>
      </c>
      <c r="O25" s="12">
        <f t="shared" si="0"/>
        <v>316</v>
      </c>
    </row>
    <row r="26" spans="1:15">
      <c r="A26" s="10">
        <v>1028</v>
      </c>
      <c r="B26" s="10" t="s">
        <v>37</v>
      </c>
      <c r="C26" s="11">
        <f>+'[8]36'!$E$9</f>
        <v>97</v>
      </c>
      <c r="D26" s="11">
        <f>+'[8]36'!$F$9</f>
        <v>56</v>
      </c>
      <c r="E26" s="11">
        <f>+'[8]36'!$G$9</f>
        <v>96</v>
      </c>
      <c r="F26" s="11">
        <f>+'[8]36'!$I$9</f>
        <v>56</v>
      </c>
      <c r="G26" s="11">
        <f>+'[8]36'!$J$9</f>
        <v>50</v>
      </c>
      <c r="H26" s="11">
        <f>+'[8]36'!$K$9</f>
        <v>52</v>
      </c>
      <c r="I26" s="11">
        <f>+'[8]36'!$M$9</f>
        <v>76</v>
      </c>
      <c r="J26" s="11">
        <f>+'[8]36'!$N$9</f>
        <v>41</v>
      </c>
      <c r="K26" s="11">
        <f>+'[8]36'!$O$9</f>
        <v>0</v>
      </c>
      <c r="L26" s="11">
        <f>+'[8]36'!$Q$9</f>
        <v>100</v>
      </c>
      <c r="M26" s="11">
        <f>+'[8]36'!$R$9</f>
        <v>99</v>
      </c>
      <c r="N26" s="11">
        <f>+'[8]36'!$S$9</f>
        <v>129</v>
      </c>
      <c r="O26" s="12">
        <f t="shared" si="0"/>
        <v>852</v>
      </c>
    </row>
    <row r="27" spans="1:15">
      <c r="A27" s="10">
        <v>1029</v>
      </c>
      <c r="B27" s="10" t="s">
        <v>38</v>
      </c>
      <c r="C27" s="11">
        <f>+'[8]37'!$E$9</f>
        <v>7</v>
      </c>
      <c r="D27" s="11">
        <f>+'[8]37'!$F$9</f>
        <v>25</v>
      </c>
      <c r="E27" s="11">
        <f>+'[8]37'!$G$9</f>
        <v>17</v>
      </c>
      <c r="F27" s="11">
        <f>+'[8]37'!$I$9</f>
        <v>49</v>
      </c>
      <c r="G27" s="11">
        <f>+'[8]37'!$J$9</f>
        <v>78</v>
      </c>
      <c r="H27" s="11">
        <f>+'[8]37'!$K$9</f>
        <v>57</v>
      </c>
      <c r="I27" s="11">
        <f>+'[8]37'!$M$9</f>
        <v>50</v>
      </c>
      <c r="J27" s="11">
        <f>+'[8]37'!$N$9</f>
        <v>59</v>
      </c>
      <c r="K27" s="11">
        <f>+'[8]37'!$O$9</f>
        <v>40</v>
      </c>
      <c r="L27" s="11">
        <f>+'[8]37'!$Q$9</f>
        <v>21</v>
      </c>
      <c r="M27" s="11">
        <f>+'[8]37'!$R$9</f>
        <v>0</v>
      </c>
      <c r="N27" s="11">
        <f>+'[8]37'!$S$9</f>
        <v>59</v>
      </c>
      <c r="O27" s="12">
        <f t="shared" si="0"/>
        <v>462</v>
      </c>
    </row>
    <row r="28" spans="1:15">
      <c r="A28" s="15">
        <v>1030</v>
      </c>
      <c r="B28" s="15" t="s">
        <v>18</v>
      </c>
      <c r="C28" s="16">
        <f>+'[8]17'!$E$9</f>
        <v>4</v>
      </c>
      <c r="D28" s="16">
        <f>+'[8]17'!$F$9</f>
        <v>11</v>
      </c>
      <c r="E28" s="16">
        <f>+'[8]17'!$G$9</f>
        <v>9</v>
      </c>
      <c r="F28" s="16">
        <f>+'[8]17'!$I$9</f>
        <v>18</v>
      </c>
      <c r="G28" s="16">
        <f>+'[8]17'!$J$9</f>
        <v>13</v>
      </c>
      <c r="H28" s="16">
        <f>+'[8]17'!$K$9</f>
        <v>22</v>
      </c>
      <c r="I28" s="16">
        <f>+'[8]17'!$M$9</f>
        <v>21</v>
      </c>
      <c r="J28" s="16">
        <f>+'[8]17'!$N$9</f>
        <v>29</v>
      </c>
      <c r="K28" s="16">
        <f>+'[8]17'!$O$9</f>
        <v>47</v>
      </c>
      <c r="L28" s="16">
        <f>+'[8]17'!$Q$9</f>
        <v>7</v>
      </c>
      <c r="M28" s="16">
        <f>+'[8]17'!$R$9</f>
        <v>3</v>
      </c>
      <c r="N28" s="16">
        <f>+'[8]17'!$S$9</f>
        <v>27</v>
      </c>
      <c r="O28" s="17">
        <f t="shared" si="0"/>
        <v>211</v>
      </c>
    </row>
    <row r="29" spans="1:15">
      <c r="A29" s="4">
        <v>10300</v>
      </c>
      <c r="B29" s="4" t="s">
        <v>60</v>
      </c>
      <c r="C29" s="5">
        <f>SUM(C2:C28)</f>
        <v>1185</v>
      </c>
      <c r="D29" s="5">
        <f t="shared" ref="D29:N29" si="1">SUM(D2:D28)</f>
        <v>1513</v>
      </c>
      <c r="E29" s="5">
        <f t="shared" si="1"/>
        <v>1477</v>
      </c>
      <c r="F29" s="5">
        <f t="shared" si="1"/>
        <v>1184</v>
      </c>
      <c r="G29" s="5">
        <f t="shared" si="1"/>
        <v>1682</v>
      </c>
      <c r="H29" s="5">
        <f t="shared" si="1"/>
        <v>2017</v>
      </c>
      <c r="I29" s="5">
        <f t="shared" si="1"/>
        <v>1778</v>
      </c>
      <c r="J29" s="5">
        <f t="shared" si="1"/>
        <v>2307</v>
      </c>
      <c r="K29" s="5">
        <f t="shared" si="1"/>
        <v>2464</v>
      </c>
      <c r="L29" s="5">
        <f t="shared" si="1"/>
        <v>1659</v>
      </c>
      <c r="M29" s="5">
        <f t="shared" si="1"/>
        <v>1975</v>
      </c>
      <c r="N29" s="5">
        <f t="shared" si="1"/>
        <v>2284</v>
      </c>
      <c r="O29" s="6">
        <f t="shared" si="0"/>
        <v>21525</v>
      </c>
    </row>
    <row r="30" spans="1:15">
      <c r="A30" s="32"/>
      <c r="B30" s="32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33"/>
    </row>
    <row r="31" spans="1:15">
      <c r="A31" s="3" t="s">
        <v>55</v>
      </c>
      <c r="B31" s="3" t="s">
        <v>39</v>
      </c>
      <c r="C31" s="3" t="s">
        <v>0</v>
      </c>
      <c r="D31" s="3" t="s">
        <v>1</v>
      </c>
      <c r="E31" s="3" t="s">
        <v>2</v>
      </c>
      <c r="F31" s="3" t="s">
        <v>3</v>
      </c>
      <c r="G31" s="3" t="s">
        <v>4</v>
      </c>
      <c r="H31" s="3" t="s">
        <v>5</v>
      </c>
      <c r="I31" s="3" t="s">
        <v>6</v>
      </c>
      <c r="J31" s="3" t="s">
        <v>7</v>
      </c>
      <c r="K31" s="3" t="s">
        <v>8</v>
      </c>
      <c r="L31" s="3" t="s">
        <v>9</v>
      </c>
      <c r="M31" s="3" t="s">
        <v>10</v>
      </c>
      <c r="N31" s="3" t="s">
        <v>11</v>
      </c>
      <c r="O31" s="3" t="s">
        <v>60</v>
      </c>
    </row>
    <row r="32" spans="1:15">
      <c r="A32" s="7">
        <v>1004</v>
      </c>
      <c r="B32" s="7" t="s">
        <v>99</v>
      </c>
      <c r="C32" s="19">
        <f>+'[8]11'!$E$28/10^6</f>
        <v>2.6210870000000002</v>
      </c>
      <c r="D32" s="19">
        <f>+'[8]11'!$F$28/10^6</f>
        <v>2.7336420000000001</v>
      </c>
      <c r="E32" s="19">
        <f>+'[8]11'!$G$28/10^6</f>
        <v>2.6689419999999999</v>
      </c>
      <c r="F32" s="19">
        <f>+'[8]11'!$I$28/10^6</f>
        <v>2.8164940000000001</v>
      </c>
      <c r="G32" s="19">
        <f>+'[8]11'!$J$28/10^6</f>
        <v>2.6924519999999998</v>
      </c>
      <c r="H32" s="19">
        <f>+'[8]11'!$K$28/10^6</f>
        <v>2.6126459999999998</v>
      </c>
      <c r="I32" s="19">
        <f>+'[8]11'!$M$28/10^6</f>
        <v>3.0476299999999998</v>
      </c>
      <c r="J32" s="19">
        <f>+'[8]11'!$N$28/10^6</f>
        <v>3.014691</v>
      </c>
      <c r="K32" s="19">
        <f>+'[8]11'!$O$28/10^6</f>
        <v>2.9353929999999999</v>
      </c>
      <c r="L32" s="19">
        <f>+'[8]11'!$Q$28/10^6</f>
        <v>2.710118</v>
      </c>
      <c r="M32" s="19">
        <f>+'[8]11'!$R$28/10^6</f>
        <v>2.6041289999999999</v>
      </c>
      <c r="N32" s="19">
        <f>+'[8]11'!$S$28/10^6</f>
        <v>2.7947350000000002</v>
      </c>
      <c r="O32" s="20">
        <f>SUM(C32:N32)</f>
        <v>33.251958999999999</v>
      </c>
    </row>
    <row r="33" spans="1:15">
      <c r="A33" s="10">
        <v>1005</v>
      </c>
      <c r="B33" s="10" t="s">
        <v>13</v>
      </c>
      <c r="C33" s="21">
        <f>+'[8]12'!$E$28/10^6</f>
        <v>4.7135000000000003E-2</v>
      </c>
      <c r="D33" s="21">
        <f>+'[8]12'!$F$28/10^6</f>
        <v>4.5524000000000002E-2</v>
      </c>
      <c r="E33" s="21">
        <f>+'[8]12'!$G$28/10^6</f>
        <v>4.6587000000000003E-2</v>
      </c>
      <c r="F33" s="21">
        <f>+'[8]12'!$I$28/10^6</f>
        <v>5.1525000000000001E-2</v>
      </c>
      <c r="G33" s="21">
        <f>+'[8]12'!$J$28/10^6</f>
        <v>4.6344000000000003E-2</v>
      </c>
      <c r="H33" s="21">
        <f>+'[8]12'!$K$28/10^6</f>
        <v>4.4357000000000001E-2</v>
      </c>
      <c r="I33" s="21">
        <f>+'[8]12'!$M$28/10^6</f>
        <v>6.0720000000000003E-2</v>
      </c>
      <c r="J33" s="21">
        <f>+'[8]12'!$N$28/10^6</f>
        <v>6.4146999999999996E-2</v>
      </c>
      <c r="K33" s="21">
        <f>+'[8]12'!$O$28/10^6</f>
        <v>5.8352000000000001E-2</v>
      </c>
      <c r="L33" s="21">
        <f>+'[8]12'!$Q$28/10^6</f>
        <v>5.0027000000000002E-2</v>
      </c>
      <c r="M33" s="21">
        <f>+'[8]12'!$R$28/10^6</f>
        <v>4.9033E-2</v>
      </c>
      <c r="N33" s="21">
        <f>+'[8]12'!$S$28/10^6</f>
        <v>5.1714999999999997E-2</v>
      </c>
      <c r="O33" s="22">
        <f t="shared" ref="O33:O59" si="2">SUM(C33:N33)</f>
        <v>0.61546599999999996</v>
      </c>
    </row>
    <row r="34" spans="1:15">
      <c r="A34" s="10">
        <v>1006</v>
      </c>
      <c r="B34" s="10" t="s">
        <v>14</v>
      </c>
      <c r="C34" s="21">
        <f>+'[8]13'!$E$28/10^6</f>
        <v>0.20429089</v>
      </c>
      <c r="D34" s="21">
        <f>+'[8]13'!$F$28/10^6</f>
        <v>0.225191</v>
      </c>
      <c r="E34" s="21">
        <f>+'[8]13'!$G$28/10^6</f>
        <v>0.21947104000000001</v>
      </c>
      <c r="F34" s="21">
        <f>+'[8]13'!$I$28/10^6</f>
        <v>0.23408065</v>
      </c>
      <c r="G34" s="21">
        <f>+'[8]13'!$J$28/10^6</f>
        <v>0.222388</v>
      </c>
      <c r="H34" s="21">
        <f>+'[8]13'!$K$28/10^6</f>
        <v>0.21876514999999999</v>
      </c>
      <c r="I34" s="21">
        <f>+'[8]13'!$M$28/10^6</f>
        <v>0.2546001</v>
      </c>
      <c r="J34" s="21">
        <f>+'[8]13'!$N$28/10^6</f>
        <v>0.28325600000000001</v>
      </c>
      <c r="K34" s="21">
        <f>+'[8]13'!$O$28/10^6</f>
        <v>0.25242122</v>
      </c>
      <c r="L34" s="21">
        <f>+'[8]13'!$Q$28/10^6</f>
        <v>0.217526</v>
      </c>
      <c r="M34" s="21">
        <f>+'[8]13'!$R$28/10^6</f>
        <v>0.21900325000000001</v>
      </c>
      <c r="N34" s="21">
        <f>+'[8]13'!$S$28/10^6</f>
        <v>0.22381187999999999</v>
      </c>
      <c r="O34" s="22">
        <f t="shared" si="2"/>
        <v>2.77480518</v>
      </c>
    </row>
    <row r="35" spans="1:15">
      <c r="A35" s="10">
        <v>1007</v>
      </c>
      <c r="B35" s="10" t="s">
        <v>15</v>
      </c>
      <c r="C35" s="21">
        <f>+'[8]14'!$E$28/10^6</f>
        <v>0.38727200000000001</v>
      </c>
      <c r="D35" s="21">
        <f>+'[8]14'!$F$28/10^6</f>
        <v>0.40864400000000001</v>
      </c>
      <c r="E35" s="21">
        <f>+'[8]14'!$G$28/10^6</f>
        <v>0.40455000000000002</v>
      </c>
      <c r="F35" s="21">
        <f>+'[8]14'!$I$28/10^6</f>
        <v>0.424205</v>
      </c>
      <c r="G35" s="21">
        <f>+'[8]14'!$J$28/10^6</f>
        <v>0.40276600000000001</v>
      </c>
      <c r="H35" s="21">
        <f>+'[8]14'!$K$28/10^6</f>
        <v>0.40003100000000003</v>
      </c>
      <c r="I35" s="21">
        <f>+'[8]14'!$M$28/10^6</f>
        <v>0.44283</v>
      </c>
      <c r="J35" s="21">
        <f>+'[8]14'!$N$28/10^6</f>
        <v>0.46995599999999998</v>
      </c>
      <c r="K35" s="21">
        <f>+'[8]14'!$O$28/10^6</f>
        <v>0.428035</v>
      </c>
      <c r="L35" s="21">
        <f>+'[8]14'!$Q$28/10^6</f>
        <v>0.39705200000000002</v>
      </c>
      <c r="M35" s="21">
        <f>+'[8]14'!$R$28/10^6</f>
        <v>0.40498000000000001</v>
      </c>
      <c r="N35" s="21">
        <f>+'[8]14'!$S$28/10^6</f>
        <v>0.40474500000000002</v>
      </c>
      <c r="O35" s="22">
        <f t="shared" si="2"/>
        <v>4.975066</v>
      </c>
    </row>
    <row r="36" spans="1:15">
      <c r="A36" s="10">
        <v>1008</v>
      </c>
      <c r="B36" s="10" t="s">
        <v>16</v>
      </c>
      <c r="C36" s="21">
        <f>+'[8]15'!$E$28/10^6</f>
        <v>9.0230000000000005E-2</v>
      </c>
      <c r="D36" s="21">
        <f>+'[8]15'!$F$28/10^6</f>
        <v>9.6406000000000006E-2</v>
      </c>
      <c r="E36" s="21">
        <f>+'[8]15'!$G$28/10^6</f>
        <v>9.1666209999999998E-2</v>
      </c>
      <c r="F36" s="21">
        <f>+'[8]15'!$I$28/10^6</f>
        <v>0.10529332000000001</v>
      </c>
      <c r="G36" s="21">
        <f>+'[8]15'!$J$28/10^6</f>
        <v>9.9144029999999994E-2</v>
      </c>
      <c r="H36" s="21">
        <f>+'[8]15'!$K$28/10^6</f>
        <v>0.10650151000000001</v>
      </c>
      <c r="I36" s="21">
        <f>+'[8]15'!$M$28/10^6</f>
        <v>0.1177605</v>
      </c>
      <c r="J36" s="21">
        <f>+'[8]15'!$N$28/10^6</f>
        <v>0.13838400000000001</v>
      </c>
      <c r="K36" s="21">
        <f>+'[8]15'!$O$28/10^6</f>
        <v>0.1140355</v>
      </c>
      <c r="L36" s="21">
        <f>+'[8]15'!$Q$28/10^6</f>
        <v>0.10986700000000001</v>
      </c>
      <c r="M36" s="21">
        <f>+'[8]15'!$R$28/10^6</f>
        <v>0.102391</v>
      </c>
      <c r="N36" s="21">
        <f>+'[8]15'!$S$28/10^6</f>
        <v>0.10975483</v>
      </c>
      <c r="O36" s="22">
        <f t="shared" si="2"/>
        <v>1.2814338999999999</v>
      </c>
    </row>
    <row r="37" spans="1:15">
      <c r="A37" s="10">
        <v>1009</v>
      </c>
      <c r="B37" s="10" t="s">
        <v>17</v>
      </c>
      <c r="C37" s="21">
        <f>+'[8]16'!$E$28/10^6</f>
        <v>9.8058999999999993E-2</v>
      </c>
      <c r="D37" s="21">
        <f>+'[8]16'!$F$28/10^6</f>
        <v>0.101256</v>
      </c>
      <c r="E37" s="21">
        <f>+'[8]16'!$G$28/10^6</f>
        <v>9.5196000000000003E-2</v>
      </c>
      <c r="F37" s="21">
        <f>+'[8]16'!$I$28/10^6</f>
        <v>9.6860500000000002E-2</v>
      </c>
      <c r="G37" s="21">
        <f>+'[8]16'!$J$28/10^6</f>
        <v>9.6929500000000002E-2</v>
      </c>
      <c r="H37" s="21">
        <f>+'[8]16'!$K$28/10^6</f>
        <v>9.4788999999999998E-2</v>
      </c>
      <c r="I37" s="21">
        <f>+'[8]16'!$M$28/10^6</f>
        <v>0.10814699999999999</v>
      </c>
      <c r="J37" s="21">
        <f>+'[8]16'!$N$28/10^6</f>
        <v>0.120937</v>
      </c>
      <c r="K37" s="21">
        <f>+'[8]16'!$O$28/10^6</f>
        <v>0.110537</v>
      </c>
      <c r="L37" s="21">
        <f>+'[8]16'!$Q$28/10^6</f>
        <v>0.104839</v>
      </c>
      <c r="M37" s="21">
        <f>+'[8]16'!$R$28/10^6</f>
        <v>0.10111199999999999</v>
      </c>
      <c r="N37" s="21">
        <f>+'[8]16'!$S$28/10^6</f>
        <v>0.104361</v>
      </c>
      <c r="O37" s="22">
        <f t="shared" si="2"/>
        <v>1.233023</v>
      </c>
    </row>
    <row r="38" spans="1:15">
      <c r="A38" s="10">
        <v>1010</v>
      </c>
      <c r="B38" s="10" t="s">
        <v>19</v>
      </c>
      <c r="C38" s="21">
        <f>+'[8]18'!$E$28/10^6</f>
        <v>0.129799</v>
      </c>
      <c r="D38" s="21">
        <f>+'[8]18'!$F$28/10^6</f>
        <v>0.13081899999999999</v>
      </c>
      <c r="E38" s="21">
        <f>+'[8]18'!$G$28/10^6</f>
        <v>0.13022900000000001</v>
      </c>
      <c r="F38" s="21">
        <f>+'[8]18'!$I$28/10^6</f>
        <v>0.13394700000000001</v>
      </c>
      <c r="G38" s="21">
        <f>+'[8]18'!$J$28/10^6</f>
        <v>0.13251199999999999</v>
      </c>
      <c r="H38" s="21">
        <f>+'[8]18'!$K$28/10^6</f>
        <v>0.132109</v>
      </c>
      <c r="I38" s="21">
        <f>+'[8]18'!$M$28/10^6</f>
        <v>0.15196899999999999</v>
      </c>
      <c r="J38" s="21">
        <f>+'[8]18'!$N$28/10^6</f>
        <v>0.165716</v>
      </c>
      <c r="K38" s="21">
        <f>+'[8]18'!$O$28/10^6</f>
        <v>0.153169</v>
      </c>
      <c r="L38" s="21">
        <f>+'[8]18'!$Q$28/10^6</f>
        <v>0.12987099999999999</v>
      </c>
      <c r="M38" s="21">
        <f>+'[8]18'!$R$28/10^6</f>
        <v>0.13083</v>
      </c>
      <c r="N38" s="21">
        <f>+'[8]18'!$S$28/10^6</f>
        <v>0.12870899999999999</v>
      </c>
      <c r="O38" s="22">
        <f t="shared" si="2"/>
        <v>1.6496790000000001</v>
      </c>
    </row>
    <row r="39" spans="1:15">
      <c r="A39" s="10">
        <v>1011</v>
      </c>
      <c r="B39" s="10" t="s">
        <v>20</v>
      </c>
      <c r="C39" s="21">
        <f>+'[8]19'!$E$28/10^6</f>
        <v>8.3058000000000007E-2</v>
      </c>
      <c r="D39" s="21">
        <f>+'[8]19'!$F$28/10^6</f>
        <v>8.5696999999999995E-2</v>
      </c>
      <c r="E39" s="21">
        <f>+'[8]19'!$G$28/10^6</f>
        <v>8.7051000000000003E-2</v>
      </c>
      <c r="F39" s="21">
        <f>+'[8]19'!$I$28/10^6</f>
        <v>8.6094000000000004E-2</v>
      </c>
      <c r="G39" s="21">
        <f>+'[8]19'!$J$28/10^6</f>
        <v>8.3330000000000001E-2</v>
      </c>
      <c r="H39" s="21">
        <f>+'[8]19'!$K$28/10^6</f>
        <v>8.5700999999999999E-2</v>
      </c>
      <c r="I39" s="21">
        <f>+'[8]19'!$M$28/10^6</f>
        <v>0.10006900000000001</v>
      </c>
      <c r="J39" s="21">
        <f>+'[8]19'!$N$28/10^6</f>
        <v>0.11809699999999999</v>
      </c>
      <c r="K39" s="21">
        <f>+'[8]19'!$O$28/10^6</f>
        <v>0.103093</v>
      </c>
      <c r="L39" s="21">
        <f>+'[8]19'!$Q$28/10^6</f>
        <v>9.0393000000000001E-2</v>
      </c>
      <c r="M39" s="21">
        <f>+'[8]19'!$R$28/10^6</f>
        <v>8.6309999999999998E-2</v>
      </c>
      <c r="N39" s="21">
        <f>+'[8]19'!$S$28/10^6</f>
        <v>8.1112000000000004E-2</v>
      </c>
      <c r="O39" s="22">
        <f t="shared" si="2"/>
        <v>1.0900050000000001</v>
      </c>
    </row>
    <row r="40" spans="1:15">
      <c r="A40" s="10">
        <v>1012</v>
      </c>
      <c r="B40" s="10" t="s">
        <v>21</v>
      </c>
      <c r="C40" s="21">
        <f>+'[8]20'!$E$28/10^6</f>
        <v>0.26220399999999999</v>
      </c>
      <c r="D40" s="21">
        <f>+'[8]20'!$F$28/10^6</f>
        <v>0.27053199999999999</v>
      </c>
      <c r="E40" s="21">
        <f>+'[8]20'!$G$28/10^6</f>
        <v>0.26494000000000001</v>
      </c>
      <c r="F40" s="21">
        <f>+'[8]20'!$I$28/10^6</f>
        <v>0.26508100000000001</v>
      </c>
      <c r="G40" s="21">
        <f>+'[8]20'!$J$28/10^6</f>
        <v>0.26327699999999998</v>
      </c>
      <c r="H40" s="21">
        <f>+'[8]20'!$K$28/10^6</f>
        <v>0.25628699999999999</v>
      </c>
      <c r="I40" s="21">
        <f>+'[8]20'!$M$28/10^6</f>
        <v>0.29874699999999998</v>
      </c>
      <c r="J40" s="21">
        <f>+'[8]20'!$N$28/10^6</f>
        <v>0.33008599999999999</v>
      </c>
      <c r="K40" s="21">
        <f>+'[8]20'!$O$28/10^6</f>
        <v>0.30914700000000001</v>
      </c>
      <c r="L40" s="21">
        <f>+'[8]20'!$Q$28/10^6</f>
        <v>0.284692</v>
      </c>
      <c r="M40" s="21">
        <f>+'[8]20'!$R$28/10^6</f>
        <v>0.26987299999999997</v>
      </c>
      <c r="N40" s="21">
        <f>+'[8]20'!$S$28/10^6</f>
        <v>0.28854400000000002</v>
      </c>
      <c r="O40" s="22">
        <f t="shared" si="2"/>
        <v>3.36341</v>
      </c>
    </row>
    <row r="41" spans="1:15">
      <c r="A41" s="10">
        <v>1013</v>
      </c>
      <c r="B41" s="10" t="s">
        <v>22</v>
      </c>
      <c r="C41" s="21">
        <f>+'[8]21'!$E$28/10^6</f>
        <v>1.332E-2</v>
      </c>
      <c r="D41" s="21">
        <f>+'[8]21'!$F$28/10^6</f>
        <v>1.3984999999999999E-2</v>
      </c>
      <c r="E41" s="21">
        <f>+'[8]21'!$G$28/10^6</f>
        <v>1.4978999999999999E-2</v>
      </c>
      <c r="F41" s="21">
        <f>+'[8]21'!$I$28/10^6</f>
        <v>1.4609E-2</v>
      </c>
      <c r="G41" s="21">
        <f>+'[8]21'!$J$28/10^6</f>
        <v>1.3882E-2</v>
      </c>
      <c r="H41" s="21">
        <f>+'[8]21'!$K$28/10^6</f>
        <v>1.4596E-2</v>
      </c>
      <c r="I41" s="21">
        <f>+'[8]21'!$M$28/10^6</f>
        <v>1.9675999999999999E-2</v>
      </c>
      <c r="J41" s="21">
        <f>+'[8]21'!$N$28/10^6</f>
        <v>2.1694000000000001E-2</v>
      </c>
      <c r="K41" s="21">
        <f>+'[8]21'!$O$28/10^6</f>
        <v>1.9997999999999998E-2</v>
      </c>
      <c r="L41" s="21">
        <f>+'[8]21'!$Q$28/10^6</f>
        <v>1.4822E-2</v>
      </c>
      <c r="M41" s="21">
        <f>+'[8]21'!$R$28/10^6</f>
        <v>1.4978E-2</v>
      </c>
      <c r="N41" s="21">
        <f>+'[8]21'!$S$28/10^6</f>
        <v>1.6389999999999998E-2</v>
      </c>
      <c r="O41" s="22">
        <f t="shared" si="2"/>
        <v>0.19292899999999996</v>
      </c>
    </row>
    <row r="42" spans="1:15">
      <c r="A42" s="10">
        <v>1014</v>
      </c>
      <c r="B42" s="10" t="s">
        <v>23</v>
      </c>
      <c r="C42" s="21">
        <f>+'[8]22'!$E$28/10^6</f>
        <v>0.69975399999999999</v>
      </c>
      <c r="D42" s="21">
        <f>+'[8]22'!$F$28/10^6</f>
        <v>0.71262400000000004</v>
      </c>
      <c r="E42" s="21">
        <f>+'[8]22'!$G$28/10^6</f>
        <v>0.70006199999999996</v>
      </c>
      <c r="F42" s="21">
        <f>+'[8]22'!$I$28/10^6</f>
        <v>0.71237600000000001</v>
      </c>
      <c r="G42" s="21">
        <f>+'[8]22'!$J$28/10^6</f>
        <v>0.68908100000000005</v>
      </c>
      <c r="H42" s="21">
        <f>+'[8]22'!$K$28/10^6</f>
        <v>0.68293499999999996</v>
      </c>
      <c r="I42" s="21">
        <f>+'[8]22'!$M$28/10^6</f>
        <v>0.77704300000000004</v>
      </c>
      <c r="J42" s="21">
        <f>+'[8]22'!$N$28/10^6</f>
        <v>0.86404899999999996</v>
      </c>
      <c r="K42" s="21">
        <f>+'[8]22'!$O$28/10^6</f>
        <v>0.79314700000000005</v>
      </c>
      <c r="L42" s="21">
        <f>+'[8]22'!$Q$28/10^6</f>
        <v>0.76474299999999995</v>
      </c>
      <c r="M42" s="21">
        <f>+'[8]22'!$R$28/10^6</f>
        <v>0.67755600000000005</v>
      </c>
      <c r="N42" s="21">
        <f>+'[8]22'!$S$28/10^6</f>
        <v>0.72971799999999998</v>
      </c>
      <c r="O42" s="22">
        <f t="shared" si="2"/>
        <v>8.8030880000000007</v>
      </c>
    </row>
    <row r="43" spans="1:15">
      <c r="A43" s="10">
        <v>1015</v>
      </c>
      <c r="B43" s="10" t="s">
        <v>24</v>
      </c>
      <c r="C43" s="21">
        <f>+'[8]23'!$E$28/10^6</f>
        <v>7.6564999999999994E-2</v>
      </c>
      <c r="D43" s="21">
        <f>+'[8]23'!$F$28/10^6</f>
        <v>8.1775E-2</v>
      </c>
      <c r="E43" s="21">
        <f>+'[8]23'!$G$28/10^6</f>
        <v>8.1583000000000003E-2</v>
      </c>
      <c r="F43" s="21">
        <f>+'[8]23'!$I$28/10^6</f>
        <v>8.3429000000000003E-2</v>
      </c>
      <c r="G43" s="21">
        <f>+'[8]23'!$J$28/10^6</f>
        <v>7.7948400000000001E-2</v>
      </c>
      <c r="H43" s="21">
        <f>+'[8]23'!$K$28/10^6</f>
        <v>7.97239E-2</v>
      </c>
      <c r="I43" s="21">
        <f>+'[8]23'!$M$28/10^6</f>
        <v>9.5738399999999987E-2</v>
      </c>
      <c r="J43" s="21">
        <f>+'[8]23'!$N$28/10^6</f>
        <v>0.114638</v>
      </c>
      <c r="K43" s="21">
        <f>+'[8]23'!$O$28/10^6</f>
        <v>9.5234800000000008E-2</v>
      </c>
      <c r="L43" s="21">
        <f>+'[8]23'!$Q$28/10^6</f>
        <v>8.8342100000000007E-2</v>
      </c>
      <c r="M43" s="21">
        <f>+'[8]23'!$R$28/10^6</f>
        <v>8.3597899999999989E-2</v>
      </c>
      <c r="N43" s="21">
        <f>+'[8]23'!$S$28/10^6</f>
        <v>8.2579E-2</v>
      </c>
      <c r="O43" s="22">
        <f t="shared" si="2"/>
        <v>1.0411545</v>
      </c>
    </row>
    <row r="44" spans="1:15">
      <c r="A44" s="10">
        <v>1016</v>
      </c>
      <c r="B44" s="10" t="s">
        <v>25</v>
      </c>
      <c r="C44" s="21">
        <f>+'[8]24'!$E$28/10^6</f>
        <v>0.101004</v>
      </c>
      <c r="D44" s="21">
        <f>+'[8]24'!$F$28/10^6</f>
        <v>0.107686</v>
      </c>
      <c r="E44" s="21">
        <f>+'[8]24'!$G$28/10^6</f>
        <v>0.110127</v>
      </c>
      <c r="F44" s="21">
        <f>+'[8]24'!$I$28/10^6</f>
        <v>0.11328344</v>
      </c>
      <c r="G44" s="21">
        <f>+'[8]24'!$J$28/10^6</f>
        <v>0.10890464</v>
      </c>
      <c r="H44" s="21">
        <f>+'[8]24'!$K$28/10^6</f>
        <v>0.1115727</v>
      </c>
      <c r="I44" s="21">
        <f>+'[8]24'!$M$28/10^6</f>
        <v>0.13408010000000001</v>
      </c>
      <c r="J44" s="21">
        <f>+'[8]24'!$N$28/10^6</f>
        <v>0.15307489999999999</v>
      </c>
      <c r="K44" s="21">
        <f>+'[8]24'!$O$28/10^6</f>
        <v>0.12476619999999999</v>
      </c>
      <c r="L44" s="21">
        <f>+'[8]24'!$Q$28/10^6</f>
        <v>0.1071791</v>
      </c>
      <c r="M44" s="21">
        <f>+'[8]24'!$R$28/10^6</f>
        <v>0.1086806</v>
      </c>
      <c r="N44" s="21">
        <f>+'[8]24'!$S$28/10^6</f>
        <v>0.1081503</v>
      </c>
      <c r="O44" s="22">
        <f t="shared" si="2"/>
        <v>1.3885089799999999</v>
      </c>
    </row>
    <row r="45" spans="1:15">
      <c r="A45" s="10">
        <v>1017</v>
      </c>
      <c r="B45" s="10" t="s">
        <v>26</v>
      </c>
      <c r="C45" s="21">
        <f>+'[8]25'!$E$28/10^6</f>
        <v>0.20672599999999999</v>
      </c>
      <c r="D45" s="21">
        <f>+'[8]25'!$F$28/10^6</f>
        <v>0.20537900000000001</v>
      </c>
      <c r="E45" s="21">
        <f>+'[8]25'!$G$28/10^6</f>
        <v>0.211785</v>
      </c>
      <c r="F45" s="21">
        <f>+'[8]25'!$I$28/10^6</f>
        <v>0.209063</v>
      </c>
      <c r="G45" s="21">
        <f>+'[8]25'!$J$28/10^6</f>
        <v>0.20708099999999999</v>
      </c>
      <c r="H45" s="21">
        <f>+'[8]25'!$K$28/10^6</f>
        <v>0.20127500000000001</v>
      </c>
      <c r="I45" s="21">
        <f>+'[8]25'!$M$28/10^6</f>
        <v>0.239866</v>
      </c>
      <c r="J45" s="21">
        <f>+'[8]25'!$N$28/10^6</f>
        <v>0.25448399999999999</v>
      </c>
      <c r="K45" s="21">
        <f>+'[8]25'!$O$28/10^6</f>
        <v>0.23438899999999999</v>
      </c>
      <c r="L45" s="21">
        <f>+'[8]25'!$Q$28/10^6</f>
        <v>0.221612</v>
      </c>
      <c r="M45" s="21">
        <f>+'[8]25'!$R$28/10^6</f>
        <v>0.199601</v>
      </c>
      <c r="N45" s="21">
        <f>+'[8]25'!$S$28/10^6</f>
        <v>0.210261</v>
      </c>
      <c r="O45" s="22">
        <f t="shared" si="2"/>
        <v>2.6015220000000001</v>
      </c>
    </row>
    <row r="46" spans="1:15">
      <c r="A46" s="10">
        <v>1018</v>
      </c>
      <c r="B46" s="10" t="s">
        <v>27</v>
      </c>
      <c r="C46" s="21">
        <f>+'[8]26'!$E$28/10^6</f>
        <v>8.7046999999999999E-2</v>
      </c>
      <c r="D46" s="21">
        <f>+'[8]26'!$F$28/10^6</f>
        <v>8.9770000000000003E-2</v>
      </c>
      <c r="E46" s="21">
        <f>+'[8]26'!$G$28/10^6</f>
        <v>8.5530999999999996E-2</v>
      </c>
      <c r="F46" s="21">
        <f>+'[8]26'!$I$28/10^6</f>
        <v>8.6753999999999998E-2</v>
      </c>
      <c r="G46" s="21">
        <f>+'[8]26'!$J$28/10^6</f>
        <v>8.3277000000000004E-2</v>
      </c>
      <c r="H46" s="21">
        <f>+'[8]26'!$K$28/10^6</f>
        <v>8.5970000000000005E-2</v>
      </c>
      <c r="I46" s="21">
        <f>+'[8]26'!$M$28/10^6</f>
        <v>0.104447</v>
      </c>
      <c r="J46" s="21">
        <f>+'[8]26'!$N$28/10^6</f>
        <v>0.114435</v>
      </c>
      <c r="K46" s="21">
        <f>+'[8]26'!$O$28/10^6</f>
        <v>0.10123799999999999</v>
      </c>
      <c r="L46" s="21">
        <f>+'[8]26'!$Q$28/10^6</f>
        <v>9.4767000000000004E-2</v>
      </c>
      <c r="M46" s="21">
        <f>+'[8]26'!$R$28/10^6</f>
        <v>8.5385000000000003E-2</v>
      </c>
      <c r="N46" s="21">
        <f>+'[8]26'!$S$28/10^6</f>
        <v>8.5763000000000006E-2</v>
      </c>
      <c r="O46" s="22">
        <f t="shared" si="2"/>
        <v>1.104384</v>
      </c>
    </row>
    <row r="47" spans="1:15">
      <c r="A47" s="10">
        <v>1019</v>
      </c>
      <c r="B47" s="10" t="s">
        <v>28</v>
      </c>
      <c r="C47" s="21">
        <f>+'[8]27'!$E$28/10^6</f>
        <v>5.4497999999999998E-2</v>
      </c>
      <c r="D47" s="21">
        <f>+'[8]27'!$F$28/10^6</f>
        <v>5.4977999999999999E-2</v>
      </c>
      <c r="E47" s="21">
        <f>+'[8]27'!$G$28/10^6</f>
        <v>5.8288E-2</v>
      </c>
      <c r="F47" s="21">
        <f>+'[8]27'!$I$28/10^6</f>
        <v>5.3741999999999998E-2</v>
      </c>
      <c r="G47" s="21">
        <f>+'[8]27'!$J$28/10^6</f>
        <v>5.3290999999999998E-2</v>
      </c>
      <c r="H47" s="21">
        <f>+'[8]27'!$K$28/10^6</f>
        <v>5.6047E-2</v>
      </c>
      <c r="I47" s="21">
        <f>+'[8]27'!$M$28/10^6</f>
        <v>6.5326999999999996E-2</v>
      </c>
      <c r="J47" s="21">
        <f>+'[8]27'!$N$28/10^6</f>
        <v>7.7482999999999996E-2</v>
      </c>
      <c r="K47" s="21">
        <f>+'[8]27'!$O$28/10^6</f>
        <v>6.1814000000000001E-2</v>
      </c>
      <c r="L47" s="21">
        <f>+'[8]27'!$Q$28/10^6</f>
        <v>5.7622E-2</v>
      </c>
      <c r="M47" s="21">
        <f>+'[8]27'!$R$28/10^6</f>
        <v>4.9442E-2</v>
      </c>
      <c r="N47" s="21">
        <f>+'[8]27'!$S$28/10^6</f>
        <v>5.8529999999999999E-2</v>
      </c>
      <c r="O47" s="22">
        <f t="shared" si="2"/>
        <v>0.70106199999999985</v>
      </c>
    </row>
    <row r="48" spans="1:15">
      <c r="A48" s="10">
        <v>1020</v>
      </c>
      <c r="B48" s="10" t="s">
        <v>29</v>
      </c>
      <c r="C48" s="21">
        <f>+'[8]28'!$E$28/10^6</f>
        <v>0.264405</v>
      </c>
      <c r="D48" s="21">
        <f>+'[8]28'!$F$28/10^6</f>
        <v>0.29849100000000001</v>
      </c>
      <c r="E48" s="21">
        <f>+'[8]28'!$G$28/10^6</f>
        <v>0.28104299999999999</v>
      </c>
      <c r="F48" s="21">
        <f>+'[8]28'!$I$28/10^6</f>
        <v>0.28664499999999998</v>
      </c>
      <c r="G48" s="21">
        <f>+'[8]28'!$J$28/10^6</f>
        <v>0.27131</v>
      </c>
      <c r="H48" s="21">
        <f>+'[8]28'!$K$28/10^6</f>
        <v>0.26740599999999998</v>
      </c>
      <c r="I48" s="21">
        <f>+'[8]28'!$M$28/10^6</f>
        <v>0.30878499999999998</v>
      </c>
      <c r="J48" s="21">
        <f>+'[8]28'!$N$28/10^6</f>
        <v>0.314253</v>
      </c>
      <c r="K48" s="21">
        <f>+'[8]28'!$O$28/10^6</f>
        <v>0.30951200000000001</v>
      </c>
      <c r="L48" s="21">
        <f>+'[8]28'!$Q$28/10^6</f>
        <v>0.29839500000000002</v>
      </c>
      <c r="M48" s="21">
        <f>+'[8]28'!$R$28/10^6</f>
        <v>0.26188400000000001</v>
      </c>
      <c r="N48" s="21">
        <f>+'[8]28'!$S$28/10^6</f>
        <v>0.29569299999999998</v>
      </c>
      <c r="O48" s="22">
        <f t="shared" si="2"/>
        <v>3.4578220000000002</v>
      </c>
    </row>
    <row r="49" spans="1:15">
      <c r="A49" s="10">
        <v>1021</v>
      </c>
      <c r="B49" s="10" t="s">
        <v>30</v>
      </c>
      <c r="C49" s="21">
        <f>+'[8]29'!$E$28/10^6</f>
        <v>7.1025000000000005E-2</v>
      </c>
      <c r="D49" s="21">
        <f>+'[8]29'!$F$28/10^6</f>
        <v>7.5434000000000001E-2</v>
      </c>
      <c r="E49" s="21">
        <f>+'[8]29'!$G$28/10^6</f>
        <v>7.1959999999999996E-2</v>
      </c>
      <c r="F49" s="21">
        <f>+'[8]29'!$I$28/10^6</f>
        <v>7.6971999999999999E-2</v>
      </c>
      <c r="G49" s="21">
        <f>+'[8]29'!$J$28/10^6</f>
        <v>7.1333999999999995E-2</v>
      </c>
      <c r="H49" s="21">
        <f>+'[8]29'!$K$28/10^6</f>
        <v>7.4371999999999994E-2</v>
      </c>
      <c r="I49" s="21">
        <f>+'[8]29'!$M$28/10^6</f>
        <v>8.3623000000000003E-2</v>
      </c>
      <c r="J49" s="21">
        <f>+'[8]29'!$N$28/10^6</f>
        <v>8.4905999999999995E-2</v>
      </c>
      <c r="K49" s="21">
        <f>+'[8]29'!$O$28/10^6</f>
        <v>8.2952999999999999E-2</v>
      </c>
      <c r="L49" s="21">
        <f>+'[8]29'!$Q$28/10^6</f>
        <v>8.6804000000000006E-2</v>
      </c>
      <c r="M49" s="21">
        <f>+'[8]29'!$R$28/10^6</f>
        <v>6.7835999999999994E-2</v>
      </c>
      <c r="N49" s="21">
        <f>+'[8]29'!$S$28/10^6</f>
        <v>7.9519999999999993E-2</v>
      </c>
      <c r="O49" s="22">
        <f t="shared" si="2"/>
        <v>0.92673900000000009</v>
      </c>
    </row>
    <row r="50" spans="1:15">
      <c r="A50" s="10">
        <v>1022</v>
      </c>
      <c r="B50" s="10" t="s">
        <v>31</v>
      </c>
      <c r="C50" s="21">
        <f>+'[8]30'!$E$28/10^6</f>
        <v>0.36039199999999999</v>
      </c>
      <c r="D50" s="21">
        <f>+'[8]30'!$F$28/10^6</f>
        <v>0.36973800000000001</v>
      </c>
      <c r="E50" s="21">
        <f>+'[8]30'!$G$28/10^6</f>
        <v>0.35999199999999998</v>
      </c>
      <c r="F50" s="21">
        <f>+'[8]30'!$I$28/10^6</f>
        <v>0.37143999999999999</v>
      </c>
      <c r="G50" s="21">
        <f>+'[8]30'!$J$28/10^6</f>
        <v>0.36340499999999998</v>
      </c>
      <c r="H50" s="21">
        <f>+'[8]30'!$K$28/10^6</f>
        <v>0.354711</v>
      </c>
      <c r="I50" s="21">
        <f>+'[8]30'!$M$28/10^6</f>
        <v>0.42513299999999998</v>
      </c>
      <c r="J50" s="21">
        <f>+'[8]30'!$N$28/10^6</f>
        <v>0.42613600000000001</v>
      </c>
      <c r="K50" s="21">
        <f>+'[8]30'!$O$28/10^6</f>
        <v>0.40430700000000003</v>
      </c>
      <c r="L50" s="21">
        <f>+'[8]30'!$Q$28/10^6</f>
        <v>0.406524</v>
      </c>
      <c r="M50" s="21">
        <f>+'[8]30'!$R$28/10^6</f>
        <v>0.34144099999999999</v>
      </c>
      <c r="N50" s="21">
        <f>+'[8]30'!$S$28/10^6</f>
        <v>0.39335599999999998</v>
      </c>
      <c r="O50" s="22">
        <f t="shared" si="2"/>
        <v>4.5765750000000001</v>
      </c>
    </row>
    <row r="51" spans="1:15">
      <c r="A51" s="10">
        <v>1023</v>
      </c>
      <c r="B51" s="10" t="s">
        <v>32</v>
      </c>
      <c r="C51" s="21">
        <f>+'[8]31'!$E$28/10^6</f>
        <v>7.8954999999999997E-2</v>
      </c>
      <c r="D51" s="21">
        <f>+'[8]31'!$F$28/10^6</f>
        <v>7.8838000000000005E-2</v>
      </c>
      <c r="E51" s="21">
        <f>+'[8]31'!$G$28/10^6</f>
        <v>7.7099000000000001E-2</v>
      </c>
      <c r="F51" s="21">
        <f>+'[8]31'!$I$28/10^6</f>
        <v>8.3757999999999999E-2</v>
      </c>
      <c r="G51" s="21">
        <f>+'[8]31'!$J$28/10^6</f>
        <v>7.7681E-2</v>
      </c>
      <c r="H51" s="21">
        <f>+'[8]31'!$K$28/10^6</f>
        <v>7.5364E-2</v>
      </c>
      <c r="I51" s="21">
        <f>+'[8]31'!$M$28/10^6</f>
        <v>9.0875999999999998E-2</v>
      </c>
      <c r="J51" s="21">
        <f>+'[8]31'!$N$28/10^6</f>
        <v>9.6125000000000002E-2</v>
      </c>
      <c r="K51" s="21">
        <f>+'[8]31'!$O$28/10^6</f>
        <v>8.9098999999999998E-2</v>
      </c>
      <c r="L51" s="21">
        <f>+'[8]31'!$Q$28/10^6</f>
        <v>8.7844000000000005E-2</v>
      </c>
      <c r="M51" s="21">
        <f>+'[8]31'!$R$28/10^6</f>
        <v>7.5278999999999999E-2</v>
      </c>
      <c r="N51" s="21">
        <f>+'[8]31'!$S$28/10^6</f>
        <v>8.0586000000000005E-2</v>
      </c>
      <c r="O51" s="22">
        <f t="shared" si="2"/>
        <v>0.99150400000000005</v>
      </c>
    </row>
    <row r="52" spans="1:15">
      <c r="A52" s="10">
        <v>1024</v>
      </c>
      <c r="B52" s="10" t="s">
        <v>33</v>
      </c>
      <c r="C52" s="21">
        <f>+'[8]32'!$E$28/10^6</f>
        <v>0.55544247000000002</v>
      </c>
      <c r="D52" s="21">
        <f>+'[8]32'!$F$28/10^6</f>
        <v>0.57830287000000002</v>
      </c>
      <c r="E52" s="21">
        <f>+'[8]32'!$G$28/10^6</f>
        <v>0.5373513299999999</v>
      </c>
      <c r="F52" s="21">
        <f>+'[8]32'!$I$28/10^6</f>
        <v>0.59205420999999991</v>
      </c>
      <c r="G52" s="21">
        <f>+'[8]32'!$J$28/10^6</f>
        <v>0.57772782</v>
      </c>
      <c r="H52" s="21">
        <f>+'[8]32'!$K$28/10^6</f>
        <v>0.56326947999999999</v>
      </c>
      <c r="I52" s="21">
        <f>+'[8]32'!$M$28/10^6</f>
        <v>0.62150196999999996</v>
      </c>
      <c r="J52" s="21">
        <f>+'[8]32'!$N$28/10^6</f>
        <v>0.62957109999999994</v>
      </c>
      <c r="K52" s="21">
        <f>+'[8]32'!$O$28/10^6</f>
        <v>0.61856771999999993</v>
      </c>
      <c r="L52" s="21">
        <f>+'[8]32'!$Q$28/10^6</f>
        <v>0.63654200000000005</v>
      </c>
      <c r="M52" s="21">
        <f>+'[8]32'!$R$28/10^6</f>
        <v>0.54636998000000003</v>
      </c>
      <c r="N52" s="21">
        <f>+'[8]32'!$S$28/10^6</f>
        <v>0.61635305000000007</v>
      </c>
      <c r="O52" s="22">
        <f t="shared" si="2"/>
        <v>7.0730539999999982</v>
      </c>
    </row>
    <row r="53" spans="1:15">
      <c r="A53" s="10">
        <v>1025</v>
      </c>
      <c r="B53" s="10" t="s">
        <v>34</v>
      </c>
      <c r="C53" s="21">
        <f>+'[8]33'!$E$28/10^6</f>
        <v>9.3025999999999998E-2</v>
      </c>
      <c r="D53" s="21">
        <f>+'[8]33'!$F$28/10^6</f>
        <v>9.6432000000000004E-2</v>
      </c>
      <c r="E53" s="21">
        <f>+'[8]33'!$G$28/10^6</f>
        <v>8.8274000000000005E-2</v>
      </c>
      <c r="F53" s="21">
        <f>+'[8]33'!$I$28/10^6</f>
        <v>9.4953999999999997E-2</v>
      </c>
      <c r="G53" s="21">
        <f>+'[8]33'!$J$28/10^6</f>
        <v>8.5816000000000003E-2</v>
      </c>
      <c r="H53" s="21">
        <f>+'[8]33'!$K$28/10^6</f>
        <v>8.7987999999999997E-2</v>
      </c>
      <c r="I53" s="21">
        <f>+'[8]33'!$M$28/10^6</f>
        <v>0.10863299999999999</v>
      </c>
      <c r="J53" s="21">
        <f>+'[8]33'!$N$28/10^6</f>
        <v>0.114986</v>
      </c>
      <c r="K53" s="21">
        <f>+'[8]33'!$O$28/10^6</f>
        <v>0.108</v>
      </c>
      <c r="L53" s="21">
        <f>+'[8]33'!$Q$28/10^6</f>
        <v>0.105002</v>
      </c>
      <c r="M53" s="21">
        <f>+'[8]33'!$R$28/10^6</f>
        <v>9.1127E-2</v>
      </c>
      <c r="N53" s="21">
        <f>+'[8]33'!$S$28/10^6</f>
        <v>9.3839000000000006E-2</v>
      </c>
      <c r="O53" s="22">
        <f t="shared" si="2"/>
        <v>1.168077</v>
      </c>
    </row>
    <row r="54" spans="1:15">
      <c r="A54" s="10">
        <v>1026</v>
      </c>
      <c r="B54" s="10" t="s">
        <v>35</v>
      </c>
      <c r="C54" s="21">
        <f>+'[8]34'!$E$28/10^6</f>
        <v>3.9801999999999997E-2</v>
      </c>
      <c r="D54" s="21">
        <f>+'[8]34'!$F$28/10^6</f>
        <v>3.7627000000000001E-2</v>
      </c>
      <c r="E54" s="21">
        <f>+'[8]34'!$G$28/10^6</f>
        <v>4.1244999999999997E-2</v>
      </c>
      <c r="F54" s="21">
        <f>+'[8]34'!$I$28/10^6</f>
        <v>3.9914999999999999E-2</v>
      </c>
      <c r="G54" s="21">
        <f>+'[8]34'!$J$28/10^6</f>
        <v>3.8653E-2</v>
      </c>
      <c r="H54" s="21">
        <f>+'[8]34'!$K$28/10^6</f>
        <v>3.5992999999999997E-2</v>
      </c>
      <c r="I54" s="21">
        <f>+'[8]34'!$M$28/10^6</f>
        <v>4.3833110000000002E-2</v>
      </c>
      <c r="J54" s="21">
        <f>+'[8]34'!$N$28/10^6</f>
        <v>4.4984000000000003E-2</v>
      </c>
      <c r="K54" s="21">
        <f>+'[8]34'!$O$28/10^6</f>
        <v>4.1010999999999999E-2</v>
      </c>
      <c r="L54" s="21">
        <f>+'[8]34'!$Q$28/10^6</f>
        <v>4.2931999999999998E-2</v>
      </c>
      <c r="M54" s="21">
        <f>+'[8]34'!$R$28/10^6</f>
        <v>3.8087000000000003E-2</v>
      </c>
      <c r="N54" s="21">
        <f>+'[8]34'!$S$28/10^6</f>
        <v>4.2757000000000003E-2</v>
      </c>
      <c r="O54" s="22">
        <f t="shared" si="2"/>
        <v>0.48683910999999996</v>
      </c>
    </row>
    <row r="55" spans="1:15">
      <c r="A55" s="10">
        <v>1027</v>
      </c>
      <c r="B55" s="10" t="s">
        <v>36</v>
      </c>
      <c r="C55" s="21">
        <f>+'[8]35'!$E$28/10^6</f>
        <v>5.6460999999999997E-2</v>
      </c>
      <c r="D55" s="21">
        <f>+'[8]35'!$F$28/10^6</f>
        <v>5.7593999999999999E-2</v>
      </c>
      <c r="E55" s="21">
        <f>+'[8]35'!$G$28/10^6</f>
        <v>5.1637000000000002E-2</v>
      </c>
      <c r="F55" s="21">
        <f>+'[8]35'!$I$28/10^6</f>
        <v>5.6474000000000003E-2</v>
      </c>
      <c r="G55" s="21">
        <f>+'[8]35'!$J$28/10^6</f>
        <v>5.2615000000000002E-2</v>
      </c>
      <c r="H55" s="21">
        <f>+'[8]35'!$K$28/10^6</f>
        <v>5.7283000000000001E-2</v>
      </c>
      <c r="I55" s="21">
        <f>+'[8]35'!$M$28/10^6</f>
        <v>6.7225999999999994E-2</v>
      </c>
      <c r="J55" s="21">
        <f>+'[8]35'!$N$28/10^6</f>
        <v>7.2709999999999997E-2</v>
      </c>
      <c r="K55" s="21">
        <f>+'[8]35'!$O$28/10^6</f>
        <v>6.5141000000000004E-2</v>
      </c>
      <c r="L55" s="21">
        <f>+'[8]35'!$Q$28/10^6</f>
        <v>6.3416E-2</v>
      </c>
      <c r="M55" s="21">
        <f>+'[8]35'!$R$28/10^6</f>
        <v>6.1351000000000003E-2</v>
      </c>
      <c r="N55" s="21">
        <f>+'[8]35'!$S$28/10^6</f>
        <v>5.9088000000000002E-2</v>
      </c>
      <c r="O55" s="22">
        <f t="shared" si="2"/>
        <v>0.72099600000000019</v>
      </c>
    </row>
    <row r="56" spans="1:15">
      <c r="A56" s="10">
        <v>1028</v>
      </c>
      <c r="B56" s="10" t="s">
        <v>37</v>
      </c>
      <c r="C56" s="21">
        <f>+'[8]36'!$E$28/10^6</f>
        <v>0.292991</v>
      </c>
      <c r="D56" s="21">
        <f>+'[8]36'!$F$28/10^6</f>
        <v>0.296016</v>
      </c>
      <c r="E56" s="21">
        <f>+'[8]36'!$G$28/10^6</f>
        <v>0.30110900000000002</v>
      </c>
      <c r="F56" s="21">
        <f>+'[8]36'!$I$28/10^6</f>
        <v>0.31517499999999998</v>
      </c>
      <c r="G56" s="21">
        <f>+'[8]36'!$J$28/10^6</f>
        <v>0.30630600000000002</v>
      </c>
      <c r="H56" s="21">
        <f>+'[8]36'!$K$28/10^6</f>
        <v>0.29549799999999998</v>
      </c>
      <c r="I56" s="21">
        <f>+'[8]36'!$M$28/10^6</f>
        <v>0.34038800000000002</v>
      </c>
      <c r="J56" s="21">
        <f>+'[8]36'!$N$28/10^6</f>
        <v>0.354466</v>
      </c>
      <c r="K56" s="21">
        <f>+'[8]36'!$O$28/10^6</f>
        <v>0.33996700000000002</v>
      </c>
      <c r="L56" s="21">
        <f>+'[8]36'!$Q$28/10^6</f>
        <v>0.34173700000000001</v>
      </c>
      <c r="M56" s="21">
        <f>+'[8]36'!$R$28/10^6</f>
        <v>0.29355399999999998</v>
      </c>
      <c r="N56" s="21">
        <f>+'[8]36'!$S$28/10^6</f>
        <v>0.32163599999999998</v>
      </c>
      <c r="O56" s="22">
        <f t="shared" si="2"/>
        <v>3.7988430000000002</v>
      </c>
    </row>
    <row r="57" spans="1:15">
      <c r="A57" s="10">
        <v>1029</v>
      </c>
      <c r="B57" s="10" t="s">
        <v>38</v>
      </c>
      <c r="C57" s="21">
        <f>+'[8]37'!$E$28/10^6</f>
        <v>4.3663E-2</v>
      </c>
      <c r="D57" s="21">
        <f>+'[8]37'!$F$28/10^6</f>
        <v>4.4558E-2</v>
      </c>
      <c r="E57" s="21">
        <f>+'[8]37'!$G$28/10^6</f>
        <v>4.3368999999999998E-2</v>
      </c>
      <c r="F57" s="21">
        <f>+'[8]37'!$I$28/10^6</f>
        <v>4.7384999999999997E-2</v>
      </c>
      <c r="G57" s="21">
        <f>+'[8]37'!$J$28/10^6</f>
        <v>4.5867999999999999E-2</v>
      </c>
      <c r="H57" s="21">
        <f>+'[8]37'!$K$28/10^6</f>
        <v>4.4437999999999998E-2</v>
      </c>
      <c r="I57" s="21">
        <f>+'[8]37'!$M$28/10^6</f>
        <v>4.9708000000000002E-2</v>
      </c>
      <c r="J57" s="21">
        <f>+'[8]37'!$N$28/10^6</f>
        <v>6.1381999999999999E-2</v>
      </c>
      <c r="K57" s="21">
        <f>+'[8]37'!$O$28/10^6</f>
        <v>5.0797000000000002E-2</v>
      </c>
      <c r="L57" s="21">
        <f>+'[8]37'!$Q$28/10^6</f>
        <v>4.9389000000000002E-2</v>
      </c>
      <c r="M57" s="21">
        <f>+'[8]37'!$R$28/10^6</f>
        <v>4.0455999999999999E-2</v>
      </c>
      <c r="N57" s="21">
        <f>+'[8]37'!$S$28/10^6</f>
        <v>4.7248999999999999E-2</v>
      </c>
      <c r="O57" s="22">
        <f t="shared" si="2"/>
        <v>0.56826199999999993</v>
      </c>
    </row>
    <row r="58" spans="1:15">
      <c r="A58" s="15">
        <v>1030</v>
      </c>
      <c r="B58" s="15" t="s">
        <v>18</v>
      </c>
      <c r="C58" s="23">
        <f>+'[8]17'!$E$28/10^6</f>
        <v>6.4283000000000007E-2</v>
      </c>
      <c r="D58" s="23">
        <f>+'[8]17'!$F$28/10^6</f>
        <v>6.5339999999999995E-2</v>
      </c>
      <c r="E58" s="23">
        <f>+'[8]17'!$G$28/10^6</f>
        <v>6.4062999999999995E-2</v>
      </c>
      <c r="F58" s="23">
        <f>+'[8]17'!$I$28/10^6</f>
        <v>6.9395999999999999E-2</v>
      </c>
      <c r="G58" s="23">
        <f>+'[8]17'!$J$28/10^6</f>
        <v>6.5980999999999998E-2</v>
      </c>
      <c r="H58" s="23">
        <f>+'[8]17'!$K$28/10^6</f>
        <v>6.4479999999999996E-2</v>
      </c>
      <c r="I58" s="23">
        <f>+'[8]17'!$M$28/10^6</f>
        <v>8.0378000000000005E-2</v>
      </c>
      <c r="J58" s="23">
        <f>+'[8]17'!$N$28/10^6</f>
        <v>8.7321999999999997E-2</v>
      </c>
      <c r="K58" s="23">
        <f>+'[8]17'!$O$28/10^6</f>
        <v>7.8157000000000004E-2</v>
      </c>
      <c r="L58" s="23">
        <f>+'[8]17'!$Q$28/10^6</f>
        <v>6.5587999999999994E-2</v>
      </c>
      <c r="M58" s="23">
        <f>+'[8]17'!$R$28/10^6</f>
        <v>6.5489000000000006E-2</v>
      </c>
      <c r="N58" s="23">
        <f>+'[8]17'!$S$28/10^6</f>
        <v>6.7281999999999995E-2</v>
      </c>
      <c r="O58" s="24">
        <f t="shared" si="2"/>
        <v>0.83775899999999992</v>
      </c>
    </row>
    <row r="59" spans="1:15">
      <c r="A59" s="4">
        <v>10300</v>
      </c>
      <c r="B59" s="4" t="s">
        <v>60</v>
      </c>
      <c r="C59" s="18">
        <f>SUM(C32:C58)</f>
        <v>7.0824943599999983</v>
      </c>
      <c r="D59" s="18">
        <f t="shared" ref="D59:N59" si="3">SUM(D32:D58)</f>
        <v>7.3622788699999999</v>
      </c>
      <c r="E59" s="18">
        <f t="shared" si="3"/>
        <v>7.1881295800000018</v>
      </c>
      <c r="F59" s="18">
        <f t="shared" si="3"/>
        <v>7.5210051199999999</v>
      </c>
      <c r="G59" s="18">
        <f t="shared" si="3"/>
        <v>7.2293043900000002</v>
      </c>
      <c r="H59" s="18">
        <f t="shared" si="3"/>
        <v>7.1041087400000018</v>
      </c>
      <c r="I59" s="18">
        <f t="shared" si="3"/>
        <v>8.2387351800000008</v>
      </c>
      <c r="J59" s="18">
        <f t="shared" si="3"/>
        <v>8.5919689999999989</v>
      </c>
      <c r="K59" s="18">
        <f t="shared" si="3"/>
        <v>8.0822814399999992</v>
      </c>
      <c r="L59" s="18">
        <f t="shared" si="3"/>
        <v>7.6276452000000008</v>
      </c>
      <c r="M59" s="18">
        <f t="shared" si="3"/>
        <v>7.0697757300000008</v>
      </c>
      <c r="N59" s="18">
        <f t="shared" si="3"/>
        <v>7.5762380600000006</v>
      </c>
      <c r="O59" s="18">
        <f t="shared" si="2"/>
        <v>90.673965670000001</v>
      </c>
    </row>
    <row r="60" spans="1:15">
      <c r="A60" s="32"/>
      <c r="B60" s="32"/>
      <c r="C60"/>
      <c r="D60"/>
      <c r="E60"/>
      <c r="F60"/>
      <c r="G60"/>
      <c r="H60"/>
      <c r="I60"/>
      <c r="J60"/>
      <c r="K60"/>
      <c r="L60"/>
      <c r="M60"/>
      <c r="N60"/>
      <c r="O60" s="32"/>
    </row>
    <row r="61" spans="1:15">
      <c r="A61" s="3" t="s">
        <v>55</v>
      </c>
      <c r="B61" s="3" t="s">
        <v>40</v>
      </c>
      <c r="C61" s="3" t="s">
        <v>0</v>
      </c>
      <c r="D61" s="3" t="s">
        <v>1</v>
      </c>
      <c r="E61" s="3" t="s">
        <v>2</v>
      </c>
      <c r="F61" s="3" t="s">
        <v>3</v>
      </c>
      <c r="G61" s="3" t="s">
        <v>4</v>
      </c>
      <c r="H61" s="3" t="s">
        <v>5</v>
      </c>
      <c r="I61" s="3" t="s">
        <v>6</v>
      </c>
      <c r="J61" s="3" t="s">
        <v>7</v>
      </c>
      <c r="K61" s="3" t="s">
        <v>8</v>
      </c>
      <c r="L61" s="3" t="s">
        <v>9</v>
      </c>
      <c r="M61" s="3" t="s">
        <v>10</v>
      </c>
      <c r="N61" s="3" t="s">
        <v>11</v>
      </c>
      <c r="O61" s="3" t="s">
        <v>60</v>
      </c>
    </row>
    <row r="62" spans="1:15">
      <c r="A62" s="7">
        <v>1004</v>
      </c>
      <c r="B62" s="7" t="s">
        <v>99</v>
      </c>
      <c r="C62" s="19">
        <f>+'[8]11'!$E$35/10^6</f>
        <v>0.97171176999999997</v>
      </c>
      <c r="D62" s="19">
        <f>+'[8]11'!$F$35/10^6</f>
        <v>1.2492966600000002</v>
      </c>
      <c r="E62" s="19">
        <f>+'[8]11'!$G$35/10^6</f>
        <v>1.44824931</v>
      </c>
      <c r="F62" s="19">
        <f>+'[8]11'!$I$35/10^6</f>
        <v>1.1147174100000001</v>
      </c>
      <c r="G62" s="19">
        <f>+'[8]11'!$J$35/10^6</f>
        <v>1.156685</v>
      </c>
      <c r="H62" s="19">
        <f>+'[8]11'!$K$35/10^6</f>
        <v>1.4744012500000001</v>
      </c>
      <c r="I62" s="19">
        <f>+'[8]11'!$M$35/10^6</f>
        <v>0.7711430600000001</v>
      </c>
      <c r="J62" s="19">
        <f>+'[8]11'!$N$35/10^6</f>
        <v>0.95097429999999983</v>
      </c>
      <c r="K62" s="19">
        <f>+'[8]11'!$O$35/10^6</f>
        <v>0.66129466000000015</v>
      </c>
      <c r="L62" s="19">
        <f>+'[8]11'!$Q$35/10^6</f>
        <v>1.0657272799999997</v>
      </c>
      <c r="M62" s="19">
        <f>+'[8]11'!$R$35/10^6</f>
        <v>1.3645725699999998</v>
      </c>
      <c r="N62" s="19">
        <f>+'[8]11'!$S$35/10^6</f>
        <v>0.87953395000000023</v>
      </c>
      <c r="O62" s="20">
        <f>SUM(C62:N62)</f>
        <v>13.10830722</v>
      </c>
    </row>
    <row r="63" spans="1:15">
      <c r="A63" s="10">
        <v>1005</v>
      </c>
      <c r="B63" s="10" t="s">
        <v>13</v>
      </c>
      <c r="C63" s="21">
        <f>+'[8]12'!$E$35/10^6</f>
        <v>8.7325100000000024E-3</v>
      </c>
      <c r="D63" s="21">
        <f>+'[8]12'!$F$35/10^6</f>
        <v>9.4959499999999978E-3</v>
      </c>
      <c r="E63" s="21">
        <f>+'[8]12'!$G$35/10^6</f>
        <v>1.0260010000000002E-2</v>
      </c>
      <c r="F63" s="21">
        <f>+'[8]12'!$I$35/10^6</f>
        <v>8.0536699999999989E-3</v>
      </c>
      <c r="G63" s="21">
        <f>+'[8]12'!$J$35/10^6</f>
        <v>6.7806999999999971E-3</v>
      </c>
      <c r="H63" s="21">
        <f>+'[8]12'!$K$35/10^6</f>
        <v>7.4080700000000001E-3</v>
      </c>
      <c r="I63" s="21">
        <f>+'[8]12'!$M$35/10^6</f>
        <v>9.6133500000000066E-3</v>
      </c>
      <c r="J63" s="21">
        <f>+'[8]12'!$N$35/10^6</f>
        <v>1.2612070000000006E-2</v>
      </c>
      <c r="K63" s="21">
        <f>+'[8]12'!$O$35/10^6</f>
        <v>8.9833999999999938E-3</v>
      </c>
      <c r="L63" s="21">
        <f>+'[8]12'!$Q$35/10^6</f>
        <v>8.1843000000000037E-3</v>
      </c>
      <c r="M63" s="21">
        <f>+'[8]12'!$R$35/10^6</f>
        <v>8.1746999999999966E-3</v>
      </c>
      <c r="N63" s="21">
        <f>+'[8]12'!$S$35/10^6</f>
        <v>6.3871200000000022E-3</v>
      </c>
      <c r="O63" s="22">
        <f t="shared" ref="O63:O89" si="4">SUM(C63:N63)</f>
        <v>0.10468585</v>
      </c>
    </row>
    <row r="64" spans="1:15">
      <c r="A64" s="10">
        <v>1006</v>
      </c>
      <c r="B64" s="10" t="s">
        <v>14</v>
      </c>
      <c r="C64" s="21">
        <f>+'[8]13'!$E$35/10^6</f>
        <v>0.13049384999999997</v>
      </c>
      <c r="D64" s="21">
        <f>+'[8]13'!$F$35/10^6</f>
        <v>0.10973203000000002</v>
      </c>
      <c r="E64" s="21">
        <f>+'[8]13'!$G$35/10^6</f>
        <v>0.11154774999999997</v>
      </c>
      <c r="F64" s="21">
        <f>+'[8]13'!$I$35/10^6</f>
        <v>0.11042032999999998</v>
      </c>
      <c r="G64" s="21">
        <f>+'[8]13'!$J$35/10^6</f>
        <v>0.11323890000000002</v>
      </c>
      <c r="H64" s="21">
        <f>+'[8]13'!$K$35/10^6</f>
        <v>0.1000389</v>
      </c>
      <c r="I64" s="21">
        <f>+'[8]13'!$M$35/10^6</f>
        <v>9.9496889999999991E-2</v>
      </c>
      <c r="J64" s="21">
        <f>+'[8]13'!$N$35/10^6</f>
        <v>7.6688969999999967E-2</v>
      </c>
      <c r="K64" s="21">
        <f>+'[8]13'!$O$35/10^6</f>
        <v>7.7783720000000001E-2</v>
      </c>
      <c r="L64" s="21">
        <f>+'[8]13'!$Q$35/10^6</f>
        <v>8.0432989999999996E-2</v>
      </c>
      <c r="M64" s="21">
        <f>+'[8]13'!$R$35/10^6</f>
        <v>8.8086729999999988E-2</v>
      </c>
      <c r="N64" s="21">
        <f>+'[8]13'!$S$35/10^6</f>
        <v>7.2310109999999983E-2</v>
      </c>
      <c r="O64" s="22">
        <f t="shared" si="4"/>
        <v>1.1702711699999999</v>
      </c>
    </row>
    <row r="65" spans="1:15">
      <c r="A65" s="10">
        <v>1007</v>
      </c>
      <c r="B65" s="10" t="s">
        <v>15</v>
      </c>
      <c r="C65" s="21">
        <f>+'[8]14'!$E$35/10^6</f>
        <v>0.143097</v>
      </c>
      <c r="D65" s="21">
        <f>+'[8]14'!$F$35/10^6</f>
        <v>0.154581</v>
      </c>
      <c r="E65" s="21">
        <f>+'[8]14'!$G$35/10^6</f>
        <v>0.16043399999999999</v>
      </c>
      <c r="F65" s="21">
        <f>+'[8]14'!$I$35/10^6</f>
        <v>0.26965099999999997</v>
      </c>
      <c r="G65" s="21">
        <f>+'[8]14'!$J$35/10^6</f>
        <v>0.25317699999999999</v>
      </c>
      <c r="H65" s="21">
        <f>+'[8]14'!$K$35/10^6</f>
        <v>0.18129799999999999</v>
      </c>
      <c r="I65" s="21">
        <f>+'[8]14'!$M$35/10^6</f>
        <v>0.152943</v>
      </c>
      <c r="J65" s="21">
        <f>+'[8]14'!$N$35/10^6</f>
        <v>0.143204</v>
      </c>
      <c r="K65" s="21">
        <f>+'[8]14'!$O$35/10^6</f>
        <v>0.13439699999999999</v>
      </c>
      <c r="L65" s="21">
        <f>+'[8]14'!$Q$35/10^6</f>
        <v>0.13882</v>
      </c>
      <c r="M65" s="21">
        <f>+'[8]14'!$R$35/10^6</f>
        <v>0.21374899999999999</v>
      </c>
      <c r="N65" s="21">
        <f>+'[8]14'!$S$35/10^6</f>
        <v>0.192136</v>
      </c>
      <c r="O65" s="22">
        <f t="shared" si="4"/>
        <v>2.1374869999999997</v>
      </c>
    </row>
    <row r="66" spans="1:15">
      <c r="A66" s="10">
        <v>1008</v>
      </c>
      <c r="B66" s="10" t="s">
        <v>16</v>
      </c>
      <c r="C66" s="21">
        <f>+'[8]15'!$E$35/10^6</f>
        <v>2.0125000000000001E-2</v>
      </c>
      <c r="D66" s="21">
        <f>+'[8]15'!$F$35/10^6</f>
        <v>2.1582E-2</v>
      </c>
      <c r="E66" s="21">
        <f>+'[8]15'!$G$35/10^6</f>
        <v>4.317979000000001E-2</v>
      </c>
      <c r="F66" s="21">
        <f>+'[8]15'!$I$35/10^6</f>
        <v>4.1068679999999996E-2</v>
      </c>
      <c r="G66" s="21">
        <f>+'[8]15'!$J$35/10^6</f>
        <v>3.9195970000000004E-2</v>
      </c>
      <c r="H66" s="21">
        <f>+'[8]15'!$K$35/10^6</f>
        <v>4.0012690000000004E-2</v>
      </c>
      <c r="I66" s="21">
        <f>+'[8]15'!$M$35/10^6</f>
        <v>4.2228500000000002E-2</v>
      </c>
      <c r="J66" s="21">
        <f>+'[8]15'!$N$35/10^6</f>
        <v>1.2142919999999984E-2</v>
      </c>
      <c r="K66" s="21">
        <f>+'[8]15'!$O$35/10^6</f>
        <v>1.6985010000000009E-2</v>
      </c>
      <c r="L66" s="21">
        <f>+'[8]15'!$Q$35/10^6</f>
        <v>2.175197999999998E-2</v>
      </c>
      <c r="M66" s="21">
        <f>+'[8]15'!$R$35/10^6</f>
        <v>2.8518850000000005E-2</v>
      </c>
      <c r="N66" s="21">
        <f>+'[8]15'!$S$35/10^6</f>
        <v>1.8581169999999998E-2</v>
      </c>
      <c r="O66" s="22">
        <f t="shared" si="4"/>
        <v>0.34537256</v>
      </c>
    </row>
    <row r="67" spans="1:15">
      <c r="A67" s="10">
        <v>1009</v>
      </c>
      <c r="B67" s="10" t="s">
        <v>17</v>
      </c>
      <c r="C67" s="21">
        <f>+'[8]16'!$E$35/10^6</f>
        <v>3.6090880000000006E-2</v>
      </c>
      <c r="D67" s="21">
        <f>+'[8]16'!$F$35/10^6</f>
        <v>3.0017089999999996E-2</v>
      </c>
      <c r="E67" s="21">
        <f>+'[8]16'!$G$35/10^6</f>
        <v>3.603470000000001E-2</v>
      </c>
      <c r="F67" s="21">
        <f>+'[8]16'!$I$35/10^6</f>
        <v>3.4616350000000004E-2</v>
      </c>
      <c r="G67" s="21">
        <f>+'[8]16'!$J$35/10^6</f>
        <v>3.4864950000000013E-2</v>
      </c>
      <c r="H67" s="21">
        <f>+'[8]16'!$K$35/10^6</f>
        <v>2.9971279999999999E-2</v>
      </c>
      <c r="I67" s="21">
        <f>+'[8]16'!$M$35/10^6</f>
        <v>3.053875E-2</v>
      </c>
      <c r="J67" s="21">
        <f>+'[8]16'!$N$35/10^6</f>
        <v>2.5901139999999986E-2</v>
      </c>
      <c r="K67" s="21">
        <f>+'[8]16'!$O$35/10^6</f>
        <v>2.8644170000000014E-2</v>
      </c>
      <c r="L67" s="21">
        <f>+'[8]16'!$Q$35/10^6</f>
        <v>3.2963719999999974E-2</v>
      </c>
      <c r="M67" s="21">
        <f>+'[8]16'!$R$35/10^6</f>
        <v>3.2230119999999994E-2</v>
      </c>
      <c r="N67" s="21">
        <f>+'[8]16'!$S$35/10^6</f>
        <v>3.4749750000000003E-2</v>
      </c>
      <c r="O67" s="22">
        <f t="shared" si="4"/>
        <v>0.38662289999999999</v>
      </c>
    </row>
    <row r="68" spans="1:15">
      <c r="A68" s="10">
        <v>1010</v>
      </c>
      <c r="B68" s="10" t="s">
        <v>19</v>
      </c>
      <c r="C68" s="21">
        <f>+'[8]18'!$E$35/10^6</f>
        <v>5.2833790000000005E-2</v>
      </c>
      <c r="D68" s="21">
        <f>+'[8]18'!$F$35/10^6</f>
        <v>5.2708309999999994E-2</v>
      </c>
      <c r="E68" s="21">
        <f>+'[8]18'!$G$35/10^6</f>
        <v>5.265829000000001E-2</v>
      </c>
      <c r="F68" s="21">
        <f>+'[8]18'!$I$35/10^6</f>
        <v>5.8513200000000008E-2</v>
      </c>
      <c r="G68" s="21">
        <f>+'[8]18'!$J$35/10^6</f>
        <v>5.6217250000000003E-2</v>
      </c>
      <c r="H68" s="21">
        <f>+'[8]18'!$K$35/10^6</f>
        <v>6.7840589999999992E-2</v>
      </c>
      <c r="I68" s="21">
        <f>+'[8]18'!$M$35/10^6</f>
        <v>6.2913499999999997E-2</v>
      </c>
      <c r="J68" s="21">
        <f>+'[8]18'!$N$35/10^6</f>
        <v>6.8131589999999992E-2</v>
      </c>
      <c r="K68" s="21">
        <f>+'[8]18'!$O$35/10^6</f>
        <v>5.241554000000001E-2</v>
      </c>
      <c r="L68" s="21">
        <f>+'[8]18'!$Q$35/10^6</f>
        <v>4.8534140000000017E-2</v>
      </c>
      <c r="M68" s="21">
        <f>+'[8]18'!$R$35/10^6</f>
        <v>4.6869070000000006E-2</v>
      </c>
      <c r="N68" s="21">
        <f>+'[8]18'!$S$35/10^6</f>
        <v>4.2260089999999993E-2</v>
      </c>
      <c r="O68" s="22">
        <f t="shared" si="4"/>
        <v>0.66189536000000004</v>
      </c>
    </row>
    <row r="69" spans="1:15">
      <c r="A69" s="10">
        <v>1011</v>
      </c>
      <c r="B69" s="10" t="s">
        <v>20</v>
      </c>
      <c r="C69" s="21">
        <f>+'[8]19'!$E$35/10^6</f>
        <v>1.7931199999999998E-2</v>
      </c>
      <c r="D69" s="21">
        <f>+'[8]19'!$F$35/10^6</f>
        <v>1.5594479999999996E-2</v>
      </c>
      <c r="E69" s="21">
        <f>+'[8]19'!$G$35/10^6</f>
        <v>1.243E-2</v>
      </c>
      <c r="F69" s="21">
        <f>+'[8]19'!$I$35/10^6</f>
        <v>3.2176499999999942E-3</v>
      </c>
      <c r="G69" s="21">
        <f>+'[8]19'!$J$35/10^6</f>
        <v>8.4543800000000044E-3</v>
      </c>
      <c r="H69" s="21">
        <f>+'[8]19'!$K$35/10^6</f>
        <v>2.6433380000000006E-2</v>
      </c>
      <c r="I69" s="21">
        <f>+'[8]19'!$M$35/10^6</f>
        <v>2.2697999999999999E-2</v>
      </c>
      <c r="J69" s="21">
        <f>+'[8]19'!$N$35/10^6</f>
        <v>4.9291000000000057E-3</v>
      </c>
      <c r="K69" s="21">
        <f>+'[8]19'!$O$35/10^6</f>
        <v>3.1266000000000059E-3</v>
      </c>
      <c r="L69" s="21">
        <f>+'[8]19'!$Q$35/10^6</f>
        <v>8.5349600000000064E-3</v>
      </c>
      <c r="M69" s="21">
        <f>+'[8]19'!$R$35/10^6</f>
        <v>6.8614600000000067E-3</v>
      </c>
      <c r="N69" s="21">
        <f>+'[8]19'!$S$35/10^6</f>
        <v>9.3977400000000051E-3</v>
      </c>
      <c r="O69" s="22">
        <f t="shared" si="4"/>
        <v>0.13960895000000004</v>
      </c>
    </row>
    <row r="70" spans="1:15">
      <c r="A70" s="10">
        <v>1012</v>
      </c>
      <c r="B70" s="10" t="s">
        <v>21</v>
      </c>
      <c r="C70" s="21">
        <f>+'[8]20'!$E$35/10^6</f>
        <v>9.2989000000000002E-2</v>
      </c>
      <c r="D70" s="21">
        <f>+'[8]20'!$F$35/10^6</f>
        <v>9.5177999999999999E-2</v>
      </c>
      <c r="E70" s="21">
        <f>+'[8]20'!$G$35/10^6</f>
        <v>9.2341999999999994E-2</v>
      </c>
      <c r="F70" s="21">
        <f>+'[8]20'!$I$35/10^6</f>
        <v>9.0934000000000001E-2</v>
      </c>
      <c r="G70" s="21">
        <f>+'[8]20'!$J$35/10^6</f>
        <v>9.0237999999999999E-2</v>
      </c>
      <c r="H70" s="21">
        <f>+'[8]20'!$K$35/10^6</f>
        <v>8.9626999999999998E-2</v>
      </c>
      <c r="I70" s="21">
        <f>+'[8]20'!$M$35/10^6</f>
        <v>8.1699999999999995E-2</v>
      </c>
      <c r="J70" s="21">
        <f>+'[8]20'!$N$35/10^6</f>
        <v>7.4520000000000003E-2</v>
      </c>
      <c r="K70" s="21">
        <f>+'[8]20'!$O$35/10^6</f>
        <v>7.0474999999999996E-2</v>
      </c>
      <c r="L70" s="21">
        <f>+'[8]20'!$Q$35/10^6</f>
        <v>0.113872</v>
      </c>
      <c r="M70" s="21">
        <f>+'[8]20'!$R$35/10^6</f>
        <v>9.0914999999999996E-2</v>
      </c>
      <c r="N70" s="21">
        <f>+'[8]20'!$S$35/10^6</f>
        <v>0.12895699999999999</v>
      </c>
      <c r="O70" s="22">
        <f t="shared" si="4"/>
        <v>1.1117469999999998</v>
      </c>
    </row>
    <row r="71" spans="1:15">
      <c r="A71" s="10">
        <v>1013</v>
      </c>
      <c r="B71" s="10" t="s">
        <v>22</v>
      </c>
      <c r="C71" s="21">
        <f>+'[8]21'!$E$35/10^6</f>
        <v>4.3899999999999998E-3</v>
      </c>
      <c r="D71" s="21">
        <f>+'[8]21'!$F$35/10^6</f>
        <v>4.5250000000000004E-3</v>
      </c>
      <c r="E71" s="21">
        <f>+'[8]21'!$G$35/10^6</f>
        <v>4.8260000000000004E-3</v>
      </c>
      <c r="F71" s="21">
        <f>+'[8]21'!$I$35/10^6</f>
        <v>4.7159999999999997E-3</v>
      </c>
      <c r="G71" s="21">
        <f>+'[8]21'!$J$35/10^6</f>
        <v>4.5799999999999999E-3</v>
      </c>
      <c r="H71" s="21">
        <f>+'[8]21'!$K$35/10^6</f>
        <v>4.8840000000000003E-3</v>
      </c>
      <c r="I71" s="21">
        <f>+'[8]21'!$M$35/10^6</f>
        <v>6.1659999999999996E-3</v>
      </c>
      <c r="J71" s="21">
        <f>+'[8]21'!$N$35/10^6</f>
        <v>6.4559999999999999E-3</v>
      </c>
      <c r="K71" s="21">
        <f>+'[8]21'!$O$35/10^6</f>
        <v>5.9020000000000001E-3</v>
      </c>
      <c r="L71" s="21">
        <f>+'[8]21'!$Q$35/10^6</f>
        <v>4.1780000000000003E-3</v>
      </c>
      <c r="M71" s="21">
        <f>+'[8]21'!$R$35/10^6</f>
        <v>4.1320000000000003E-3</v>
      </c>
      <c r="N71" s="21">
        <f>+'[8]21'!$S$35/10^6</f>
        <v>4.4099999999999999E-3</v>
      </c>
      <c r="O71" s="22">
        <f t="shared" si="4"/>
        <v>5.9164999999999995E-2</v>
      </c>
    </row>
    <row r="72" spans="1:15">
      <c r="A72" s="10">
        <v>1014</v>
      </c>
      <c r="B72" s="10" t="s">
        <v>23</v>
      </c>
      <c r="C72" s="21">
        <f>+'[8]22'!$E$35/10^6</f>
        <v>0.20172307000000006</v>
      </c>
      <c r="D72" s="21">
        <f>+'[8]22'!$F$35/10^6</f>
        <v>0.18532532000000007</v>
      </c>
      <c r="E72" s="21">
        <f>+'[8]22'!$G$35/10^6</f>
        <v>0.22627912</v>
      </c>
      <c r="F72" s="21">
        <f>+'[8]22'!$I$35/10^6</f>
        <v>0.21342296999999996</v>
      </c>
      <c r="G72" s="21">
        <f>+'[8]22'!$J$35/10^6</f>
        <v>0.17949215000000002</v>
      </c>
      <c r="H72" s="21">
        <f>+'[8]22'!$K$35/10^6</f>
        <v>0.27941367999999994</v>
      </c>
      <c r="I72" s="21">
        <f>+'[8]22'!$M$35/10^6</f>
        <v>0.23614883999999997</v>
      </c>
      <c r="J72" s="21">
        <f>+'[8]22'!$N$35/10^6</f>
        <v>0.11855295999999996</v>
      </c>
      <c r="K72" s="21">
        <f>+'[8]22'!$O$35/10^6</f>
        <v>0.11698041000000015</v>
      </c>
      <c r="L72" s="21">
        <f>+'[8]22'!$Q$35/10^6</f>
        <v>0.18181983999999984</v>
      </c>
      <c r="M72" s="21">
        <f>+'[8]22'!$R$35/10^6</f>
        <v>0.28285726</v>
      </c>
      <c r="N72" s="21">
        <f>+'[8]22'!$S$35/10^6</f>
        <v>0.18548670000000006</v>
      </c>
      <c r="O72" s="22">
        <f t="shared" si="4"/>
        <v>2.4075023200000003</v>
      </c>
    </row>
    <row r="73" spans="1:15">
      <c r="A73" s="10">
        <v>1015</v>
      </c>
      <c r="B73" s="10" t="s">
        <v>24</v>
      </c>
      <c r="C73" s="21">
        <f>+'[8]23'!$E$35/10^6</f>
        <v>3.2333899999999992E-2</v>
      </c>
      <c r="D73" s="21">
        <f>+'[8]23'!$F$35/10^6</f>
        <v>2.4905720000000003E-2</v>
      </c>
      <c r="E73" s="21">
        <f>+'[8]23'!$G$35/10^6</f>
        <v>2.3646E-2</v>
      </c>
      <c r="F73" s="21">
        <f>+'[8]23'!$I$35/10^6</f>
        <v>1.8621240000000001E-2</v>
      </c>
      <c r="G73" s="21">
        <f>+'[8]23'!$J$35/10^6</f>
        <v>1.6089420000000014E-2</v>
      </c>
      <c r="H73" s="21">
        <f>+'[8]23'!$K$35/10^6</f>
        <v>1.2994100000000007E-2</v>
      </c>
      <c r="I73" s="21">
        <f>+'[8]23'!$M$35/10^6</f>
        <v>1.700666000000001E-2</v>
      </c>
      <c r="J73" s="21">
        <f>+'[8]23'!$N$35/10^6</f>
        <v>1.3924499999999999E-2</v>
      </c>
      <c r="K73" s="21">
        <f>+'[8]23'!$O$35/10^6</f>
        <v>6.1474999999999976E-3</v>
      </c>
      <c r="L73" s="21">
        <f>+'[8]23'!$Q$35/10^6</f>
        <v>1.4450199999999996E-2</v>
      </c>
      <c r="M73" s="21">
        <f>+'[8]23'!$R$35/10^6</f>
        <v>1.477414E-2</v>
      </c>
      <c r="N73" s="21">
        <f>+'[8]23'!$S$35/10^6</f>
        <v>1.6833509999999996E-2</v>
      </c>
      <c r="O73" s="22">
        <f t="shared" si="4"/>
        <v>0.21172689</v>
      </c>
    </row>
    <row r="74" spans="1:15">
      <c r="A74" s="10">
        <v>1016</v>
      </c>
      <c r="B74" s="10" t="s">
        <v>25</v>
      </c>
      <c r="C74" s="21">
        <f>+'[8]24'!$E$35/10^6</f>
        <v>3.5547000000000002E-2</v>
      </c>
      <c r="D74" s="21">
        <f>+'[8]24'!$F$35/10^6</f>
        <v>3.1210000000000002E-2</v>
      </c>
      <c r="E74" s="21">
        <f>+'[8]24'!$G$35/10^6</f>
        <v>3.6562999999999998E-2</v>
      </c>
      <c r="F74" s="21">
        <f>+'[8]24'!$I$35/10^6</f>
        <v>4.0742559999999997E-2</v>
      </c>
      <c r="G74" s="21">
        <f>+'[8]24'!$J$35/10^6</f>
        <v>2.8812360000000002E-2</v>
      </c>
      <c r="H74" s="21">
        <f>+'[8]24'!$K$35/10^6</f>
        <v>5.2065300000000002E-2</v>
      </c>
      <c r="I74" s="21">
        <f>+'[8]24'!$M$35/10^6</f>
        <v>2.9624899999999996E-2</v>
      </c>
      <c r="J74" s="21">
        <f>+'[8]24'!$N$35/10^6</f>
        <v>1.9969100000000007E-2</v>
      </c>
      <c r="K74" s="21">
        <f>+'[8]24'!$O$35/10^6</f>
        <v>6.770800000000003E-3</v>
      </c>
      <c r="L74" s="21">
        <f>+'[8]24'!$Q$35/10^6</f>
        <v>2.3885899999999995E-2</v>
      </c>
      <c r="M74" s="21">
        <f>+'[8]24'!$R$35/10^6</f>
        <v>4.9914399999999991E-2</v>
      </c>
      <c r="N74" s="21">
        <f>+'[8]24'!$S$35/10^6</f>
        <v>4.4002699999999999E-2</v>
      </c>
      <c r="O74" s="22">
        <f t="shared" si="4"/>
        <v>0.39910802000000006</v>
      </c>
    </row>
    <row r="75" spans="1:15">
      <c r="A75" s="10">
        <v>1017</v>
      </c>
      <c r="B75" s="10" t="s">
        <v>26</v>
      </c>
      <c r="C75" s="21">
        <f>+'[8]25'!$E$35/10^6</f>
        <v>0.10031886999999999</v>
      </c>
      <c r="D75" s="21">
        <f>+'[8]25'!$F$35/10^6</f>
        <v>0.13710590999999997</v>
      </c>
      <c r="E75" s="21">
        <f>+'[8]25'!$G$35/10^6</f>
        <v>0.12603945000000003</v>
      </c>
      <c r="F75" s="21">
        <f>+'[8]25'!$I$35/10^6</f>
        <v>0.12484081</v>
      </c>
      <c r="G75" s="21">
        <f>+'[8]25'!$J$35/10^6</f>
        <v>0.10090132</v>
      </c>
      <c r="H75" s="21">
        <f>+'[8]25'!$K$35/10^6</f>
        <v>0.14418666999999999</v>
      </c>
      <c r="I75" s="21">
        <f>+'[8]25'!$M$35/10^6</f>
        <v>0.11870502000000002</v>
      </c>
      <c r="J75" s="21">
        <f>+'[8]25'!$N$35/10^6</f>
        <v>9.6843340000000028E-2</v>
      </c>
      <c r="K75" s="21">
        <f>+'[8]25'!$O$35/10^6</f>
        <v>0.12414446000000003</v>
      </c>
      <c r="L75" s="21">
        <f>+'[8]25'!$Q$35/10^6</f>
        <v>0.12431984000000003</v>
      </c>
      <c r="M75" s="21">
        <f>+'[8]25'!$R$35/10^6</f>
        <v>0.13871292999999998</v>
      </c>
      <c r="N75" s="21">
        <f>+'[8]25'!$S$35/10^6</f>
        <v>0.12310904999999998</v>
      </c>
      <c r="O75" s="22">
        <f t="shared" si="4"/>
        <v>1.4592276700000002</v>
      </c>
    </row>
    <row r="76" spans="1:15">
      <c r="A76" s="10">
        <v>1018</v>
      </c>
      <c r="B76" s="10" t="s">
        <v>27</v>
      </c>
      <c r="C76" s="21">
        <f>+'[8]26'!$E$35/10^6</f>
        <v>2.6520999999999999E-2</v>
      </c>
      <c r="D76" s="21">
        <f>+'[8]26'!$F$35/10^6</f>
        <v>2.2887000000000001E-2</v>
      </c>
      <c r="E76" s="21">
        <f>+'[8]26'!$G$35/10^6</f>
        <v>2.8091999999999999E-2</v>
      </c>
      <c r="F76" s="21">
        <f>+'[8]26'!$I$35/10^6</f>
        <v>2.7709999999999999E-2</v>
      </c>
      <c r="G76" s="21">
        <f>+'[8]26'!$J$35/10^6</f>
        <v>2.5520999999999999E-2</v>
      </c>
      <c r="H76" s="21">
        <f>+'[8]26'!$K$35/10^6</f>
        <v>2.6938E-2</v>
      </c>
      <c r="I76" s="21">
        <f>+'[8]26'!$M$35/10^6</f>
        <v>4.2243000000000003E-2</v>
      </c>
      <c r="J76" s="21">
        <f>+'[8]26'!$N$35/10^6</f>
        <v>3.2638E-2</v>
      </c>
      <c r="K76" s="21">
        <f>+'[8]26'!$O$35/10^6</f>
        <v>2.5319000000000001E-2</v>
      </c>
      <c r="L76" s="21">
        <f>+'[8]26'!$Q$35/10^6</f>
        <v>2.3900999999999999E-2</v>
      </c>
      <c r="M76" s="21">
        <f>+'[8]26'!$R$35/10^6</f>
        <v>2.3990000000000001E-2</v>
      </c>
      <c r="N76" s="21">
        <f>+'[8]26'!$S$35/10^6</f>
        <v>2.3675000000000002E-2</v>
      </c>
      <c r="O76" s="22">
        <f t="shared" si="4"/>
        <v>0.32943499999999998</v>
      </c>
    </row>
    <row r="77" spans="1:15">
      <c r="A77" s="10">
        <v>1019</v>
      </c>
      <c r="B77" s="10" t="s">
        <v>28</v>
      </c>
      <c r="C77" s="21">
        <f>+'[8]27'!$E$35/10^6</f>
        <v>2.0126000000000002E-2</v>
      </c>
      <c r="D77" s="21">
        <f>+'[8]27'!$F$35/10^6</f>
        <v>2.1226999999999999E-2</v>
      </c>
      <c r="E77" s="21">
        <f>+'[8]27'!$G$35/10^6</f>
        <v>2.0448000000000001E-2</v>
      </c>
      <c r="F77" s="21">
        <f>+'[8]27'!$I$35/10^6</f>
        <v>1.6896000000000001E-2</v>
      </c>
      <c r="G77" s="21">
        <f>+'[8]27'!$J$35/10^6</f>
        <v>1.6900999999999999E-2</v>
      </c>
      <c r="H77" s="21">
        <f>+'[8]27'!$K$35/10^6</f>
        <v>1.8565000000000002E-2</v>
      </c>
      <c r="I77" s="21">
        <f>+'[8]27'!$M$35/10^6</f>
        <v>2.2334E-2</v>
      </c>
      <c r="J77" s="21">
        <f>+'[8]27'!$N$35/10^6</f>
        <v>1.6147999999999999E-2</v>
      </c>
      <c r="K77" s="21">
        <f>+'[8]27'!$O$35/10^6</f>
        <v>1.6146000000000001E-2</v>
      </c>
      <c r="L77" s="21">
        <f>+'[8]27'!$Q$35/10^6</f>
        <v>1.9275E-2</v>
      </c>
      <c r="M77" s="21">
        <f>+'[8]27'!$R$35/10^6</f>
        <v>1.7881000000000001E-2</v>
      </c>
      <c r="N77" s="21">
        <f>+'[8]27'!$S$35/10^6</f>
        <v>1.6247000000000001E-2</v>
      </c>
      <c r="O77" s="22">
        <f t="shared" si="4"/>
        <v>0.22219400000000003</v>
      </c>
    </row>
    <row r="78" spans="1:15">
      <c r="A78" s="10">
        <v>1020</v>
      </c>
      <c r="B78" s="10" t="s">
        <v>29</v>
      </c>
      <c r="C78" s="21">
        <f>+'[8]28'!$E$35/10^6</f>
        <v>9.0307999999999999E-2</v>
      </c>
      <c r="D78" s="21">
        <f>+'[8]28'!$F$35/10^6</f>
        <v>0.112399</v>
      </c>
      <c r="E78" s="21">
        <f>+'[8]28'!$G$35/10^6</f>
        <v>0.106876</v>
      </c>
      <c r="F78" s="21">
        <f>+'[8]28'!$I$35/10^6</f>
        <v>0.10383299999999999</v>
      </c>
      <c r="G78" s="21">
        <f>+'[8]28'!$J$35/10^6</f>
        <v>8.7499999999999994E-2</v>
      </c>
      <c r="H78" s="21">
        <f>+'[8]28'!$K$35/10^6</f>
        <v>0.10222299999999999</v>
      </c>
      <c r="I78" s="21">
        <f>+'[8]28'!$M$35/10^6</f>
        <v>8.6636000000000005E-2</v>
      </c>
      <c r="J78" s="21">
        <f>+'[8]28'!$N$35/10^6</f>
        <v>9.1994999999999993E-2</v>
      </c>
      <c r="K78" s="21">
        <f>+'[8]28'!$O$35/10^6</f>
        <v>5.8399E-2</v>
      </c>
      <c r="L78" s="21">
        <f>+'[8]28'!$Q$35/10^6</f>
        <v>9.7920999999999994E-2</v>
      </c>
      <c r="M78" s="21">
        <f>+'[8]28'!$R$35/10^6</f>
        <v>0.131163</v>
      </c>
      <c r="N78" s="21">
        <f>+'[8]28'!$S$35/10^6</f>
        <v>0.11151800000000001</v>
      </c>
      <c r="O78" s="22">
        <f t="shared" si="4"/>
        <v>1.180771</v>
      </c>
    </row>
    <row r="79" spans="1:15">
      <c r="A79" s="10">
        <v>1021</v>
      </c>
      <c r="B79" s="10" t="s">
        <v>30</v>
      </c>
      <c r="C79" s="21">
        <f>+'[8]29'!$E$35/10^6</f>
        <v>1.3963E-2</v>
      </c>
      <c r="D79" s="21">
        <f>+'[8]29'!$F$35/10^6</f>
        <v>1.8436999999999999E-2</v>
      </c>
      <c r="E79" s="21">
        <f>+'[8]29'!$G$35/10^6</f>
        <v>1.8911000000000001E-2</v>
      </c>
      <c r="F79" s="21">
        <f>+'[8]29'!$I$35/10^6</f>
        <v>2.1113E-2</v>
      </c>
      <c r="G79" s="21">
        <f>+'[8]29'!$J$35/10^6</f>
        <v>1.9434E-2</v>
      </c>
      <c r="H79" s="21">
        <f>+'[8]29'!$K$35/10^6</f>
        <v>2.1600999999999999E-2</v>
      </c>
      <c r="I79" s="21">
        <f>+'[8]29'!$M$35/10^6</f>
        <v>2.5075E-2</v>
      </c>
      <c r="J79" s="21">
        <f>+'[8]29'!$N$35/10^6</f>
        <v>2.3435999999999998E-2</v>
      </c>
      <c r="K79" s="21">
        <f>+'[8]29'!$O$35/10^6</f>
        <v>2.2648999999999999E-2</v>
      </c>
      <c r="L79" s="21">
        <f>+'[8]29'!$Q$35/10^6</f>
        <v>2.2880999999999999E-2</v>
      </c>
      <c r="M79" s="21">
        <f>+'[8]29'!$R$35/10^6</f>
        <v>1.8675000000000001E-2</v>
      </c>
      <c r="N79" s="21">
        <f>+'[8]29'!$S$35/10^6</f>
        <v>2.9090000000000001E-2</v>
      </c>
      <c r="O79" s="22">
        <f t="shared" si="4"/>
        <v>0.25526500000000002</v>
      </c>
    </row>
    <row r="80" spans="1:15">
      <c r="A80" s="10">
        <v>1022</v>
      </c>
      <c r="B80" s="10" t="s">
        <v>31</v>
      </c>
      <c r="C80" s="21">
        <f>+'[8]30'!$E$35/10^6</f>
        <v>0.17577799999999999</v>
      </c>
      <c r="D80" s="21">
        <f>+'[8]30'!$F$35/10^6</f>
        <v>5.7799999999999997E-2</v>
      </c>
      <c r="E80" s="21">
        <f>+'[8]30'!$G$35/10^6</f>
        <v>0.13831599999999999</v>
      </c>
      <c r="F80" s="21">
        <f>+'[8]30'!$I$35/10^6</f>
        <v>0.16941000000000001</v>
      </c>
      <c r="G80" s="21">
        <f>+'[8]30'!$J$35/10^6</f>
        <v>0.14202500000000001</v>
      </c>
      <c r="H80" s="21">
        <f>+'[8]30'!$K$35/10^6</f>
        <v>0.206149</v>
      </c>
      <c r="I80" s="21">
        <f>+'[8]30'!$M$35/10^6</f>
        <v>0.14405100000000001</v>
      </c>
      <c r="J80" s="21">
        <f>+'[8]30'!$N$35/10^6</f>
        <v>0.118808</v>
      </c>
      <c r="K80" s="21">
        <f>+'[8]30'!$O$35/10^6</f>
        <v>9.6652000000000002E-2</v>
      </c>
      <c r="L80" s="21">
        <f>+'[8]30'!$Q$35/10^6</f>
        <v>0.104046</v>
      </c>
      <c r="M80" s="21">
        <f>+'[8]30'!$R$35/10^6</f>
        <v>0.15417400000000001</v>
      </c>
      <c r="N80" s="21">
        <f>+'[8]30'!$S$35/10^6</f>
        <v>0.110024</v>
      </c>
      <c r="O80" s="22">
        <f t="shared" si="4"/>
        <v>1.6172330000000001</v>
      </c>
    </row>
    <row r="81" spans="1:15">
      <c r="A81" s="10">
        <v>1023</v>
      </c>
      <c r="B81" s="10" t="s">
        <v>32</v>
      </c>
      <c r="C81" s="21">
        <f>+'[8]31'!$E$35/10^6</f>
        <v>4.1202000000000003E-2</v>
      </c>
      <c r="D81" s="21">
        <f>+'[8]31'!$F$35/10^6</f>
        <v>3.6824999999999997E-2</v>
      </c>
      <c r="E81" s="21">
        <f>+'[8]31'!$G$35/10^6</f>
        <v>4.0908E-2</v>
      </c>
      <c r="F81" s="21">
        <f>+'[8]31'!$I$35/10^6</f>
        <v>3.2686E-2</v>
      </c>
      <c r="G81" s="21">
        <f>+'[8]31'!$J$35/10^6</f>
        <v>2.9071E-2</v>
      </c>
      <c r="H81" s="21">
        <f>+'[8]31'!$K$35/10^6</f>
        <v>3.1486E-2</v>
      </c>
      <c r="I81" s="21">
        <f>+'[8]31'!$M$35/10^6</f>
        <v>2.1162E-2</v>
      </c>
      <c r="J81" s="21">
        <f>+'[8]31'!$N$35/10^6</f>
        <v>1.9272999999999998E-2</v>
      </c>
      <c r="K81" s="21">
        <f>+'[8]31'!$O$35/10^6</f>
        <v>1.8038999999999999E-2</v>
      </c>
      <c r="L81" s="21">
        <f>+'[8]31'!$Q$35/10^6</f>
        <v>1.4881E-2</v>
      </c>
      <c r="M81" s="21">
        <f>+'[8]31'!$R$35/10^6</f>
        <v>2.9801999999999999E-2</v>
      </c>
      <c r="N81" s="21">
        <f>+'[8]31'!$S$35/10^6</f>
        <v>2.3914000000000001E-2</v>
      </c>
      <c r="O81" s="22">
        <f t="shared" si="4"/>
        <v>0.33924899999999997</v>
      </c>
    </row>
    <row r="82" spans="1:15">
      <c r="A82" s="10">
        <v>1024</v>
      </c>
      <c r="B82" s="10" t="s">
        <v>33</v>
      </c>
      <c r="C82" s="21">
        <f>+'[8]32'!$E$35/10^6</f>
        <v>0.13446353000000003</v>
      </c>
      <c r="D82" s="21">
        <f>+'[8]32'!$F$35/10^6</f>
        <v>0.10672819000000006</v>
      </c>
      <c r="E82" s="21">
        <f>+'[8]32'!$G$35/10^6</f>
        <v>0.17822288</v>
      </c>
      <c r="F82" s="21">
        <f>+'[8]32'!$I$35/10^6</f>
        <v>0.16611057000000007</v>
      </c>
      <c r="G82" s="21">
        <f>+'[8]32'!$J$35/10^6</f>
        <v>0.15577318000000004</v>
      </c>
      <c r="H82" s="21">
        <f>+'[8]32'!$K$35/10^6</f>
        <v>0.20748252000000003</v>
      </c>
      <c r="I82" s="21">
        <f>+'[8]32'!$M$35/10^6</f>
        <v>0.14156903000000004</v>
      </c>
      <c r="J82" s="21">
        <f>+'[8]32'!$N$35/10^6</f>
        <v>0.12632227000000001</v>
      </c>
      <c r="K82" s="21">
        <f>+'[8]32'!$O$35/10^6</f>
        <v>0.10374828000000003</v>
      </c>
      <c r="L82" s="21">
        <f>+'[8]32'!$Q$35/10^6</f>
        <v>0.111973</v>
      </c>
      <c r="M82" s="21">
        <f>+'[8]32'!$R$35/10^6</f>
        <v>0.20090902000000002</v>
      </c>
      <c r="N82" s="21">
        <f>+'[8]32'!$S$35/10^6</f>
        <v>0.12828194999999995</v>
      </c>
      <c r="O82" s="22">
        <f t="shared" si="4"/>
        <v>1.7615844200000004</v>
      </c>
    </row>
    <row r="83" spans="1:15">
      <c r="A83" s="10">
        <v>1025</v>
      </c>
      <c r="B83" s="10" t="s">
        <v>34</v>
      </c>
      <c r="C83" s="21">
        <f>+'[8]33'!$E$35/10^6</f>
        <v>2.7059660000000003E-2</v>
      </c>
      <c r="D83" s="21">
        <f>+'[8]33'!$F$35/10^6</f>
        <v>2.0395869999999997E-2</v>
      </c>
      <c r="E83" s="21">
        <f>+'[8]33'!$G$35/10^6</f>
        <v>3.0984999999999999E-2</v>
      </c>
      <c r="F83" s="21">
        <f>+'[8]33'!$I$35/10^6</f>
        <v>2.713817E-2</v>
      </c>
      <c r="G83" s="21">
        <f>+'[8]33'!$J$35/10^6</f>
        <v>3.4468039999999991E-2</v>
      </c>
      <c r="H83" s="21">
        <f>+'[8]33'!$K$35/10^6</f>
        <v>3.8566960000000004E-2</v>
      </c>
      <c r="I83" s="21">
        <f>+'[8]33'!$M$35/10^6</f>
        <v>2.5175179999999991E-2</v>
      </c>
      <c r="J83" s="21">
        <f>+'[8]33'!$N$35/10^6</f>
        <v>2.4049279999999999E-2</v>
      </c>
      <c r="K83" s="21">
        <f>+'[8]33'!$O$35/10^6</f>
        <v>3.0659020000000019E-2</v>
      </c>
      <c r="L83" s="21">
        <f>+'[8]33'!$Q$35/10^6</f>
        <v>3.1638059999999996E-2</v>
      </c>
      <c r="M83" s="21">
        <f>+'[8]33'!$R$35/10^6</f>
        <v>4.6875899999999991E-2</v>
      </c>
      <c r="N83" s="21">
        <f>+'[8]33'!$S$35/10^6</f>
        <v>3.7167049999999986E-2</v>
      </c>
      <c r="O83" s="22">
        <f t="shared" si="4"/>
        <v>0.37417818999999997</v>
      </c>
    </row>
    <row r="84" spans="1:15">
      <c r="A84" s="10">
        <v>1026</v>
      </c>
      <c r="B84" s="10" t="s">
        <v>35</v>
      </c>
      <c r="C84" s="21">
        <f>+'[8]34'!$E$35/10^6</f>
        <v>7.6010000000000001E-3</v>
      </c>
      <c r="D84" s="21">
        <f>+'[8]34'!$F$35/10^6</f>
        <v>7.6361100000000006E-3</v>
      </c>
      <c r="E84" s="21">
        <f>+'[8]34'!$G$35/10^6</f>
        <v>4.638709999999999E-3</v>
      </c>
      <c r="F84" s="21">
        <f>+'[8]34'!$I$35/10^6</f>
        <v>6.8020400000000005E-3</v>
      </c>
      <c r="G84" s="21">
        <f>+'[8]34'!$J$35/10^6</f>
        <v>2.697779999999999E-3</v>
      </c>
      <c r="H84" s="21">
        <f>+'[8]34'!$K$35/10^6</f>
        <v>1.3169300000000004E-2</v>
      </c>
      <c r="I84" s="21">
        <f>+'[8]34'!$M$35/10^6</f>
        <v>4.1021599999999962E-3</v>
      </c>
      <c r="J84" s="21">
        <f>+'[8]34'!$N$35/10^6</f>
        <v>5.0354700000000011E-3</v>
      </c>
      <c r="K84" s="21">
        <f>+'[8]34'!$O$35/10^6</f>
        <v>7.4465699999999996E-3</v>
      </c>
      <c r="L84" s="21">
        <f>+'[8]34'!$Q$35/10^6</f>
        <v>6.3200199999999965E-3</v>
      </c>
      <c r="M84" s="21">
        <f>+'[8]34'!$R$35/10^6</f>
        <v>8.106270000000004E-3</v>
      </c>
      <c r="N84" s="21">
        <f>+'[8]34'!$S$35/10^6</f>
        <v>2.5021800000000001E-3</v>
      </c>
      <c r="O84" s="22">
        <f t="shared" si="4"/>
        <v>7.6057610000000012E-2</v>
      </c>
    </row>
    <row r="85" spans="1:15">
      <c r="A85" s="10">
        <v>1027</v>
      </c>
      <c r="B85" s="10" t="s">
        <v>36</v>
      </c>
      <c r="C85" s="21">
        <f>+'[8]35'!$E$35/10^6</f>
        <v>1.2447E-2</v>
      </c>
      <c r="D85" s="21">
        <f>+'[8]35'!$F$35/10^6</f>
        <v>1.0511E-2</v>
      </c>
      <c r="E85" s="21">
        <f>+'[8]35'!$G$35/10^6</f>
        <v>1.0836E-2</v>
      </c>
      <c r="F85" s="21">
        <f>+'[8]35'!$I$35/10^6</f>
        <v>1.0703000000000001E-2</v>
      </c>
      <c r="G85" s="21">
        <f>+'[8]35'!$J$35/10^6</f>
        <v>1.0808E-2</v>
      </c>
      <c r="H85" s="21">
        <f>+'[8]35'!$K$35/10^6</f>
        <v>1.426E-2</v>
      </c>
      <c r="I85" s="21">
        <f>+'[8]35'!$M$35/10^6</f>
        <v>1.6431000000000001E-2</v>
      </c>
      <c r="J85" s="21">
        <f>+'[8]35'!$N$35/10^6</f>
        <v>9.5149999999999992E-3</v>
      </c>
      <c r="K85" s="21">
        <f>+'[8]35'!$O$35/10^6</f>
        <v>7.4679999999999998E-3</v>
      </c>
      <c r="L85" s="21">
        <f>+'[8]35'!$Q$35/10^6</f>
        <v>7.2240000000000004E-3</v>
      </c>
      <c r="M85" s="21">
        <f>+'[8]35'!$R$35/10^6</f>
        <v>1.1645000000000001E-2</v>
      </c>
      <c r="N85" s="21">
        <f>+'[8]35'!$S$35/10^6</f>
        <v>1.2272E-2</v>
      </c>
      <c r="O85" s="22">
        <f t="shared" si="4"/>
        <v>0.13411999999999999</v>
      </c>
    </row>
    <row r="86" spans="1:15">
      <c r="A86" s="10">
        <v>1028</v>
      </c>
      <c r="B86" s="10" t="s">
        <v>37</v>
      </c>
      <c r="C86" s="21">
        <f>+'[8]36'!$E$35/10^6</f>
        <v>0.120119</v>
      </c>
      <c r="D86" s="21">
        <f>+'[8]36'!$F$35/10^6</f>
        <v>0.126915</v>
      </c>
      <c r="E86" s="21">
        <f>+'[8]36'!$G$35/10^6</f>
        <v>0.12917899999999999</v>
      </c>
      <c r="F86" s="21">
        <f>+'[8]36'!$I$35/10^6</f>
        <v>0.141678</v>
      </c>
      <c r="G86" s="21">
        <f>+'[8]36'!$J$35/10^6</f>
        <v>0.12221700000000001</v>
      </c>
      <c r="H86" s="21">
        <f>+'[8]36'!$K$35/10^6</f>
        <v>0.12281599999999999</v>
      </c>
      <c r="I86" s="21">
        <f>+'[8]36'!$M$35/10^6</f>
        <v>0.12759599999999999</v>
      </c>
      <c r="J86" s="21">
        <f>+'[8]36'!$N$35/10^6</f>
        <v>0.12923799999999999</v>
      </c>
      <c r="K86" s="21">
        <f>+'[8]36'!$O$35/10^6</f>
        <v>0.12662699999999999</v>
      </c>
      <c r="L86" s="21">
        <f>+'[8]36'!$Q$35/10^6</f>
        <v>0.14557300000000001</v>
      </c>
      <c r="M86" s="21">
        <f>+'[8]36'!$R$35/10^6</f>
        <v>0.137215</v>
      </c>
      <c r="N86" s="21">
        <f>+'[8]36'!$S$35/10^6</f>
        <v>0.10668800000000001</v>
      </c>
      <c r="O86" s="22">
        <f t="shared" si="4"/>
        <v>1.5358610000000001</v>
      </c>
    </row>
    <row r="87" spans="1:15">
      <c r="A87" s="10">
        <v>1029</v>
      </c>
      <c r="B87" s="10" t="s">
        <v>38</v>
      </c>
      <c r="C87" s="21">
        <f>+'[8]37'!$E$35/10^6</f>
        <v>8.1290000000000008E-3</v>
      </c>
      <c r="D87" s="21">
        <f>+'[8]37'!$F$35/10^6</f>
        <v>9.1240000000000002E-3</v>
      </c>
      <c r="E87" s="21">
        <f>+'[8]37'!$G$35/10^6</f>
        <v>9.0449999999999992E-3</v>
      </c>
      <c r="F87" s="21">
        <f>+'[8]37'!$I$35/10^6</f>
        <v>9.7800000000000005E-3</v>
      </c>
      <c r="G87" s="21">
        <f>+'[8]37'!$J$35/10^6</f>
        <v>9.469E-3</v>
      </c>
      <c r="H87" s="21">
        <f>+'[8]37'!$K$35/10^6</f>
        <v>9.1940000000000008E-3</v>
      </c>
      <c r="I87" s="21">
        <f>+'[8]37'!$M$35/10^6</f>
        <v>1.0533000000000001E-2</v>
      </c>
      <c r="J87" s="21">
        <f>+'[8]37'!$N$35/10^6</f>
        <v>1.2699E-2</v>
      </c>
      <c r="K87" s="21">
        <f>+'[8]37'!$O$35/10^6</f>
        <v>6.1240000000000001E-3</v>
      </c>
      <c r="L87" s="21">
        <f>+'[8]37'!$Q$35/10^6</f>
        <v>9.1459999999999996E-3</v>
      </c>
      <c r="M87" s="21">
        <f>+'[8]37'!$R$35/10^6</f>
        <v>9.3279999999999995E-3</v>
      </c>
      <c r="N87" s="21">
        <f>+'[8]37'!$S$35/10^6</f>
        <v>9.3970000000000008E-3</v>
      </c>
      <c r="O87" s="22">
        <f t="shared" si="4"/>
        <v>0.11196800000000001</v>
      </c>
    </row>
    <row r="88" spans="1:15">
      <c r="A88" s="15">
        <v>1030</v>
      </c>
      <c r="B88" s="15" t="s">
        <v>18</v>
      </c>
      <c r="C88" s="23">
        <f>+'[8]17'!$E$35/10^6</f>
        <v>1.2455000000000001E-2</v>
      </c>
      <c r="D88" s="23">
        <f>+'[8]17'!$F$35/10^6</f>
        <v>1.4274999999999999E-2</v>
      </c>
      <c r="E88" s="23">
        <f>+'[8]17'!$G$35/10^6</f>
        <v>1.3733E-2</v>
      </c>
      <c r="F88" s="23">
        <f>+'[8]17'!$I$35/10^6</f>
        <v>1.4133E-2</v>
      </c>
      <c r="G88" s="23">
        <f>+'[8]17'!$J$35/10^6</f>
        <v>1.3589E-2</v>
      </c>
      <c r="H88" s="23">
        <f>+'[8]17'!$K$35/10^6</f>
        <v>1.1735000000000001E-2</v>
      </c>
      <c r="I88" s="23">
        <f>+'[8]17'!$M$35/10^6</f>
        <v>1.1769E-2</v>
      </c>
      <c r="J88" s="23">
        <f>+'[8]17'!$N$35/10^6</f>
        <v>1.0805E-2</v>
      </c>
      <c r="K88" s="23">
        <f>+'[8]17'!$O$35/10^6</f>
        <v>9.7380000000000001E-3</v>
      </c>
      <c r="L88" s="23">
        <f>+'[8]17'!$Q$35/10^6</f>
        <v>1.3102000000000001E-2</v>
      </c>
      <c r="M88" s="23">
        <f>+'[8]17'!$R$35/10^6</f>
        <v>1.6303000000000002E-2</v>
      </c>
      <c r="N88" s="23">
        <f>+'[8]17'!$S$35/10^6</f>
        <v>1.3200999999999999E-2</v>
      </c>
      <c r="O88" s="24">
        <f t="shared" si="4"/>
        <v>0.15483799999999998</v>
      </c>
    </row>
    <row r="89" spans="1:15">
      <c r="A89" s="4">
        <v>10300</v>
      </c>
      <c r="B89" s="4" t="s">
        <v>60</v>
      </c>
      <c r="C89" s="18">
        <f>SUM(C62:C88)</f>
        <v>2.5384900300000002</v>
      </c>
      <c r="D89" s="18">
        <f t="shared" ref="D89:N89" si="5">SUM(D62:D88)</f>
        <v>2.6864176400000002</v>
      </c>
      <c r="E89" s="18">
        <f t="shared" si="5"/>
        <v>3.1146800100000003</v>
      </c>
      <c r="F89" s="18">
        <f t="shared" si="5"/>
        <v>2.8815286500000004</v>
      </c>
      <c r="G89" s="18">
        <f t="shared" si="5"/>
        <v>2.7582014000000004</v>
      </c>
      <c r="H89" s="18">
        <f t="shared" si="5"/>
        <v>3.3347606899999995</v>
      </c>
      <c r="I89" s="18">
        <f t="shared" si="5"/>
        <v>2.35960284</v>
      </c>
      <c r="J89" s="18">
        <f t="shared" si="5"/>
        <v>2.2448120099999995</v>
      </c>
      <c r="K89" s="18">
        <f t="shared" si="5"/>
        <v>1.8430651400000007</v>
      </c>
      <c r="L89" s="18">
        <f t="shared" si="5"/>
        <v>2.4753562299999987</v>
      </c>
      <c r="M89" s="18">
        <f t="shared" si="5"/>
        <v>3.1764354199999998</v>
      </c>
      <c r="N89" s="18">
        <f t="shared" si="5"/>
        <v>2.3821320699999999</v>
      </c>
      <c r="O89" s="18">
        <f t="shared" si="4"/>
        <v>31.795482130000003</v>
      </c>
    </row>
    <row r="90" spans="1:15">
      <c r="A90" s="32"/>
      <c r="B90" s="32"/>
      <c r="C90"/>
      <c r="D90"/>
      <c r="E90"/>
      <c r="F90"/>
      <c r="G90"/>
      <c r="H90"/>
      <c r="I90"/>
      <c r="J90"/>
      <c r="K90"/>
      <c r="L90"/>
      <c r="M90"/>
      <c r="N90"/>
      <c r="O90" s="32"/>
    </row>
    <row r="91" spans="1:15">
      <c r="A91" s="3" t="s">
        <v>55</v>
      </c>
      <c r="B91" s="3" t="s">
        <v>41</v>
      </c>
      <c r="C91" s="3" t="s">
        <v>0</v>
      </c>
      <c r="D91" s="3" t="s">
        <v>1</v>
      </c>
      <c r="E91" s="3" t="s">
        <v>2</v>
      </c>
      <c r="F91" s="3" t="s">
        <v>3</v>
      </c>
      <c r="G91" s="3" t="s">
        <v>4</v>
      </c>
      <c r="H91" s="3" t="s">
        <v>5</v>
      </c>
      <c r="I91" s="3" t="s">
        <v>6</v>
      </c>
      <c r="J91" s="3" t="s">
        <v>7</v>
      </c>
      <c r="K91" s="3" t="s">
        <v>8</v>
      </c>
      <c r="L91" s="3" t="s">
        <v>9</v>
      </c>
      <c r="M91" s="3" t="s">
        <v>10</v>
      </c>
      <c r="N91" s="3" t="s">
        <v>11</v>
      </c>
      <c r="O91" s="3" t="s">
        <v>60</v>
      </c>
    </row>
    <row r="92" spans="1:15">
      <c r="A92" s="7">
        <v>1004</v>
      </c>
      <c r="B92" s="7" t="s">
        <v>99</v>
      </c>
      <c r="C92" s="26">
        <f>+'[8]11'!$E$37</f>
        <v>27.017662116249962</v>
      </c>
      <c r="D92" s="26">
        <f>+'[8]11'!$F$37</f>
        <v>31.349777055136958</v>
      </c>
      <c r="E92" s="26">
        <f>+'[8]11'!$G$37</f>
        <v>35.158890622164961</v>
      </c>
      <c r="F92" s="26">
        <f>+'[8]11'!$I$37</f>
        <v>28.334905760050678</v>
      </c>
      <c r="G92" s="26">
        <f>+'[8]11'!$J$37</f>
        <v>30.025813137183949</v>
      </c>
      <c r="H92" s="26">
        <f>+'[8]11'!$K$37</f>
        <v>36.057629551579467</v>
      </c>
      <c r="I92" s="26">
        <f>+'[8]11'!$M$37</f>
        <v>20.185046254417696</v>
      </c>
      <c r="J92" s="26">
        <f>+'[8]11'!$N$37</f>
        <v>23.963004455349402</v>
      </c>
      <c r="K92" s="26">
        <f>+'[8]11'!$O$37</f>
        <v>18.379467819142999</v>
      </c>
      <c r="L92" s="26">
        <f>+'[8]11'!$Q$37</f>
        <v>28.218334511745862</v>
      </c>
      <c r="M92" s="26">
        <f>+'[8]11'!$R$37</f>
        <v>34.37416082040393</v>
      </c>
      <c r="N92" s="26">
        <f>+'[8]11'!$S$37</f>
        <v>23.934153874396046</v>
      </c>
      <c r="O92" s="27">
        <f>+'[8]11'!$T$37</f>
        <v>28.260206497387401</v>
      </c>
    </row>
    <row r="93" spans="1:15">
      <c r="A93" s="10">
        <v>1005</v>
      </c>
      <c r="B93" s="10" t="s">
        <v>13</v>
      </c>
      <c r="C93" s="28">
        <f>+'[8]12'!$E$37</f>
        <v>15.630748533449946</v>
      </c>
      <c r="D93" s="28">
        <f>+'[8]12'!$F$37</f>
        <v>17.251891477473496</v>
      </c>
      <c r="E93" s="28">
        <f>+'[8]12'!$G$37</f>
        <v>18.038940513926455</v>
      </c>
      <c r="F93" s="28">
        <f>+'[8]12'!$I$37</f>
        <v>13.512037094360126</v>
      </c>
      <c r="G93" s="28">
        <f>+'[8]12'!$J$37</f>
        <v>12.763742665840933</v>
      </c>
      <c r="H93" s="28">
        <f>+'[8]12'!$K$37</f>
        <v>14.305969113071123</v>
      </c>
      <c r="I93" s="28">
        <f>+'[8]12'!$M$37</f>
        <v>13.650217567714366</v>
      </c>
      <c r="J93" s="28">
        <f>+'[8]12'!$N$37</f>
        <v>16.387171145849567</v>
      </c>
      <c r="K93" s="28">
        <f>+'[8]12'!$O$37</f>
        <v>13.341273683679008</v>
      </c>
      <c r="L93" s="28">
        <f>+'[8]12'!$Q$37</f>
        <v>14.056743606082106</v>
      </c>
      <c r="M93" s="28">
        <f>+'[8]12'!$R$37</f>
        <v>14.285764215949259</v>
      </c>
      <c r="N93" s="28">
        <f>+'[8]12'!$S$37</f>
        <v>10.992920740241496</v>
      </c>
      <c r="O93" s="29">
        <f>+'[8]12'!$T$37</f>
        <v>14.528162597525837</v>
      </c>
    </row>
    <row r="94" spans="1:15">
      <c r="A94" s="10">
        <v>1006</v>
      </c>
      <c r="B94" s="10" t="s">
        <v>14</v>
      </c>
      <c r="C94" s="28">
        <f>+'[8]13'!$E$37</f>
        <v>38.977037231605053</v>
      </c>
      <c r="D94" s="28">
        <f>+'[8]13'!$F$37</f>
        <v>32.763357598908627</v>
      </c>
      <c r="E94" s="28">
        <f>+'[8]13'!$G$37</f>
        <v>33.698313621411032</v>
      </c>
      <c r="F94" s="28">
        <f>+'[8]13'!$I$37</f>
        <v>32.05225424903</v>
      </c>
      <c r="G94" s="28">
        <f>+'[8]13'!$J$37</f>
        <v>33.739518495090834</v>
      </c>
      <c r="H94" s="28">
        <f>+'[8]13'!$K$37</f>
        <v>31.379431973966454</v>
      </c>
      <c r="I94" s="28">
        <f>+'[8]13'!$M$37</f>
        <v>28.093451849805508</v>
      </c>
      <c r="J94" s="28">
        <f>+'[8]13'!$N$37</f>
        <v>21.305452532750589</v>
      </c>
      <c r="K94" s="28">
        <f>+'[8]13'!$O$37</f>
        <v>23.553484595310351</v>
      </c>
      <c r="L94" s="28">
        <f>+'[8]13'!$Q$37</f>
        <v>26.994651176660252</v>
      </c>
      <c r="M94" s="28">
        <f>+'[8]13'!$R$37</f>
        <v>28.684338707501944</v>
      </c>
      <c r="N94" s="28">
        <f>+'[8]13'!$S$37</f>
        <v>24.419027442034949</v>
      </c>
      <c r="O94" s="29">
        <f>+'[8]13'!$T$37</f>
        <v>29.663177011112751</v>
      </c>
    </row>
    <row r="95" spans="1:15">
      <c r="A95" s="10">
        <v>1007</v>
      </c>
      <c r="B95" s="10" t="s">
        <v>15</v>
      </c>
      <c r="C95" s="28">
        <f>+'[8]14'!$E$37</f>
        <v>26.980649321510121</v>
      </c>
      <c r="D95" s="28">
        <f>+'[8]14'!$F$37</f>
        <v>27.445692218917838</v>
      </c>
      <c r="E95" s="28">
        <f>+'[8]14'!$G$37</f>
        <v>28.396202370332613</v>
      </c>
      <c r="F95" s="28">
        <f>+'[8]14'!$I$37</f>
        <v>38.862674676013462</v>
      </c>
      <c r="G95" s="28">
        <f>+'[8]14'!$J$37</f>
        <v>38.59740861629745</v>
      </c>
      <c r="H95" s="28">
        <f>+'[8]14'!$K$37</f>
        <v>31.186278574119402</v>
      </c>
      <c r="I95" s="28">
        <f>+'[8]14'!$M$37</f>
        <v>25.659467594107195</v>
      </c>
      <c r="J95" s="28">
        <f>+'[8]14'!$N$37</f>
        <v>23.353060029712353</v>
      </c>
      <c r="K95" s="28">
        <f>+'[8]14'!$O$37</f>
        <v>23.894669094115805</v>
      </c>
      <c r="L95" s="28">
        <f>+'[8]14'!$Q$37</f>
        <v>25.905440105099725</v>
      </c>
      <c r="M95" s="28">
        <f>+'[8]14'!$R$37</f>
        <v>34.546465415391872</v>
      </c>
      <c r="N95" s="28">
        <f>+'[8]14'!$S$37</f>
        <v>32.190001021979256</v>
      </c>
      <c r="O95" s="29">
        <f>+'[8]14'!$T$37</f>
        <v>30.050783672969004</v>
      </c>
    </row>
    <row r="96" spans="1:15">
      <c r="A96" s="10">
        <v>1008</v>
      </c>
      <c r="B96" s="10" t="s">
        <v>16</v>
      </c>
      <c r="C96" s="28">
        <f>+'[8]15'!$E$37</f>
        <v>18.178615625028229</v>
      </c>
      <c r="D96" s="28">
        <f>+'[8]15'!$F$37</f>
        <v>18.25208890091675</v>
      </c>
      <c r="E96" s="28">
        <f>+'[8]15'!$G$37</f>
        <v>31.931809946385659</v>
      </c>
      <c r="F96" s="28">
        <f>+'[8]15'!$I$37</f>
        <v>27.973081769573948</v>
      </c>
      <c r="G96" s="28">
        <f>+'[8]15'!$J$37</f>
        <v>28.212341289263815</v>
      </c>
      <c r="H96" s="28">
        <f>+'[8]15'!$K$37</f>
        <v>27.258049133400817</v>
      </c>
      <c r="I96" s="28">
        <f>+'[8]15'!$M$37</f>
        <v>26.362660207387801</v>
      </c>
      <c r="J96" s="28">
        <f>+'[8]15'!$N$37</f>
        <v>8.0546886649625336</v>
      </c>
      <c r="K96" s="28">
        <f>+'[8]15'!$O$37</f>
        <v>12.961351538889646</v>
      </c>
      <c r="L96" s="28">
        <f>+'[8]15'!$Q$37</f>
        <v>16.526476652531407</v>
      </c>
      <c r="M96" s="28">
        <f>+'[8]15'!$R$37</f>
        <v>21.78127948792072</v>
      </c>
      <c r="N96" s="28">
        <f>+'[8]15'!$S$37</f>
        <v>14.478532913601793</v>
      </c>
      <c r="O96" s="29">
        <f>+'[8]15'!$T$37</f>
        <v>21.193890622956349</v>
      </c>
    </row>
    <row r="97" spans="1:15">
      <c r="A97" s="10">
        <v>1009</v>
      </c>
      <c r="B97" s="10" t="s">
        <v>17</v>
      </c>
      <c r="C97" s="28">
        <f>+'[8]16'!$E$37</f>
        <v>26.903400882654537</v>
      </c>
      <c r="D97" s="28">
        <f>+'[8]16'!$F$37</f>
        <v>22.866141110870476</v>
      </c>
      <c r="E97" s="28">
        <f>+'[8]16'!$G$37</f>
        <v>27.459047311337979</v>
      </c>
      <c r="F97" s="28">
        <f>+'[8]16'!$I$37</f>
        <v>26.328855612223752</v>
      </c>
      <c r="G97" s="28">
        <f>+'[8]16'!$J$37</f>
        <v>26.427566268932427</v>
      </c>
      <c r="H97" s="28">
        <f>+'[8]16'!$K$37</f>
        <v>23.797253833203065</v>
      </c>
      <c r="I97" s="28">
        <f>+'[8]16'!$M$37</f>
        <v>21.69596345494298</v>
      </c>
      <c r="J97" s="28">
        <f>+'[8]16'!$N$37</f>
        <v>17.435371135593144</v>
      </c>
      <c r="K97" s="28">
        <f>+'[8]16'!$O$37</f>
        <v>20.543296835322622</v>
      </c>
      <c r="L97" s="28">
        <f>+'[8]16'!$Q$37</f>
        <v>23.914529135723708</v>
      </c>
      <c r="M97" s="28">
        <f>+'[8]16'!$R$37</f>
        <v>24.167734702098347</v>
      </c>
      <c r="N97" s="28">
        <f>+'[8]16'!$S$37</f>
        <v>24.979917080455678</v>
      </c>
      <c r="O97" s="29">
        <f>+'[8]16'!$T$37</f>
        <v>23.791330758122523</v>
      </c>
    </row>
    <row r="98" spans="1:15">
      <c r="A98" s="10">
        <v>1010</v>
      </c>
      <c r="B98" s="10" t="s">
        <v>19</v>
      </c>
      <c r="C98" s="28">
        <f>+'[8]18'!$E$37</f>
        <v>28.888637125529272</v>
      </c>
      <c r="D98" s="28">
        <f>+'[8]18'!$F$37</f>
        <v>28.681000081023296</v>
      </c>
      <c r="E98" s="28">
        <f>+'[8]18'!$G$37</f>
        <v>28.757376143348985</v>
      </c>
      <c r="F98" s="28">
        <f>+'[8]18'!$I$37</f>
        <v>30.382704561881585</v>
      </c>
      <c r="G98" s="28">
        <f>+'[8]18'!$J$37</f>
        <v>29.761386391520077</v>
      </c>
      <c r="H98" s="28">
        <f>+'[8]18'!$K$37</f>
        <v>33.884785439099097</v>
      </c>
      <c r="I98" s="28">
        <f>+'[8]18'!$M$37</f>
        <v>29.224373192739606</v>
      </c>
      <c r="J98" s="28">
        <f>+'[8]18'!$N$37</f>
        <v>29.105169564947893</v>
      </c>
      <c r="K98" s="28">
        <f>+'[8]18'!$O$37</f>
        <v>25.481355171186372</v>
      </c>
      <c r="L98" s="28">
        <f>+'[8]18'!$Q$37</f>
        <v>27.175053446805219</v>
      </c>
      <c r="M98" s="28">
        <f>+'[8]18'!$R$37</f>
        <v>26.342767288704422</v>
      </c>
      <c r="N98" s="28">
        <f>+'[8]18'!$S$37</f>
        <v>24.690676321522396</v>
      </c>
      <c r="O98" s="29">
        <f>+'[8]18'!$T$37</f>
        <v>28.601385141217417</v>
      </c>
    </row>
    <row r="99" spans="1:15">
      <c r="A99" s="10">
        <v>1011</v>
      </c>
      <c r="B99" s="10" t="s">
        <v>20</v>
      </c>
      <c r="C99" s="28">
        <f>+'[8]19'!$E$37</f>
        <v>17.755561980885084</v>
      </c>
      <c r="D99" s="28">
        <f>+'[8]19'!$F$37</f>
        <v>15.395648281573134</v>
      </c>
      <c r="E99" s="28">
        <f>+'[8]19'!$G$37</f>
        <v>12.494848262482282</v>
      </c>
      <c r="F99" s="28">
        <f>+'[8]19'!$I$37</f>
        <v>3.6026004692399223</v>
      </c>
      <c r="G99" s="28">
        <f>+'[8]19'!$J$37</f>
        <v>9.211031212160373</v>
      </c>
      <c r="H99" s="28">
        <f>+'[8]19'!$K$37</f>
        <v>23.572738595080342</v>
      </c>
      <c r="I99" s="28">
        <f>+'[8]19'!$M$37</f>
        <v>18.376715378698943</v>
      </c>
      <c r="J99" s="28">
        <f>+'[8]19'!$N$37</f>
        <v>3.9824964389334703</v>
      </c>
      <c r="K99" s="28">
        <f>+'[8]19'!$O$37</f>
        <v>2.9434137046758022</v>
      </c>
      <c r="L99" s="28">
        <f>+'[8]19'!$Q$37</f>
        <v>8.6274497118913658</v>
      </c>
      <c r="M99" s="28">
        <f>+'[8]19'!$R$37</f>
        <v>7.3642576357863749</v>
      </c>
      <c r="N99" s="28">
        <f>+'[8]19'!$S$37</f>
        <v>10.383010900142905</v>
      </c>
      <c r="O99" s="29">
        <f>+'[8]19'!$T$37</f>
        <v>11.340032594005461</v>
      </c>
    </row>
    <row r="100" spans="1:15">
      <c r="A100" s="10">
        <v>1012</v>
      </c>
      <c r="B100" s="10" t="s">
        <v>21</v>
      </c>
      <c r="C100" s="28">
        <f>+'[8]20'!$E$37</f>
        <v>26.179851517344094</v>
      </c>
      <c r="D100" s="28">
        <f>+'[8]20'!$F$37</f>
        <v>26.025539361789395</v>
      </c>
      <c r="E100" s="28">
        <f>+'[8]20'!$G$37</f>
        <v>25.84330352769965</v>
      </c>
      <c r="F100" s="28">
        <f>+'[8]20'!$I$37</f>
        <v>25.542182211423675</v>
      </c>
      <c r="G100" s="28">
        <f>+'[8]20'!$J$37</f>
        <v>25.525932421537984</v>
      </c>
      <c r="H100" s="28">
        <f>+'[8]20'!$K$37</f>
        <v>25.910197332284902</v>
      </c>
      <c r="I100" s="28">
        <f>+'[8]20'!$M$37</f>
        <v>21.474738925527078</v>
      </c>
      <c r="J100" s="28">
        <f>+'[8]20'!$N$37</f>
        <v>18.40836330579819</v>
      </c>
      <c r="K100" s="28">
        <f>+'[8]20'!$O$37</f>
        <v>18.563932629848747</v>
      </c>
      <c r="L100" s="28">
        <f>+'[8]20'!$Q$37</f>
        <v>28.570568340341829</v>
      </c>
      <c r="M100" s="28">
        <f>+'[8]20'!$R$37</f>
        <v>25.199008836214066</v>
      </c>
      <c r="N100" s="28">
        <f>+'[8]20'!$S$37</f>
        <v>30.887830208789918</v>
      </c>
      <c r="O100" s="29">
        <f>+'[8]20'!$T$37</f>
        <v>24.841221322193352</v>
      </c>
    </row>
    <row r="101" spans="1:15">
      <c r="A101" s="10">
        <v>1013</v>
      </c>
      <c r="B101" s="10" t="s">
        <v>22</v>
      </c>
      <c r="C101" s="28">
        <f>+'[8]21'!$E$37</f>
        <v>24.788255223037829</v>
      </c>
      <c r="D101" s="28">
        <f>+'[8]21'!$F$37</f>
        <v>24.4462452728255</v>
      </c>
      <c r="E101" s="28">
        <f>+'[8]21'!$G$37</f>
        <v>24.367583943448622</v>
      </c>
      <c r="F101" s="28">
        <f>+'[8]21'!$I$37</f>
        <v>24.403622250970248</v>
      </c>
      <c r="G101" s="28">
        <f>+'[8]21'!$J$37</f>
        <v>24.80771314050482</v>
      </c>
      <c r="H101" s="28">
        <f>+'[8]21'!$K$37</f>
        <v>25.071868583162214</v>
      </c>
      <c r="I101" s="28">
        <f>+'[8]21'!$M$37</f>
        <v>23.843774168600156</v>
      </c>
      <c r="J101" s="28">
        <f>+'[8]21'!$N$37</f>
        <v>22.934280639431616</v>
      </c>
      <c r="K101" s="28">
        <f>+'[8]21'!$O$37</f>
        <v>22.787644787644787</v>
      </c>
      <c r="L101" s="28">
        <f>+'[8]21'!$Q$37</f>
        <v>21.989473684210527</v>
      </c>
      <c r="M101" s="28">
        <f>+'[8]21'!$R$37</f>
        <v>21.622187336473051</v>
      </c>
      <c r="N101" s="28">
        <f>+'[8]21'!$S$37</f>
        <v>21.201923076923077</v>
      </c>
      <c r="O101" s="29">
        <f>+'[8]21'!$T$37</f>
        <v>23.467744494510377</v>
      </c>
    </row>
    <row r="102" spans="1:15">
      <c r="A102" s="10">
        <v>1014</v>
      </c>
      <c r="B102" s="10" t="s">
        <v>23</v>
      </c>
      <c r="C102" s="28">
        <f>+'[8]22'!$E$37</f>
        <v>22.373847256140401</v>
      </c>
      <c r="D102" s="28">
        <f>+'[8]22'!$F$37</f>
        <v>20.635556907762606</v>
      </c>
      <c r="E102" s="28">
        <f>+'[8]22'!$G$37</f>
        <v>24.422129669795289</v>
      </c>
      <c r="F102" s="28">
        <f>+'[8]22'!$I$37</f>
        <v>23.045075257018063</v>
      </c>
      <c r="G102" s="28">
        <f>+'[8]22'!$J$37</f>
        <v>20.658656703886297</v>
      </c>
      <c r="H102" s="28">
        <f>+'[8]22'!$K$37</f>
        <v>29.020595180149865</v>
      </c>
      <c r="I102" s="28">
        <f>+'[8]22'!$M$37</f>
        <v>23.297781621988175</v>
      </c>
      <c r="J102" s="28">
        <f>+'[8]22'!$N$37</f>
        <v>12.062088935188424</v>
      </c>
      <c r="K102" s="28">
        <f>+'[8]22'!$O$37</f>
        <v>12.849463287444696</v>
      </c>
      <c r="L102" s="28">
        <f>+'[8]22'!$Q$37</f>
        <v>19.206398763893581</v>
      </c>
      <c r="M102" s="28">
        <f>+'[8]22'!$R$37</f>
        <v>29.448890625202694</v>
      </c>
      <c r="N102" s="28">
        <f>+'[8]22'!$S$37</f>
        <v>20.265066409178083</v>
      </c>
      <c r="O102" s="29">
        <f>+'[8]22'!$T$37</f>
        <v>21.470025654279283</v>
      </c>
    </row>
    <row r="103" spans="1:15">
      <c r="A103" s="10">
        <v>1015</v>
      </c>
      <c r="B103" s="10" t="s">
        <v>24</v>
      </c>
      <c r="C103" s="28">
        <f>+'[8]23'!$E$37</f>
        <v>29.691668143571693</v>
      </c>
      <c r="D103" s="28">
        <f>+'[8]23'!$F$37</f>
        <v>23.346036659670087</v>
      </c>
      <c r="E103" s="28">
        <f>+'[8]23'!$G$37</f>
        <v>22.467148707326576</v>
      </c>
      <c r="F103" s="28">
        <f>+'[8]23'!$I$37</f>
        <v>18.213629891212598</v>
      </c>
      <c r="G103" s="28">
        <f>+'[8]23'!$J$37</f>
        <v>17.10952040359933</v>
      </c>
      <c r="H103" s="28">
        <f>+'[8]23'!$K$37</f>
        <v>14.013588568347272</v>
      </c>
      <c r="I103" s="28">
        <f>+'[8]23'!$M$37</f>
        <v>15.067147468922013</v>
      </c>
      <c r="J103" s="28">
        <f>+'[8]23'!$N$37</f>
        <v>10.808094136640948</v>
      </c>
      <c r="K103" s="28">
        <f>+'[8]23'!$O$37</f>
        <v>6.0615472598552493</v>
      </c>
      <c r="L103" s="28">
        <f>+'[8]23'!$Q$37</f>
        <v>14.057667743595578</v>
      </c>
      <c r="M103" s="28">
        <f>+'[8]23'!$R$37</f>
        <v>15.018637409572882</v>
      </c>
      <c r="N103" s="28">
        <f>+'[8]23'!$S$37</f>
        <v>16.932989620722779</v>
      </c>
      <c r="O103" s="29">
        <f>+'[8]23'!$T$37</f>
        <v>16.890470213330328</v>
      </c>
    </row>
    <row r="104" spans="1:15">
      <c r="A104" s="10">
        <v>1016</v>
      </c>
      <c r="B104" s="10" t="s">
        <v>25</v>
      </c>
      <c r="C104" s="28">
        <f>+'[8]24'!$E$37</f>
        <v>26.03203198804842</v>
      </c>
      <c r="D104" s="28">
        <f>+'[8]24'!$F$37</f>
        <v>22.461963640551005</v>
      </c>
      <c r="E104" s="28">
        <f>+'[8]24'!$G$37</f>
        <v>24.925352784784238</v>
      </c>
      <c r="F104" s="28">
        <f>+'[8]24'!$I$37</f>
        <v>26.451741913702882</v>
      </c>
      <c r="G104" s="28">
        <f>+'[8]24'!$J$37</f>
        <v>20.918691690565218</v>
      </c>
      <c r="H104" s="28">
        <f>+'[8]24'!$K$37</f>
        <v>31.805508891318823</v>
      </c>
      <c r="I104" s="28">
        <f>+'[8]24'!$M$37</f>
        <v>18.096515072844443</v>
      </c>
      <c r="J104" s="28">
        <f>+'[8]24'!$N$37</f>
        <v>11.524114011345736</v>
      </c>
      <c r="K104" s="28">
        <f>+'[8]24'!$O$37</f>
        <v>5.144046678417312</v>
      </c>
      <c r="L104" s="28">
        <f>+'[8]24'!$Q$37</f>
        <v>18.224468775035284</v>
      </c>
      <c r="M104" s="28">
        <f>+'[8]24'!$R$37</f>
        <v>31.472871149784037</v>
      </c>
      <c r="N104" s="28">
        <f>+'[8]24'!$S$37</f>
        <v>28.920034439018615</v>
      </c>
      <c r="O104" s="29">
        <f>+'[8]24'!$T$37</f>
        <v>22.320603779494082</v>
      </c>
    </row>
    <row r="105" spans="1:15">
      <c r="A105" s="10">
        <v>1017</v>
      </c>
      <c r="B105" s="10" t="s">
        <v>26</v>
      </c>
      <c r="C105" s="28">
        <f>+'[8]25'!$E$37</f>
        <v>32.662381677708197</v>
      </c>
      <c r="D105" s="28">
        <f>+'[8]25'!$F$37</f>
        <v>40.019949566529064</v>
      </c>
      <c r="E105" s="28">
        <f>+'[8]25'!$G$37</f>
        <v>37.28531600286297</v>
      </c>
      <c r="F105" s="28">
        <f>+'[8]25'!$I$37</f>
        <v>37.366209917300111</v>
      </c>
      <c r="G105" s="28">
        <f>+'[8]25'!$J$37</f>
        <v>32.741956649307923</v>
      </c>
      <c r="H105" s="28">
        <f>+'[8]25'!$K$37</f>
        <v>41.697433898757886</v>
      </c>
      <c r="I105" s="28">
        <f>+'[8]25'!$M$37</f>
        <v>33.069055798871986</v>
      </c>
      <c r="J105" s="28">
        <f>+'[8]25'!$N$37</f>
        <v>27.542097087151131</v>
      </c>
      <c r="K105" s="28">
        <f>+'[8]25'!$O$37</f>
        <v>34.621957921581384</v>
      </c>
      <c r="L105" s="28">
        <f>+'[8]25'!$Q$37</f>
        <v>35.937357451478441</v>
      </c>
      <c r="M105" s="28">
        <f>+'[8]25'!$R$37</f>
        <v>41.000762212041195</v>
      </c>
      <c r="N105" s="28">
        <f>+'[8]25'!$S$37</f>
        <v>36.928314991268792</v>
      </c>
      <c r="O105" s="29">
        <f>+'[8]25'!$T$37</f>
        <v>35.918427646885917</v>
      </c>
    </row>
    <row r="106" spans="1:15">
      <c r="A106" s="10">
        <v>1018</v>
      </c>
      <c r="B106" s="10" t="s">
        <v>27</v>
      </c>
      <c r="C106" s="28">
        <f>+'[8]26'!$E$37</f>
        <v>23.34800598644247</v>
      </c>
      <c r="D106" s="28">
        <f>+'[8]26'!$F$37</f>
        <v>20.313845225309983</v>
      </c>
      <c r="E106" s="28">
        <f>+'[8]26'!$G$37</f>
        <v>24.720168954593451</v>
      </c>
      <c r="F106" s="28">
        <f>+'[8]26'!$I$37</f>
        <v>24.205735649955887</v>
      </c>
      <c r="G106" s="28">
        <f>+'[8]26'!$J$37</f>
        <v>23.453352448169387</v>
      </c>
      <c r="H106" s="28">
        <f>+'[8]26'!$K$37</f>
        <v>23.751708327822598</v>
      </c>
      <c r="I106" s="28">
        <f>+'[8]26'!$M$37</f>
        <v>28.718956292363231</v>
      </c>
      <c r="J106" s="28">
        <f>+'[8]26'!$N$37</f>
        <v>22.176019350849657</v>
      </c>
      <c r="K106" s="28">
        <f>+'[8]26'!$O$37</f>
        <v>20.003792337897305</v>
      </c>
      <c r="L106" s="28">
        <f>+'[8]26'!$Q$37</f>
        <v>20.138011222890654</v>
      </c>
      <c r="M106" s="28">
        <f>+'[8]26'!$R$37</f>
        <v>21.930706645945701</v>
      </c>
      <c r="N106" s="28">
        <f>+'[8]26'!$S$37</f>
        <v>21.631079315480271</v>
      </c>
      <c r="O106" s="29">
        <f>+'[8]26'!$T$37</f>
        <v>22.957638806134486</v>
      </c>
    </row>
    <row r="107" spans="1:15">
      <c r="A107" s="10">
        <v>1019</v>
      </c>
      <c r="B107" s="10" t="s">
        <v>28</v>
      </c>
      <c r="C107" s="28">
        <f>+'[8]27'!$E$37</f>
        <v>26.9698756432247</v>
      </c>
      <c r="D107" s="28">
        <f>+'[8]27'!$F$37</f>
        <v>27.849280382046942</v>
      </c>
      <c r="E107" s="28">
        <f>+'[8]27'!$G$37</f>
        <v>25.961758208273022</v>
      </c>
      <c r="F107" s="28">
        <f>+'[8]27'!$I$37</f>
        <v>23.915751330540143</v>
      </c>
      <c r="G107" s="28">
        <f>+'[8]27'!$J$37</f>
        <v>24.071726652518834</v>
      </c>
      <c r="H107" s="28">
        <f>+'[8]27'!$K$37</f>
        <v>24.86239637878159</v>
      </c>
      <c r="I107" s="28">
        <f>+'[8]27'!$M$37</f>
        <v>25.449821666647676</v>
      </c>
      <c r="J107" s="28">
        <f>+'[8]27'!$N$37</f>
        <v>17.242373442388391</v>
      </c>
      <c r="K107" s="28">
        <f>+'[8]27'!$O$37</f>
        <v>20.704778025698239</v>
      </c>
      <c r="L107" s="28">
        <f>+'[8]27'!$Q$37</f>
        <v>25.065997373109482</v>
      </c>
      <c r="M107" s="28">
        <f>+'[8]27'!$R$37</f>
        <v>26.560016636216449</v>
      </c>
      <c r="N107" s="28">
        <f>+'[8]27'!$S$37</f>
        <v>21.727269080064726</v>
      </c>
      <c r="O107" s="29">
        <f>+'[8]27'!$T$37</f>
        <v>24.059311811470387</v>
      </c>
    </row>
    <row r="108" spans="1:15">
      <c r="A108" s="10">
        <v>1020</v>
      </c>
      <c r="B108" s="10" t="s">
        <v>29</v>
      </c>
      <c r="C108" s="28">
        <f>+'[8]28'!$E$37</f>
        <v>25.440163163202641</v>
      </c>
      <c r="D108" s="28">
        <f>+'[8]28'!$F$37</f>
        <v>27.333523016052506</v>
      </c>
      <c r="E108" s="28">
        <f>+'[8]28'!$G$37</f>
        <v>27.537199026061863</v>
      </c>
      <c r="F108" s="28">
        <f>+'[8]28'!$I$37</f>
        <v>26.560169849207671</v>
      </c>
      <c r="G108" s="28">
        <f>+'[8]28'!$J$37</f>
        <v>24.362672487721213</v>
      </c>
      <c r="H108" s="28">
        <f>+'[8]28'!$K$37</f>
        <v>27.598821779264505</v>
      </c>
      <c r="I108" s="28">
        <f>+'[8]28'!$M$37</f>
        <v>21.838402476343159</v>
      </c>
      <c r="J108" s="28">
        <f>+'[8]28'!$N$37</f>
        <v>22.585048376365918</v>
      </c>
      <c r="K108" s="28">
        <f>+'[8]28'!$O$37</f>
        <v>15.865628862898514</v>
      </c>
      <c r="L108" s="28">
        <f>+'[8]28'!$Q$37</f>
        <v>24.695346467733962</v>
      </c>
      <c r="M108" s="28">
        <f>+'[8]28'!$R$37</f>
        <v>33.292044967091989</v>
      </c>
      <c r="N108" s="28">
        <f>+'[8]28'!$S$37</f>
        <v>27.36819372081095</v>
      </c>
      <c r="O108" s="29">
        <f>+'[8]28'!$T$37</f>
        <v>25.420904126305039</v>
      </c>
    </row>
    <row r="109" spans="1:15">
      <c r="A109" s="10">
        <v>1021</v>
      </c>
      <c r="B109" s="10" t="s">
        <v>30</v>
      </c>
      <c r="C109" s="28">
        <f>+'[8]29'!$E$37</f>
        <v>16.416243416102333</v>
      </c>
      <c r="D109" s="28">
        <f>+'[8]29'!$F$37</f>
        <v>19.61216066717726</v>
      </c>
      <c r="E109" s="28">
        <f>+'[8]29'!$G$37</f>
        <v>20.790685913433524</v>
      </c>
      <c r="F109" s="28">
        <f>+'[8]29'!$I$37</f>
        <v>21.506132094690951</v>
      </c>
      <c r="G109" s="28">
        <f>+'[8]29'!$J$37</f>
        <v>21.376951084027233</v>
      </c>
      <c r="H109" s="28">
        <f>+'[8]29'!$K$37</f>
        <v>22.437468838291508</v>
      </c>
      <c r="I109" s="28">
        <f>+'[8]29'!$M$37</f>
        <v>22.988769195507679</v>
      </c>
      <c r="J109" s="28">
        <f>+'[8]29'!$N$37</f>
        <v>21.447004776982631</v>
      </c>
      <c r="K109" s="28">
        <f>+'[8]29'!$O$37</f>
        <v>21.357712690719122</v>
      </c>
      <c r="L109" s="28">
        <f>+'[8]29'!$Q$37</f>
        <v>20.839367195825023</v>
      </c>
      <c r="M109" s="28">
        <f>+'[8]29'!$R$37</f>
        <v>21.571390618322109</v>
      </c>
      <c r="N109" s="28">
        <f>+'[8]29'!$S$37</f>
        <v>26.736640870572231</v>
      </c>
      <c r="O109" s="29">
        <f>+'[8]29'!$T$37</f>
        <v>21.54235006688074</v>
      </c>
    </row>
    <row r="110" spans="1:15">
      <c r="A110" s="10">
        <v>1022</v>
      </c>
      <c r="B110" s="10" t="s">
        <v>31</v>
      </c>
      <c r="C110" s="28">
        <f>+'[8]30'!$E$37</f>
        <v>32.769092529277764</v>
      </c>
      <c r="D110" s="28">
        <f>+'[8]30'!$F$37</f>
        <v>13.508334034457937</v>
      </c>
      <c r="E110" s="28">
        <f>+'[8]30'!$G$37</f>
        <v>27.725137958198616</v>
      </c>
      <c r="F110" s="28">
        <f>+'[8]30'!$I$37</f>
        <v>31.284914137767377</v>
      </c>
      <c r="G110" s="28">
        <f>+'[8]30'!$J$37</f>
        <v>28.067072447729341</v>
      </c>
      <c r="H110" s="28">
        <f>+'[8]30'!$K$37</f>
        <v>36.682817980095273</v>
      </c>
      <c r="I110" s="28">
        <f>+'[8]30'!$M$37</f>
        <v>25.268470149908257</v>
      </c>
      <c r="J110" s="28">
        <f>+'[8]30'!$N$37</f>
        <v>21.777336231894683</v>
      </c>
      <c r="K110" s="28">
        <f>+'[8]30'!$O$37</f>
        <v>19.279809779139537</v>
      </c>
      <c r="L110" s="28">
        <f>+'[8]30'!$Q$37</f>
        <v>20.375567179290343</v>
      </c>
      <c r="M110" s="28">
        <f>+'[8]30'!$R$37</f>
        <v>31.103848287688507</v>
      </c>
      <c r="N110" s="28">
        <f>+'[8]30'!$S$37</f>
        <v>21.857046366562042</v>
      </c>
      <c r="O110" s="29">
        <f>+'[8]30'!$T$37</f>
        <v>26.087209704656939</v>
      </c>
    </row>
    <row r="111" spans="1:15">
      <c r="A111" s="10">
        <v>1023</v>
      </c>
      <c r="B111" s="10" t="s">
        <v>32</v>
      </c>
      <c r="C111" s="28">
        <f>+'[8]31'!$E$37</f>
        <v>34.290137070665878</v>
      </c>
      <c r="D111" s="28">
        <f>+'[8]31'!$F$37</f>
        <v>31.83543264201672</v>
      </c>
      <c r="E111" s="28">
        <f>+'[8]31'!$G$37</f>
        <v>34.665740167956137</v>
      </c>
      <c r="F111" s="28">
        <f>+'[8]31'!$I$37</f>
        <v>28.070145305898116</v>
      </c>
      <c r="G111" s="28">
        <f>+'[8]31'!$J$37</f>
        <v>27.232276678657076</v>
      </c>
      <c r="H111" s="28">
        <f>+'[8]31'!$K$37</f>
        <v>29.308932494321777</v>
      </c>
      <c r="I111" s="28">
        <f>+'[8]31'!$M$37</f>
        <v>18.786286241855016</v>
      </c>
      <c r="J111" s="28">
        <f>+'[8]31'!$N$37</f>
        <v>16.661191604135688</v>
      </c>
      <c r="K111" s="28">
        <f>+'[8]31'!$O$37</f>
        <v>16.837163284735574</v>
      </c>
      <c r="L111" s="28">
        <f>+'[8]31'!$Q$37</f>
        <v>14.486249695789729</v>
      </c>
      <c r="M111" s="28">
        <f>+'[8]31'!$R$37</f>
        <v>28.353153838835503</v>
      </c>
      <c r="N111" s="28">
        <f>+'[8]31'!$S$37</f>
        <v>22.88421052631579</v>
      </c>
      <c r="O111" s="29">
        <f>+'[8]31'!$T$37</f>
        <v>25.464250114092184</v>
      </c>
    </row>
    <row r="112" spans="1:15">
      <c r="A112" s="10">
        <v>1024</v>
      </c>
      <c r="B112" s="10" t="s">
        <v>33</v>
      </c>
      <c r="C112" s="28">
        <f>+'[8]32'!$E$37</f>
        <v>19.490123292158646</v>
      </c>
      <c r="D112" s="28">
        <f>+'[8]32'!$F$37</f>
        <v>15.580051216947746</v>
      </c>
      <c r="E112" s="28">
        <f>+'[8]32'!$G$37</f>
        <v>24.906274920109269</v>
      </c>
      <c r="F112" s="28">
        <f>+'[8]32'!$I$37</f>
        <v>21.909560346498829</v>
      </c>
      <c r="G112" s="28">
        <f>+'[8]32'!$J$37</f>
        <v>21.236941735594094</v>
      </c>
      <c r="H112" s="28">
        <f>+'[8]32'!$K$37</f>
        <v>26.919491613385372</v>
      </c>
      <c r="I112" s="28">
        <f>+'[8]32'!$M$37</f>
        <v>18.531699935465209</v>
      </c>
      <c r="J112" s="28">
        <f>+'[8]32'!$N$37</f>
        <v>16.691226720619905</v>
      </c>
      <c r="K112" s="28">
        <f>+'[8]32'!$O$37</f>
        <v>14.363082597054518</v>
      </c>
      <c r="L112" s="28">
        <f>+'[8]32'!$Q$37</f>
        <v>14.95911303132686</v>
      </c>
      <c r="M112" s="28">
        <f>+'[8]32'!$R$37</f>
        <v>26.884006540722961</v>
      </c>
      <c r="N112" s="28">
        <f>+'[8]32'!$S$37</f>
        <v>17.227494007131003</v>
      </c>
      <c r="O112" s="29">
        <f>+'[8]32'!$T$37</f>
        <v>19.935358169365326</v>
      </c>
    </row>
    <row r="113" spans="1:15">
      <c r="A113" s="10">
        <v>1025</v>
      </c>
      <c r="B113" s="10" t="s">
        <v>34</v>
      </c>
      <c r="C113" s="28">
        <f>+'[8]33'!$E$37</f>
        <v>22.417516833645852</v>
      </c>
      <c r="D113" s="28">
        <f>+'[8]33'!$F$37</f>
        <v>17.322823611067346</v>
      </c>
      <c r="E113" s="28">
        <f>+'[8]33'!$G$37</f>
        <v>25.74488591986972</v>
      </c>
      <c r="F113" s="28">
        <f>+'[8]33'!$I$37</f>
        <v>21.999491399718394</v>
      </c>
      <c r="G113" s="28">
        <f>+'[8]33'!$J$37</f>
        <v>28.373184819622878</v>
      </c>
      <c r="H113" s="28">
        <f>+'[8]33'!$K$37</f>
        <v>29.934004946912435</v>
      </c>
      <c r="I113" s="28">
        <f>+'[8]33'!$M$37</f>
        <v>18.363821800935696</v>
      </c>
      <c r="J113" s="28">
        <f>+'[8]33'!$N$37</f>
        <v>16.926662353581744</v>
      </c>
      <c r="K113" s="28">
        <f>+'[8]33'!$O$37</f>
        <v>21.990873137297022</v>
      </c>
      <c r="L113" s="28">
        <f>+'[8]33'!$Q$37</f>
        <v>22.991429426444931</v>
      </c>
      <c r="M113" s="28">
        <f>+'[8]33'!$R$37</f>
        <v>33.790545172496067</v>
      </c>
      <c r="N113" s="28">
        <f>+'[8]33'!$S$37</f>
        <v>28.2482240854035</v>
      </c>
      <c r="O113" s="29">
        <f>+'[8]33'!$T$37</f>
        <v>24.001564131090582</v>
      </c>
    </row>
    <row r="114" spans="1:15">
      <c r="A114" s="10">
        <v>1026</v>
      </c>
      <c r="B114" s="10" t="s">
        <v>35</v>
      </c>
      <c r="C114" s="28">
        <f>+'[8]34'!$E$37</f>
        <v>16.034850114971626</v>
      </c>
      <c r="D114" s="28">
        <f>+'[8]34'!$F$37</f>
        <v>16.870493432731422</v>
      </c>
      <c r="E114" s="28">
        <f>+'[8]34'!$G$37</f>
        <v>10.109709960245148</v>
      </c>
      <c r="F114" s="28">
        <f>+'[8]34'!$I$37</f>
        <v>14.560083429943338</v>
      </c>
      <c r="G114" s="28">
        <f>+'[8]34'!$J$37</f>
        <v>6.524133281161804</v>
      </c>
      <c r="H114" s="28">
        <f>+'[8]34'!$K$37</f>
        <v>26.7531127286172</v>
      </c>
      <c r="I114" s="28">
        <f>+'[8]34'!$M$37</f>
        <v>8.5269331031857849</v>
      </c>
      <c r="J114" s="28">
        <f>+'[8]34'!$N$37</f>
        <v>10.045130042867857</v>
      </c>
      <c r="K114" s="28">
        <f>+'[8]34'!$O$37</f>
        <v>15.367196497884644</v>
      </c>
      <c r="L114" s="28">
        <f>+'[8]34'!$Q$37</f>
        <v>12.832001611304463</v>
      </c>
      <c r="M114" s="28">
        <f>+'[8]34'!$R$37</f>
        <v>17.54859528238638</v>
      </c>
      <c r="N114" s="28">
        <f>+'[8]34'!$S$37</f>
        <v>5.5285579632684465</v>
      </c>
      <c r="O114" s="29">
        <f>+'[8]34'!$T$37</f>
        <v>13.503546931857265</v>
      </c>
    </row>
    <row r="115" spans="1:15">
      <c r="A115" s="10">
        <v>1027</v>
      </c>
      <c r="B115" s="10" t="s">
        <v>36</v>
      </c>
      <c r="C115" s="28">
        <f>+'[8]35'!$E$37</f>
        <v>18.063214721077379</v>
      </c>
      <c r="D115" s="28">
        <f>+'[8]35'!$F$37</f>
        <v>15.433521767858455</v>
      </c>
      <c r="E115" s="28">
        <f>+'[8]35'!$G$37</f>
        <v>17.345093080210653</v>
      </c>
      <c r="F115" s="28">
        <f>+'[8]35'!$I$37</f>
        <v>15.932536433600786</v>
      </c>
      <c r="G115" s="28">
        <f>+'[8]35'!$J$37</f>
        <v>17.041136496223768</v>
      </c>
      <c r="H115" s="28">
        <f>+'[8]35'!$K$37</f>
        <v>19.890365865565677</v>
      </c>
      <c r="I115" s="28">
        <f>+'[8]35'!$M$37</f>
        <v>19.501050357833773</v>
      </c>
      <c r="J115" s="28">
        <f>+'[8]35'!$N$37</f>
        <v>11.488077271355266</v>
      </c>
      <c r="K115" s="28">
        <f>+'[8]35'!$O$37</f>
        <v>10.285226349350632</v>
      </c>
      <c r="L115" s="28">
        <f>+'[8]35'!$Q$37</f>
        <v>10.226500566251415</v>
      </c>
      <c r="M115" s="28">
        <f>+'[8]35'!$R$37</f>
        <v>15.952928927612472</v>
      </c>
      <c r="N115" s="28">
        <f>+'[8]35'!$S$37</f>
        <v>17.197309417040358</v>
      </c>
      <c r="O115" s="29">
        <f>+'[8]35'!$T$37</f>
        <v>15.659699275861506</v>
      </c>
    </row>
    <row r="116" spans="1:15">
      <c r="A116" s="10">
        <v>1028</v>
      </c>
      <c r="B116" s="10" t="s">
        <v>37</v>
      </c>
      <c r="C116" s="28">
        <f>+'[8]36'!$E$37</f>
        <v>29.067049326312528</v>
      </c>
      <c r="D116" s="28">
        <f>+'[8]36'!$F$37</f>
        <v>30.008441093227972</v>
      </c>
      <c r="E116" s="28">
        <f>+'[8]36'!$G$37</f>
        <v>30.015660870130954</v>
      </c>
      <c r="F116" s="28">
        <f>+'[8]36'!$I$37</f>
        <v>31.011725872435992</v>
      </c>
      <c r="G116" s="28">
        <f>+'[8]36'!$J$37</f>
        <v>28.519724176555005</v>
      </c>
      <c r="H116" s="28">
        <f>+'[8]36'!$K$37</f>
        <v>29.341876727612416</v>
      </c>
      <c r="I116" s="28">
        <f>+'[8]36'!$M$37</f>
        <v>27.183713121878888</v>
      </c>
      <c r="J116" s="28">
        <f>+'[8]36'!$N$37</f>
        <v>26.69357270620505</v>
      </c>
      <c r="K116" s="28">
        <f>+'[8]36'!$O$37</f>
        <v>27.126025577858233</v>
      </c>
      <c r="L116" s="28">
        <f>+'[8]36'!$Q$37</f>
        <v>29.859168218701544</v>
      </c>
      <c r="M116" s="28">
        <f>+'[8]36'!$R$37</f>
        <v>31.847288982553213</v>
      </c>
      <c r="N116" s="28">
        <f>+'[8]36'!$S$37</f>
        <v>24.886632952021944</v>
      </c>
      <c r="O116" s="29">
        <f>+'[8]36'!$T$37</f>
        <v>28.772557637903933</v>
      </c>
    </row>
    <row r="117" spans="1:15">
      <c r="A117" s="10">
        <v>1029</v>
      </c>
      <c r="B117" s="10" t="s">
        <v>38</v>
      </c>
      <c r="C117" s="28">
        <f>+'[8]37'!$E$37</f>
        <v>15.689112770926217</v>
      </c>
      <c r="D117" s="28">
        <f>+'[8]37'!$F$37</f>
        <v>16.996386125703214</v>
      </c>
      <c r="E117" s="28">
        <f>+'[8]37'!$G$37</f>
        <v>17.251244492761916</v>
      </c>
      <c r="F117" s="28">
        <f>+'[8]37'!$I$37</f>
        <v>17.106575011806687</v>
      </c>
      <c r="G117" s="28">
        <f>+'[8]37'!$J$37</f>
        <v>17.110589085652332</v>
      </c>
      <c r="H117" s="28">
        <f>+'[8]37'!$K$37</f>
        <v>17.139554826441966</v>
      </c>
      <c r="I117" s="28">
        <f>+'[8]37'!$M$37</f>
        <v>17.462738531425632</v>
      </c>
      <c r="J117" s="28">
        <f>+'[8]37'!$N$37</f>
        <v>17.134645743661707</v>
      </c>
      <c r="K117" s="28">
        <f>+'[8]37'!$O$37</f>
        <v>10.758770928128458</v>
      </c>
      <c r="L117" s="28">
        <f>+'[8]37'!$Q$37</f>
        <v>15.624839839412315</v>
      </c>
      <c r="M117" s="28">
        <f>+'[8]37'!$R$37</f>
        <v>18.736943596336172</v>
      </c>
      <c r="N117" s="28">
        <f>+'[8]37'!$S$37</f>
        <v>16.588991279172404</v>
      </c>
      <c r="O117" s="29">
        <f>+'[8]37'!$T$37</f>
        <v>16.456323165220201</v>
      </c>
    </row>
    <row r="118" spans="1:15">
      <c r="A118" s="15">
        <v>1030</v>
      </c>
      <c r="B118" s="15" t="s">
        <v>18</v>
      </c>
      <c r="C118" s="30">
        <f>+'[8]17'!$E$37</f>
        <v>16.217447916666668</v>
      </c>
      <c r="D118" s="30">
        <f>+'[8]17'!$F$37</f>
        <v>17.927561349308014</v>
      </c>
      <c r="E118" s="30">
        <f>+'[8]17'!$G$37</f>
        <v>17.649856055932553</v>
      </c>
      <c r="F118" s="30">
        <f>+'[8]17'!$I$37</f>
        <v>16.910154707634874</v>
      </c>
      <c r="G118" s="30">
        <f>+'[8]17'!$J$37</f>
        <v>17.06753413130032</v>
      </c>
      <c r="H118" s="30">
        <f>+'[8]17'!$K$37</f>
        <v>15.381086571859232</v>
      </c>
      <c r="I118" s="30">
        <f>+'[8]17'!$M$37</f>
        <v>12.746117356553382</v>
      </c>
      <c r="J118" s="30">
        <f>+'[8]17'!$N$37</f>
        <v>10.987055509797342</v>
      </c>
      <c r="K118" s="30">
        <f>+'[8]17'!$O$37</f>
        <v>11.071570689557159</v>
      </c>
      <c r="L118" s="30">
        <f>+'[8]17'!$Q$37</f>
        <v>16.64676136508017</v>
      </c>
      <c r="M118" s="30">
        <f>+'[8]17'!$R$37</f>
        <v>19.930561498306826</v>
      </c>
      <c r="N118" s="30">
        <f>+'[8]17'!$S$37</f>
        <v>16.402221587167475</v>
      </c>
      <c r="O118" s="31">
        <f>+'[8]17'!$T$37</f>
        <v>15.587535045729329</v>
      </c>
    </row>
    <row r="119" spans="1:15">
      <c r="A119" s="4">
        <v>10300</v>
      </c>
      <c r="B119" s="4" t="s">
        <v>60</v>
      </c>
      <c r="C119" s="25">
        <f>+[8]รวม!$E$37</f>
        <v>26.368307953596155</v>
      </c>
      <c r="D119" s="25">
        <f>+[8]รวม!$F$37</f>
        <v>26.721559402513311</v>
      </c>
      <c r="E119" s="25">
        <f>+[8]รวม!$G$37</f>
        <v>30.216211521295278</v>
      </c>
      <c r="F119" s="25">
        <f>+[8]รวม!$I$37</f>
        <v>27.682386307530766</v>
      </c>
      <c r="G119" s="25">
        <f>+[8]รวม!$J$37</f>
        <v>27.597419459087881</v>
      </c>
      <c r="H119" s="25">
        <f>+[8]รวม!$K$37</f>
        <v>31.912772186209427</v>
      </c>
      <c r="I119" s="25">
        <f>+[8]รวม!$M$37</f>
        <v>22.228984906788007</v>
      </c>
      <c r="J119" s="25">
        <f>+[8]รวม!$N$37</f>
        <v>20.684771254325184</v>
      </c>
      <c r="K119" s="25">
        <f>+[8]รวม!$O$37</f>
        <v>18.561300159848727</v>
      </c>
      <c r="L119" s="25">
        <f>+[8]รวม!$Q$37</f>
        <v>24.494315857143985</v>
      </c>
      <c r="M119" s="25">
        <f>+[8]รวม!$R$37</f>
        <v>30.990850010636763</v>
      </c>
      <c r="N119" s="25">
        <f>+[8]รวม!$S$37</f>
        <v>23.915540443784362</v>
      </c>
      <c r="O119" s="25">
        <f>+[8]รวม!$T$37</f>
        <v>25.943891580751071</v>
      </c>
    </row>
    <row r="120" spans="1:15">
      <c r="A120" s="32"/>
      <c r="B120" s="32"/>
      <c r="C120"/>
      <c r="D120"/>
      <c r="E120"/>
      <c r="F120"/>
      <c r="G120"/>
      <c r="H120"/>
      <c r="I120"/>
      <c r="J120"/>
      <c r="K120"/>
      <c r="L120"/>
      <c r="M120"/>
      <c r="N120"/>
      <c r="O120" s="32"/>
    </row>
    <row r="121" spans="1:15">
      <c r="A121" s="3" t="s">
        <v>55</v>
      </c>
      <c r="B121" s="3" t="s">
        <v>42</v>
      </c>
      <c r="C121" s="3" t="s">
        <v>0</v>
      </c>
      <c r="D121" s="3" t="s">
        <v>1</v>
      </c>
      <c r="E121" s="3" t="s">
        <v>2</v>
      </c>
      <c r="F121" s="3" t="s">
        <v>3</v>
      </c>
      <c r="G121" s="3" t="s">
        <v>4</v>
      </c>
      <c r="H121" s="3" t="s">
        <v>5</v>
      </c>
      <c r="I121" s="3" t="s">
        <v>6</v>
      </c>
      <c r="J121" s="3" t="s">
        <v>7</v>
      </c>
      <c r="K121" s="3" t="s">
        <v>8</v>
      </c>
      <c r="L121" s="3" t="s">
        <v>9</v>
      </c>
      <c r="M121" s="3" t="s">
        <v>10</v>
      </c>
      <c r="N121" s="3" t="s">
        <v>11</v>
      </c>
      <c r="O121" s="3" t="s">
        <v>60</v>
      </c>
    </row>
    <row r="122" spans="1:15">
      <c r="A122" s="7">
        <v>1004</v>
      </c>
      <c r="B122" s="7" t="s">
        <v>99</v>
      </c>
      <c r="C122" s="19">
        <f>+'[8]11'!$E$39</f>
        <v>0.8347231389134151</v>
      </c>
      <c r="D122" s="19">
        <f>+'[8]11'!$F$39</f>
        <v>0.89625549577550678</v>
      </c>
      <c r="E122" s="19">
        <f>+'[8]11'!$G$39</f>
        <v>0.84312123376999792</v>
      </c>
      <c r="F122" s="19">
        <f>+'[8]11'!$I$39</f>
        <v>0.88726972364001566</v>
      </c>
      <c r="G122" s="19">
        <f>+'[8]11'!$J$39</f>
        <v>0.90411993897879128</v>
      </c>
      <c r="H122" s="19">
        <f>+'[8]11'!$K$39</f>
        <v>0.81744417559377935</v>
      </c>
      <c r="I122" s="19">
        <f>+'[8]11'!$M$39</f>
        <v>0.98094994391362211</v>
      </c>
      <c r="J122" s="19">
        <f>+'[8]11'!$N$39</f>
        <v>0.93461054832385293</v>
      </c>
      <c r="K122" s="19">
        <f>+'[8]11'!$O$39</f>
        <v>0.93528234735591087</v>
      </c>
      <c r="L122" s="19">
        <f>+'[8]11'!$Q$39</f>
        <v>0.83080936161824803</v>
      </c>
      <c r="M122" s="19">
        <f>+'[8]11'!$R$39</f>
        <v>0.79375010668155732</v>
      </c>
      <c r="N122" s="19">
        <f>+'[8]11'!$S$39</f>
        <v>0.87463931399242645</v>
      </c>
      <c r="O122" s="20">
        <f>+'[8]11'!$T$39</f>
        <v>0.87347527455388085</v>
      </c>
    </row>
    <row r="123" spans="1:15">
      <c r="A123" s="10">
        <v>1005</v>
      </c>
      <c r="B123" s="10" t="s">
        <v>13</v>
      </c>
      <c r="C123" s="21">
        <f>+'[8]12'!$E$39</f>
        <v>0.53623130698915245</v>
      </c>
      <c r="D123" s="21">
        <f>+'[8]12'!$F$39</f>
        <v>0.53431924882629112</v>
      </c>
      <c r="E123" s="21">
        <f>+'[8]12'!$G$39</f>
        <v>0.52850587361100876</v>
      </c>
      <c r="F123" s="21">
        <f>+'[8]12'!$I$39</f>
        <v>0.5839089317384677</v>
      </c>
      <c r="G123" s="21">
        <f>+'[8]12'!$J$39</f>
        <v>0.55857006833877709</v>
      </c>
      <c r="H123" s="21">
        <f>+'[8]12'!$K$39</f>
        <v>0.49528243950915041</v>
      </c>
      <c r="I123" s="21">
        <f>+'[8]12'!$M$39</f>
        <v>0.69422054536100153</v>
      </c>
      <c r="J123" s="21">
        <f>+'[8]12'!$N$39</f>
        <v>0.70394899286141477</v>
      </c>
      <c r="K123" s="21">
        <f>+'[8]12'!$O$39</f>
        <v>0.65745028449101461</v>
      </c>
      <c r="L123" s="21">
        <f>+'[8]12'!$Q$39</f>
        <v>0.54399939104951522</v>
      </c>
      <c r="M123" s="21">
        <f>+'[8]12'!$R$39</f>
        <v>0.53229334592608268</v>
      </c>
      <c r="N123" s="21">
        <f>+'[8]12'!$S$39</f>
        <v>0.57827351000782734</v>
      </c>
      <c r="O123" s="22">
        <f>+'[8]12'!$T$39</f>
        <v>0.57806844032182014</v>
      </c>
    </row>
    <row r="124" spans="1:15">
      <c r="A124" s="10">
        <v>1006</v>
      </c>
      <c r="B124" s="10" t="s">
        <v>14</v>
      </c>
      <c r="C124" s="21">
        <f>+'[8]13'!$E$39</f>
        <v>0.46265295630984415</v>
      </c>
      <c r="D124" s="21">
        <f>+'[8]13'!$F$39</f>
        <v>0.52320113380265332</v>
      </c>
      <c r="E124" s="21">
        <f>+'[8]13'!$G$39</f>
        <v>0.4913906623454406</v>
      </c>
      <c r="F124" s="21">
        <f>+'[8]13'!$I$39</f>
        <v>0.52265019620539332</v>
      </c>
      <c r="G124" s="21">
        <f>+'[8]13'!$J$39</f>
        <v>0.527428847218813</v>
      </c>
      <c r="H124" s="21">
        <f>+'[8]13'!$K$39</f>
        <v>0.48091456471177901</v>
      </c>
      <c r="I124" s="21">
        <f>+'[8]13'!$M$39</f>
        <v>0.57521146807645385</v>
      </c>
      <c r="J124" s="21">
        <f>+'[8]13'!$N$39</f>
        <v>0.61441618683929966</v>
      </c>
      <c r="K124" s="21">
        <f>+'[8]13'!$O$39</f>
        <v>0.5590538963268108</v>
      </c>
      <c r="L124" s="21">
        <f>+'[8]13'!$Q$39</f>
        <v>0.46226606554468092</v>
      </c>
      <c r="M124" s="21">
        <f>+'[8]13'!$R$39</f>
        <v>0.46282894180699263</v>
      </c>
      <c r="N124" s="21">
        <f>+'[8]13'!$S$39</f>
        <v>0.48598762295615922</v>
      </c>
      <c r="O124" s="22">
        <f>+'[8]13'!$T$39</f>
        <v>0.51267479835223062</v>
      </c>
    </row>
    <row r="125" spans="1:15">
      <c r="A125" s="10">
        <v>1007</v>
      </c>
      <c r="B125" s="10" t="s">
        <v>15</v>
      </c>
      <c r="C125" s="21">
        <f>+'[8]14'!$E$39</f>
        <v>0.69589155310217932</v>
      </c>
      <c r="D125" s="21">
        <f>+'[8]14'!$F$39</f>
        <v>0.75444290593556729</v>
      </c>
      <c r="E125" s="21">
        <f>+'[8]14'!$G$39</f>
        <v>0.71792050612020364</v>
      </c>
      <c r="F125" s="21">
        <f>+'[8]14'!$I$39</f>
        <v>0.75067377574548888</v>
      </c>
      <c r="G125" s="21">
        <f>+'[8]14'!$J$39</f>
        <v>0.75953530166638539</v>
      </c>
      <c r="H125" s="21">
        <f>+'[8]14'!$K$39</f>
        <v>0.70269145101566177</v>
      </c>
      <c r="I125" s="21">
        <f>+'[8]14'!$M$39</f>
        <v>0.80064003471374723</v>
      </c>
      <c r="J125" s="21">
        <f>+'[8]14'!$N$39</f>
        <v>0.81867805955133977</v>
      </c>
      <c r="K125" s="21">
        <f>+'[8]14'!$O$39</f>
        <v>0.76392532705109661</v>
      </c>
      <c r="L125" s="21">
        <f>+'[8]14'!$Q$39</f>
        <v>0.68030642334190605</v>
      </c>
      <c r="M125" s="21">
        <f>+'[8]14'!$R$39</f>
        <v>0.69197896963514682</v>
      </c>
      <c r="N125" s="21">
        <f>+'[8]14'!$S$39</f>
        <v>0.71340189831583956</v>
      </c>
      <c r="O125" s="22">
        <f>+'[8]14'!$T$39</f>
        <v>0.73741158774688698</v>
      </c>
    </row>
    <row r="126" spans="1:15">
      <c r="A126" s="10">
        <v>1008</v>
      </c>
      <c r="B126" s="10" t="s">
        <v>16</v>
      </c>
      <c r="C126" s="21">
        <f>+'[8]15'!$E$39</f>
        <v>0.61199435687349091</v>
      </c>
      <c r="D126" s="21">
        <f>+'[8]15'!$F$39</f>
        <v>0.67263910692482121</v>
      </c>
      <c r="E126" s="21">
        <f>+'[8]15'!$G$39</f>
        <v>0.61584390630616093</v>
      </c>
      <c r="F126" s="21">
        <f>+'[8]15'!$I$39</f>
        <v>0.70438795306458302</v>
      </c>
      <c r="G126" s="21">
        <f>+'[8]15'!$J$39</f>
        <v>0.7077444685172164</v>
      </c>
      <c r="H126" s="21">
        <f>+'[8]15'!$K$39</f>
        <v>0.70894192749590623</v>
      </c>
      <c r="I126" s="21">
        <f>+'[8]15'!$M$39</f>
        <v>0.80273006134969327</v>
      </c>
      <c r="J126" s="21">
        <f>+'[8]15'!$N$39</f>
        <v>0.90483429613864397</v>
      </c>
      <c r="K126" s="21">
        <f>+'[8]15'!$O$39</f>
        <v>0.76621312907343941</v>
      </c>
      <c r="L126" s="21">
        <f>+'[8]15'!$Q$39</f>
        <v>0.71195194338962409</v>
      </c>
      <c r="M126" s="21">
        <f>+'[8]15'!$R$39</f>
        <v>0.66138075367860782</v>
      </c>
      <c r="N126" s="21">
        <f>+'[8]15'!$S$39</f>
        <v>0.72951033565968759</v>
      </c>
      <c r="O126" s="22">
        <f>+'[8]15'!$T$39</f>
        <v>0.71657501414770419</v>
      </c>
    </row>
    <row r="127" spans="1:15">
      <c r="A127" s="10">
        <v>1009</v>
      </c>
      <c r="B127" s="10" t="s">
        <v>17</v>
      </c>
      <c r="C127" s="21">
        <f>+'[8]16'!$E$39</f>
        <v>0.6442349385717101</v>
      </c>
      <c r="D127" s="21">
        <f>+'[8]16'!$F$39</f>
        <v>0.68441650613403626</v>
      </c>
      <c r="E127" s="21">
        <f>+'[8]16'!$G$39</f>
        <v>0.62137570005613507</v>
      </c>
      <c r="F127" s="21">
        <f>+'[8]16'!$I$39</f>
        <v>0.63070897417531613</v>
      </c>
      <c r="G127" s="21">
        <f>+'[8]16'!$J$39</f>
        <v>0.67278513521017269</v>
      </c>
      <c r="H127" s="21">
        <f>+'[8]16'!$K$39</f>
        <v>0.61178665014392863</v>
      </c>
      <c r="I127" s="21">
        <f>+'[8]16'!$M$39</f>
        <v>0.71547087426813538</v>
      </c>
      <c r="J127" s="21">
        <f>+'[8]16'!$N$39</f>
        <v>0.76923859772988201</v>
      </c>
      <c r="K127" s="21">
        <f>+'[8]16'!$O$39</f>
        <v>0.7200638394892841</v>
      </c>
      <c r="L127" s="21">
        <f>+'[8]16'!$Q$39</f>
        <v>0.65528060953428635</v>
      </c>
      <c r="M127" s="21">
        <f>+'[8]16'!$R$39</f>
        <v>0.62881770182279528</v>
      </c>
      <c r="N127" s="21">
        <f>+'[8]16'!$S$39</f>
        <v>0.66763266481143846</v>
      </c>
      <c r="O127" s="22">
        <f>+'[8]16'!$T$39</f>
        <v>0.66618851108294408</v>
      </c>
    </row>
    <row r="128" spans="1:15">
      <c r="A128" s="10">
        <v>1010</v>
      </c>
      <c r="B128" s="10" t="s">
        <v>19</v>
      </c>
      <c r="C128" s="21">
        <f>+'[8]18'!$E$39</f>
        <v>0.66073292032965636</v>
      </c>
      <c r="D128" s="21">
        <f>+'[8]18'!$F$39</f>
        <v>0.68380638753854994</v>
      </c>
      <c r="E128" s="21">
        <f>+'[8]18'!$G$39</f>
        <v>0.65757775438224431</v>
      </c>
      <c r="F128" s="21">
        <f>+'[8]18'!$I$39</f>
        <v>0.67492517459261714</v>
      </c>
      <c r="G128" s="21">
        <f>+'[8]18'!$J$39</f>
        <v>0.71676538201487494</v>
      </c>
      <c r="H128" s="21">
        <f>+'[8]18'!$K$39</f>
        <v>0.67137938482257431</v>
      </c>
      <c r="I128" s="21">
        <f>+'[8]18'!$M$39</f>
        <v>0.79529528743752775</v>
      </c>
      <c r="J128" s="21">
        <f>+'[8]18'!$N$39</f>
        <v>0.83604588979587713</v>
      </c>
      <c r="K128" s="21">
        <f>+'[8]18'!$O$39</f>
        <v>0.79564178484234582</v>
      </c>
      <c r="L128" s="21">
        <f>+'[8]18'!$Q$39</f>
        <v>0.65082912797486303</v>
      </c>
      <c r="M128" s="21">
        <f>+'[8]18'!$R$39</f>
        <v>0.65406006674082307</v>
      </c>
      <c r="N128" s="21">
        <f>+'[8]18'!$S$39</f>
        <v>0.66285052143684819</v>
      </c>
      <c r="O128" s="22">
        <f>+'[8]18'!$T$39</f>
        <v>0.70487445025117634</v>
      </c>
    </row>
    <row r="129" spans="1:15">
      <c r="A129" s="10">
        <v>1011</v>
      </c>
      <c r="B129" s="10" t="s">
        <v>20</v>
      </c>
      <c r="C129" s="21">
        <f>+'[8]19'!$E$39</f>
        <v>0.52488790725450973</v>
      </c>
      <c r="D129" s="21">
        <f>+'[8]19'!$F$39</f>
        <v>0.55825027685492801</v>
      </c>
      <c r="E129" s="21">
        <f>+'[8]19'!$G$39</f>
        <v>0.54706736298335246</v>
      </c>
      <c r="F129" s="21">
        <f>+'[8]19'!$I$39</f>
        <v>0.53963388836133552</v>
      </c>
      <c r="G129" s="21">
        <f>+'[8]19'!$J$39</f>
        <v>0.55697776233030993</v>
      </c>
      <c r="H129" s="21">
        <f>+'[8]19'!$K$39</f>
        <v>0.53410903923817121</v>
      </c>
      <c r="I129" s="21">
        <f>+'[8]19'!$M$39</f>
        <v>0.64042110652459128</v>
      </c>
      <c r="J129" s="21">
        <f>+'[8]19'!$N$39</f>
        <v>0.72618769446459974</v>
      </c>
      <c r="K129" s="21">
        <f>+'[8]19'!$O$39</f>
        <v>0.651641857084163</v>
      </c>
      <c r="L129" s="21">
        <f>+'[8]19'!$Q$39</f>
        <v>0.55058595653445086</v>
      </c>
      <c r="M129" s="21">
        <f>+'[8]19'!$R$39</f>
        <v>0.52398485901705039</v>
      </c>
      <c r="N129" s="21">
        <f>+'[8]19'!$S$39</f>
        <v>0.50783871775607314</v>
      </c>
      <c r="O129" s="22">
        <f>+'[8]19'!$T$39</f>
        <v>0.57112968409337772</v>
      </c>
    </row>
    <row r="130" spans="1:15">
      <c r="A130" s="10">
        <v>1012</v>
      </c>
      <c r="B130" s="10" t="s">
        <v>21</v>
      </c>
      <c r="C130" s="21">
        <f>+'[8]20'!$E$39</f>
        <v>0.57299011268415112</v>
      </c>
      <c r="D130" s="21">
        <f>+'[8]20'!$F$39</f>
        <v>0.60887433464996676</v>
      </c>
      <c r="E130" s="21">
        <f>+'[8]20'!$G$39</f>
        <v>0.57495722109073466</v>
      </c>
      <c r="F130" s="21">
        <f>+'[8]20'!$I$39</f>
        <v>0.57346925088860579</v>
      </c>
      <c r="G130" s="21">
        <f>+'[8]20'!$J$39</f>
        <v>0.60596163672268799</v>
      </c>
      <c r="H130" s="21">
        <f>+'[8]20'!$K$39</f>
        <v>0.54734169159158941</v>
      </c>
      <c r="I130" s="21">
        <f>+'[8]20'!$M$39</f>
        <v>0.65527626066548228</v>
      </c>
      <c r="J130" s="21">
        <f>+'[8]20'!$N$39</f>
        <v>0.69442302695868319</v>
      </c>
      <c r="K130" s="21">
        <f>+'[8]20'!$O$39</f>
        <v>0.66633688975105076</v>
      </c>
      <c r="L130" s="21">
        <f>+'[8]20'!$Q$39</f>
        <v>0.59237650153040089</v>
      </c>
      <c r="M130" s="21">
        <f>+'[8]20'!$R$39</f>
        <v>0.56000647423121097</v>
      </c>
      <c r="N130" s="21">
        <f>+'[8]20'!$S$39</f>
        <v>0.61723942456815872</v>
      </c>
      <c r="O130" s="22">
        <f>+'[8]20'!$T$39</f>
        <v>0.60595725882715179</v>
      </c>
    </row>
    <row r="131" spans="1:15">
      <c r="A131" s="10">
        <v>1013</v>
      </c>
      <c r="B131" s="10" t="s">
        <v>22</v>
      </c>
      <c r="C131" s="21">
        <f>+'[8]21'!$E$39</f>
        <v>0.40081848820414062</v>
      </c>
      <c r="D131" s="21">
        <f>+'[8]21'!$F$39</f>
        <v>0.43344181001084769</v>
      </c>
      <c r="E131" s="21">
        <f>+'[8]21'!$G$39</f>
        <v>0.44657444398068097</v>
      </c>
      <c r="F131" s="21">
        <f>+'[8]21'!$I$39</f>
        <v>0.4337395899826314</v>
      </c>
      <c r="G131" s="21">
        <f>+'[8]21'!$J$39</f>
        <v>0.4381598674347037</v>
      </c>
      <c r="H131" s="21">
        <f>+'[8]21'!$K$39</f>
        <v>0.42609837979856952</v>
      </c>
      <c r="I131" s="21">
        <f>+'[8]21'!$M$39</f>
        <v>0.58559523809523806</v>
      </c>
      <c r="J131" s="21">
        <f>+'[8]21'!$N$39</f>
        <v>0.61440425953722844</v>
      </c>
      <c r="K131" s="21">
        <f>+'[8]21'!$O$39</f>
        <v>0.57889709075119411</v>
      </c>
      <c r="L131" s="21">
        <f>+'[8]21'!$Q$39</f>
        <v>0.41378540221381616</v>
      </c>
      <c r="M131" s="21">
        <f>+'[8]21'!$R$39</f>
        <v>0.41633889730511042</v>
      </c>
      <c r="N131" s="21">
        <f>+'[8]21'!$S$39</f>
        <v>0.46615472127417518</v>
      </c>
      <c r="O131" s="22">
        <f>+'[8]21'!$T$39</f>
        <v>0.46814246474293641</v>
      </c>
    </row>
    <row r="132" spans="1:15">
      <c r="A132" s="10">
        <v>1014</v>
      </c>
      <c r="B132" s="10" t="s">
        <v>23</v>
      </c>
      <c r="C132" s="21">
        <f>+'[8]22'!$E$39</f>
        <v>0.60194695069052528</v>
      </c>
      <c r="D132" s="21">
        <f>+'[8]22'!$F$39</f>
        <v>0.63196896131249314</v>
      </c>
      <c r="E132" s="21">
        <f>+'[8]22'!$G$39</f>
        <v>0.59962150103661094</v>
      </c>
      <c r="F132" s="21">
        <f>+'[8]22'!$I$39</f>
        <v>0.6088431376989929</v>
      </c>
      <c r="G132" s="21">
        <f>+'[8]22'!$J$39</f>
        <v>0.62830963544088658</v>
      </c>
      <c r="H132" s="21">
        <f>+'[8]22'!$K$39</f>
        <v>0.58134744135961425</v>
      </c>
      <c r="I132" s="21">
        <f>+'[8]22'!$M$39</f>
        <v>0.68133875217564766</v>
      </c>
      <c r="J132" s="21">
        <f>+'[8]22'!$N$39</f>
        <v>0.73023090129807233</v>
      </c>
      <c r="K132" s="21">
        <f>+'[8]22'!$O$39</f>
        <v>0.68987001013303417</v>
      </c>
      <c r="L132" s="21">
        <f>+'[8]22'!$Q$39</f>
        <v>0.64189867770599807</v>
      </c>
      <c r="M132" s="21">
        <f>+'[8]22'!$R$39</f>
        <v>0.56703493692623841</v>
      </c>
      <c r="N132" s="21">
        <f>+'[8]22'!$S$39</f>
        <v>0.62856601416973534</v>
      </c>
      <c r="O132" s="22">
        <f>+'[8]22'!$T$39</f>
        <v>0.63109133620551217</v>
      </c>
    </row>
    <row r="133" spans="1:15">
      <c r="A133" s="10">
        <v>1015</v>
      </c>
      <c r="B133" s="10" t="s">
        <v>24</v>
      </c>
      <c r="C133" s="21">
        <f>+'[8]23'!$E$39</f>
        <v>0.46719733465949481</v>
      </c>
      <c r="D133" s="21">
        <f>+'[8]23'!$F$39</f>
        <v>0.51474522393226951</v>
      </c>
      <c r="E133" s="21">
        <f>+'[8]23'!$G$39</f>
        <v>0.49612775519263924</v>
      </c>
      <c r="F133" s="21">
        <f>+'[8]23'!$I$39</f>
        <v>0.5060658263475234</v>
      </c>
      <c r="G133" s="21">
        <f>+'[8]23'!$J$39</f>
        <v>0.50377206673581965</v>
      </c>
      <c r="H133" s="21">
        <f>+'[8]23'!$K$39</f>
        <v>0.4798467598987628</v>
      </c>
      <c r="I133" s="21">
        <f>+'[8]23'!$M$39</f>
        <v>0.59284413895597254</v>
      </c>
      <c r="J133" s="21">
        <f>+'[8]23'!$N$39</f>
        <v>0.68748838073991447</v>
      </c>
      <c r="K133" s="21">
        <f>+'[8]23'!$O$39</f>
        <v>0.59137357178340788</v>
      </c>
      <c r="L133" s="21">
        <f>+'[8]23'!$Q$39</f>
        <v>0.52939720625865183</v>
      </c>
      <c r="M133" s="21">
        <f>+'[8]23'!$R$39</f>
        <v>0.49823675780376964</v>
      </c>
      <c r="N133" s="21">
        <f>+'[8]23'!$S$39</f>
        <v>0.50581281391645228</v>
      </c>
      <c r="O133" s="22">
        <f>+'[8]23'!$T$39</f>
        <v>0.52993376047494567</v>
      </c>
    </row>
    <row r="134" spans="1:15">
      <c r="A134" s="10">
        <v>1016</v>
      </c>
      <c r="B134" s="10" t="s">
        <v>25</v>
      </c>
      <c r="C134" s="21">
        <f>+'[8]24'!$E$39</f>
        <v>0.42380249068510628</v>
      </c>
      <c r="D134" s="21">
        <f>+'[8]24'!$F$39</f>
        <v>0.46587064676616918</v>
      </c>
      <c r="E134" s="21">
        <f>+'[8]24'!$G$39</f>
        <v>0.46013650294252212</v>
      </c>
      <c r="F134" s="21">
        <f>+'[8]24'!$I$39</f>
        <v>0.47222388268127319</v>
      </c>
      <c r="G134" s="21">
        <f>+'[8]24'!$J$39</f>
        <v>0.48352957108003652</v>
      </c>
      <c r="H134" s="21">
        <f>+'[8]24'!$K$39</f>
        <v>0.46107088839850241</v>
      </c>
      <c r="I134" s="21">
        <f>+'[8]24'!$M$39</f>
        <v>0.57050506339885976</v>
      </c>
      <c r="J134" s="21">
        <f>+'[8]24'!$N$39</f>
        <v>0.62799186061299761</v>
      </c>
      <c r="K134" s="21">
        <f>+'[8]24'!$O$39</f>
        <v>0.52415065011447892</v>
      </c>
      <c r="L134" s="21">
        <f>+'[8]24'!$Q$39</f>
        <v>0.43247111421360251</v>
      </c>
      <c r="M134" s="21">
        <f>+'[8]24'!$R$39</f>
        <v>0.43640079746705834</v>
      </c>
      <c r="N134" s="21">
        <f>+'[8]24'!$S$39</f>
        <v>0.44696671006137251</v>
      </c>
      <c r="O134" s="22">
        <f>+'[8]24'!$T$39</f>
        <v>0.48171422544773818</v>
      </c>
    </row>
    <row r="135" spans="1:15">
      <c r="A135" s="10">
        <v>1017</v>
      </c>
      <c r="B135" s="10" t="s">
        <v>26</v>
      </c>
      <c r="C135" s="21">
        <f>+'[8]25'!$E$39</f>
        <v>0.56087982212551335</v>
      </c>
      <c r="D135" s="21">
        <f>+'[8]25'!$F$39</f>
        <v>0.57473589948089376</v>
      </c>
      <c r="E135" s="21">
        <f>+'[8]25'!$G$39</f>
        <v>0.57200771913998294</v>
      </c>
      <c r="F135" s="21">
        <f>+'[8]25'!$I$39</f>
        <v>0.56300603096677249</v>
      </c>
      <c r="G135" s="21">
        <f>+'[8]25'!$J$39</f>
        <v>0.59510993732236306</v>
      </c>
      <c r="H135" s="21">
        <f>+'[8]25'!$K$39</f>
        <v>0.54027392847795885</v>
      </c>
      <c r="I135" s="21">
        <f>+'[8]25'!$M$39</f>
        <v>0.66355727070279547</v>
      </c>
      <c r="J135" s="21">
        <f>+'[8]25'!$N$39</f>
        <v>0.67903232477129583</v>
      </c>
      <c r="K135" s="21">
        <f>+'[8]25'!$O$39</f>
        <v>0.64420899296394019</v>
      </c>
      <c r="L135" s="21">
        <f>+'[8]25'!$Q$39</f>
        <v>0.58777177336471831</v>
      </c>
      <c r="M135" s="21">
        <f>+'[8]25'!$R$39</f>
        <v>0.52754952359556495</v>
      </c>
      <c r="N135" s="21">
        <f>+'[8]25'!$S$39</f>
        <v>0.5721154238602506</v>
      </c>
      <c r="O135" s="22">
        <f>+'[8]25'!$T$39</f>
        <v>0.58872602033854116</v>
      </c>
    </row>
    <row r="136" spans="1:15">
      <c r="A136" s="10">
        <v>1018</v>
      </c>
      <c r="B136" s="10" t="s">
        <v>27</v>
      </c>
      <c r="C136" s="21">
        <f>+'[8]26'!$E$39</f>
        <v>0.4655890800755238</v>
      </c>
      <c r="D136" s="21">
        <f>+'[8]26'!$F$39</f>
        <v>0.49537841790138787</v>
      </c>
      <c r="E136" s="21">
        <f>+'[8]26'!$G$39</f>
        <v>0.45626997124673924</v>
      </c>
      <c r="F136" s="21">
        <f>+'[8]26'!$I$39</f>
        <v>0.46244999240390944</v>
      </c>
      <c r="G136" s="21">
        <f>+'[8]26'!$J$39</f>
        <v>0.47370846084710866</v>
      </c>
      <c r="H136" s="21">
        <f>+'[8]26'!$K$39</f>
        <v>0.45582278212551169</v>
      </c>
      <c r="I136" s="21">
        <f>+'[8]26'!$M$39</f>
        <v>0.57032790018292512</v>
      </c>
      <c r="J136" s="21">
        <f>+'[8]26'!$N$39</f>
        <v>0.60381967987294116</v>
      </c>
      <c r="K136" s="21">
        <f>+'[8]26'!$O$39</f>
        <v>0.55086516487104142</v>
      </c>
      <c r="L136" s="21">
        <f>+'[8]26'!$Q$39</f>
        <v>0.49820730117340289</v>
      </c>
      <c r="M136" s="21">
        <f>+'[8]26'!$R$39</f>
        <v>0.44866506576147214</v>
      </c>
      <c r="N136" s="21">
        <f>+'[8]26'!$S$39</f>
        <v>0.46544556604797566</v>
      </c>
      <c r="O136" s="22">
        <f>+'[8]26'!$T$39</f>
        <v>0.49580062815491616</v>
      </c>
    </row>
    <row r="137" spans="1:15">
      <c r="A137" s="10">
        <v>1019</v>
      </c>
      <c r="B137" s="10" t="s">
        <v>28</v>
      </c>
      <c r="C137" s="21">
        <f>+'[8]27'!$E$39</f>
        <v>0.47758761206193973</v>
      </c>
      <c r="D137" s="21">
        <f>+'[8]27'!$F$39</f>
        <v>0.49738092007056589</v>
      </c>
      <c r="E137" s="21">
        <f>+'[8]27'!$G$39</f>
        <v>0.50990049207217059</v>
      </c>
      <c r="F137" s="21">
        <f>+'[8]27'!$I$39</f>
        <v>0.46987746394519758</v>
      </c>
      <c r="G137" s="21">
        <f>+'[8]27'!$J$39</f>
        <v>0.49752827660895421</v>
      </c>
      <c r="H137" s="21">
        <f>+'[8]27'!$K$39</f>
        <v>0.48745423077257588</v>
      </c>
      <c r="I137" s="21">
        <f>+'[8]27'!$M$39</f>
        <v>0.58395459014928042</v>
      </c>
      <c r="J137" s="21">
        <f>+'[8]27'!$N$39</f>
        <v>0.66723214439488143</v>
      </c>
      <c r="K137" s="21">
        <f>+'[8]27'!$O$39</f>
        <v>0.54799645390070917</v>
      </c>
      <c r="L137" s="21">
        <f>+'[8]27'!$Q$39</f>
        <v>0.49330525306485862</v>
      </c>
      <c r="M137" s="21">
        <f>+'[8]27'!$R$39</f>
        <v>0.4226588646631646</v>
      </c>
      <c r="N137" s="21">
        <f>+'[8]27'!$S$39</f>
        <v>0.51668432203389836</v>
      </c>
      <c r="O137" s="22">
        <f>+'[8]27'!$T$39</f>
        <v>0.5137374132640985</v>
      </c>
    </row>
    <row r="138" spans="1:15">
      <c r="A138" s="10">
        <v>1020</v>
      </c>
      <c r="B138" s="10" t="s">
        <v>29</v>
      </c>
      <c r="C138" s="21">
        <f>+'[8]28'!$E$39</f>
        <v>0.59684360577916074</v>
      </c>
      <c r="D138" s="21">
        <f>+'[8]28'!$F$39</f>
        <v>0.69410861906588994</v>
      </c>
      <c r="E138" s="21">
        <f>+'[8]28'!$G$39</f>
        <v>0.63036456861399326</v>
      </c>
      <c r="F138" s="21">
        <f>+'[8]28'!$I$39</f>
        <v>0.64163575763137926</v>
      </c>
      <c r="G138" s="21">
        <f>+'[8]28'!$J$39</f>
        <v>0.64777685590301604</v>
      </c>
      <c r="H138" s="21">
        <f>+'[8]28'!$K$39</f>
        <v>0.59534819518255233</v>
      </c>
      <c r="I138" s="21">
        <f>+'[8]28'!$M$39</f>
        <v>0.70823872107158425</v>
      </c>
      <c r="J138" s="21">
        <f>+'[8]28'!$N$39</f>
        <v>0.69606849647317592</v>
      </c>
      <c r="K138" s="21">
        <f>+'[8]28'!$O$39</f>
        <v>0.70556106456944212</v>
      </c>
      <c r="L138" s="21">
        <f>+'[8]28'!$Q$39</f>
        <v>0.65650287554837827</v>
      </c>
      <c r="M138" s="21">
        <f>+'[8]28'!$R$39</f>
        <v>0.57538965861203761</v>
      </c>
      <c r="N138" s="21">
        <f>+'[8]28'!$S$39</f>
        <v>0.66918550704958479</v>
      </c>
      <c r="O138" s="22">
        <f>+'[8]28'!$T$39</f>
        <v>0.65059402216686812</v>
      </c>
    </row>
    <row r="139" spans="1:15">
      <c r="A139" s="10">
        <v>1021</v>
      </c>
      <c r="B139" s="10" t="s">
        <v>30</v>
      </c>
      <c r="C139" s="21">
        <f>+'[8]29'!$E$39</f>
        <v>0.47931569712511812</v>
      </c>
      <c r="D139" s="21">
        <f>+'[8]29'!$F$39</f>
        <v>0.52510528697225989</v>
      </c>
      <c r="E139" s="21">
        <f>+'[8]29'!$G$39</f>
        <v>0.4859814346447493</v>
      </c>
      <c r="F139" s="21">
        <f>+'[8]29'!$I$39</f>
        <v>0.52075665728512666</v>
      </c>
      <c r="G139" s="21">
        <f>+'[8]29'!$J$39</f>
        <v>0.51687184354870264</v>
      </c>
      <c r="H139" s="21">
        <f>+'[8]29'!$K$39</f>
        <v>0.50672653378256383</v>
      </c>
      <c r="I139" s="21">
        <f>+'[8]29'!$M$39</f>
        <v>0.58906029867568332</v>
      </c>
      <c r="J139" s="21">
        <f>+'[8]29'!$N$39</f>
        <v>0.57734047761518792</v>
      </c>
      <c r="K139" s="21">
        <f>+'[8]29'!$O$39</f>
        <v>0.58139192598822531</v>
      </c>
      <c r="L139" s="21">
        <f>+'[8]29'!$Q$39</f>
        <v>0.58752182800211172</v>
      </c>
      <c r="M139" s="21">
        <f>+'[8]29'!$R$39</f>
        <v>0.45798620019173902</v>
      </c>
      <c r="N139" s="21">
        <f>+'[8]29'!$S$39</f>
        <v>0.55010203728684592</v>
      </c>
      <c r="O139" s="22">
        <f>+'[8]29'!$T$39</f>
        <v>0.52609054030579749</v>
      </c>
    </row>
    <row r="140" spans="1:15">
      <c r="A140" s="10">
        <v>1022</v>
      </c>
      <c r="B140" s="10" t="s">
        <v>31</v>
      </c>
      <c r="C140" s="21">
        <f>+'[8]30'!$E$39</f>
        <v>0.5733508439374041</v>
      </c>
      <c r="D140" s="21">
        <f>+'[8]30'!$F$39</f>
        <v>0.60698859858652021</v>
      </c>
      <c r="E140" s="21">
        <f>+'[8]30'!$G$39</f>
        <v>0.56942874745827454</v>
      </c>
      <c r="F140" s="21">
        <f>+'[8]30'!$I$39</f>
        <v>0.58408576990694006</v>
      </c>
      <c r="G140" s="21">
        <f>+'[8]30'!$J$39</f>
        <v>0.60848824398134038</v>
      </c>
      <c r="H140" s="21">
        <f>+'[8]30'!$K$39</f>
        <v>0.55258078536633237</v>
      </c>
      <c r="I140" s="21">
        <f>+'[8]30'!$M$39</f>
        <v>0.6808446238108965</v>
      </c>
      <c r="J140" s="21">
        <f>+'[8]30'!$N$39</f>
        <v>0.65849069869680543</v>
      </c>
      <c r="K140" s="21">
        <f>+'[8]30'!$O$39</f>
        <v>0.64322737686139742</v>
      </c>
      <c r="L140" s="21">
        <f>+'[8]30'!$Q$39</f>
        <v>0.62389635184142145</v>
      </c>
      <c r="M140" s="21">
        <f>+'[8]30'!$R$39</f>
        <v>0.52271965290928823</v>
      </c>
      <c r="N140" s="21">
        <f>+'[8]30'!$S$39</f>
        <v>0.62025434218721665</v>
      </c>
      <c r="O140" s="22">
        <f>+'[8]30'!$T$39</f>
        <v>0.60353323255489177</v>
      </c>
    </row>
    <row r="141" spans="1:15">
      <c r="A141" s="10">
        <v>1023</v>
      </c>
      <c r="B141" s="10" t="s">
        <v>32</v>
      </c>
      <c r="C141" s="21">
        <f>+'[8]31'!$E$39</f>
        <v>0.44217629928315416</v>
      </c>
      <c r="D141" s="21">
        <f>+'[8]31'!$F$39</f>
        <v>0.45517161744753326</v>
      </c>
      <c r="E141" s="21">
        <f>+'[8]31'!$G$39</f>
        <v>0.43006476156476436</v>
      </c>
      <c r="F141" s="21">
        <f>+'[8]31'!$I$39</f>
        <v>0.46620153010817622</v>
      </c>
      <c r="G141" s="21">
        <f>+'[8]31'!$J$39</f>
        <v>0.46120095943763656</v>
      </c>
      <c r="H141" s="21">
        <f>+'[8]31'!$K$39</f>
        <v>0.41710504833036777</v>
      </c>
      <c r="I141" s="21">
        <f>+'[8]31'!$M$39</f>
        <v>0.51772346607417541</v>
      </c>
      <c r="J141" s="21">
        <f>+'[8]31'!$N$39</f>
        <v>0.52743773628387536</v>
      </c>
      <c r="K141" s="21">
        <f>+'[8]31'!$O$39</f>
        <v>0.50304313459801264</v>
      </c>
      <c r="L141" s="21">
        <f>+'[8]31'!$Q$39</f>
        <v>0.47930944170413375</v>
      </c>
      <c r="M141" s="21">
        <f>+'[8]31'!$R$39</f>
        <v>0.40843576464715797</v>
      </c>
      <c r="N141" s="21">
        <f>+'[8]31'!$S$39</f>
        <v>0.44859719438877754</v>
      </c>
      <c r="O141" s="22">
        <f>+'[8]31'!$T$39</f>
        <v>0.46103255997351456</v>
      </c>
    </row>
    <row r="142" spans="1:15">
      <c r="A142" s="10">
        <v>1024</v>
      </c>
      <c r="B142" s="10" t="s">
        <v>33</v>
      </c>
      <c r="C142" s="21">
        <f>+'[8]32'!$E$39</f>
        <v>0.68162361030407492</v>
      </c>
      <c r="D142" s="21">
        <f>+'[8]32'!$F$39</f>
        <v>0.73110812331304242</v>
      </c>
      <c r="E142" s="21">
        <f>+'[8]32'!$G$39</f>
        <v>0.6545792783870602</v>
      </c>
      <c r="F142" s="21">
        <f>+'[8]32'!$I$39</f>
        <v>0.71862445781896811</v>
      </c>
      <c r="G142" s="21">
        <f>+'[8]32'!$J$39</f>
        <v>0.7462829034264451</v>
      </c>
      <c r="H142" s="21">
        <f>+'[8]32'!$K$39</f>
        <v>0.67707494506656918</v>
      </c>
      <c r="I142" s="21">
        <f>+'[8]32'!$M$39</f>
        <v>0.76910945698445699</v>
      </c>
      <c r="J142" s="21">
        <f>+'[8]32'!$N$39</f>
        <v>0.74955231361679753</v>
      </c>
      <c r="K142" s="21">
        <f>+'[8]32'!$O$39</f>
        <v>0.75412556004608378</v>
      </c>
      <c r="L142" s="21">
        <f>+'[8]32'!$Q$39</f>
        <v>0.74447049301980706</v>
      </c>
      <c r="M142" s="21">
        <f>+'[8]32'!$R$39</f>
        <v>0.63427217506130917</v>
      </c>
      <c r="N142" s="21">
        <f>+'[8]32'!$S$39</f>
        <v>0.73296830776548938</v>
      </c>
      <c r="O142" s="22">
        <f>+'[8]32'!$T$39</f>
        <v>0.71027948224806903</v>
      </c>
    </row>
    <row r="143" spans="1:15">
      <c r="A143" s="10">
        <v>1025</v>
      </c>
      <c r="B143" s="10" t="s">
        <v>34</v>
      </c>
      <c r="C143" s="21">
        <f>+'[8]33'!$E$39</f>
        <v>0.45937064059355825</v>
      </c>
      <c r="D143" s="21">
        <f>+'[8]33'!$F$39</f>
        <v>0.49007470651013879</v>
      </c>
      <c r="E143" s="21">
        <f>+'[8]33'!$G$39</f>
        <v>0.43249519852624152</v>
      </c>
      <c r="F143" s="21">
        <f>+'[8]33'!$I$39</f>
        <v>0.46392006937743524</v>
      </c>
      <c r="G143" s="21">
        <f>+'[8]33'!$J$39</f>
        <v>0.44478767680641867</v>
      </c>
      <c r="H143" s="21">
        <f>+'[8]33'!$K$39</f>
        <v>0.42080394079246275</v>
      </c>
      <c r="I143" s="21">
        <f>+'[8]33'!$M$39</f>
        <v>0.53099200821174575</v>
      </c>
      <c r="J143" s="21">
        <f>+'[8]33'!$N$39</f>
        <v>0.54066406332652328</v>
      </c>
      <c r="K143" s="21">
        <f>+'[8]33'!$O$39</f>
        <v>0.52087101208131381</v>
      </c>
      <c r="L143" s="21">
        <f>+'[8]33'!$Q$39</f>
        <v>0.48585832178477811</v>
      </c>
      <c r="M143" s="21">
        <f>+'[8]33'!$R$39</f>
        <v>0.4190720144217393</v>
      </c>
      <c r="N143" s="21">
        <f>+'[8]33'!$S$39</f>
        <v>0.44355738324825111</v>
      </c>
      <c r="O143" s="22">
        <f>+'[8]33'!$T$39</f>
        <v>0.4693679260408492</v>
      </c>
    </row>
    <row r="144" spans="1:15">
      <c r="A144" s="10">
        <v>1026</v>
      </c>
      <c r="B144" s="10" t="s">
        <v>35</v>
      </c>
      <c r="C144" s="21">
        <f>+'[8]34'!$E$39</f>
        <v>0.5980137325901107</v>
      </c>
      <c r="D144" s="21">
        <f>+'[8]34'!$F$39</f>
        <v>0.58160599737228535</v>
      </c>
      <c r="E144" s="21">
        <f>+'[8]34'!$G$39</f>
        <v>0.61440030984425864</v>
      </c>
      <c r="F144" s="21">
        <f>+'[8]34'!$I$39</f>
        <v>0.59376557305109079</v>
      </c>
      <c r="G144" s="21">
        <f>+'[8]34'!$J$39</f>
        <v>0.61252852434077076</v>
      </c>
      <c r="H144" s="21">
        <f>+'[8]34'!$K$39</f>
        <v>0.53004543078248445</v>
      </c>
      <c r="I144" s="21">
        <f>+'[8]34'!$M$39</f>
        <v>0.66248182573868364</v>
      </c>
      <c r="J144" s="21">
        <f>+'[8]34'!$N$39</f>
        <v>0.65394176394481685</v>
      </c>
      <c r="K144" s="21">
        <f>+'[8]34'!$O$39</f>
        <v>0.61123779715329007</v>
      </c>
      <c r="L144" s="21">
        <f>+'[8]34'!$Q$39</f>
        <v>0.61551254480286743</v>
      </c>
      <c r="M144" s="21">
        <f>+'[8]34'!$R$39</f>
        <v>0.54508114606291325</v>
      </c>
      <c r="N144" s="21">
        <f>+'[8]34'!$S$39</f>
        <v>0.62633853365560688</v>
      </c>
      <c r="O144" s="22">
        <f>+'[8]34'!$T$39</f>
        <v>0.59930682709269667</v>
      </c>
    </row>
    <row r="145" spans="1:15">
      <c r="A145" s="10">
        <v>1027</v>
      </c>
      <c r="B145" s="10" t="s">
        <v>36</v>
      </c>
      <c r="C145" s="21">
        <f>+'[8]35'!$E$39</f>
        <v>0.54620560223276693</v>
      </c>
      <c r="D145" s="21">
        <f>+'[8]35'!$F$39</f>
        <v>0.57470438557102232</v>
      </c>
      <c r="E145" s="21">
        <f>+'[8]35'!$G$39</f>
        <v>0.49655974882079446</v>
      </c>
      <c r="F145" s="21">
        <f>+'[8]35'!$I$39</f>
        <v>0.54065645807504703</v>
      </c>
      <c r="G145" s="21">
        <f>+'[8]35'!$J$39</f>
        <v>0.53717552770616905</v>
      </c>
      <c r="H145" s="21">
        <f>+'[8]35'!$K$39</f>
        <v>0.54580969123539191</v>
      </c>
      <c r="I145" s="21">
        <f>+'[8]35'!$M$39</f>
        <v>0.65388580877346558</v>
      </c>
      <c r="J145" s="21">
        <f>+'[8]35'!$N$39</f>
        <v>0.67282956711639186</v>
      </c>
      <c r="K145" s="21">
        <f>+'[8]35'!$O$39</f>
        <v>0.61844678629070549</v>
      </c>
      <c r="L145" s="21">
        <f>+'[8]35'!$Q$39</f>
        <v>0.58058107545191961</v>
      </c>
      <c r="M145" s="21">
        <f>+'[8]35'!$R$39</f>
        <v>0.55740445462020349</v>
      </c>
      <c r="N145" s="21">
        <f>+'[8]35'!$S$39</f>
        <v>0.54794825427736826</v>
      </c>
      <c r="O145" s="22">
        <f>+'[8]35'!$T$39</f>
        <v>0.56664301056508215</v>
      </c>
    </row>
    <row r="146" spans="1:15">
      <c r="A146" s="10">
        <v>1028</v>
      </c>
      <c r="B146" s="10" t="s">
        <v>37</v>
      </c>
      <c r="C146" s="21">
        <f>+'[8]36'!$E$39</f>
        <v>0.53222899992370543</v>
      </c>
      <c r="D146" s="21">
        <f>+'[8]36'!$F$39</f>
        <v>0.55379261961554649</v>
      </c>
      <c r="E146" s="21">
        <f>+'[8]36'!$G$39</f>
        <v>0.54334984747501447</v>
      </c>
      <c r="F146" s="21">
        <f>+'[8]36'!$I$39</f>
        <v>0.56676620028826086</v>
      </c>
      <c r="G146" s="21">
        <f>+'[8]36'!$J$39</f>
        <v>0.58728250553622274</v>
      </c>
      <c r="H146" s="21">
        <f>+'[8]36'!$K$39</f>
        <v>0.52896387716140492</v>
      </c>
      <c r="I146" s="21">
        <f>+'[8]36'!$M$39</f>
        <v>0.62792366510787057</v>
      </c>
      <c r="J146" s="21">
        <f>+'[8]36'!$N$39</f>
        <v>0.63091495002478515</v>
      </c>
      <c r="K146" s="21">
        <f>+'[8]36'!$O$39</f>
        <v>0.62507147650698214</v>
      </c>
      <c r="L146" s="21">
        <f>+'[8]36'!$Q$39</f>
        <v>0.60703602387380984</v>
      </c>
      <c r="M146" s="21">
        <f>+'[8]36'!$R$39</f>
        <v>0.51904647396227477</v>
      </c>
      <c r="N146" s="21">
        <f>+'[8]36'!$S$39</f>
        <v>0.58453234468282311</v>
      </c>
      <c r="O146" s="22">
        <f>+'[8]36'!$T$39</f>
        <v>0.57477862770054233</v>
      </c>
    </row>
    <row r="147" spans="1:15">
      <c r="A147" s="10">
        <v>1029</v>
      </c>
      <c r="B147" s="10" t="s">
        <v>38</v>
      </c>
      <c r="C147" s="21">
        <f>+'[8]37'!$E$39</f>
        <v>0.47842522791023839</v>
      </c>
      <c r="D147" s="21">
        <f>+'[8]37'!$F$39</f>
        <v>0.50271337507756531</v>
      </c>
      <c r="E147" s="21">
        <f>+'[8]37'!$G$39</f>
        <v>0.47048932234740209</v>
      </c>
      <c r="F147" s="21">
        <f>+'[8]37'!$I$39</f>
        <v>0.50858372553544307</v>
      </c>
      <c r="G147" s="21">
        <f>+'[8]37'!$J$39</f>
        <v>0.51553297666681652</v>
      </c>
      <c r="H147" s="21">
        <f>+'[8]37'!$K$39</f>
        <v>0.4571787182164701</v>
      </c>
      <c r="I147" s="21">
        <f>+'[8]37'!$M$39</f>
        <v>0.51957771506219297</v>
      </c>
      <c r="J147" s="21">
        <f>+'[8]37'!$N$39</f>
        <v>0.61103672770530226</v>
      </c>
      <c r="K147" s="21">
        <f>+'[8]37'!$O$39</f>
        <v>0.51520868198184488</v>
      </c>
      <c r="L147" s="21">
        <f>+'[8]37'!$Q$39</f>
        <v>0.48038400373499074</v>
      </c>
      <c r="M147" s="21">
        <f>+'[8]37'!$R$39</f>
        <v>0.3923728977945028</v>
      </c>
      <c r="N147" s="21">
        <f>+'[8]37'!$S$39</f>
        <v>0.46950862026134049</v>
      </c>
      <c r="O147" s="22">
        <f>+'[8]37'!$T$39</f>
        <v>0.4907169454173661</v>
      </c>
    </row>
    <row r="148" spans="1:15">
      <c r="A148" s="15">
        <v>1030</v>
      </c>
      <c r="B148" s="15" t="s">
        <v>18</v>
      </c>
      <c r="C148" s="23">
        <f>+'[8]17'!$E$39</f>
        <v>0.54894643581477764</v>
      </c>
      <c r="D148" s="23">
        <f>+'[8]17'!$F$39</f>
        <v>0.57550535077288945</v>
      </c>
      <c r="E148" s="23">
        <f>+'[8]17'!$G$39</f>
        <v>0.54483216111172528</v>
      </c>
      <c r="F148" s="23">
        <f>+'[8]17'!$I$39</f>
        <v>0.58840337630734407</v>
      </c>
      <c r="G148" s="23">
        <f>+'[8]17'!$J$39</f>
        <v>0.59591589747295026</v>
      </c>
      <c r="H148" s="23">
        <f>+'[8]17'!$K$39</f>
        <v>0.542585104995435</v>
      </c>
      <c r="I148" s="23">
        <f>+'[8]17'!$M$39</f>
        <v>0.69763485657249491</v>
      </c>
      <c r="J148" s="23">
        <f>+'[8]17'!$N$39</f>
        <v>0.73136147206995183</v>
      </c>
      <c r="K148" s="23">
        <f>+'[8]17'!$O$39</f>
        <v>0.67093312730706489</v>
      </c>
      <c r="L148" s="23">
        <f>+'[8]17'!$Q$39</f>
        <v>0.54201151158802896</v>
      </c>
      <c r="M148" s="23">
        <f>+'[8]17'!$R$39</f>
        <v>0.54098550245756061</v>
      </c>
      <c r="N148" s="23">
        <f>+'[8]17'!$S$39</f>
        <v>0.57271024855294528</v>
      </c>
      <c r="O148" s="24">
        <f>+'[8]17'!$T$39</f>
        <v>0.59414899841491053</v>
      </c>
    </row>
    <row r="149" spans="1:15">
      <c r="A149" s="4">
        <v>10300</v>
      </c>
      <c r="B149" s="4" t="s">
        <v>60</v>
      </c>
      <c r="C149" s="18">
        <f>+[8]รวม!$E$39</f>
        <v>0.64680003680347653</v>
      </c>
      <c r="D149" s="18">
        <f>+[8]รวม!$F$39</f>
        <v>0.69245536009465647</v>
      </c>
      <c r="E149" s="18">
        <f>+[8]รวม!$G$39</f>
        <v>0.65191701503572141</v>
      </c>
      <c r="F149" s="18">
        <f>+[8]รวม!$I$39</f>
        <v>0.68012852892169773</v>
      </c>
      <c r="G149" s="18">
        <f>+[8]รวม!$J$39</f>
        <v>0.69665753279712839</v>
      </c>
      <c r="H149" s="18">
        <f>+[8]รวม!$K$39</f>
        <v>0.63766531359341794</v>
      </c>
      <c r="I149" s="18">
        <f>+[8]รวม!$M$39</f>
        <v>0.76068529246792094</v>
      </c>
      <c r="J149" s="18">
        <f>+[8]รวม!$N$39</f>
        <v>0.76395630139963133</v>
      </c>
      <c r="K149" s="18">
        <f>+[8]รวม!$O$39</f>
        <v>0.73838706506386886</v>
      </c>
      <c r="L149" s="18">
        <f>+[8]รวม!$Q$39</f>
        <v>0.67104589936957637</v>
      </c>
      <c r="M149" s="18">
        <f>+[8]รวม!$R$39</f>
        <v>0.61927240629517821</v>
      </c>
      <c r="N149" s="18">
        <f>+[8]รวม!$S$39</f>
        <v>0.68228119890762784</v>
      </c>
      <c r="O149" s="18">
        <f>+[8]รวม!$T$39</f>
        <v>0.68449226136342223</v>
      </c>
    </row>
    <row r="150" spans="1:15">
      <c r="A150" s="32"/>
      <c r="B150" s="32"/>
      <c r="C150"/>
      <c r="D150"/>
      <c r="E150"/>
      <c r="F150"/>
      <c r="G150"/>
      <c r="H150"/>
      <c r="I150"/>
      <c r="J150"/>
      <c r="K150"/>
      <c r="L150"/>
      <c r="M150"/>
      <c r="N150"/>
      <c r="O150" s="32"/>
    </row>
    <row r="151" spans="1:15">
      <c r="A151" s="3" t="s">
        <v>55</v>
      </c>
      <c r="B151" s="3" t="s">
        <v>43</v>
      </c>
      <c r="C151" s="3" t="s">
        <v>0</v>
      </c>
      <c r="D151" s="3" t="s">
        <v>1</v>
      </c>
      <c r="E151" s="3" t="s">
        <v>2</v>
      </c>
      <c r="F151" s="3" t="s">
        <v>3</v>
      </c>
      <c r="G151" s="3" t="s">
        <v>4</v>
      </c>
      <c r="H151" s="3" t="s">
        <v>5</v>
      </c>
      <c r="I151" s="3" t="s">
        <v>6</v>
      </c>
      <c r="J151" s="3" t="s">
        <v>7</v>
      </c>
      <c r="K151" s="3" t="s">
        <v>8</v>
      </c>
      <c r="L151" s="3" t="s">
        <v>9</v>
      </c>
      <c r="M151" s="3" t="s">
        <v>10</v>
      </c>
      <c r="N151" s="3" t="s">
        <v>11</v>
      </c>
      <c r="O151" s="3" t="s">
        <v>60</v>
      </c>
    </row>
    <row r="152" spans="1:15">
      <c r="A152" s="34"/>
      <c r="B152" s="34" t="s">
        <v>46</v>
      </c>
      <c r="C152" s="35">
        <f>+[8]เขต!$E$61/10^6</f>
        <v>3.6049999999999999E-2</v>
      </c>
      <c r="D152" s="35">
        <f>+[8]เขต!$F$61/10^6</f>
        <v>2.1100000000000001E-2</v>
      </c>
      <c r="E152" s="35">
        <f>+[8]เขต!$G$61/10^6</f>
        <v>3.5249999999999997E-2</v>
      </c>
      <c r="F152" s="35">
        <f>+[8]เขต!$I$61/10^6</f>
        <v>5.16E-2</v>
      </c>
      <c r="G152" s="35">
        <f>+[8]เขต!$J$61/10^6</f>
        <v>2.1700000000000001E-2</v>
      </c>
      <c r="H152" s="35">
        <f>+[8]เขต!$K$61/10^6</f>
        <v>4.3450000000000003E-2</v>
      </c>
      <c r="I152" s="35">
        <f>+[8]เขต!$M$61/10^6</f>
        <v>1.6E-2</v>
      </c>
      <c r="J152" s="35">
        <f>+[8]เขต!$N$61/10^6</f>
        <v>4.7500000000000001E-2</v>
      </c>
      <c r="K152" s="35">
        <f>+[8]เขต!$O$61/10^6</f>
        <v>3.2599999999999997E-2</v>
      </c>
      <c r="L152" s="35">
        <f>+[8]เขต!$Q$61/10^6</f>
        <v>3.3000000000000002E-2</v>
      </c>
      <c r="M152" s="35">
        <f>+[8]เขต!$R$61/10^6</f>
        <v>0.10780000000000001</v>
      </c>
      <c r="N152" s="35">
        <f>+[8]เขต!$S$61/10^6</f>
        <v>7.0400000000000004E-2</v>
      </c>
      <c r="O152" s="36">
        <f>SUM(C152:N152)</f>
        <v>0.51645000000000008</v>
      </c>
    </row>
    <row r="153" spans="1:15">
      <c r="A153" s="7">
        <v>1004</v>
      </c>
      <c r="B153" s="10" t="s">
        <v>99</v>
      </c>
      <c r="C153" s="19">
        <f>+'[8]11'!$E$61/10^6</f>
        <v>59.055283570000007</v>
      </c>
      <c r="D153" s="19">
        <f>+'[8]11'!$F$61/10^6</f>
        <v>60.275003820000002</v>
      </c>
      <c r="E153" s="19">
        <f>+'[8]11'!$G$61/10^6</f>
        <v>59.445871980000007</v>
      </c>
      <c r="F153" s="19">
        <f>+'[8]11'!$I$61/10^6</f>
        <v>61.875669330000008</v>
      </c>
      <c r="G153" s="19">
        <f>+'[8]11'!$J$61/10^6</f>
        <v>58.790066820000007</v>
      </c>
      <c r="H153" s="19">
        <f>+'[8]11'!$K$61/10^6</f>
        <v>57.492511749999991</v>
      </c>
      <c r="I153" s="19">
        <f>+'[8]11'!$M$61/10^6</f>
        <v>66.100349910000006</v>
      </c>
      <c r="J153" s="19">
        <f>+'[8]11'!$N$61/10^6</f>
        <v>65.775888190000003</v>
      </c>
      <c r="K153" s="19">
        <f>+'[8]11'!$O$61/10^6</f>
        <v>63.98817871</v>
      </c>
      <c r="L153" s="19">
        <f>+'[8]11'!$Q$61/10^6</f>
        <v>58.608815799999995</v>
      </c>
      <c r="M153" s="19">
        <f>+'[8]11'!$R$61/10^6</f>
        <v>56.715575080000001</v>
      </c>
      <c r="N153" s="19">
        <f>+'[8]11'!$S$61/10^6</f>
        <v>61.461736430000009</v>
      </c>
      <c r="O153" s="29">
        <f>SUM(C153:N153)</f>
        <v>729.58495139000001</v>
      </c>
    </row>
    <row r="154" spans="1:15">
      <c r="A154" s="10">
        <v>1005</v>
      </c>
      <c r="B154" s="10" t="s">
        <v>13</v>
      </c>
      <c r="C154" s="21">
        <f>+'[8]12'!$E$61/10^6</f>
        <v>0.87407529000000006</v>
      </c>
      <c r="D154" s="21">
        <f>+'[8]12'!$F$61/10^6</f>
        <v>0.83280931000000002</v>
      </c>
      <c r="E154" s="21">
        <f>+'[8]12'!$G$61/10^6</f>
        <v>0.85898615999999994</v>
      </c>
      <c r="F154" s="21">
        <f>+'[8]12'!$I$61/10^6</f>
        <v>0.95400023999999983</v>
      </c>
      <c r="G154" s="21">
        <f>+'[8]12'!$J$61/10^6</f>
        <v>0.86580586999999998</v>
      </c>
      <c r="H154" s="21">
        <f>+'[8]12'!$K$61/10^6</f>
        <v>0.81455530999999992</v>
      </c>
      <c r="I154" s="21">
        <f>+'[8]12'!$M$61/10^6</f>
        <v>1.12807528</v>
      </c>
      <c r="J154" s="21">
        <f>+'[8]12'!$N$61/10^6</f>
        <v>1.1943583600000001</v>
      </c>
      <c r="K154" s="21">
        <f>+'[8]12'!$O$61/10^6</f>
        <v>1.0842791399999998</v>
      </c>
      <c r="L154" s="21">
        <f>+'[8]12'!$Q$61/10^6</f>
        <v>0.90461395999999994</v>
      </c>
      <c r="M154" s="21">
        <f>+'[8]12'!$R$61/10^6</f>
        <v>0.89286885000000005</v>
      </c>
      <c r="N154" s="21">
        <f>+'[8]12'!$S$61/10^6</f>
        <v>0.94371313000000012</v>
      </c>
      <c r="O154" s="29">
        <f t="shared" ref="O154:O179" si="6">SUM(C154:N154)</f>
        <v>11.348140900000001</v>
      </c>
    </row>
    <row r="155" spans="1:15">
      <c r="A155" s="10">
        <v>1006</v>
      </c>
      <c r="B155" s="10" t="s">
        <v>14</v>
      </c>
      <c r="C155" s="21">
        <f>+'[8]13'!$E$61/10^6</f>
        <v>4.0074368300000005</v>
      </c>
      <c r="D155" s="21">
        <f>+'[8]13'!$F$61/10^6</f>
        <v>4.0729213799999995</v>
      </c>
      <c r="E155" s="21">
        <f>+'[8]13'!$G$61/10^6</f>
        <v>4.4627544299999995</v>
      </c>
      <c r="F155" s="21">
        <f>+'[8]13'!$I$61/10^6</f>
        <v>4.5249994000000004</v>
      </c>
      <c r="G155" s="21">
        <f>+'[8]13'!$J$61/10^6</f>
        <v>4.3545422699999996</v>
      </c>
      <c r="H155" s="21">
        <f>+'[8]13'!$K$61/10^6</f>
        <v>4.2241194699999998</v>
      </c>
      <c r="I155" s="21">
        <f>+'[8]13'!$M$61/10^6</f>
        <v>4.7157204699999999</v>
      </c>
      <c r="J155" s="21">
        <f>+'[8]13'!$N$61/10^6</f>
        <v>5.444936010000001</v>
      </c>
      <c r="K155" s="21">
        <f>+'[8]13'!$O$61/10^6</f>
        <v>4.8950530700000003</v>
      </c>
      <c r="L155" s="21">
        <f>+'[8]13'!$Q$61/10^6</f>
        <v>4.10460811</v>
      </c>
      <c r="M155" s="21">
        <f>+'[8]13'!$R$61/10^6</f>
        <v>4.2122091499999996</v>
      </c>
      <c r="N155" s="21">
        <f>+'[8]13'!$S$61/10^6</f>
        <v>4.4569514100000003</v>
      </c>
      <c r="O155" s="29">
        <f t="shared" si="6"/>
        <v>53.476252000000009</v>
      </c>
    </row>
    <row r="156" spans="1:15">
      <c r="A156" s="10">
        <v>1007</v>
      </c>
      <c r="B156" s="10" t="s">
        <v>15</v>
      </c>
      <c r="C156" s="21">
        <f>+'[8]14'!$E$61/10^6</f>
        <v>7.4560674799999997</v>
      </c>
      <c r="D156" s="21">
        <f>+'[8]14'!$F$61/10^6</f>
        <v>8.7829819199999992</v>
      </c>
      <c r="E156" s="21">
        <f>+'[8]14'!$G$61/10^6</f>
        <v>7.8804949000000004</v>
      </c>
      <c r="F156" s="21">
        <f>+'[8]14'!$I$61/10^6</f>
        <v>8.3616838799999993</v>
      </c>
      <c r="G156" s="21">
        <f>+'[8]14'!$J$61/10^6</f>
        <v>7.9255115500000004</v>
      </c>
      <c r="H156" s="21">
        <f>+'[8]14'!$K$61/10^6</f>
        <v>7.8781358100000007</v>
      </c>
      <c r="I156" s="21">
        <f>+'[8]14'!$M$61/10^6</f>
        <v>8.6558303500000005</v>
      </c>
      <c r="J156" s="21">
        <f>+'[8]14'!$N$61/10^6</f>
        <v>9.1523136799999989</v>
      </c>
      <c r="K156" s="21">
        <f>+'[8]14'!$O$61/10^6</f>
        <v>8.5747778199999996</v>
      </c>
      <c r="L156" s="21">
        <f>+'[8]14'!$Q$61/10^6</f>
        <v>8.3066584700000003</v>
      </c>
      <c r="M156" s="21">
        <f>+'[8]14'!$R$61/10^6</f>
        <v>7.8305983899999996</v>
      </c>
      <c r="N156" s="21">
        <f>+'[8]14'!$S$61/10^6</f>
        <v>8.6393313000000003</v>
      </c>
      <c r="O156" s="29">
        <f t="shared" si="6"/>
        <v>99.444385550000007</v>
      </c>
    </row>
    <row r="157" spans="1:15">
      <c r="A157" s="10">
        <v>1008</v>
      </c>
      <c r="B157" s="10" t="s">
        <v>16</v>
      </c>
      <c r="C157" s="21">
        <f>+'[8]15'!$E$61/10^6</f>
        <v>1.8526508000000004</v>
      </c>
      <c r="D157" s="21">
        <f>+'[8]15'!$F$61/10^6</f>
        <v>1.9554097199999998</v>
      </c>
      <c r="E157" s="21">
        <f>+'[8]15'!$G$61/10^6</f>
        <v>1.8985084100000003</v>
      </c>
      <c r="F157" s="21">
        <f>+'[8]15'!$I$61/10^6</f>
        <v>2.1602298100000001</v>
      </c>
      <c r="G157" s="21">
        <f>+'[8]15'!$J$61/10^6</f>
        <v>2.2579211200000002</v>
      </c>
      <c r="H157" s="21">
        <f>+'[8]15'!$K$61/10^6</f>
        <v>2.1966791400000001</v>
      </c>
      <c r="I157" s="21">
        <f>+'[8]15'!$M$61/10^6</f>
        <v>2.4000737999999999</v>
      </c>
      <c r="J157" s="21">
        <f>+'[8]15'!$N$61/10^6</f>
        <v>2.7785699299999997</v>
      </c>
      <c r="K157" s="21">
        <f>+'[8]15'!$O$61/10^6</f>
        <v>2.3127732999999999</v>
      </c>
      <c r="L157" s="21">
        <f>+'[8]15'!$Q$61/10^6</f>
        <v>2.2253382500000001</v>
      </c>
      <c r="M157" s="21">
        <f>+'[8]15'!$R$61/10^6</f>
        <v>2.0617992600000004</v>
      </c>
      <c r="N157" s="21">
        <f>+'[8]15'!$S$61/10^6</f>
        <v>2.2529813700000001</v>
      </c>
      <c r="O157" s="29">
        <f t="shared" si="6"/>
        <v>26.352934910000002</v>
      </c>
    </row>
    <row r="158" spans="1:15">
      <c r="A158" s="10">
        <v>1009</v>
      </c>
      <c r="B158" s="10" t="s">
        <v>17</v>
      </c>
      <c r="C158" s="21">
        <f>+'[8]16'!$E$61/10^6</f>
        <v>2.0390309099999997</v>
      </c>
      <c r="D158" s="21">
        <f>+'[8]16'!$F$61/10^6</f>
        <v>2.09218057</v>
      </c>
      <c r="E158" s="21">
        <f>+'[8]16'!$G$61/10^6</f>
        <v>1.9879583799999998</v>
      </c>
      <c r="F158" s="21">
        <f>+'[8]16'!$I$61/10^6</f>
        <v>2.0181679899999998</v>
      </c>
      <c r="G158" s="21">
        <f>+'[8]16'!$J$61/10^6</f>
        <v>2.0153325300000002</v>
      </c>
      <c r="H158" s="21">
        <f>+'[8]16'!$K$61/10^6</f>
        <v>1.96988875</v>
      </c>
      <c r="I158" s="21">
        <f>+'[8]16'!$M$61/10^6</f>
        <v>2.2240766399999998</v>
      </c>
      <c r="J158" s="21">
        <f>+'[8]16'!$N$61/10^6</f>
        <v>2.4746829300000002</v>
      </c>
      <c r="K158" s="21">
        <f>+'[8]16'!$O$61/10^6</f>
        <v>2.2772406899999997</v>
      </c>
      <c r="L158" s="21">
        <f>+'[8]16'!$Q$61/10^6</f>
        <v>2.1449899699999997</v>
      </c>
      <c r="M158" s="21">
        <f>+'[8]16'!$R$61/10^6</f>
        <v>2.1293243300000002</v>
      </c>
      <c r="N158" s="21">
        <f>+'[8]16'!$S$61/10^6</f>
        <v>2.1785002400000004</v>
      </c>
      <c r="O158" s="29">
        <f t="shared" si="6"/>
        <v>25.55137393</v>
      </c>
    </row>
    <row r="159" spans="1:15">
      <c r="A159" s="10">
        <v>1010</v>
      </c>
      <c r="B159" s="10" t="s">
        <v>19</v>
      </c>
      <c r="C159" s="21">
        <f>+'[8]18'!$E$61/10^6</f>
        <v>2.6536103600000001</v>
      </c>
      <c r="D159" s="21">
        <f>+'[8]18'!$F$61/10^6</f>
        <v>2.6618553500000002</v>
      </c>
      <c r="E159" s="21">
        <f>+'[8]18'!$G$61/10^6</f>
        <v>2.7800196100000001</v>
      </c>
      <c r="F159" s="21">
        <f>+'[8]18'!$I$61/10^6</f>
        <v>2.7538604600000003</v>
      </c>
      <c r="G159" s="21">
        <f>+'[8]18'!$J$61/10^6</f>
        <v>2.71495971</v>
      </c>
      <c r="H159" s="21">
        <f>+'[8]18'!$K$61/10^6</f>
        <v>2.7072628400000003</v>
      </c>
      <c r="I159" s="21">
        <f>+'[8]18'!$M$61/10^6</f>
        <v>3.1160572199999996</v>
      </c>
      <c r="J159" s="21">
        <f>+'[8]18'!$N$61/10^6</f>
        <v>3.3927714</v>
      </c>
      <c r="K159" s="21">
        <f>+'[8]18'!$O$61/10^6</f>
        <v>3.1424285399999996</v>
      </c>
      <c r="L159" s="21">
        <f>+'[8]18'!$Q$61/10^6</f>
        <v>2.62004489</v>
      </c>
      <c r="M159" s="21">
        <f>+'[8]18'!$R$61/10^6</f>
        <v>2.6424983299999996</v>
      </c>
      <c r="N159" s="21">
        <f>+'[8]18'!$S$61/10^6</f>
        <v>2.6730606100000003</v>
      </c>
      <c r="O159" s="29">
        <f t="shared" si="6"/>
        <v>33.858429319999999</v>
      </c>
    </row>
    <row r="160" spans="1:15">
      <c r="A160" s="10">
        <v>1011</v>
      </c>
      <c r="B160" s="10" t="s">
        <v>20</v>
      </c>
      <c r="C160" s="21">
        <f>+'[8]19'!$E$61/10^6</f>
        <v>1.6183363799999999</v>
      </c>
      <c r="D160" s="21">
        <f>+'[8]19'!$F$61/10^6</f>
        <v>1.7661924199999999</v>
      </c>
      <c r="E160" s="21">
        <f>+'[8]19'!$G$61/10^6</f>
        <v>1.6871085599999998</v>
      </c>
      <c r="F160" s="21">
        <f>+'[8]19'!$I$61/10^6</f>
        <v>1.6885543999999999</v>
      </c>
      <c r="G160" s="21">
        <f>+'[8]19'!$J$61/10^6</f>
        <v>1.6155154599999999</v>
      </c>
      <c r="H160" s="21">
        <f>+'[8]19'!$K$61/10^6</f>
        <v>1.6607153099999998</v>
      </c>
      <c r="I160" s="21">
        <f>+'[8]19'!$M$61/10^6</f>
        <v>1.9586018700000001</v>
      </c>
      <c r="J160" s="21">
        <f>+'[8]19'!$N$61/10^6</f>
        <v>2.3086107500000002</v>
      </c>
      <c r="K160" s="21">
        <f>+'[8]19'!$O$61/10^6</f>
        <v>2.0244199200000006</v>
      </c>
      <c r="L160" s="21">
        <f>+'[8]19'!$Q$61/10^6</f>
        <v>1.7779652399999997</v>
      </c>
      <c r="M160" s="21">
        <f>+'[8]19'!$R$61/10^6</f>
        <v>1.6780304699999999</v>
      </c>
      <c r="N160" s="21">
        <f>+'[8]19'!$S$61/10^6</f>
        <v>1.5367543299999995</v>
      </c>
      <c r="O160" s="29">
        <f t="shared" si="6"/>
        <v>21.320805110000002</v>
      </c>
    </row>
    <row r="161" spans="1:15">
      <c r="A161" s="10">
        <v>1012</v>
      </c>
      <c r="B161" s="10" t="s">
        <v>21</v>
      </c>
      <c r="C161" s="21">
        <f>+'[8]20'!$E$61/10^6</f>
        <v>5.1921678699999996</v>
      </c>
      <c r="D161" s="21">
        <f>+'[8]20'!$F$61/10^6</f>
        <v>5.3375255100000008</v>
      </c>
      <c r="E161" s="21">
        <f>+'[8]20'!$G$61/10^6</f>
        <v>5.2917031099999994</v>
      </c>
      <c r="F161" s="21">
        <f>+'[8]20'!$I$61/10^6</f>
        <v>5.1477178999999991</v>
      </c>
      <c r="G161" s="21">
        <f>+'[8]20'!$J$61/10^6</f>
        <v>5.4986887600000003</v>
      </c>
      <c r="H161" s="21">
        <f>+'[8]20'!$K$61/10^6</f>
        <v>5.0076202500000004</v>
      </c>
      <c r="I161" s="21">
        <f>+'[8]20'!$M$61/10^6</f>
        <v>5.9326230299999994</v>
      </c>
      <c r="J161" s="21">
        <f>+'[8]20'!$N$61/10^6</f>
        <v>6.6030480100000002</v>
      </c>
      <c r="K161" s="21">
        <f>+'[8]20'!$O$61/10^6</f>
        <v>6.1734626899999991</v>
      </c>
      <c r="L161" s="21">
        <f>+'[8]20'!$Q$61/10^6</f>
        <v>5.5809518699999998</v>
      </c>
      <c r="M161" s="21">
        <f>+'[8]20'!$R$61/10^6</f>
        <v>5.6301456999999999</v>
      </c>
      <c r="N161" s="21">
        <f>+'[8]20'!$S$61/10^6</f>
        <v>5.7354674400000007</v>
      </c>
      <c r="O161" s="29">
        <f t="shared" si="6"/>
        <v>67.131122140000002</v>
      </c>
    </row>
    <row r="162" spans="1:15">
      <c r="A162" s="10">
        <v>1013</v>
      </c>
      <c r="B162" s="10" t="s">
        <v>22</v>
      </c>
      <c r="C162" s="21">
        <f>+'[8]21'!$E$61/10^6</f>
        <v>0.27400146000000003</v>
      </c>
      <c r="D162" s="21">
        <f>+'[8]21'!$F$61/10^6</f>
        <v>0.28583059999999999</v>
      </c>
      <c r="E162" s="21">
        <f>+'[8]21'!$G$61/10^6</f>
        <v>0.31488501999999996</v>
      </c>
      <c r="F162" s="21">
        <f>+'[8]21'!$I$61/10^6</f>
        <v>0.29579028999999996</v>
      </c>
      <c r="G162" s="21">
        <f>+'[8]21'!$J$61/10^6</f>
        <v>0.29470255000000006</v>
      </c>
      <c r="H162" s="21">
        <f>+'[8]21'!$K$61/10^6</f>
        <v>0.31575351000000002</v>
      </c>
      <c r="I162" s="21">
        <f>+'[8]21'!$M$61/10^6</f>
        <v>0.42450643999999993</v>
      </c>
      <c r="J162" s="21">
        <f>+'[8]21'!$N$61/10^6</f>
        <v>0.45464505999999999</v>
      </c>
      <c r="K162" s="21">
        <f>+'[8]21'!$O$61/10^6</f>
        <v>0.40904619999999997</v>
      </c>
      <c r="L162" s="21">
        <f>+'[8]21'!$Q$61/10^6</f>
        <v>0.30923938999999995</v>
      </c>
      <c r="M162" s="21">
        <f>+'[8]21'!$R$61/10^6</f>
        <v>0.30254153</v>
      </c>
      <c r="N162" s="21">
        <f>+'[8]21'!$S$61/10^6</f>
        <v>0.35749402999999991</v>
      </c>
      <c r="O162" s="29">
        <f t="shared" si="6"/>
        <v>4.0384360800000003</v>
      </c>
    </row>
    <row r="163" spans="1:15">
      <c r="A163" s="10">
        <v>1014</v>
      </c>
      <c r="B163" s="10" t="s">
        <v>23</v>
      </c>
      <c r="C163" s="21">
        <f>+'[8]22'!$E$61/10^6</f>
        <v>13.500048219999998</v>
      </c>
      <c r="D163" s="21">
        <f>+'[8]22'!$F$61/10^6</f>
        <v>13.802768709999999</v>
      </c>
      <c r="E163" s="21">
        <f>+'[8]22'!$G$61/10^6</f>
        <v>13.548706130000001</v>
      </c>
      <c r="F163" s="21">
        <f>+'[8]22'!$I$61/10^6</f>
        <v>14.051047810000002</v>
      </c>
      <c r="G163" s="21">
        <f>+'[8]22'!$J$61/10^6</f>
        <v>13.353594949999998</v>
      </c>
      <c r="H163" s="21">
        <f>+'[8]22'!$K$61/10^6</f>
        <v>13.23386285</v>
      </c>
      <c r="I163" s="21">
        <f>+'[8]22'!$M$61/10^6</f>
        <v>15.001764480000002</v>
      </c>
      <c r="J163" s="21">
        <f>+'[8]22'!$N$61/10^6</f>
        <v>16.619130039999998</v>
      </c>
      <c r="K163" s="21">
        <f>+'[8]22'!$O$61/10^6</f>
        <v>15.913152440000001</v>
      </c>
      <c r="L163" s="21">
        <f>+'[8]22'!$Q$61/10^6</f>
        <v>14.894495350000001</v>
      </c>
      <c r="M163" s="21">
        <f>+'[8]22'!$R$61/10^6</f>
        <v>12.969354439999998</v>
      </c>
      <c r="N163" s="21">
        <f>+'[8]22'!$S$61/10^6</f>
        <v>14.854114859999999</v>
      </c>
      <c r="O163" s="29">
        <f t="shared" si="6"/>
        <v>171.74204028</v>
      </c>
    </row>
    <row r="164" spans="1:15">
      <c r="A164" s="10">
        <v>1015</v>
      </c>
      <c r="B164" s="10" t="s">
        <v>24</v>
      </c>
      <c r="C164" s="21">
        <f>+'[8]23'!$E$61/10^6</f>
        <v>1.3769927</v>
      </c>
      <c r="D164" s="21">
        <f>+'[8]23'!$F$61/10^6</f>
        <v>1.4672634099999999</v>
      </c>
      <c r="E164" s="21">
        <f>+'[8]23'!$G$61/10^6</f>
        <v>1.46277737</v>
      </c>
      <c r="F164" s="21">
        <f>+'[8]23'!$I$61/10^6</f>
        <v>1.5011476400000001</v>
      </c>
      <c r="G164" s="21">
        <f>+'[8]23'!$J$61/10^6</f>
        <v>1.4425546800000002</v>
      </c>
      <c r="H164" s="21">
        <f>+'[8]23'!$K$61/10^6</f>
        <v>1.4455054199999999</v>
      </c>
      <c r="I164" s="21">
        <f>+'[8]23'!$M$61/10^6</f>
        <v>1.7142277599999998</v>
      </c>
      <c r="J164" s="21">
        <f>+'[8]23'!$N$61/10^6</f>
        <v>2.02175197</v>
      </c>
      <c r="K164" s="21">
        <f>+'[8]23'!$O$61/10^6</f>
        <v>1.7688954699999997</v>
      </c>
      <c r="L164" s="21">
        <f>+'[8]23'!$Q$61/10^6</f>
        <v>1.7674973499999995</v>
      </c>
      <c r="M164" s="21">
        <f>+'[8]23'!$R$61/10^6</f>
        <v>1.5659018599999999</v>
      </c>
      <c r="N164" s="21">
        <f>+'[8]23'!$S$61/10^6</f>
        <v>1.4921622400000003</v>
      </c>
      <c r="O164" s="29">
        <f t="shared" si="6"/>
        <v>19.026677869999997</v>
      </c>
    </row>
    <row r="165" spans="1:15">
      <c r="A165" s="10">
        <v>1016</v>
      </c>
      <c r="B165" s="10" t="s">
        <v>25</v>
      </c>
      <c r="C165" s="21">
        <f>+'[8]24'!$E$61/10^6</f>
        <v>1.8968176500000005</v>
      </c>
      <c r="D165" s="21">
        <f>+'[8]24'!$F$61/10^6</f>
        <v>1.9957034199999999</v>
      </c>
      <c r="E165" s="21">
        <f>+'[8]24'!$G$61/10^6</f>
        <v>2.07742827</v>
      </c>
      <c r="F165" s="21">
        <f>+'[8]24'!$I$61/10^6</f>
        <v>2.1144024899999998</v>
      </c>
      <c r="G165" s="21">
        <f>+'[8]24'!$J$61/10^6</f>
        <v>2.0457638400000002</v>
      </c>
      <c r="H165" s="21">
        <f>+'[8]24'!$K$61/10^6</f>
        <v>2.0827561999999995</v>
      </c>
      <c r="I165" s="21">
        <f>+'[8]24'!$M$61/10^6</f>
        <v>2.4905568900000001</v>
      </c>
      <c r="J165" s="21">
        <f>+'[8]24'!$N$61/10^6</f>
        <v>2.9521928100000001</v>
      </c>
      <c r="K165" s="21">
        <f>+'[8]24'!$O$61/10^6</f>
        <v>2.5384037300000002</v>
      </c>
      <c r="L165" s="21">
        <f>+'[8]24'!$Q$61/10^6</f>
        <v>1.9994338200000001</v>
      </c>
      <c r="M165" s="21">
        <f>+'[8]24'!$R$61/10^6</f>
        <v>1.9955393400000001</v>
      </c>
      <c r="N165" s="21">
        <f>+'[8]24'!$S$61/10^6</f>
        <v>1.9777245400000001</v>
      </c>
      <c r="O165" s="29">
        <f t="shared" si="6"/>
        <v>26.166722999999998</v>
      </c>
    </row>
    <row r="166" spans="1:15">
      <c r="A166" s="10">
        <v>1017</v>
      </c>
      <c r="B166" s="10" t="s">
        <v>26</v>
      </c>
      <c r="C166" s="21">
        <f>+'[8]25'!$E$61/10^6</f>
        <v>4.1164567100000005</v>
      </c>
      <c r="D166" s="21">
        <f>+'[8]25'!$F$61/10^6</f>
        <v>4.1087737899999999</v>
      </c>
      <c r="E166" s="21">
        <f>+'[8]25'!$G$61/10^6</f>
        <v>4.2413433699999992</v>
      </c>
      <c r="F166" s="21">
        <f>+'[8]25'!$I$61/10^6</f>
        <v>4.1729369699999994</v>
      </c>
      <c r="G166" s="21">
        <f>+'[8]25'!$J$61/10^6</f>
        <v>4.2271200799999997</v>
      </c>
      <c r="H166" s="21">
        <f>+'[8]25'!$K$61/10^6</f>
        <v>4.0136359400000003</v>
      </c>
      <c r="I166" s="21">
        <f>+'[8]25'!$M$61/10^6</f>
        <v>4.8316802600000006</v>
      </c>
      <c r="J166" s="21">
        <f>+'[8]25'!$N$61/10^6</f>
        <v>5.0401032199999989</v>
      </c>
      <c r="K166" s="21">
        <f>+'[8]25'!$O$61/10^6</f>
        <v>4.6577129800000003</v>
      </c>
      <c r="L166" s="21">
        <f>+'[8]25'!$Q$61/10^6</f>
        <v>4.3660957200000006</v>
      </c>
      <c r="M166" s="21">
        <f>+'[8]25'!$R$61/10^6</f>
        <v>3.9378858600000006</v>
      </c>
      <c r="N166" s="21">
        <f>+'[8]25'!$S$61/10^6</f>
        <v>4.2183339499999999</v>
      </c>
      <c r="O166" s="29">
        <f t="shared" si="6"/>
        <v>51.932078850000003</v>
      </c>
    </row>
    <row r="167" spans="1:15">
      <c r="A167" s="10">
        <v>1018</v>
      </c>
      <c r="B167" s="10" t="s">
        <v>27</v>
      </c>
      <c r="C167" s="21">
        <f>+'[8]26'!$E$61/10^6</f>
        <v>1.6610829599999999</v>
      </c>
      <c r="D167" s="21">
        <f>+'[8]26'!$F$61/10^6</f>
        <v>1.7732985700000004</v>
      </c>
      <c r="E167" s="21">
        <f>+'[8]26'!$G$61/10^6</f>
        <v>1.6419844099999998</v>
      </c>
      <c r="F167" s="21">
        <f>+'[8]26'!$I$61/10^6</f>
        <v>1.6436389200000001</v>
      </c>
      <c r="G167" s="21">
        <f>+'[8]26'!$J$61/10^6</f>
        <v>1.58896495</v>
      </c>
      <c r="H167" s="21">
        <f>+'[8]26'!$K$61/10^6</f>
        <v>1.6671736000000001</v>
      </c>
      <c r="I167" s="21">
        <f>+'[8]26'!$M$61/10^6</f>
        <v>1.9903363000000003</v>
      </c>
      <c r="J167" s="21">
        <f>+'[8]26'!$N$61/10^6</f>
        <v>2.15296631</v>
      </c>
      <c r="K167" s="21">
        <f>+'[8]26'!$O$61/10^6</f>
        <v>1.9378325700000001</v>
      </c>
      <c r="L167" s="21">
        <f>+'[8]26'!$Q$61/10^6</f>
        <v>1.8284105400000004</v>
      </c>
      <c r="M167" s="21">
        <f>+'[8]26'!$R$61/10^6</f>
        <v>1.6113109499999998</v>
      </c>
      <c r="N167" s="21">
        <f>+'[8]26'!$S$61/10^6</f>
        <v>1.6306309800000001</v>
      </c>
      <c r="O167" s="29">
        <f t="shared" si="6"/>
        <v>21.127631060000002</v>
      </c>
    </row>
    <row r="168" spans="1:15">
      <c r="A168" s="10">
        <v>1019</v>
      </c>
      <c r="B168" s="10" t="s">
        <v>28</v>
      </c>
      <c r="C168" s="21">
        <f>+'[8]27'!$E$61/10^6</f>
        <v>1.0360903000000001</v>
      </c>
      <c r="D168" s="21">
        <f>+'[8]27'!$F$61/10^6</f>
        <v>1.0424068599999998</v>
      </c>
      <c r="E168" s="21">
        <f>+'[8]27'!$G$61/10^6</f>
        <v>1.1125242300000002</v>
      </c>
      <c r="F168" s="21">
        <f>+'[8]27'!$I$61/10^6</f>
        <v>1.0100822</v>
      </c>
      <c r="G168" s="21">
        <f>+'[8]27'!$J$61/10^6</f>
        <v>1.00976829</v>
      </c>
      <c r="H168" s="21">
        <f>+'[8]27'!$K$61/10^6</f>
        <v>1.0836684599999999</v>
      </c>
      <c r="I168" s="21">
        <f>+'[8]27'!$M$61/10^6</f>
        <v>1.2415762100000003</v>
      </c>
      <c r="J168" s="21">
        <f>+'[8]27'!$N$61/10^6</f>
        <v>1.46313541</v>
      </c>
      <c r="K168" s="21">
        <f>+'[8]27'!$O$61/10^6</f>
        <v>1.17295353</v>
      </c>
      <c r="L168" s="21">
        <f>+'[8]27'!$Q$61/10^6</f>
        <v>1.08237932</v>
      </c>
      <c r="M168" s="21">
        <f>+'[8]27'!$R$61/10^6</f>
        <v>0.90714958000000012</v>
      </c>
      <c r="N168" s="21">
        <f>+'[8]27'!$S$61/10^6</f>
        <v>1.1045703899999999</v>
      </c>
      <c r="O168" s="29">
        <f t="shared" si="6"/>
        <v>13.266304779999999</v>
      </c>
    </row>
    <row r="169" spans="1:15">
      <c r="A169" s="10">
        <v>1020</v>
      </c>
      <c r="B169" s="10" t="s">
        <v>29</v>
      </c>
      <c r="C169" s="21">
        <f>+'[8]28'!$E$61/10^6</f>
        <v>5.3074076900000007</v>
      </c>
      <c r="D169" s="21">
        <f>+'[8]28'!$F$61/10^6</f>
        <v>5.8192314100000004</v>
      </c>
      <c r="E169" s="21">
        <f>+'[8]28'!$G$61/10^6</f>
        <v>5.65595553</v>
      </c>
      <c r="F169" s="21">
        <f>+'[8]28'!$I$61/10^6</f>
        <v>5.81297687</v>
      </c>
      <c r="G169" s="21">
        <f>+'[8]28'!$J$61/10^6</f>
        <v>5.4576230099999998</v>
      </c>
      <c r="H169" s="21">
        <f>+'[8]28'!$K$61/10^6</f>
        <v>5.3736207199999999</v>
      </c>
      <c r="I169" s="21">
        <f>+'[8]28'!$M$61/10^6</f>
        <v>6.1873442000000001</v>
      </c>
      <c r="J169" s="21">
        <f>+'[8]28'!$N$61/10^6</f>
        <v>6.2527159900000013</v>
      </c>
      <c r="K169" s="21">
        <f>+'[8]28'!$O$61/10^6</f>
        <v>6.2264257999999995</v>
      </c>
      <c r="L169" s="21">
        <f>+'[8]28'!$Q$61/10^6</f>
        <v>6.0169982600000003</v>
      </c>
      <c r="M169" s="21">
        <f>+'[8]28'!$R$61/10^6</f>
        <v>5.2366614800000004</v>
      </c>
      <c r="N169" s="21">
        <f>+'[8]28'!$S$61/10^6</f>
        <v>5.9802108699999996</v>
      </c>
      <c r="O169" s="29">
        <f t="shared" si="6"/>
        <v>69.327171829999997</v>
      </c>
    </row>
    <row r="170" spans="1:15">
      <c r="A170" s="10">
        <v>1021</v>
      </c>
      <c r="B170" s="10" t="s">
        <v>30</v>
      </c>
      <c r="C170" s="21">
        <f>+'[8]29'!$E$61/10^6</f>
        <v>1.4698253600000004</v>
      </c>
      <c r="D170" s="21">
        <f>+'[8]29'!$F$61/10^6</f>
        <v>1.53859346</v>
      </c>
      <c r="E170" s="21">
        <f>+'[8]29'!$G$61/10^6</f>
        <v>1.4658808499999998</v>
      </c>
      <c r="F170" s="21">
        <f>+'[8]29'!$I$61/10^6</f>
        <v>1.5725406</v>
      </c>
      <c r="G170" s="21">
        <f>+'[8]29'!$J$61/10^6</f>
        <v>1.4677709899999998</v>
      </c>
      <c r="H170" s="21">
        <f>+'[8]29'!$K$61/10^6</f>
        <v>1.5214286499999998</v>
      </c>
      <c r="I170" s="21">
        <f>+'[8]29'!$M$61/10^6</f>
        <v>1.68893479</v>
      </c>
      <c r="J170" s="21">
        <f>+'[8]29'!$N$61/10^6</f>
        <v>1.6949025200000001</v>
      </c>
      <c r="K170" s="21">
        <f>+'[8]29'!$O$61/10^6</f>
        <v>1.6939389499999999</v>
      </c>
      <c r="L170" s="21">
        <f>+'[8]29'!$Q$61/10^6</f>
        <v>1.7406487999999998</v>
      </c>
      <c r="M170" s="21">
        <f>+'[8]29'!$R$61/10^6</f>
        <v>1.41316946</v>
      </c>
      <c r="N170" s="21">
        <f>+'[8]29'!$S$61/10^6</f>
        <v>1.6935075400000001</v>
      </c>
      <c r="O170" s="29">
        <f t="shared" si="6"/>
        <v>18.961141969999996</v>
      </c>
    </row>
    <row r="171" spans="1:15">
      <c r="A171" s="10">
        <v>1022</v>
      </c>
      <c r="B171" s="10" t="s">
        <v>31</v>
      </c>
      <c r="C171" s="21">
        <f>+'[8]30'!$E$61/10^6</f>
        <v>7.2342956799999998</v>
      </c>
      <c r="D171" s="21">
        <f>+'[8]30'!$F$61/10^6</f>
        <v>8.8343267300000008</v>
      </c>
      <c r="E171" s="21">
        <f>+'[8]30'!$G$61/10^6</f>
        <v>7.1062332700000006</v>
      </c>
      <c r="F171" s="21">
        <f>+'[8]30'!$I$61/10^6</f>
        <v>7.4633507799999999</v>
      </c>
      <c r="G171" s="21">
        <f>+'[8]30'!$J$61/10^6</f>
        <v>7.0978042099999996</v>
      </c>
      <c r="H171" s="21">
        <f>+'[8]30'!$K$61/10^6</f>
        <v>7.0084158299999997</v>
      </c>
      <c r="I171" s="21">
        <f>+'[8]30'!$M$61/10^6</f>
        <v>8.2400433599999996</v>
      </c>
      <c r="J171" s="21">
        <f>+'[8]30'!$N$61/10^6</f>
        <v>8.3095590900000005</v>
      </c>
      <c r="K171" s="21">
        <f>+'[8]30'!$O$61/10^6</f>
        <v>8.0670844900000009</v>
      </c>
      <c r="L171" s="21">
        <f>+'[8]30'!$Q$61/10^6</f>
        <v>7.9333437200000008</v>
      </c>
      <c r="M171" s="21">
        <f>+'[8]30'!$R$61/10^6</f>
        <v>6.7620922899999991</v>
      </c>
      <c r="N171" s="21">
        <f>+'[8]30'!$S$61/10^6</f>
        <v>7.7535651699999981</v>
      </c>
      <c r="O171" s="29">
        <f t="shared" si="6"/>
        <v>91.810114619999993</v>
      </c>
    </row>
    <row r="172" spans="1:15">
      <c r="A172" s="10">
        <v>1023</v>
      </c>
      <c r="B172" s="10" t="s">
        <v>32</v>
      </c>
      <c r="C172" s="21">
        <f>+'[8]31'!$E$61/10^6</f>
        <v>1.6146182</v>
      </c>
      <c r="D172" s="21">
        <f>+'[8]31'!$F$61/10^6</f>
        <v>1.5869468200000003</v>
      </c>
      <c r="E172" s="21">
        <f>+'[8]31'!$G$61/10^6</f>
        <v>1.5571132400000001</v>
      </c>
      <c r="F172" s="21">
        <f>+'[8]31'!$I$61/10^6</f>
        <v>1.6949538200000001</v>
      </c>
      <c r="G172" s="21">
        <f>+'[8]31'!$J$61/10^6</f>
        <v>1.57991953</v>
      </c>
      <c r="H172" s="21">
        <f>+'[8]31'!$K$61/10^6</f>
        <v>1.5238516599999998</v>
      </c>
      <c r="I172" s="21">
        <f>+'[8]31'!$M$61/10^6</f>
        <v>1.7990466800000002</v>
      </c>
      <c r="J172" s="21">
        <f>+'[8]31'!$N$61/10^6</f>
        <v>1.9355603700000001</v>
      </c>
      <c r="K172" s="21">
        <f>+'[8]31'!$O$61/10^6</f>
        <v>1.7763559199999999</v>
      </c>
      <c r="L172" s="21">
        <f>+'[8]31'!$Q$61/10^6</f>
        <v>1.7472453600000002</v>
      </c>
      <c r="M172" s="21">
        <f>+'[8]31'!$R$61/10^6</f>
        <v>1.52429356</v>
      </c>
      <c r="N172" s="21">
        <f>+'[8]31'!$S$61/10^6</f>
        <v>1.6399771699999999</v>
      </c>
      <c r="O172" s="29">
        <f t="shared" si="6"/>
        <v>19.979882330000002</v>
      </c>
    </row>
    <row r="173" spans="1:15">
      <c r="A173" s="10">
        <v>1024</v>
      </c>
      <c r="B173" s="10" t="s">
        <v>33</v>
      </c>
      <c r="C173" s="21">
        <f>+'[8]32'!$E$61/10^6</f>
        <v>11.853536809999998</v>
      </c>
      <c r="D173" s="21">
        <f>+'[8]32'!$F$61/10^6</f>
        <v>12.21297627</v>
      </c>
      <c r="E173" s="21">
        <f>+'[8]32'!$G$61/10^6</f>
        <v>11.520040490000001</v>
      </c>
      <c r="F173" s="21">
        <f>+'[8]32'!$I$61/10^6</f>
        <v>12.350906009999997</v>
      </c>
      <c r="G173" s="21">
        <f>+'[8]32'!$J$61/10^6</f>
        <v>12.29662491</v>
      </c>
      <c r="H173" s="21">
        <f>+'[8]32'!$K$61/10^6</f>
        <v>11.740008920000001</v>
      </c>
      <c r="I173" s="21">
        <f>+'[8]32'!$M$61/10^6</f>
        <v>13.55899267</v>
      </c>
      <c r="J173" s="21">
        <f>+'[8]32'!$N$61/10^6</f>
        <v>13.208351240000002</v>
      </c>
      <c r="K173" s="21">
        <f>+'[8]32'!$O$61/10^6</f>
        <v>13.48645711</v>
      </c>
      <c r="L173" s="21">
        <f>+'[8]32'!$Q$61/10^6</f>
        <v>13.334589790000001</v>
      </c>
      <c r="M173" s="21">
        <f>+'[8]32'!$R$61/10^6</f>
        <v>11.47105269</v>
      </c>
      <c r="N173" s="21">
        <f>+'[8]32'!$S$61/10^6</f>
        <v>13.222121710000001</v>
      </c>
      <c r="O173" s="29">
        <f t="shared" si="6"/>
        <v>150.25565861999999</v>
      </c>
    </row>
    <row r="174" spans="1:15">
      <c r="A174" s="10">
        <v>1025</v>
      </c>
      <c r="B174" s="10" t="s">
        <v>34</v>
      </c>
      <c r="C174" s="21">
        <f>+'[8]33'!$E$61/10^6</f>
        <v>1.7289321599999998</v>
      </c>
      <c r="D174" s="21">
        <f>+'[8]33'!$F$61/10^6</f>
        <v>1.8144108199999998</v>
      </c>
      <c r="E174" s="21">
        <f>+'[8]33'!$G$61/10^6</f>
        <v>1.6506387799999998</v>
      </c>
      <c r="F174" s="21">
        <f>+'[8]33'!$I$61/10^6</f>
        <v>1.7741932900000001</v>
      </c>
      <c r="G174" s="21">
        <f>+'[8]33'!$J$61/10^6</f>
        <v>1.6153326000000001</v>
      </c>
      <c r="H174" s="21">
        <f>+'[8]33'!$K$61/10^6</f>
        <v>1.7010641899999999</v>
      </c>
      <c r="I174" s="21">
        <f>+'[8]33'!$M$61/10^6</f>
        <v>2.0491885699999997</v>
      </c>
      <c r="J174" s="21">
        <f>+'[8]33'!$N$61/10^6</f>
        <v>2.1095685499999997</v>
      </c>
      <c r="K174" s="21">
        <f>+'[8]33'!$O$61/10^6</f>
        <v>2.0306756400000001</v>
      </c>
      <c r="L174" s="21">
        <f>+'[8]33'!$Q$61/10^6</f>
        <v>1.9415133900000001</v>
      </c>
      <c r="M174" s="21">
        <f>+'[8]33'!$R$61/10^6</f>
        <v>1.6616304200000001</v>
      </c>
      <c r="N174" s="21">
        <f>+'[8]33'!$S$61/10^6</f>
        <v>1.7284072099999999</v>
      </c>
      <c r="O174" s="29">
        <f t="shared" si="6"/>
        <v>21.805555620000003</v>
      </c>
    </row>
    <row r="175" spans="1:15">
      <c r="A175" s="10">
        <v>1026</v>
      </c>
      <c r="B175" s="10" t="s">
        <v>35</v>
      </c>
      <c r="C175" s="21">
        <f>+'[8]34'!$E$61/10^6</f>
        <v>0.80377647000000008</v>
      </c>
      <c r="D175" s="21">
        <f>+'[8]34'!$F$61/10^6</f>
        <v>0.76283986999999998</v>
      </c>
      <c r="E175" s="21">
        <f>+'[8]34'!$G$61/10^6</f>
        <v>0.81992573999999996</v>
      </c>
      <c r="F175" s="21">
        <f>+'[8]34'!$I$61/10^6</f>
        <v>0.78744349000000002</v>
      </c>
      <c r="G175" s="21">
        <f>+'[8]34'!$J$61/10^6</f>
        <v>0.76789496000000002</v>
      </c>
      <c r="H175" s="21">
        <f>+'[8]34'!$K$61/10^6</f>
        <v>0.72086961000000005</v>
      </c>
      <c r="I175" s="21">
        <f>+'[8]34'!$M$61/10^6</f>
        <v>0.94467551999999988</v>
      </c>
      <c r="J175" s="21">
        <f>+'[8]34'!$N$61/10^6</f>
        <v>0.89262179000000008</v>
      </c>
      <c r="K175" s="21">
        <f>+'[8]34'!$O$61/10^6</f>
        <v>0.83761999999999992</v>
      </c>
      <c r="L175" s="21">
        <f>+'[8]34'!$Q$61/10^6</f>
        <v>0.84418013999999997</v>
      </c>
      <c r="M175" s="21">
        <f>+'[8]34'!$R$61/10^6</f>
        <v>0.76887536999999995</v>
      </c>
      <c r="N175" s="21">
        <f>+'[8]34'!$S$61/10^6</f>
        <v>0.88997210999999987</v>
      </c>
      <c r="O175" s="29">
        <f t="shared" si="6"/>
        <v>9.8406950700000007</v>
      </c>
    </row>
    <row r="176" spans="1:15">
      <c r="A176" s="10">
        <v>1027</v>
      </c>
      <c r="B176" s="10" t="s">
        <v>36</v>
      </c>
      <c r="C176" s="21">
        <f>+'[8]35'!$E$61/10^6</f>
        <v>1.09001733</v>
      </c>
      <c r="D176" s="21">
        <f>+'[8]35'!$F$61/10^6</f>
        <v>1.1159008400000001</v>
      </c>
      <c r="E176" s="21">
        <f>+'[8]35'!$G$61/10^6</f>
        <v>1.03175668</v>
      </c>
      <c r="F176" s="21">
        <f>+'[8]35'!$I$61/10^6</f>
        <v>1.10431649</v>
      </c>
      <c r="G176" s="21">
        <f>+'[8]35'!$J$61/10^6</f>
        <v>1.0547825300000002</v>
      </c>
      <c r="H176" s="21">
        <f>+'[8]35'!$K$61/10^6</f>
        <v>1.1315320800000002</v>
      </c>
      <c r="I176" s="21">
        <f>+'[8]35'!$M$61/10^6</f>
        <v>1.30956122</v>
      </c>
      <c r="J176" s="21">
        <f>+'[8]35'!$N$61/10^6</f>
        <v>1.4310829600000001</v>
      </c>
      <c r="K176" s="21">
        <f>+'[8]35'!$O$61/10^6</f>
        <v>1.2309922200000003</v>
      </c>
      <c r="L176" s="21">
        <f>+'[8]35'!$Q$61/10^6</f>
        <v>1.2169715300000004</v>
      </c>
      <c r="M176" s="21">
        <f>+'[8]35'!$R$61/10^6</f>
        <v>1.1762607199999999</v>
      </c>
      <c r="N176" s="21">
        <f>+'[8]35'!$S$61/10^6</f>
        <v>1.1775671300000001</v>
      </c>
      <c r="O176" s="29">
        <f t="shared" si="6"/>
        <v>14.070741730000002</v>
      </c>
    </row>
    <row r="177" spans="1:15">
      <c r="A177" s="10">
        <v>1028</v>
      </c>
      <c r="B177" s="10" t="s">
        <v>37</v>
      </c>
      <c r="C177" s="21">
        <f>+'[8]36'!$E$61/10^6</f>
        <v>6.1699700700000006</v>
      </c>
      <c r="D177" s="21">
        <f>+'[8]36'!$F$61/10^6</f>
        <v>5.9513336900000002</v>
      </c>
      <c r="E177" s="21">
        <f>+'[8]36'!$G$61/10^6</f>
        <v>6.1019199899999998</v>
      </c>
      <c r="F177" s="21">
        <f>+'[8]36'!$I$61/10^6</f>
        <v>6.3922443399999995</v>
      </c>
      <c r="G177" s="21">
        <f>+'[8]36'!$J$61/10^6</f>
        <v>6.1947703199999991</v>
      </c>
      <c r="H177" s="21">
        <f>+'[8]36'!$K$61/10^6</f>
        <v>5.9817239200000003</v>
      </c>
      <c r="I177" s="21">
        <f>+'[8]36'!$M$61/10^6</f>
        <v>6.8303121300000003</v>
      </c>
      <c r="J177" s="21">
        <f>+'[8]36'!$N$61/10^6</f>
        <v>7.08202979</v>
      </c>
      <c r="K177" s="21">
        <f>+'[8]36'!$O$61/10^6</f>
        <v>6.7698114799999995</v>
      </c>
      <c r="L177" s="21">
        <f>+'[8]36'!$Q$61/10^6</f>
        <v>6.887954109999999</v>
      </c>
      <c r="M177" s="21">
        <f>+'[8]36'!$R$61/10^6</f>
        <v>5.9803616699999997</v>
      </c>
      <c r="N177" s="21">
        <f>+'[8]36'!$S$61/10^6</f>
        <v>6.4828872100000003</v>
      </c>
      <c r="O177" s="29">
        <f t="shared" si="6"/>
        <v>76.825318719999999</v>
      </c>
    </row>
    <row r="178" spans="1:15">
      <c r="A178" s="10">
        <v>1029</v>
      </c>
      <c r="B178" s="10" t="s">
        <v>38</v>
      </c>
      <c r="C178" s="21">
        <f>+'[8]37'!$E$61/10^6</f>
        <v>0.83627439999999997</v>
      </c>
      <c r="D178" s="21">
        <f>+'[8]37'!$F$61/10^6</f>
        <v>0.86292234000000001</v>
      </c>
      <c r="E178" s="21">
        <f>+'[8]37'!$G$61/10^6</f>
        <v>0.84952759999999983</v>
      </c>
      <c r="F178" s="21">
        <f>+'[8]37'!$I$61/10^6</f>
        <v>0.94664265000000014</v>
      </c>
      <c r="G178" s="21">
        <f>+'[8]37'!$J$61/10^6</f>
        <v>0.93348014000000001</v>
      </c>
      <c r="H178" s="21">
        <f>+'[8]37'!$K$61/10^6</f>
        <v>0.88062568000000008</v>
      </c>
      <c r="I178" s="21">
        <f>+'[8]37'!$M$61/10^6</f>
        <v>0.96248876000000005</v>
      </c>
      <c r="J178" s="21">
        <f>+'[8]37'!$N$61/10^6</f>
        <v>1.2062065699999998</v>
      </c>
      <c r="K178" s="21">
        <f>+'[8]37'!$O$61/10^6</f>
        <v>0.98475374000000004</v>
      </c>
      <c r="L178" s="21">
        <f>+'[8]37'!$Q$61/10^6</f>
        <v>0.95820801000000011</v>
      </c>
      <c r="M178" s="21">
        <f>+'[8]37'!$R$61/10^6</f>
        <v>0.75525033000000008</v>
      </c>
      <c r="N178" s="21">
        <f>+'[8]37'!$S$61/10^6</f>
        <v>0.9693543</v>
      </c>
      <c r="O178" s="29">
        <f t="shared" si="6"/>
        <v>11.145734520000001</v>
      </c>
    </row>
    <row r="179" spans="1:15">
      <c r="A179" s="15">
        <v>1030</v>
      </c>
      <c r="B179" s="15" t="s">
        <v>18</v>
      </c>
      <c r="C179" s="23">
        <f>+'[8]17'!$E$61/10^6</f>
        <v>1.2271628799999998</v>
      </c>
      <c r="D179" s="23">
        <f>+'[8]17'!$F$61/10^6</f>
        <v>1.2345315399999999</v>
      </c>
      <c r="E179" s="23">
        <f>+'[8]17'!$G$61/10^6</f>
        <v>1.2159976399999999</v>
      </c>
      <c r="F179" s="23">
        <f>+'[8]17'!$I$61/10^6</f>
        <v>1.3377285299999997</v>
      </c>
      <c r="G179" s="23">
        <f>+'[8]17'!$J$61/10^6</f>
        <v>1.25842177</v>
      </c>
      <c r="H179" s="23">
        <f>+'[8]17'!$K$61/10^6</f>
        <v>1.2424862299999999</v>
      </c>
      <c r="I179" s="23">
        <f>+'[8]17'!$M$61/10^6</f>
        <v>1.5283720900000002</v>
      </c>
      <c r="J179" s="23">
        <f>+'[8]17'!$N$61/10^6</f>
        <v>1.67358016</v>
      </c>
      <c r="K179" s="23">
        <f>+'[8]17'!$O$61/10^6</f>
        <v>1.5190028999999998</v>
      </c>
      <c r="L179" s="23">
        <f>+'[8]17'!$Q$61/10^6</f>
        <v>1.21385308</v>
      </c>
      <c r="M179" s="23">
        <f>+'[8]17'!$R$61/10^6</f>
        <v>1.1986551300000001</v>
      </c>
      <c r="N179" s="23">
        <f>+'[8]17'!$S$61/10^6</f>
        <v>1.2834313199999996</v>
      </c>
      <c r="O179" s="31">
        <f t="shared" si="6"/>
        <v>15.933223270000001</v>
      </c>
    </row>
    <row r="180" spans="1:15">
      <c r="A180" s="4">
        <v>10300</v>
      </c>
      <c r="B180" s="4" t="s">
        <v>60</v>
      </c>
      <c r="C180" s="25">
        <f>SUM(C152:C179)</f>
        <v>147.98201654000005</v>
      </c>
      <c r="D180" s="25">
        <f t="shared" ref="D180:O180" si="7">SUM(D152:D179)</f>
        <v>154.00803915000003</v>
      </c>
      <c r="E180" s="25">
        <f t="shared" si="7"/>
        <v>149.70329415000003</v>
      </c>
      <c r="F180" s="25">
        <f t="shared" si="7"/>
        <v>155.56282659999997</v>
      </c>
      <c r="G180" s="25">
        <f t="shared" si="7"/>
        <v>149.74693840000006</v>
      </c>
      <c r="H180" s="25">
        <f t="shared" si="7"/>
        <v>146.66292210000003</v>
      </c>
      <c r="I180" s="25">
        <f t="shared" si="7"/>
        <v>169.04101690000007</v>
      </c>
      <c r="J180" s="25">
        <f t="shared" si="7"/>
        <v>175.67278311000004</v>
      </c>
      <c r="K180" s="25">
        <f t="shared" si="7"/>
        <v>167.52632904999996</v>
      </c>
      <c r="L180" s="25">
        <f t="shared" si="7"/>
        <v>156.39004424000004</v>
      </c>
      <c r="M180" s="25">
        <f t="shared" si="7"/>
        <v>145.13883623999996</v>
      </c>
      <c r="N180" s="25">
        <f t="shared" si="7"/>
        <v>158.40492899</v>
      </c>
      <c r="O180" s="25">
        <f t="shared" si="7"/>
        <v>1875.8399754700001</v>
      </c>
    </row>
    <row r="181" spans="1:15">
      <c r="A181" s="32"/>
      <c r="B181" s="32"/>
      <c r="C181"/>
      <c r="D181"/>
      <c r="E181"/>
      <c r="F181"/>
      <c r="G181"/>
      <c r="H181"/>
      <c r="I181"/>
      <c r="J181"/>
      <c r="K181"/>
      <c r="L181"/>
      <c r="M181"/>
      <c r="N181"/>
      <c r="O181" s="32"/>
    </row>
    <row r="182" spans="1:15">
      <c r="A182" s="3" t="s">
        <v>55</v>
      </c>
      <c r="B182" s="3" t="s">
        <v>44</v>
      </c>
      <c r="C182" s="3" t="s">
        <v>0</v>
      </c>
      <c r="D182" s="3" t="s">
        <v>1</v>
      </c>
      <c r="E182" s="3" t="s">
        <v>2</v>
      </c>
      <c r="F182" s="3" t="s">
        <v>3</v>
      </c>
      <c r="G182" s="3" t="s">
        <v>4</v>
      </c>
      <c r="H182" s="3" t="s">
        <v>5</v>
      </c>
      <c r="I182" s="3" t="s">
        <v>6</v>
      </c>
      <c r="J182" s="3" t="s">
        <v>7</v>
      </c>
      <c r="K182" s="3" t="s">
        <v>8</v>
      </c>
      <c r="L182" s="3" t="s">
        <v>9</v>
      </c>
      <c r="M182" s="3" t="s">
        <v>10</v>
      </c>
      <c r="N182" s="3" t="s">
        <v>11</v>
      </c>
      <c r="O182" s="3" t="s">
        <v>60</v>
      </c>
    </row>
    <row r="183" spans="1:15">
      <c r="A183" s="34"/>
      <c r="B183" s="34" t="s">
        <v>46</v>
      </c>
      <c r="C183" s="35">
        <f>+[8]เขต!$E$212/10^6</f>
        <v>5.5352272299999985</v>
      </c>
      <c r="D183" s="35">
        <f>+[8]เขต!$F$212/10^6</f>
        <v>5.7195551499999997</v>
      </c>
      <c r="E183" s="35">
        <f>+[8]เขต!$G$212/10^6</f>
        <v>6.1591931299999993</v>
      </c>
      <c r="F183" s="35">
        <f>+[8]เขต!$I$212/10^6</f>
        <v>6.0220068500000004</v>
      </c>
      <c r="G183" s="35">
        <f>+[8]เขต!$J$212/10^6</f>
        <v>6.8930487399999993</v>
      </c>
      <c r="H183" s="35">
        <f>+[8]เขต!$K$212/10^6</f>
        <v>6.7178658799999997</v>
      </c>
      <c r="I183" s="35">
        <f>+[8]เขต!$M$212/10^6</f>
        <v>5.7855757500000013</v>
      </c>
      <c r="J183" s="35">
        <f>+[8]เขต!$N$212/10^6</f>
        <v>6.7477064900000006</v>
      </c>
      <c r="K183" s="35">
        <f>+[8]เขต!$O$212/10^6</f>
        <v>6.5331795800000014</v>
      </c>
      <c r="L183" s="35">
        <f>+[8]เขต!$Q$212/10^6</f>
        <v>5.9462873500000004</v>
      </c>
      <c r="M183" s="35">
        <f>+[8]เขต!$R$212/10^6</f>
        <v>6.6183972599999992</v>
      </c>
      <c r="N183" s="35">
        <f>+[8]เขต!$S$212/10^6</f>
        <v>8.7455301299999988</v>
      </c>
      <c r="O183" s="36">
        <f>SUM(C183:N183)</f>
        <v>77.423573539999978</v>
      </c>
    </row>
    <row r="184" spans="1:15">
      <c r="A184" s="7">
        <v>1004</v>
      </c>
      <c r="B184" s="10" t="s">
        <v>99</v>
      </c>
      <c r="C184" s="19">
        <f>+'[8]11'!$E$212/10^6</f>
        <v>13.660655689999997</v>
      </c>
      <c r="D184" s="19">
        <f>+'[8]11'!$F$212/10^6</f>
        <v>14.204273490000002</v>
      </c>
      <c r="E184" s="19">
        <f>+'[8]11'!$G$212/10^6</f>
        <v>17.069607340000001</v>
      </c>
      <c r="F184" s="19">
        <f>+'[8]11'!$I$212/10^6</f>
        <v>13.687753359999999</v>
      </c>
      <c r="G184" s="19">
        <f>+'[8]11'!$J$212/10^6</f>
        <v>15.345990579999999</v>
      </c>
      <c r="H184" s="19">
        <f>+'[8]11'!$K$212/10^6</f>
        <v>16.682910230000001</v>
      </c>
      <c r="I184" s="19">
        <f>+'[8]11'!$M$212/10^6</f>
        <v>15.329455939999999</v>
      </c>
      <c r="J184" s="19">
        <f>+'[8]11'!$N$212/10^6</f>
        <v>15.132064659999999</v>
      </c>
      <c r="K184" s="19">
        <f>+'[8]11'!$O$212/10^6</f>
        <v>18.821110180000005</v>
      </c>
      <c r="L184" s="19">
        <f>+'[8]11'!$Q$212/10^6</f>
        <v>15.023103740000002</v>
      </c>
      <c r="M184" s="19">
        <f>+'[8]11'!$R$212/10^6</f>
        <v>17.163995829999998</v>
      </c>
      <c r="N184" s="19">
        <f>+'[8]11'!$S$212/10^6</f>
        <v>18.015305420000001</v>
      </c>
      <c r="O184" s="29">
        <f>SUM(C184:N184)</f>
        <v>190.13622646000002</v>
      </c>
    </row>
    <row r="185" spans="1:15">
      <c r="A185" s="10">
        <v>1005</v>
      </c>
      <c r="B185" s="10" t="s">
        <v>13</v>
      </c>
      <c r="C185" s="21">
        <f>+'[8]12'!$E$212/10^6</f>
        <v>0.70537651000000012</v>
      </c>
      <c r="D185" s="21">
        <f>+'[8]12'!$F$212/10^6</f>
        <v>0.60141975999999986</v>
      </c>
      <c r="E185" s="21">
        <f>+'[8]12'!$G$212/10^6</f>
        <v>0.62239031</v>
      </c>
      <c r="F185" s="21">
        <f>+'[8]12'!$I$212/10^6</f>
        <v>0.63838026999999997</v>
      </c>
      <c r="G185" s="21">
        <f>+'[8]12'!$J$212/10^6</f>
        <v>0.68313446000000022</v>
      </c>
      <c r="H185" s="21">
        <f>+'[8]12'!$K$212/10^6</f>
        <v>0.64105334999999997</v>
      </c>
      <c r="I185" s="21">
        <f>+'[8]12'!$M$212/10^6</f>
        <v>0.59724416999999996</v>
      </c>
      <c r="J185" s="21">
        <f>+'[8]12'!$N$212/10^6</f>
        <v>0.62657979999999991</v>
      </c>
      <c r="K185" s="21">
        <f>+'[8]12'!$O$212/10^6</f>
        <v>0.6911992600000002</v>
      </c>
      <c r="L185" s="21">
        <f>+'[8]12'!$Q$212/10^6</f>
        <v>0.59013888000000003</v>
      </c>
      <c r="M185" s="21">
        <f>+'[8]12'!$R$212/10^6</f>
        <v>0.72907383999999997</v>
      </c>
      <c r="N185" s="21">
        <f>+'[8]12'!$S$212/10^6</f>
        <v>0.61978058000000003</v>
      </c>
      <c r="O185" s="29">
        <f t="shared" ref="O185:O210" si="8">SUM(C185:N185)</f>
        <v>7.745771190000001</v>
      </c>
    </row>
    <row r="186" spans="1:15">
      <c r="A186" s="10">
        <v>1006</v>
      </c>
      <c r="B186" s="10" t="s">
        <v>14</v>
      </c>
      <c r="C186" s="21">
        <f>+'[8]13'!$E$212/10^6</f>
        <v>1.2778683100000001</v>
      </c>
      <c r="D186" s="21">
        <f>+'[8]13'!$F$212/10^6</f>
        <v>1.2595106899999999</v>
      </c>
      <c r="E186" s="21">
        <f>+'[8]13'!$G$212/10^6</f>
        <v>1.4703663000000002</v>
      </c>
      <c r="F186" s="21">
        <f>+'[8]13'!$I$212/10^6</f>
        <v>1.2595571799999996</v>
      </c>
      <c r="G186" s="21">
        <f>+'[8]13'!$J$212/10^6</f>
        <v>1.2467415599999998</v>
      </c>
      <c r="H186" s="21">
        <f>+'[8]13'!$K$212/10^6</f>
        <v>1.3831686500000002</v>
      </c>
      <c r="I186" s="21">
        <f>+'[8]13'!$M$212/10^6</f>
        <v>1.3919225099999997</v>
      </c>
      <c r="J186" s="21">
        <f>+'[8]13'!$N$212/10^6</f>
        <v>1.2591531499999999</v>
      </c>
      <c r="K186" s="21">
        <f>+'[8]13'!$O$212/10^6</f>
        <v>1.5822041800000004</v>
      </c>
      <c r="L186" s="21">
        <f>+'[8]13'!$Q$212/10^6</f>
        <v>1.3582965399999998</v>
      </c>
      <c r="M186" s="21">
        <f>+'[8]13'!$R$212/10^6</f>
        <v>1.3096528399999998</v>
      </c>
      <c r="N186" s="21">
        <f>+'[8]13'!$S$212/10^6</f>
        <v>1.4180874500000002</v>
      </c>
      <c r="O186" s="29">
        <f t="shared" si="8"/>
        <v>16.216529359999999</v>
      </c>
    </row>
    <row r="187" spans="1:15">
      <c r="A187" s="10">
        <v>1007</v>
      </c>
      <c r="B187" s="10" t="s">
        <v>15</v>
      </c>
      <c r="C187" s="21">
        <f>+'[8]14'!$E$212/10^6</f>
        <v>2.7660984800000001</v>
      </c>
      <c r="D187" s="21">
        <f>+'[8]14'!$F$212/10^6</f>
        <v>2.4039372700000006</v>
      </c>
      <c r="E187" s="21">
        <f>+'[8]14'!$G$212/10^6</f>
        <v>2.5002543000000004</v>
      </c>
      <c r="F187" s="21">
        <f>+'[8]14'!$I$212/10^6</f>
        <v>2.6870617299999999</v>
      </c>
      <c r="G187" s="21">
        <f>+'[8]14'!$J$212/10^6</f>
        <v>2.3411871699999995</v>
      </c>
      <c r="H187" s="21">
        <f>+'[8]14'!$K$212/10^6</f>
        <v>2.6974091800000002</v>
      </c>
      <c r="I187" s="21">
        <f>+'[8]14'!$M$212/10^6</f>
        <v>2.2797121200000001</v>
      </c>
      <c r="J187" s="21">
        <f>+'[8]14'!$N$212/10^6</f>
        <v>2.2652561699999993</v>
      </c>
      <c r="K187" s="21">
        <f>+'[8]14'!$O$212/10^6</f>
        <v>2.5284010199999996</v>
      </c>
      <c r="L187" s="21">
        <f>+'[8]14'!$Q$212/10^6</f>
        <v>2.3482912799999998</v>
      </c>
      <c r="M187" s="21">
        <f>+'[8]14'!$R$212/10^6</f>
        <v>3.1243384399999998</v>
      </c>
      <c r="N187" s="21">
        <f>+'[8]14'!$S$212/10^6</f>
        <v>3.6668556399999992</v>
      </c>
      <c r="O187" s="29">
        <f t="shared" si="8"/>
        <v>31.608802799999999</v>
      </c>
    </row>
    <row r="188" spans="1:15">
      <c r="A188" s="10">
        <v>1008</v>
      </c>
      <c r="B188" s="10" t="s">
        <v>16</v>
      </c>
      <c r="C188" s="21">
        <f>+'[8]15'!$E$212/10^6</f>
        <v>0.88388347</v>
      </c>
      <c r="D188" s="21">
        <f>+'[8]15'!$F$212/10^6</f>
        <v>1.0645957899999998</v>
      </c>
      <c r="E188" s="21">
        <f>+'[8]15'!$G$212/10^6</f>
        <v>1.0092266399999998</v>
      </c>
      <c r="F188" s="21">
        <f>+'[8]15'!$I$212/10^6</f>
        <v>1.0361366599999997</v>
      </c>
      <c r="G188" s="21">
        <f>+'[8]15'!$J$212/10^6</f>
        <v>1.1049902700000001</v>
      </c>
      <c r="H188" s="21">
        <f>+'[8]15'!$K$212/10^6</f>
        <v>1.2084945499999999</v>
      </c>
      <c r="I188" s="21">
        <f>+'[8]15'!$M$212/10^6</f>
        <v>1.0840013799999999</v>
      </c>
      <c r="J188" s="21">
        <f>+'[8]15'!$N$212/10^6</f>
        <v>1.0970516299999999</v>
      </c>
      <c r="K188" s="21">
        <f>+'[8]15'!$O$212/10^6</f>
        <v>1.0797145300000002</v>
      </c>
      <c r="L188" s="21">
        <f>+'[8]15'!$Q$212/10^6</f>
        <v>0.99596702000000004</v>
      </c>
      <c r="M188" s="21">
        <f>+'[8]15'!$R$212/10^6</f>
        <v>0.99255031000000005</v>
      </c>
      <c r="N188" s="21">
        <f>+'[8]15'!$S$212/10^6</f>
        <v>1.26349321</v>
      </c>
      <c r="O188" s="29">
        <f t="shared" si="8"/>
        <v>12.820105460000001</v>
      </c>
    </row>
    <row r="189" spans="1:15">
      <c r="A189" s="10">
        <v>1009</v>
      </c>
      <c r="B189" s="10" t="s">
        <v>17</v>
      </c>
      <c r="C189" s="21">
        <f>+'[8]16'!$E$212/10^6</f>
        <v>0.98139747999999993</v>
      </c>
      <c r="D189" s="21">
        <f>+'[8]16'!$F$212/10^6</f>
        <v>0.87234332000000003</v>
      </c>
      <c r="E189" s="21">
        <f>+'[8]16'!$G$212/10^6</f>
        <v>0.88881756000000012</v>
      </c>
      <c r="F189" s="21">
        <f>+'[8]16'!$I$212/10^6</f>
        <v>0.87784121999999998</v>
      </c>
      <c r="G189" s="21">
        <f>+'[8]16'!$J$212/10^6</f>
        <v>0.95450908000000023</v>
      </c>
      <c r="H189" s="21">
        <f>+'[8]16'!$K$212/10^6</f>
        <v>0.94140349999999984</v>
      </c>
      <c r="I189" s="21">
        <f>+'[8]16'!$M$212/10^6</f>
        <v>1.0157847899999999</v>
      </c>
      <c r="J189" s="21">
        <f>+'[8]16'!$N$212/10^6</f>
        <v>1.0751461</v>
      </c>
      <c r="K189" s="21">
        <f>+'[8]16'!$O$212/10^6</f>
        <v>0.99444360999999992</v>
      </c>
      <c r="L189" s="21">
        <f>+'[8]16'!$Q$212/10^6</f>
        <v>0.91052173999999997</v>
      </c>
      <c r="M189" s="21">
        <f>+'[8]16'!$R$212/10^6</f>
        <v>0.97572253999999992</v>
      </c>
      <c r="N189" s="21">
        <f>+'[8]16'!$S$212/10^6</f>
        <v>0.92493979999999998</v>
      </c>
      <c r="O189" s="29">
        <f t="shared" si="8"/>
        <v>11.412870739999999</v>
      </c>
    </row>
    <row r="190" spans="1:15">
      <c r="A190" s="10">
        <v>1010</v>
      </c>
      <c r="B190" s="10" t="s">
        <v>19</v>
      </c>
      <c r="C190" s="21">
        <f>+'[8]18'!$E$212/10^6</f>
        <v>1.2192816500000001</v>
      </c>
      <c r="D190" s="21">
        <f>+'[8]18'!$F$212/10^6</f>
        <v>1.1836068400000002</v>
      </c>
      <c r="E190" s="21">
        <f>+'[8]18'!$G$212/10^6</f>
        <v>1.1678554800000001</v>
      </c>
      <c r="F190" s="21">
        <f>+'[8]18'!$I$212/10^6</f>
        <v>1.2045776499999998</v>
      </c>
      <c r="G190" s="21">
        <f>+'[8]18'!$J$212/10^6</f>
        <v>1.1515949000000001</v>
      </c>
      <c r="H190" s="21">
        <f>+'[8]18'!$K$212/10^6</f>
        <v>1.26329877</v>
      </c>
      <c r="I190" s="21">
        <f>+'[8]18'!$M$212/10^6</f>
        <v>1.12819677</v>
      </c>
      <c r="J190" s="21">
        <f>+'[8]18'!$N$212/10^6</f>
        <v>1.2165173200000001</v>
      </c>
      <c r="K190" s="21">
        <f>+'[8]18'!$O$212/10^6</f>
        <v>1.28932307</v>
      </c>
      <c r="L190" s="21">
        <f>+'[8]18'!$Q$212/10^6</f>
        <v>1.2586390999999999</v>
      </c>
      <c r="M190" s="21">
        <f>+'[8]18'!$R$212/10^6</f>
        <v>1.34429613</v>
      </c>
      <c r="N190" s="21">
        <f>+'[8]18'!$S$212/10^6</f>
        <v>2.7103937100000004</v>
      </c>
      <c r="O190" s="29">
        <f t="shared" si="8"/>
        <v>16.137581390000001</v>
      </c>
    </row>
    <row r="191" spans="1:15">
      <c r="A191" s="10">
        <v>1011</v>
      </c>
      <c r="B191" s="10" t="s">
        <v>20</v>
      </c>
      <c r="C191" s="21">
        <f>+'[8]19'!$E$212/10^6</f>
        <v>0.87869061000000015</v>
      </c>
      <c r="D191" s="21">
        <f>+'[8]19'!$F$212/10^6</f>
        <v>0.92252042000000001</v>
      </c>
      <c r="E191" s="21">
        <f>+'[8]19'!$G$212/10^6</f>
        <v>0.93329696000000006</v>
      </c>
      <c r="F191" s="21">
        <f>+'[8]19'!$I$212/10^6</f>
        <v>0.85454890000000006</v>
      </c>
      <c r="G191" s="21">
        <f>+'[8]19'!$J$212/10^6</f>
        <v>0.90385101000000001</v>
      </c>
      <c r="H191" s="21">
        <f>+'[8]19'!$K$212/10^6</f>
        <v>0.86932840000000011</v>
      </c>
      <c r="I191" s="21">
        <f>+'[8]19'!$M$212/10^6</f>
        <v>0.97338373999999994</v>
      </c>
      <c r="J191" s="21">
        <f>+'[8]19'!$N$212/10^6</f>
        <v>0.94869651999999993</v>
      </c>
      <c r="K191" s="21">
        <f>+'[8]19'!$O$212/10^6</f>
        <v>0.99638054999999981</v>
      </c>
      <c r="L191" s="21">
        <f>+'[8]19'!$Q$212/10^6</f>
        <v>0.81420378999999998</v>
      </c>
      <c r="M191" s="21">
        <f>+'[8]19'!$R$212/10^6</f>
        <v>0.95902466000000008</v>
      </c>
      <c r="N191" s="21">
        <f>+'[8]19'!$S$212/10^6</f>
        <v>1.8642087099999998</v>
      </c>
      <c r="O191" s="29">
        <f t="shared" si="8"/>
        <v>11.918134270000001</v>
      </c>
    </row>
    <row r="192" spans="1:15">
      <c r="A192" s="10">
        <v>1012</v>
      </c>
      <c r="B192" s="10" t="s">
        <v>21</v>
      </c>
      <c r="C192" s="21">
        <f>+'[8]20'!$E$212/10^6</f>
        <v>1.8628759300000004</v>
      </c>
      <c r="D192" s="21">
        <f>+'[8]20'!$F$212/10^6</f>
        <v>1.98391647</v>
      </c>
      <c r="E192" s="21">
        <f>+'[8]20'!$G$212/10^6</f>
        <v>2.0314326</v>
      </c>
      <c r="F192" s="21">
        <f>+'[8]20'!$I$212/10^6</f>
        <v>1.9202655200000003</v>
      </c>
      <c r="G192" s="21">
        <f>+'[8]20'!$J$212/10^6</f>
        <v>1.93540991</v>
      </c>
      <c r="H192" s="21">
        <f>+'[8]20'!$K$212/10^6</f>
        <v>2.0899681600000002</v>
      </c>
      <c r="I192" s="21">
        <f>+'[8]20'!$M$212/10^6</f>
        <v>2.3844449300000008</v>
      </c>
      <c r="J192" s="21">
        <f>+'[8]20'!$N$212/10^6</f>
        <v>4.1076245299999998</v>
      </c>
      <c r="K192" s="21">
        <f>+'[8]20'!$O$212/10^6</f>
        <v>2.11335703</v>
      </c>
      <c r="L192" s="21">
        <f>+'[8]20'!$Q$212/10^6</f>
        <v>1.93801603</v>
      </c>
      <c r="M192" s="21">
        <f>+'[8]20'!$R$212/10^6</f>
        <v>2.1253542599999999</v>
      </c>
      <c r="N192" s="21">
        <f>+'[8]20'!$S$212/10^6</f>
        <v>3.3702676100000004</v>
      </c>
      <c r="O192" s="29">
        <f t="shared" si="8"/>
        <v>27.862932979999997</v>
      </c>
    </row>
    <row r="193" spans="1:15">
      <c r="A193" s="10">
        <v>1013</v>
      </c>
      <c r="B193" s="10" t="s">
        <v>22</v>
      </c>
      <c r="C193" s="21">
        <f>+'[8]21'!$E$212/10^6</f>
        <v>0.36397334999999997</v>
      </c>
      <c r="D193" s="21">
        <f>+'[8]21'!$F$212/10^6</f>
        <v>0.48737103000000004</v>
      </c>
      <c r="E193" s="21">
        <f>+'[8]21'!$G$212/10^6</f>
        <v>0.41725390999999995</v>
      </c>
      <c r="F193" s="21">
        <f>+'[8]21'!$I$212/10^6</f>
        <v>0.38719904999999999</v>
      </c>
      <c r="G193" s="21">
        <f>+'[8]21'!$J$212/10^6</f>
        <v>0.38970068999999996</v>
      </c>
      <c r="H193" s="21">
        <f>+'[8]21'!$K$212/10^6</f>
        <v>0.46812480000000001</v>
      </c>
      <c r="I193" s="21">
        <f>+'[8]21'!$M$212/10^6</f>
        <v>0.36057385999999997</v>
      </c>
      <c r="J193" s="21">
        <f>+'[8]21'!$N$212/10^6</f>
        <v>0.34982587999999998</v>
      </c>
      <c r="K193" s="21">
        <f>+'[8]21'!$O$212/10^6</f>
        <v>0.42294643000000004</v>
      </c>
      <c r="L193" s="21">
        <f>+'[8]21'!$Q$212/10^6</f>
        <v>0.40239521</v>
      </c>
      <c r="M193" s="21">
        <f>+'[8]21'!$R$212/10^6</f>
        <v>0.38803984000000002</v>
      </c>
      <c r="N193" s="21">
        <f>+'[8]21'!$S$212/10^6</f>
        <v>0.41429508000000004</v>
      </c>
      <c r="O193" s="29">
        <f t="shared" si="8"/>
        <v>4.8516991300000001</v>
      </c>
    </row>
    <row r="194" spans="1:15">
      <c r="A194" s="10">
        <v>1014</v>
      </c>
      <c r="B194" s="10" t="s">
        <v>23</v>
      </c>
      <c r="C194" s="21">
        <f>+'[8]22'!$E$212/10^6</f>
        <v>6.140070989999999</v>
      </c>
      <c r="D194" s="21">
        <f>+'[8]22'!$F$212/10^6</f>
        <v>6.1355746999999985</v>
      </c>
      <c r="E194" s="21">
        <f>+'[8]22'!$G$212/10^6</f>
        <v>6.4203002500000004</v>
      </c>
      <c r="F194" s="21">
        <f>+'[8]22'!$I$212/10^6</f>
        <v>5.6562766799999995</v>
      </c>
      <c r="G194" s="21">
        <f>+'[8]22'!$J$212/10^6</f>
        <v>3.9589558699999996</v>
      </c>
      <c r="H194" s="21">
        <f>+'[8]22'!$K$212/10^6</f>
        <v>5.91761888</v>
      </c>
      <c r="I194" s="21">
        <f>+'[8]22'!$M$212/10^6</f>
        <v>5.8113700100000001</v>
      </c>
      <c r="J194" s="21">
        <f>+'[8]22'!$N$212/10^6</f>
        <v>5.9540008699999998</v>
      </c>
      <c r="K194" s="21">
        <f>+'[8]22'!$O$212/10^6</f>
        <v>6.2283701100000002</v>
      </c>
      <c r="L194" s="21">
        <f>+'[8]22'!$Q$212/10^6</f>
        <v>5.8995112399999989</v>
      </c>
      <c r="M194" s="21">
        <f>+'[8]22'!$R$212/10^6</f>
        <v>6.2307986</v>
      </c>
      <c r="N194" s="21">
        <f>+'[8]22'!$S$212/10^6</f>
        <v>7.3202699399999984</v>
      </c>
      <c r="O194" s="29">
        <f t="shared" si="8"/>
        <v>71.67311814</v>
      </c>
    </row>
    <row r="195" spans="1:15">
      <c r="A195" s="10">
        <v>1015</v>
      </c>
      <c r="B195" s="10" t="s">
        <v>24</v>
      </c>
      <c r="C195" s="21">
        <f>+'[8]23'!$E$212/10^6</f>
        <v>1.2870941999999996</v>
      </c>
      <c r="D195" s="21">
        <f>+'[8]23'!$F$212/10^6</f>
        <v>1.3413265599999999</v>
      </c>
      <c r="E195" s="21">
        <f>+'[8]23'!$G$212/10^6</f>
        <v>1.21232926</v>
      </c>
      <c r="F195" s="21">
        <f>+'[8]23'!$I$212/10^6</f>
        <v>0.90372307000000007</v>
      </c>
      <c r="G195" s="21">
        <f>+'[8]23'!$J$212/10^6</f>
        <v>0.92689043999999998</v>
      </c>
      <c r="H195" s="21">
        <f>+'[8]23'!$K$212/10^6</f>
        <v>1.49648151</v>
      </c>
      <c r="I195" s="21">
        <f>+'[8]23'!$M$212/10^6</f>
        <v>0.64855181000000006</v>
      </c>
      <c r="J195" s="21">
        <f>+'[8]23'!$N$212/10^6</f>
        <v>1.1374969799999999</v>
      </c>
      <c r="K195" s="21">
        <f>+'[8]23'!$O$212/10^6</f>
        <v>1.0195146500000001</v>
      </c>
      <c r="L195" s="21">
        <f>+'[8]23'!$Q$212/10^6</f>
        <v>1.0095811300000002</v>
      </c>
      <c r="M195" s="21">
        <f>+'[8]23'!$R$212/10^6</f>
        <v>1.0366998200000002</v>
      </c>
      <c r="N195" s="21">
        <f>+'[8]23'!$S$212/10^6</f>
        <v>2.4801341899999998</v>
      </c>
      <c r="O195" s="29">
        <f t="shared" si="8"/>
        <v>14.499823619999999</v>
      </c>
    </row>
    <row r="196" spans="1:15">
      <c r="A196" s="10">
        <v>1016</v>
      </c>
      <c r="B196" s="10" t="s">
        <v>25</v>
      </c>
      <c r="C196" s="21">
        <f>+'[8]24'!$E$212/10^6</f>
        <v>1.0967441200000001</v>
      </c>
      <c r="D196" s="21">
        <f>+'[8]24'!$F$212/10^6</f>
        <v>1.1102032300000002</v>
      </c>
      <c r="E196" s="21">
        <f>+'[8]24'!$G$212/10^6</f>
        <v>1.09335296</v>
      </c>
      <c r="F196" s="21">
        <f>+'[8]24'!$I$212/10^6</f>
        <v>1.0474893599999999</v>
      </c>
      <c r="G196" s="21">
        <f>+'[8]24'!$J$212/10^6</f>
        <v>1.0789290600000001</v>
      </c>
      <c r="H196" s="21">
        <f>+'[8]24'!$K$212/10^6</f>
        <v>1.1738766799999998</v>
      </c>
      <c r="I196" s="21">
        <f>+'[8]24'!$M$212/10^6</f>
        <v>1.1757193400000001</v>
      </c>
      <c r="J196" s="21">
        <f>+'[8]24'!$N$212/10^6</f>
        <v>1.2826652199999999</v>
      </c>
      <c r="K196" s="21">
        <f>+'[8]24'!$O$212/10^6</f>
        <v>1.11657535</v>
      </c>
      <c r="L196" s="21">
        <f>+'[8]24'!$Q$212/10^6</f>
        <v>1.1153519299999999</v>
      </c>
      <c r="M196" s="21">
        <f>+'[8]24'!$R$212/10^6</f>
        <v>1.0549814100000001</v>
      </c>
      <c r="N196" s="21">
        <f>+'[8]24'!$S$212/10^6</f>
        <v>1.5692770300000003</v>
      </c>
      <c r="O196" s="29">
        <f t="shared" si="8"/>
        <v>13.91516569</v>
      </c>
    </row>
    <row r="197" spans="1:15">
      <c r="A197" s="10">
        <v>1017</v>
      </c>
      <c r="B197" s="10" t="s">
        <v>26</v>
      </c>
      <c r="C197" s="21">
        <f>+'[8]25'!$E$212/10^6</f>
        <v>1.8434407399999999</v>
      </c>
      <c r="D197" s="21">
        <f>+'[8]25'!$F$212/10^6</f>
        <v>1.6964476100000001</v>
      </c>
      <c r="E197" s="21">
        <f>+'[8]25'!$G$212/10^6</f>
        <v>1.7328933999999998</v>
      </c>
      <c r="F197" s="21">
        <f>+'[8]25'!$I$212/10^6</f>
        <v>1.9668930799999997</v>
      </c>
      <c r="G197" s="21">
        <f>+'[8]25'!$J$212/10^6</f>
        <v>1.8984897500000002</v>
      </c>
      <c r="H197" s="21">
        <f>+'[8]25'!$K$212/10^6</f>
        <v>1.8508152399999998</v>
      </c>
      <c r="I197" s="21">
        <f>+'[8]25'!$M$212/10^6</f>
        <v>1.7531878300000003</v>
      </c>
      <c r="J197" s="21">
        <f>+'[8]25'!$N$212/10^6</f>
        <v>1.90269854</v>
      </c>
      <c r="K197" s="21">
        <f>+'[8]25'!$O$212/10^6</f>
        <v>2.2428319299999999</v>
      </c>
      <c r="L197" s="21">
        <f>+'[8]25'!$Q$212/10^6</f>
        <v>1.9971153000000001</v>
      </c>
      <c r="M197" s="21">
        <f>+'[8]25'!$R$212/10^6</f>
        <v>2.1479489899999997</v>
      </c>
      <c r="N197" s="21">
        <f>+'[8]25'!$S$212/10^6</f>
        <v>3.3847837200000002</v>
      </c>
      <c r="O197" s="29">
        <f t="shared" si="8"/>
        <v>24.417546130000002</v>
      </c>
    </row>
    <row r="198" spans="1:15">
      <c r="A198" s="10">
        <v>1018</v>
      </c>
      <c r="B198" s="10" t="s">
        <v>27</v>
      </c>
      <c r="C198" s="21">
        <f>+'[8]26'!$E$212/10^6</f>
        <v>0.87509977000000005</v>
      </c>
      <c r="D198" s="21">
        <f>+'[8]26'!$F$212/10^6</f>
        <v>0.91198968999999996</v>
      </c>
      <c r="E198" s="21">
        <f>+'[8]26'!$G$212/10^6</f>
        <v>0.88161666000000005</v>
      </c>
      <c r="F198" s="21">
        <f>+'[8]26'!$I$212/10^6</f>
        <v>0.91633474999999998</v>
      </c>
      <c r="G198" s="21">
        <f>+'[8]26'!$J$212/10^6</f>
        <v>0.91571155999999998</v>
      </c>
      <c r="H198" s="21">
        <f>+'[8]26'!$K$212/10^6</f>
        <v>1.0136075200000001</v>
      </c>
      <c r="I198" s="21">
        <f>+'[8]26'!$M$212/10^6</f>
        <v>0.96024561000000019</v>
      </c>
      <c r="J198" s="21">
        <f>+'[8]26'!$N$212/10^6</f>
        <v>0.87277386999999995</v>
      </c>
      <c r="K198" s="21">
        <f>+'[8]26'!$O$212/10^6</f>
        <v>1.1960567100000001</v>
      </c>
      <c r="L198" s="21">
        <f>+'[8]26'!$Q$212/10^6</f>
        <v>0.95247354000000006</v>
      </c>
      <c r="M198" s="21">
        <f>+'[8]26'!$R$212/10^6</f>
        <v>0.92228706999999988</v>
      </c>
      <c r="N198" s="21">
        <f>+'[8]26'!$S$212/10^6</f>
        <v>1.1213571499999999</v>
      </c>
      <c r="O198" s="29">
        <f t="shared" si="8"/>
        <v>11.539553899999998</v>
      </c>
    </row>
    <row r="199" spans="1:15">
      <c r="A199" s="10">
        <v>1019</v>
      </c>
      <c r="B199" s="10" t="s">
        <v>28</v>
      </c>
      <c r="C199" s="21">
        <f>+'[8]27'!$E$212/10^6</f>
        <v>0.79316649999999989</v>
      </c>
      <c r="D199" s="21">
        <f>+'[8]27'!$F$212/10^6</f>
        <v>0.77064106999999993</v>
      </c>
      <c r="E199" s="21">
        <f>+'[8]27'!$G$212/10^6</f>
        <v>0.75784607999999987</v>
      </c>
      <c r="F199" s="21">
        <f>+'[8]27'!$I$212/10^6</f>
        <v>0.85210417999999999</v>
      </c>
      <c r="G199" s="21">
        <f>+'[8]27'!$J$212/10^6</f>
        <v>0.77729893999999988</v>
      </c>
      <c r="H199" s="21">
        <f>+'[8]27'!$K$212/10^6</f>
        <v>1.8522631100000004</v>
      </c>
      <c r="I199" s="21">
        <f>+'[8]27'!$M$212/10^6</f>
        <v>0.75454593999999997</v>
      </c>
      <c r="J199" s="21">
        <f>+'[8]27'!$N$212/10^6</f>
        <v>0.74853261999999998</v>
      </c>
      <c r="K199" s="21">
        <f>+'[8]27'!$O$212/10^6</f>
        <v>0.75059227000000006</v>
      </c>
      <c r="L199" s="21">
        <f>+'[8]27'!$Q$212/10^6</f>
        <v>0.90134040999999976</v>
      </c>
      <c r="M199" s="21">
        <f>+'[8]27'!$R$212/10^6</f>
        <v>1.4422355699999998</v>
      </c>
      <c r="N199" s="21">
        <f>+'[8]27'!$S$212/10^6</f>
        <v>0.76784814000000001</v>
      </c>
      <c r="O199" s="29">
        <f t="shared" si="8"/>
        <v>11.168414829999998</v>
      </c>
    </row>
    <row r="200" spans="1:15">
      <c r="A200" s="10">
        <v>1020</v>
      </c>
      <c r="B200" s="10" t="s">
        <v>29</v>
      </c>
      <c r="C200" s="21">
        <f>+'[8]28'!$E$212/10^6</f>
        <v>1.8778463699999999</v>
      </c>
      <c r="D200" s="21">
        <f>+'[8]28'!$F$212/10^6</f>
        <v>1.7900357099999997</v>
      </c>
      <c r="E200" s="21">
        <f>+'[8]28'!$G$212/10^6</f>
        <v>1.9023198399999999</v>
      </c>
      <c r="F200" s="21">
        <f>+'[8]28'!$I$212/10^6</f>
        <v>1.9299750000000002</v>
      </c>
      <c r="G200" s="21">
        <f>+'[8]28'!$J$212/10^6</f>
        <v>1.8235301799999999</v>
      </c>
      <c r="H200" s="21">
        <f>+'[8]28'!$K$212/10^6</f>
        <v>2.0150928499999998</v>
      </c>
      <c r="I200" s="21">
        <f>+'[8]28'!$M$212/10^6</f>
        <v>1.8906329199999996</v>
      </c>
      <c r="J200" s="21">
        <f>+'[8]28'!$N$212/10^6</f>
        <v>1.9861247900000001</v>
      </c>
      <c r="K200" s="21">
        <f>+'[8]28'!$O$212/10^6</f>
        <v>1.8181917799999998</v>
      </c>
      <c r="L200" s="21">
        <f>+'[8]28'!$Q$212/10^6</f>
        <v>1.96504631</v>
      </c>
      <c r="M200" s="21">
        <f>+'[8]28'!$R$212/10^6</f>
        <v>1.8669207800000003</v>
      </c>
      <c r="N200" s="21">
        <f>+'[8]28'!$S$212/10^6</f>
        <v>2.4346163800000005</v>
      </c>
      <c r="O200" s="29">
        <f t="shared" si="8"/>
        <v>23.300332910000002</v>
      </c>
    </row>
    <row r="201" spans="1:15">
      <c r="A201" s="10">
        <v>1021</v>
      </c>
      <c r="B201" s="10" t="s">
        <v>30</v>
      </c>
      <c r="C201" s="21">
        <f>+'[8]29'!$E$212/10^6</f>
        <v>0.70256987000000004</v>
      </c>
      <c r="D201" s="21">
        <f>+'[8]29'!$F$212/10^6</f>
        <v>0.75160369999999999</v>
      </c>
      <c r="E201" s="21">
        <f>+'[8]29'!$G$212/10^6</f>
        <v>0.71103057999999986</v>
      </c>
      <c r="F201" s="21">
        <f>+'[8]29'!$I$212/10^6</f>
        <v>0.73622114999999988</v>
      </c>
      <c r="G201" s="21">
        <f>+'[8]29'!$J$212/10^6</f>
        <v>0.82022823</v>
      </c>
      <c r="H201" s="21">
        <f>+'[8]29'!$K$212/10^6</f>
        <v>0.84148202999999988</v>
      </c>
      <c r="I201" s="21">
        <f>+'[8]29'!$M$212/10^6</f>
        <v>0.7515438499999999</v>
      </c>
      <c r="J201" s="21">
        <f>+'[8]29'!$N$212/10^6</f>
        <v>0.83912334999999993</v>
      </c>
      <c r="K201" s="21">
        <f>+'[8]29'!$O$212/10^6</f>
        <v>0.8430213099999998</v>
      </c>
      <c r="L201" s="21">
        <f>+'[8]29'!$Q$212/10^6</f>
        <v>0.79030898999999999</v>
      </c>
      <c r="M201" s="21">
        <f>+'[8]29'!$R$212/10^6</f>
        <v>0.88800747000000002</v>
      </c>
      <c r="N201" s="21">
        <f>+'[8]29'!$S$212/10^6</f>
        <v>0.79246735999999995</v>
      </c>
      <c r="O201" s="29">
        <f t="shared" si="8"/>
        <v>9.46760789</v>
      </c>
    </row>
    <row r="202" spans="1:15">
      <c r="A202" s="10">
        <v>1022</v>
      </c>
      <c r="B202" s="10" t="s">
        <v>31</v>
      </c>
      <c r="C202" s="21">
        <f>+'[8]30'!$E$212/10^6</f>
        <v>3.5229893000000003</v>
      </c>
      <c r="D202" s="21">
        <f>+'[8]30'!$F$212/10^6</f>
        <v>2.8407080800000002</v>
      </c>
      <c r="E202" s="21">
        <f>+'[8]30'!$G$212/10^6</f>
        <v>2.9348585599999999</v>
      </c>
      <c r="F202" s="21">
        <f>+'[8]30'!$I$212/10^6</f>
        <v>2.7347710700000003</v>
      </c>
      <c r="G202" s="21">
        <f>+'[8]30'!$J$212/10^6</f>
        <v>2.8736233799999993</v>
      </c>
      <c r="H202" s="21">
        <f>+'[8]30'!$K$212/10^6</f>
        <v>3.6027654899999995</v>
      </c>
      <c r="I202" s="21">
        <f>+'[8]30'!$M$212/10^6</f>
        <v>3.0498815300000004</v>
      </c>
      <c r="J202" s="21">
        <f>+'[8]30'!$N$212/10^6</f>
        <v>3.1491555299999998</v>
      </c>
      <c r="K202" s="21">
        <f>+'[8]30'!$O$212/10^6</f>
        <v>3.1063785199999994</v>
      </c>
      <c r="L202" s="21">
        <f>+'[8]30'!$Q$212/10^6</f>
        <v>2.6023818700000003</v>
      </c>
      <c r="M202" s="21">
        <f>+'[8]30'!$R$212/10^6</f>
        <v>2.99729943</v>
      </c>
      <c r="N202" s="21">
        <f>+'[8]30'!$S$212/10^6</f>
        <v>8.2645936399999993</v>
      </c>
      <c r="O202" s="29">
        <f t="shared" si="8"/>
        <v>41.679406400000005</v>
      </c>
    </row>
    <row r="203" spans="1:15">
      <c r="A203" s="10">
        <v>1023</v>
      </c>
      <c r="B203" s="10" t="s">
        <v>32</v>
      </c>
      <c r="C203" s="21">
        <f>+'[8]31'!$E$212/10^6</f>
        <v>0.93918382999999994</v>
      </c>
      <c r="D203" s="21">
        <f>+'[8]31'!$F$212/10^6</f>
        <v>0.87335964999999993</v>
      </c>
      <c r="E203" s="21">
        <f>+'[8]31'!$G$212/10^6</f>
        <v>0.90613443999999999</v>
      </c>
      <c r="F203" s="21">
        <f>+'[8]31'!$I$212/10^6</f>
        <v>0.8993971799999998</v>
      </c>
      <c r="G203" s="21">
        <f>+'[8]31'!$J$212/10^6</f>
        <v>0.94063002999999989</v>
      </c>
      <c r="H203" s="21">
        <f>+'[8]31'!$K$212/10^6</f>
        <v>0.98627634000000008</v>
      </c>
      <c r="I203" s="21">
        <f>+'[8]31'!$M$212/10^6</f>
        <v>0.9724632099999998</v>
      </c>
      <c r="J203" s="21">
        <f>+'[8]31'!$N$212/10^6</f>
        <v>1.05245604</v>
      </c>
      <c r="K203" s="21">
        <f>+'[8]31'!$O$212/10^6</f>
        <v>1.0012319700000001</v>
      </c>
      <c r="L203" s="21">
        <f>+'[8]31'!$Q$212/10^6</f>
        <v>1.06029628</v>
      </c>
      <c r="M203" s="21">
        <f>+'[8]31'!$R$212/10^6</f>
        <v>0.90319172000000014</v>
      </c>
      <c r="N203" s="21">
        <f>+'[8]31'!$S$212/10^6</f>
        <v>1.4864187900000003</v>
      </c>
      <c r="O203" s="29">
        <f t="shared" si="8"/>
        <v>12.021039479999999</v>
      </c>
    </row>
    <row r="204" spans="1:15">
      <c r="A204" s="10">
        <v>1024</v>
      </c>
      <c r="B204" s="10" t="s">
        <v>33</v>
      </c>
      <c r="C204" s="21">
        <f>+'[8]32'!$E$212/10^6</f>
        <v>4.0718099699999994</v>
      </c>
      <c r="D204" s="21">
        <f>+'[8]32'!$F$212/10^6</f>
        <v>4.2745999599999989</v>
      </c>
      <c r="E204" s="21">
        <f>+'[8]32'!$G$212/10^6</f>
        <v>4.6912270400000011</v>
      </c>
      <c r="F204" s="21">
        <f>+'[8]32'!$I$212/10^6</f>
        <v>5.927308319999999</v>
      </c>
      <c r="G204" s="21">
        <f>+'[8]32'!$J$212/10^6</f>
        <v>2.4060215400000002</v>
      </c>
      <c r="H204" s="21">
        <f>+'[8]32'!$K$212/10^6</f>
        <v>4.2817505100000011</v>
      </c>
      <c r="I204" s="21">
        <f>+'[8]32'!$M$212/10^6</f>
        <v>4.1916347900000002</v>
      </c>
      <c r="J204" s="21">
        <f>+'[8]32'!$N$212/10^6</f>
        <v>4.5707003199999994</v>
      </c>
      <c r="K204" s="21">
        <f>+'[8]32'!$O$212/10^6</f>
        <v>4.44689304</v>
      </c>
      <c r="L204" s="21">
        <f>+'[8]32'!$Q$212/10^6</f>
        <v>4.159243130000001</v>
      </c>
      <c r="M204" s="21">
        <f>+'[8]32'!$R$212/10^6</f>
        <v>4.1904450499999992</v>
      </c>
      <c r="N204" s="21">
        <f>+'[8]32'!$S$212/10^6</f>
        <v>4.9975640500000003</v>
      </c>
      <c r="O204" s="29">
        <f t="shared" si="8"/>
        <v>52.209197720000006</v>
      </c>
    </row>
    <row r="205" spans="1:15">
      <c r="A205" s="10">
        <v>1025</v>
      </c>
      <c r="B205" s="10" t="s">
        <v>34</v>
      </c>
      <c r="C205" s="21">
        <f>+'[8]33'!$E$212/10^6</f>
        <v>0.95949923999999998</v>
      </c>
      <c r="D205" s="21">
        <f>+'[8]33'!$F$212/10^6</f>
        <v>1.00279019</v>
      </c>
      <c r="E205" s="21">
        <f>+'[8]33'!$G$212/10^6</f>
        <v>1.0126688699999999</v>
      </c>
      <c r="F205" s="21">
        <f>+'[8]33'!$I$212/10^6</f>
        <v>1.0292213299999999</v>
      </c>
      <c r="G205" s="21">
        <f>+'[8]33'!$J$212/10^6</f>
        <v>0.99476207000000016</v>
      </c>
      <c r="H205" s="21">
        <f>+'[8]33'!$K$212/10^6</f>
        <v>0.94488033000000005</v>
      </c>
      <c r="I205" s="21">
        <f>+'[8]33'!$M$212/10^6</f>
        <v>1.0267422700000002</v>
      </c>
      <c r="J205" s="21">
        <f>+'[8]33'!$N$212/10^6</f>
        <v>0.98839774000000002</v>
      </c>
      <c r="K205" s="21">
        <f>+'[8]33'!$O$212/10^6</f>
        <v>1.0236567700000001</v>
      </c>
      <c r="L205" s="21">
        <f>+'[8]33'!$Q$212/10^6</f>
        <v>0.99173962000000004</v>
      </c>
      <c r="M205" s="21">
        <f>+'[8]33'!$R$212/10^6</f>
        <v>0.96841309000000009</v>
      </c>
      <c r="N205" s="21">
        <f>+'[8]33'!$S$212/10^6</f>
        <v>1.2601395099999999</v>
      </c>
      <c r="O205" s="29">
        <f t="shared" si="8"/>
        <v>12.202911030000001</v>
      </c>
    </row>
    <row r="206" spans="1:15">
      <c r="A206" s="10">
        <v>1026</v>
      </c>
      <c r="B206" s="10" t="s">
        <v>35</v>
      </c>
      <c r="C206" s="21">
        <f>+'[8]34'!$E$212/10^6</f>
        <v>0.4216706400000001</v>
      </c>
      <c r="D206" s="21">
        <f>+'[8]34'!$F$212/10^6</f>
        <v>0.42679246999999998</v>
      </c>
      <c r="E206" s="21">
        <f>+'[8]34'!$G$212/10^6</f>
        <v>0.46483955999999998</v>
      </c>
      <c r="F206" s="21">
        <f>+'[8]34'!$I$212/10^6</f>
        <v>0.45287918999999993</v>
      </c>
      <c r="G206" s="21">
        <f>+'[8]34'!$J$212/10^6</f>
        <v>0.51682784999999987</v>
      </c>
      <c r="H206" s="21">
        <f>+'[8]34'!$K$212/10^6</f>
        <v>0.49628707999999999</v>
      </c>
      <c r="I206" s="21">
        <f>+'[8]34'!$M$212/10^6</f>
        <v>0.45374007</v>
      </c>
      <c r="J206" s="21">
        <f>+'[8]34'!$N$212/10^6</f>
        <v>0.70880947999999999</v>
      </c>
      <c r="K206" s="21">
        <f>+'[8]34'!$O$212/10^6</f>
        <v>0.54007654000000005</v>
      </c>
      <c r="L206" s="21">
        <f>+'[8]34'!$Q$212/10^6</f>
        <v>0.45744043000000001</v>
      </c>
      <c r="M206" s="21">
        <f>+'[8]34'!$R$212/10^6</f>
        <v>0.48827329000000003</v>
      </c>
      <c r="N206" s="21">
        <f>+'[8]34'!$S$212/10^6</f>
        <v>0.66088507000000007</v>
      </c>
      <c r="O206" s="29">
        <f t="shared" si="8"/>
        <v>6.0885216700000004</v>
      </c>
    </row>
    <row r="207" spans="1:15">
      <c r="A207" s="10">
        <v>1027</v>
      </c>
      <c r="B207" s="10" t="s">
        <v>36</v>
      </c>
      <c r="C207" s="21">
        <f>+'[8]35'!$E$212/10^6</f>
        <v>0.65067082000000009</v>
      </c>
      <c r="D207" s="21">
        <f>+'[8]35'!$F$212/10^6</f>
        <v>0.61993333999999989</v>
      </c>
      <c r="E207" s="21">
        <f>+'[8]35'!$G$212/10^6</f>
        <v>0.63677732000000009</v>
      </c>
      <c r="F207" s="21">
        <f>+'[8]35'!$I$212/10^6</f>
        <v>0.62281954000000006</v>
      </c>
      <c r="G207" s="21">
        <f>+'[8]35'!$J$212/10^6</f>
        <v>0.68376183999999995</v>
      </c>
      <c r="H207" s="21">
        <f>+'[8]35'!$K$212/10^6</f>
        <v>0.67867884999999994</v>
      </c>
      <c r="I207" s="21">
        <f>+'[8]35'!$M$212/10^6</f>
        <v>0.62371447000000002</v>
      </c>
      <c r="J207" s="21">
        <f>+'[8]35'!$N$212/10^6</f>
        <v>0.68008282000000009</v>
      </c>
      <c r="K207" s="21">
        <f>+'[8]35'!$O$212/10^6</f>
        <v>0.67170036</v>
      </c>
      <c r="L207" s="21">
        <f>+'[8]35'!$Q$212/10^6</f>
        <v>0.67550431000000011</v>
      </c>
      <c r="M207" s="21">
        <f>+'[8]35'!$R$212/10^6</f>
        <v>0.64588997999999997</v>
      </c>
      <c r="N207" s="21">
        <f>+'[8]35'!$S$212/10^6</f>
        <v>0.70678898999999995</v>
      </c>
      <c r="O207" s="29">
        <f t="shared" si="8"/>
        <v>7.8963226399999993</v>
      </c>
    </row>
    <row r="208" spans="1:15">
      <c r="A208" s="10">
        <v>1028</v>
      </c>
      <c r="B208" s="10" t="s">
        <v>37</v>
      </c>
      <c r="C208" s="21">
        <f>+'[8]36'!$E$212/10^6</f>
        <v>2.0134900300000003</v>
      </c>
      <c r="D208" s="21">
        <f>+'[8]36'!$F$212/10^6</f>
        <v>2.14954578</v>
      </c>
      <c r="E208" s="21">
        <f>+'[8]36'!$G$212/10^6</f>
        <v>1.9374448900000001</v>
      </c>
      <c r="F208" s="21">
        <f>+'[8]36'!$I$212/10^6</f>
        <v>1.9815270600000001</v>
      </c>
      <c r="G208" s="21">
        <f>+'[8]36'!$J$212/10^6</f>
        <v>2.1176961299999992</v>
      </c>
      <c r="H208" s="21">
        <f>+'[8]36'!$K$212/10^6</f>
        <v>2.2505191899999999</v>
      </c>
      <c r="I208" s="21">
        <f>+'[8]36'!$M$212/10^6</f>
        <v>2.0226492699999996</v>
      </c>
      <c r="J208" s="21">
        <f>+'[8]36'!$N$212/10^6</f>
        <v>2.22261072</v>
      </c>
      <c r="K208" s="21">
        <f>+'[8]36'!$O$212/10^6</f>
        <v>2.2605089599999997</v>
      </c>
      <c r="L208" s="21">
        <f>+'[8]36'!$Q$212/10^6</f>
        <v>2.3022048300000004</v>
      </c>
      <c r="M208" s="21">
        <f>+'[8]36'!$R$212/10^6</f>
        <v>2.1818408499999999</v>
      </c>
      <c r="N208" s="21">
        <f>+'[8]36'!$S$212/10^6</f>
        <v>3.95974797</v>
      </c>
      <c r="O208" s="29">
        <f t="shared" si="8"/>
        <v>27.399785679999997</v>
      </c>
    </row>
    <row r="209" spans="1:15">
      <c r="A209" s="10">
        <v>1029</v>
      </c>
      <c r="B209" s="10" t="s">
        <v>38</v>
      </c>
      <c r="C209" s="21">
        <f>+'[8]37'!$E$212/10^6</f>
        <v>0.51829723999999988</v>
      </c>
      <c r="D209" s="21">
        <f>+'[8]37'!$F$212/10^6</f>
        <v>0.54691221000000012</v>
      </c>
      <c r="E209" s="21">
        <f>+'[8]37'!$G$212/10^6</f>
        <v>0.5684284300000001</v>
      </c>
      <c r="F209" s="21">
        <f>+'[8]37'!$I$212/10^6</f>
        <v>0.53738131999999994</v>
      </c>
      <c r="G209" s="21">
        <f>+'[8]37'!$J$212/10^6</f>
        <v>0.53901206999999995</v>
      </c>
      <c r="H209" s="21">
        <f>+'[8]37'!$K$212/10^6</f>
        <v>0.58511472000000009</v>
      </c>
      <c r="I209" s="21">
        <f>+'[8]37'!$M$212/10^6</f>
        <v>0.59991588000000007</v>
      </c>
      <c r="J209" s="21">
        <f>+'[8]37'!$N$212/10^6</f>
        <v>0.54339590999999987</v>
      </c>
      <c r="K209" s="21">
        <f>+'[8]37'!$O$212/10^6</f>
        <v>0.53704998000000015</v>
      </c>
      <c r="L209" s="21">
        <f>+'[8]37'!$Q$212/10^6</f>
        <v>0.89948636999999998</v>
      </c>
      <c r="M209" s="21">
        <f>+'[8]37'!$R$212/10^6</f>
        <v>0.50180146000000003</v>
      </c>
      <c r="N209" s="21">
        <f>+'[8]37'!$S$212/10^6</f>
        <v>1.0598615300000001</v>
      </c>
      <c r="O209" s="29">
        <f t="shared" si="8"/>
        <v>7.4366571200000005</v>
      </c>
    </row>
    <row r="210" spans="1:15">
      <c r="A210" s="15">
        <v>1030</v>
      </c>
      <c r="B210" s="15" t="s">
        <v>18</v>
      </c>
      <c r="C210" s="23">
        <f>+'[8]17'!$E$212/10^6</f>
        <v>0.66038279999999994</v>
      </c>
      <c r="D210" s="23">
        <f>+'[8]17'!$F$212/10^6</f>
        <v>0.69848892000000007</v>
      </c>
      <c r="E210" s="23">
        <f>+'[8]17'!$G$212/10^6</f>
        <v>0.76797648000000007</v>
      </c>
      <c r="F210" s="23">
        <f>+'[8]17'!$I$212/10^6</f>
        <v>0.68751292999999991</v>
      </c>
      <c r="G210" s="23">
        <f>+'[8]17'!$J$212/10^6</f>
        <v>0.67630283000000002</v>
      </c>
      <c r="H210" s="23">
        <f>+'[8]17'!$K$212/10^6</f>
        <v>0.76135156000000004</v>
      </c>
      <c r="I210" s="23">
        <f>+'[8]17'!$M$212/10^6</f>
        <v>0.78998535999999997</v>
      </c>
      <c r="J210" s="23">
        <f>+'[8]17'!$N$212/10^6</f>
        <v>0.72711001000000008</v>
      </c>
      <c r="K210" s="23">
        <f>+'[8]17'!$O$212/10^6</f>
        <v>0.72666911000000012</v>
      </c>
      <c r="L210" s="23">
        <f>+'[8]17'!$Q$212/10^6</f>
        <v>0.66467882000000011</v>
      </c>
      <c r="M210" s="23">
        <f>+'[8]17'!$R$212/10^6</f>
        <v>0.96543899000000011</v>
      </c>
      <c r="N210" s="23">
        <f>+'[8]17'!$S$212/10^6</f>
        <v>0.97530426000000014</v>
      </c>
      <c r="O210" s="31">
        <f t="shared" si="8"/>
        <v>9.1012020700000011</v>
      </c>
    </row>
    <row r="211" spans="1:15">
      <c r="A211" s="4">
        <v>10300</v>
      </c>
      <c r="B211" s="4" t="s">
        <v>60</v>
      </c>
      <c r="C211" s="25">
        <f>SUM(C183:C210)</f>
        <v>58.509355139999982</v>
      </c>
      <c r="D211" s="25">
        <f t="shared" ref="D211:O211" si="9">SUM(D183:D210)</f>
        <v>58.644003099999985</v>
      </c>
      <c r="E211" s="25">
        <f t="shared" si="9"/>
        <v>62.901739150000004</v>
      </c>
      <c r="F211" s="25">
        <f t="shared" si="9"/>
        <v>59.457163599999987</v>
      </c>
      <c r="G211" s="25">
        <f t="shared" si="9"/>
        <v>56.898830139999987</v>
      </c>
      <c r="H211" s="25">
        <f t="shared" si="9"/>
        <v>65.71188736000002</v>
      </c>
      <c r="I211" s="25">
        <f t="shared" si="9"/>
        <v>59.806820120000012</v>
      </c>
      <c r="J211" s="25">
        <f t="shared" si="9"/>
        <v>64.191757060000015</v>
      </c>
      <c r="K211" s="25">
        <f t="shared" si="9"/>
        <v>66.581578800000017</v>
      </c>
      <c r="L211" s="25">
        <f t="shared" si="9"/>
        <v>60.029565190000007</v>
      </c>
      <c r="M211" s="25">
        <f t="shared" si="9"/>
        <v>65.162919520000003</v>
      </c>
      <c r="N211" s="25">
        <f t="shared" si="9"/>
        <v>86.255215060000012</v>
      </c>
      <c r="O211" s="25">
        <f t="shared" si="9"/>
        <v>764.15083423999965</v>
      </c>
    </row>
    <row r="212" spans="1:15">
      <c r="A212" s="32"/>
      <c r="B212" s="32"/>
      <c r="C212"/>
      <c r="D212"/>
      <c r="E212"/>
      <c r="F212"/>
      <c r="G212"/>
      <c r="H212"/>
      <c r="I212"/>
      <c r="J212"/>
      <c r="K212"/>
      <c r="L212"/>
      <c r="M212"/>
      <c r="N212"/>
      <c r="O212" s="32"/>
    </row>
    <row r="213" spans="1:15">
      <c r="A213" s="3" t="s">
        <v>55</v>
      </c>
      <c r="B213" s="3" t="s">
        <v>45</v>
      </c>
      <c r="C213" s="3" t="s">
        <v>0</v>
      </c>
      <c r="D213" s="3" t="s">
        <v>1</v>
      </c>
      <c r="E213" s="3" t="s">
        <v>2</v>
      </c>
      <c r="F213" s="3" t="s">
        <v>3</v>
      </c>
      <c r="G213" s="3" t="s">
        <v>4</v>
      </c>
      <c r="H213" s="3" t="s">
        <v>5</v>
      </c>
      <c r="I213" s="3" t="s">
        <v>6</v>
      </c>
      <c r="J213" s="3" t="s">
        <v>7</v>
      </c>
      <c r="K213" s="3" t="s">
        <v>8</v>
      </c>
      <c r="L213" s="3" t="s">
        <v>9</v>
      </c>
      <c r="M213" s="3" t="s">
        <v>10</v>
      </c>
      <c r="N213" s="3" t="s">
        <v>11</v>
      </c>
      <c r="O213" s="3" t="s">
        <v>60</v>
      </c>
    </row>
    <row r="214" spans="1:15">
      <c r="A214" s="34"/>
      <c r="B214" s="34" t="s">
        <v>46</v>
      </c>
      <c r="C214" s="37">
        <f>+C152-C183</f>
        <v>-5.4991772299999981</v>
      </c>
      <c r="D214" s="37">
        <f t="shared" ref="D214:N214" si="10">+D152-D183</f>
        <v>-5.69845515</v>
      </c>
      <c r="E214" s="37">
        <f t="shared" si="10"/>
        <v>-6.1239431299999998</v>
      </c>
      <c r="F214" s="37">
        <f t="shared" si="10"/>
        <v>-5.9704068500000007</v>
      </c>
      <c r="G214" s="37">
        <f t="shared" si="10"/>
        <v>-6.8713487399999993</v>
      </c>
      <c r="H214" s="37">
        <f t="shared" si="10"/>
        <v>-6.6744158799999997</v>
      </c>
      <c r="I214" s="37">
        <f t="shared" si="10"/>
        <v>-5.7695757500000013</v>
      </c>
      <c r="J214" s="37">
        <f t="shared" si="10"/>
        <v>-6.7002064900000002</v>
      </c>
      <c r="K214" s="37">
        <f t="shared" si="10"/>
        <v>-6.500579580000001</v>
      </c>
      <c r="L214" s="37">
        <f t="shared" si="10"/>
        <v>-5.9132873500000001</v>
      </c>
      <c r="M214" s="37">
        <f t="shared" si="10"/>
        <v>-6.5105972599999991</v>
      </c>
      <c r="N214" s="37">
        <f t="shared" si="10"/>
        <v>-8.6751301299999994</v>
      </c>
      <c r="O214" s="38">
        <f>SUM(C214:N214)</f>
        <v>-76.907123540000001</v>
      </c>
    </row>
    <row r="215" spans="1:15">
      <c r="A215" s="7">
        <v>1004</v>
      </c>
      <c r="B215" s="10" t="s">
        <v>99</v>
      </c>
      <c r="C215" s="28">
        <f t="shared" ref="C215:N230" si="11">+C153-C184</f>
        <v>45.394627880000009</v>
      </c>
      <c r="D215" s="28">
        <f t="shared" si="11"/>
        <v>46.070730330000004</v>
      </c>
      <c r="E215" s="28">
        <f t="shared" si="11"/>
        <v>42.376264640000002</v>
      </c>
      <c r="F215" s="28">
        <f t="shared" si="11"/>
        <v>48.187915970000006</v>
      </c>
      <c r="G215" s="28">
        <f t="shared" si="11"/>
        <v>43.444076240000008</v>
      </c>
      <c r="H215" s="28">
        <f t="shared" si="11"/>
        <v>40.809601519999987</v>
      </c>
      <c r="I215" s="28">
        <f t="shared" si="11"/>
        <v>50.770893970000003</v>
      </c>
      <c r="J215" s="28">
        <f t="shared" si="11"/>
        <v>50.643823530000006</v>
      </c>
      <c r="K215" s="28">
        <f t="shared" si="11"/>
        <v>45.167068529999995</v>
      </c>
      <c r="L215" s="28">
        <f t="shared" si="11"/>
        <v>43.585712059999992</v>
      </c>
      <c r="M215" s="28">
        <f t="shared" si="11"/>
        <v>39.551579250000003</v>
      </c>
      <c r="N215" s="28">
        <f t="shared" si="11"/>
        <v>43.446431010000012</v>
      </c>
      <c r="O215" s="39">
        <f t="shared" ref="O215:O241" si="12">SUM(C215:N215)</f>
        <v>539.44872493000003</v>
      </c>
    </row>
    <row r="216" spans="1:15">
      <c r="A216" s="10">
        <v>1005</v>
      </c>
      <c r="B216" s="10" t="s">
        <v>13</v>
      </c>
      <c r="C216" s="28">
        <f t="shared" si="11"/>
        <v>0.16869877999999994</v>
      </c>
      <c r="D216" s="28">
        <f t="shared" si="11"/>
        <v>0.23138955000000017</v>
      </c>
      <c r="E216" s="28">
        <f t="shared" si="11"/>
        <v>0.23659584999999994</v>
      </c>
      <c r="F216" s="28">
        <f t="shared" si="11"/>
        <v>0.31561996999999986</v>
      </c>
      <c r="G216" s="28">
        <f t="shared" si="11"/>
        <v>0.18267140999999976</v>
      </c>
      <c r="H216" s="28">
        <f t="shared" si="11"/>
        <v>0.17350195999999996</v>
      </c>
      <c r="I216" s="28">
        <f t="shared" si="11"/>
        <v>0.53083111000000005</v>
      </c>
      <c r="J216" s="28">
        <f t="shared" si="11"/>
        <v>0.56777856000000015</v>
      </c>
      <c r="K216" s="28">
        <f t="shared" si="11"/>
        <v>0.3930798799999996</v>
      </c>
      <c r="L216" s="28">
        <f t="shared" si="11"/>
        <v>0.31447507999999991</v>
      </c>
      <c r="M216" s="28">
        <f t="shared" si="11"/>
        <v>0.16379501000000007</v>
      </c>
      <c r="N216" s="28">
        <f t="shared" si="11"/>
        <v>0.3239325500000001</v>
      </c>
      <c r="O216" s="39">
        <f t="shared" si="12"/>
        <v>3.6023697099999996</v>
      </c>
    </row>
    <row r="217" spans="1:15">
      <c r="A217" s="10">
        <v>1006</v>
      </c>
      <c r="B217" s="10" t="s">
        <v>14</v>
      </c>
      <c r="C217" s="28">
        <f t="shared" si="11"/>
        <v>2.7295685200000004</v>
      </c>
      <c r="D217" s="28">
        <f t="shared" si="11"/>
        <v>2.8134106899999995</v>
      </c>
      <c r="E217" s="28">
        <f t="shared" si="11"/>
        <v>2.9923881299999993</v>
      </c>
      <c r="F217" s="28">
        <f t="shared" si="11"/>
        <v>3.2654422200000006</v>
      </c>
      <c r="G217" s="28">
        <f t="shared" si="11"/>
        <v>3.1078007099999998</v>
      </c>
      <c r="H217" s="28">
        <f t="shared" si="11"/>
        <v>2.8409508199999998</v>
      </c>
      <c r="I217" s="28">
        <f t="shared" si="11"/>
        <v>3.3237979600000003</v>
      </c>
      <c r="J217" s="28">
        <f t="shared" si="11"/>
        <v>4.1857828600000015</v>
      </c>
      <c r="K217" s="28">
        <f t="shared" si="11"/>
        <v>3.3128488899999997</v>
      </c>
      <c r="L217" s="28">
        <f t="shared" si="11"/>
        <v>2.7463115700000005</v>
      </c>
      <c r="M217" s="28">
        <f t="shared" si="11"/>
        <v>2.9025563099999996</v>
      </c>
      <c r="N217" s="28">
        <f t="shared" si="11"/>
        <v>3.03886396</v>
      </c>
      <c r="O217" s="39">
        <f t="shared" si="12"/>
        <v>37.25972264</v>
      </c>
    </row>
    <row r="218" spans="1:15">
      <c r="A218" s="10">
        <v>1007</v>
      </c>
      <c r="B218" s="10" t="s">
        <v>15</v>
      </c>
      <c r="C218" s="28">
        <f t="shared" si="11"/>
        <v>4.6899689999999996</v>
      </c>
      <c r="D218" s="28">
        <f t="shared" si="11"/>
        <v>6.3790446499999991</v>
      </c>
      <c r="E218" s="28">
        <f t="shared" si="11"/>
        <v>5.3802406000000005</v>
      </c>
      <c r="F218" s="28">
        <f t="shared" si="11"/>
        <v>5.6746221499999994</v>
      </c>
      <c r="G218" s="28">
        <f t="shared" si="11"/>
        <v>5.5843243800000009</v>
      </c>
      <c r="H218" s="28">
        <f t="shared" si="11"/>
        <v>5.1807266300000006</v>
      </c>
      <c r="I218" s="28">
        <f t="shared" si="11"/>
        <v>6.3761182300000003</v>
      </c>
      <c r="J218" s="28">
        <f t="shared" si="11"/>
        <v>6.88705751</v>
      </c>
      <c r="K218" s="28">
        <f t="shared" si="11"/>
        <v>6.0463768</v>
      </c>
      <c r="L218" s="28">
        <f t="shared" si="11"/>
        <v>5.9583671900000006</v>
      </c>
      <c r="M218" s="28">
        <f t="shared" si="11"/>
        <v>4.7062599499999997</v>
      </c>
      <c r="N218" s="28">
        <f t="shared" si="11"/>
        <v>4.9724756600000006</v>
      </c>
      <c r="O218" s="39">
        <f t="shared" si="12"/>
        <v>67.83558275</v>
      </c>
    </row>
    <row r="219" spans="1:15">
      <c r="A219" s="10">
        <v>1008</v>
      </c>
      <c r="B219" s="10" t="s">
        <v>16</v>
      </c>
      <c r="C219" s="28">
        <f t="shared" si="11"/>
        <v>0.96876733000000037</v>
      </c>
      <c r="D219" s="28">
        <f t="shared" si="11"/>
        <v>0.89081392999999998</v>
      </c>
      <c r="E219" s="28">
        <f t="shared" si="11"/>
        <v>0.88928177000000042</v>
      </c>
      <c r="F219" s="28">
        <f t="shared" si="11"/>
        <v>1.1240931500000004</v>
      </c>
      <c r="G219" s="28">
        <f t="shared" si="11"/>
        <v>1.1529308500000002</v>
      </c>
      <c r="H219" s="28">
        <f t="shared" si="11"/>
        <v>0.98818459000000014</v>
      </c>
      <c r="I219" s="28">
        <f t="shared" si="11"/>
        <v>1.31607242</v>
      </c>
      <c r="J219" s="28">
        <f t="shared" si="11"/>
        <v>1.6815182999999998</v>
      </c>
      <c r="K219" s="28">
        <f t="shared" si="11"/>
        <v>1.2330587699999997</v>
      </c>
      <c r="L219" s="28">
        <f t="shared" si="11"/>
        <v>1.2293712299999999</v>
      </c>
      <c r="M219" s="28">
        <f t="shared" si="11"/>
        <v>1.0692489500000004</v>
      </c>
      <c r="N219" s="28">
        <f t="shared" si="11"/>
        <v>0.98948816000000006</v>
      </c>
      <c r="O219" s="39">
        <f t="shared" si="12"/>
        <v>13.532829450000003</v>
      </c>
    </row>
    <row r="220" spans="1:15">
      <c r="A220" s="10">
        <v>1009</v>
      </c>
      <c r="B220" s="10" t="s">
        <v>17</v>
      </c>
      <c r="C220" s="28">
        <f t="shared" si="11"/>
        <v>1.0576334299999997</v>
      </c>
      <c r="D220" s="28">
        <f t="shared" si="11"/>
        <v>1.2198372499999999</v>
      </c>
      <c r="E220" s="28">
        <f t="shared" si="11"/>
        <v>1.0991408199999997</v>
      </c>
      <c r="F220" s="28">
        <f t="shared" si="11"/>
        <v>1.1403267699999997</v>
      </c>
      <c r="G220" s="28">
        <f t="shared" si="11"/>
        <v>1.06082345</v>
      </c>
      <c r="H220" s="28">
        <f t="shared" si="11"/>
        <v>1.0284852500000001</v>
      </c>
      <c r="I220" s="28">
        <f t="shared" si="11"/>
        <v>1.2082918499999999</v>
      </c>
      <c r="J220" s="28">
        <f t="shared" si="11"/>
        <v>1.3995368300000002</v>
      </c>
      <c r="K220" s="28">
        <f t="shared" si="11"/>
        <v>1.2827970799999999</v>
      </c>
      <c r="L220" s="28">
        <f t="shared" si="11"/>
        <v>1.2344682299999996</v>
      </c>
      <c r="M220" s="28">
        <f t="shared" si="11"/>
        <v>1.1536017900000002</v>
      </c>
      <c r="N220" s="28">
        <f t="shared" si="11"/>
        <v>1.2535604400000004</v>
      </c>
      <c r="O220" s="39">
        <f t="shared" si="12"/>
        <v>14.13850319</v>
      </c>
    </row>
    <row r="221" spans="1:15">
      <c r="A221" s="10">
        <v>1010</v>
      </c>
      <c r="B221" s="10" t="s">
        <v>19</v>
      </c>
      <c r="C221" s="28">
        <f t="shared" si="11"/>
        <v>1.43432871</v>
      </c>
      <c r="D221" s="28">
        <f t="shared" si="11"/>
        <v>1.47824851</v>
      </c>
      <c r="E221" s="28">
        <f t="shared" si="11"/>
        <v>1.61216413</v>
      </c>
      <c r="F221" s="28">
        <f t="shared" si="11"/>
        <v>1.5492828100000005</v>
      </c>
      <c r="G221" s="28">
        <f t="shared" si="11"/>
        <v>1.5633648099999999</v>
      </c>
      <c r="H221" s="28">
        <f t="shared" si="11"/>
        <v>1.4439640700000003</v>
      </c>
      <c r="I221" s="28">
        <f t="shared" si="11"/>
        <v>1.9878604499999997</v>
      </c>
      <c r="J221" s="28">
        <f t="shared" si="11"/>
        <v>2.1762540799999996</v>
      </c>
      <c r="K221" s="28">
        <f t="shared" si="11"/>
        <v>1.8531054699999996</v>
      </c>
      <c r="L221" s="28">
        <f t="shared" si="11"/>
        <v>1.3614057900000001</v>
      </c>
      <c r="M221" s="28">
        <f t="shared" si="11"/>
        <v>1.2982021999999995</v>
      </c>
      <c r="N221" s="28">
        <f t="shared" si="11"/>
        <v>-3.7333100000000119E-2</v>
      </c>
      <c r="O221" s="39">
        <f t="shared" si="12"/>
        <v>17.720847929999994</v>
      </c>
    </row>
    <row r="222" spans="1:15">
      <c r="A222" s="10">
        <v>1011</v>
      </c>
      <c r="B222" s="10" t="s">
        <v>20</v>
      </c>
      <c r="C222" s="28">
        <f t="shared" si="11"/>
        <v>0.73964576999999976</v>
      </c>
      <c r="D222" s="28">
        <f t="shared" si="11"/>
        <v>0.84367199999999987</v>
      </c>
      <c r="E222" s="28">
        <f t="shared" si="11"/>
        <v>0.75381159999999969</v>
      </c>
      <c r="F222" s="28">
        <f t="shared" si="11"/>
        <v>0.83400549999999984</v>
      </c>
      <c r="G222" s="28">
        <f t="shared" si="11"/>
        <v>0.71166444999999989</v>
      </c>
      <c r="H222" s="28">
        <f t="shared" si="11"/>
        <v>0.79138690999999972</v>
      </c>
      <c r="I222" s="28">
        <f t="shared" si="11"/>
        <v>0.98521813000000014</v>
      </c>
      <c r="J222" s="28">
        <f t="shared" si="11"/>
        <v>1.3599142300000002</v>
      </c>
      <c r="K222" s="28">
        <f t="shared" si="11"/>
        <v>1.0280393700000008</v>
      </c>
      <c r="L222" s="28">
        <f t="shared" si="11"/>
        <v>0.96376144999999969</v>
      </c>
      <c r="M222" s="28">
        <f t="shared" si="11"/>
        <v>0.71900580999999986</v>
      </c>
      <c r="N222" s="28">
        <f t="shared" si="11"/>
        <v>-0.32745438000000027</v>
      </c>
      <c r="O222" s="39">
        <f t="shared" si="12"/>
        <v>9.402670839999999</v>
      </c>
    </row>
    <row r="223" spans="1:15">
      <c r="A223" s="10">
        <v>1012</v>
      </c>
      <c r="B223" s="10" t="s">
        <v>21</v>
      </c>
      <c r="C223" s="28">
        <f t="shared" si="11"/>
        <v>3.3292919399999992</v>
      </c>
      <c r="D223" s="28">
        <f t="shared" si="11"/>
        <v>3.3536090400000007</v>
      </c>
      <c r="E223" s="28">
        <f t="shared" si="11"/>
        <v>3.2602705099999993</v>
      </c>
      <c r="F223" s="28">
        <f t="shared" si="11"/>
        <v>3.227452379999999</v>
      </c>
      <c r="G223" s="28">
        <f t="shared" si="11"/>
        <v>3.5632788500000006</v>
      </c>
      <c r="H223" s="28">
        <f t="shared" si="11"/>
        <v>2.9176520900000003</v>
      </c>
      <c r="I223" s="28">
        <f t="shared" si="11"/>
        <v>3.5481780999999986</v>
      </c>
      <c r="J223" s="28">
        <f t="shared" si="11"/>
        <v>2.4954234800000004</v>
      </c>
      <c r="K223" s="28">
        <f t="shared" si="11"/>
        <v>4.0601056599999996</v>
      </c>
      <c r="L223" s="28">
        <f t="shared" si="11"/>
        <v>3.6429358399999998</v>
      </c>
      <c r="M223" s="28">
        <f t="shared" si="11"/>
        <v>3.50479144</v>
      </c>
      <c r="N223" s="28">
        <f t="shared" si="11"/>
        <v>2.3651998300000003</v>
      </c>
      <c r="O223" s="39">
        <f t="shared" si="12"/>
        <v>39.268189159999999</v>
      </c>
    </row>
    <row r="224" spans="1:15">
      <c r="A224" s="10">
        <v>1013</v>
      </c>
      <c r="B224" s="10" t="s">
        <v>22</v>
      </c>
      <c r="C224" s="28">
        <f t="shared" si="11"/>
        <v>-8.9971889999999943E-2</v>
      </c>
      <c r="D224" s="28">
        <f t="shared" si="11"/>
        <v>-0.20154043000000005</v>
      </c>
      <c r="E224" s="28">
        <f t="shared" si="11"/>
        <v>-0.10236888999999999</v>
      </c>
      <c r="F224" s="28">
        <f t="shared" si="11"/>
        <v>-9.1408760000000033E-2</v>
      </c>
      <c r="G224" s="28">
        <f t="shared" si="11"/>
        <v>-9.4998139999999898E-2</v>
      </c>
      <c r="H224" s="28">
        <f t="shared" si="11"/>
        <v>-0.15237128999999999</v>
      </c>
      <c r="I224" s="28">
        <f t="shared" si="11"/>
        <v>6.3932579999999961E-2</v>
      </c>
      <c r="J224" s="28">
        <f t="shared" si="11"/>
        <v>0.10481918000000001</v>
      </c>
      <c r="K224" s="28">
        <f t="shared" si="11"/>
        <v>-1.3900230000000069E-2</v>
      </c>
      <c r="L224" s="28">
        <f t="shared" si="11"/>
        <v>-9.3155820000000056E-2</v>
      </c>
      <c r="M224" s="28">
        <f t="shared" si="11"/>
        <v>-8.5498310000000022E-2</v>
      </c>
      <c r="N224" s="28">
        <f t="shared" si="11"/>
        <v>-5.6801050000000131E-2</v>
      </c>
      <c r="O224" s="39">
        <f t="shared" si="12"/>
        <v>-0.81326305000000032</v>
      </c>
    </row>
    <row r="225" spans="1:15">
      <c r="A225" s="10">
        <v>1014</v>
      </c>
      <c r="B225" s="10" t="s">
        <v>23</v>
      </c>
      <c r="C225" s="28">
        <f t="shared" si="11"/>
        <v>7.3599772299999993</v>
      </c>
      <c r="D225" s="28">
        <f t="shared" si="11"/>
        <v>7.6671940100000002</v>
      </c>
      <c r="E225" s="28">
        <f t="shared" si="11"/>
        <v>7.1284058800000007</v>
      </c>
      <c r="F225" s="28">
        <f t="shared" si="11"/>
        <v>8.3947711300000023</v>
      </c>
      <c r="G225" s="28">
        <f t="shared" si="11"/>
        <v>9.3946390799999975</v>
      </c>
      <c r="H225" s="28">
        <f t="shared" si="11"/>
        <v>7.3162439699999995</v>
      </c>
      <c r="I225" s="28">
        <f t="shared" si="11"/>
        <v>9.1903944700000011</v>
      </c>
      <c r="J225" s="28">
        <f t="shared" si="11"/>
        <v>10.665129169999998</v>
      </c>
      <c r="K225" s="28">
        <f t="shared" si="11"/>
        <v>9.6847823300000009</v>
      </c>
      <c r="L225" s="28">
        <f t="shared" si="11"/>
        <v>8.9949841100000025</v>
      </c>
      <c r="M225" s="28">
        <f t="shared" si="11"/>
        <v>6.7385558399999983</v>
      </c>
      <c r="N225" s="28">
        <f t="shared" si="11"/>
        <v>7.5338449200000008</v>
      </c>
      <c r="O225" s="39">
        <f t="shared" si="12"/>
        <v>100.06892214000003</v>
      </c>
    </row>
    <row r="226" spans="1:15">
      <c r="A226" s="10">
        <v>1015</v>
      </c>
      <c r="B226" s="10" t="s">
        <v>24</v>
      </c>
      <c r="C226" s="28">
        <f t="shared" si="11"/>
        <v>8.9898500000000325E-2</v>
      </c>
      <c r="D226" s="28">
        <f t="shared" si="11"/>
        <v>0.12593684999999999</v>
      </c>
      <c r="E226" s="28">
        <f t="shared" si="11"/>
        <v>0.25044811</v>
      </c>
      <c r="F226" s="28">
        <f t="shared" si="11"/>
        <v>0.59742457000000004</v>
      </c>
      <c r="G226" s="28">
        <f t="shared" si="11"/>
        <v>0.51566424000000022</v>
      </c>
      <c r="H226" s="28">
        <f t="shared" si="11"/>
        <v>-5.0976090000000029E-2</v>
      </c>
      <c r="I226" s="28">
        <f t="shared" si="11"/>
        <v>1.0656759499999997</v>
      </c>
      <c r="J226" s="28">
        <f t="shared" si="11"/>
        <v>0.88425499000000007</v>
      </c>
      <c r="K226" s="28">
        <f t="shared" si="11"/>
        <v>0.74938081999999961</v>
      </c>
      <c r="L226" s="28">
        <f t="shared" si="11"/>
        <v>0.75791621999999936</v>
      </c>
      <c r="M226" s="28">
        <f t="shared" si="11"/>
        <v>0.52920203999999971</v>
      </c>
      <c r="N226" s="28">
        <f t="shared" si="11"/>
        <v>-0.98797194999999949</v>
      </c>
      <c r="O226" s="39">
        <f t="shared" si="12"/>
        <v>4.5268542499999995</v>
      </c>
    </row>
    <row r="227" spans="1:15">
      <c r="A227" s="10">
        <v>1016</v>
      </c>
      <c r="B227" s="10" t="s">
        <v>25</v>
      </c>
      <c r="C227" s="28">
        <f t="shared" si="11"/>
        <v>0.80007353000000037</v>
      </c>
      <c r="D227" s="28">
        <f t="shared" si="11"/>
        <v>0.88550018999999969</v>
      </c>
      <c r="E227" s="28">
        <f t="shared" si="11"/>
        <v>0.98407530999999993</v>
      </c>
      <c r="F227" s="28">
        <f t="shared" si="11"/>
        <v>1.0669131299999999</v>
      </c>
      <c r="G227" s="28">
        <f t="shared" si="11"/>
        <v>0.96683478000000012</v>
      </c>
      <c r="H227" s="28">
        <f t="shared" si="11"/>
        <v>0.90887951999999972</v>
      </c>
      <c r="I227" s="28">
        <f t="shared" si="11"/>
        <v>1.31483755</v>
      </c>
      <c r="J227" s="28">
        <f t="shared" si="11"/>
        <v>1.6695275900000002</v>
      </c>
      <c r="K227" s="28">
        <f t="shared" si="11"/>
        <v>1.4218283800000002</v>
      </c>
      <c r="L227" s="28">
        <f t="shared" si="11"/>
        <v>0.88408189000000026</v>
      </c>
      <c r="M227" s="28">
        <f t="shared" si="11"/>
        <v>0.94055792999999999</v>
      </c>
      <c r="N227" s="28">
        <f t="shared" si="11"/>
        <v>0.40844750999999979</v>
      </c>
      <c r="O227" s="39">
        <f t="shared" si="12"/>
        <v>12.251557310000003</v>
      </c>
    </row>
    <row r="228" spans="1:15">
      <c r="A228" s="10">
        <v>1017</v>
      </c>
      <c r="B228" s="10" t="s">
        <v>26</v>
      </c>
      <c r="C228" s="28">
        <f t="shared" si="11"/>
        <v>2.2730159700000003</v>
      </c>
      <c r="D228" s="28">
        <f t="shared" si="11"/>
        <v>2.41232618</v>
      </c>
      <c r="E228" s="28">
        <f t="shared" si="11"/>
        <v>2.5084499699999991</v>
      </c>
      <c r="F228" s="28">
        <f t="shared" si="11"/>
        <v>2.2060438899999997</v>
      </c>
      <c r="G228" s="28">
        <f t="shared" si="11"/>
        <v>2.3286303299999993</v>
      </c>
      <c r="H228" s="28">
        <f t="shared" si="11"/>
        <v>2.1628207000000006</v>
      </c>
      <c r="I228" s="28">
        <f t="shared" si="11"/>
        <v>3.0784924300000003</v>
      </c>
      <c r="J228" s="28">
        <f t="shared" si="11"/>
        <v>3.1374046799999986</v>
      </c>
      <c r="K228" s="28">
        <f t="shared" si="11"/>
        <v>2.4148810500000004</v>
      </c>
      <c r="L228" s="28">
        <f t="shared" si="11"/>
        <v>2.3689804200000006</v>
      </c>
      <c r="M228" s="28">
        <f t="shared" si="11"/>
        <v>1.7899368700000009</v>
      </c>
      <c r="N228" s="28">
        <f t="shared" si="11"/>
        <v>0.83355022999999973</v>
      </c>
      <c r="O228" s="39">
        <f t="shared" si="12"/>
        <v>27.514532720000002</v>
      </c>
    </row>
    <row r="229" spans="1:15">
      <c r="A229" s="10">
        <v>1018</v>
      </c>
      <c r="B229" s="10" t="s">
        <v>27</v>
      </c>
      <c r="C229" s="28">
        <f t="shared" si="11"/>
        <v>0.78598318999999983</v>
      </c>
      <c r="D229" s="28">
        <f t="shared" si="11"/>
        <v>0.86130888000000039</v>
      </c>
      <c r="E229" s="28">
        <f t="shared" si="11"/>
        <v>0.76036774999999979</v>
      </c>
      <c r="F229" s="28">
        <f t="shared" si="11"/>
        <v>0.72730417000000014</v>
      </c>
      <c r="G229" s="28">
        <f t="shared" si="11"/>
        <v>0.67325339000000006</v>
      </c>
      <c r="H229" s="28">
        <f t="shared" si="11"/>
        <v>0.65356608000000005</v>
      </c>
      <c r="I229" s="28">
        <f t="shared" si="11"/>
        <v>1.0300906900000002</v>
      </c>
      <c r="J229" s="28">
        <f t="shared" si="11"/>
        <v>1.28019244</v>
      </c>
      <c r="K229" s="28">
        <f t="shared" si="11"/>
        <v>0.74177585999999995</v>
      </c>
      <c r="L229" s="28">
        <f t="shared" si="11"/>
        <v>0.8759370000000003</v>
      </c>
      <c r="M229" s="28">
        <f t="shared" si="11"/>
        <v>0.68902387999999992</v>
      </c>
      <c r="N229" s="28">
        <f t="shared" si="11"/>
        <v>0.50927383000000015</v>
      </c>
      <c r="O229" s="39">
        <f t="shared" si="12"/>
        <v>9.588077160000001</v>
      </c>
    </row>
    <row r="230" spans="1:15">
      <c r="A230" s="10">
        <v>1019</v>
      </c>
      <c r="B230" s="10" t="s">
        <v>28</v>
      </c>
      <c r="C230" s="28">
        <f t="shared" si="11"/>
        <v>0.24292380000000025</v>
      </c>
      <c r="D230" s="28">
        <f t="shared" si="11"/>
        <v>0.2717657899999999</v>
      </c>
      <c r="E230" s="28">
        <f t="shared" si="11"/>
        <v>0.35467815000000036</v>
      </c>
      <c r="F230" s="28">
        <f t="shared" si="11"/>
        <v>0.15797802000000005</v>
      </c>
      <c r="G230" s="28">
        <f t="shared" si="11"/>
        <v>0.23246935000000013</v>
      </c>
      <c r="H230" s="28">
        <f t="shared" si="11"/>
        <v>-0.76859465000000049</v>
      </c>
      <c r="I230" s="28">
        <f t="shared" si="11"/>
        <v>0.48703027000000032</v>
      </c>
      <c r="J230" s="28">
        <f t="shared" si="11"/>
        <v>0.71460279000000004</v>
      </c>
      <c r="K230" s="28">
        <f t="shared" si="11"/>
        <v>0.42236125999999996</v>
      </c>
      <c r="L230" s="28">
        <f t="shared" si="11"/>
        <v>0.18103891000000027</v>
      </c>
      <c r="M230" s="28">
        <f t="shared" si="11"/>
        <v>-0.53508598999999968</v>
      </c>
      <c r="N230" s="28">
        <f t="shared" si="11"/>
        <v>0.33672224999999989</v>
      </c>
      <c r="O230" s="39">
        <f t="shared" si="12"/>
        <v>2.0978899500000008</v>
      </c>
    </row>
    <row r="231" spans="1:15">
      <c r="A231" s="10">
        <v>1020</v>
      </c>
      <c r="B231" s="10" t="s">
        <v>29</v>
      </c>
      <c r="C231" s="28">
        <f t="shared" ref="C231:N241" si="13">+C169-C200</f>
        <v>3.4295613200000008</v>
      </c>
      <c r="D231" s="28">
        <f t="shared" si="13"/>
        <v>4.0291957000000007</v>
      </c>
      <c r="E231" s="28">
        <f t="shared" si="13"/>
        <v>3.7536356900000003</v>
      </c>
      <c r="F231" s="28">
        <f t="shared" si="13"/>
        <v>3.8830018699999997</v>
      </c>
      <c r="G231" s="28">
        <f t="shared" si="13"/>
        <v>3.6340928300000002</v>
      </c>
      <c r="H231" s="28">
        <f t="shared" si="13"/>
        <v>3.3585278700000001</v>
      </c>
      <c r="I231" s="28">
        <f t="shared" si="13"/>
        <v>4.2967112800000002</v>
      </c>
      <c r="J231" s="28">
        <f t="shared" si="13"/>
        <v>4.2665912000000015</v>
      </c>
      <c r="K231" s="28">
        <f t="shared" si="13"/>
        <v>4.4082340200000001</v>
      </c>
      <c r="L231" s="28">
        <f t="shared" si="13"/>
        <v>4.0519519500000003</v>
      </c>
      <c r="M231" s="28">
        <f t="shared" si="13"/>
        <v>3.3697407000000004</v>
      </c>
      <c r="N231" s="28">
        <f t="shared" si="13"/>
        <v>3.5455944899999992</v>
      </c>
      <c r="O231" s="39">
        <f t="shared" si="12"/>
        <v>46.02683892000001</v>
      </c>
    </row>
    <row r="232" spans="1:15">
      <c r="A232" s="10">
        <v>1021</v>
      </c>
      <c r="B232" s="10" t="s">
        <v>30</v>
      </c>
      <c r="C232" s="28">
        <f t="shared" si="13"/>
        <v>0.76725549000000037</v>
      </c>
      <c r="D232" s="28">
        <f t="shared" si="13"/>
        <v>0.78698975999999998</v>
      </c>
      <c r="E232" s="28">
        <f t="shared" si="13"/>
        <v>0.75485026999999993</v>
      </c>
      <c r="F232" s="28">
        <f t="shared" si="13"/>
        <v>0.83631945000000008</v>
      </c>
      <c r="G232" s="28">
        <f t="shared" si="13"/>
        <v>0.64754275999999977</v>
      </c>
      <c r="H232" s="28">
        <f t="shared" si="13"/>
        <v>0.67994661999999995</v>
      </c>
      <c r="I232" s="28">
        <f t="shared" si="13"/>
        <v>0.93739094000000012</v>
      </c>
      <c r="J232" s="28">
        <f t="shared" si="13"/>
        <v>0.85577917000000014</v>
      </c>
      <c r="K232" s="28">
        <f t="shared" si="13"/>
        <v>0.85091764000000014</v>
      </c>
      <c r="L232" s="28">
        <f t="shared" si="13"/>
        <v>0.95033980999999979</v>
      </c>
      <c r="M232" s="28">
        <f t="shared" si="13"/>
        <v>0.52516198999999997</v>
      </c>
      <c r="N232" s="28">
        <f t="shared" si="13"/>
        <v>0.90104018000000019</v>
      </c>
      <c r="O232" s="39">
        <f t="shared" si="12"/>
        <v>9.4935340800000017</v>
      </c>
    </row>
    <row r="233" spans="1:15">
      <c r="A233" s="10">
        <v>1022</v>
      </c>
      <c r="B233" s="10" t="s">
        <v>31</v>
      </c>
      <c r="C233" s="28">
        <f t="shared" si="13"/>
        <v>3.7113063799999995</v>
      </c>
      <c r="D233" s="28">
        <f t="shared" si="13"/>
        <v>5.9936186500000002</v>
      </c>
      <c r="E233" s="28">
        <f t="shared" si="13"/>
        <v>4.1713747100000003</v>
      </c>
      <c r="F233" s="28">
        <f t="shared" si="13"/>
        <v>4.72857971</v>
      </c>
      <c r="G233" s="28">
        <f t="shared" si="13"/>
        <v>4.2241808299999999</v>
      </c>
      <c r="H233" s="28">
        <f t="shared" si="13"/>
        <v>3.4056503400000002</v>
      </c>
      <c r="I233" s="28">
        <f t="shared" si="13"/>
        <v>5.1901618299999992</v>
      </c>
      <c r="J233" s="28">
        <f t="shared" si="13"/>
        <v>5.1604035600000007</v>
      </c>
      <c r="K233" s="28">
        <f t="shared" si="13"/>
        <v>4.9607059700000011</v>
      </c>
      <c r="L233" s="28">
        <f t="shared" si="13"/>
        <v>5.3309618500000004</v>
      </c>
      <c r="M233" s="28">
        <f t="shared" si="13"/>
        <v>3.7647928599999991</v>
      </c>
      <c r="N233" s="28">
        <f t="shared" si="13"/>
        <v>-0.51102847000000118</v>
      </c>
      <c r="O233" s="39">
        <f t="shared" si="12"/>
        <v>50.130708220000002</v>
      </c>
    </row>
    <row r="234" spans="1:15">
      <c r="A234" s="10">
        <v>1023</v>
      </c>
      <c r="B234" s="10" t="s">
        <v>32</v>
      </c>
      <c r="C234" s="28">
        <f t="shared" si="13"/>
        <v>0.67543437000000006</v>
      </c>
      <c r="D234" s="28">
        <f t="shared" si="13"/>
        <v>0.71358717000000038</v>
      </c>
      <c r="E234" s="28">
        <f t="shared" si="13"/>
        <v>0.65097880000000008</v>
      </c>
      <c r="F234" s="28">
        <f t="shared" si="13"/>
        <v>0.79555664000000026</v>
      </c>
      <c r="G234" s="28">
        <f t="shared" si="13"/>
        <v>0.63928950000000007</v>
      </c>
      <c r="H234" s="28">
        <f t="shared" si="13"/>
        <v>0.53757531999999975</v>
      </c>
      <c r="I234" s="28">
        <f t="shared" si="13"/>
        <v>0.82658347000000043</v>
      </c>
      <c r="J234" s="28">
        <f t="shared" si="13"/>
        <v>0.8831043300000001</v>
      </c>
      <c r="K234" s="28">
        <f t="shared" si="13"/>
        <v>0.77512394999999978</v>
      </c>
      <c r="L234" s="28">
        <f t="shared" si="13"/>
        <v>0.68694908000000021</v>
      </c>
      <c r="M234" s="28">
        <f t="shared" si="13"/>
        <v>0.62110183999999991</v>
      </c>
      <c r="N234" s="28">
        <f t="shared" si="13"/>
        <v>0.15355837999999955</v>
      </c>
      <c r="O234" s="39">
        <f t="shared" si="12"/>
        <v>7.9588428499999999</v>
      </c>
    </row>
    <row r="235" spans="1:15">
      <c r="A235" s="10">
        <v>1024</v>
      </c>
      <c r="B235" s="10" t="s">
        <v>33</v>
      </c>
      <c r="C235" s="28">
        <f t="shared" si="13"/>
        <v>7.7817268399999984</v>
      </c>
      <c r="D235" s="28">
        <f t="shared" si="13"/>
        <v>7.9383763100000015</v>
      </c>
      <c r="E235" s="28">
        <f t="shared" si="13"/>
        <v>6.8288134500000002</v>
      </c>
      <c r="F235" s="28">
        <f t="shared" si="13"/>
        <v>6.4235976899999985</v>
      </c>
      <c r="G235" s="28">
        <f t="shared" si="13"/>
        <v>9.8906033700000009</v>
      </c>
      <c r="H235" s="28">
        <f t="shared" si="13"/>
        <v>7.45825841</v>
      </c>
      <c r="I235" s="28">
        <f t="shared" si="13"/>
        <v>9.3673578800000001</v>
      </c>
      <c r="J235" s="28">
        <f t="shared" si="13"/>
        <v>8.6376509200000022</v>
      </c>
      <c r="K235" s="28">
        <f t="shared" si="13"/>
        <v>9.0395640700000008</v>
      </c>
      <c r="L235" s="28">
        <f t="shared" si="13"/>
        <v>9.1753466599999989</v>
      </c>
      <c r="M235" s="28">
        <f t="shared" si="13"/>
        <v>7.2806076400000013</v>
      </c>
      <c r="N235" s="28">
        <f t="shared" si="13"/>
        <v>8.2245576600000021</v>
      </c>
      <c r="O235" s="39">
        <f t="shared" si="12"/>
        <v>98.0464609</v>
      </c>
    </row>
    <row r="236" spans="1:15">
      <c r="A236" s="10">
        <v>1025</v>
      </c>
      <c r="B236" s="10" t="s">
        <v>34</v>
      </c>
      <c r="C236" s="28">
        <f t="shared" si="13"/>
        <v>0.76943291999999985</v>
      </c>
      <c r="D236" s="28">
        <f t="shared" si="13"/>
        <v>0.81162062999999973</v>
      </c>
      <c r="E236" s="28">
        <f t="shared" si="13"/>
        <v>0.63796990999999981</v>
      </c>
      <c r="F236" s="28">
        <f t="shared" si="13"/>
        <v>0.74497196000000021</v>
      </c>
      <c r="G236" s="28">
        <f t="shared" si="13"/>
        <v>0.62057052999999995</v>
      </c>
      <c r="H236" s="28">
        <f t="shared" si="13"/>
        <v>0.75618385999999982</v>
      </c>
      <c r="I236" s="28">
        <f t="shared" si="13"/>
        <v>1.0224462999999995</v>
      </c>
      <c r="J236" s="28">
        <f t="shared" si="13"/>
        <v>1.1211708099999997</v>
      </c>
      <c r="K236" s="28">
        <f t="shared" si="13"/>
        <v>1.00701887</v>
      </c>
      <c r="L236" s="28">
        <f t="shared" si="13"/>
        <v>0.94977377000000007</v>
      </c>
      <c r="M236" s="28">
        <f t="shared" si="13"/>
        <v>0.69321732999999996</v>
      </c>
      <c r="N236" s="28">
        <f t="shared" si="13"/>
        <v>0.46826769999999995</v>
      </c>
      <c r="O236" s="39">
        <f t="shared" si="12"/>
        <v>9.6026445899999988</v>
      </c>
    </row>
    <row r="237" spans="1:15">
      <c r="A237" s="10">
        <v>1026</v>
      </c>
      <c r="B237" s="10" t="s">
        <v>35</v>
      </c>
      <c r="C237" s="28">
        <f t="shared" si="13"/>
        <v>0.38210582999999998</v>
      </c>
      <c r="D237" s="28">
        <f t="shared" si="13"/>
        <v>0.3360474</v>
      </c>
      <c r="E237" s="28">
        <f t="shared" si="13"/>
        <v>0.35508617999999997</v>
      </c>
      <c r="F237" s="28">
        <f t="shared" si="13"/>
        <v>0.33456430000000009</v>
      </c>
      <c r="G237" s="28">
        <f t="shared" si="13"/>
        <v>0.25106711000000015</v>
      </c>
      <c r="H237" s="28">
        <f t="shared" si="13"/>
        <v>0.22458253000000006</v>
      </c>
      <c r="I237" s="28">
        <f t="shared" si="13"/>
        <v>0.49093544999999988</v>
      </c>
      <c r="J237" s="28">
        <f t="shared" si="13"/>
        <v>0.18381231000000009</v>
      </c>
      <c r="K237" s="28">
        <f t="shared" si="13"/>
        <v>0.29754345999999987</v>
      </c>
      <c r="L237" s="28">
        <f t="shared" si="13"/>
        <v>0.38673970999999996</v>
      </c>
      <c r="M237" s="28">
        <f t="shared" si="13"/>
        <v>0.28060207999999992</v>
      </c>
      <c r="N237" s="28">
        <f t="shared" si="13"/>
        <v>0.2290870399999998</v>
      </c>
      <c r="O237" s="39">
        <f t="shared" si="12"/>
        <v>3.7521734000000002</v>
      </c>
    </row>
    <row r="238" spans="1:15">
      <c r="A238" s="10">
        <v>1027</v>
      </c>
      <c r="B238" s="10" t="s">
        <v>36</v>
      </c>
      <c r="C238" s="28">
        <f t="shared" si="13"/>
        <v>0.43934650999999991</v>
      </c>
      <c r="D238" s="28">
        <f t="shared" si="13"/>
        <v>0.49596750000000023</v>
      </c>
      <c r="E238" s="28">
        <f t="shared" si="13"/>
        <v>0.39497935999999989</v>
      </c>
      <c r="F238" s="28">
        <f t="shared" si="13"/>
        <v>0.48149694999999992</v>
      </c>
      <c r="G238" s="28">
        <f t="shared" si="13"/>
        <v>0.37102069000000026</v>
      </c>
      <c r="H238" s="28">
        <f t="shared" si="13"/>
        <v>0.45285323000000022</v>
      </c>
      <c r="I238" s="28">
        <f t="shared" si="13"/>
        <v>0.68584674999999995</v>
      </c>
      <c r="J238" s="28">
        <f t="shared" si="13"/>
        <v>0.75100014000000004</v>
      </c>
      <c r="K238" s="28">
        <f t="shared" si="13"/>
        <v>0.55929186000000031</v>
      </c>
      <c r="L238" s="28">
        <f t="shared" si="13"/>
        <v>0.54146722000000025</v>
      </c>
      <c r="M238" s="28">
        <f t="shared" si="13"/>
        <v>0.53037073999999995</v>
      </c>
      <c r="N238" s="28">
        <f t="shared" si="13"/>
        <v>0.47077814000000018</v>
      </c>
      <c r="O238" s="39">
        <f t="shared" si="12"/>
        <v>6.1744190900000007</v>
      </c>
    </row>
    <row r="239" spans="1:15">
      <c r="A239" s="10">
        <v>1028</v>
      </c>
      <c r="B239" s="10" t="s">
        <v>37</v>
      </c>
      <c r="C239" s="28">
        <f t="shared" si="13"/>
        <v>4.1564800399999999</v>
      </c>
      <c r="D239" s="28">
        <f t="shared" si="13"/>
        <v>3.8017879100000003</v>
      </c>
      <c r="E239" s="28">
        <f t="shared" si="13"/>
        <v>4.1644750999999998</v>
      </c>
      <c r="F239" s="28">
        <f t="shared" si="13"/>
        <v>4.4107172799999992</v>
      </c>
      <c r="G239" s="28">
        <f t="shared" si="13"/>
        <v>4.0770741899999994</v>
      </c>
      <c r="H239" s="28">
        <f t="shared" si="13"/>
        <v>3.7312047300000004</v>
      </c>
      <c r="I239" s="28">
        <f t="shared" si="13"/>
        <v>4.8076628600000006</v>
      </c>
      <c r="J239" s="28">
        <f t="shared" si="13"/>
        <v>4.8594190699999995</v>
      </c>
      <c r="K239" s="28">
        <f t="shared" si="13"/>
        <v>4.5093025200000003</v>
      </c>
      <c r="L239" s="28">
        <f t="shared" si="13"/>
        <v>4.5857492799999982</v>
      </c>
      <c r="M239" s="28">
        <f t="shared" si="13"/>
        <v>3.7985208199999998</v>
      </c>
      <c r="N239" s="28">
        <f t="shared" si="13"/>
        <v>2.5231392400000003</v>
      </c>
      <c r="O239" s="39">
        <f t="shared" si="12"/>
        <v>49.425533040000005</v>
      </c>
    </row>
    <row r="240" spans="1:15">
      <c r="A240" s="10">
        <v>1029</v>
      </c>
      <c r="B240" s="10" t="s">
        <v>38</v>
      </c>
      <c r="C240" s="28">
        <f t="shared" si="13"/>
        <v>0.31797716000000009</v>
      </c>
      <c r="D240" s="28">
        <f t="shared" si="13"/>
        <v>0.31601012999999989</v>
      </c>
      <c r="E240" s="28">
        <f t="shared" si="13"/>
        <v>0.28109916999999973</v>
      </c>
      <c r="F240" s="28">
        <f t="shared" si="13"/>
        <v>0.4092613300000002</v>
      </c>
      <c r="G240" s="28">
        <f t="shared" si="13"/>
        <v>0.39446807000000006</v>
      </c>
      <c r="H240" s="28">
        <f t="shared" si="13"/>
        <v>0.29551095999999999</v>
      </c>
      <c r="I240" s="28">
        <f t="shared" si="13"/>
        <v>0.36257287999999999</v>
      </c>
      <c r="J240" s="28">
        <f t="shared" si="13"/>
        <v>0.66281065999999988</v>
      </c>
      <c r="K240" s="28">
        <f t="shared" si="13"/>
        <v>0.4477037599999999</v>
      </c>
      <c r="L240" s="28">
        <f t="shared" si="13"/>
        <v>5.872164000000013E-2</v>
      </c>
      <c r="M240" s="28">
        <f t="shared" si="13"/>
        <v>0.25344887000000005</v>
      </c>
      <c r="N240" s="28">
        <f t="shared" si="13"/>
        <v>-9.050723000000005E-2</v>
      </c>
      <c r="O240" s="39">
        <f t="shared" si="12"/>
        <v>3.7090774000000004</v>
      </c>
    </row>
    <row r="241" spans="1:15">
      <c r="A241" s="15">
        <v>1030</v>
      </c>
      <c r="B241" s="15" t="s">
        <v>18</v>
      </c>
      <c r="C241" s="30">
        <f t="shared" si="13"/>
        <v>0.56678007999999991</v>
      </c>
      <c r="D241" s="30">
        <f t="shared" si="13"/>
        <v>0.5360426199999998</v>
      </c>
      <c r="E241" s="30">
        <f t="shared" si="13"/>
        <v>0.44802115999999981</v>
      </c>
      <c r="F241" s="30">
        <f t="shared" si="13"/>
        <v>0.65021559999999978</v>
      </c>
      <c r="G241" s="30">
        <f t="shared" si="13"/>
        <v>0.58211893999999997</v>
      </c>
      <c r="H241" s="30">
        <f t="shared" si="13"/>
        <v>0.48113466999999988</v>
      </c>
      <c r="I241" s="30">
        <f t="shared" si="13"/>
        <v>0.73838673000000021</v>
      </c>
      <c r="J241" s="30">
        <f t="shared" si="13"/>
        <v>0.9464701499999999</v>
      </c>
      <c r="K241" s="30">
        <f t="shared" si="13"/>
        <v>0.7923337899999997</v>
      </c>
      <c r="L241" s="30">
        <f t="shared" si="13"/>
        <v>0.54917425999999991</v>
      </c>
      <c r="M241" s="30">
        <f t="shared" si="13"/>
        <v>0.23321614000000002</v>
      </c>
      <c r="N241" s="30">
        <f t="shared" si="13"/>
        <v>0.30812705999999945</v>
      </c>
      <c r="O241" s="40">
        <f t="shared" si="12"/>
        <v>6.832021199999998</v>
      </c>
    </row>
    <row r="242" spans="1:15">
      <c r="A242" s="4">
        <v>10300</v>
      </c>
      <c r="B242" s="4" t="s">
        <v>60</v>
      </c>
      <c r="C242" s="25">
        <f>SUM(C214:C241)</f>
        <v>89.472661400000007</v>
      </c>
      <c r="D242" s="25">
        <f t="shared" ref="D242:O242" si="14">SUM(D214:D241)</f>
        <v>95.364036049999982</v>
      </c>
      <c r="E242" s="25">
        <f t="shared" si="14"/>
        <v>86.801555000000008</v>
      </c>
      <c r="F242" s="25">
        <f t="shared" si="14"/>
        <v>96.105663000000007</v>
      </c>
      <c r="G242" s="25">
        <f t="shared" si="14"/>
        <v>92.848108259999989</v>
      </c>
      <c r="H242" s="25">
        <f t="shared" si="14"/>
        <v>80.951034740000011</v>
      </c>
      <c r="I242" s="25">
        <f t="shared" si="14"/>
        <v>109.23419677999998</v>
      </c>
      <c r="J242" s="25">
        <f t="shared" si="14"/>
        <v>111.48102605000003</v>
      </c>
      <c r="K242" s="25">
        <f t="shared" si="14"/>
        <v>100.94475025</v>
      </c>
      <c r="L242" s="25">
        <f t="shared" si="14"/>
        <v>96.360479049999995</v>
      </c>
      <c r="M242" s="25">
        <f t="shared" si="14"/>
        <v>79.975916719999972</v>
      </c>
      <c r="N242" s="25">
        <f t="shared" si="14"/>
        <v>72.149713930000033</v>
      </c>
      <c r="O242" s="25">
        <f t="shared" si="14"/>
        <v>1111.6891412300001</v>
      </c>
    </row>
    <row r="243" spans="1:15">
      <c r="A243" s="32"/>
      <c r="B243" s="32"/>
      <c r="C243"/>
      <c r="D243"/>
      <c r="E243"/>
      <c r="F243"/>
      <c r="G243"/>
      <c r="H243"/>
      <c r="I243"/>
      <c r="J243"/>
      <c r="K243"/>
      <c r="L243"/>
      <c r="M243"/>
      <c r="N243"/>
      <c r="O243" s="32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BK272"/>
  <sheetViews>
    <sheetView topLeftCell="A97" zoomScale="55" zoomScaleNormal="55" workbookViewId="0">
      <selection activeCell="A2" sqref="A2"/>
    </sheetView>
  </sheetViews>
  <sheetFormatPr defaultRowHeight="15"/>
  <cols>
    <col min="1" max="1" width="6" style="41" bestFit="1" customWidth="1"/>
    <col min="2" max="2" width="16" style="41" bestFit="1" customWidth="1"/>
    <col min="3" max="14" width="9.7109375" style="41" bestFit="1" customWidth="1"/>
    <col min="15" max="15" width="10.5703125" style="41" bestFit="1" customWidth="1"/>
    <col min="18" max="18" width="15.140625" bestFit="1" customWidth="1"/>
    <col min="31" max="31" width="11.28515625" bestFit="1" customWidth="1"/>
    <col min="47" max="47" width="11.28515625" bestFit="1" customWidth="1"/>
  </cols>
  <sheetData>
    <row r="1" spans="1:15">
      <c r="A1" s="3" t="s">
        <v>55</v>
      </c>
      <c r="B1" s="3" t="s">
        <v>12</v>
      </c>
      <c r="C1" s="3" t="s">
        <v>0</v>
      </c>
      <c r="D1" s="3" t="s">
        <v>1</v>
      </c>
      <c r="E1" s="3" t="s">
        <v>2</v>
      </c>
      <c r="F1" s="3" t="s">
        <v>3</v>
      </c>
      <c r="G1" s="3" t="s">
        <v>4</v>
      </c>
      <c r="H1" s="3" t="s">
        <v>5</v>
      </c>
      <c r="I1" s="3" t="s">
        <v>6</v>
      </c>
      <c r="J1" s="3" t="s">
        <v>7</v>
      </c>
      <c r="K1" s="3" t="s">
        <v>8</v>
      </c>
      <c r="L1" s="3" t="s">
        <v>9</v>
      </c>
      <c r="M1" s="3" t="s">
        <v>10</v>
      </c>
      <c r="N1" s="3" t="s">
        <v>11</v>
      </c>
      <c r="O1" s="3" t="s">
        <v>58</v>
      </c>
    </row>
    <row r="2" spans="1:15">
      <c r="A2" s="7">
        <v>1004</v>
      </c>
      <c r="B2" s="7" t="s">
        <v>99</v>
      </c>
      <c r="C2" s="8">
        <f>+'[9]ผู้ใช้น้ำเพิ่มปกติ-กศผ.'!R5</f>
        <v>598.03589769926043</v>
      </c>
      <c r="D2" s="8">
        <f>+'[9]ผู้ใช้น้ำเพิ่มปกติ-กศผ.'!S5</f>
        <v>530.77958093672964</v>
      </c>
      <c r="E2" s="8">
        <f>+'[9]ผู้ใช้น้ำเพิ่มปกติ-กศผ.'!T5</f>
        <v>546.41213023829084</v>
      </c>
      <c r="F2" s="8">
        <f>+'[9]ผู้ใช้น้ำเพิ่มปกติ-กศผ.'!U5</f>
        <v>374.81763557929332</v>
      </c>
      <c r="G2" s="8">
        <f>+'[9]ผู้ใช้น้ำเพิ่มปกติ-กศผ.'!V5</f>
        <v>528.59829498767465</v>
      </c>
      <c r="H2" s="8">
        <f>+'[9]ผู้ใช้น้ำเพิ่มปกติ-กศผ.'!W5</f>
        <v>594.76396877567788</v>
      </c>
      <c r="I2" s="8">
        <f>+'[9]ผู้ใช้น้ำเพิ่มปกติ-กศผ.'!X5</f>
        <v>483.5183853738701</v>
      </c>
      <c r="J2" s="8">
        <f>+'[9]ผู้ใช้น้ำเพิ่มปกติ-กศผ.'!Y5</f>
        <v>600.21718364831554</v>
      </c>
      <c r="K2" s="8">
        <f>+'[9]ผู้ใช้น้ำเพิ่มปกติ-กศผ.'!Z5</f>
        <v>657.65771364009856</v>
      </c>
      <c r="L2" s="8">
        <f>+'[9]ผู้ใช้น้ำเพิ่มปกติ-กศผ.'!AA5</f>
        <v>550.04760682004928</v>
      </c>
      <c r="M2" s="8">
        <f>+'[9]ผู้ใช้น้ำเพิ่มปกติ-กศผ.'!AB5</f>
        <v>667.10995275267044</v>
      </c>
      <c r="N2" s="8">
        <f>+'[9]ผู้ใช้น้ำเพิ่มปกติ-กศผ.'!AC5</f>
        <v>947.04164954806902</v>
      </c>
      <c r="O2" s="9">
        <f>SUM(C2:N2)</f>
        <v>7079</v>
      </c>
    </row>
    <row r="3" spans="1:15">
      <c r="A3" s="10">
        <v>1005</v>
      </c>
      <c r="B3" s="10" t="s">
        <v>13</v>
      </c>
      <c r="C3" s="11">
        <f>+'[9]ผู้ใช้น้ำเพิ่มปกติ-กศผ.'!R6</f>
        <v>6.4307304785894202</v>
      </c>
      <c r="D3" s="11">
        <f>+'[9]ผู้ใช้น้ำเพิ่มปกติ-กศผ.'!S6</f>
        <v>3.9143576826196473</v>
      </c>
      <c r="E3" s="11">
        <f>+'[9]ผู้ใช้น้ำเพิ่มปกติ-กศผ.'!T6</f>
        <v>9.2267002518891683</v>
      </c>
      <c r="F3" s="11">
        <f>+'[9]ผู้ใช้น้ำเพิ่มปกติ-กศผ.'!U6</f>
        <v>6.98992443324937</v>
      </c>
      <c r="G3" s="11">
        <f>+'[9]ผู้ใช้น้ำเพิ่มปกติ-กศผ.'!V6</f>
        <v>17.05541561712846</v>
      </c>
      <c r="H3" s="11">
        <f>+'[9]ผู้ใช้น้ำเพิ่มปกติ-กศผ.'!W6</f>
        <v>19.292191435768263</v>
      </c>
      <c r="I3" s="11">
        <f>+'[9]ผู้ใช้น้ำเพิ่มปกติ-กศผ.'!X6</f>
        <v>9.7858942065491163</v>
      </c>
      <c r="J3" s="11">
        <f>+'[9]ผู้ใช้น้ำเพิ่มปกติ-กศผ.'!Y6</f>
        <v>12.581863979848865</v>
      </c>
      <c r="K3" s="11">
        <f>+'[9]ผู้ใช้น้ำเพิ่มปกติ-กศผ.'!Z6</f>
        <v>5.5919395465994954</v>
      </c>
      <c r="L3" s="11">
        <f>+'[9]ผู้ใช้น้ำเพิ่มปกติ-กศผ.'!AA6</f>
        <v>6.4307304785894202</v>
      </c>
      <c r="M3" s="11">
        <f>+'[9]ผู้ใช้น้ำเพิ่มปกติ-กศผ.'!AB6</f>
        <v>6.1511335012594452</v>
      </c>
      <c r="N3" s="11">
        <f>+'[9]ผู้ใช้น้ำเพิ่มปกติ-กศผ.'!AC6</f>
        <v>7.5491183879093189</v>
      </c>
      <c r="O3" s="12">
        <f t="shared" ref="O3:O29" si="0">SUM(C3:N3)</f>
        <v>110.99999999999999</v>
      </c>
    </row>
    <row r="4" spans="1:15">
      <c r="A4" s="10">
        <v>1006</v>
      </c>
      <c r="B4" s="10" t="s">
        <v>14</v>
      </c>
      <c r="C4" s="11">
        <f>+'[9]ผู้ใช้น้ำเพิ่มปกติ-กศผ.'!R7</f>
        <v>159.33367425210943</v>
      </c>
      <c r="D4" s="11">
        <f>+'[9]ผู้ใช้น้ำเพิ่มปกติ-กศผ.'!S7</f>
        <v>114.83150089491178</v>
      </c>
      <c r="E4" s="11">
        <f>+'[9]ผู้ใช้น้ำเพิ่มปกติ-กศผ.'!T7</f>
        <v>116.81820506264383</v>
      </c>
      <c r="F4" s="11">
        <f>+'[9]ผู้ใช้น้ำเพิ่มปกติ-กศผ.'!U7</f>
        <v>90.99105088212734</v>
      </c>
      <c r="G4" s="11">
        <f>+'[9]ผู้ใช้น้ำเพิ่มปกติ-กศผ.'!V7</f>
        <v>149.40015341344926</v>
      </c>
      <c r="H4" s="11">
        <f>+'[9]ผู้ใช้น้ำเพิ่มปกติ-กศผ.'!W7</f>
        <v>128.34108923548965</v>
      </c>
      <c r="I4" s="11">
        <f>+'[9]ผู้ใช้น้ำเพิ่มปกติ-กศผ.'!X7</f>
        <v>95.759140884684228</v>
      </c>
      <c r="J4" s="11">
        <f>+'[9]ผู้ใช้น้ำเพิ่มปกติ-กศผ.'!Y7</f>
        <v>155.36026591664537</v>
      </c>
      <c r="K4" s="11">
        <f>+'[9]ผู้ใช้น้ำเพิ่มปกติ-กศผ.'!Z7</f>
        <v>162.90974175402712</v>
      </c>
      <c r="L4" s="11">
        <f>+'[9]ผู้ใช้น้ำเพิ่มปกติ-กศผ.'!AA7</f>
        <v>137.08258757351061</v>
      </c>
      <c r="M4" s="11">
        <f>+'[9]ผู้ใช้น้ำเพิ่มปกติ-กศผ.'!AB7</f>
        <v>131.12247507031449</v>
      </c>
      <c r="N4" s="11">
        <f>+'[9]ผู้ใช้น้ำเพิ่มปกติ-กศผ.'!AC7</f>
        <v>112.05011506008694</v>
      </c>
      <c r="O4" s="12">
        <f t="shared" si="0"/>
        <v>1554.0000000000002</v>
      </c>
    </row>
    <row r="5" spans="1:15">
      <c r="A5" s="10">
        <v>1007</v>
      </c>
      <c r="B5" s="10" t="s">
        <v>15</v>
      </c>
      <c r="C5" s="11">
        <f>+'[9]ผู้ใช้น้ำเพิ่มปกติ-กศผ.'!R8</f>
        <v>110.48736998514116</v>
      </c>
      <c r="D5" s="11">
        <f>+'[9]ผู้ใช้น้ำเพิ่มปกติ-กศผ.'!S8</f>
        <v>153.45468053491828</v>
      </c>
      <c r="E5" s="11">
        <f>+'[9]ผู้ใช้น้ำเพิ่มปกติ-กศผ.'!T8</f>
        <v>75.102526002971757</v>
      </c>
      <c r="F5" s="11">
        <f>+'[9]ผู้ใช้น้ำเพิ่มปกติ-กศผ.'!U8</f>
        <v>63.548291233283798</v>
      </c>
      <c r="G5" s="11">
        <f>+'[9]ผู้ใช้น้ำเพิ่มปกติ-กศผ.'!V8</f>
        <v>90.628528974739964</v>
      </c>
      <c r="H5" s="11">
        <f>+'[9]ผู้ใช้น้ำเพิ่มปกติ-กศผ.'!W8</f>
        <v>157.78751857355124</v>
      </c>
      <c r="I5" s="11">
        <f>+'[9]ผู้ใช้น้ำเพิ่มปกติ-กศผ.'!X8</f>
        <v>92.794947994056457</v>
      </c>
      <c r="J5" s="11">
        <f>+'[9]ผู้ใช้น้ำเพิ่มปกติ-กศผ.'!Y8</f>
        <v>106.15453194650817</v>
      </c>
      <c r="K5" s="11">
        <f>+'[9]ผู้ใช้น้ำเพิ่มปกติ-กศผ.'!Z8</f>
        <v>144.06686478454679</v>
      </c>
      <c r="L5" s="11">
        <f>+'[9]ผู้ใช้น้ำเพิ่มปกติ-กศผ.'!AA8</f>
        <v>88.101040118870714</v>
      </c>
      <c r="M5" s="11">
        <f>+'[9]ผู้ใช้น้ำเพิ่มปกติ-กศผ.'!AB8</f>
        <v>68.242199108469535</v>
      </c>
      <c r="N5" s="11">
        <f>+'[9]ผู้ใช้น้ำเพิ่มปกติ-กศผ.'!AC8</f>
        <v>64.631500742942038</v>
      </c>
      <c r="O5" s="12">
        <f t="shared" si="0"/>
        <v>1215</v>
      </c>
    </row>
    <row r="6" spans="1:15">
      <c r="A6" s="10">
        <v>1008</v>
      </c>
      <c r="B6" s="10" t="s">
        <v>16</v>
      </c>
      <c r="C6" s="11">
        <f>+'[9]ผู้ใช้น้ำเพิ่มปกติ-กศผ.'!R9</f>
        <v>26.544554455445546</v>
      </c>
      <c r="D6" s="11">
        <f>+'[9]ผู้ใช้น้ำเพิ่มปกติ-กศผ.'!S9</f>
        <v>26.544554455445546</v>
      </c>
      <c r="E6" s="11">
        <f>+'[9]ผู้ใช้น้ำเพิ่มปกติ-กศผ.'!T9</f>
        <v>22.331133113311335</v>
      </c>
      <c r="F6" s="11">
        <f>+'[9]ผู้ใช้น้ำเพิ่มปกติ-กศผ.'!U9</f>
        <v>18.117711771177117</v>
      </c>
      <c r="G6" s="11">
        <f>+'[9]ผู้ใช้น้ำเพิ่มปกติ-กศผ.'!V9</f>
        <v>37.499449944994502</v>
      </c>
      <c r="H6" s="11">
        <f>+'[9]ผู้ใช้น้ำเพิ่มปกติ-กศผ.'!W9</f>
        <v>69.521452145214525</v>
      </c>
      <c r="I6" s="11">
        <f>+'[9]ผู้ใช้น้ำเพิ่มปกติ-กศผ.'!X9</f>
        <v>55.195819581958197</v>
      </c>
      <c r="J6" s="11">
        <f>+'[9]ผู้ใช้น้ำเพิ่มปกติ-กศผ.'!Y9</f>
        <v>28.229922992299226</v>
      </c>
      <c r="K6" s="11">
        <f>+'[9]ผู้ใช้น้ำเพิ่มปกติ-กศผ.'!Z9</f>
        <v>38.342134213421339</v>
      </c>
      <c r="L6" s="11">
        <f>+'[9]ผู้ใช้น้ำเพิ่มปกติ-กศผ.'!AA9</f>
        <v>25.280528052805277</v>
      </c>
      <c r="M6" s="11">
        <f>+'[9]ผู้ใช้น้ำเพิ่มปกติ-กศผ.'!AB9</f>
        <v>20.224422442244226</v>
      </c>
      <c r="N6" s="11">
        <f>+'[9]ผู้ใช้น้ำเพิ่มปกติ-กศผ.'!AC9</f>
        <v>15.168316831683169</v>
      </c>
      <c r="O6" s="12">
        <f t="shared" si="0"/>
        <v>383</v>
      </c>
    </row>
    <row r="7" spans="1:15">
      <c r="A7" s="10">
        <v>1009</v>
      </c>
      <c r="B7" s="10" t="s">
        <v>17</v>
      </c>
      <c r="C7" s="11">
        <f>+'[9]ผู้ใช้น้ำเพิ่มปกติ-กศผ.'!R10</f>
        <v>29.845837615621786</v>
      </c>
      <c r="D7" s="11">
        <f>+'[9]ผู้ใช้น้ำเพิ่มปกติ-กศผ.'!S10</f>
        <v>27.810894141829394</v>
      </c>
      <c r="E7" s="11">
        <f>+'[9]ผู้ใช้น้ำเพิ่มปกติ-กศผ.'!T10</f>
        <v>20.688591983556012</v>
      </c>
      <c r="F7" s="11">
        <f>+'[9]ผู้ใช้น้ำเพิ่มปกติ-กศผ.'!U10</f>
        <v>24.419321685508734</v>
      </c>
      <c r="G7" s="11">
        <f>+'[9]ผู้ใช้น้ำเพิ่มปกติ-กศผ.'!V10</f>
        <v>29.167523124357658</v>
      </c>
      <c r="H7" s="11">
        <f>+'[9]ผู้ใช้น้ำเพิ่มปกติ-กศผ.'!W10</f>
        <v>33.237410071942449</v>
      </c>
      <c r="I7" s="11">
        <f>+'[9]ผู้ใช้น้ำเพิ่มปกติ-กศผ.'!X10</f>
        <v>33.915724563206581</v>
      </c>
      <c r="J7" s="11">
        <f>+'[9]ผู้ใช้น้ำเพิ่มปกติ-กศผ.'!Y10</f>
        <v>25.775950668037002</v>
      </c>
      <c r="K7" s="11">
        <f>+'[9]ผู้ใช้น้ำเพิ่มปกติ-กศผ.'!Z10</f>
        <v>37.646454265159299</v>
      </c>
      <c r="L7" s="11">
        <f>+'[9]ผู้ใช้น้ำเพิ่มปกติ-กศผ.'!AA10</f>
        <v>26.454265159301134</v>
      </c>
      <c r="M7" s="11">
        <f>+'[9]ผู้ใช้น้ำเพิ่มปกติ-กศผ.'!AB10</f>
        <v>21.366906474820144</v>
      </c>
      <c r="N7" s="11">
        <f>+'[9]ผู้ใช้น้ำเพิ่มปกติ-กศผ.'!AC10</f>
        <v>19.671120246659815</v>
      </c>
      <c r="O7" s="12">
        <f t="shared" si="0"/>
        <v>330.00000000000011</v>
      </c>
    </row>
    <row r="8" spans="1:15">
      <c r="A8" s="10">
        <v>1010</v>
      </c>
      <c r="B8" s="10" t="s">
        <v>19</v>
      </c>
      <c r="C8" s="11">
        <f>+'[9]ผู้ใช้น้ำเพิ่มปกติ-กศผ.'!R11</f>
        <v>30.828282828282827</v>
      </c>
      <c r="D8" s="11">
        <f>+'[9]ผู้ใช้น้ำเพิ่มปกติ-กศผ.'!S11</f>
        <v>14.470418470418471</v>
      </c>
      <c r="E8" s="11">
        <f>+'[9]ผู้ใช้น้ำเพิ่มปกติ-กศผ.'!T11</f>
        <v>11.953823953823955</v>
      </c>
      <c r="F8" s="11">
        <f>+'[9]ผู้ใช้น้ำเพิ่มปกติ-กศผ.'!U11</f>
        <v>17.616161616161619</v>
      </c>
      <c r="G8" s="11">
        <f>+'[9]ผู้ใช้น้ำเพิ่มปกติ-กศผ.'!V11</f>
        <v>19.81818181818182</v>
      </c>
      <c r="H8" s="11">
        <f>+'[9]ผู้ใช้น้ำเพิ่มปกติ-กศผ.'!W11</f>
        <v>13.841269841269844</v>
      </c>
      <c r="I8" s="11">
        <f>+'[9]ผู้ใช้น้ำเพิ่มปกติ-กศผ.'!X11</f>
        <v>16.672438672438677</v>
      </c>
      <c r="J8" s="11">
        <f>+'[9]ผู้ใช้น้ำเพิ่มปกติ-กศผ.'!Y11</f>
        <v>20.447330447330451</v>
      </c>
      <c r="K8" s="11">
        <f>+'[9]ผู้ใช้น้ำเพิ่มปกติ-กศผ.'!Z11</f>
        <v>27.997113997114003</v>
      </c>
      <c r="L8" s="11">
        <f>+'[9]ผู้ใช้น้ำเพิ่มปกติ-กศผ.'!AA11</f>
        <v>15.099567099567103</v>
      </c>
      <c r="M8" s="11">
        <f>+'[9]ผู้ใช้น้ำเพิ่มปกติ-กศผ.'!AB11</f>
        <v>16.357864357864358</v>
      </c>
      <c r="N8" s="11">
        <f>+'[9]ผู้ใช้น้ำเพิ่มปกติ-กศผ.'!AC11</f>
        <v>12.897546897546899</v>
      </c>
      <c r="O8" s="12">
        <f t="shared" si="0"/>
        <v>218.00000000000003</v>
      </c>
    </row>
    <row r="9" spans="1:15">
      <c r="A9" s="10">
        <v>1011</v>
      </c>
      <c r="B9" s="10" t="s">
        <v>20</v>
      </c>
      <c r="C9" s="11">
        <f>+'[9]ผู้ใช้น้ำเพิ่มปกติ-กศผ.'!R12</f>
        <v>8.6702954898911333</v>
      </c>
      <c r="D9" s="11">
        <f>+'[9]ผู้ใช้น้ำเพิ่มปกติ-กศผ.'!S12</f>
        <v>17.340590979782267</v>
      </c>
      <c r="E9" s="11">
        <f>+'[9]ผู้ใช้น้ำเพิ่มปกติ-กศผ.'!T12</f>
        <v>11.097978227060651</v>
      </c>
      <c r="F9" s="11">
        <f>+'[9]ผู้ใช้น้ำเพิ่มปกติ-กศผ.'!U12</f>
        <v>19.074650077760491</v>
      </c>
      <c r="G9" s="11">
        <f>+'[9]ผู้ใช้น้ำเพิ่มปกติ-กศผ.'!V12</f>
        <v>16.300155520995329</v>
      </c>
      <c r="H9" s="11">
        <f>+'[9]ผู้ใช้น้ำเพิ่มปกติ-กศผ.'!W12</f>
        <v>31.906687402799371</v>
      </c>
      <c r="I9" s="11">
        <f>+'[9]ผู้ใช้น้ำเพิ่มปกติ-กศผ.'!X12</f>
        <v>33.987558320373239</v>
      </c>
      <c r="J9" s="11">
        <f>+'[9]ผู้ใช้น้ำเพิ่มปกติ-กศผ.'!Y12</f>
        <v>26.357698289269045</v>
      </c>
      <c r="K9" s="11">
        <f>+'[9]ผู้ใช้น้ำเพิ่มปกติ-กศผ.'!Z12</f>
        <v>18.034214618973557</v>
      </c>
      <c r="L9" s="11">
        <f>+'[9]ผู้ใช้น้ำเพิ่มปกติ-กศผ.'!AA12</f>
        <v>12.832037325038879</v>
      </c>
      <c r="M9" s="11">
        <f>+'[9]ผู้ใช้น้ำเพิ่มปกติ-กศผ.'!AB12</f>
        <v>14.912908242612749</v>
      </c>
      <c r="N9" s="11">
        <f>+'[9]ผู้ใช้น้ำเพิ่มปกติ-กศผ.'!AC12</f>
        <v>12.485225505443234</v>
      </c>
      <c r="O9" s="12">
        <f t="shared" si="0"/>
        <v>222.99999999999994</v>
      </c>
    </row>
    <row r="10" spans="1:15">
      <c r="A10" s="10">
        <v>1012</v>
      </c>
      <c r="B10" s="10" t="s">
        <v>21</v>
      </c>
      <c r="C10" s="11">
        <f>+'[9]ผู้ใช้น้ำเพิ่มปกติ-กศผ.'!R13</f>
        <v>51.278147795750094</v>
      </c>
      <c r="D10" s="11">
        <f>+'[9]ผู้ใช้น้ำเพิ่มปกติ-กศผ.'!S13</f>
        <v>39.651125911830015</v>
      </c>
      <c r="E10" s="11">
        <f>+'[9]ผู้ใช้น้ำเพิ่มปกติ-กศผ.'!T13</f>
        <v>56.942594354582944</v>
      </c>
      <c r="F10" s="11">
        <f>+'[9]ผู้ใช้น้ำเพิ่มปกติ-กศผ.'!U13</f>
        <v>55.153821757056782</v>
      </c>
      <c r="G10" s="11">
        <f>+'[9]ผู้ใช้น้ำเพิ่มปกติ-กศผ.'!V13</f>
        <v>154.43070091975898</v>
      </c>
      <c r="H10" s="11">
        <f>+'[9]ผู้ใช้น้ำเพิ่มปกติ-กศผ.'!W13</f>
        <v>132.96542974944501</v>
      </c>
      <c r="I10" s="11">
        <f>+'[9]ผู้ใช้น้ำเพิ่มปกติ-กศผ.'!X13</f>
        <v>113.28893117665717</v>
      </c>
      <c r="J10" s="11">
        <f>+'[9]ผู้ใช้น้ำเพิ่มปกติ-กศผ.'!Y13</f>
        <v>135.64858864573424</v>
      </c>
      <c r="K10" s="11">
        <f>+'[9]ผู้ใช้น้ำเพิ่มปกติ-กศผ.'!Z13</f>
        <v>55.153821757056782</v>
      </c>
      <c r="L10" s="11">
        <f>+'[9]ผู้ใช้น้ำเพิ่มปกติ-กศผ.'!AA13</f>
        <v>40.843640976847453</v>
      </c>
      <c r="M10" s="11">
        <f>+'[9]ผู้ใช้น้ำเพิ่มปกติ-กศผ.'!AB13</f>
        <v>60.818268315889647</v>
      </c>
      <c r="N10" s="11">
        <f>+'[9]ผู้ใช้น้ำเพิ่มปกติ-กศผ.'!AC13</f>
        <v>43.824928639391068</v>
      </c>
      <c r="O10" s="12">
        <f t="shared" si="0"/>
        <v>940.00000000000023</v>
      </c>
    </row>
    <row r="11" spans="1:15">
      <c r="A11" s="10">
        <v>1013</v>
      </c>
      <c r="B11" s="10" t="s">
        <v>22</v>
      </c>
      <c r="C11" s="11">
        <f>+'[9]ผู้ใช้น้ำเพิ่มปกติ-กศผ.'!R14</f>
        <v>2.1478599221789882</v>
      </c>
      <c r="D11" s="11">
        <f>+'[9]ผู้ใช้น้ำเพิ่มปกติ-กศผ.'!S14</f>
        <v>2.1478599221789882</v>
      </c>
      <c r="E11" s="11">
        <f>+'[9]ผู้ใช้น้ำเพิ่มปกติ-กศผ.'!T14</f>
        <v>4.2957198443579765</v>
      </c>
      <c r="F11" s="11">
        <f>+'[9]ผู้ใช้น้ำเพิ่มปกติ-กศผ.'!U14</f>
        <v>10.202334630350194</v>
      </c>
      <c r="G11" s="11">
        <f>+'[9]ผู้ใช้น้ำเพิ่มปกติ-กศผ.'!V14</f>
        <v>10.739299610894944</v>
      </c>
      <c r="H11" s="11">
        <f>+'[9]ผู้ใช้น้ำเพิ่มปกติ-กศผ.'!W14</f>
        <v>8.0544747081712078</v>
      </c>
      <c r="I11" s="11">
        <f>+'[9]ผู้ใช้น้ำเพิ่มปกติ-กศผ.'!X14</f>
        <v>5.1011673151750969</v>
      </c>
      <c r="J11" s="11">
        <f>+'[9]ผู้ใช้น้ำเพิ่มปกติ-กศผ.'!Y14</f>
        <v>6.4435797665369661</v>
      </c>
      <c r="K11" s="11">
        <f>+'[9]ผู้ใช้น้ำเพิ่มปกติ-กศผ.'!Z14</f>
        <v>6.7120622568093395</v>
      </c>
      <c r="L11" s="11">
        <f>+'[9]ผู้ใช้น้ำเพิ่มปกติ-กศผ.'!AA14</f>
        <v>3.221789883268483</v>
      </c>
      <c r="M11" s="11">
        <f>+'[9]ผู้ใช้น้ำเพิ่มปกติ-กศผ.'!AB14</f>
        <v>3.4902723735408561</v>
      </c>
      <c r="N11" s="11">
        <f>+'[9]ผู้ใช้น้ำเพิ่มปกติ-กศผ.'!AC14</f>
        <v>6.4435797665369661</v>
      </c>
      <c r="O11" s="12">
        <f t="shared" si="0"/>
        <v>69</v>
      </c>
    </row>
    <row r="12" spans="1:15">
      <c r="A12" s="10">
        <v>1014</v>
      </c>
      <c r="B12" s="10" t="s">
        <v>23</v>
      </c>
      <c r="C12" s="11">
        <f>+'[9]ผู้ใช้น้ำเพิ่มปกติ-กศผ.'!R15</f>
        <v>101.15154306771072</v>
      </c>
      <c r="D12" s="11">
        <f>+'[9]ผู้ใช้น้ำเพิ่มปกติ-กศผ.'!S15</f>
        <v>123.62966374942421</v>
      </c>
      <c r="E12" s="11">
        <f>+'[9]ผู้ใช้น้ำเพิ่มปกติ-กศผ.'!T15</f>
        <v>81.131966835559638</v>
      </c>
      <c r="F12" s="11">
        <f>+'[9]ผู้ใช้น้ำเพิ่มปกติ-กศผ.'!U15</f>
        <v>99.04421925380008</v>
      </c>
      <c r="G12" s="11">
        <f>+'[9]ผู้ใช้น้ำเพิ่มปกติ-กศผ.'!V15</f>
        <v>89.210041455550424</v>
      </c>
      <c r="H12" s="11">
        <f>+'[9]ผู้ใช้น้ำเพิ่มปกติ-กศผ.'!W15</f>
        <v>120.11745739290647</v>
      </c>
      <c r="I12" s="11">
        <f>+'[9]ผู้ใช้น้ำเพิ่มปกติ-กศผ.'!X15</f>
        <v>127.14187010594196</v>
      </c>
      <c r="J12" s="11">
        <f>+'[9]ผู้ใช้น้ำเพิ่มปกติ-กศผ.'!Y15</f>
        <v>128.89797328420082</v>
      </c>
      <c r="K12" s="11">
        <f>+'[9]ผู้ใช้น้ำเพิ่มปกติ-กศผ.'!Z15</f>
        <v>151.37609396591429</v>
      </c>
      <c r="L12" s="11">
        <f>+'[9]ผู้ใช้น้ำเพิ่มปกติ-กศผ.'!AA15</f>
        <v>152.07853523721786</v>
      </c>
      <c r="M12" s="11">
        <f>+'[9]ผู้ใช้น้ำเพิ่มปกติ-กศผ.'!AB15</f>
        <v>177.71764163979731</v>
      </c>
      <c r="N12" s="11">
        <f>+'[9]ผู้ใช้น้ำเพิ่มปกติ-กศผ.'!AC15</f>
        <v>173.50299401197603</v>
      </c>
      <c r="O12" s="12">
        <f t="shared" si="0"/>
        <v>1524.9999999999998</v>
      </c>
    </row>
    <row r="13" spans="1:15">
      <c r="A13" s="10">
        <v>1015</v>
      </c>
      <c r="B13" s="10" t="s">
        <v>24</v>
      </c>
      <c r="C13" s="11">
        <f>+'[9]ผู้ใช้น้ำเพิ่มปกติ-กศผ.'!R16</f>
        <v>18.344827586206897</v>
      </c>
      <c r="D13" s="11">
        <f>+'[9]ผู้ใช้น้ำเพิ่มปกติ-กศผ.'!S16</f>
        <v>13.160419790104946</v>
      </c>
      <c r="E13" s="11">
        <f>+'[9]ผู้ใช้น้ำเพิ่มปกติ-กศผ.'!T16</f>
        <v>25.523238380809595</v>
      </c>
      <c r="F13" s="11">
        <f>+'[9]ผู้ใช้น้ำเพิ่มปกติ-กศผ.'!U16</f>
        <v>26.320839580209892</v>
      </c>
      <c r="G13" s="11">
        <f>+'[9]ผู้ใช้น้ำเพิ่มปกติ-กศผ.'!V16</f>
        <v>27.517241379310345</v>
      </c>
      <c r="H13" s="11">
        <f>+'[9]ผู้ใช้น้ำเพิ่มปกติ-กศผ.'!W16</f>
        <v>28.314842578710646</v>
      </c>
      <c r="I13" s="11">
        <f>+'[9]ผู้ใช้น้ำเพิ่มปกติ-กศผ.'!X16</f>
        <v>16.350824587706146</v>
      </c>
      <c r="J13" s="11">
        <f>+'[9]ผู้ใช้น้ำเพิ่มปกติ-กศผ.'!Y16</f>
        <v>15.952023988005998</v>
      </c>
      <c r="K13" s="11">
        <f>+'[9]ผู้ใช้น้ำเพิ่มปกติ-กศผ.'!Z16</f>
        <v>11.166416791604199</v>
      </c>
      <c r="L13" s="11">
        <f>+'[9]ผู้ใช้น้ำเพิ่มปกติ-กศผ.'!AA16</f>
        <v>25.124437781109446</v>
      </c>
      <c r="M13" s="11">
        <f>+'[9]ผู้ใช้น้ำเพิ่มปกติ-กศผ.'!AB16</f>
        <v>33.49925037481259</v>
      </c>
      <c r="N13" s="11">
        <f>+'[9]ผู้ใช้น้ำเพิ่มปกติ-กศผ.'!AC16</f>
        <v>24.725637181409297</v>
      </c>
      <c r="O13" s="12">
        <f t="shared" si="0"/>
        <v>266</v>
      </c>
    </row>
    <row r="14" spans="1:15">
      <c r="A14" s="10">
        <v>1016</v>
      </c>
      <c r="B14" s="10" t="s">
        <v>25</v>
      </c>
      <c r="C14" s="11">
        <f>+'[9]ผู้ใช้น้ำเพิ่มปกติ-กศผ.'!R17</f>
        <v>22.792559188275082</v>
      </c>
      <c r="D14" s="11">
        <f>+'[9]ผู้ใช้น้ำเพิ่มปกติ-กศผ.'!S17</f>
        <v>13.873731679819617</v>
      </c>
      <c r="E14" s="11">
        <f>+'[9]ผู้ใช้น้ำเพิ่มปกติ-กศผ.'!T17</f>
        <v>15.525366403607665</v>
      </c>
      <c r="F14" s="11">
        <f>+'[9]ผู้ใช้น้ำเพิ่มปกติ-กศผ.'!U17</f>
        <v>18.498308906426153</v>
      </c>
      <c r="G14" s="11">
        <f>+'[9]ผู้ใช้น้ำเพิ่มปกติ-กศผ.'!V17</f>
        <v>32.372040586245767</v>
      </c>
      <c r="H14" s="11">
        <f>+'[9]ผู้ใช้น้ำเพิ่มปกติ-กศผ.'!W17</f>
        <v>36.666290868094698</v>
      </c>
      <c r="I14" s="11">
        <f>+'[9]ผู้ใช้น้ำเพิ่มปกติ-กศผ.'!X17</f>
        <v>12.882750845546786</v>
      </c>
      <c r="J14" s="11">
        <f>+'[9]ผู้ใช้น้ำเพิ่มปกติ-กศผ.'!Y17</f>
        <v>32.372040586245767</v>
      </c>
      <c r="K14" s="11">
        <f>+'[9]ผู้ใช้น้ำเพิ่มปกติ-กศผ.'!Z17</f>
        <v>42.281848928974071</v>
      </c>
      <c r="L14" s="11">
        <f>+'[9]ผู้ใช้น้ำเพิ่มปกติ-กศผ.'!AA17</f>
        <v>17.507328072153324</v>
      </c>
      <c r="M14" s="11">
        <f>+'[9]ผู้ใช้น้ำเพิ่มปกติ-กศผ.'!AB17</f>
        <v>30.720405862457721</v>
      </c>
      <c r="N14" s="11">
        <f>+'[9]ผู้ใช้น้ำเพิ่มปกติ-กศผ.'!AC17</f>
        <v>17.507328072153324</v>
      </c>
      <c r="O14" s="12">
        <f t="shared" si="0"/>
        <v>292.99999999999994</v>
      </c>
    </row>
    <row r="15" spans="1:15">
      <c r="A15" s="10">
        <v>1017</v>
      </c>
      <c r="B15" s="10" t="s">
        <v>26</v>
      </c>
      <c r="C15" s="11">
        <f>+'[9]ผู้ใช้น้ำเพิ่มปกติ-กศผ.'!R18</f>
        <v>45.884923525127455</v>
      </c>
      <c r="D15" s="11">
        <f>+'[9]ผู้ใช้น้ำเพิ่มปกติ-กศผ.'!S18</f>
        <v>33.758193736343777</v>
      </c>
      <c r="E15" s="11">
        <f>+'[9]ผู้ใช้น้ำเพิ่มปกติ-กศผ.'!T18</f>
        <v>32.119446467589221</v>
      </c>
      <c r="F15" s="11">
        <f>+'[9]ผู้ใช้น้ำเพิ่มปกติ-กศผ.'!U18</f>
        <v>33.102694828841948</v>
      </c>
      <c r="G15" s="11">
        <f>+'[9]ผู้ใช้น้ำเพิ่มปกติ-กศผ.'!V18</f>
        <v>42.607428987618363</v>
      </c>
      <c r="H15" s="11">
        <f>+'[9]ผู้ใช้น้ำเพิ่มปกติ-กศผ.'!W18</f>
        <v>43.262927895120178</v>
      </c>
      <c r="I15" s="11">
        <f>+'[9]ผู้ใช้น้ำเพิ่มปกติ-กศผ.'!X18</f>
        <v>38.346686088856522</v>
      </c>
      <c r="J15" s="11">
        <f>+'[9]ผู้ใช้น้ำเพิ่มปกติ-กศผ.'!Y18</f>
        <v>37.691187181354707</v>
      </c>
      <c r="K15" s="11">
        <f>+'[9]ผู้ใช้น้ำเพิ่มปกติ-กศผ.'!Z18</f>
        <v>39.985433357611072</v>
      </c>
      <c r="L15" s="11">
        <f>+'[9]ผู้ใช้น้ำเพิ่มปกติ-กศผ.'!AA18</f>
        <v>28.51420247632921</v>
      </c>
      <c r="M15" s="11">
        <f>+'[9]ผู้ใช้น้ำเพิ่มปกติ-กศผ.'!AB18</f>
        <v>42.93517844136926</v>
      </c>
      <c r="N15" s="11">
        <f>+'[9]ผู้ใช้น้ำเพิ่มปกติ-กศผ.'!AC18</f>
        <v>31.791697013838313</v>
      </c>
      <c r="O15" s="12">
        <f t="shared" si="0"/>
        <v>450</v>
      </c>
    </row>
    <row r="16" spans="1:15">
      <c r="A16" s="10">
        <v>1018</v>
      </c>
      <c r="B16" s="10" t="s">
        <v>27</v>
      </c>
      <c r="C16" s="11">
        <f>+'[9]ผู้ใช้น้ำเพิ่มปกติ-กศผ.'!R19</f>
        <v>5.3424657534246576</v>
      </c>
      <c r="D16" s="11">
        <f>+'[9]ผู้ใช้น้ำเพิ่มปกติ-กศผ.'!S19</f>
        <v>10.684931506849315</v>
      </c>
      <c r="E16" s="11">
        <f>+'[9]ผู้ใช้น้ำเพิ่มปกติ-กศผ.'!T19</f>
        <v>17.095890410958901</v>
      </c>
      <c r="F16" s="11">
        <f>+'[9]ผู้ใช้น้ำเพิ่มปกติ-กศผ.'!U19</f>
        <v>10.328767123287671</v>
      </c>
      <c r="G16" s="11">
        <f>+'[9]ผู้ใช้น้ำเพิ่มปกติ-กศผ.'!V19</f>
        <v>19.589041095890408</v>
      </c>
      <c r="H16" s="11">
        <f>+'[9]ผู้ใช้น้ำเพิ่มปกติ-กศผ.'!W19</f>
        <v>24.219178082191785</v>
      </c>
      <c r="I16" s="11">
        <f>+'[9]ผู้ใช้น้ำเพิ่มปกติ-กศผ.'!X19</f>
        <v>7.8356164383561637</v>
      </c>
      <c r="J16" s="11">
        <f>+'[9]ผู้ใช้น้ำเพิ่มปกติ-กศผ.'!Y19</f>
        <v>12.821917808219178</v>
      </c>
      <c r="K16" s="11">
        <f>+'[9]ผู้ใช้น้ำเพิ่มปกติ-กศผ.'!Z19</f>
        <v>10.684931506849315</v>
      </c>
      <c r="L16" s="11">
        <f>+'[9]ผู้ใช้น้ำเพิ่มปกติ-กศผ.'!AA19</f>
        <v>9.6164383561643838</v>
      </c>
      <c r="M16" s="11">
        <f>+'[9]ผู้ใช้น้ำเพิ่มปกติ-กศผ.'!AB19</f>
        <v>16.027397260273972</v>
      </c>
      <c r="N16" s="11">
        <f>+'[9]ผู้ใช้น้ำเพิ่มปกติ-กศผ.'!AC19</f>
        <v>11.753424657534246</v>
      </c>
      <c r="O16" s="12">
        <f t="shared" si="0"/>
        <v>156</v>
      </c>
    </row>
    <row r="17" spans="1:15">
      <c r="A17" s="10">
        <v>1019</v>
      </c>
      <c r="B17" s="10" t="s">
        <v>28</v>
      </c>
      <c r="C17" s="11">
        <f>+'[9]ผู้ใช้น้ำเพิ่มปกติ-กศผ.'!R20</f>
        <v>12.604395604395606</v>
      </c>
      <c r="D17" s="11">
        <f>+'[9]ผู้ใช้น้ำเพิ่มปกติ-กศผ.'!S20</f>
        <v>5.4505494505494498</v>
      </c>
      <c r="E17" s="11">
        <f>+'[9]ผู้ใช้น้ำเพิ่มปกติ-กศผ.'!T20</f>
        <v>7.1538461538461542</v>
      </c>
      <c r="F17" s="11">
        <f>+'[9]ผู้ใช้น้ำเพิ่มปกติ-กศผ.'!U20</f>
        <v>5.1098901098901095</v>
      </c>
      <c r="G17" s="11">
        <f>+'[9]ผู้ใช้น้ำเพิ่มปกติ-กศผ.'!V20</f>
        <v>8.5164835164835164</v>
      </c>
      <c r="H17" s="11">
        <f>+'[9]ผู้ใช้น้ำเพิ่มปกติ-กศผ.'!W20</f>
        <v>26.912087912087912</v>
      </c>
      <c r="I17" s="11">
        <f>+'[9]ผู้ใช้น้ำเพิ่มปกติ-กศผ.'!X20</f>
        <v>15.670329670329673</v>
      </c>
      <c r="J17" s="11">
        <f>+'[9]ผู้ใช้น้ำเพิ่มปกติ-กศผ.'!Y20</f>
        <v>16.010989010989011</v>
      </c>
      <c r="K17" s="11">
        <f>+'[9]ผู้ใช้น้ำเพิ่มปกติ-กศผ.'!Z20</f>
        <v>10.9010989010989</v>
      </c>
      <c r="L17" s="11">
        <f>+'[9]ผู้ใช้น้ำเพิ่มปกติ-กศผ.'!AA20</f>
        <v>7.4945054945054945</v>
      </c>
      <c r="M17" s="11">
        <f>+'[9]ผู้ใช้น้ำเพิ่มปกติ-กศผ.'!AB20</f>
        <v>4.7692307692307692</v>
      </c>
      <c r="N17" s="11">
        <f>+'[9]ผู้ใช้น้ำเพิ่มปกติ-กศผ.'!AC20</f>
        <v>3.4065934065934069</v>
      </c>
      <c r="O17" s="12">
        <f t="shared" si="0"/>
        <v>124</v>
      </c>
    </row>
    <row r="18" spans="1:15">
      <c r="A18" s="10">
        <v>1020</v>
      </c>
      <c r="B18" s="10" t="s">
        <v>29</v>
      </c>
      <c r="C18" s="11">
        <f>+'[9]ผู้ใช้น้ำเพิ่มปกติ-กศผ.'!R21</f>
        <v>32.504841833440935</v>
      </c>
      <c r="D18" s="11">
        <f>+'[9]ผู้ใช้น้ำเพิ่มปกติ-กศผ.'!S21</f>
        <v>60.561652679147841</v>
      </c>
      <c r="E18" s="11">
        <f>+'[9]ผู้ใช้น้ำเพิ่มปกติ-กศผ.'!T21</f>
        <v>24.293092317624279</v>
      </c>
      <c r="F18" s="11">
        <f>+'[9]ผู้ใช้น้ำเพิ่มปกติ-กศผ.'!U21</f>
        <v>45.164622336991613</v>
      </c>
      <c r="G18" s="11">
        <f>+'[9]ผู้ใช้น้ำเพิ่มปกติ-กศผ.'!V21</f>
        <v>40.032278889606204</v>
      </c>
      <c r="H18" s="11">
        <f>+'[9]ผู้ใช้น้ำเพิ่มปกติ-กศผ.'!W21</f>
        <v>61.245965138799228</v>
      </c>
      <c r="I18" s="11">
        <f>+'[9]ผู้ใช้น้ำเพิ่มปกติ-กศผ.'!X21</f>
        <v>32.162685603615238</v>
      </c>
      <c r="J18" s="11">
        <f>+'[9]ผู้ใช้น้ำเพิ่มปกติ-กศผ.'!Y21</f>
        <v>50.296965784377029</v>
      </c>
      <c r="K18" s="11">
        <f>+'[9]ผู้ใช้น้ำเพิ่มปกติ-กศผ.'!Z21</f>
        <v>56.455777921239523</v>
      </c>
      <c r="L18" s="11">
        <f>+'[9]ผู้ใช้น้ำเพิ่มปกติ-กศผ.'!AA21</f>
        <v>29.083279535183994</v>
      </c>
      <c r="M18" s="11">
        <f>+'[9]ผู้ใช้น้ำเพิ่มปกติ-กศผ.'!AB21</f>
        <v>51.665590703679804</v>
      </c>
      <c r="N18" s="11">
        <f>+'[9]ผู้ใช้น้ำเพิ่มปกติ-กศผ.'!AC21</f>
        <v>46.533247256294395</v>
      </c>
      <c r="O18" s="12">
        <f t="shared" si="0"/>
        <v>530.00000000000011</v>
      </c>
    </row>
    <row r="19" spans="1:15">
      <c r="A19" s="10">
        <v>1021</v>
      </c>
      <c r="B19" s="10" t="s">
        <v>30</v>
      </c>
      <c r="C19" s="11">
        <f>+'[9]ผู้ใช้น้ำเพิ่มปกติ-กศผ.'!R22</f>
        <v>16.013179571663922</v>
      </c>
      <c r="D19" s="11">
        <f>+'[9]ผู้ใช้น้ำเพิ่มปกติ-กศผ.'!S22</f>
        <v>13.878088962108734</v>
      </c>
      <c r="E19" s="11">
        <f>+'[9]ผู้ใช้น้ำเพิ่มปกติ-กศผ.'!T22</f>
        <v>10.675453047775948</v>
      </c>
      <c r="F19" s="11">
        <f>+'[9]ผู้ใช้น้ำเพิ่มปกติ-กศผ.'!U22</f>
        <v>16.724876441515654</v>
      </c>
      <c r="G19" s="11">
        <f>+'[9]ผู้ใช้น้ำเพิ่มปกติ-กศผ.'!V22</f>
        <v>22.062602965403627</v>
      </c>
      <c r="H19" s="11">
        <f>+'[9]ผู้ใช้น้ำเพิ่มปกติ-กศผ.'!W22</f>
        <v>19.215815485996707</v>
      </c>
      <c r="I19" s="11">
        <f>+'[9]ผู้ใช้น้ำเพิ่มปกติ-กศผ.'!X22</f>
        <v>12.810543657331138</v>
      </c>
      <c r="J19" s="11">
        <f>+'[9]ผู้ใช้น้ำเพิ่มปกติ-กศผ.'!Y22</f>
        <v>16.724876441515654</v>
      </c>
      <c r="K19" s="11">
        <f>+'[9]ผู้ใช้น้ำเพิ่มปกติ-กศผ.'!Z22</f>
        <v>16.013179571663922</v>
      </c>
      <c r="L19" s="11">
        <f>+'[9]ผู้ใช้น้ำเพิ่มปกติ-กศผ.'!AA22</f>
        <v>20.283360790774299</v>
      </c>
      <c r="M19" s="11">
        <f>+'[9]ผู้ใช้น้ำเพิ่มปกติ-กศผ.'!AB22</f>
        <v>17.792421746293247</v>
      </c>
      <c r="N19" s="11">
        <f>+'[9]ผู้ใช้น้ำเพิ่มปกติ-กศผ.'!AC22</f>
        <v>33.805601317957169</v>
      </c>
      <c r="O19" s="12">
        <f t="shared" si="0"/>
        <v>216.00000000000006</v>
      </c>
    </row>
    <row r="20" spans="1:15">
      <c r="A20" s="10">
        <v>1022</v>
      </c>
      <c r="B20" s="10" t="s">
        <v>31</v>
      </c>
      <c r="C20" s="11">
        <f>+'[9]ผู้ใช้น้ำเพิ่มปกติ-กศผ.'!R23</f>
        <v>68.341808818796267</v>
      </c>
      <c r="D20" s="11">
        <f>+'[9]ผู้ใช้น้ำเพิ่มปกติ-กศผ.'!S23</f>
        <v>69.688445445767613</v>
      </c>
      <c r="E20" s="11">
        <f>+'[9]ผู้ใช้น้ำเพิ่มปกติ-กศผ.'!T23</f>
        <v>90.224654007080773</v>
      </c>
      <c r="F20" s="11">
        <f>+'[9]ผู้ใช้น้ำเพิ่มปกติ-กศผ.'!U23</f>
        <v>118.84068233022208</v>
      </c>
      <c r="G20" s="11">
        <f>+'[9]ผู้ใช้น้ำเพิ่มปกติ-กศผ.'!V23</f>
        <v>100.66108786610879</v>
      </c>
      <c r="H20" s="11">
        <f>+'[9]ผู้ใช้น้ำเพิ่มปกติ-กศผ.'!W23</f>
        <v>121.19729642742195</v>
      </c>
      <c r="I20" s="11">
        <f>+'[9]ผู้ใช้น้ำเพิ่มปกติ-กศผ.'!X23</f>
        <v>85.84808496942388</v>
      </c>
      <c r="J20" s="11">
        <f>+'[9]ผู้ใช้น้ำเพิ่มปกติ-กศผ.'!Y23</f>
        <v>80.124879304795613</v>
      </c>
      <c r="K20" s="11">
        <f>+'[9]ผู้ใช้น้ำเพิ่มปกติ-กศผ.'!Z23</f>
        <v>92.917927261023493</v>
      </c>
      <c r="L20" s="11">
        <f>+'[9]ผู้ใช้น้ำเพิ่มปกติ-กศผ.'!AA23</f>
        <v>50.835532668168646</v>
      </c>
      <c r="M20" s="11">
        <f>+'[9]ผู้ใช้น้ำเพิ่มปกติ-กศผ.'!AB23</f>
        <v>82.481493401995493</v>
      </c>
      <c r="N20" s="11">
        <f>+'[9]ผู้ใช้น้ำเพิ่มปกติ-กศผ.'!AC23</f>
        <v>84.838107499195345</v>
      </c>
      <c r="O20" s="12">
        <f t="shared" si="0"/>
        <v>1046</v>
      </c>
    </row>
    <row r="21" spans="1:15">
      <c r="A21" s="10">
        <v>1023</v>
      </c>
      <c r="B21" s="10" t="s">
        <v>32</v>
      </c>
      <c r="C21" s="11">
        <f>+'[9]ผู้ใช้น้ำเพิ่มปกติ-กศผ.'!R24</f>
        <v>15.929526123936817</v>
      </c>
      <c r="D21" s="11">
        <f>+'[9]ผู้ใช้น้ำเพิ่มปกติ-กศผ.'!S24</f>
        <v>16.622114216281897</v>
      </c>
      <c r="E21" s="11">
        <f>+'[9]ผู้ใช้น้ำเพิ่มปกติ-กศผ.'!T24</f>
        <v>11.427703523693802</v>
      </c>
      <c r="F21" s="11">
        <f>+'[9]ผู้ใช้น้ำเพิ่มปกติ-กศผ.'!U24</f>
        <v>38.438639125151887</v>
      </c>
      <c r="G21" s="11">
        <f>+'[9]ผู้ใช้น้ำเพิ่มปกติ-กศผ.'!V24</f>
        <v>14.544349939246658</v>
      </c>
      <c r="H21" s="11">
        <f>+'[9]ผู้ใช้น้ำเพิ่มปกติ-กศผ.'!W24</f>
        <v>30.127582017010937</v>
      </c>
      <c r="I21" s="11">
        <f>+'[9]ผู้ใช้น้ำเพิ่มปกติ-กศผ.'!X24</f>
        <v>36.360874848116644</v>
      </c>
      <c r="J21" s="11">
        <f>+'[9]ผู้ใช้น้ำเพิ่มปกติ-กศผ.'!Y24</f>
        <v>26.318347509113003</v>
      </c>
      <c r="K21" s="11">
        <f>+'[9]ผู้ใช้น้ำเพิ่มปกติ-กศผ.'!Z24</f>
        <v>14.890643985419199</v>
      </c>
      <c r="L21" s="11">
        <f>+'[9]ผู้ใช้น้ำเพิ่มปกติ-กศผ.'!AA24</f>
        <v>16.275820170109355</v>
      </c>
      <c r="M21" s="11">
        <f>+'[9]ผู้ใช้น้ำเพิ่มปกติ-กศผ.'!AB24</f>
        <v>49.173754556500612</v>
      </c>
      <c r="N21" s="11">
        <f>+'[9]ผู้ใช้น้ำเพิ่มปกติ-กศผ.'!AC24</f>
        <v>14.890643985419199</v>
      </c>
      <c r="O21" s="12">
        <f t="shared" si="0"/>
        <v>285.00000000000006</v>
      </c>
    </row>
    <row r="22" spans="1:15">
      <c r="A22" s="10">
        <v>1024</v>
      </c>
      <c r="B22" s="10" t="s">
        <v>33</v>
      </c>
      <c r="C22" s="11">
        <f>+'[9]ผู้ใช้น้ำเพิ่มปกติ-กศผ.'!R25</f>
        <v>145.64793753182823</v>
      </c>
      <c r="D22" s="11">
        <f>+'[9]ผู้ใช้น้ำเพิ่มปกติ-กศผ.'!S25</f>
        <v>159.79222542861996</v>
      </c>
      <c r="E22" s="11">
        <f>+'[9]ผู้ใช้น้ำเพิ่มปกติ-กศผ.'!T25</f>
        <v>187.69852317093873</v>
      </c>
      <c r="F22" s="11">
        <f>+'[9]ผู้ใช้น้ำเพิ่มปกติ-กศผ.'!U25</f>
        <v>162.46817178747244</v>
      </c>
      <c r="G22" s="11">
        <f>+'[9]ผู้ใช้น้ำเพิ่มปกติ-กศผ.'!V25</f>
        <v>197.25547445255475</v>
      </c>
      <c r="H22" s="11">
        <f>+'[9]ผู้ใช้น้ำเพิ่มปกติ-กศผ.'!W25</f>
        <v>175.84790358173487</v>
      </c>
      <c r="I22" s="11">
        <f>+'[9]ผู้ใช้น้ำเพิ่มปกติ-กศผ.'!X25</f>
        <v>190.37446952979121</v>
      </c>
      <c r="J22" s="11">
        <f>+'[9]ผู้ใช้น้ำเพิ่มปกติ-กศผ.'!Y25</f>
        <v>181.58207435070449</v>
      </c>
      <c r="K22" s="11">
        <f>+'[9]ผู้ใช้น้ำเพิ่มปกติ-กศผ.'!Z25</f>
        <v>266.44780173145477</v>
      </c>
      <c r="L22" s="11">
        <f>+'[9]ผู้ใช้น้ำเพิ่มปกติ-กศผ.'!AA25</f>
        <v>175.46562553047022</v>
      </c>
      <c r="M22" s="11">
        <f>+'[9]ผู้ใช้น้ำเพิ่มปกติ-กศผ.'!AB25</f>
        <v>199.16686470887797</v>
      </c>
      <c r="N22" s="11">
        <f>+'[9]ผู้ใช้น้ำเพิ่มปกติ-กศผ.'!AC25</f>
        <v>210.25292819555258</v>
      </c>
      <c r="O22" s="12">
        <f t="shared" si="0"/>
        <v>2252</v>
      </c>
    </row>
    <row r="23" spans="1:15">
      <c r="A23" s="10">
        <v>1025</v>
      </c>
      <c r="B23" s="10" t="s">
        <v>34</v>
      </c>
      <c r="C23" s="11">
        <f>+'[9]ผู้ใช้น้ำเพิ่มปกติ-กศผ.'!R26</f>
        <v>40.739324410452518</v>
      </c>
      <c r="D23" s="11">
        <f>+'[9]ผู้ใช้น้ำเพิ่มปกติ-กศผ.'!S26</f>
        <v>27.858508604206502</v>
      </c>
      <c r="E23" s="11">
        <f>+'[9]ผู้ใช้น้ำเพิ่มปกติ-กศผ.'!T26</f>
        <v>33.849585723390696</v>
      </c>
      <c r="F23" s="11">
        <f>+'[9]ผู้ใช้น้ำเพิ่มปกติ-กศผ.'!U26</f>
        <v>21.867431485022305</v>
      </c>
      <c r="G23" s="11">
        <f>+'[9]ผู้ใช้น้ำเพิ่มปกติ-กศผ.'!V26</f>
        <v>48.827278521351182</v>
      </c>
      <c r="H23" s="11">
        <f>+'[9]ผู้ใช้น้ำเพิ่มปกติ-กศผ.'!W26</f>
        <v>47.62906309751434</v>
      </c>
      <c r="I23" s="11">
        <f>+'[9]ผู้ใช้น้ำเพิ่มปกติ-กศผ.'!X26</f>
        <v>47.029955385595919</v>
      </c>
      <c r="J23" s="11">
        <f>+'[9]ผู้ใช้น้ำเพิ่มปกติ-กศผ.'!Y26</f>
        <v>46.131293817718294</v>
      </c>
      <c r="K23" s="11">
        <f>+'[9]ผู้ใช้น้ำเพิ่มปกติ-กศผ.'!Z26</f>
        <v>53.919694072657741</v>
      </c>
      <c r="L23" s="11">
        <f>+'[9]ผู้ใช้น้ำเพิ่มปกติ-กศผ.'!AA26</f>
        <v>36.845124282982788</v>
      </c>
      <c r="M23" s="11">
        <f>+'[9]ผู้ใช้น้ำเพิ่มปกติ-กศผ.'!AB26</f>
        <v>36.246016571064374</v>
      </c>
      <c r="N23" s="11">
        <f>+'[9]ผู้ใช้น้ำเพิ่มปกติ-กศผ.'!AC26</f>
        <v>29.056724028043341</v>
      </c>
      <c r="O23" s="12">
        <f t="shared" si="0"/>
        <v>470.00000000000006</v>
      </c>
    </row>
    <row r="24" spans="1:15">
      <c r="A24" s="10">
        <v>1026</v>
      </c>
      <c r="B24" s="10" t="s">
        <v>35</v>
      </c>
      <c r="C24" s="11">
        <f>+'[9]ผู้ใช้น้ำเพิ่มปกติ-กศผ.'!R27</f>
        <v>7.1833810888252145</v>
      </c>
      <c r="D24" s="11">
        <f>+'[9]ผู้ใช้น้ำเพิ่มปกติ-กศผ.'!S27</f>
        <v>12.492836676217763</v>
      </c>
      <c r="E24" s="11">
        <f>+'[9]ผู้ใช้น้ำเพิ่มปกติ-กศผ.'!T27</f>
        <v>4.3724928366762175</v>
      </c>
      <c r="F24" s="11">
        <f>+'[9]ผู้ใช้น้ำเพิ่มปกติ-กศผ.'!U27</f>
        <v>5.6217765042979932</v>
      </c>
      <c r="G24" s="11">
        <f>+'[9]ผู้ใช้น้ำเพิ่มปกติ-กศผ.'!V27</f>
        <v>8.7449856733524349</v>
      </c>
      <c r="H24" s="11">
        <f>+'[9]ผู้ใช้น้ำเพิ่มปกติ-กศผ.'!W27</f>
        <v>9.6819484240687661</v>
      </c>
      <c r="I24" s="11">
        <f>+'[9]ผู้ใช้น้ำเพิ่มปกติ-กศผ.'!X27</f>
        <v>8.4326647564469894</v>
      </c>
      <c r="J24" s="11">
        <f>+'[9]ผู้ใช้น้ำเพิ่มปกติ-กศผ.'!Y27</f>
        <v>6.871060171919769</v>
      </c>
      <c r="K24" s="11">
        <f>+'[9]ผู้ใช้น้ำเพิ่มปกติ-กศผ.'!Z27</f>
        <v>22.174785100286531</v>
      </c>
      <c r="L24" s="11">
        <f>+'[9]ผู้ใช้น้ำเพิ่มปกติ-กศผ.'!AA27</f>
        <v>5.3094555873925495</v>
      </c>
      <c r="M24" s="11">
        <f>+'[9]ผู้ใช้น้ำเพิ่มปกติ-กศผ.'!AB27</f>
        <v>3.4355300859598845</v>
      </c>
      <c r="N24" s="11">
        <f>+'[9]ผู้ใช้น้ำเพิ่มปกติ-กศผ.'!AC27</f>
        <v>14.679083094555871</v>
      </c>
      <c r="O24" s="12">
        <f t="shared" si="0"/>
        <v>108.99999999999997</v>
      </c>
    </row>
    <row r="25" spans="1:15">
      <c r="A25" s="10">
        <v>1027</v>
      </c>
      <c r="B25" s="10" t="s">
        <v>36</v>
      </c>
      <c r="C25" s="11">
        <f>+'[9]ผู้ใช้น้ำเพิ่มปกติ-กศผ.'!R28</f>
        <v>25.412550066755681</v>
      </c>
      <c r="D25" s="11">
        <f>+'[9]ผู้ใช้น้ำเพิ่มปกติ-กศผ.'!S28</f>
        <v>8.1975967957276374</v>
      </c>
      <c r="E25" s="11">
        <f>+'[9]ผู้ใช้น้ำเพิ่มปกติ-กศผ.'!T28</f>
        <v>22.133511348464619</v>
      </c>
      <c r="F25" s="11">
        <f>+'[9]ผู้ใช้น้ำเพิ่มปกติ-กศผ.'!U28</f>
        <v>14.345794392523366</v>
      </c>
      <c r="G25" s="11">
        <f>+'[9]ผู้ใช้น้ำเพิ่มปกติ-กศผ.'!V28</f>
        <v>15.575433911882511</v>
      </c>
      <c r="H25" s="11">
        <f>+'[9]ผู้ใช้น้ำเพิ่มปกติ-กศผ.'!W28</f>
        <v>17.624833110814421</v>
      </c>
      <c r="I25" s="11">
        <f>+'[9]ผู้ใช้น้ำเพิ่มปกติ-กศผ.'!X28</f>
        <v>41.397863818424568</v>
      </c>
      <c r="J25" s="11">
        <f>+'[9]ผู้ใช้น้ำเพิ่มปกติ-กศผ.'!Y28</f>
        <v>41.397863818424568</v>
      </c>
      <c r="K25" s="11">
        <f>+'[9]ผู้ใช้น้ำเพิ่มปกติ-กศผ.'!Z28</f>
        <v>24.182910547396535</v>
      </c>
      <c r="L25" s="11">
        <f>+'[9]ผู้ใช้น้ำเพิ่มปกติ-กศผ.'!AA28</f>
        <v>38.938584779706282</v>
      </c>
      <c r="M25" s="11">
        <f>+'[9]ผู้ใช้น้ำเพิ่มปกติ-กศผ.'!AB28</f>
        <v>28.281708945260348</v>
      </c>
      <c r="N25" s="11">
        <f>+'[9]ผู้ใช้น้ำเพิ่มปกติ-กศผ.'!AC28</f>
        <v>29.511348464619498</v>
      </c>
      <c r="O25" s="12">
        <f t="shared" si="0"/>
        <v>307.00000000000006</v>
      </c>
    </row>
    <row r="26" spans="1:15">
      <c r="A26" s="10">
        <v>1028</v>
      </c>
      <c r="B26" s="10" t="s">
        <v>37</v>
      </c>
      <c r="C26" s="11">
        <f>+'[9]ผู้ใช้น้ำเพิ่มปกติ-กศผ.'!R29</f>
        <v>103.21120000000001</v>
      </c>
      <c r="D26" s="11">
        <f>+'[9]ผู้ใช้น้ำเพิ่มปกติ-กศผ.'!S29</f>
        <v>74.427199999999999</v>
      </c>
      <c r="E26" s="11">
        <f>+'[9]ผู้ใช้น้ำเพิ่มปกติ-กศผ.'!T29</f>
        <v>119.65919999999998</v>
      </c>
      <c r="F26" s="11">
        <f>+'[9]ผู้ใช้น้ำเพิ่มปกติ-กศผ.'!U29</f>
        <v>70.726399999999998</v>
      </c>
      <c r="G26" s="11">
        <f>+'[9]ผู้ใช้น้ำเพิ่มปกติ-กศผ.'!V29</f>
        <v>71.959999999999994</v>
      </c>
      <c r="H26" s="11">
        <f>+'[9]ผู้ใช้น้ำเพิ่มปกติ-กศผ.'!W29</f>
        <v>77.305599999999984</v>
      </c>
      <c r="I26" s="11">
        <f>+'[9]ผู้ใช้น้ำเพิ่มปกติ-กศผ.'!X29</f>
        <v>101.9776</v>
      </c>
      <c r="J26" s="11">
        <f>+'[9]ผู้ใช้น้ำเพิ่มปกติ-กศผ.'!Y29</f>
        <v>81.828799999999987</v>
      </c>
      <c r="K26" s="11">
        <f>+'[9]ผู้ใช้น้ำเพิ่มปกติ-กศผ.'!Z29</f>
        <v>45.643199999999993</v>
      </c>
      <c r="L26" s="11">
        <f>+'[9]ผู้ใช้น้ำเพิ่มปกติ-กศผ.'!AA29</f>
        <v>95.809600000000003</v>
      </c>
      <c r="M26" s="11">
        <f>+'[9]ผู้ใช้น้ำเพิ่มปกติ-กศผ.'!AB29</f>
        <v>91.697599999999994</v>
      </c>
      <c r="N26" s="11">
        <f>+'[9]ผู้ใช้น้ำเพิ่มปกติ-กศผ.'!AC29</f>
        <v>93.753599999999992</v>
      </c>
      <c r="O26" s="12">
        <f t="shared" si="0"/>
        <v>1028</v>
      </c>
    </row>
    <row r="27" spans="1:15">
      <c r="A27" s="10">
        <v>1029</v>
      </c>
      <c r="B27" s="10" t="s">
        <v>38</v>
      </c>
      <c r="C27" s="11">
        <f>+'[9]ผู้ใช้น้ำเพิ่มปกติ-กศผ.'!R30</f>
        <v>12.9</v>
      </c>
      <c r="D27" s="11">
        <f>+'[9]ผู้ใช้น้ำเพิ่มปกติ-กศผ.'!S30</f>
        <v>20.099999999999998</v>
      </c>
      <c r="E27" s="11">
        <f>+'[9]ผู้ใช้น้ำเพิ่มปกติ-กศผ.'!T30</f>
        <v>15.000000000000002</v>
      </c>
      <c r="F27" s="11">
        <f>+'[9]ผู้ใช้น้ำเพิ่มปกติ-กศผ.'!U30</f>
        <v>23.1</v>
      </c>
      <c r="G27" s="11">
        <f>+'[9]ผู้ใช้น้ำเพิ่มปกติ-กศผ.'!V30</f>
        <v>43.2</v>
      </c>
      <c r="H27" s="11">
        <f>+'[9]ผู้ใช้น้ำเพิ่มปกติ-กศผ.'!W30</f>
        <v>28.2</v>
      </c>
      <c r="I27" s="11">
        <f>+'[9]ผู้ใช้น้ำเพิ่มปกติ-กศผ.'!X30</f>
        <v>22.2</v>
      </c>
      <c r="J27" s="11">
        <f>+'[9]ผู้ใช้น้ำเพิ่มปกติ-กศผ.'!Y30</f>
        <v>31.2</v>
      </c>
      <c r="K27" s="11">
        <f>+'[9]ผู้ใช้น้ำเพิ่มปกติ-กศผ.'!Z30</f>
        <v>33</v>
      </c>
      <c r="L27" s="11">
        <f>+'[9]ผู้ใช้น้ำเพิ่มปกติ-กศผ.'!AA30</f>
        <v>18</v>
      </c>
      <c r="M27" s="11">
        <f>+'[9]ผู้ใช้น้ำเพิ่มปกติ-กศผ.'!AB30</f>
        <v>3.3</v>
      </c>
      <c r="N27" s="11">
        <f>+'[9]ผู้ใช้น้ำเพิ่มปกติ-กศผ.'!AC30</f>
        <v>19.8</v>
      </c>
      <c r="O27" s="12">
        <f t="shared" si="0"/>
        <v>270</v>
      </c>
    </row>
    <row r="28" spans="1:15">
      <c r="A28" s="15">
        <v>1030</v>
      </c>
      <c r="B28" s="15" t="s">
        <v>18</v>
      </c>
      <c r="C28" s="16">
        <f>+'[9]ผู้ใช้น้ำเพิ่มปกติ-กศผ.'!R31</f>
        <v>15.335766423357661</v>
      </c>
      <c r="D28" s="16">
        <f>+'[9]ผู้ใช้น้ำเพิ่มปกติ-กศผ.'!S31</f>
        <v>15.684306569343065</v>
      </c>
      <c r="E28" s="16">
        <f>+'[9]ผู้ใช้น้ำเพิ่มปกติ-กศผ.'!T31</f>
        <v>8.3649635036496335</v>
      </c>
      <c r="F28" s="16">
        <f>+'[9]ผู้ใช้น้ำเพิ่มปกติ-กศผ.'!U31</f>
        <v>12.895985401459853</v>
      </c>
      <c r="G28" s="16">
        <f>+'[9]ผู้ใช้น้ำเพิ่มปกติ-กศผ.'!V31</f>
        <v>10.456204379562044</v>
      </c>
      <c r="H28" s="16">
        <f>+'[9]ผู้ใช้น้ำเพิ่มปกติ-กศผ.'!W31</f>
        <v>27.883211678832115</v>
      </c>
      <c r="I28" s="16">
        <f>+'[9]ผู้ใช้น้ำเพิ่มปกติ-กศผ.'!X31</f>
        <v>17.775547445255473</v>
      </c>
      <c r="J28" s="16">
        <f>+'[9]ผู้ใช้น้ำเพิ่มปกติ-กศผ.'!Y31</f>
        <v>20.215328467153281</v>
      </c>
      <c r="K28" s="16">
        <f>+'[9]ผู้ใช้น้ำเพิ่มปกติ-กศผ.'!Z31</f>
        <v>22.306569343065689</v>
      </c>
      <c r="L28" s="16">
        <f>+'[9]ผู้ใช้น้ำเพิ่มปกติ-กศผ.'!AA31</f>
        <v>10.804744525547445</v>
      </c>
      <c r="M28" s="16">
        <f>+'[9]ผู้ใช้น้ำเพิ่มปกติ-กศผ.'!AB31</f>
        <v>11.501824817518248</v>
      </c>
      <c r="N28" s="16">
        <f>+'[9]ผู้ใช้น้ำเพิ่มปกติ-กศผ.'!AC31</f>
        <v>17.775547445255473</v>
      </c>
      <c r="O28" s="17">
        <f t="shared" si="0"/>
        <v>190.99999999999997</v>
      </c>
    </row>
    <row r="29" spans="1:15">
      <c r="A29" s="4">
        <v>10300</v>
      </c>
      <c r="B29" s="4" t="s">
        <v>58</v>
      </c>
      <c r="C29" s="5">
        <f>SUM(C2:C28)</f>
        <v>1712.9428811164687</v>
      </c>
      <c r="D29" s="5">
        <f t="shared" ref="D29:N29" si="1">SUM(D2:D28)</f>
        <v>1610.8060292211767</v>
      </c>
      <c r="E29" s="5">
        <f t="shared" si="1"/>
        <v>1581.1183371641546</v>
      </c>
      <c r="F29" s="5">
        <f t="shared" si="1"/>
        <v>1403.5300032730815</v>
      </c>
      <c r="G29" s="5">
        <f t="shared" si="1"/>
        <v>1846.7696775523425</v>
      </c>
      <c r="H29" s="5">
        <f t="shared" si="1"/>
        <v>2085.1634956306343</v>
      </c>
      <c r="I29" s="5">
        <f t="shared" si="1"/>
        <v>1754.6183758397074</v>
      </c>
      <c r="J29" s="5">
        <f t="shared" si="1"/>
        <v>1943.654537825262</v>
      </c>
      <c r="K29" s="5">
        <f t="shared" si="1"/>
        <v>2068.4603738200653</v>
      </c>
      <c r="L29" s="5">
        <f t="shared" si="1"/>
        <v>1643.380368775664</v>
      </c>
      <c r="M29" s="5">
        <f t="shared" si="1"/>
        <v>1890.2083125247775</v>
      </c>
      <c r="N29" s="5">
        <f t="shared" si="1"/>
        <v>2099.3476072566655</v>
      </c>
      <c r="O29" s="6">
        <f t="shared" si="0"/>
        <v>21640</v>
      </c>
    </row>
    <row r="30" spans="1:15">
      <c r="A30" s="32"/>
      <c r="B30" s="32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33"/>
    </row>
    <row r="31" spans="1:15">
      <c r="A31" s="3" t="s">
        <v>55</v>
      </c>
      <c r="B31" s="3" t="s">
        <v>39</v>
      </c>
      <c r="C31" s="3" t="s">
        <v>0</v>
      </c>
      <c r="D31" s="3" t="s">
        <v>1</v>
      </c>
      <c r="E31" s="3" t="s">
        <v>2</v>
      </c>
      <c r="F31" s="3" t="s">
        <v>3</v>
      </c>
      <c r="G31" s="3" t="s">
        <v>4</v>
      </c>
      <c r="H31" s="3" t="s">
        <v>5</v>
      </c>
      <c r="I31" s="3" t="s">
        <v>6</v>
      </c>
      <c r="J31" s="3" t="s">
        <v>7</v>
      </c>
      <c r="K31" s="3" t="s">
        <v>8</v>
      </c>
      <c r="L31" s="3" t="s">
        <v>9</v>
      </c>
      <c r="M31" s="3" t="s">
        <v>10</v>
      </c>
      <c r="N31" s="3" t="s">
        <v>11</v>
      </c>
      <c r="O31" s="3" t="s">
        <v>58</v>
      </c>
    </row>
    <row r="32" spans="1:15">
      <c r="A32" s="7">
        <v>1004</v>
      </c>
      <c r="B32" s="7" t="s">
        <v>99</v>
      </c>
      <c r="C32" s="19">
        <f>+'[9]น้ำจำหน่าย-กศผ'!R5/10^6</f>
        <v>2.711335697295624</v>
      </c>
      <c r="D32" s="19">
        <f>+'[9]น้ำจำหน่าย-กศผ'!S5/10^6</f>
        <v>2.819738782362593</v>
      </c>
      <c r="E32" s="19">
        <f>+'[9]น้ำจำหน่าย-กศผ'!T5/10^6</f>
        <v>2.806982618159922</v>
      </c>
      <c r="F32" s="19">
        <f>+'[9]น้ำจำหน่าย-กศผ'!U5/10^6</f>
        <v>2.9544781635382349</v>
      </c>
      <c r="G32" s="19">
        <f>+'[9]น้ำจำหน่าย-กศผ'!V5/10^6</f>
        <v>2.849247577679396</v>
      </c>
      <c r="H32" s="19">
        <f>+'[9]น้ำจำหน่าย-กศผ'!W5/10^6</f>
        <v>2.7892804439184982</v>
      </c>
      <c r="I32" s="19">
        <f>+'[9]น้ำจำหน่าย-กศผ'!X5/10^6</f>
        <v>3.1812904383358487</v>
      </c>
      <c r="J32" s="19">
        <f>+'[9]น้ำจำหน่าย-กศผ'!Y5/10^6</f>
        <v>3.1442750912937831</v>
      </c>
      <c r="K32" s="19">
        <f>+'[9]น้ำจำหน่าย-กศผ'!Z5/10^6</f>
        <v>3.0484547270761841</v>
      </c>
      <c r="L32" s="19">
        <f>+'[9]น้ำจำหน่าย-กศผ'!AA5/10^6</f>
        <v>2.883577807426533</v>
      </c>
      <c r="M32" s="19">
        <f>+'[9]น้ำจำหน่าย-กศผ'!AB5/10^6</f>
        <v>2.8499451567285194</v>
      </c>
      <c r="N32" s="19">
        <f>+'[9]น้ำจำหน่าย-กศผ'!AC5/10^6</f>
        <v>2.9389334961848603</v>
      </c>
      <c r="O32" s="20">
        <f>SUM(C32:N32)</f>
        <v>34.977539999999998</v>
      </c>
    </row>
    <row r="33" spans="1:15">
      <c r="A33" s="10">
        <v>1005</v>
      </c>
      <c r="B33" s="10" t="s">
        <v>13</v>
      </c>
      <c r="C33" s="21">
        <f>+'[9]น้ำจำหน่าย-กศผ'!R6/10^6</f>
        <v>4.6907391174543393E-2</v>
      </c>
      <c r="D33" s="21">
        <f>+'[9]น้ำจำหน่าย-กศผ'!S6/10^6</f>
        <v>4.7660442860625138E-2</v>
      </c>
      <c r="E33" s="21">
        <f>+'[9]น้ำจำหน่าย-กศผ'!T6/10^6</f>
        <v>4.6777778736294087E-2</v>
      </c>
      <c r="F33" s="21">
        <f>+'[9]น้ำจำหน่าย-กศผ'!U6/10^6</f>
        <v>5.0909645435313004E-2</v>
      </c>
      <c r="G33" s="21">
        <f>+'[9]น้ำจำหน่าย-กศผ'!V6/10^6</f>
        <v>4.8252419458539544E-2</v>
      </c>
      <c r="H33" s="21">
        <f>+'[9]น้ำจำหน่าย-กศผ'!W6/10^6</f>
        <v>4.6757259616782322E-2</v>
      </c>
      <c r="I33" s="21">
        <f>+'[9]น้ำจำหน่าย-กศผ'!X6/10^6</f>
        <v>5.7960356884880396E-2</v>
      </c>
      <c r="J33" s="21">
        <f>+'[9]น้ำจำหน่าย-กศผ'!Y6/10^6</f>
        <v>5.9366258556761448E-2</v>
      </c>
      <c r="K33" s="21">
        <f>+'[9]น้ำจำหน่าย-กศผ'!Z6/10^6</f>
        <v>5.5148211555793109E-2</v>
      </c>
      <c r="L33" s="21">
        <f>+'[9]น้ำจำหน่าย-กศผ'!AA6/10^6</f>
        <v>5.0478059954915569E-2</v>
      </c>
      <c r="M33" s="21">
        <f>+'[9]น้ำจำหน่าย-กศผ'!AB6/10^6</f>
        <v>5.0364520826950483E-2</v>
      </c>
      <c r="N33" s="21">
        <f>+'[9]น้ำจำหน่าย-กศผ'!AC6/10^6</f>
        <v>5.1107654938601532E-2</v>
      </c>
      <c r="O33" s="22">
        <f t="shared" ref="O33:O59" si="2">SUM(C33:N33)</f>
        <v>0.61169000000000007</v>
      </c>
    </row>
    <row r="34" spans="1:15">
      <c r="A34" s="10">
        <v>1006</v>
      </c>
      <c r="B34" s="10" t="s">
        <v>14</v>
      </c>
      <c r="C34" s="21">
        <f>+'[9]น้ำจำหน่าย-กศผ'!R7/10^6</f>
        <v>0.22985050863721532</v>
      </c>
      <c r="D34" s="21">
        <f>+'[9]น้ำจำหน่าย-กศผ'!S7/10^6</f>
        <v>0.24811136360829705</v>
      </c>
      <c r="E34" s="21">
        <f>+'[9]น้ำจำหน่าย-กศผ'!T7/10^6</f>
        <v>0.24572908051131911</v>
      </c>
      <c r="F34" s="21">
        <f>+'[9]น้ำจำหน่าย-กศผ'!U7/10^6</f>
        <v>0.26055555006409514</v>
      </c>
      <c r="G34" s="21">
        <f>+'[9]น้ำจำหน่าย-กศผ'!V7/10^6</f>
        <v>0.25256254595243338</v>
      </c>
      <c r="H34" s="21">
        <f>+'[9]น้ำจำหน่าย-กศผ'!W7/10^6</f>
        <v>0.25210323415823827</v>
      </c>
      <c r="I34" s="21">
        <f>+'[9]น้ำจำหน่าย-กศผ'!X7/10^6</f>
        <v>0.29378108271604658</v>
      </c>
      <c r="J34" s="21">
        <f>+'[9]น้ำจำหน่าย-กศผ'!Y7/10^6</f>
        <v>0.30536506820105452</v>
      </c>
      <c r="K34" s="21">
        <f>+'[9]น้ำจำหน่าย-กศผ'!Z7/10^6</f>
        <v>0.28094037179330661</v>
      </c>
      <c r="L34" s="21">
        <f>+'[9]น้ำจำหน่าย-กศผ'!AA7/10^6</f>
        <v>0.25695996213702527</v>
      </c>
      <c r="M34" s="21">
        <f>+'[9]น้ำจำหน่าย-กศผ'!AB7/10^6</f>
        <v>0.25283924244063893</v>
      </c>
      <c r="N34" s="21">
        <f>+'[9]น้ำจำหน่าย-กศผ'!AC7/10^6</f>
        <v>0.2564519897803294</v>
      </c>
      <c r="O34" s="22">
        <f t="shared" si="2"/>
        <v>3.1352499999999996</v>
      </c>
    </row>
    <row r="35" spans="1:15">
      <c r="A35" s="10">
        <v>1007</v>
      </c>
      <c r="B35" s="10" t="s">
        <v>15</v>
      </c>
      <c r="C35" s="21">
        <f>+'[9]น้ำจำหน่าย-กศผ'!R8/10^6</f>
        <v>0.42617391761547607</v>
      </c>
      <c r="D35" s="21">
        <f>+'[9]น้ำจำหน่าย-กศผ'!S8/10^6</f>
        <v>0.44330674891799177</v>
      </c>
      <c r="E35" s="21">
        <f>+'[9]น้ำจำหน่าย-กศผ'!T8/10^6</f>
        <v>0.4405017104004198</v>
      </c>
      <c r="F35" s="21">
        <f>+'[9]น้ำจำหน่าย-กศผ'!U8/10^6</f>
        <v>0.45328021920269207</v>
      </c>
      <c r="G35" s="21">
        <f>+'[9]น้ำจำหน่าย-กศผ'!V8/10^6</f>
        <v>0.44089392960071666</v>
      </c>
      <c r="H35" s="21">
        <f>+'[9]น้ำจำหน่าย-กศผ'!W8/10^6</f>
        <v>0.43565938158713358</v>
      </c>
      <c r="I35" s="21">
        <f>+'[9]น้ำจำหน่าย-กศผ'!X8/10^6</f>
        <v>0.49172495743123845</v>
      </c>
      <c r="J35" s="21">
        <f>+'[9]น้ำจำหน่าย-กศผ'!Y8/10^6</f>
        <v>0.51115486528979448</v>
      </c>
      <c r="K35" s="21">
        <f>+'[9]น้ำจำหน่าย-กศผ'!Z8/10^6</f>
        <v>0.47533592757239396</v>
      </c>
      <c r="L35" s="21">
        <f>+'[9]น้ำจำหน่าย-กศผ'!AA8/10^6</f>
        <v>0.44750795716983049</v>
      </c>
      <c r="M35" s="21">
        <f>+'[9]น้ำจำหน่าย-กศผ'!AB8/10^6</f>
        <v>0.44268195570530788</v>
      </c>
      <c r="N35" s="21">
        <f>+'[9]น้ำจำหน่าย-กศผ'!AC8/10^6</f>
        <v>0.44516842950700503</v>
      </c>
      <c r="O35" s="22">
        <f t="shared" si="2"/>
        <v>5.4533900000000006</v>
      </c>
    </row>
    <row r="36" spans="1:15">
      <c r="A36" s="10">
        <v>1008</v>
      </c>
      <c r="B36" s="10" t="s">
        <v>16</v>
      </c>
      <c r="C36" s="21">
        <f>+'[9]น้ำจำหน่าย-กศผ'!R9/10^6</f>
        <v>9.0768379811016375E-2</v>
      </c>
      <c r="D36" s="21">
        <f>+'[9]น้ำจำหน่าย-กศผ'!S9/10^6</f>
        <v>9.3715108921298709E-2</v>
      </c>
      <c r="E36" s="21">
        <f>+'[9]น้ำจำหน่าย-กศผ'!T9/10^6</f>
        <v>9.3565743932903483E-2</v>
      </c>
      <c r="F36" s="21">
        <f>+'[9]น้ำจำหน่าย-กศผ'!U9/10^6</f>
        <v>0.10232179725774726</v>
      </c>
      <c r="G36" s="21">
        <f>+'[9]น้ำจำหน่าย-กศผ'!V9/10^6</f>
        <v>0.1007579642830235</v>
      </c>
      <c r="H36" s="21">
        <f>+'[9]น้ำจำหน่าย-กศผ'!W9/10^6</f>
        <v>0.10016857699181103</v>
      </c>
      <c r="I36" s="21">
        <f>+'[9]น้ำจำหน่าย-กศผ'!X9/10^6</f>
        <v>0.1124199445244061</v>
      </c>
      <c r="J36" s="21">
        <f>+'[9]น้ำจำหน่าย-กศผ'!Y9/10^6</f>
        <v>0.12261876507878713</v>
      </c>
      <c r="K36" s="21">
        <f>+'[9]น้ำจำหน่าย-กศผ'!Z9/10^6</f>
        <v>0.11100999322031883</v>
      </c>
      <c r="L36" s="21">
        <f>+'[9]น้ำจำหน่าย-กศผ'!AA9/10^6</f>
        <v>0.10756477029725565</v>
      </c>
      <c r="M36" s="21">
        <f>+'[9]น้ำจำหน่าย-กศผ'!AB9/10^6</f>
        <v>0.10910984193465127</v>
      </c>
      <c r="N36" s="21">
        <f>+'[9]น้ำจำหน่าย-กศผ'!AC9/10^6</f>
        <v>0.10911911374678085</v>
      </c>
      <c r="O36" s="22">
        <f t="shared" si="2"/>
        <v>1.2531400000000001</v>
      </c>
    </row>
    <row r="37" spans="1:15">
      <c r="A37" s="10">
        <v>1009</v>
      </c>
      <c r="B37" s="10" t="s">
        <v>17</v>
      </c>
      <c r="C37" s="21">
        <f>+'[9]น้ำจำหน่าย-กศผ'!R10/10^6</f>
        <v>9.6302466223312885E-2</v>
      </c>
      <c r="D37" s="21">
        <f>+'[9]น้ำจำหน่าย-กศผ'!S10/10^6</f>
        <v>9.965679484012091E-2</v>
      </c>
      <c r="E37" s="21">
        <f>+'[9]น้ำจำหน่าย-กศผ'!T10/10^6</f>
        <v>9.5669097713824966E-2</v>
      </c>
      <c r="F37" s="21">
        <f>+'[9]น้ำจำหน่าย-กศผ'!U10/10^6</f>
        <v>9.9130004212098208E-2</v>
      </c>
      <c r="G37" s="21">
        <f>+'[9]น้ำจำหน่าย-กศผ'!V10/10^6</f>
        <v>9.9083406797196683E-2</v>
      </c>
      <c r="H37" s="21">
        <f>+'[9]น้ำจำหน่าย-กศผ'!W10/10^6</f>
        <v>9.4974439898619534E-2</v>
      </c>
      <c r="I37" s="21">
        <f>+'[9]น้ำจำหน่าย-กศผ'!X10/10^6</f>
        <v>0.10586761351600235</v>
      </c>
      <c r="J37" s="21">
        <f>+'[9]น้ำจำหน่าย-กศผ'!Y10/10^6</f>
        <v>0.11503188598931843</v>
      </c>
      <c r="K37" s="21">
        <f>+'[9]น้ำจำหน่าย-กศผ'!Z10/10^6</f>
        <v>0.11185949286745678</v>
      </c>
      <c r="L37" s="21">
        <f>+'[9]น้ำจำหน่าย-กศผ'!AA10/10^6</f>
        <v>0.10744061889697944</v>
      </c>
      <c r="M37" s="21">
        <f>+'[9]น้ำจำหน่าย-กศผ'!AB10/10^6</f>
        <v>0.10560344728887683</v>
      </c>
      <c r="N37" s="21">
        <f>+'[9]น้ำจำหน่าย-กศผ'!AC10/10^6</f>
        <v>0.105220731756193</v>
      </c>
      <c r="O37" s="22">
        <f t="shared" si="2"/>
        <v>1.23584</v>
      </c>
    </row>
    <row r="38" spans="1:15">
      <c r="A38" s="10">
        <v>1010</v>
      </c>
      <c r="B38" s="10" t="s">
        <v>19</v>
      </c>
      <c r="C38" s="21">
        <f>+'[9]น้ำจำหน่าย-กศผ'!R11/10^6</f>
        <v>0.13183543080881577</v>
      </c>
      <c r="D38" s="21">
        <f>+'[9]น้ำจำหน่าย-กศผ'!S11/10^6</f>
        <v>0.13324751177778502</v>
      </c>
      <c r="E38" s="21">
        <f>+'[9]น้ำจำหน่าย-กศผ'!T11/10^6</f>
        <v>0.13265057887965725</v>
      </c>
      <c r="F38" s="21">
        <f>+'[9]น้ำจำหน่าย-กศผ'!U11/10^6</f>
        <v>0.13772894794605189</v>
      </c>
      <c r="G38" s="21">
        <f>+'[9]น้ำจำหน่าย-กศผ'!V11/10^6</f>
        <v>0.13508475376401344</v>
      </c>
      <c r="H38" s="21">
        <f>+'[9]น้ำจำหน่าย-กศผ'!W11/10^6</f>
        <v>0.13409612633833848</v>
      </c>
      <c r="I38" s="21">
        <f>+'[9]น้ำจำหน่าย-กศผ'!X11/10^6</f>
        <v>0.15585788202094192</v>
      </c>
      <c r="J38" s="21">
        <f>+'[9]น้ำจำหน่าย-กศผ'!Y11/10^6</f>
        <v>0.15839962776508654</v>
      </c>
      <c r="K38" s="21">
        <f>+'[9]น้ำจำหน่าย-กศผ'!Z11/10^6</f>
        <v>0.15383794032046957</v>
      </c>
      <c r="L38" s="21">
        <f>+'[9]น้ำจำหน่าย-กศผ'!AA11/10^6</f>
        <v>0.13448201545440505</v>
      </c>
      <c r="M38" s="21">
        <f>+'[9]น้ำจำหน่าย-กศผ'!AB11/10^6</f>
        <v>0.13350807230482817</v>
      </c>
      <c r="N38" s="21">
        <f>+'[9]น้ำจำหน่าย-กศผ'!AC11/10^6</f>
        <v>0.13952111261960701</v>
      </c>
      <c r="O38" s="22">
        <f t="shared" si="2"/>
        <v>1.68025</v>
      </c>
    </row>
    <row r="39" spans="1:15">
      <c r="A39" s="10">
        <v>1011</v>
      </c>
      <c r="B39" s="10" t="s">
        <v>20</v>
      </c>
      <c r="C39" s="21">
        <f>+'[9]น้ำจำหน่าย-กศผ'!R12/10^6</f>
        <v>8.5503738087778516E-2</v>
      </c>
      <c r="D39" s="21">
        <f>+'[9]น้ำจำหน่าย-กศผ'!S12/10^6</f>
        <v>8.6910771324744729E-2</v>
      </c>
      <c r="E39" s="21">
        <f>+'[9]น้ำจำหน่าย-กศผ'!T12/10^6</f>
        <v>8.6619612961847753E-2</v>
      </c>
      <c r="F39" s="21">
        <f>+'[9]น้ำจำหน่าย-กศผ'!U12/10^6</f>
        <v>8.9249441667870494E-2</v>
      </c>
      <c r="G39" s="21">
        <f>+'[9]น้ำจำหน่าย-กศผ'!V12/10^6</f>
        <v>8.9016097046888482E-2</v>
      </c>
      <c r="H39" s="21">
        <f>+'[9]น้ำจำหน่าย-กศผ'!W12/10^6</f>
        <v>8.7455126015184875E-2</v>
      </c>
      <c r="I39" s="21">
        <f>+'[9]น้ำจำหน่าย-กศผ'!X12/10^6</f>
        <v>0.10379342879057067</v>
      </c>
      <c r="J39" s="21">
        <f>+'[9]น้ำจำหน่าย-กศผ'!Y12/10^6</f>
        <v>0.11138653241243633</v>
      </c>
      <c r="K39" s="21">
        <f>+'[9]น้ำจำหน่าย-กศผ'!Z12/10^6</f>
        <v>0.10441544892948693</v>
      </c>
      <c r="L39" s="21">
        <f>+'[9]น้ำจำหน่าย-กศผ'!AA12/10^6</f>
        <v>9.1742049805733653E-2</v>
      </c>
      <c r="M39" s="21">
        <f>+'[9]น้ำจำหน่าย-กศผ'!AB12/10^6</f>
        <v>8.9934499682007257E-2</v>
      </c>
      <c r="N39" s="21">
        <f>+'[9]น้ำจำหน่าย-กศผ'!AC12/10^6</f>
        <v>8.7823253275450541E-2</v>
      </c>
      <c r="O39" s="22">
        <f t="shared" si="2"/>
        <v>1.1138500000000002</v>
      </c>
    </row>
    <row r="40" spans="1:15">
      <c r="A40" s="10">
        <v>1012</v>
      </c>
      <c r="B40" s="10" t="s">
        <v>21</v>
      </c>
      <c r="C40" s="21">
        <f>+'[9]น้ำจำหน่าย-กศผ'!R13/10^6</f>
        <v>0.27085355982658271</v>
      </c>
      <c r="D40" s="21">
        <f>+'[9]น้ำจำหน่าย-กศผ'!S13/10^6</f>
        <v>0.27425084321989696</v>
      </c>
      <c r="E40" s="21">
        <f>+'[9]น้ำจำหน่าย-กศผ'!T13/10^6</f>
        <v>0.27296473129488341</v>
      </c>
      <c r="F40" s="21">
        <f>+'[9]น้ำจำหน่าย-กศผ'!U13/10^6</f>
        <v>0.27983497233261589</v>
      </c>
      <c r="G40" s="21">
        <f>+'[9]น้ำจำหน่าย-กศผ'!V13/10^6</f>
        <v>0.27599240202655523</v>
      </c>
      <c r="H40" s="21">
        <f>+'[9]น้ำจำหน่าย-กศผ'!W13/10^6</f>
        <v>0.26718300830428171</v>
      </c>
      <c r="I40" s="21">
        <f>+'[9]น้ำจำหน่าย-กศผ'!X13/10^6</f>
        <v>0.3084349344373713</v>
      </c>
      <c r="J40" s="21">
        <f>+'[9]น้ำจำหน่าย-กศผ'!Y13/10^6</f>
        <v>0.3314237909602642</v>
      </c>
      <c r="K40" s="21">
        <f>+'[9]น้ำจำหน่าย-กศผ'!Z13/10^6</f>
        <v>0.31355415738705755</v>
      </c>
      <c r="L40" s="21">
        <f>+'[9]น้ำจำหน่าย-กศผ'!AA13/10^6</f>
        <v>0.29919812133386203</v>
      </c>
      <c r="M40" s="21">
        <f>+'[9]น้ำจำหน่าย-กศผ'!AB13/10^6</f>
        <v>0.29523608380730842</v>
      </c>
      <c r="N40" s="21">
        <f>+'[9]น้ำจำหน่าย-กศผ'!AC13/10^6</f>
        <v>0.30034339506932084</v>
      </c>
      <c r="O40" s="22">
        <f t="shared" si="2"/>
        <v>3.4892700000000003</v>
      </c>
    </row>
    <row r="41" spans="1:15">
      <c r="A41" s="10">
        <v>1013</v>
      </c>
      <c r="B41" s="10" t="s">
        <v>22</v>
      </c>
      <c r="C41" s="21">
        <f>+'[9]น้ำจำหน่าย-กศผ'!R14/10^6</f>
        <v>1.3897094720589944E-2</v>
      </c>
      <c r="D41" s="21">
        <f>+'[9]น้ำจำหน่าย-กศผ'!S14/10^6</f>
        <v>1.5225212346706051E-2</v>
      </c>
      <c r="E41" s="21">
        <f>+'[9]น้ำจำหน่าย-กศผ'!T14/10^6</f>
        <v>1.4658998367919573E-2</v>
      </c>
      <c r="F41" s="21">
        <f>+'[9]น้ำจำหน่าย-กศผ'!U14/10^6</f>
        <v>1.5623890943187385E-2</v>
      </c>
      <c r="G41" s="21">
        <f>+'[9]น้ำจำหน่าย-กศผ'!V14/10^6</f>
        <v>1.4643009514006633E-2</v>
      </c>
      <c r="H41" s="21">
        <f>+'[9]น้ำจำหน่าย-กศผ'!W14/10^6</f>
        <v>1.5189758801073011E-2</v>
      </c>
      <c r="I41" s="21">
        <f>+'[9]น้ำจำหน่าย-กศผ'!X14/10^6</f>
        <v>1.9997190072156987E-2</v>
      </c>
      <c r="J41" s="21">
        <f>+'[9]น้ำจำหน่าย-กศผ'!Y14/10^6</f>
        <v>1.9540812568076788E-2</v>
      </c>
      <c r="K41" s="21">
        <f>+'[9]น้ำจำหน่าย-กศผ'!Z14/10^6</f>
        <v>1.8652736008347222E-2</v>
      </c>
      <c r="L41" s="21">
        <f>+'[9]น้ำจำหน่าย-กศผ'!AA14/10^6</f>
        <v>1.6692363485108584E-2</v>
      </c>
      <c r="M41" s="21">
        <f>+'[9]น้ำจำหน่าย-กศผ'!AB14/10^6</f>
        <v>1.6314887499250932E-2</v>
      </c>
      <c r="N41" s="21">
        <f>+'[9]น้ำจำหน่าย-กศผ'!AC14/10^6</f>
        <v>1.6774045673576862E-2</v>
      </c>
      <c r="O41" s="22">
        <f t="shared" si="2"/>
        <v>0.19721</v>
      </c>
    </row>
    <row r="42" spans="1:15">
      <c r="A42" s="10">
        <v>1014</v>
      </c>
      <c r="B42" s="10" t="s">
        <v>23</v>
      </c>
      <c r="C42" s="21">
        <f>+'[9]น้ำจำหน่าย-กศผ'!R15/10^6</f>
        <v>0.72714774004101124</v>
      </c>
      <c r="D42" s="21">
        <f>+'[9]น้ำจำหน่าย-กศผ'!S15/10^6</f>
        <v>0.73974703819564003</v>
      </c>
      <c r="E42" s="21">
        <f>+'[9]น้ำจำหน่าย-กศผ'!T15/10^6</f>
        <v>0.73405593436808214</v>
      </c>
      <c r="F42" s="21">
        <f>+'[9]น้ำจำหน่าย-กศผ'!U15/10^6</f>
        <v>0.75691716369532092</v>
      </c>
      <c r="G42" s="21">
        <f>+'[9]น้ำจำหน่าย-กศผ'!V15/10^6</f>
        <v>0.73120612689311582</v>
      </c>
      <c r="H42" s="21">
        <f>+'[9]น้ำจำหน่าย-กศผ'!W15/10^6</f>
        <v>0.724427017922054</v>
      </c>
      <c r="I42" s="21">
        <f>+'[9]น้ำจำหน่าย-กศผ'!X15/10^6</f>
        <v>0.82479336462968111</v>
      </c>
      <c r="J42" s="21">
        <f>+'[9]น้ำจำหน่าย-กศผ'!Y15/10^6</f>
        <v>0.87245671381557877</v>
      </c>
      <c r="K42" s="21">
        <f>+'[9]น้ำจำหน่าย-กศผ'!Z15/10^6</f>
        <v>0.81842775435396653</v>
      </c>
      <c r="L42" s="21">
        <f>+'[9]น้ำจำหน่าย-กศผ'!AA15/10^6</f>
        <v>0.79307028376039035</v>
      </c>
      <c r="M42" s="21">
        <f>+'[9]น้ำจำหน่าย-กศผ'!AB15/10^6</f>
        <v>0.74657189444946315</v>
      </c>
      <c r="N42" s="21">
        <f>+'[9]น้ำจำหน่าย-กศผ'!AC15/10^6</f>
        <v>0.77616896787569511</v>
      </c>
      <c r="O42" s="22">
        <f t="shared" si="2"/>
        <v>9.2449899999999978</v>
      </c>
    </row>
    <row r="43" spans="1:15">
      <c r="A43" s="10">
        <v>1015</v>
      </c>
      <c r="B43" s="10" t="s">
        <v>24</v>
      </c>
      <c r="C43" s="21">
        <f>+'[9]น้ำจำหน่าย-กศผ'!R16/10^6</f>
        <v>7.913377977383923E-2</v>
      </c>
      <c r="D43" s="21">
        <f>+'[9]น้ำจำหน่าย-กศผ'!S16/10^6</f>
        <v>8.3578779363182573E-2</v>
      </c>
      <c r="E43" s="21">
        <f>+'[9]น้ำจำหน่าย-กศผ'!T16/10^6</f>
        <v>8.0901017660732849E-2</v>
      </c>
      <c r="F43" s="21">
        <f>+'[9]น้ำจำหน่าย-กศผ'!U16/10^6</f>
        <v>8.7005909315381491E-2</v>
      </c>
      <c r="G43" s="21">
        <f>+'[9]น้ำจำหน่าย-กศผ'!V16/10^6</f>
        <v>7.9775904827068547E-2</v>
      </c>
      <c r="H43" s="21">
        <f>+'[9]น้ำจำหน่าย-กศผ'!W16/10^6</f>
        <v>8.0923389925652747E-2</v>
      </c>
      <c r="I43" s="21">
        <f>+'[9]น้ำจำหน่าย-กศผ'!X16/10^6</f>
        <v>9.4841299082422212E-2</v>
      </c>
      <c r="J43" s="21">
        <f>+'[9]น้ำจำหน่าย-กศผ'!Y16/10^6</f>
        <v>0.10590619712820247</v>
      </c>
      <c r="K43" s="21">
        <f>+'[9]น้ำจำหน่าย-กศผ'!Z16/10^6</f>
        <v>9.0661619503352484E-2</v>
      </c>
      <c r="L43" s="21">
        <f>+'[9]น้ำจำหน่าย-กศผ'!AA16/10^6</f>
        <v>8.8541590839518208E-2</v>
      </c>
      <c r="M43" s="21">
        <f>+'[9]น้ำจำหน่าย-กศผ'!AB16/10^6</f>
        <v>8.3881899606998309E-2</v>
      </c>
      <c r="N43" s="21">
        <f>+'[9]น้ำจำหน่าย-กศผ'!AC16/10^6</f>
        <v>8.6118612973648923E-2</v>
      </c>
      <c r="O43" s="22">
        <f t="shared" si="2"/>
        <v>1.0412700000000001</v>
      </c>
    </row>
    <row r="44" spans="1:15">
      <c r="A44" s="10">
        <v>1016</v>
      </c>
      <c r="B44" s="10" t="s">
        <v>25</v>
      </c>
      <c r="C44" s="21">
        <f>+'[9]น้ำจำหน่าย-กศผ'!R17/10^6</f>
        <v>0.10318780135683144</v>
      </c>
      <c r="D44" s="21">
        <f>+'[9]น้ำจำหน่าย-กศผ'!S17/10^6</f>
        <v>0.10830188548789452</v>
      </c>
      <c r="E44" s="21">
        <f>+'[9]น้ำจำหน่าย-กศผ'!T17/10^6</f>
        <v>0.10598100596231003</v>
      </c>
      <c r="F44" s="21">
        <f>+'[9]น้ำจำหน่าย-กศผ'!U17/10^6</f>
        <v>0.11606070729817604</v>
      </c>
      <c r="G44" s="21">
        <f>+'[9]น้ำจำหน่าย-กศผ'!V17/10^6</f>
        <v>0.10895817341879925</v>
      </c>
      <c r="H44" s="21">
        <f>+'[9]น้ำจำหน่าย-กศผ'!W17/10^6</f>
        <v>0.11180605108315074</v>
      </c>
      <c r="I44" s="21">
        <f>+'[9]น้ำจำหน่าย-กศผ'!X17/10^6</f>
        <v>0.13102879264812661</v>
      </c>
      <c r="J44" s="21">
        <f>+'[9]น้ำจำหน่าย-กศผ'!Y17/10^6</f>
        <v>0.1436707008275184</v>
      </c>
      <c r="K44" s="21">
        <f>+'[9]น้ำจำหน่าย-กศผ'!Z17/10^6</f>
        <v>0.12174696774807299</v>
      </c>
      <c r="L44" s="21">
        <f>+'[9]น้ำจำหน่าย-กศผ'!AA17/10^6</f>
        <v>0.11220023675138548</v>
      </c>
      <c r="M44" s="21">
        <f>+'[9]น้ำจำหน่าย-กศผ'!AB17/10^6</f>
        <v>0.11347037694387035</v>
      </c>
      <c r="N44" s="21">
        <f>+'[9]น้ำจำหน่าย-กศผ'!AC17/10^6</f>
        <v>0.11151730047386407</v>
      </c>
      <c r="O44" s="22">
        <f t="shared" si="2"/>
        <v>1.3879299999999999</v>
      </c>
    </row>
    <row r="45" spans="1:15">
      <c r="A45" s="10">
        <v>1017</v>
      </c>
      <c r="B45" s="10" t="s">
        <v>26</v>
      </c>
      <c r="C45" s="21">
        <f>+'[9]น้ำจำหน่าย-กศผ'!R18/10^6</f>
        <v>0.19925691317132549</v>
      </c>
      <c r="D45" s="21">
        <f>+'[9]น้ำจำหน่าย-กศผ'!S18/10^6</f>
        <v>0.20450028878575705</v>
      </c>
      <c r="E45" s="21">
        <f>+'[9]น้ำจำหน่าย-กศผ'!T18/10^6</f>
        <v>0.20436537462773313</v>
      </c>
      <c r="F45" s="21">
        <f>+'[9]น้ำจำหน่าย-กศผ'!U18/10^6</f>
        <v>0.20840316264287714</v>
      </c>
      <c r="G45" s="21">
        <f>+'[9]น้ำจำหน่าย-กศผ'!V18/10^6</f>
        <v>0.20254901800763792</v>
      </c>
      <c r="H45" s="21">
        <f>+'[9]น้ำจำหน่าย-กศผ'!W18/10^6</f>
        <v>0.19506792825494781</v>
      </c>
      <c r="I45" s="21">
        <f>+'[9]น้ำจำหน่าย-กศผ'!X18/10^6</f>
        <v>0.23132295136549488</v>
      </c>
      <c r="J45" s="21">
        <f>+'[9]น้ำจำหน่าย-กศผ'!Y18/10^6</f>
        <v>0.23568739114748002</v>
      </c>
      <c r="K45" s="21">
        <f>+'[9]น้ำจำหน่าย-กศผ'!Z18/10^6</f>
        <v>0.22696349609673722</v>
      </c>
      <c r="L45" s="21">
        <f>+'[9]น้ำจำหน่าย-กศผ'!AA18/10^6</f>
        <v>0.21732876432889214</v>
      </c>
      <c r="M45" s="21">
        <f>+'[9]น้ำจำหน่าย-กศผ'!AB18/10^6</f>
        <v>0.20690481796669538</v>
      </c>
      <c r="N45" s="21">
        <f>+'[9]น้ำจำหน่าย-กศผ'!AC18/10^6</f>
        <v>0.20966989360442179</v>
      </c>
      <c r="O45" s="22">
        <f t="shared" si="2"/>
        <v>2.5420199999999999</v>
      </c>
    </row>
    <row r="46" spans="1:15">
      <c r="A46" s="10">
        <v>1018</v>
      </c>
      <c r="B46" s="10" t="s">
        <v>27</v>
      </c>
      <c r="C46" s="21">
        <f>+'[9]น้ำจำหน่าย-กศผ'!R19/10^6</f>
        <v>8.7762923870291831E-2</v>
      </c>
      <c r="D46" s="21">
        <f>+'[9]น้ำจำหน่าย-กศผ'!S19/10^6</f>
        <v>8.9865395472584833E-2</v>
      </c>
      <c r="E46" s="21">
        <f>+'[9]น้ำจำหน่าย-กศผ'!T19/10^6</f>
        <v>8.7116599875109862E-2</v>
      </c>
      <c r="F46" s="21">
        <f>+'[9]น้ำจำหน่าย-กศผ'!U19/10^6</f>
        <v>9.2621865541866313E-2</v>
      </c>
      <c r="G46" s="21">
        <f>+'[9]น้ำจำหน่าย-กศผ'!V19/10^6</f>
        <v>8.6157290899297703E-2</v>
      </c>
      <c r="H46" s="21">
        <f>+'[9]น้ำจำหน่าย-กศผ'!W19/10^6</f>
        <v>8.7075891807266687E-2</v>
      </c>
      <c r="I46" s="21">
        <f>+'[9]น้ำจำหน่าย-กศผ'!X19/10^6</f>
        <v>0.10494406420891572</v>
      </c>
      <c r="J46" s="21">
        <f>+'[9]น้ำจำหน่าย-กศผ'!Y19/10^6</f>
        <v>0.11176633597220453</v>
      </c>
      <c r="K46" s="21">
        <f>+'[9]น้ำจำหน่าย-กศผ'!Z19/10^6</f>
        <v>0.10375385373353417</v>
      </c>
      <c r="L46" s="21">
        <f>+'[9]น้ำจำหน่าย-กศผ'!AA19/10^6</f>
        <v>9.6587231757014697E-2</v>
      </c>
      <c r="M46" s="21">
        <f>+'[9]น้ำจำหน่าย-กศผ'!AB19/10^6</f>
        <v>9.1072956927702786E-2</v>
      </c>
      <c r="N46" s="21">
        <f>+'[9]น้ำจำหน่าย-กศผ'!AC19/10^6</f>
        <v>8.8745589934210695E-2</v>
      </c>
      <c r="O46" s="22">
        <f t="shared" si="2"/>
        <v>1.1274699999999998</v>
      </c>
    </row>
    <row r="47" spans="1:15">
      <c r="A47" s="10">
        <v>1019</v>
      </c>
      <c r="B47" s="10" t="s">
        <v>28</v>
      </c>
      <c r="C47" s="21">
        <f>+'[9]น้ำจำหน่าย-กศผ'!R20/10^6</f>
        <v>5.5294957981812179E-2</v>
      </c>
      <c r="D47" s="21">
        <f>+'[9]น้ำจำหน่าย-กศผ'!S20/10^6</f>
        <v>5.6395951757271433E-2</v>
      </c>
      <c r="E47" s="21">
        <f>+'[9]น้ำจำหน่าย-กศผ'!T20/10^6</f>
        <v>5.6632388556938085E-2</v>
      </c>
      <c r="F47" s="21">
        <f>+'[9]น้ำจำหน่าย-กศผ'!U20/10^6</f>
        <v>5.7306709027251761E-2</v>
      </c>
      <c r="G47" s="21">
        <f>+'[9]น้ำจำหน่าย-กศผ'!V20/10^6</f>
        <v>5.2878614654184392E-2</v>
      </c>
      <c r="H47" s="21">
        <f>+'[9]น้ำจำหน่าย-กศผ'!W20/10^6</f>
        <v>5.6157816417377278E-2</v>
      </c>
      <c r="I47" s="21">
        <f>+'[9]น้ำจำหน่าย-กศผ'!X20/10^6</f>
        <v>6.518861509889802E-2</v>
      </c>
      <c r="J47" s="21">
        <f>+'[9]น้ำจำหน่าย-กศผ'!Y20/10^6</f>
        <v>6.901712477166129E-2</v>
      </c>
      <c r="K47" s="21">
        <f>+'[9]น้ำจำหน่าย-กศผ'!Z20/10^6</f>
        <v>6.251307453255521E-2</v>
      </c>
      <c r="L47" s="21">
        <f>+'[9]น้ำจำหน่าย-กศผ'!AA20/10^6</f>
        <v>5.797695300101946E-2</v>
      </c>
      <c r="M47" s="21">
        <f>+'[9]น้ำจำหน่าย-กศผ'!AB20/10^6</f>
        <v>5.4748707444651275E-2</v>
      </c>
      <c r="N47" s="21">
        <f>+'[9]น้ำจำหน่าย-กศผ'!AC20/10^6</f>
        <v>5.865908675637959E-2</v>
      </c>
      <c r="O47" s="22">
        <f t="shared" si="2"/>
        <v>0.70276999999999989</v>
      </c>
    </row>
    <row r="48" spans="1:15">
      <c r="A48" s="10">
        <v>1020</v>
      </c>
      <c r="B48" s="10" t="s">
        <v>29</v>
      </c>
      <c r="C48" s="21">
        <f>+'[9]น้ำจำหน่าย-กศผ'!R21/10^6</f>
        <v>0.26653554900378479</v>
      </c>
      <c r="D48" s="21">
        <f>+'[9]น้ำจำหน่าย-กศผ'!S21/10^6</f>
        <v>0.28212256962019794</v>
      </c>
      <c r="E48" s="21">
        <f>+'[9]น้ำจำหน่าย-กศผ'!T21/10^6</f>
        <v>0.27773770822567595</v>
      </c>
      <c r="F48" s="21">
        <f>+'[9]น้ำจำหน่าย-กศผ'!U21/10^6</f>
        <v>0.29574214405365484</v>
      </c>
      <c r="G48" s="21">
        <f>+'[9]น้ำจำหน่าย-กศผ'!V21/10^6</f>
        <v>0.2676985253358885</v>
      </c>
      <c r="H48" s="21">
        <f>+'[9]น้ำจำหน่าย-กศผ'!W21/10^6</f>
        <v>0.27005018097873318</v>
      </c>
      <c r="I48" s="21">
        <f>+'[9]น้ำจำหน่าย-กศผ'!X21/10^6</f>
        <v>0.30934769868058254</v>
      </c>
      <c r="J48" s="21">
        <f>+'[9]น้ำจำหน่าย-กศผ'!Y21/10^6</f>
        <v>0.29972043105882495</v>
      </c>
      <c r="K48" s="21">
        <f>+'[9]น้ำจำหน่าย-กศผ'!Z21/10^6</f>
        <v>0.30476255433564087</v>
      </c>
      <c r="L48" s="21">
        <f>+'[9]น้ำจำหน่าย-กศผ'!AA21/10^6</f>
        <v>0.29958357104270472</v>
      </c>
      <c r="M48" s="21">
        <f>+'[9]น้ำจำหน่าย-กศผ'!AB21/10^6</f>
        <v>0.28105539529937834</v>
      </c>
      <c r="N48" s="21">
        <f>+'[9]น้ำจำหน่าย-กศผ'!AC21/10^6</f>
        <v>0.28927367236493329</v>
      </c>
      <c r="O48" s="22">
        <f t="shared" si="2"/>
        <v>3.4436300000000002</v>
      </c>
    </row>
    <row r="49" spans="1:15">
      <c r="A49" s="10">
        <v>1021</v>
      </c>
      <c r="B49" s="10" t="s">
        <v>30</v>
      </c>
      <c r="C49" s="21">
        <f>+'[9]น้ำจำหน่าย-กศผ'!R22/10^6</f>
        <v>7.2493212236422647E-2</v>
      </c>
      <c r="D49" s="21">
        <f>+'[9]น้ำจำหน่าย-กศผ'!S22/10^6</f>
        <v>7.5748355101921447E-2</v>
      </c>
      <c r="E49" s="21">
        <f>+'[9]น้ำจำหน่าย-กศผ'!T22/10^6</f>
        <v>7.168836551340918E-2</v>
      </c>
      <c r="F49" s="21">
        <f>+'[9]น้ำจำหน่าย-กศผ'!U22/10^6</f>
        <v>8.206366958149329E-2</v>
      </c>
      <c r="G49" s="21">
        <f>+'[9]น้ำจำหน่าย-กศผ'!V22/10^6</f>
        <v>6.9849968765536785E-2</v>
      </c>
      <c r="H49" s="21">
        <f>+'[9]น้ำจำหน่าย-กศผ'!W22/10^6</f>
        <v>7.1365887111397047E-2</v>
      </c>
      <c r="I49" s="21">
        <f>+'[9]น้ำจำหน่าย-กศผ'!X22/10^6</f>
        <v>8.1769863422337885E-2</v>
      </c>
      <c r="J49" s="21">
        <f>+'[9]น้ำจำหน่าย-กศผ'!Y22/10^6</f>
        <v>8.1412303687889334E-2</v>
      </c>
      <c r="K49" s="21">
        <f>+'[9]น้ำจำหน่าย-กศผ'!Z22/10^6</f>
        <v>8.2425951803000622E-2</v>
      </c>
      <c r="L49" s="21">
        <f>+'[9]น้ำจำหน่าย-กศผ'!AA22/10^6</f>
        <v>8.1606937618810854E-2</v>
      </c>
      <c r="M49" s="21">
        <f>+'[9]น้ำจำหน่าย-กศผ'!AB22/10^6</f>
        <v>7.4722563448659074E-2</v>
      </c>
      <c r="N49" s="21">
        <f>+'[9]น้ำจำหน่าย-กศผ'!AC22/10^6</f>
        <v>7.7572921709121737E-2</v>
      </c>
      <c r="O49" s="22">
        <f t="shared" si="2"/>
        <v>0.92271999999999987</v>
      </c>
    </row>
    <row r="50" spans="1:15">
      <c r="A50" s="10">
        <v>1022</v>
      </c>
      <c r="B50" s="10" t="s">
        <v>31</v>
      </c>
      <c r="C50" s="21">
        <f>+'[9]น้ำจำหน่าย-กศผ'!R23/10^6</f>
        <v>0.37834680992022879</v>
      </c>
      <c r="D50" s="21">
        <f>+'[9]น้ำจำหน่าย-กศผ'!S23/10^6</f>
        <v>0.38795844660699508</v>
      </c>
      <c r="E50" s="21">
        <f>+'[9]น้ำจำหน่าย-กศผ'!T23/10^6</f>
        <v>0.37316713670331764</v>
      </c>
      <c r="F50" s="21">
        <f>+'[9]น้ำจำหน่าย-กศผ'!U23/10^6</f>
        <v>0.39047340577993633</v>
      </c>
      <c r="G50" s="21">
        <f>+'[9]น้ำจำหน่าย-กศผ'!V23/10^6</f>
        <v>0.37380838564158553</v>
      </c>
      <c r="H50" s="21">
        <f>+'[9]น้ำจำหน่าย-กศผ'!W23/10^6</f>
        <v>0.36911559319019921</v>
      </c>
      <c r="I50" s="21">
        <f>+'[9]น้ำจำหน่าย-กศผ'!X23/10^6</f>
        <v>0.44369564817872353</v>
      </c>
      <c r="J50" s="21">
        <f>+'[9]น้ำจำหน่าย-กศผ'!Y23/10^6</f>
        <v>0.43353644806542296</v>
      </c>
      <c r="K50" s="21">
        <f>+'[9]น้ำจำหน่าย-กศผ'!Z23/10^6</f>
        <v>0.43122021573555319</v>
      </c>
      <c r="L50" s="21">
        <f>+'[9]น้ำจำหน่าย-กศผ'!AA23/10^6</f>
        <v>0.42206174722486217</v>
      </c>
      <c r="M50" s="21">
        <f>+'[9]น้ำจำหน่าย-กศผ'!AB23/10^6</f>
        <v>0.39674359254820191</v>
      </c>
      <c r="N50" s="21">
        <f>+'[9]น้ำจำหน่าย-กศผ'!AC23/10^6</f>
        <v>0.41329257040497364</v>
      </c>
      <c r="O50" s="22">
        <f t="shared" si="2"/>
        <v>4.8134199999999989</v>
      </c>
    </row>
    <row r="51" spans="1:15">
      <c r="A51" s="10">
        <v>1023</v>
      </c>
      <c r="B51" s="10" t="s">
        <v>32</v>
      </c>
      <c r="C51" s="21">
        <f>+'[9]น้ำจำหน่าย-กศผ'!R24/10^6</f>
        <v>8.0570731935233897E-2</v>
      </c>
      <c r="D51" s="21">
        <f>+'[9]น้ำจำหน่าย-กศผ'!S24/10^6</f>
        <v>8.3919695124463817E-2</v>
      </c>
      <c r="E51" s="21">
        <f>+'[9]น้ำจำหน่าย-กศผ'!T24/10^6</f>
        <v>7.9930661777705095E-2</v>
      </c>
      <c r="F51" s="21">
        <f>+'[9]น้ำจำหน่าย-กศผ'!U24/10^6</f>
        <v>9.1926793077825919E-2</v>
      </c>
      <c r="G51" s="21">
        <f>+'[9]น้ำจำหน่าย-กศผ'!V24/10^6</f>
        <v>8.1246745557332301E-2</v>
      </c>
      <c r="H51" s="21">
        <f>+'[9]น้ำจำหน่าย-กศผ'!W24/10^6</f>
        <v>7.9941721305264987E-2</v>
      </c>
      <c r="I51" s="21">
        <f>+'[9]น้ำจำหน่าย-กศผ'!X24/10^6</f>
        <v>9.5139585833974694E-2</v>
      </c>
      <c r="J51" s="21">
        <f>+'[9]น้ำจำหน่าย-กศผ'!Y24/10^6</f>
        <v>9.4317033471707695E-2</v>
      </c>
      <c r="K51" s="21">
        <f>+'[9]น้ำจำหน่าย-กศผ'!Z24/10^6</f>
        <v>9.2662942881031274E-2</v>
      </c>
      <c r="L51" s="21">
        <f>+'[9]น้ำจำหน่าย-กศผ'!AA24/10^6</f>
        <v>9.07216501840339E-2</v>
      </c>
      <c r="M51" s="21">
        <f>+'[9]น้ำจำหน่าย-กศผ'!AB24/10^6</f>
        <v>8.504707571510034E-2</v>
      </c>
      <c r="N51" s="21">
        <f>+'[9]น้ำจำหน่าย-กศผ'!AC24/10^6</f>
        <v>8.4595363136325971E-2</v>
      </c>
      <c r="O51" s="22">
        <f t="shared" si="2"/>
        <v>1.0400199999999997</v>
      </c>
    </row>
    <row r="52" spans="1:15">
      <c r="A52" s="10">
        <v>1024</v>
      </c>
      <c r="B52" s="10" t="s">
        <v>33</v>
      </c>
      <c r="C52" s="21">
        <f>+'[9]น้ำจำหน่าย-กศผ'!R25/10^6</f>
        <v>0.61724209201322189</v>
      </c>
      <c r="D52" s="21">
        <f>+'[9]น้ำจำหน่าย-กศผ'!S25/10^6</f>
        <v>0.64501506770778516</v>
      </c>
      <c r="E52" s="21">
        <f>+'[9]น้ำจำหน่าย-กศผ'!T25/10^6</f>
        <v>0.62537177634279861</v>
      </c>
      <c r="F52" s="21">
        <f>+'[9]น้ำจำหน่าย-กศผ'!U25/10^6</f>
        <v>0.65712261412677164</v>
      </c>
      <c r="G52" s="21">
        <f>+'[9]น้ำจำหน่าย-กศผ'!V25/10^6</f>
        <v>0.6462865827311981</v>
      </c>
      <c r="H52" s="21">
        <f>+'[9]น้ำจำหน่าย-กศผ'!W25/10^6</f>
        <v>0.62219186738151289</v>
      </c>
      <c r="I52" s="21">
        <f>+'[9]น้ำจำหน่าย-กศผ'!X25/10^6</f>
        <v>0.68270172937429752</v>
      </c>
      <c r="J52" s="21">
        <f>+'[9]น้ำจำหน่าย-กศผ'!Y25/10^6</f>
        <v>0.67269377513585216</v>
      </c>
      <c r="K52" s="21">
        <f>+'[9]น้ำจำหน่าย-กศผ'!Z25/10^6</f>
        <v>0.68736714295415269</v>
      </c>
      <c r="L52" s="21">
        <f>+'[9]น้ำจำหน่าย-กศผ'!AA25/10^6</f>
        <v>0.68162277310532293</v>
      </c>
      <c r="M52" s="21">
        <f>+'[9]น้ำจำหน่าย-กศผ'!AB25/10^6</f>
        <v>0.6497616411900512</v>
      </c>
      <c r="N52" s="21">
        <f>+'[9]น้ำจำหน่าย-กศผ'!AC25/10^6</f>
        <v>0.68025293793703556</v>
      </c>
      <c r="O52" s="22">
        <f t="shared" si="2"/>
        <v>7.8676300000000001</v>
      </c>
    </row>
    <row r="53" spans="1:15">
      <c r="A53" s="10">
        <v>1025</v>
      </c>
      <c r="B53" s="10" t="s">
        <v>34</v>
      </c>
      <c r="C53" s="21">
        <f>+'[9]น้ำจำหน่าย-กศผ'!R26/10^6</f>
        <v>0.10186818999323241</v>
      </c>
      <c r="D53" s="21">
        <f>+'[9]น้ำจำหน่าย-กศผ'!S26/10^6</f>
        <v>0.10440334205549427</v>
      </c>
      <c r="E53" s="21">
        <f>+'[9]น้ำจำหน่าย-กศผ'!T26/10^6</f>
        <v>0.10019323968405537</v>
      </c>
      <c r="F53" s="21">
        <f>+'[9]น้ำจำหน่าย-กศผ'!U26/10^6</f>
        <v>0.10663850301760502</v>
      </c>
      <c r="G53" s="21">
        <f>+'[9]น้ำจำหน่าย-กศผ'!V26/10^6</f>
        <v>0.10164395422140228</v>
      </c>
      <c r="H53" s="21">
        <f>+'[9]น้ำจำหน่าย-กศผ'!W26/10^6</f>
        <v>0.10174773902120206</v>
      </c>
      <c r="I53" s="21">
        <f>+'[9]น้ำจำหน่าย-กศผ'!X26/10^6</f>
        <v>0.11766317594815838</v>
      </c>
      <c r="J53" s="21">
        <f>+'[9]น้ำจำหน่าย-กศผ'!Y26/10^6</f>
        <v>0.12284446162867235</v>
      </c>
      <c r="K53" s="21">
        <f>+'[9]น้ำจำหน่าย-กศผ'!Z26/10^6</f>
        <v>0.11801165045843492</v>
      </c>
      <c r="L53" s="21">
        <f>+'[9]น้ำจำหน่าย-กศผ'!AA26/10^6</f>
        <v>0.11362011407566727</v>
      </c>
      <c r="M53" s="21">
        <f>+'[9]น้ำจำหน่าย-กศผ'!AB26/10^6</f>
        <v>0.10914183784197207</v>
      </c>
      <c r="N53" s="21">
        <f>+'[9]น้ำจำหน่าย-กศผ'!AC26/10^6</f>
        <v>0.10966379205410368</v>
      </c>
      <c r="O53" s="22">
        <f t="shared" si="2"/>
        <v>1.3074399999999999</v>
      </c>
    </row>
    <row r="54" spans="1:15">
      <c r="A54" s="10">
        <v>1026</v>
      </c>
      <c r="B54" s="10" t="s">
        <v>35</v>
      </c>
      <c r="C54" s="21">
        <f>+'[9]น้ำจำหน่าย-กศผ'!R27/10^6</f>
        <v>4.1670995214403567E-2</v>
      </c>
      <c r="D54" s="21">
        <f>+'[9]น้ำจำหน่าย-กศผ'!S27/10^6</f>
        <v>4.0868802142851983E-2</v>
      </c>
      <c r="E54" s="21">
        <f>+'[9]น้ำจำหน่าย-กศผ'!T27/10^6</f>
        <v>4.288086600657514E-2</v>
      </c>
      <c r="F54" s="21">
        <f>+'[9]น้ำจำหน่าย-กศผ'!U27/10^6</f>
        <v>4.2712245378674712E-2</v>
      </c>
      <c r="G54" s="21">
        <f>+'[9]น้ำจำหน่าย-กศผ'!V27/10^6</f>
        <v>4.1162643152653139E-2</v>
      </c>
      <c r="H54" s="21">
        <f>+'[9]น้ำจำหน่าย-กศผ'!W27/10^6</f>
        <v>3.966213300817218E-2</v>
      </c>
      <c r="I54" s="21">
        <f>+'[9]น้ำจำหน่าย-กศผ'!X27/10^6</f>
        <v>4.7092863438241893E-2</v>
      </c>
      <c r="J54" s="21">
        <f>+'[9]น้ำจำหน่าย-กศผ'!Y27/10^6</f>
        <v>4.5319461796147667E-2</v>
      </c>
      <c r="K54" s="21">
        <f>+'[9]น้ำจำหน่าย-กศผ'!Z27/10^6</f>
        <v>4.4795812926380969E-2</v>
      </c>
      <c r="L54" s="21">
        <f>+'[9]น้ำจำหน่าย-กศผ'!AA27/10^6</f>
        <v>4.4982220540346833E-2</v>
      </c>
      <c r="M54" s="21">
        <f>+'[9]น้ำจำหน่าย-กศผ'!AB27/10^6</f>
        <v>4.2206739234694778E-2</v>
      </c>
      <c r="N54" s="21">
        <f>+'[9]น้ำจำหน่าย-กศผ'!AC27/10^6</f>
        <v>4.4675217160857247E-2</v>
      </c>
      <c r="O54" s="22">
        <f t="shared" si="2"/>
        <v>0.5180300000000001</v>
      </c>
    </row>
    <row r="55" spans="1:15">
      <c r="A55" s="10">
        <v>1027</v>
      </c>
      <c r="B55" s="10" t="s">
        <v>36</v>
      </c>
      <c r="C55" s="21">
        <f>+'[9]น้ำจำหน่าย-กศผ'!R28/10^6</f>
        <v>6.3136685731502454E-2</v>
      </c>
      <c r="D55" s="21">
        <f>+'[9]น้ำจำหน่าย-กศผ'!S28/10^6</f>
        <v>6.5961315380677538E-2</v>
      </c>
      <c r="E55" s="21">
        <f>+'[9]น้ำจำหน่าย-กศผ'!T28/10^6</f>
        <v>6.1085073572659715E-2</v>
      </c>
      <c r="F55" s="21">
        <f>+'[9]น้ำจำหน่าย-กศผ'!U28/10^6</f>
        <v>6.4951273813415061E-2</v>
      </c>
      <c r="G55" s="21">
        <f>+'[9]น้ำจำหน่าย-กศผ'!V28/10^6</f>
        <v>6.1869218953927753E-2</v>
      </c>
      <c r="H55" s="21">
        <f>+'[9]น้ำจำหน่าย-กศผ'!W28/10^6</f>
        <v>6.4143018001786359E-2</v>
      </c>
      <c r="I55" s="21">
        <f>+'[9]น้ำจำหน่าย-กศผ'!X28/10^6</f>
        <v>7.2671433614896502E-2</v>
      </c>
      <c r="J55" s="21">
        <f>+'[9]น้ำจำหน่าย-กศผ'!Y28/10^6</f>
        <v>7.2678852208853645E-2</v>
      </c>
      <c r="K55" s="21">
        <f>+'[9]น้ำจำหน่าย-กศผ'!Z28/10^6</f>
        <v>7.0927693105274428E-2</v>
      </c>
      <c r="L55" s="21">
        <f>+'[9]น้ำจำหน่าย-กศผ'!AA28/10^6</f>
        <v>6.8455075739364893E-2</v>
      </c>
      <c r="M55" s="21">
        <f>+'[9]น้ำจำหน่าย-กศผ'!AB28/10^6</f>
        <v>6.7827091760894312E-2</v>
      </c>
      <c r="N55" s="21">
        <f>+'[9]น้ำจำหน่าย-กศผ'!AC28/10^6</f>
        <v>6.4063268116747285E-2</v>
      </c>
      <c r="O55" s="22">
        <f t="shared" si="2"/>
        <v>0.79777000000000009</v>
      </c>
    </row>
    <row r="56" spans="1:15">
      <c r="A56" s="10">
        <v>1028</v>
      </c>
      <c r="B56" s="10" t="s">
        <v>37</v>
      </c>
      <c r="C56" s="21">
        <f>+'[9]น้ำจำหน่าย-กศผ'!R29/10^6</f>
        <v>0.31263564943244226</v>
      </c>
      <c r="D56" s="21">
        <f>+'[9]น้ำจำหน่าย-กศผ'!S29/10^6</f>
        <v>0.3153564064059009</v>
      </c>
      <c r="E56" s="21">
        <f>+'[9]น้ำจำหน่าย-กศผ'!T29/10^6</f>
        <v>0.30717543612488268</v>
      </c>
      <c r="F56" s="21">
        <f>+'[9]น้ำจำหน่าย-กศผ'!U29/10^6</f>
        <v>0.32361459812068283</v>
      </c>
      <c r="G56" s="21">
        <f>+'[9]น้ำจำหน่าย-กศผ'!V29/10^6</f>
        <v>0.31758163032233788</v>
      </c>
      <c r="H56" s="21">
        <f>+'[9]น้ำจำหน่าย-กศผ'!W29/10^6</f>
        <v>0.30153792517567723</v>
      </c>
      <c r="I56" s="21">
        <f>+'[9]น้ำจำหน่าย-กศผ'!X29/10^6</f>
        <v>0.34873926685038786</v>
      </c>
      <c r="J56" s="21">
        <f>+'[9]น้ำจำหน่าย-กศผ'!Y29/10^6</f>
        <v>0.34683816518508459</v>
      </c>
      <c r="K56" s="21">
        <f>+'[9]น้ำจำหน่าย-กศผ'!Z29/10^6</f>
        <v>0.35283511939997025</v>
      </c>
      <c r="L56" s="21">
        <f>+'[9]น้ำจำหน่าย-กศผ'!AA29/10^6</f>
        <v>0.34196351889319487</v>
      </c>
      <c r="M56" s="21">
        <f>+'[9]น้ำจำหน่าย-กศผ'!AB29/10^6</f>
        <v>0.32719033141684345</v>
      </c>
      <c r="N56" s="21">
        <f>+'[9]น้ำจำหน่าย-กศผ'!AC29/10^6</f>
        <v>0.32700195267259485</v>
      </c>
      <c r="O56" s="22">
        <f t="shared" si="2"/>
        <v>3.9224699999999992</v>
      </c>
    </row>
    <row r="57" spans="1:15">
      <c r="A57" s="10">
        <v>1029</v>
      </c>
      <c r="B57" s="10" t="s">
        <v>38</v>
      </c>
      <c r="C57" s="21">
        <f>+'[9]น้ำจำหน่าย-กศผ'!R30/10^6</f>
        <v>4.9889574224218601E-2</v>
      </c>
      <c r="D57" s="21">
        <f>+'[9]น้ำจำหน่าย-กศผ'!S30/10^6</f>
        <v>5.2278051248188358E-2</v>
      </c>
      <c r="E57" s="21">
        <f>+'[9]น้ำจำหน่าย-กศผ'!T30/10^6</f>
        <v>5.1536393169493121E-2</v>
      </c>
      <c r="F57" s="21">
        <f>+'[9]น้ำจำหน่าย-กศผ'!U30/10^6</f>
        <v>5.4531717079263325E-2</v>
      </c>
      <c r="G57" s="21">
        <f>+'[9]น้ำจำหน่าย-กศผ'!V30/10^6</f>
        <v>5.2502867581528931E-2</v>
      </c>
      <c r="H57" s="21">
        <f>+'[9]น้ำจำหน่าย-กศผ'!W30/10^6</f>
        <v>5.3352610435868676E-2</v>
      </c>
      <c r="I57" s="21">
        <f>+'[9]น้ำจำหน่าย-กศผ'!X30/10^6</f>
        <v>5.9831015370226642E-2</v>
      </c>
      <c r="J57" s="21">
        <f>+'[9]น้ำจำหน่าย-กศผ'!Y30/10^6</f>
        <v>6.5275343778327513E-2</v>
      </c>
      <c r="K57" s="21">
        <f>+'[9]น้ำจำหน่าย-กศผ'!Z30/10^6</f>
        <v>5.9662403120221211E-2</v>
      </c>
      <c r="L57" s="21">
        <f>+'[9]น้ำจำหน่าย-กศผ'!AA30/10^6</f>
        <v>5.8139390372503132E-2</v>
      </c>
      <c r="M57" s="21">
        <f>+'[9]น้ำจำหน่าย-กศผ'!AB30/10^6</f>
        <v>5.4330089843242835E-2</v>
      </c>
      <c r="N57" s="21">
        <f>+'[9]น้ำจำหน่าย-กศผ'!AC30/10^6</f>
        <v>5.7690543776917569E-2</v>
      </c>
      <c r="O57" s="22">
        <f t="shared" si="2"/>
        <v>0.66901999999999995</v>
      </c>
    </row>
    <row r="58" spans="1:15">
      <c r="A58" s="15">
        <v>1030</v>
      </c>
      <c r="B58" s="15" t="s">
        <v>18</v>
      </c>
      <c r="C58" s="23">
        <f>+'[9]น้ำจำหน่าย-กศผ'!R31/10^6</f>
        <v>6.2678715352871964E-2</v>
      </c>
      <c r="D58" s="23">
        <f>+'[9]น้ำจำหน่าย-กศผ'!S31/10^6</f>
        <v>6.5451614745789699E-2</v>
      </c>
      <c r="E58" s="23">
        <f>+'[9]น้ำจำหน่าย-กศผ'!T31/10^6</f>
        <v>6.4067739222551143E-2</v>
      </c>
      <c r="F58" s="23">
        <f>+'[9]น้ำจำหน่าย-กศผ'!U31/10^6</f>
        <v>6.9835260128429319E-2</v>
      </c>
      <c r="G58" s="23">
        <f>+'[9]น้ำจำหน่าย-กศผ'!V31/10^6</f>
        <v>6.695905058360313E-2</v>
      </c>
      <c r="H58" s="23">
        <f>+'[9]น้ำจำหน่าย-กศผ'!W31/10^6</f>
        <v>6.5268333612503643E-2</v>
      </c>
      <c r="I58" s="23">
        <f>+'[9]น้ำจำหน่าย-กศผ'!X31/10^6</f>
        <v>7.7917820817106132E-2</v>
      </c>
      <c r="J58" s="23">
        <f>+'[9]น้ำจำหน่าย-กศผ'!Y31/10^6</f>
        <v>7.8189310286074801E-2</v>
      </c>
      <c r="K58" s="23">
        <f>+'[9]น้ำจำหน่าย-กศผ'!Z31/10^6</f>
        <v>7.5436317832727459E-2</v>
      </c>
      <c r="L58" s="23">
        <f>+'[9]น้ำจำหน่าย-กศผ'!AA31/10^6</f>
        <v>6.8931553716552546E-2</v>
      </c>
      <c r="M58" s="23">
        <f>+'[9]น้ำจำหน่าย-กศผ'!AB31/10^6</f>
        <v>6.9317336476502969E-2</v>
      </c>
      <c r="N58" s="23">
        <f>+'[9]น้ำจำหน่าย-กศผ'!AC31/10^6</f>
        <v>6.9916947225287143E-2</v>
      </c>
      <c r="O58" s="24">
        <f t="shared" si="2"/>
        <v>0.83396999999999999</v>
      </c>
    </row>
    <row r="59" spans="1:15">
      <c r="A59" s="4">
        <v>10300</v>
      </c>
      <c r="B59" s="4" t="s">
        <v>58</v>
      </c>
      <c r="C59" s="18">
        <f>SUM(C32:C58)</f>
        <v>7.4022805054536303</v>
      </c>
      <c r="D59" s="18">
        <f t="shared" ref="D59:N59" si="3">SUM(D32:D58)</f>
        <v>7.663296585382656</v>
      </c>
      <c r="E59" s="18">
        <f t="shared" si="3"/>
        <v>7.5600066683530205</v>
      </c>
      <c r="F59" s="18">
        <f t="shared" si="3"/>
        <v>7.9410403742785309</v>
      </c>
      <c r="G59" s="18">
        <f t="shared" si="3"/>
        <v>7.6476688076698682</v>
      </c>
      <c r="H59" s="18">
        <f t="shared" si="3"/>
        <v>7.5167024602627253</v>
      </c>
      <c r="I59" s="18">
        <f t="shared" si="3"/>
        <v>8.6198170172919344</v>
      </c>
      <c r="J59" s="18">
        <f t="shared" si="3"/>
        <v>8.7298927480808661</v>
      </c>
      <c r="K59" s="18">
        <f t="shared" si="3"/>
        <v>8.4173835772514209</v>
      </c>
      <c r="L59" s="18">
        <f t="shared" si="3"/>
        <v>8.0330373389132319</v>
      </c>
      <c r="M59" s="18">
        <f t="shared" si="3"/>
        <v>7.7995320563332626</v>
      </c>
      <c r="N59" s="18">
        <f t="shared" si="3"/>
        <v>7.9993418607288422</v>
      </c>
      <c r="O59" s="18">
        <f t="shared" si="2"/>
        <v>95.329999999999984</v>
      </c>
    </row>
    <row r="60" spans="1:15">
      <c r="A60" s="32"/>
      <c r="B60" s="32"/>
      <c r="C60"/>
      <c r="D60"/>
      <c r="E60"/>
      <c r="F60"/>
      <c r="G60"/>
      <c r="H60"/>
      <c r="I60"/>
      <c r="J60"/>
      <c r="K60"/>
      <c r="L60"/>
      <c r="M60"/>
      <c r="N60"/>
      <c r="O60" s="32"/>
    </row>
    <row r="61" spans="1:15">
      <c r="A61" s="3" t="s">
        <v>55</v>
      </c>
      <c r="B61" s="3" t="s">
        <v>40</v>
      </c>
      <c r="C61" s="3" t="s">
        <v>0</v>
      </c>
      <c r="D61" s="3" t="s">
        <v>1</v>
      </c>
      <c r="E61" s="3" t="s">
        <v>2</v>
      </c>
      <c r="F61" s="3" t="s">
        <v>3</v>
      </c>
      <c r="G61" s="3" t="s">
        <v>4</v>
      </c>
      <c r="H61" s="3" t="s">
        <v>5</v>
      </c>
      <c r="I61" s="3" t="s">
        <v>6</v>
      </c>
      <c r="J61" s="3" t="s">
        <v>7</v>
      </c>
      <c r="K61" s="3" t="s">
        <v>8</v>
      </c>
      <c r="L61" s="3" t="s">
        <v>9</v>
      </c>
      <c r="M61" s="3" t="s">
        <v>10</v>
      </c>
      <c r="N61" s="3" t="s">
        <v>11</v>
      </c>
      <c r="O61" s="3" t="s">
        <v>58</v>
      </c>
    </row>
    <row r="62" spans="1:15">
      <c r="A62" s="7">
        <v>1004</v>
      </c>
      <c r="B62" s="7" t="s">
        <v>99</v>
      </c>
      <c r="C62" s="19">
        <f>+'[9]ปริมาณน้ำสูญเสีย-กศผ'!R5/10^6</f>
        <v>1.1076410638757921</v>
      </c>
      <c r="D62" s="19">
        <f>+'[9]ปริมาณน้ำสูญเสีย-กศผ'!S5/10^6</f>
        <v>1.0523736830775445</v>
      </c>
      <c r="E62" s="19">
        <f>+'[9]ปริมาณน้ำสูญเสีย-กศผ'!T5/10^6</f>
        <v>1.203283057522317</v>
      </c>
      <c r="F62" s="19">
        <f>+'[9]ปริมาณน้ำสูญเสีย-กศผ'!U5/10^6</f>
        <v>1.0314425249664592</v>
      </c>
      <c r="G62" s="19">
        <f>+'[9]ปริมาณน้ำสูญเสีย-กศผ'!V5/10^6</f>
        <v>0.93923951788239279</v>
      </c>
      <c r="H62" s="19">
        <f>+'[9]ปริมาณน้ำสูญเสีย-กศผ'!W5/10^6</f>
        <v>1.4310457114430573</v>
      </c>
      <c r="I62" s="19">
        <f>+'[9]ปริมาณน้ำสูญเสีย-กศผ'!X5/10^6</f>
        <v>0.80937739227386984</v>
      </c>
      <c r="J62" s="19">
        <f>+'[9]ปริมาณน้ำสูญเสีย-กศผ'!Y5/10^6</f>
        <v>1.002843086752236</v>
      </c>
      <c r="K62" s="19">
        <f>+'[9]ปริมาณน้ำสูญเสีย-กศผ'!Z5/10^6</f>
        <v>0.84816790910932605</v>
      </c>
      <c r="L62" s="19">
        <f>+'[9]ปริมาณน้ำสูญเสีย-กศผ'!AA5/10^6</f>
        <v>1.0853947669311641</v>
      </c>
      <c r="M62" s="19">
        <f>+'[9]ปริมาณน้ำสูญเสีย-กศผ'!AB5/10^6</f>
        <v>1.0378737418048498</v>
      </c>
      <c r="N62" s="19">
        <f>+'[9]ปริมาณน้ำสูญเสีย-กศผ'!AC5/10^6</f>
        <v>0.75349754436100091</v>
      </c>
      <c r="O62" s="20">
        <f>SUM(C62:N62)</f>
        <v>12.302180000000011</v>
      </c>
    </row>
    <row r="63" spans="1:15">
      <c r="A63" s="10">
        <v>1005</v>
      </c>
      <c r="B63" s="10" t="s">
        <v>13</v>
      </c>
      <c r="C63" s="21">
        <f>+'[9]ปริมาณน้ำสูญเสีย-กศผ'!R6/10^6</f>
        <v>9.3323951523683422E-3</v>
      </c>
      <c r="D63" s="21">
        <f>+'[9]ปริมาณน้ำสูญเสีย-กศผ'!S6/10^6</f>
        <v>9.1922828156671826E-3</v>
      </c>
      <c r="E63" s="21">
        <f>+'[9]ปริมาณน้ำสูญเสีย-กศผ'!T6/10^6</f>
        <v>1.0382187222930611E-2</v>
      </c>
      <c r="F63" s="21">
        <f>+'[9]ปริมาณน้ำสูญเสีย-กศผ'!U6/10^6</f>
        <v>9.5705796214306978E-3</v>
      </c>
      <c r="G63" s="21">
        <f>+'[9]ปริมาณน้ำสูญเสีย-กศผ'!V6/10^6</f>
        <v>7.5170966358474615E-3</v>
      </c>
      <c r="H63" s="21">
        <f>+'[9]ปริมาณน้ำสูญเสีย-กศผ'!W6/10^6</f>
        <v>1.1044851918939152E-2</v>
      </c>
      <c r="I63" s="21">
        <f>+'[9]ปริมาณน้ำสูญเสีย-กศผ'!X6/10^6</f>
        <v>1.1301901429427977E-2</v>
      </c>
      <c r="J63" s="21">
        <f>+'[9]ปริมาณน้ำสูญเสีย-กศผ'!Y6/10^6</f>
        <v>1.1569736395606059E-2</v>
      </c>
      <c r="K63" s="21">
        <f>+'[9]ปริมาณน้ำสูญเสีย-กศผ'!Z6/10^6</f>
        <v>9.6726382918977689E-3</v>
      </c>
      <c r="L63" s="21">
        <f>+'[9]ปริมาณน้ำสูญเสีย-กศผ'!AA6/10^6</f>
        <v>9.3430207113199652E-3</v>
      </c>
      <c r="M63" s="21">
        <f>+'[9]ปริมาณน้ำสูญเสีย-กศผ'!AB6/10^6</f>
        <v>9.4314635227933253E-3</v>
      </c>
      <c r="N63" s="21">
        <f>+'[9]ปริมาณน้ำสูญเสีย-กศผ'!AC6/10^6</f>
        <v>8.1518462817713883E-3</v>
      </c>
      <c r="O63" s="22">
        <f t="shared" ref="O63:O89" si="4">SUM(C63:N63)</f>
        <v>0.11650999999999993</v>
      </c>
    </row>
    <row r="64" spans="1:15">
      <c r="A64" s="10">
        <v>1006</v>
      </c>
      <c r="B64" s="10" t="s">
        <v>14</v>
      </c>
      <c r="C64" s="21">
        <f>+'[9]ปริมาณน้ำสูญเสีย-กศผ'!R7/10^6</f>
        <v>0.12585531450683907</v>
      </c>
      <c r="D64" s="21">
        <f>+'[9]ปริมาณน้ำสูญเสีย-กศผ'!S7/10^6</f>
        <v>0.12577516069110939</v>
      </c>
      <c r="E64" s="21">
        <f>+'[9]ปริมาณน้ำสูญเสีย-กศผ'!T7/10^6</f>
        <v>0.1146352969316683</v>
      </c>
      <c r="F64" s="21">
        <f>+'[9]ปริมาณน้ำสูญเสีย-กศผ'!U7/10^6</f>
        <v>0.11401329262317626</v>
      </c>
      <c r="G64" s="21">
        <f>+'[9]ปริมาณน้ำสูญเสีย-กศผ'!V7/10^6</f>
        <v>0.11331883707927619</v>
      </c>
      <c r="H64" s="21">
        <f>+'[9]ปริมาณน้ำสูญเสีย-กศผ'!W7/10^6</f>
        <v>0.11696207463208769</v>
      </c>
      <c r="I64" s="21">
        <f>+'[9]ปริมาณน้ำสูญเสีย-กศผ'!X7/10^6</f>
        <v>0.12436293247379554</v>
      </c>
      <c r="J64" s="21">
        <f>+'[9]ปริมาณน้ำสูญเสีย-กศผ'!Y7/10^6</f>
        <v>0.10236486550384294</v>
      </c>
      <c r="K64" s="21">
        <f>+'[9]ปริมาณน้ำสูญเสีย-กศผ'!Z7/10^6</f>
        <v>0.10012211230429349</v>
      </c>
      <c r="L64" s="21">
        <f>+'[9]ปริมาณน้ำสูญเสีย-กศผ'!AA7/10^6</f>
        <v>0.10046957285823967</v>
      </c>
      <c r="M64" s="21">
        <f>+'[9]ปริมาณน้ำสูญเสีย-กศผ'!AB7/10^6</f>
        <v>0.11946407210105259</v>
      </c>
      <c r="N64" s="21">
        <f>+'[9]ปริมาณน้ำสูญเสีย-กศผ'!AC7/10^6</f>
        <v>0.11855646829461965</v>
      </c>
      <c r="O64" s="22">
        <f t="shared" si="4"/>
        <v>1.3759000000000008</v>
      </c>
    </row>
    <row r="65" spans="1:15">
      <c r="A65" s="10">
        <v>1007</v>
      </c>
      <c r="B65" s="10" t="s">
        <v>15</v>
      </c>
      <c r="C65" s="21">
        <f>+'[9]ปริมาณน้ำสูญเสีย-กศผ'!R8/10^6</f>
        <v>0.14355930917353171</v>
      </c>
      <c r="D65" s="21">
        <f>+'[9]ปริมาณน้ำสูญเสีย-กศผ'!S8/10^6</f>
        <v>0.1407816742376542</v>
      </c>
      <c r="E65" s="21">
        <f>+'[9]ปริมาณน้ำสูญเสีย-กศผ'!T8/10^6</f>
        <v>0.14023171713726038</v>
      </c>
      <c r="F65" s="21">
        <f>+'[9]ปริมาณน้ำสูญเสีย-กศผ'!U8/10^6</f>
        <v>0.1702343675738448</v>
      </c>
      <c r="G65" s="21">
        <f>+'[9]ปริมาณน้ำสูญเสีย-กศผ'!V8/10^6</f>
        <v>0.15138054100248566</v>
      </c>
      <c r="H65" s="21">
        <f>+'[9]ปริมาณน้ำสูญเสีย-กศผ'!W8/10^6</f>
        <v>0.15896713245564043</v>
      </c>
      <c r="I65" s="21">
        <f>+'[9]ปริมาณน้ำสูญเสีย-กศผ'!X8/10^6</f>
        <v>0.12401710461344459</v>
      </c>
      <c r="J65" s="21">
        <f>+'[9]ปริมาณน้ำสูญเสีย-กศผ'!Y8/10^6</f>
        <v>0.1155895254077586</v>
      </c>
      <c r="K65" s="21">
        <f>+'[9]ปริมาณน้ำสูญเสีย-กศผ'!Z8/10^6</f>
        <v>0.13169981444845832</v>
      </c>
      <c r="L65" s="21">
        <f>+'[9]ปริมาณน้ำสูญเสีย-กศผ'!AA8/10^6</f>
        <v>0.13951236331918981</v>
      </c>
      <c r="M65" s="21">
        <f>+'[9]ปริมาณน้ำสูญเสีย-กศผ'!AB8/10^6</f>
        <v>0.15953762981533573</v>
      </c>
      <c r="N65" s="21">
        <f>+'[9]ปริมาณน้ำสูญเสีย-กศผ'!AC8/10^6</f>
        <v>0.14660882081539522</v>
      </c>
      <c r="O65" s="22">
        <f t="shared" si="4"/>
        <v>1.7221199999999994</v>
      </c>
    </row>
    <row r="66" spans="1:15">
      <c r="A66" s="10">
        <v>1008</v>
      </c>
      <c r="B66" s="10" t="s">
        <v>16</v>
      </c>
      <c r="C66" s="21">
        <f>+'[9]ปริมาณน้ำสูญเสีย-กศผ'!R9/10^6</f>
        <v>2.5389493435266412E-2</v>
      </c>
      <c r="D66" s="21">
        <f>+'[9]ปริมาณน้ำสูญเสีย-กศผ'!S9/10^6</f>
        <v>2.4718158543094702E-2</v>
      </c>
      <c r="E66" s="21">
        <f>+'[9]ปริมาณน้ำสูญเสีย-กศผ'!T9/10^6</f>
        <v>3.5681461989803868E-2</v>
      </c>
      <c r="F66" s="21">
        <f>+'[9]ปริมาณน้ำสูญเสีย-กศผ'!U9/10^6</f>
        <v>3.2484235519466963E-2</v>
      </c>
      <c r="G66" s="21">
        <f>+'[9]ปริมาณน้ำสูญเสีย-กศผ'!V9/10^6</f>
        <v>2.6039381735689735E-2</v>
      </c>
      <c r="H66" s="21">
        <f>+'[9]ปริมาณน้ำสูญเสีย-กศผ'!W9/10^6</f>
        <v>3.6638119358019978E-2</v>
      </c>
      <c r="I66" s="21">
        <f>+'[9]ปริมาณน้ำสูญเสีย-กศผ'!X9/10^6</f>
        <v>3.7557255775748304E-2</v>
      </c>
      <c r="J66" s="21">
        <f>+'[9]ปริมาณน้ำสูญเสีย-กศผ'!Y9/10^6</f>
        <v>2.1936362568413258E-2</v>
      </c>
      <c r="K66" s="21">
        <f>+'[9]ปริมาณน้ำสูญเสีย-กศผ'!Z9/10^6</f>
        <v>2.105765855267443E-2</v>
      </c>
      <c r="L66" s="21">
        <f>+'[9]ปริมาณน้ำสูญเสีย-กศผ'!AA9/10^6</f>
        <v>2.8055967487426794E-2</v>
      </c>
      <c r="M66" s="21">
        <f>+'[9]ปริมาณน้ำสูญเสีย-กศผ'!AB9/10^6</f>
        <v>2.4112633747248809E-2</v>
      </c>
      <c r="N66" s="21">
        <f>+'[9]ปริมาณน้ำสูญเสีย-กศผ'!AC9/10^6</f>
        <v>1.9439271287146811E-2</v>
      </c>
      <c r="O66" s="22">
        <f t="shared" si="4"/>
        <v>0.33311000000000002</v>
      </c>
    </row>
    <row r="67" spans="1:15">
      <c r="A67" s="10">
        <v>1009</v>
      </c>
      <c r="B67" s="10" t="s">
        <v>17</v>
      </c>
      <c r="C67" s="21">
        <f>+'[9]ปริมาณน้ำสูญเสีย-กศผ'!R10/10^6</f>
        <v>2.9583883647182941E-2</v>
      </c>
      <c r="D67" s="21">
        <f>+'[9]ปริมาณน้ำสูญเสีย-กศผ'!S10/10^6</f>
        <v>2.7266788400006962E-2</v>
      </c>
      <c r="E67" s="21">
        <f>+'[9]ปริมาณน้ำสูญเสีย-กศผ'!T10/10^6</f>
        <v>3.584669129838524E-2</v>
      </c>
      <c r="F67" s="21">
        <f>+'[9]ปริมาณน้ำสูญเสีย-กศผ'!U10/10^6</f>
        <v>3.1701725700157564E-2</v>
      </c>
      <c r="G67" s="21">
        <f>+'[9]ปริมาณน้ำสูญเสีย-กศผ'!V10/10^6</f>
        <v>2.7581469870938076E-2</v>
      </c>
      <c r="H67" s="21">
        <f>+'[9]ปริมาณน้ำสูญเสีย-กศผ'!W10/10^6</f>
        <v>3.3623805442242506E-2</v>
      </c>
      <c r="I67" s="21">
        <f>+'[9]ปริมาณน้ำสูญเสีย-กศผ'!X10/10^6</f>
        <v>3.3061939139316307E-2</v>
      </c>
      <c r="J67" s="21">
        <f>+'[9]ปริมาณน้ำสูญเสีย-กศผ'!Y10/10^6</f>
        <v>2.7840938266946148E-2</v>
      </c>
      <c r="K67" s="21">
        <f>+'[9]ปริมาณน้ำสูญเสีย-กศผ'!Z10/10^6</f>
        <v>2.5077495369721814E-2</v>
      </c>
      <c r="L67" s="21">
        <f>+'[9]ปริมาณน้ำสูญเสีย-กศผ'!AA10/10^6</f>
        <v>2.6626409980576835E-2</v>
      </c>
      <c r="M67" s="21">
        <f>+'[9]ปริมาณน้ำสูญเสีย-กศผ'!AB10/10^6</f>
        <v>3.094687952269656E-2</v>
      </c>
      <c r="N67" s="21">
        <f>+'[9]ปริมาณน้ำสูญเสีย-กศผ'!AC10/10^6</f>
        <v>2.9631973361828875E-2</v>
      </c>
      <c r="O67" s="22">
        <f t="shared" si="4"/>
        <v>0.35878999999999978</v>
      </c>
    </row>
    <row r="68" spans="1:15">
      <c r="A68" s="10">
        <v>1010</v>
      </c>
      <c r="B68" s="10" t="s">
        <v>19</v>
      </c>
      <c r="C68" s="21">
        <f>+'[9]ปริมาณน้ำสูญเสีย-กศผ'!R11/10^6</f>
        <v>4.5698712250768908E-2</v>
      </c>
      <c r="D68" s="21">
        <f>+'[9]ปริมาณน้ำสูญเสีย-กศผ'!S11/10^6</f>
        <v>4.878129657505563E-2</v>
      </c>
      <c r="E68" s="21">
        <f>+'[9]ปริมาณน้ำสูญเสีย-กศผ'!T11/10^6</f>
        <v>4.7420476637518937E-2</v>
      </c>
      <c r="F68" s="21">
        <f>+'[9]ปริมาณน้ำสูญเสีย-กศผ'!U11/10^6</f>
        <v>5.3421748856956171E-2</v>
      </c>
      <c r="G68" s="21">
        <f>+'[9]ปริมาณน้ำสูญเสีย-กศผ'!V11/10^6</f>
        <v>4.7702343965051519E-2</v>
      </c>
      <c r="H68" s="21">
        <f>+'[9]ปริมาณน้ำสูญเสีย-กศผ'!W11/10^6</f>
        <v>5.2479587444359876E-2</v>
      </c>
      <c r="I68" s="21">
        <f>+'[9]ปริมาณน้ำสูญเสีย-กศผ'!X11/10^6</f>
        <v>5.0654822481516516E-2</v>
      </c>
      <c r="J68" s="21">
        <f>+'[9]ปริมาณน้ำสูญเสีย-กศผ'!Y11/10^6</f>
        <v>4.8174906755219501E-2</v>
      </c>
      <c r="K68" s="21">
        <f>+'[9]ปริมาณน้ำสูญเสีย-กศผ'!Z11/10^6</f>
        <v>3.8693837792612991E-2</v>
      </c>
      <c r="L68" s="21">
        <f>+'[9]ปริมาณน้ำสูญเสีย-กศผ'!AA11/10^6</f>
        <v>4.2140192513034302E-2</v>
      </c>
      <c r="M68" s="21">
        <f>+'[9]ปริมาณน้ำสูญเสีย-กศผ'!AB11/10^6</f>
        <v>4.2065730957999828E-2</v>
      </c>
      <c r="N68" s="21">
        <f>+'[9]ปริมาณน้ำสูญเสีย-กศผ'!AC11/10^6</f>
        <v>4.2846343769905593E-2</v>
      </c>
      <c r="O68" s="22">
        <f t="shared" si="4"/>
        <v>0.5600799999999998</v>
      </c>
    </row>
    <row r="69" spans="1:15">
      <c r="A69" s="10">
        <v>1011</v>
      </c>
      <c r="B69" s="10" t="s">
        <v>20</v>
      </c>
      <c r="C69" s="21">
        <f>+'[9]ปริมาณน้ำสูญเสีย-กศผ'!R12/10^6</f>
        <v>2.141869950009654E-2</v>
      </c>
      <c r="D69" s="21">
        <f>+'[9]ปริมาณน้ำสูญเสีย-กศผ'!S12/10^6</f>
        <v>1.8880159218726593E-2</v>
      </c>
      <c r="E69" s="21">
        <f>+'[9]ปริมาณน้ำสูญเสีย-กศผ'!T12/10^6</f>
        <v>2.0992763719513561E-2</v>
      </c>
      <c r="F69" s="21">
        <f>+'[9]ปริมาณน้ำสูญเสีย-กศผ'!U12/10^6</f>
        <v>1.1911873448545374E-2</v>
      </c>
      <c r="G69" s="21">
        <f>+'[9]ปริมาณน้ำสูญเสีย-กศผ'!V12/10^6</f>
        <v>9.2462515509515366E-3</v>
      </c>
      <c r="H69" s="21">
        <f>+'[9]ปริมาณน้ำสูญเสีย-กศผ'!W12/10^6</f>
        <v>3.1118774344279971E-2</v>
      </c>
      <c r="I69" s="21">
        <f>+'[9]ปริมาณน้ำสูญเสีย-กศผ'!X12/10^6</f>
        <v>1.8716696799119061E-2</v>
      </c>
      <c r="J69" s="21">
        <f>+'[9]ปริมาณน้ำสูญเสีย-กศผ'!Y12/10^6</f>
        <v>1.1102330626314025E-2</v>
      </c>
      <c r="K69" s="21">
        <f>+'[9]ปริมาณน้ำสูญเสีย-กศผ'!Z12/10^6</f>
        <v>5.9970432632562151E-3</v>
      </c>
      <c r="L69" s="21">
        <f>+'[9]ปริมาณน้ำสูญเสีย-กศผ'!AA12/10^6</f>
        <v>1.6180196968587524E-2</v>
      </c>
      <c r="M69" s="21">
        <f>+'[9]ปริมาณน้ำสูญเสีย-กศผ'!AB12/10^6</f>
        <v>1.67804926614313E-2</v>
      </c>
      <c r="N69" s="21">
        <f>+'[9]ปริมาณน้ำสูญเสีย-กศผ'!AC12/10^6</f>
        <v>1.4214717899177748E-2</v>
      </c>
      <c r="O69" s="22">
        <f t="shared" si="4"/>
        <v>0.19655999999999943</v>
      </c>
    </row>
    <row r="70" spans="1:15">
      <c r="A70" s="10">
        <v>1012</v>
      </c>
      <c r="B70" s="10" t="s">
        <v>21</v>
      </c>
      <c r="C70" s="21">
        <f>+'[9]ปริมาณน้ำสูญเสีย-กศผ'!R13/10^6</f>
        <v>9.0800667129906587E-2</v>
      </c>
      <c r="D70" s="21">
        <f>+'[9]ปริมาณน้ำสูญเสีย-กศผ'!S13/10^6</f>
        <v>9.1183167409413374E-2</v>
      </c>
      <c r="E70" s="21">
        <f>+'[9]ปริมาณน้ำสูญเสีย-กศผ'!T13/10^6</f>
        <v>9.0714258441581916E-2</v>
      </c>
      <c r="F70" s="21">
        <f>+'[9]ปริมาณน้ำสูญเสีย-กศผ'!U13/10^6</f>
        <v>8.7868403291701105E-2</v>
      </c>
      <c r="G70" s="21">
        <f>+'[9]ปริมาณน้ำสูญเสีย-กศผ'!V13/10^6</f>
        <v>8.5769178124308704E-2</v>
      </c>
      <c r="H70" s="21">
        <f>+'[9]ปริมาณน้ำสูญเสีย-กศผ'!W13/10^6</f>
        <v>8.2405534945223124E-2</v>
      </c>
      <c r="I70" s="21">
        <f>+'[9]ปริมาณน้ำสูญเสีย-กศผ'!X13/10^6</f>
        <v>8.5458883636054764E-2</v>
      </c>
      <c r="J70" s="21">
        <f>+'[9]ปริมาณน้ำสูญเสีย-กศผ'!Y13/10^6</f>
        <v>8.3530957277898846E-2</v>
      </c>
      <c r="K70" s="21">
        <f>+'[9]ปริมาณน้ำสูญเสีย-กศผ'!Z13/10^6</f>
        <v>7.5423835614849583E-2</v>
      </c>
      <c r="L70" s="21">
        <f>+'[9]ปริมาณน้ำสูญเสีย-กศผ'!AA13/10^6</f>
        <v>9.0266358295717219E-2</v>
      </c>
      <c r="M70" s="21">
        <f>+'[9]ปริมาณน้ำสูญเสีย-กศผ'!AB13/10^6</f>
        <v>8.5597334884675108E-2</v>
      </c>
      <c r="N70" s="21">
        <f>+'[9]ปริมาณน้ำสูญเสีย-กศผ'!AC13/10^6</f>
        <v>9.3231420948669375E-2</v>
      </c>
      <c r="O70" s="22">
        <f t="shared" si="4"/>
        <v>1.0422499999999999</v>
      </c>
    </row>
    <row r="71" spans="1:15">
      <c r="A71" s="10">
        <v>1013</v>
      </c>
      <c r="B71" s="10" t="s">
        <v>22</v>
      </c>
      <c r="C71" s="21">
        <f>+'[9]ปริมาณน้ำสูญเสีย-กศผ'!R14/10^6</f>
        <v>4.3590741449992584E-3</v>
      </c>
      <c r="D71" s="21">
        <f>+'[9]ปริมาณน้ำสูญเสีย-กศผ'!S14/10^6</f>
        <v>4.7881428610033359E-3</v>
      </c>
      <c r="E71" s="21">
        <f>+'[9]ปริมาณน้ำสูญเสีย-กศผ'!T14/10^6</f>
        <v>4.6614545933373374E-3</v>
      </c>
      <c r="F71" s="21">
        <f>+'[9]ปริมาณน้ำสูญเสีย-กศผ'!U14/10^6</f>
        <v>4.9207466321493391E-3</v>
      </c>
      <c r="G71" s="21">
        <f>+'[9]ปริมาณน้ำสูญเสีย-กศผ'!V14/10^6</f>
        <v>4.690166714306724E-3</v>
      </c>
      <c r="H71" s="21">
        <f>+'[9]ปริมาณน้ำสูญเสีย-กศผ'!W14/10^6</f>
        <v>5.0161647728961256E-3</v>
      </c>
      <c r="I71" s="21">
        <f>+'[9]ปริมาณน้ำสูญเสีย-กศผ'!X14/10^6</f>
        <v>6.5909993549923239E-3</v>
      </c>
      <c r="J71" s="21">
        <f>+'[9]ปริมาณน้ำสูญเสีย-กศผ'!Y14/10^6</f>
        <v>6.3149293231202722E-3</v>
      </c>
      <c r="K71" s="21">
        <f>+'[9]ปริมาณน้ำสูญเสีย-กศผ'!Z14/10^6</f>
        <v>5.9134855730747478E-3</v>
      </c>
      <c r="L71" s="21">
        <f>+'[9]ปริมาณน้ำสูญเสีย-กศผ'!AA14/10^6</f>
        <v>5.1985332936333364E-3</v>
      </c>
      <c r="M71" s="21">
        <f>+'[9]ปริมาณน้ำสูญเสีย-กศผ'!AB14/10^6</f>
        <v>4.8710715101472745E-3</v>
      </c>
      <c r="N71" s="21">
        <f>+'[9]ปริมาณน้ำสูญเสีย-กศผ'!AC14/10^6</f>
        <v>4.9552312263399104E-3</v>
      </c>
      <c r="O71" s="22">
        <f t="shared" si="4"/>
        <v>6.2279999999999988E-2</v>
      </c>
    </row>
    <row r="72" spans="1:15">
      <c r="A72" s="10">
        <v>1014</v>
      </c>
      <c r="B72" s="10" t="s">
        <v>23</v>
      </c>
      <c r="C72" s="21">
        <f>+'[9]ปริมาณน้ำสูญเสีย-กศผ'!R15/10^6</f>
        <v>0.30048059852561448</v>
      </c>
      <c r="D72" s="21">
        <f>+'[9]ปริมาณน้ำสูญเสีย-กศผ'!S15/10^6</f>
        <v>0.27761869351165497</v>
      </c>
      <c r="E72" s="21">
        <f>+'[9]ปริมาณน้ำสูญเสีย-กศผ'!T15/10^6</f>
        <v>0.30835048364869505</v>
      </c>
      <c r="F72" s="21">
        <f>+'[9]ปริมาณน้ำสูญเสีย-กศผ'!U15/10^6</f>
        <v>0.25415938920622938</v>
      </c>
      <c r="G72" s="21">
        <f>+'[9]ปริมาณน้ำสูญเสีย-กศผ'!V15/10^6</f>
        <v>0.23376880702969746</v>
      </c>
      <c r="H72" s="21">
        <f>+'[9]ปริมาณน้ำสูญเสีย-กศผ'!W15/10^6</f>
        <v>0.37016266955640048</v>
      </c>
      <c r="I72" s="21">
        <f>+'[9]ปริมาณน้ำสูญเสีย-กศผ'!X15/10^6</f>
        <v>0.27900901418508695</v>
      </c>
      <c r="J72" s="21">
        <f>+'[9]ปริมาณน้ำสูญเสีย-กศผ'!Y15/10^6</f>
        <v>0.22680965897541633</v>
      </c>
      <c r="K72" s="21">
        <f>+'[9]ปริมาณน้ำสูญเสีย-กศผ'!Z15/10^6</f>
        <v>0.24141855509929172</v>
      </c>
      <c r="L72" s="21">
        <f>+'[9]ปริมาณน้ำสูญเสีย-กศผ'!AA15/10^6</f>
        <v>0.2887703285224737</v>
      </c>
      <c r="M72" s="21">
        <f>+'[9]ปริมาณน้ำสูญเสีย-กศผ'!AB15/10^6</f>
        <v>0.34359154161071498</v>
      </c>
      <c r="N72" s="21">
        <f>+'[9]ปริมาณน้ำสูญเสีย-กศผ'!AC15/10^6</f>
        <v>0.25202026012872569</v>
      </c>
      <c r="O72" s="22">
        <f t="shared" si="4"/>
        <v>3.3761600000000009</v>
      </c>
    </row>
    <row r="73" spans="1:15">
      <c r="A73" s="10">
        <v>1015</v>
      </c>
      <c r="B73" s="10" t="s">
        <v>24</v>
      </c>
      <c r="C73" s="21">
        <f>+'[9]ปริมาณน้ำสูญเสีย-กศผ'!R16/10^6</f>
        <v>1.979111896779509E-2</v>
      </c>
      <c r="D73" s="21">
        <f>+'[9]ปริมาณน้ำสูญเสีย-กศผ'!S16/10^6</f>
        <v>1.790435566203654E-2</v>
      </c>
      <c r="E73" s="21">
        <f>+'[9]ปริมาณน้ำสูญเสีย-กศผ'!T16/10^6</f>
        <v>1.5765598680450042E-2</v>
      </c>
      <c r="F73" s="21">
        <f>+'[9]ปริมาณน้ำสูญเสีย-กศผ'!U16/10^6</f>
        <v>1.7382140488559059E-2</v>
      </c>
      <c r="G73" s="21">
        <f>+'[9]ปริมาณน้ำสูญเสีย-กศผ'!V16/10^6</f>
        <v>1.6317630119911424E-2</v>
      </c>
      <c r="H73" s="21">
        <f>+'[9]ปริมาณน้ำสูญเสีย-กศผ'!W16/10^6</f>
        <v>1.6300293217501267E-2</v>
      </c>
      <c r="I73" s="21">
        <f>+'[9]ปริมาณน้ำสูญเสีย-กศผ'!X16/10^6</f>
        <v>1.4088198392304723E-2</v>
      </c>
      <c r="J73" s="21">
        <f>+'[9]ปริมาณน้ำสูญเสีย-กศผ'!Y16/10^6</f>
        <v>9.5108247505906185E-3</v>
      </c>
      <c r="K73" s="21">
        <f>+'[9]ปริมาณน้ำสูญเสีย-กศผ'!Z16/10^6</f>
        <v>1.0214773609763696E-2</v>
      </c>
      <c r="L73" s="21">
        <f>+'[9]ปริมาณน้ำสูญเสีย-กศผ'!AA16/10^6</f>
        <v>1.1992759316476876E-2</v>
      </c>
      <c r="M73" s="21">
        <f>+'[9]ปริมาณน้ำสูญเสีย-กศผ'!AB16/10^6</f>
        <v>1.3737331544665474E-2</v>
      </c>
      <c r="N73" s="21">
        <f>+'[9]ปริมาณน้ำสูญเสีย-กศผ'!AC16/10^6</f>
        <v>2.0744975249945216E-2</v>
      </c>
      <c r="O73" s="22">
        <f t="shared" si="4"/>
        <v>0.18375000000000002</v>
      </c>
    </row>
    <row r="74" spans="1:15">
      <c r="A74" s="10">
        <v>1016</v>
      </c>
      <c r="B74" s="10" t="s">
        <v>25</v>
      </c>
      <c r="C74" s="21">
        <f>+'[9]ปริมาณน้ำสูญเสีย-กศผ'!R17/10^6</f>
        <v>3.8683452791619569E-2</v>
      </c>
      <c r="D74" s="21">
        <f>+'[9]ปริมาณน้ำสูญเสีย-กศผ'!S17/10^6</f>
        <v>3.8884394544647906E-2</v>
      </c>
      <c r="E74" s="21">
        <f>+'[9]ปริมาณน้ำสูญเสีย-กศผ'!T17/10^6</f>
        <v>4.9279872736990235E-2</v>
      </c>
      <c r="F74" s="21">
        <f>+'[9]ปริมาณน้ำสูญเสีย-กศผ'!U17/10^6</f>
        <v>4.5350616857594173E-2</v>
      </c>
      <c r="G74" s="21">
        <f>+'[9]ปริมาณน้ำสูญเสีย-กศผ'!V17/10^6</f>
        <v>4.185800611944597E-2</v>
      </c>
      <c r="H74" s="21">
        <f>+'[9]ปริมาณน้ำสูญเสีย-กศผ'!W17/10^6</f>
        <v>5.196706787041934E-2</v>
      </c>
      <c r="I74" s="21">
        <f>+'[9]ปริมาณน้ำสูญเสีย-กศผ'!X17/10^6</f>
        <v>3.4436394408509763E-2</v>
      </c>
      <c r="J74" s="21">
        <f>+'[9]ปริมาณน้ำสูญเสีย-กศผ'!Y17/10^6</f>
        <v>2.3576318941601785E-2</v>
      </c>
      <c r="K74" s="21">
        <f>+'[9]ปริมาณน้ำสูญเสีย-กศผ'!Z17/10^6</f>
        <v>2.7516906884495575E-2</v>
      </c>
      <c r="L74" s="21">
        <f>+'[9]ปริมาณน้ำสูญเสีย-กศผ'!AA17/10^6</f>
        <v>3.3956184755553169E-2</v>
      </c>
      <c r="M74" s="21">
        <f>+'[9]ปริมาณน้ำสูญเสีย-กศผ'!AB17/10^6</f>
        <v>4.080751921939748E-2</v>
      </c>
      <c r="N74" s="21">
        <f>+'[9]ปริมาณน้ำสูญเสีย-กศผ'!AC17/10^6</f>
        <v>3.6323264869724925E-2</v>
      </c>
      <c r="O74" s="22">
        <f t="shared" si="4"/>
        <v>0.46263999999999988</v>
      </c>
    </row>
    <row r="75" spans="1:15">
      <c r="A75" s="10">
        <v>1017</v>
      </c>
      <c r="B75" s="10" t="s">
        <v>26</v>
      </c>
      <c r="C75" s="21">
        <f>+'[9]ปริมาณน้ำสูญเสีย-กศผ'!R18/10^6</f>
        <v>8.5533453169770041E-2</v>
      </c>
      <c r="D75" s="21">
        <f>+'[9]ปริมาณน้ำสูญเสีย-กศผ'!S18/10^6</f>
        <v>8.1212029250067486E-2</v>
      </c>
      <c r="E75" s="21">
        <f>+'[9]ปริมาณน้ำสูญเสีย-กศผ'!T18/10^6</f>
        <v>9.021427805584302E-2</v>
      </c>
      <c r="F75" s="21">
        <f>+'[9]ปริมาณน้ำสูญเสีย-กศผ'!U18/10^6</f>
        <v>8.0168176878153405E-2</v>
      </c>
      <c r="G75" s="21">
        <f>+'[9]ปริมาณน้ำสูญเสีย-กศผ'!V18/10^6</f>
        <v>6.1453614234030216E-2</v>
      </c>
      <c r="H75" s="21">
        <f>+'[9]ปริมาณน้ำสูญเสีย-กศผ'!W18/10^6</f>
        <v>0.10201384174259898</v>
      </c>
      <c r="I75" s="21">
        <f>+'[9]ปริมาณน้ำสูญเสีย-กศผ'!X18/10^6</f>
        <v>6.5753996826562244E-2</v>
      </c>
      <c r="J75" s="21">
        <f>+'[9]ปริมาณน้ำสูญเสีย-กศผ'!Y18/10^6</f>
        <v>6.4228504329208194E-2</v>
      </c>
      <c r="K75" s="21">
        <f>+'[9]ปริมาณน้ำสูญเสีย-กศผ'!Z18/10^6</f>
        <v>6.8010907559064804E-2</v>
      </c>
      <c r="L75" s="21">
        <f>+'[9]ปริมาณน้ำสูญเสีย-กศผ'!AA18/10^6</f>
        <v>8.3803044339120239E-2</v>
      </c>
      <c r="M75" s="21">
        <f>+'[9]ปริมาณน้ำสูญเสีย-กศผ'!AB18/10^6</f>
        <v>0.10534361329086407</v>
      </c>
      <c r="N75" s="21">
        <f>+'[9]ปริมาณน้ำสูญเสีย-กศผ'!AC18/10^6</f>
        <v>0.10082454032471744</v>
      </c>
      <c r="O75" s="22">
        <f t="shared" si="4"/>
        <v>0.98856000000000022</v>
      </c>
    </row>
    <row r="76" spans="1:15">
      <c r="A76" s="10">
        <v>1018</v>
      </c>
      <c r="B76" s="10" t="s">
        <v>27</v>
      </c>
      <c r="C76" s="21">
        <f>+'[9]ปริมาณน้ำสูญเสีย-กศผ'!R19/10^6</f>
        <v>2.6443011203108893E-2</v>
      </c>
      <c r="D76" s="21">
        <f>+'[9]ปริมาณน้ำสูญเสีย-กศผ'!S19/10^6</f>
        <v>2.6728593050300901E-2</v>
      </c>
      <c r="E76" s="21">
        <f>+'[9]ปริมาณน้ำสูญเสีย-กศผ'!T19/10^6</f>
        <v>2.8944305876103346E-2</v>
      </c>
      <c r="F76" s="21">
        <f>+'[9]ปริมาณน้ำสูญเสีย-กศผ'!U19/10^6</f>
        <v>2.7888281472795703E-2</v>
      </c>
      <c r="G76" s="21">
        <f>+'[9]ปริมาณน้ำสูญเสีย-กศผ'!V19/10^6</f>
        <v>2.3852174630801543E-2</v>
      </c>
      <c r="H76" s="21">
        <f>+'[9]ปริมาณน้ำสูญเสีย-กศผ'!W19/10^6</f>
        <v>2.5839956730751918E-2</v>
      </c>
      <c r="I76" s="21">
        <f>+'[9]ปริมาณน้ำสูญเสีย-กศผ'!X19/10^6</f>
        <v>3.0732058165401248E-2</v>
      </c>
      <c r="J76" s="21">
        <f>+'[9]ปริมาณน้ำสูญเสีย-กศผ'!Y19/10^6</f>
        <v>2.804462029899667E-2</v>
      </c>
      <c r="K76" s="21">
        <f>+'[9]ปริมาณน้ำสูญเสีย-กศผ'!Z19/10^6</f>
        <v>2.4373541200586171E-2</v>
      </c>
      <c r="L76" s="21">
        <f>+'[9]ปริมาณน้ำสูญเสีย-กศผ'!AA19/10^6</f>
        <v>2.5206444809368039E-2</v>
      </c>
      <c r="M76" s="21">
        <f>+'[9]ปริมาณน้ำสูญเสีย-กศผ'!AB19/10^6</f>
        <v>2.5356123456098518E-2</v>
      </c>
      <c r="N76" s="21">
        <f>+'[9]ปริมาณน้ำสูญเสีย-กศผ'!AC19/10^6</f>
        <v>2.4590889105687252E-2</v>
      </c>
      <c r="O76" s="22">
        <f t="shared" si="4"/>
        <v>0.31800000000000023</v>
      </c>
    </row>
    <row r="77" spans="1:15">
      <c r="A77" s="10">
        <v>1019</v>
      </c>
      <c r="B77" s="10" t="s">
        <v>28</v>
      </c>
      <c r="C77" s="21">
        <f>+'[9]ปริมาณน้ำสูญเสีย-กศผ'!R20/10^6</f>
        <v>1.7454738853158278E-2</v>
      </c>
      <c r="D77" s="21">
        <f>+'[9]ปริมาณน้ำสูญเสีย-กศผ'!S20/10^6</f>
        <v>1.6664831368843305E-2</v>
      </c>
      <c r="E77" s="21">
        <f>+'[9]ปริมาณน้ำสูญเสีย-กศผ'!T20/10^6</f>
        <v>1.6734313902060233E-2</v>
      </c>
      <c r="F77" s="21">
        <f>+'[9]ปริมาณน้ำสูญเสีย-กศผ'!U20/10^6</f>
        <v>1.5194780092020861E-2</v>
      </c>
      <c r="G77" s="21">
        <f>+'[9]ปริมาณน้ำสูญเสีย-กศผ'!V20/10^6</f>
        <v>1.4232421044730421E-2</v>
      </c>
      <c r="H77" s="21">
        <f>+'[9]ปริมาณน้ำสูญเสีย-กศผ'!W20/10^6</f>
        <v>1.9885981638084305E-2</v>
      </c>
      <c r="I77" s="21">
        <f>+'[9]ปริมาณน้ำสูญเสีย-กศผ'!X20/10^6</f>
        <v>1.7636356425644904E-2</v>
      </c>
      <c r="J77" s="21">
        <f>+'[9]ปริมาณน้ำสูญเสีย-กศผ'!Y20/10^6</f>
        <v>1.6156858869714082E-2</v>
      </c>
      <c r="K77" s="21">
        <f>+'[9]ปริมาณน้ำสูญเสีย-กศผ'!Z20/10^6</f>
        <v>1.4949215554782845E-2</v>
      </c>
      <c r="L77" s="21">
        <f>+'[9]ปริมาณน้ำสูญเสีย-กศผ'!AA20/10^6</f>
        <v>1.6874470071207091E-2</v>
      </c>
      <c r="M77" s="21">
        <f>+'[9]ปริมาณน้ำสูญเสีย-กศผ'!AB20/10^6</f>
        <v>1.645010699545817E-2</v>
      </c>
      <c r="N77" s="21">
        <f>+'[9]ปริมาณน้ำสูญเสีย-กศผ'!AC20/10^6</f>
        <v>1.5985925184295351E-2</v>
      </c>
      <c r="O77" s="22">
        <f t="shared" si="4"/>
        <v>0.19821999999999987</v>
      </c>
    </row>
    <row r="78" spans="1:15">
      <c r="A78" s="10">
        <v>1020</v>
      </c>
      <c r="B78" s="10" t="s">
        <v>29</v>
      </c>
      <c r="C78" s="21">
        <f>+'[9]ปริมาณน้ำสูญเสีย-กศผ'!R21/10^6</f>
        <v>0.11388317571119184</v>
      </c>
      <c r="D78" s="21">
        <f>+'[9]ปริมาณน้ำสูญเสีย-กศผ'!S21/10^6</f>
        <v>0.11552369304947172</v>
      </c>
      <c r="E78" s="21">
        <f>+'[9]ปริมาณน้ำสูญเสีย-กศผ'!T21/10^6</f>
        <v>0.12282883708886709</v>
      </c>
      <c r="F78" s="21">
        <f>+'[9]ปริมาณน้ำสูญเสีย-กศผ'!U21/10^6</f>
        <v>0.10968033615567373</v>
      </c>
      <c r="G78" s="21">
        <f>+'[9]ปริมาณน้ำสูญเสีย-กศผ'!V21/10^6</f>
        <v>9.5326282513451932E-2</v>
      </c>
      <c r="H78" s="21">
        <f>+'[9]ปริมาณน้ำสูญเสีย-กศผ'!W21/10^6</f>
        <v>0.10286485485270928</v>
      </c>
      <c r="I78" s="21">
        <f>+'[9]ปริมาณน้ำสูญเสีย-กศผ'!X21/10^6</f>
        <v>9.6968236280510614E-2</v>
      </c>
      <c r="J78" s="21">
        <f>+'[9]ปริมาณน้ำสูญเสีย-กศผ'!Y21/10^6</f>
        <v>0.10267628227609232</v>
      </c>
      <c r="K78" s="21">
        <f>+'[9]ปริมาณน้ำสูญเสีย-กศผ'!Z21/10^6</f>
        <v>8.9376440891348122E-2</v>
      </c>
      <c r="L78" s="21">
        <f>+'[9]ปริมาณน้ำสูญเสีย-กศผ'!AA21/10^6</f>
        <v>0.1012368684899375</v>
      </c>
      <c r="M78" s="21">
        <f>+'[9]ปริมาณน้ำสูญเสีย-กศผ'!AB21/10^6</f>
        <v>0.11501226426326315</v>
      </c>
      <c r="N78" s="21">
        <f>+'[9]ปริมาณน้ำสูญเสีย-กศผ'!AC21/10^6</f>
        <v>0.10829272842748364</v>
      </c>
      <c r="O78" s="22">
        <f t="shared" si="4"/>
        <v>1.2736700000000012</v>
      </c>
    </row>
    <row r="79" spans="1:15">
      <c r="A79" s="10">
        <v>1021</v>
      </c>
      <c r="B79" s="10" t="s">
        <v>30</v>
      </c>
      <c r="C79" s="21">
        <f>+'[9]ปริมาณน้ำสูญเสีย-กศผ'!R22/10^6</f>
        <v>2.0479519582962895E-2</v>
      </c>
      <c r="D79" s="21">
        <f>+'[9]ปริมาณน้ำสูญเสีย-กศผ'!S22/10^6</f>
        <v>2.7823307121951614E-2</v>
      </c>
      <c r="E79" s="21">
        <f>+'[9]ปริมาณน้ำสูญเสีย-กศผ'!T22/10^6</f>
        <v>3.1605496448458073E-2</v>
      </c>
      <c r="F79" s="21">
        <f>+'[9]ปริมาณน้ำสูญเสีย-กศผ'!U22/10^6</f>
        <v>2.7931060690057827E-2</v>
      </c>
      <c r="G79" s="21">
        <f>+'[9]ปริมาณน้ำสูญเสีย-กศผ'!V22/10^6</f>
        <v>2.8011838606280624E-2</v>
      </c>
      <c r="H79" s="21">
        <f>+'[9]ปริมาณน้ำสูญเสีย-กศผ'!W22/10^6</f>
        <v>3.1538714320075933E-2</v>
      </c>
      <c r="I79" s="21">
        <f>+'[9]ปริมาณน้ำสูญเสีย-กศผ'!X22/10^6</f>
        <v>3.0694426137548494E-2</v>
      </c>
      <c r="J79" s="21">
        <f>+'[9]ปริมาณน้ำสูญเสีย-กศผ'!Y22/10^6</f>
        <v>3.3368266031074033E-2</v>
      </c>
      <c r="K79" s="21">
        <f>+'[9]ปริมาณน้ำสูญเสีย-กศผ'!Z22/10^6</f>
        <v>3.0920860290762749E-2</v>
      </c>
      <c r="L79" s="21">
        <f>+'[9]ปริมาณน้ำสูญเสีย-กศผ'!AA22/10^6</f>
        <v>3.0454856921158367E-2</v>
      </c>
      <c r="M79" s="21">
        <f>+'[9]ปริมาณน้ำสูญเสีย-กศผ'!AB22/10^6</f>
        <v>2.8754813224554424E-2</v>
      </c>
      <c r="N79" s="21">
        <f>+'[9]ปริมาณน้ำสูญเสีย-กศผ'!AC22/10^6</f>
        <v>3.7256840625114911E-2</v>
      </c>
      <c r="O79" s="22">
        <f t="shared" si="4"/>
        <v>0.35883999999999994</v>
      </c>
    </row>
    <row r="80" spans="1:15">
      <c r="A80" s="10">
        <v>1022</v>
      </c>
      <c r="B80" s="10" t="s">
        <v>31</v>
      </c>
      <c r="C80" s="21">
        <f>+'[9]ปริมาณน้ำสูญเสีย-กศผ'!R23/10^6</f>
        <v>0.15793169595362269</v>
      </c>
      <c r="D80" s="21">
        <f>+'[9]ปริมาณน้ำสูญเสีย-กศผ'!S23/10^6</f>
        <v>8.7742001757975779E-2</v>
      </c>
      <c r="E80" s="21">
        <f>+'[9]ปริมาณน้ำสูญเสีย-กศผ'!T23/10^6</f>
        <v>0.1489718079807561</v>
      </c>
      <c r="F80" s="21">
        <f>+'[9]ปริมาณน้ำสูญเสีย-กศผ'!U23/10^6</f>
        <v>0.14184557083459898</v>
      </c>
      <c r="G80" s="21">
        <f>+'[9]ปริมาณน้ำสูญเสีย-กศผ'!V23/10^6</f>
        <v>0.13111516976026585</v>
      </c>
      <c r="H80" s="21">
        <f>+'[9]ปริมาณน้ำสูญเสีย-กศผ'!W23/10^6</f>
        <v>0.20212185682922729</v>
      </c>
      <c r="I80" s="21">
        <f>+'[9]ปริมาณน้ำสูญเสีย-กศผ'!X23/10^6</f>
        <v>0.11745973058222793</v>
      </c>
      <c r="J80" s="21">
        <f>+'[9]ปริมาณน้ำสูญเสีย-กศผ'!Y23/10^6</f>
        <v>0.13642854077767499</v>
      </c>
      <c r="K80" s="21">
        <f>+'[9]ปริมาณน้ำสูญเสีย-กศผ'!Z23/10^6</f>
        <v>0.10542238871984277</v>
      </c>
      <c r="L80" s="21">
        <f>+'[9]ปริมาณน้ำสูญเสีย-กศผ'!AA23/10^6</f>
        <v>0.11660343683920701</v>
      </c>
      <c r="M80" s="21">
        <f>+'[9]ปริมาณน้ำสูญเสีย-กศผ'!AB23/10^6</f>
        <v>0.13178814228257396</v>
      </c>
      <c r="N80" s="21">
        <f>+'[9]ปริมาณน้ำสูญเสีย-กศผ'!AC23/10^6</f>
        <v>0.12703965768202738</v>
      </c>
      <c r="O80" s="22">
        <f t="shared" si="4"/>
        <v>1.6044700000000005</v>
      </c>
    </row>
    <row r="81" spans="1:15">
      <c r="A81" s="10">
        <v>1023</v>
      </c>
      <c r="B81" s="10" t="s">
        <v>32</v>
      </c>
      <c r="C81" s="21">
        <f>+'[9]ปริมาณน้ำสูญเสีย-กศผ'!R24/10^6</f>
        <v>3.0655326781111058E-2</v>
      </c>
      <c r="D81" s="21">
        <f>+'[9]ปริมาณน้ำสูญเสีย-กศผ'!S24/10^6</f>
        <v>2.7019239086043367E-2</v>
      </c>
      <c r="E81" s="21">
        <f>+'[9]ปริมาณน้ำสูญเสีย-กศผ'!T24/10^6</f>
        <v>3.0834338050074919E-2</v>
      </c>
      <c r="F81" s="21">
        <f>+'[9]ปริมาณน้ำสูญเสีย-กศผ'!U24/10^6</f>
        <v>2.4952796948841498E-2</v>
      </c>
      <c r="G81" s="21">
        <f>+'[9]ปริมาณน้ำสูญเสีย-กศผ'!V24/10^6</f>
        <v>2.5899821625201991E-2</v>
      </c>
      <c r="H81" s="21">
        <f>+'[9]ปริมาณน้ำสูญเสีย-กศผ'!W24/10^6</f>
        <v>3.4067287534714503E-2</v>
      </c>
      <c r="I81" s="21">
        <f>+'[9]ปริมาณน้ำสูญเสีย-กศผ'!X24/10^6</f>
        <v>2.9698498009994974E-2</v>
      </c>
      <c r="J81" s="21">
        <f>+'[9]ปริมาณน้ำสูญเสีย-กศผ'!Y24/10^6</f>
        <v>2.8366454803021524E-2</v>
      </c>
      <c r="K81" s="21">
        <f>+'[9]ปริมาณน้ำสูญเสีย-กศผ'!Z24/10^6</f>
        <v>2.4535969428429148E-2</v>
      </c>
      <c r="L81" s="21">
        <f>+'[9]ปริมาณน้ำสูญเสีย-กศผ'!AA24/10^6</f>
        <v>2.1385366264673401E-2</v>
      </c>
      <c r="M81" s="21">
        <f>+'[9]ปริมาณน้ำสูญเสีย-กศผ'!AB24/10^6</f>
        <v>2.5865303627814893E-2</v>
      </c>
      <c r="N81" s="21">
        <f>+'[9]ปริมาณน้ำสูญเสีย-กศผ'!AC24/10^6</f>
        <v>2.5149597840078933E-2</v>
      </c>
      <c r="O81" s="22">
        <f t="shared" si="4"/>
        <v>0.32843000000000022</v>
      </c>
    </row>
    <row r="82" spans="1:15">
      <c r="A82" s="10">
        <v>1024</v>
      </c>
      <c r="B82" s="10" t="s">
        <v>33</v>
      </c>
      <c r="C82" s="21">
        <f>+'[9]ปริมาณน้ำสูญเสีย-กศผ'!R25/10^6</f>
        <v>0.22176907317400538</v>
      </c>
      <c r="D82" s="21">
        <f>+'[9]ปริมาณน้ำสูญเสีย-กศผ'!S25/10^6</f>
        <v>0.19768938001616579</v>
      </c>
      <c r="E82" s="21">
        <f>+'[9]ปริมาณน้ำสูญเสีย-กศผ'!T25/10^6</f>
        <v>0.25601354886984895</v>
      </c>
      <c r="F82" s="21">
        <f>+'[9]ปริมาณน้ำสูญเสีย-กศผ'!U25/10^6</f>
        <v>0.23279462692391453</v>
      </c>
      <c r="G82" s="21">
        <f>+'[9]ปริมาณน้ำสูญเสีย-กศผ'!V25/10^6</f>
        <v>0.17713892173528903</v>
      </c>
      <c r="H82" s="21">
        <f>+'[9]ปริมาณน้ำสูญเสีย-กศผ'!W25/10^6</f>
        <v>0.26287385956957915</v>
      </c>
      <c r="I82" s="21">
        <f>+'[9]ปริมาณน้ำสูญเสีย-กศผ'!X25/10^6</f>
        <v>0.1603784667422867</v>
      </c>
      <c r="J82" s="21">
        <f>+'[9]ปริมาณน้ำสูญเสีย-กศผ'!Y25/10^6</f>
        <v>0.19839509344871889</v>
      </c>
      <c r="K82" s="21">
        <f>+'[9]ปริมาณน้ำสูญเสีย-กศผ'!Z25/10^6</f>
        <v>0.15933650821374706</v>
      </c>
      <c r="L82" s="21">
        <f>+'[9]ปริมาณน้ำสูญเสีย-กศผ'!AA25/10^6</f>
        <v>0.19114871501562034</v>
      </c>
      <c r="M82" s="21">
        <f>+'[9]ปริมาณน้ำสูญเสีย-กศผ'!AB25/10^6</f>
        <v>0.22149617780461686</v>
      </c>
      <c r="N82" s="21">
        <f>+'[9]ปริมาณน้ำสูญเสีย-กศผ'!AC25/10^6</f>
        <v>0.17153562848620979</v>
      </c>
      <c r="O82" s="22">
        <f t="shared" si="4"/>
        <v>2.4505700000000026</v>
      </c>
    </row>
    <row r="83" spans="1:15">
      <c r="A83" s="10">
        <v>1025</v>
      </c>
      <c r="B83" s="10" t="s">
        <v>34</v>
      </c>
      <c r="C83" s="21">
        <f>+'[9]ปริมาณน้ำสูญเสีย-กศผ'!R26/10^6</f>
        <v>3.8912475696273569E-2</v>
      </c>
      <c r="D83" s="21">
        <f>+'[9]ปริมาณน้ำสูญเสีย-กศผ'!S26/10^6</f>
        <v>2.9097352634977213E-2</v>
      </c>
      <c r="E83" s="21">
        <f>+'[9]ปริมาณน้ำสูญเสีย-กศผ'!T26/10^6</f>
        <v>3.3983498366642786E-2</v>
      </c>
      <c r="F83" s="21">
        <f>+'[9]ปริมาณน้ำสูญเสีย-กศผ'!U26/10^6</f>
        <v>3.1161807999832935E-2</v>
      </c>
      <c r="G83" s="21">
        <f>+'[9]ปริมาณน้ำสูญเสีย-กศผ'!V26/10^6</f>
        <v>3.2680268646280326E-2</v>
      </c>
      <c r="H83" s="21">
        <f>+'[9]ปริมาณน้ำสูญเสีย-กศผ'!W26/10^6</f>
        <v>4.3160206690817923E-2</v>
      </c>
      <c r="I83" s="21">
        <f>+'[9]ปริมาณน้ำสูญเสีย-กศผ'!X26/10^6</f>
        <v>3.7302085725205991E-2</v>
      </c>
      <c r="J83" s="21">
        <f>+'[9]ปริมาณน้ำสูญเสีย-กศผ'!Y26/10^6</f>
        <v>3.2427221334523755E-2</v>
      </c>
      <c r="K83" s="21">
        <f>+'[9]ปริมาณน้ำสูญเสีย-กศผ'!Z26/10^6</f>
        <v>3.0651436026988565E-2</v>
      </c>
      <c r="L83" s="21">
        <f>+'[9]ปริมาณน้ำสูญเสีย-กศผ'!AA26/10^6</f>
        <v>3.2723395991662706E-2</v>
      </c>
      <c r="M83" s="21">
        <f>+'[9]ปริมาณน้ำสูญเสีย-กศผ'!AB26/10^6</f>
        <v>3.7421563612728845E-2</v>
      </c>
      <c r="N83" s="21">
        <f>+'[9]ปริมาณน้ำสูญเสีย-กศผ'!AC26/10^6</f>
        <v>3.3298687274065202E-2</v>
      </c>
      <c r="O83" s="22">
        <f t="shared" si="4"/>
        <v>0.4128199999999998</v>
      </c>
    </row>
    <row r="84" spans="1:15">
      <c r="A84" s="10">
        <v>1026</v>
      </c>
      <c r="B84" s="10" t="s">
        <v>35</v>
      </c>
      <c r="C84" s="21">
        <f>+'[9]ปริมาณน้ำสูญเสีย-กศผ'!R27/10^6</f>
        <v>8.1861274347259684E-3</v>
      </c>
      <c r="D84" s="21">
        <f>+'[9]ปริมาณน้ำสูญเสีย-กศผ'!S27/10^6</f>
        <v>8.0202672029005412E-3</v>
      </c>
      <c r="E84" s="21">
        <f>+'[9]ปริมาณน้ำสูญเสีย-กศผ'!T27/10^6</f>
        <v>9.0563413256664494E-3</v>
      </c>
      <c r="F84" s="21">
        <f>+'[9]ปริมาณน้ำสูญเสีย-กศผ'!U27/10^6</f>
        <v>9.4788169718402135E-3</v>
      </c>
      <c r="G84" s="21">
        <f>+'[9]ปริมาณน้ำสูญเสีย-กศผ'!V27/10^6</f>
        <v>6.5047016060096286E-3</v>
      </c>
      <c r="H84" s="21">
        <f>+'[9]ปริมาณน้ำสูญเสีย-กศผ'!W27/10^6</f>
        <v>1.5486486190468175E-2</v>
      </c>
      <c r="I84" s="21">
        <f>+'[9]ปริมาณน้ำสูญเสีย-กศผ'!X27/10^6</f>
        <v>5.5248121884729556E-3</v>
      </c>
      <c r="J84" s="21">
        <f>+'[9]ปริมาณน้ำสูญเสีย-กศผ'!Y27/10^6</f>
        <v>9.2117945801946412E-3</v>
      </c>
      <c r="K84" s="21">
        <f>+'[9]ปริมาณน้ำสูญเสีย-กศผ'!Z27/10^6</f>
        <v>9.2907837652217284E-3</v>
      </c>
      <c r="L84" s="21">
        <f>+'[9]ปริมาณน้ำสูญเสีย-กศผ'!AA27/10^6</f>
        <v>8.6019686941273977E-3</v>
      </c>
      <c r="M84" s="21">
        <f>+'[9]ปริมาณน้ำสูญเสีย-กศผ'!AB27/10^6</f>
        <v>1.0392430647078931E-2</v>
      </c>
      <c r="N84" s="21">
        <f>+'[9]ปริมาณน้ำสูญเสีย-กศผ'!AC27/10^6</f>
        <v>6.3254693932932784E-3</v>
      </c>
      <c r="O84" s="22">
        <f t="shared" si="4"/>
        <v>0.1060799999999999</v>
      </c>
    </row>
    <row r="85" spans="1:15">
      <c r="A85" s="10">
        <v>1027</v>
      </c>
      <c r="B85" s="10" t="s">
        <v>36</v>
      </c>
      <c r="C85" s="21">
        <f>+'[9]ปริมาณน้ำสูญเสีย-กศผ'!R28/10^6</f>
        <v>1.771883880482502E-2</v>
      </c>
      <c r="D85" s="21">
        <f>+'[9]ปริมาณน้ำสูญเสีย-กศผ'!S28/10^6</f>
        <v>1.3769636769062781E-2</v>
      </c>
      <c r="E85" s="21">
        <f>+'[9]ปริมาณน้ำสูญเสีย-กศผ'!T28/10^6</f>
        <v>1.609108270778381E-2</v>
      </c>
      <c r="F85" s="21">
        <f>+'[9]ปริมาณน้ำสูญเสีย-กศผ'!U28/10^6</f>
        <v>1.4355494254145538E-2</v>
      </c>
      <c r="G85" s="21">
        <f>+'[9]ปริมาณน้ำสูญเสีย-กศผ'!V28/10^6</f>
        <v>1.142554115099967E-2</v>
      </c>
      <c r="H85" s="21">
        <f>+'[9]ปริมาณน้ำสูญเสีย-กศผ'!W28/10^6</f>
        <v>1.5922659372731969E-2</v>
      </c>
      <c r="I85" s="21">
        <f>+'[9]ปริมาณน้ำสูญเสีย-กศผ'!X28/10^6</f>
        <v>1.4631465323419062E-2</v>
      </c>
      <c r="J85" s="21">
        <f>+'[9]ปริมาณน้ำสูญเสีย-กศผ'!Y28/10^6</f>
        <v>1.1434838463091452E-2</v>
      </c>
      <c r="K85" s="21">
        <f>+'[9]ปริมาณน้ำสูญเสีย-กศผ'!Z28/10^6</f>
        <v>1.0794464112131972E-2</v>
      </c>
      <c r="L85" s="21">
        <f>+'[9]ปริมาณน้ำสูญเสีย-กศผ'!AA28/10^6</f>
        <v>1.0669419906239753E-2</v>
      </c>
      <c r="M85" s="21">
        <f>+'[9]ปริมาณน้ำสูญเสีย-กศผ'!AB28/10^6</f>
        <v>1.2722036188832353E-2</v>
      </c>
      <c r="N85" s="21">
        <f>+'[9]ปริมาณน้ำสูญเสีย-กศผ'!AC28/10^6</f>
        <v>1.3834522946736594E-2</v>
      </c>
      <c r="O85" s="22">
        <f t="shared" si="4"/>
        <v>0.16336999999999999</v>
      </c>
    </row>
    <row r="86" spans="1:15">
      <c r="A86" s="10">
        <v>1028</v>
      </c>
      <c r="B86" s="10" t="s">
        <v>37</v>
      </c>
      <c r="C86" s="21">
        <f>+'[9]ปริมาณน้ำสูญเสีย-กศผ'!R29/10^6</f>
        <v>0.11860408232991392</v>
      </c>
      <c r="D86" s="21">
        <f>+'[9]ปริมาณน้ำสูญเสีย-กศผ'!S29/10^6</f>
        <v>0.13312029353418811</v>
      </c>
      <c r="E86" s="21">
        <f>+'[9]ปริมาณน้ำสูญเสีย-กศผ'!T29/10^6</f>
        <v>0.13194127390241042</v>
      </c>
      <c r="F86" s="21">
        <f>+'[9]ปริมาณน้ำสูญเสีย-กศผ'!U29/10^6</f>
        <v>0.13002804874519661</v>
      </c>
      <c r="G86" s="21">
        <f>+'[9]ปริมาณน้ำสูญเสีย-กศผ'!V29/10^6</f>
        <v>0.10778378737089696</v>
      </c>
      <c r="H86" s="21">
        <f>+'[9]ปริมาณน้ำสูญเสีย-กศผ'!W29/10^6</f>
        <v>0.10892666001632664</v>
      </c>
      <c r="I86" s="21">
        <f>+'[9]ปริมาณน้ำสูญเสีย-กศผ'!X29/10^6</f>
        <v>0.11585529003623384</v>
      </c>
      <c r="J86" s="21">
        <f>+'[9]ปริมาณน้ำสูญเสีย-กศผ'!Y29/10^6</f>
        <v>0.11235251922305912</v>
      </c>
      <c r="K86" s="21">
        <f>+'[9]ปริมาณน้ำสูญเสีย-กศผ'!Z29/10^6</f>
        <v>0.10438857634590089</v>
      </c>
      <c r="L86" s="21">
        <f>+'[9]ปริมาณน้ำสูญเสีย-กศผ'!AA29/10^6</f>
        <v>0.11337176413487929</v>
      </c>
      <c r="M86" s="21">
        <f>+'[9]ปริมาณน้ำสูญเสีย-กศผ'!AB29/10^6</f>
        <v>0.11156195286906569</v>
      </c>
      <c r="N86" s="21">
        <f>+'[9]ปริมาณน้ำสูญเสีย-กศผ'!AC29/10^6</f>
        <v>9.0035751491929231E-2</v>
      </c>
      <c r="O86" s="22">
        <f t="shared" si="4"/>
        <v>1.3779700000000006</v>
      </c>
    </row>
    <row r="87" spans="1:15">
      <c r="A87" s="10">
        <v>1029</v>
      </c>
      <c r="B87" s="10" t="s">
        <v>38</v>
      </c>
      <c r="C87" s="21">
        <f>+'[9]ปริมาณน้ำสูญเสีย-กศผ'!R30/10^6</f>
        <v>1.2098559145596679E-2</v>
      </c>
      <c r="D87" s="21">
        <f>+'[9]ปริมาณน้ำสูญเสีย-กศผ'!S30/10^6</f>
        <v>1.1857490818096644E-2</v>
      </c>
      <c r="E87" s="21">
        <f>+'[9]ปริมาณน้ำสูญเสีย-กศผ'!T30/10^6</f>
        <v>1.2615453296153966E-2</v>
      </c>
      <c r="F87" s="21">
        <f>+'[9]ปริมาณน้ำสูญเสีย-กศผ'!U30/10^6</f>
        <v>1.2866693200824258E-2</v>
      </c>
      <c r="G87" s="21">
        <f>+'[9]ปริมาณน้ำสูญเสีย-กศผ'!V30/10^6</f>
        <v>1.2100332378653912E-2</v>
      </c>
      <c r="H87" s="21">
        <f>+'[9]ปริมาณน้ำสูญเสีย-กศผ'!W30/10^6</f>
        <v>1.279672378577236E-2</v>
      </c>
      <c r="I87" s="21">
        <f>+'[9]ปริมาณน้ำสูญเสีย-กศผ'!X30/10^6</f>
        <v>1.0733629732322399E-2</v>
      </c>
      <c r="J87" s="21">
        <f>+'[9]ปริมาณน้ำสูญเสีย-กศผ'!Y30/10^6</f>
        <v>1.2205150331685378E-2</v>
      </c>
      <c r="K87" s="21">
        <f>+'[9]ปริมาณน้ำสูญเสีย-กศผ'!Z30/10^6</f>
        <v>8.8737361007182117E-3</v>
      </c>
      <c r="L87" s="21">
        <f>+'[9]ปริมาณน้ำสูญเสีย-กศผ'!AA30/10^6</f>
        <v>1.14875767926841E-2</v>
      </c>
      <c r="M87" s="21">
        <f>+'[9]ปริมาณน้ำสูญเสีย-กศผ'!AB30/10^6</f>
        <v>1.0119049449699392E-2</v>
      </c>
      <c r="N87" s="21">
        <f>+'[9]ปริมาณน้ำสูญเสีย-กศผ'!AC30/10^6</f>
        <v>9.2456049677927584E-3</v>
      </c>
      <c r="O87" s="22">
        <f t="shared" si="4"/>
        <v>0.13700000000000004</v>
      </c>
    </row>
    <row r="88" spans="1:15">
      <c r="A88" s="15">
        <v>1030</v>
      </c>
      <c r="B88" s="15" t="s">
        <v>18</v>
      </c>
      <c r="C88" s="23">
        <f>+'[9]ปริมาณน้ำสูญเสีย-กศผ'!R31/10^6</f>
        <v>1.7337282990471176E-2</v>
      </c>
      <c r="D88" s="23">
        <f>+'[9]ปริมาณน้ำสูญเสีย-กศผ'!S31/10^6</f>
        <v>1.7667472739396412E-2</v>
      </c>
      <c r="E88" s="23">
        <f>+'[9]ปริมาณน้ำสูญเสีย-กศผ'!T31/10^6</f>
        <v>1.9443676689118117E-2</v>
      </c>
      <c r="F88" s="23">
        <f>+'[9]ปริมาณน้ำสูญเสีย-กศผ'!U31/10^6</f>
        <v>1.880035208357549E-2</v>
      </c>
      <c r="G88" s="23">
        <f>+'[9]ปริมาณน้ำสูญเสีย-กศผ'!V31/10^6</f>
        <v>1.7533714190363446E-2</v>
      </c>
      <c r="H88" s="23">
        <f>+'[9]ปริมาณน้ำสูญเสีย-กศผ'!W31/10^6</f>
        <v>1.7273344950835968E-2</v>
      </c>
      <c r="I88" s="23">
        <f>+'[9]ปริมาณน้ำสูญเสีย-กศผ'!X31/10^6</f>
        <v>1.8426077349128638E-2</v>
      </c>
      <c r="J88" s="23">
        <f>+'[9]ปริมาณน้ำสูญเสีย-กศผ'!Y31/10^6</f>
        <v>1.698745479438003E-2</v>
      </c>
      <c r="K88" s="23">
        <f>+'[9]ปริมาณน้ำสูญเสีย-กศผ'!Z31/10^6</f>
        <v>1.6179934828370417E-2</v>
      </c>
      <c r="L88" s="23">
        <f>+'[9]ปริมาณน้ำสูญเสีย-กศผ'!AA31/10^6</f>
        <v>1.718611928476757E-2</v>
      </c>
      <c r="M88" s="23">
        <f>+'[9]ปริมาณน้ำสูญเสีย-กศผ'!AB31/10^6</f>
        <v>1.6850653085343684E-2</v>
      </c>
      <c r="N88" s="23">
        <f>+'[9]ปริมาณน้ำสูญเสีย-กศผ'!AC31/10^6</f>
        <v>1.4773917014248961E-2</v>
      </c>
      <c r="O88" s="24">
        <f t="shared" si="4"/>
        <v>0.20845999999999987</v>
      </c>
    </row>
    <row r="89" spans="1:15">
      <c r="A89" s="4">
        <v>10300</v>
      </c>
      <c r="B89" s="4" t="s">
        <v>58</v>
      </c>
      <c r="C89" s="18">
        <f>SUM(C62:C88)</f>
        <v>2.8496011439325182</v>
      </c>
      <c r="D89" s="18">
        <f t="shared" ref="D89:N89" si="5">SUM(D62:D88)</f>
        <v>2.6720835459470575</v>
      </c>
      <c r="E89" s="18">
        <f t="shared" si="5"/>
        <v>3.0265235731202393</v>
      </c>
      <c r="F89" s="18">
        <f t="shared" si="5"/>
        <v>2.7416084880377416</v>
      </c>
      <c r="G89" s="18">
        <f t="shared" si="5"/>
        <v>2.449487817323559</v>
      </c>
      <c r="H89" s="18">
        <f t="shared" si="5"/>
        <v>3.392504221625761</v>
      </c>
      <c r="I89" s="18">
        <f t="shared" si="5"/>
        <v>2.3804286644881469</v>
      </c>
      <c r="J89" s="18">
        <f t="shared" si="5"/>
        <v>2.4934480411063999</v>
      </c>
      <c r="K89" s="18">
        <f t="shared" si="5"/>
        <v>2.2380808289516114</v>
      </c>
      <c r="L89" s="18">
        <f t="shared" si="5"/>
        <v>2.658660102508045</v>
      </c>
      <c r="M89" s="18">
        <f t="shared" si="5"/>
        <v>2.7979516737010011</v>
      </c>
      <c r="N89" s="18">
        <f t="shared" si="5"/>
        <v>2.3184118992579319</v>
      </c>
      <c r="O89" s="18">
        <f t="shared" si="4"/>
        <v>32.01879000000001</v>
      </c>
    </row>
    <row r="90" spans="1:15">
      <c r="A90" s="32"/>
      <c r="B90" s="32"/>
      <c r="C90"/>
      <c r="D90"/>
      <c r="E90"/>
      <c r="F90"/>
      <c r="G90"/>
      <c r="H90"/>
      <c r="I90"/>
      <c r="J90"/>
      <c r="K90"/>
      <c r="L90"/>
      <c r="M90"/>
      <c r="N90"/>
      <c r="O90" s="32"/>
    </row>
    <row r="91" spans="1:15">
      <c r="A91" s="3" t="s">
        <v>55</v>
      </c>
      <c r="B91" s="3" t="s">
        <v>41</v>
      </c>
      <c r="C91" s="3" t="s">
        <v>0</v>
      </c>
      <c r="D91" s="3" t="s">
        <v>1</v>
      </c>
      <c r="E91" s="3" t="s">
        <v>2</v>
      </c>
      <c r="F91" s="3" t="s">
        <v>3</v>
      </c>
      <c r="G91" s="3" t="s">
        <v>4</v>
      </c>
      <c r="H91" s="3" t="s">
        <v>5</v>
      </c>
      <c r="I91" s="3" t="s">
        <v>6</v>
      </c>
      <c r="J91" s="3" t="s">
        <v>7</v>
      </c>
      <c r="K91" s="3" t="s">
        <v>8</v>
      </c>
      <c r="L91" s="3" t="s">
        <v>9</v>
      </c>
      <c r="M91" s="3" t="s">
        <v>10</v>
      </c>
      <c r="N91" s="3" t="s">
        <v>11</v>
      </c>
      <c r="O91" s="3" t="s">
        <v>58</v>
      </c>
    </row>
    <row r="92" spans="1:15">
      <c r="A92" s="7">
        <v>1004</v>
      </c>
      <c r="B92" s="7" t="s">
        <v>99</v>
      </c>
      <c r="C92" s="26">
        <f>+'[9]ปริมาณน้ำสูญเสีย-กศผ'!$AD$38</f>
        <v>26.019993350214428</v>
      </c>
      <c r="D92" s="26">
        <f>+'[9]ปริมาณน้ำสูญเสีย-กศผ'!$AD$38</f>
        <v>26.019993350214428</v>
      </c>
      <c r="E92" s="26">
        <f>+'[9]ปริมาณน้ำสูญเสีย-กศผ'!$AD$38</f>
        <v>26.019993350214428</v>
      </c>
      <c r="F92" s="26">
        <f>+'[9]ปริมาณน้ำสูญเสีย-กศผ'!$AD$38</f>
        <v>26.019993350214428</v>
      </c>
      <c r="G92" s="26">
        <f>+'[9]ปริมาณน้ำสูญเสีย-กศผ'!$AD$38</f>
        <v>26.019993350214428</v>
      </c>
      <c r="H92" s="26">
        <f>+'[9]ปริมาณน้ำสูญเสีย-กศผ'!$AD$38</f>
        <v>26.019993350214428</v>
      </c>
      <c r="I92" s="26">
        <f>+'[9]ปริมาณน้ำสูญเสีย-กศผ'!$AD$38</f>
        <v>26.019993350214428</v>
      </c>
      <c r="J92" s="26">
        <f>+'[9]ปริมาณน้ำสูญเสีย-กศผ'!$AD$38</f>
        <v>26.019993350214428</v>
      </c>
      <c r="K92" s="26">
        <f>+'[9]ปริมาณน้ำสูญเสีย-กศผ'!$AD$38</f>
        <v>26.019993350214428</v>
      </c>
      <c r="L92" s="26">
        <f>+'[9]ปริมาณน้ำสูญเสีย-กศผ'!$AD$38</f>
        <v>26.019993350214428</v>
      </c>
      <c r="M92" s="26">
        <f>+'[9]ปริมาณน้ำสูญเสีย-กศผ'!$AD$38</f>
        <v>26.019993350214428</v>
      </c>
      <c r="N92" s="26">
        <f>+'[9]ปริมาณน้ำสูญเสีย-กศผ'!$AD$38</f>
        <v>26.019993350214428</v>
      </c>
      <c r="O92" s="27">
        <f>+'[9]ปริมาณน้ำสูญเสีย-กศผ'!$AD$38</f>
        <v>26.019993350214428</v>
      </c>
    </row>
    <row r="93" spans="1:15">
      <c r="A93" s="10">
        <v>1005</v>
      </c>
      <c r="B93" s="10" t="s">
        <v>13</v>
      </c>
      <c r="C93" s="28">
        <f>+'[9]ปริมาณน้ำสูญเสีย-กศผ'!$AD$39</f>
        <v>15.999725350178522</v>
      </c>
      <c r="D93" s="28">
        <f>+'[9]ปริมาณน้ำสูญเสีย-กศผ'!$AD$39</f>
        <v>15.999725350178522</v>
      </c>
      <c r="E93" s="28">
        <f>+'[9]ปริมาณน้ำสูญเสีย-กศผ'!$AD$39</f>
        <v>15.999725350178522</v>
      </c>
      <c r="F93" s="28">
        <f>+'[9]ปริมาณน้ำสูญเสีย-กศผ'!$AD$39</f>
        <v>15.999725350178522</v>
      </c>
      <c r="G93" s="28">
        <f>+'[9]ปริมาณน้ำสูญเสีย-กศผ'!$AD$39</f>
        <v>15.999725350178522</v>
      </c>
      <c r="H93" s="28">
        <f>+'[9]ปริมาณน้ำสูญเสีย-กศผ'!$AD$39</f>
        <v>15.999725350178522</v>
      </c>
      <c r="I93" s="28">
        <f>+'[9]ปริมาณน้ำสูญเสีย-กศผ'!$AD$39</f>
        <v>15.999725350178522</v>
      </c>
      <c r="J93" s="28">
        <f>+'[9]ปริมาณน้ำสูญเสีย-กศผ'!$AD$39</f>
        <v>15.999725350178522</v>
      </c>
      <c r="K93" s="28">
        <f>+'[9]ปริมาณน้ำสูญเสีย-กศผ'!$AD$39</f>
        <v>15.999725350178522</v>
      </c>
      <c r="L93" s="28">
        <f>+'[9]ปริมาณน้ำสูญเสีย-กศผ'!$AD$39</f>
        <v>15.999725350178522</v>
      </c>
      <c r="M93" s="28">
        <f>+'[9]ปริมาณน้ำสูญเสีย-กศผ'!$AD$39</f>
        <v>15.999725350178522</v>
      </c>
      <c r="N93" s="28">
        <f>+'[9]ปริมาณน้ำสูญเสีย-กศผ'!$AD$39</f>
        <v>15.999725350178522</v>
      </c>
      <c r="O93" s="29">
        <f>+'[9]ปริมาณน้ำสูญเสีย-กศผ'!$AD$39</f>
        <v>15.999725350178522</v>
      </c>
    </row>
    <row r="94" spans="1:15">
      <c r="A94" s="10">
        <v>1006</v>
      </c>
      <c r="B94" s="10" t="s">
        <v>14</v>
      </c>
      <c r="C94" s="28">
        <f>+'[9]ปริมาณน้ำสูญเสีย-กศผ'!$AD$40</f>
        <v>30.499983374527563</v>
      </c>
      <c r="D94" s="28">
        <f>+'[9]ปริมาณน้ำสูญเสีย-กศผ'!$AD$40</f>
        <v>30.499983374527563</v>
      </c>
      <c r="E94" s="28">
        <f>+'[9]ปริมาณน้ำสูญเสีย-กศผ'!$AD$40</f>
        <v>30.499983374527563</v>
      </c>
      <c r="F94" s="28">
        <f>+'[9]ปริมาณน้ำสูญเสีย-กศผ'!$AD$40</f>
        <v>30.499983374527563</v>
      </c>
      <c r="G94" s="28">
        <f>+'[9]ปริมาณน้ำสูญเสีย-กศผ'!$AD$40</f>
        <v>30.499983374527563</v>
      </c>
      <c r="H94" s="28">
        <f>+'[9]ปริมาณน้ำสูญเสีย-กศผ'!$AD$40</f>
        <v>30.499983374527563</v>
      </c>
      <c r="I94" s="28">
        <f>+'[9]ปริมาณน้ำสูญเสีย-กศผ'!$AD$40</f>
        <v>30.499983374527563</v>
      </c>
      <c r="J94" s="28">
        <f>+'[9]ปริมาณน้ำสูญเสีย-กศผ'!$AD$40</f>
        <v>30.499983374527563</v>
      </c>
      <c r="K94" s="28">
        <f>+'[9]ปริมาณน้ำสูญเสีย-กศผ'!$AD$40</f>
        <v>30.499983374527563</v>
      </c>
      <c r="L94" s="28">
        <f>+'[9]ปริมาณน้ำสูญเสีย-กศผ'!$AD$40</f>
        <v>30.499983374527563</v>
      </c>
      <c r="M94" s="28">
        <f>+'[9]ปริมาณน้ำสูญเสีย-กศผ'!$AD$40</f>
        <v>30.499983374527563</v>
      </c>
      <c r="N94" s="28">
        <f>+'[9]ปริมาณน้ำสูญเสีย-กศผ'!$AD$40</f>
        <v>30.499983374527563</v>
      </c>
      <c r="O94" s="29">
        <f>+'[9]ปริมาณน้ำสูญเสีย-กศผ'!$AD$40</f>
        <v>30.499983374527563</v>
      </c>
    </row>
    <row r="95" spans="1:15">
      <c r="A95" s="10">
        <v>1007</v>
      </c>
      <c r="B95" s="10" t="s">
        <v>15</v>
      </c>
      <c r="C95" s="28">
        <f>+'[9]ปริมาณน้ำสูญเสีย-กศผ'!$AD$41</f>
        <v>23.999966552900052</v>
      </c>
      <c r="D95" s="28">
        <f>+'[9]ปริมาณน้ำสูญเสีย-กศผ'!$AD$41</f>
        <v>23.999966552900052</v>
      </c>
      <c r="E95" s="28">
        <f>+'[9]ปริมาณน้ำสูญเสีย-กศผ'!$AD$41</f>
        <v>23.999966552900052</v>
      </c>
      <c r="F95" s="28">
        <f>+'[9]ปริมาณน้ำสูญเสีย-กศผ'!$AD$41</f>
        <v>23.999966552900052</v>
      </c>
      <c r="G95" s="28">
        <f>+'[9]ปริมาณน้ำสูญเสีย-กศผ'!$AD$41</f>
        <v>23.999966552900052</v>
      </c>
      <c r="H95" s="28">
        <f>+'[9]ปริมาณน้ำสูญเสีย-กศผ'!$AD$41</f>
        <v>23.999966552900052</v>
      </c>
      <c r="I95" s="28">
        <f>+'[9]ปริมาณน้ำสูญเสีย-กศผ'!$AD$41</f>
        <v>23.999966552900052</v>
      </c>
      <c r="J95" s="28">
        <f>+'[9]ปริมาณน้ำสูญเสีย-กศผ'!$AD$41</f>
        <v>23.999966552900052</v>
      </c>
      <c r="K95" s="28">
        <f>+'[9]ปริมาณน้ำสูญเสีย-กศผ'!$AD$41</f>
        <v>23.999966552900052</v>
      </c>
      <c r="L95" s="28">
        <f>+'[9]ปริมาณน้ำสูญเสีย-กศผ'!$AD$41</f>
        <v>23.999966552900052</v>
      </c>
      <c r="M95" s="28">
        <f>+'[9]ปริมาณน้ำสูญเสีย-กศผ'!$AD$41</f>
        <v>23.999966552900052</v>
      </c>
      <c r="N95" s="28">
        <f>+'[9]ปริมาณน้ำสูญเสีย-กศผ'!$AD$41</f>
        <v>23.999966552900052</v>
      </c>
      <c r="O95" s="29">
        <f>+'[9]ปริมาณน้ำสูญเสีย-กศผ'!$AD$41</f>
        <v>23.999966552900052</v>
      </c>
    </row>
    <row r="96" spans="1:15">
      <c r="A96" s="10">
        <v>1008</v>
      </c>
      <c r="B96" s="10" t="s">
        <v>16</v>
      </c>
      <c r="C96" s="28">
        <f>+'[9]ปริมาณน้ำสูญเสีย-กศผ'!$AD$42</f>
        <v>20.999842395587084</v>
      </c>
      <c r="D96" s="28">
        <f>+'[9]ปริมาณน้ำสูญเสีย-กศผ'!$AD$42</f>
        <v>20.999842395587084</v>
      </c>
      <c r="E96" s="28">
        <f>+'[9]ปริมาณน้ำสูญเสีย-กศผ'!$AD$42</f>
        <v>20.999842395587084</v>
      </c>
      <c r="F96" s="28">
        <f>+'[9]ปริมาณน้ำสูญเสีย-กศผ'!$AD$42</f>
        <v>20.999842395587084</v>
      </c>
      <c r="G96" s="28">
        <f>+'[9]ปริมาณน้ำสูญเสีย-กศผ'!$AD$42</f>
        <v>20.999842395587084</v>
      </c>
      <c r="H96" s="28">
        <f>+'[9]ปริมาณน้ำสูญเสีย-กศผ'!$AD$42</f>
        <v>20.999842395587084</v>
      </c>
      <c r="I96" s="28">
        <f>+'[9]ปริมาณน้ำสูญเสีย-กศผ'!$AD$42</f>
        <v>20.999842395587084</v>
      </c>
      <c r="J96" s="28">
        <f>+'[9]ปริมาณน้ำสูญเสีย-กศผ'!$AD$42</f>
        <v>20.999842395587084</v>
      </c>
      <c r="K96" s="28">
        <f>+'[9]ปริมาณน้ำสูญเสีย-กศผ'!$AD$42</f>
        <v>20.999842395587084</v>
      </c>
      <c r="L96" s="28">
        <f>+'[9]ปริมาณน้ำสูญเสีย-กศผ'!$AD$42</f>
        <v>20.999842395587084</v>
      </c>
      <c r="M96" s="28">
        <f>+'[9]ปริมาณน้ำสูญเสีย-กศผ'!$AD$42</f>
        <v>20.999842395587084</v>
      </c>
      <c r="N96" s="28">
        <f>+'[9]ปริมาณน้ำสูญเสีย-กศผ'!$AD$42</f>
        <v>20.999842395587084</v>
      </c>
      <c r="O96" s="29">
        <f>+'[9]ปริมาณน้ำสูญเสีย-กศผ'!$AD$42</f>
        <v>20.999842395587084</v>
      </c>
    </row>
    <row r="97" spans="1:15">
      <c r="A97" s="10">
        <v>1009</v>
      </c>
      <c r="B97" s="10" t="s">
        <v>17</v>
      </c>
      <c r="C97" s="28">
        <f>+'[9]ปริมาณน้ำสูญเสีย-กศผ'!$AD$43</f>
        <v>22.499890256673964</v>
      </c>
      <c r="D97" s="28">
        <f>+'[9]ปริมาณน้ำสูญเสีย-กศผ'!$AD$43</f>
        <v>22.499890256673964</v>
      </c>
      <c r="E97" s="28">
        <f>+'[9]ปริมาณน้ำสูญเสีย-กศผ'!$AD$43</f>
        <v>22.499890256673964</v>
      </c>
      <c r="F97" s="28">
        <f>+'[9]ปริมาณน้ำสูญเสีย-กศผ'!$AD$43</f>
        <v>22.499890256673964</v>
      </c>
      <c r="G97" s="28">
        <f>+'[9]ปริมาณน้ำสูญเสีย-กศผ'!$AD$43</f>
        <v>22.499890256673964</v>
      </c>
      <c r="H97" s="28">
        <f>+'[9]ปริมาณน้ำสูญเสีย-กศผ'!$AD$43</f>
        <v>22.499890256673964</v>
      </c>
      <c r="I97" s="28">
        <f>+'[9]ปริมาณน้ำสูญเสีย-กศผ'!$AD$43</f>
        <v>22.499890256673964</v>
      </c>
      <c r="J97" s="28">
        <f>+'[9]ปริมาณน้ำสูญเสีย-กศผ'!$AD$43</f>
        <v>22.499890256673964</v>
      </c>
      <c r="K97" s="28">
        <f>+'[9]ปริมาณน้ำสูญเสีย-กศผ'!$AD$43</f>
        <v>22.499890256673964</v>
      </c>
      <c r="L97" s="28">
        <f>+'[9]ปริมาณน้ำสูญเสีย-กศผ'!$AD$43</f>
        <v>22.499890256673964</v>
      </c>
      <c r="M97" s="28">
        <f>+'[9]ปริมาณน้ำสูญเสีย-กศผ'!$AD$43</f>
        <v>22.499890256673964</v>
      </c>
      <c r="N97" s="28">
        <f>+'[9]ปริมาณน้ำสูญเสีย-กศผ'!$AD$43</f>
        <v>22.499890256673964</v>
      </c>
      <c r="O97" s="29">
        <f>+'[9]ปริมาณน้ำสูญเสีย-กศผ'!$AD$43</f>
        <v>22.499890256673964</v>
      </c>
    </row>
    <row r="98" spans="1:15">
      <c r="A98" s="10">
        <v>1010</v>
      </c>
      <c r="B98" s="10" t="s">
        <v>19</v>
      </c>
      <c r="C98" s="28">
        <f>+'[9]ปริมาณน้ำสูญเสีย-กศผ'!$AD$44</f>
        <v>24.999888409296844</v>
      </c>
      <c r="D98" s="28">
        <f>+'[9]ปริมาณน้ำสูญเสีย-กศผ'!$AD$44</f>
        <v>24.999888409296844</v>
      </c>
      <c r="E98" s="28">
        <f>+'[9]ปริมาณน้ำสูญเสีย-กศผ'!$AD$44</f>
        <v>24.999888409296844</v>
      </c>
      <c r="F98" s="28">
        <f>+'[9]ปริมาณน้ำสูญเสีย-กศผ'!$AD$44</f>
        <v>24.999888409296844</v>
      </c>
      <c r="G98" s="28">
        <f>+'[9]ปริมาณน้ำสูญเสีย-กศผ'!$AD$44</f>
        <v>24.999888409296844</v>
      </c>
      <c r="H98" s="28">
        <f>+'[9]ปริมาณน้ำสูญเสีย-กศผ'!$AD$44</f>
        <v>24.999888409296844</v>
      </c>
      <c r="I98" s="28">
        <f>+'[9]ปริมาณน้ำสูญเสีย-กศผ'!$AD$44</f>
        <v>24.999888409296844</v>
      </c>
      <c r="J98" s="28">
        <f>+'[9]ปริมาณน้ำสูญเสีย-กศผ'!$AD$44</f>
        <v>24.999888409296844</v>
      </c>
      <c r="K98" s="28">
        <f>+'[9]ปริมาณน้ำสูญเสีย-กศผ'!$AD$44</f>
        <v>24.999888409296844</v>
      </c>
      <c r="L98" s="28">
        <f>+'[9]ปริมาณน้ำสูญเสีย-กศผ'!$AD$44</f>
        <v>24.999888409296844</v>
      </c>
      <c r="M98" s="28">
        <f>+'[9]ปริมาณน้ำสูญเสีย-กศผ'!$AD$44</f>
        <v>24.999888409296844</v>
      </c>
      <c r="N98" s="28">
        <f>+'[9]ปริมาณน้ำสูญเสีย-กศผ'!$AD$44</f>
        <v>24.999888409296844</v>
      </c>
      <c r="O98" s="29">
        <f>+'[9]ปริมาณน้ำสูญเสีย-กศผ'!$AD$44</f>
        <v>24.999888409296844</v>
      </c>
    </row>
    <row r="99" spans="1:15">
      <c r="A99" s="10">
        <v>1011</v>
      </c>
      <c r="B99" s="10" t="s">
        <v>20</v>
      </c>
      <c r="C99" s="28">
        <f>+'[9]ปริมาณน้ำสูญเสีย-กศผ'!$AD$45</f>
        <v>14.999885532009019</v>
      </c>
      <c r="D99" s="28">
        <f>+'[9]ปริมาณน้ำสูญเสีย-กศผ'!$AD$45</f>
        <v>14.999885532009019</v>
      </c>
      <c r="E99" s="28">
        <f>+'[9]ปริมาณน้ำสูญเสีย-กศผ'!$AD$45</f>
        <v>14.999885532009019</v>
      </c>
      <c r="F99" s="28">
        <f>+'[9]ปริมาณน้ำสูญเสีย-กศผ'!$AD$45</f>
        <v>14.999885532009019</v>
      </c>
      <c r="G99" s="28">
        <f>+'[9]ปริมาณน้ำสูญเสีย-กศผ'!$AD$45</f>
        <v>14.999885532009019</v>
      </c>
      <c r="H99" s="28">
        <f>+'[9]ปริมาณน้ำสูญเสีย-กศผ'!$AD$45</f>
        <v>14.999885532009019</v>
      </c>
      <c r="I99" s="28">
        <f>+'[9]ปริมาณน้ำสูญเสีย-กศผ'!$AD$45</f>
        <v>14.999885532009019</v>
      </c>
      <c r="J99" s="28">
        <f>+'[9]ปริมาณน้ำสูญเสีย-กศผ'!$AD$45</f>
        <v>14.999885532009019</v>
      </c>
      <c r="K99" s="28">
        <f>+'[9]ปริมาณน้ำสูญเสีย-กศผ'!$AD$45</f>
        <v>14.999885532009019</v>
      </c>
      <c r="L99" s="28">
        <f>+'[9]ปริมาณน้ำสูญเสีย-กศผ'!$AD$45</f>
        <v>14.999885532009019</v>
      </c>
      <c r="M99" s="28">
        <f>+'[9]ปริมาณน้ำสูญเสีย-กศผ'!$AD$45</f>
        <v>14.999885532009019</v>
      </c>
      <c r="N99" s="28">
        <f>+'[9]ปริมาณน้ำสูญเสีย-กศผ'!$AD$45</f>
        <v>14.999885532009019</v>
      </c>
      <c r="O99" s="29">
        <f>+'[9]ปริมาณน้ำสูญเสีย-กศผ'!$AD$45</f>
        <v>14.999885532009019</v>
      </c>
    </row>
    <row r="100" spans="1:15">
      <c r="A100" s="10">
        <v>1012</v>
      </c>
      <c r="B100" s="10" t="s">
        <v>21</v>
      </c>
      <c r="C100" s="28">
        <f>+'[9]ปริมาณน้ำสูญเสีย-กศผ'!$AD$46</f>
        <v>23.00000882706021</v>
      </c>
      <c r="D100" s="28">
        <f>+'[9]ปริมาณน้ำสูญเสีย-กศผ'!$AD$46</f>
        <v>23.00000882706021</v>
      </c>
      <c r="E100" s="28">
        <f>+'[9]ปริมาณน้ำสูญเสีย-กศผ'!$AD$46</f>
        <v>23.00000882706021</v>
      </c>
      <c r="F100" s="28">
        <f>+'[9]ปริมาณน้ำสูญเสีย-กศผ'!$AD$46</f>
        <v>23.00000882706021</v>
      </c>
      <c r="G100" s="28">
        <f>+'[9]ปริมาณน้ำสูญเสีย-กศผ'!$AD$46</f>
        <v>23.00000882706021</v>
      </c>
      <c r="H100" s="28">
        <f>+'[9]ปริมาณน้ำสูญเสีย-กศผ'!$AD$46</f>
        <v>23.00000882706021</v>
      </c>
      <c r="I100" s="28">
        <f>+'[9]ปริมาณน้ำสูญเสีย-กศผ'!$AD$46</f>
        <v>23.00000882706021</v>
      </c>
      <c r="J100" s="28">
        <f>+'[9]ปริมาณน้ำสูญเสีย-กศผ'!$AD$46</f>
        <v>23.00000882706021</v>
      </c>
      <c r="K100" s="28">
        <f>+'[9]ปริมาณน้ำสูญเสีย-กศผ'!$AD$46</f>
        <v>23.00000882706021</v>
      </c>
      <c r="L100" s="28">
        <f>+'[9]ปริมาณน้ำสูญเสีย-กศผ'!$AD$46</f>
        <v>23.00000882706021</v>
      </c>
      <c r="M100" s="28">
        <f>+'[9]ปริมาณน้ำสูญเสีย-กศผ'!$AD$46</f>
        <v>23.00000882706021</v>
      </c>
      <c r="N100" s="28">
        <f>+'[9]ปริมาณน้ำสูญเสีย-กศผ'!$AD$46</f>
        <v>23.00000882706021</v>
      </c>
      <c r="O100" s="29">
        <f>+'[9]ปริมาณน้ำสูญเสีย-กศผ'!$AD$46</f>
        <v>23.00000882706021</v>
      </c>
    </row>
    <row r="101" spans="1:15">
      <c r="A101" s="10">
        <v>1013</v>
      </c>
      <c r="B101" s="10" t="s">
        <v>22</v>
      </c>
      <c r="C101" s="28">
        <f>+'[9]ปริมาณน้ำสูญเสีย-กศผ'!$AD$47</f>
        <v>24.000924891132598</v>
      </c>
      <c r="D101" s="28">
        <f>+'[9]ปริมาณน้ำสูญเสีย-กศผ'!$AD$47</f>
        <v>24.000924891132598</v>
      </c>
      <c r="E101" s="28">
        <f>+'[9]ปริมาณน้ำสูญเสีย-กศผ'!$AD$47</f>
        <v>24.000924891132598</v>
      </c>
      <c r="F101" s="28">
        <f>+'[9]ปริมาณน้ำสูญเสีย-กศผ'!$AD$47</f>
        <v>24.000924891132598</v>
      </c>
      <c r="G101" s="28">
        <f>+'[9]ปริมาณน้ำสูญเสีย-กศผ'!$AD$47</f>
        <v>24.000924891132598</v>
      </c>
      <c r="H101" s="28">
        <f>+'[9]ปริมาณน้ำสูญเสีย-กศผ'!$AD$47</f>
        <v>24.000924891132598</v>
      </c>
      <c r="I101" s="28">
        <f>+'[9]ปริมาณน้ำสูญเสีย-กศผ'!$AD$47</f>
        <v>24.000924891132598</v>
      </c>
      <c r="J101" s="28">
        <f>+'[9]ปริมาณน้ำสูญเสีย-กศผ'!$AD$47</f>
        <v>24.000924891132598</v>
      </c>
      <c r="K101" s="28">
        <f>+'[9]ปริมาณน้ำสูญเสีย-กศผ'!$AD$47</f>
        <v>24.000924891132598</v>
      </c>
      <c r="L101" s="28">
        <f>+'[9]ปริมาณน้ำสูญเสีย-กศผ'!$AD$47</f>
        <v>24.000924891132598</v>
      </c>
      <c r="M101" s="28">
        <f>+'[9]ปริมาณน้ำสูญเสีย-กศผ'!$AD$47</f>
        <v>24.000924891132598</v>
      </c>
      <c r="N101" s="28">
        <f>+'[9]ปริมาณน้ำสูญเสีย-กศผ'!$AD$47</f>
        <v>24.000924891132598</v>
      </c>
      <c r="O101" s="29">
        <f>+'[9]ปริมาณน้ำสูญเสีย-กศผ'!$AD$47</f>
        <v>24.000924891132598</v>
      </c>
    </row>
    <row r="102" spans="1:15">
      <c r="A102" s="10">
        <v>1014</v>
      </c>
      <c r="B102" s="10" t="s">
        <v>23</v>
      </c>
      <c r="C102" s="28">
        <f>+'[9]ปริมาณน้ำสูญเสีย-กศผ'!$AD$48</f>
        <v>26.750018817619658</v>
      </c>
      <c r="D102" s="28">
        <f>+'[9]ปริมาณน้ำสูญเสีย-กศผ'!$AD$48</f>
        <v>26.750018817619658</v>
      </c>
      <c r="E102" s="28">
        <f>+'[9]ปริมาณน้ำสูญเสีย-กศผ'!$AD$48</f>
        <v>26.750018817619658</v>
      </c>
      <c r="F102" s="28">
        <f>+'[9]ปริมาณน้ำสูญเสีย-กศผ'!$AD$48</f>
        <v>26.750018817619658</v>
      </c>
      <c r="G102" s="28">
        <f>+'[9]ปริมาณน้ำสูญเสีย-กศผ'!$AD$48</f>
        <v>26.750018817619658</v>
      </c>
      <c r="H102" s="28">
        <f>+'[9]ปริมาณน้ำสูญเสีย-กศผ'!$AD$48</f>
        <v>26.750018817619658</v>
      </c>
      <c r="I102" s="28">
        <f>+'[9]ปริมาณน้ำสูญเสีย-กศผ'!$AD$48</f>
        <v>26.750018817619658</v>
      </c>
      <c r="J102" s="28">
        <f>+'[9]ปริมาณน้ำสูญเสีย-กศผ'!$AD$48</f>
        <v>26.750018817619658</v>
      </c>
      <c r="K102" s="28">
        <f>+'[9]ปริมาณน้ำสูญเสีย-กศผ'!$AD$48</f>
        <v>26.750018817619658</v>
      </c>
      <c r="L102" s="28">
        <f>+'[9]ปริมาณน้ำสูญเสีย-กศผ'!$AD$48</f>
        <v>26.750018817619658</v>
      </c>
      <c r="M102" s="28">
        <f>+'[9]ปริมาณน้ำสูญเสีย-กศผ'!$AD$48</f>
        <v>26.750018817619658</v>
      </c>
      <c r="N102" s="28">
        <f>+'[9]ปริมาณน้ำสูญเสีย-กศผ'!$AD$48</f>
        <v>26.750018817619658</v>
      </c>
      <c r="O102" s="29">
        <f>+'[9]ปริมาณน้ำสูญเสีย-กศผ'!$AD$48</f>
        <v>26.750018817619658</v>
      </c>
    </row>
    <row r="103" spans="1:15">
      <c r="A103" s="10">
        <v>1015</v>
      </c>
      <c r="B103" s="10" t="s">
        <v>24</v>
      </c>
      <c r="C103" s="28">
        <f>+'[9]ปริมาณน้ำสูญเสีย-กศผ'!$AD$49</f>
        <v>14.9997551060391</v>
      </c>
      <c r="D103" s="28">
        <f>+'[9]ปริมาณน้ำสูญเสีย-กศผ'!$AD$49</f>
        <v>14.9997551060391</v>
      </c>
      <c r="E103" s="28">
        <f>+'[9]ปริมาณน้ำสูญเสีย-กศผ'!$AD$49</f>
        <v>14.9997551060391</v>
      </c>
      <c r="F103" s="28">
        <f>+'[9]ปริมาณน้ำสูญเสีย-กศผ'!$AD$49</f>
        <v>14.9997551060391</v>
      </c>
      <c r="G103" s="28">
        <f>+'[9]ปริมาณน้ำสูญเสีย-กศผ'!$AD$49</f>
        <v>14.9997551060391</v>
      </c>
      <c r="H103" s="28">
        <f>+'[9]ปริมาณน้ำสูญเสีย-กศผ'!$AD$49</f>
        <v>14.9997551060391</v>
      </c>
      <c r="I103" s="28">
        <f>+'[9]ปริมาณน้ำสูญเสีย-กศผ'!$AD$49</f>
        <v>14.9997551060391</v>
      </c>
      <c r="J103" s="28">
        <f>+'[9]ปริมาณน้ำสูญเสีย-กศผ'!$AD$49</f>
        <v>14.9997551060391</v>
      </c>
      <c r="K103" s="28">
        <f>+'[9]ปริมาณน้ำสูญเสีย-กศผ'!$AD$49</f>
        <v>14.9997551060391</v>
      </c>
      <c r="L103" s="28">
        <f>+'[9]ปริมาณน้ำสูญเสีย-กศผ'!$AD$49</f>
        <v>14.9997551060391</v>
      </c>
      <c r="M103" s="28">
        <f>+'[9]ปริมาณน้ำสูญเสีย-กศผ'!$AD$49</f>
        <v>14.9997551060391</v>
      </c>
      <c r="N103" s="28">
        <f>+'[9]ปริมาณน้ำสูญเสีย-กศผ'!$AD$49</f>
        <v>14.9997551060391</v>
      </c>
      <c r="O103" s="29">
        <f>+'[9]ปริมาณน้ำสูญเสีย-กศผ'!$AD$49</f>
        <v>14.9997551060391</v>
      </c>
    </row>
    <row r="104" spans="1:15">
      <c r="A104" s="10">
        <v>1016</v>
      </c>
      <c r="B104" s="10" t="s">
        <v>25</v>
      </c>
      <c r="C104" s="28">
        <f>+'[9]ปริมาณน้ำสูญเสีย-กศผ'!$AD$50</f>
        <v>24.999864906488263</v>
      </c>
      <c r="D104" s="28">
        <f>+'[9]ปริมาณน้ำสูญเสีย-กศผ'!$AD$50</f>
        <v>24.999864906488263</v>
      </c>
      <c r="E104" s="28">
        <f>+'[9]ปริมาณน้ำสูญเสีย-กศผ'!$AD$50</f>
        <v>24.999864906488263</v>
      </c>
      <c r="F104" s="28">
        <f>+'[9]ปริมาณน้ำสูญเสีย-กศผ'!$AD$50</f>
        <v>24.999864906488263</v>
      </c>
      <c r="G104" s="28">
        <f>+'[9]ปริมาณน้ำสูญเสีย-กศผ'!$AD$50</f>
        <v>24.999864906488263</v>
      </c>
      <c r="H104" s="28">
        <f>+'[9]ปริมาณน้ำสูญเสีย-กศผ'!$AD$50</f>
        <v>24.999864906488263</v>
      </c>
      <c r="I104" s="28">
        <f>+'[9]ปริมาณน้ำสูญเสีย-กศผ'!$AD$50</f>
        <v>24.999864906488263</v>
      </c>
      <c r="J104" s="28">
        <f>+'[9]ปริมาณน้ำสูญเสีย-กศผ'!$AD$50</f>
        <v>24.999864906488263</v>
      </c>
      <c r="K104" s="28">
        <f>+'[9]ปริมาณน้ำสูญเสีย-กศผ'!$AD$50</f>
        <v>24.999864906488263</v>
      </c>
      <c r="L104" s="28">
        <f>+'[9]ปริมาณน้ำสูญเสีย-กศผ'!$AD$50</f>
        <v>24.999864906488263</v>
      </c>
      <c r="M104" s="28">
        <f>+'[9]ปริมาณน้ำสูญเสีย-กศผ'!$AD$50</f>
        <v>24.999864906488263</v>
      </c>
      <c r="N104" s="28">
        <f>+'[9]ปริมาณน้ำสูญเสีย-กศผ'!$AD$50</f>
        <v>24.999864906488263</v>
      </c>
      <c r="O104" s="29">
        <f>+'[9]ปริมาณน้ำสูญเสีย-กศผ'!$AD$50</f>
        <v>24.999864906488263</v>
      </c>
    </row>
    <row r="105" spans="1:15">
      <c r="A105" s="10">
        <v>1017</v>
      </c>
      <c r="B105" s="10" t="s">
        <v>26</v>
      </c>
      <c r="C105" s="28">
        <f>+'[9]ปริมาณน้ำสูญเสีย-กศผ'!$AD$51</f>
        <v>27.999932022500541</v>
      </c>
      <c r="D105" s="28">
        <f>+'[9]ปริมาณน้ำสูญเสีย-กศผ'!$AD$51</f>
        <v>27.999932022500541</v>
      </c>
      <c r="E105" s="28">
        <f>+'[9]ปริมาณน้ำสูญเสีย-กศผ'!$AD$51</f>
        <v>27.999932022500541</v>
      </c>
      <c r="F105" s="28">
        <f>+'[9]ปริมาณน้ำสูญเสีย-กศผ'!$AD$51</f>
        <v>27.999932022500541</v>
      </c>
      <c r="G105" s="28">
        <f>+'[9]ปริมาณน้ำสูญเสีย-กศผ'!$AD$51</f>
        <v>27.999932022500541</v>
      </c>
      <c r="H105" s="28">
        <f>+'[9]ปริมาณน้ำสูญเสีย-กศผ'!$AD$51</f>
        <v>27.999932022500541</v>
      </c>
      <c r="I105" s="28">
        <f>+'[9]ปริมาณน้ำสูญเสีย-กศผ'!$AD$51</f>
        <v>27.999932022500541</v>
      </c>
      <c r="J105" s="28">
        <f>+'[9]ปริมาณน้ำสูญเสีย-กศผ'!$AD$51</f>
        <v>27.999932022500541</v>
      </c>
      <c r="K105" s="28">
        <f>+'[9]ปริมาณน้ำสูญเสีย-กศผ'!$AD$51</f>
        <v>27.999932022500541</v>
      </c>
      <c r="L105" s="28">
        <f>+'[9]ปริมาณน้ำสูญเสีย-กศผ'!$AD$51</f>
        <v>27.999932022500541</v>
      </c>
      <c r="M105" s="28">
        <f>+'[9]ปริมาณน้ำสูญเสีย-กศผ'!$AD$51</f>
        <v>27.999932022500541</v>
      </c>
      <c r="N105" s="28">
        <f>+'[9]ปริมาณน้ำสูญเสีย-กศผ'!$AD$51</f>
        <v>27.999932022500541</v>
      </c>
      <c r="O105" s="29">
        <f>+'[9]ปริมาณน้ำสูญเสีย-กศผ'!$AD$51</f>
        <v>27.999932022500541</v>
      </c>
    </row>
    <row r="106" spans="1:15">
      <c r="A106" s="10">
        <v>1018</v>
      </c>
      <c r="B106" s="10" t="s">
        <v>27</v>
      </c>
      <c r="C106" s="28">
        <f>+'[9]ปริมาณน้ำสูญเสีย-กศผ'!$AD$52</f>
        <v>21.999764782389121</v>
      </c>
      <c r="D106" s="28">
        <f>+'[9]ปริมาณน้ำสูญเสีย-กศผ'!$AD$52</f>
        <v>21.999764782389121</v>
      </c>
      <c r="E106" s="28">
        <f>+'[9]ปริมาณน้ำสูญเสีย-กศผ'!$AD$52</f>
        <v>21.999764782389121</v>
      </c>
      <c r="F106" s="28">
        <f>+'[9]ปริมาณน้ำสูญเสีย-กศผ'!$AD$52</f>
        <v>21.999764782389121</v>
      </c>
      <c r="G106" s="28">
        <f>+'[9]ปริมาณน้ำสูญเสีย-กศผ'!$AD$52</f>
        <v>21.999764782389121</v>
      </c>
      <c r="H106" s="28">
        <f>+'[9]ปริมาณน้ำสูญเสีย-กศผ'!$AD$52</f>
        <v>21.999764782389121</v>
      </c>
      <c r="I106" s="28">
        <f>+'[9]ปริมาณน้ำสูญเสีย-กศผ'!$AD$52</f>
        <v>21.999764782389121</v>
      </c>
      <c r="J106" s="28">
        <f>+'[9]ปริมาณน้ำสูญเสีย-กศผ'!$AD$52</f>
        <v>21.999764782389121</v>
      </c>
      <c r="K106" s="28">
        <f>+'[9]ปริมาณน้ำสูญเสีย-กศผ'!$AD$52</f>
        <v>21.999764782389121</v>
      </c>
      <c r="L106" s="28">
        <f>+'[9]ปริมาณน้ำสูญเสีย-กศผ'!$AD$52</f>
        <v>21.999764782389121</v>
      </c>
      <c r="M106" s="28">
        <f>+'[9]ปริมาณน้ำสูญเสีย-กศผ'!$AD$52</f>
        <v>21.999764782389121</v>
      </c>
      <c r="N106" s="28">
        <f>+'[9]ปริมาณน้ำสูญเสีย-กศผ'!$AD$52</f>
        <v>21.999764782389121</v>
      </c>
      <c r="O106" s="29">
        <f>+'[9]ปริมาณน้ำสูญเสีย-กศผ'!$AD$52</f>
        <v>21.999764782389121</v>
      </c>
    </row>
    <row r="107" spans="1:15">
      <c r="A107" s="10">
        <v>1019</v>
      </c>
      <c r="B107" s="10" t="s">
        <v>28</v>
      </c>
      <c r="C107" s="28">
        <f>+'[9]ปริมาณน้ำสูญเสีย-กศผ'!$AD$53</f>
        <v>22.000244175850998</v>
      </c>
      <c r="D107" s="28">
        <f>+'[9]ปริมาณน้ำสูญเสีย-กศผ'!$AD$53</f>
        <v>22.000244175850998</v>
      </c>
      <c r="E107" s="28">
        <f>+'[9]ปริมาณน้ำสูญเสีย-กศผ'!$AD$53</f>
        <v>22.000244175850998</v>
      </c>
      <c r="F107" s="28">
        <f>+'[9]ปริมาณน้ำสูญเสีย-กศผ'!$AD$53</f>
        <v>22.000244175850998</v>
      </c>
      <c r="G107" s="28">
        <f>+'[9]ปริมาณน้ำสูญเสีย-กศผ'!$AD$53</f>
        <v>22.000244175850998</v>
      </c>
      <c r="H107" s="28">
        <f>+'[9]ปริมาณน้ำสูญเสีย-กศผ'!$AD$53</f>
        <v>22.000244175850998</v>
      </c>
      <c r="I107" s="28">
        <f>+'[9]ปริมาณน้ำสูญเสีย-กศผ'!$AD$53</f>
        <v>22.000244175850998</v>
      </c>
      <c r="J107" s="28">
        <f>+'[9]ปริมาณน้ำสูญเสีย-กศผ'!$AD$53</f>
        <v>22.000244175850998</v>
      </c>
      <c r="K107" s="28">
        <f>+'[9]ปริมาณน้ำสูญเสีย-กศผ'!$AD$53</f>
        <v>22.000244175850998</v>
      </c>
      <c r="L107" s="28">
        <f>+'[9]ปริมาณน้ำสูญเสีย-กศผ'!$AD$53</f>
        <v>22.000244175850998</v>
      </c>
      <c r="M107" s="28">
        <f>+'[9]ปริมาณน้ำสูญเสีย-กศผ'!$AD$53</f>
        <v>22.000244175850998</v>
      </c>
      <c r="N107" s="28">
        <f>+'[9]ปริมาณน้ำสูญเสีย-กศผ'!$AD$53</f>
        <v>22.000244175850998</v>
      </c>
      <c r="O107" s="29">
        <f>+'[9]ปริมาณน้ำสูญเสีย-กศผ'!$AD$53</f>
        <v>22.000244175850998</v>
      </c>
    </row>
    <row r="108" spans="1:15">
      <c r="A108" s="10">
        <v>1020</v>
      </c>
      <c r="B108" s="10" t="s">
        <v>29</v>
      </c>
      <c r="C108" s="28">
        <f>+'[9]ปริมาณน้ำสูญเสีย-กศผ'!$AD$54</f>
        <v>26.999978801433038</v>
      </c>
      <c r="D108" s="28">
        <f>+'[9]ปริมาณน้ำสูญเสีย-กศผ'!$AD$54</f>
        <v>26.999978801433038</v>
      </c>
      <c r="E108" s="28">
        <f>+'[9]ปริมาณน้ำสูญเสีย-กศผ'!$AD$54</f>
        <v>26.999978801433038</v>
      </c>
      <c r="F108" s="28">
        <f>+'[9]ปริมาณน้ำสูญเสีย-กศผ'!$AD$54</f>
        <v>26.999978801433038</v>
      </c>
      <c r="G108" s="28">
        <f>+'[9]ปริมาณน้ำสูญเสีย-กศผ'!$AD$54</f>
        <v>26.999978801433038</v>
      </c>
      <c r="H108" s="28">
        <f>+'[9]ปริมาณน้ำสูญเสีย-กศผ'!$AD$54</f>
        <v>26.999978801433038</v>
      </c>
      <c r="I108" s="28">
        <f>+'[9]ปริมาณน้ำสูญเสีย-กศผ'!$AD$54</f>
        <v>26.999978801433038</v>
      </c>
      <c r="J108" s="28">
        <f>+'[9]ปริมาณน้ำสูญเสีย-กศผ'!$AD$54</f>
        <v>26.999978801433038</v>
      </c>
      <c r="K108" s="28">
        <f>+'[9]ปริมาณน้ำสูญเสีย-กศผ'!$AD$54</f>
        <v>26.999978801433038</v>
      </c>
      <c r="L108" s="28">
        <f>+'[9]ปริมาณน้ำสูญเสีย-กศผ'!$AD$54</f>
        <v>26.999978801433038</v>
      </c>
      <c r="M108" s="28">
        <f>+'[9]ปริมาณน้ำสูญเสีย-กศผ'!$AD$54</f>
        <v>26.999978801433038</v>
      </c>
      <c r="N108" s="28">
        <f>+'[9]ปริมาณน้ำสูญเสีย-กศผ'!$AD$54</f>
        <v>26.999978801433038</v>
      </c>
      <c r="O108" s="29">
        <f>+'[9]ปริมาณน้ำสูญเสีย-กศผ'!$AD$54</f>
        <v>26.999978801433038</v>
      </c>
    </row>
    <row r="109" spans="1:15">
      <c r="A109" s="10">
        <v>1021</v>
      </c>
      <c r="B109" s="10" t="s">
        <v>30</v>
      </c>
      <c r="C109" s="28">
        <f>+'[9]ปริมาณน้ำสูญเสีย-กศผ'!$AD$55</f>
        <v>28.000249695683372</v>
      </c>
      <c r="D109" s="28">
        <f>+'[9]ปริมาณน้ำสูญเสีย-กศผ'!$AD$55</f>
        <v>28.000249695683372</v>
      </c>
      <c r="E109" s="28">
        <f>+'[9]ปริมาณน้ำสูญเสีย-กศผ'!$AD$55</f>
        <v>28.000249695683372</v>
      </c>
      <c r="F109" s="28">
        <f>+'[9]ปริมาณน้ำสูญเสีย-กศผ'!$AD$55</f>
        <v>28.000249695683372</v>
      </c>
      <c r="G109" s="28">
        <f>+'[9]ปริมาณน้ำสูญเสีย-กศผ'!$AD$55</f>
        <v>28.000249695683372</v>
      </c>
      <c r="H109" s="28">
        <f>+'[9]ปริมาณน้ำสูญเสีย-กศผ'!$AD$55</f>
        <v>28.000249695683372</v>
      </c>
      <c r="I109" s="28">
        <f>+'[9]ปริมาณน้ำสูญเสีย-กศผ'!$AD$55</f>
        <v>28.000249695683372</v>
      </c>
      <c r="J109" s="28">
        <f>+'[9]ปริมาณน้ำสูญเสีย-กศผ'!$AD$55</f>
        <v>28.000249695683372</v>
      </c>
      <c r="K109" s="28">
        <f>+'[9]ปริมาณน้ำสูญเสีย-กศผ'!$AD$55</f>
        <v>28.000249695683372</v>
      </c>
      <c r="L109" s="28">
        <f>+'[9]ปริมาณน้ำสูญเสีย-กศผ'!$AD$55</f>
        <v>28.000249695683372</v>
      </c>
      <c r="M109" s="28">
        <f>+'[9]ปริมาณน้ำสูญเสีย-กศผ'!$AD$55</f>
        <v>28.000249695683372</v>
      </c>
      <c r="N109" s="28">
        <f>+'[9]ปริมาณน้ำสูญเสีย-กศผ'!$AD$55</f>
        <v>28.000249695683372</v>
      </c>
      <c r="O109" s="29">
        <f>+'[9]ปริมาณน้ำสูญเสีย-กศผ'!$AD$55</f>
        <v>28.000249695683372</v>
      </c>
    </row>
    <row r="110" spans="1:15">
      <c r="A110" s="10">
        <v>1022</v>
      </c>
      <c r="B110" s="10" t="s">
        <v>31</v>
      </c>
      <c r="C110" s="28">
        <f>+'[9]ปริมาณน้ำสูญเสีย-กศผ'!$AD$56</f>
        <v>24.999961046387504</v>
      </c>
      <c r="D110" s="28">
        <f>+'[9]ปริมาณน้ำสูญเสีย-กศผ'!$AD$56</f>
        <v>24.999961046387504</v>
      </c>
      <c r="E110" s="28">
        <f>+'[9]ปริมาณน้ำสูญเสีย-กศผ'!$AD$56</f>
        <v>24.999961046387504</v>
      </c>
      <c r="F110" s="28">
        <f>+'[9]ปริมาณน้ำสูญเสีย-กศผ'!$AD$56</f>
        <v>24.999961046387504</v>
      </c>
      <c r="G110" s="28">
        <f>+'[9]ปริมาณน้ำสูญเสีย-กศผ'!$AD$56</f>
        <v>24.999961046387504</v>
      </c>
      <c r="H110" s="28">
        <f>+'[9]ปริมาณน้ำสูญเสีย-กศผ'!$AD$56</f>
        <v>24.999961046387504</v>
      </c>
      <c r="I110" s="28">
        <f>+'[9]ปริมาณน้ำสูญเสีย-กศผ'!$AD$56</f>
        <v>24.999961046387504</v>
      </c>
      <c r="J110" s="28">
        <f>+'[9]ปริมาณน้ำสูญเสีย-กศผ'!$AD$56</f>
        <v>24.999961046387504</v>
      </c>
      <c r="K110" s="28">
        <f>+'[9]ปริมาณน้ำสูญเสีย-กศผ'!$AD$56</f>
        <v>24.999961046387504</v>
      </c>
      <c r="L110" s="28">
        <f>+'[9]ปริมาณน้ำสูญเสีย-กศผ'!$AD$56</f>
        <v>24.999961046387504</v>
      </c>
      <c r="M110" s="28">
        <f>+'[9]ปริมาณน้ำสูญเสีย-กศผ'!$AD$56</f>
        <v>24.999961046387504</v>
      </c>
      <c r="N110" s="28">
        <f>+'[9]ปริมาณน้ำสูญเสีย-กศผ'!$AD$56</f>
        <v>24.999961046387504</v>
      </c>
      <c r="O110" s="29">
        <f>+'[9]ปริมาณน้ำสูญเสีย-กศผ'!$AD$56</f>
        <v>24.999961046387504</v>
      </c>
    </row>
    <row r="111" spans="1:15">
      <c r="A111" s="10">
        <v>1023</v>
      </c>
      <c r="B111" s="10" t="s">
        <v>32</v>
      </c>
      <c r="C111" s="28">
        <f>+'[9]ปริมาณน้ำสูญเสีย-กศผ'!$AD$57</f>
        <v>24.000146150754503</v>
      </c>
      <c r="D111" s="28">
        <f>+'[9]ปริมาณน้ำสูญเสีย-กศผ'!$AD$57</f>
        <v>24.000146150754503</v>
      </c>
      <c r="E111" s="28">
        <f>+'[9]ปริมาณน้ำสูญเสีย-กศผ'!$AD$57</f>
        <v>24.000146150754503</v>
      </c>
      <c r="F111" s="28">
        <f>+'[9]ปริมาณน้ำสูญเสีย-กศผ'!$AD$57</f>
        <v>24.000146150754503</v>
      </c>
      <c r="G111" s="28">
        <f>+'[9]ปริมาณน้ำสูญเสีย-กศผ'!$AD$57</f>
        <v>24.000146150754503</v>
      </c>
      <c r="H111" s="28">
        <f>+'[9]ปริมาณน้ำสูญเสีย-กศผ'!$AD$57</f>
        <v>24.000146150754503</v>
      </c>
      <c r="I111" s="28">
        <f>+'[9]ปริมาณน้ำสูญเสีย-กศผ'!$AD$57</f>
        <v>24.000146150754503</v>
      </c>
      <c r="J111" s="28">
        <f>+'[9]ปริมาณน้ำสูญเสีย-กศผ'!$AD$57</f>
        <v>24.000146150754503</v>
      </c>
      <c r="K111" s="28">
        <f>+'[9]ปริมาณน้ำสูญเสีย-กศผ'!$AD$57</f>
        <v>24.000146150754503</v>
      </c>
      <c r="L111" s="28">
        <f>+'[9]ปริมาณน้ำสูญเสีย-กศผ'!$AD$57</f>
        <v>24.000146150754503</v>
      </c>
      <c r="M111" s="28">
        <f>+'[9]ปริมาณน้ำสูญเสีย-กศผ'!$AD$57</f>
        <v>24.000146150754503</v>
      </c>
      <c r="N111" s="28">
        <f>+'[9]ปริมาณน้ำสูญเสีย-กศผ'!$AD$57</f>
        <v>24.000146150754503</v>
      </c>
      <c r="O111" s="29">
        <f>+'[9]ปริมาณน้ำสูญเสีย-กศผ'!$AD$57</f>
        <v>24.000146150754503</v>
      </c>
    </row>
    <row r="112" spans="1:15">
      <c r="A112" s="10">
        <v>1024</v>
      </c>
      <c r="B112" s="10" t="s">
        <v>33</v>
      </c>
      <c r="C112" s="28">
        <f>+'[9]ปริมาณน้ำสูญเสีย-กศผ'!$AD$58</f>
        <v>23.749975770967822</v>
      </c>
      <c r="D112" s="28">
        <f>+'[9]ปริมาณน้ำสูญเสีย-กศผ'!$AD$58</f>
        <v>23.749975770967822</v>
      </c>
      <c r="E112" s="28">
        <f>+'[9]ปริมาณน้ำสูญเสีย-กศผ'!$AD$58</f>
        <v>23.749975770967822</v>
      </c>
      <c r="F112" s="28">
        <f>+'[9]ปริมาณน้ำสูญเสีย-กศผ'!$AD$58</f>
        <v>23.749975770967822</v>
      </c>
      <c r="G112" s="28">
        <f>+'[9]ปริมาณน้ำสูญเสีย-กศผ'!$AD$58</f>
        <v>23.749975770967822</v>
      </c>
      <c r="H112" s="28">
        <f>+'[9]ปริมาณน้ำสูญเสีย-กศผ'!$AD$58</f>
        <v>23.749975770967822</v>
      </c>
      <c r="I112" s="28">
        <f>+'[9]ปริมาณน้ำสูญเสีย-กศผ'!$AD$58</f>
        <v>23.749975770967822</v>
      </c>
      <c r="J112" s="28">
        <f>+'[9]ปริมาณน้ำสูญเสีย-กศผ'!$AD$58</f>
        <v>23.749975770967822</v>
      </c>
      <c r="K112" s="28">
        <f>+'[9]ปริมาณน้ำสูญเสีย-กศผ'!$AD$58</f>
        <v>23.749975770967822</v>
      </c>
      <c r="L112" s="28">
        <f>+'[9]ปริมาณน้ำสูญเสีย-กศผ'!$AD$58</f>
        <v>23.749975770967822</v>
      </c>
      <c r="M112" s="28">
        <f>+'[9]ปริมาณน้ำสูญเสีย-กศผ'!$AD$58</f>
        <v>23.749975770967822</v>
      </c>
      <c r="N112" s="28">
        <f>+'[9]ปริมาณน้ำสูญเสีย-กศผ'!$AD$58</f>
        <v>23.749975770967822</v>
      </c>
      <c r="O112" s="29">
        <f>+'[9]ปริมาณน้ำสูญเสีย-กศผ'!$AD$58</f>
        <v>23.749975770967822</v>
      </c>
    </row>
    <row r="113" spans="1:30">
      <c r="A113" s="10">
        <v>1025</v>
      </c>
      <c r="B113" s="10" t="s">
        <v>34</v>
      </c>
      <c r="C113" s="28">
        <f>+'[9]ปริมาณน้ำสูญเสีย-กศผ'!$AD$59</f>
        <v>23.997535256298455</v>
      </c>
      <c r="D113" s="28">
        <f>+'[9]ปริมาณน้ำสูญเสีย-กศผ'!$AD$59</f>
        <v>23.997535256298455</v>
      </c>
      <c r="E113" s="28">
        <f>+'[9]ปริมาณน้ำสูญเสีย-กศผ'!$AD$59</f>
        <v>23.997535256298455</v>
      </c>
      <c r="F113" s="28">
        <f>+'[9]ปริมาณน้ำสูญเสีย-กศผ'!$AD$59</f>
        <v>23.997535256298455</v>
      </c>
      <c r="G113" s="28">
        <f>+'[9]ปริมาณน้ำสูญเสีย-กศผ'!$AD$59</f>
        <v>23.997535256298455</v>
      </c>
      <c r="H113" s="28">
        <f>+'[9]ปริมาณน้ำสูญเสีย-กศผ'!$AD$59</f>
        <v>23.997535256298455</v>
      </c>
      <c r="I113" s="28">
        <f>+'[9]ปริมาณน้ำสูญเสีย-กศผ'!$AD$59</f>
        <v>23.997535256298455</v>
      </c>
      <c r="J113" s="28">
        <f>+'[9]ปริมาณน้ำสูญเสีย-กศผ'!$AD$59</f>
        <v>23.997535256298455</v>
      </c>
      <c r="K113" s="28">
        <f>+'[9]ปริมาณน้ำสูญเสีย-กศผ'!$AD$59</f>
        <v>23.997535256298455</v>
      </c>
      <c r="L113" s="28">
        <f>+'[9]ปริมาณน้ำสูญเสีย-กศผ'!$AD$59</f>
        <v>23.997535256298455</v>
      </c>
      <c r="M113" s="28">
        <f>+'[9]ปริมาณน้ำสูญเสีย-กศผ'!$AD$59</f>
        <v>23.997535256298455</v>
      </c>
      <c r="N113" s="28">
        <f>+'[9]ปริมาณน้ำสูญเสีย-กศผ'!$AD$59</f>
        <v>23.997535256298455</v>
      </c>
      <c r="O113" s="29">
        <f>+'[9]ปริมาณน้ำสูญเสีย-กศผ'!$AD$59</f>
        <v>23.997535256298455</v>
      </c>
    </row>
    <row r="114" spans="1:30">
      <c r="A114" s="10">
        <v>1026</v>
      </c>
      <c r="B114" s="10" t="s">
        <v>35</v>
      </c>
      <c r="C114" s="28">
        <f>+'[9]ปริมาณน้ำสูญเสีย-กศผ'!$AD$60</f>
        <v>16.997003733316248</v>
      </c>
      <c r="D114" s="28">
        <f>+'[9]ปริมาณน้ำสูญเสีย-กศผ'!$AD$60</f>
        <v>16.997003733316248</v>
      </c>
      <c r="E114" s="28">
        <f>+'[9]ปริมาณน้ำสูญเสีย-กศผ'!$AD$60</f>
        <v>16.997003733316248</v>
      </c>
      <c r="F114" s="28">
        <f>+'[9]ปริมาณน้ำสูญเสีย-กศผ'!$AD$60</f>
        <v>16.997003733316248</v>
      </c>
      <c r="G114" s="28">
        <f>+'[9]ปริมาณน้ำสูญเสีย-กศผ'!$AD$60</f>
        <v>16.997003733316248</v>
      </c>
      <c r="H114" s="28">
        <f>+'[9]ปริมาณน้ำสูญเสีย-กศผ'!$AD$60</f>
        <v>16.997003733316248</v>
      </c>
      <c r="I114" s="28">
        <f>+'[9]ปริมาณน้ำสูญเสีย-กศผ'!$AD$60</f>
        <v>16.997003733316248</v>
      </c>
      <c r="J114" s="28">
        <f>+'[9]ปริมาณน้ำสูญเสีย-กศผ'!$AD$60</f>
        <v>16.997003733316248</v>
      </c>
      <c r="K114" s="28">
        <f>+'[9]ปริมาณน้ำสูญเสีย-กศผ'!$AD$60</f>
        <v>16.997003733316248</v>
      </c>
      <c r="L114" s="28">
        <f>+'[9]ปริมาณน้ำสูญเสีย-กศผ'!$AD$60</f>
        <v>16.997003733316248</v>
      </c>
      <c r="M114" s="28">
        <f>+'[9]ปริมาณน้ำสูญเสีย-กศผ'!$AD$60</f>
        <v>16.997003733316248</v>
      </c>
      <c r="N114" s="28">
        <f>+'[9]ปริมาณน้ำสูญเสีย-กศผ'!$AD$60</f>
        <v>16.997003733316248</v>
      </c>
      <c r="O114" s="29">
        <f>+'[9]ปริมาณน้ำสูญเสีย-กศผ'!$AD$60</f>
        <v>16.997003733316248</v>
      </c>
    </row>
    <row r="115" spans="1:30">
      <c r="A115" s="10">
        <v>1027</v>
      </c>
      <c r="B115" s="10" t="s">
        <v>36</v>
      </c>
      <c r="C115" s="28">
        <f>+'[9]ปริมาณน้ำสูญเสีย-กศผ'!$AD$61</f>
        <v>16.997523773851881</v>
      </c>
      <c r="D115" s="28">
        <f>+'[9]ปริมาณน้ำสูญเสีย-กศผ'!$AD$61</f>
        <v>16.997523773851881</v>
      </c>
      <c r="E115" s="28">
        <f>+'[9]ปริมาณน้ำสูญเสีย-กศผ'!$AD$61</f>
        <v>16.997523773851881</v>
      </c>
      <c r="F115" s="28">
        <f>+'[9]ปริมาณน้ำสูญเสีย-กศผ'!$AD$61</f>
        <v>16.997523773851881</v>
      </c>
      <c r="G115" s="28">
        <f>+'[9]ปริมาณน้ำสูญเสีย-กศผ'!$AD$61</f>
        <v>16.997523773851881</v>
      </c>
      <c r="H115" s="28">
        <f>+'[9]ปริมาณน้ำสูญเสีย-กศผ'!$AD$61</f>
        <v>16.997523773851881</v>
      </c>
      <c r="I115" s="28">
        <f>+'[9]ปริมาณน้ำสูญเสีย-กศผ'!$AD$61</f>
        <v>16.997523773851881</v>
      </c>
      <c r="J115" s="28">
        <f>+'[9]ปริมาณน้ำสูญเสีย-กศผ'!$AD$61</f>
        <v>16.997523773851881</v>
      </c>
      <c r="K115" s="28">
        <f>+'[9]ปริมาณน้ำสูญเสีย-กศผ'!$AD$61</f>
        <v>16.997523773851881</v>
      </c>
      <c r="L115" s="28">
        <f>+'[9]ปริมาณน้ำสูญเสีย-กศผ'!$AD$61</f>
        <v>16.997523773851881</v>
      </c>
      <c r="M115" s="28">
        <f>+'[9]ปริมาณน้ำสูญเสีย-กศผ'!$AD$61</f>
        <v>16.997523773851881</v>
      </c>
      <c r="N115" s="28">
        <f>+'[9]ปริมาณน้ำสูญเสีย-กศผ'!$AD$61</f>
        <v>16.997523773851881</v>
      </c>
      <c r="O115" s="29">
        <f>+'[9]ปริมาณน้ำสูญเสีย-กศผ'!$AD$61</f>
        <v>16.997523773851881</v>
      </c>
    </row>
    <row r="116" spans="1:30">
      <c r="A116" s="10">
        <v>1028</v>
      </c>
      <c r="B116" s="10" t="s">
        <v>37</v>
      </c>
      <c r="C116" s="28">
        <f>+'[9]ปริมาณน้ำสูญเสีย-กศผ'!$AD$62</f>
        <v>25.997275697866627</v>
      </c>
      <c r="D116" s="28">
        <f>+'[9]ปริมาณน้ำสูญเสีย-กศผ'!$AD$62</f>
        <v>25.997275697866627</v>
      </c>
      <c r="E116" s="28">
        <f>+'[9]ปริมาณน้ำสูญเสีย-กศผ'!$AD$62</f>
        <v>25.997275697866627</v>
      </c>
      <c r="F116" s="28">
        <f>+'[9]ปริมาณน้ำสูญเสีย-กศผ'!$AD$62</f>
        <v>25.997275697866627</v>
      </c>
      <c r="G116" s="28">
        <f>+'[9]ปริมาณน้ำสูญเสีย-กศผ'!$AD$62</f>
        <v>25.997275697866627</v>
      </c>
      <c r="H116" s="28">
        <f>+'[9]ปริมาณน้ำสูญเสีย-กศผ'!$AD$62</f>
        <v>25.997275697866627</v>
      </c>
      <c r="I116" s="28">
        <f>+'[9]ปริมาณน้ำสูญเสีย-กศผ'!$AD$62</f>
        <v>25.997275697866627</v>
      </c>
      <c r="J116" s="28">
        <f>+'[9]ปริมาณน้ำสูญเสีย-กศผ'!$AD$62</f>
        <v>25.997275697866627</v>
      </c>
      <c r="K116" s="28">
        <f>+'[9]ปริมาณน้ำสูญเสีย-กศผ'!$AD$62</f>
        <v>25.997275697866627</v>
      </c>
      <c r="L116" s="28">
        <f>+'[9]ปริมาณน้ำสูญเสีย-กศผ'!$AD$62</f>
        <v>25.997275697866627</v>
      </c>
      <c r="M116" s="28">
        <f>+'[9]ปริมาณน้ำสูญเสีย-กศผ'!$AD$62</f>
        <v>25.997275697866627</v>
      </c>
      <c r="N116" s="28">
        <f>+'[9]ปริมาณน้ำสูญเสีย-กศผ'!$AD$62</f>
        <v>25.997275697866627</v>
      </c>
      <c r="O116" s="29">
        <f>+'[9]ปริมาณน้ำสูญเสีย-กศผ'!$AD$62</f>
        <v>25.997275697866627</v>
      </c>
    </row>
    <row r="117" spans="1:30">
      <c r="A117" s="10">
        <v>1029</v>
      </c>
      <c r="B117" s="10" t="s">
        <v>38</v>
      </c>
      <c r="C117" s="28">
        <f>+'[9]ปริมาณน้ำสูญเสีย-กศผ'!$AD$63</f>
        <v>16.997096846232143</v>
      </c>
      <c r="D117" s="28">
        <f>+'[9]ปริมาณน้ำสูญเสีย-กศผ'!$AD$63</f>
        <v>16.997096846232143</v>
      </c>
      <c r="E117" s="28">
        <f>+'[9]ปริมาณน้ำสูญเสีย-กศผ'!$AD$63</f>
        <v>16.997096846232143</v>
      </c>
      <c r="F117" s="28">
        <f>+'[9]ปริมาณน้ำสูญเสีย-กศผ'!$AD$63</f>
        <v>16.997096846232143</v>
      </c>
      <c r="G117" s="28">
        <f>+'[9]ปริมาณน้ำสูญเสีย-กศผ'!$AD$63</f>
        <v>16.997096846232143</v>
      </c>
      <c r="H117" s="28">
        <f>+'[9]ปริมาณน้ำสูญเสีย-กศผ'!$AD$63</f>
        <v>16.997096846232143</v>
      </c>
      <c r="I117" s="28">
        <f>+'[9]ปริมาณน้ำสูญเสีย-กศผ'!$AD$63</f>
        <v>16.997096846232143</v>
      </c>
      <c r="J117" s="28">
        <f>+'[9]ปริมาณน้ำสูญเสีย-กศผ'!$AD$63</f>
        <v>16.997096846232143</v>
      </c>
      <c r="K117" s="28">
        <f>+'[9]ปริมาณน้ำสูญเสีย-กศผ'!$AD$63</f>
        <v>16.997096846232143</v>
      </c>
      <c r="L117" s="28">
        <f>+'[9]ปริมาณน้ำสูญเสีย-กศผ'!$AD$63</f>
        <v>16.997096846232143</v>
      </c>
      <c r="M117" s="28">
        <f>+'[9]ปริมาณน้ำสูญเสีย-กศผ'!$AD$63</f>
        <v>16.997096846232143</v>
      </c>
      <c r="N117" s="28">
        <f>+'[9]ปริมาณน้ำสูญเสีย-กศผ'!$AD$63</f>
        <v>16.997096846232143</v>
      </c>
      <c r="O117" s="29">
        <f>+'[9]ปริมาณน้ำสูญเสีย-กศผ'!$AD$63</f>
        <v>16.997096846232143</v>
      </c>
    </row>
    <row r="118" spans="1:30">
      <c r="A118" s="15">
        <v>1030</v>
      </c>
      <c r="B118" s="15" t="s">
        <v>18</v>
      </c>
      <c r="C118" s="30">
        <f>+'[9]ปริมาณน้ำสูญเสีย-กศผ'!$AD$64</f>
        <v>19.99750582772943</v>
      </c>
      <c r="D118" s="30">
        <f>+'[9]ปริมาณน้ำสูญเสีย-กศผ'!$AD$64</f>
        <v>19.99750582772943</v>
      </c>
      <c r="E118" s="30">
        <f>+'[9]ปริมาณน้ำสูญเสีย-กศผ'!$AD$64</f>
        <v>19.99750582772943</v>
      </c>
      <c r="F118" s="30">
        <f>+'[9]ปริมาณน้ำสูญเสีย-กศผ'!$AD$64</f>
        <v>19.99750582772943</v>
      </c>
      <c r="G118" s="30">
        <f>+'[9]ปริมาณน้ำสูญเสีย-กศผ'!$AD$64</f>
        <v>19.99750582772943</v>
      </c>
      <c r="H118" s="30">
        <f>+'[9]ปริมาณน้ำสูญเสีย-กศผ'!$AD$64</f>
        <v>19.99750582772943</v>
      </c>
      <c r="I118" s="30">
        <f>+'[9]ปริมาณน้ำสูญเสีย-กศผ'!$AD$64</f>
        <v>19.99750582772943</v>
      </c>
      <c r="J118" s="30">
        <f>+'[9]ปริมาณน้ำสูญเสีย-กศผ'!$AD$64</f>
        <v>19.99750582772943</v>
      </c>
      <c r="K118" s="30">
        <f>+'[9]ปริมาณน้ำสูญเสีย-กศผ'!$AD$64</f>
        <v>19.99750582772943</v>
      </c>
      <c r="L118" s="30">
        <f>+'[9]ปริมาณน้ำสูญเสีย-กศผ'!$AD$64</f>
        <v>19.99750582772943</v>
      </c>
      <c r="M118" s="30">
        <f>+'[9]ปริมาณน้ำสูญเสีย-กศผ'!$AD$64</f>
        <v>19.99750582772943</v>
      </c>
      <c r="N118" s="30">
        <f>+'[9]ปริมาณน้ำสูญเสีย-กศผ'!$AD$64</f>
        <v>19.99750582772943</v>
      </c>
      <c r="O118" s="31">
        <f>+'[9]ปริมาณน้ำสูญเสีย-กศผ'!$AD$64</f>
        <v>19.99750582772943</v>
      </c>
    </row>
    <row r="119" spans="1:30">
      <c r="A119" s="4">
        <v>10300</v>
      </c>
      <c r="B119" s="4" t="s">
        <v>58</v>
      </c>
      <c r="C119" s="25">
        <f>+'[9]ปริมาณน้ำสูญเสีย-กศผ'!$AD$36</f>
        <v>25.142594601801871</v>
      </c>
      <c r="D119" s="25">
        <f>+'[9]ปริมาณน้ำสูญเสีย-กศผ'!$AD$36</f>
        <v>25.142594601801871</v>
      </c>
      <c r="E119" s="25">
        <f>+'[9]ปริมาณน้ำสูญเสีย-กศผ'!$AD$36</f>
        <v>25.142594601801871</v>
      </c>
      <c r="F119" s="25">
        <f>+'[9]ปริมาณน้ำสูญเสีย-กศผ'!$AD$36</f>
        <v>25.142594601801871</v>
      </c>
      <c r="G119" s="25">
        <f>+'[9]ปริมาณน้ำสูญเสีย-กศผ'!$AD$36</f>
        <v>25.142594601801871</v>
      </c>
      <c r="H119" s="25">
        <f>+'[9]ปริมาณน้ำสูญเสีย-กศผ'!$AD$36</f>
        <v>25.142594601801871</v>
      </c>
      <c r="I119" s="25">
        <f>+'[9]ปริมาณน้ำสูญเสีย-กศผ'!$AD$36</f>
        <v>25.142594601801871</v>
      </c>
      <c r="J119" s="25">
        <f>+'[9]ปริมาณน้ำสูญเสีย-กศผ'!$AD$36</f>
        <v>25.142594601801871</v>
      </c>
      <c r="K119" s="25">
        <f>+'[9]ปริมาณน้ำสูญเสีย-กศผ'!$AD$36</f>
        <v>25.142594601801871</v>
      </c>
      <c r="L119" s="25">
        <f>+'[9]ปริมาณน้ำสูญเสีย-กศผ'!$AD$36</f>
        <v>25.142594601801871</v>
      </c>
      <c r="M119" s="25">
        <f>+'[9]ปริมาณน้ำสูญเสีย-กศผ'!$AD$36</f>
        <v>25.142594601801871</v>
      </c>
      <c r="N119" s="25">
        <f>+'[9]ปริมาณน้ำสูญเสีย-กศผ'!$AD$36</f>
        <v>25.142594601801871</v>
      </c>
      <c r="O119" s="25">
        <f>+'[9]ปริมาณน้ำสูญเสีย-กศผ'!$AD$36</f>
        <v>25.142594601801871</v>
      </c>
    </row>
    <row r="120" spans="1:30">
      <c r="A120" s="32"/>
      <c r="B120" s="32"/>
      <c r="C120"/>
      <c r="D120"/>
      <c r="E120"/>
      <c r="F120"/>
      <c r="G120"/>
      <c r="H120"/>
      <c r="I120"/>
      <c r="J120"/>
      <c r="K120"/>
      <c r="L120"/>
      <c r="M120"/>
      <c r="N120"/>
      <c r="O120" s="32"/>
      <c r="R120" t="s">
        <v>76</v>
      </c>
    </row>
    <row r="121" spans="1:30">
      <c r="A121" s="3" t="s">
        <v>55</v>
      </c>
      <c r="B121" s="3" t="s">
        <v>42</v>
      </c>
      <c r="C121" s="3" t="s">
        <v>0</v>
      </c>
      <c r="D121" s="3" t="s">
        <v>1</v>
      </c>
      <c r="E121" s="3" t="s">
        <v>2</v>
      </c>
      <c r="F121" s="3" t="s">
        <v>3</v>
      </c>
      <c r="G121" s="3" t="s">
        <v>4</v>
      </c>
      <c r="H121" s="3" t="s">
        <v>5</v>
      </c>
      <c r="I121" s="3" t="s">
        <v>6</v>
      </c>
      <c r="J121" s="3" t="s">
        <v>7</v>
      </c>
      <c r="K121" s="3" t="s">
        <v>8</v>
      </c>
      <c r="L121" s="3" t="s">
        <v>9</v>
      </c>
      <c r="M121" s="3" t="s">
        <v>10</v>
      </c>
      <c r="N121" s="3" t="s">
        <v>11</v>
      </c>
      <c r="O121" s="3" t="s">
        <v>58</v>
      </c>
      <c r="Q121" s="3" t="s">
        <v>55</v>
      </c>
      <c r="R121" s="3" t="s">
        <v>42</v>
      </c>
      <c r="S121" s="3" t="s">
        <v>77</v>
      </c>
      <c r="T121" s="3" t="s">
        <v>78</v>
      </c>
      <c r="U121" s="3" t="s">
        <v>79</v>
      </c>
      <c r="V121" s="3" t="s">
        <v>80</v>
      </c>
      <c r="W121" s="3" t="s">
        <v>81</v>
      </c>
      <c r="X121" s="3" t="s">
        <v>82</v>
      </c>
      <c r="Y121" s="3" t="s">
        <v>83</v>
      </c>
      <c r="Z121" s="3" t="s">
        <v>84</v>
      </c>
      <c r="AA121" s="3" t="s">
        <v>85</v>
      </c>
      <c r="AB121" s="3" t="s">
        <v>86</v>
      </c>
      <c r="AC121" s="3" t="s">
        <v>87</v>
      </c>
      <c r="AD121" s="3" t="s">
        <v>88</v>
      </c>
    </row>
    <row r="122" spans="1:30">
      <c r="A122" s="7">
        <v>1004</v>
      </c>
      <c r="B122" s="7" t="s">
        <v>99</v>
      </c>
      <c r="C122" s="19">
        <f>+'[9]อัตราการใช้น้ำรายเดือน-กศผ'!AC35</f>
        <v>0.77488839418354283</v>
      </c>
      <c r="D122" s="19">
        <f>+'[9]อัตราการใช้น้ำรายเดือน-กศผ'!AD35</f>
        <v>0.82933791900893994</v>
      </c>
      <c r="E122" s="19">
        <f>+'[9]อัตราการใช้น้ำรายเดือน-กศผ'!AE35</f>
        <v>0.79592673644566669</v>
      </c>
      <c r="F122" s="19">
        <f>+'[9]อัตราการใช้น้ำรายเดือน-กศผ'!AF35</f>
        <v>0.83545735502867391</v>
      </c>
      <c r="G122" s="19">
        <f>+'[9]อัตราการใช้น้ำรายเดือน-กศผ'!AG35</f>
        <v>0.88953656812576987</v>
      </c>
      <c r="H122" s="19">
        <f>+'[9]อัตราการใช้น้ำรายเดือน-กศผ'!AH35</f>
        <v>0.78340126175927738</v>
      </c>
      <c r="I122" s="19">
        <f>+'[9]อัตราการใช้น้ำรายเดือน-กศผ'!AI35</f>
        <v>0.91983624228462602</v>
      </c>
      <c r="J122" s="19">
        <f>+'[9]อัตราการใช้น้ำรายเดือน-กศผ'!AJ35</f>
        <v>0.8765421515416677</v>
      </c>
      <c r="K122" s="19">
        <f>+'[9]อัตราการใช้น้ำรายเดือน-กศผ'!AK35</f>
        <v>0.87459811607027693</v>
      </c>
      <c r="L122" s="19">
        <f>+'[9]อัตราการใช้น้ำรายเดือน-กศผ'!AL35</f>
        <v>0.79738013907850935</v>
      </c>
      <c r="M122" s="19">
        <f>+'[9]อัตราการใช้น้ำรายเดือน-กศผ'!AM35</f>
        <v>0.78463893886197345</v>
      </c>
      <c r="N122" s="19">
        <f>+'[9]อัตราการใช้น้ำรายเดือน-กศผ'!AN35</f>
        <v>0.83115119866089104</v>
      </c>
      <c r="O122" s="20">
        <f>+'[9]อัตราการใช้น้ำรายเดือน-กศผ'!AO35</f>
        <v>0.83004297696700113</v>
      </c>
      <c r="Q122" s="7">
        <v>1004</v>
      </c>
      <c r="R122" s="7" t="s">
        <v>99</v>
      </c>
      <c r="S122" s="19">
        <f>+'[9]อัตราการใช้น้ำสะสม-กศผ'!AC35</f>
        <v>0.77488839418354283</v>
      </c>
      <c r="T122" s="19">
        <f>+'[9]อัตราการใช้น้ำสะสม-กศผ'!AD35</f>
        <v>0.80184492624140469</v>
      </c>
      <c r="U122" s="19">
        <f>+'[9]อัตราการใช้น้ำสะสม-กศผ'!AE35</f>
        <v>0.79990613032602953</v>
      </c>
      <c r="V122" s="19">
        <f>+'[9]อัตราการใช้น้ำสะสม-กศผ'!AF35</f>
        <v>0.80965501795459627</v>
      </c>
      <c r="W122" s="19">
        <f>+'[9]อัตราการใช้น้ำสะสม-กศผ'!AG35</f>
        <v>0.82426598747727386</v>
      </c>
      <c r="X122" s="19">
        <f>+'[9]อัตราการใช้น้ำสะสม-กศผ'!AH35</f>
        <v>0.81709642603969779</v>
      </c>
      <c r="Y122" s="19">
        <f>+'[9]อัตราการใช้น้ำสะสม-กศผ'!AI35</f>
        <v>0.83181026063715813</v>
      </c>
      <c r="Z122" s="19">
        <f>+'[9]อัตราการใช้น้ำสะสม-กศผ'!AJ35</f>
        <v>0.83746407100731279</v>
      </c>
      <c r="AA122" s="19">
        <f>+'[9]อัตราการใช้น้ำสะสม-กศผ'!AK35</f>
        <v>0.84136550007625555</v>
      </c>
      <c r="AB122" s="19">
        <f>+'[9]อัตราการใช้น้ำสะสม-กศผ'!AL35</f>
        <v>0.83672454654847706</v>
      </c>
      <c r="AC122" s="19">
        <f>+'[9]อัตราการใช้น้ำสะสม-กศผ'!AM35</f>
        <v>0.83138231285415121</v>
      </c>
      <c r="AD122" s="19">
        <f>+'[9]อัตราการใช้น้ำสะสม-กศผ'!AN35</f>
        <v>0.83004297696700113</v>
      </c>
    </row>
    <row r="123" spans="1:30">
      <c r="A123" s="10">
        <v>1005</v>
      </c>
      <c r="B123" s="10" t="s">
        <v>13</v>
      </c>
      <c r="C123" s="21">
        <f>+'[9]อัตราการใช้น้ำรายเดือน-กศผ'!AC36</f>
        <v>0.48823378580368221</v>
      </c>
      <c r="D123" s="21">
        <f>+'[9]อัตราการใช้น้ำรายเดือน-กศผ'!AD36</f>
        <v>0.51233113712773359</v>
      </c>
      <c r="E123" s="21">
        <f>+'[9]อัตราการใช้น้ำรายเดือน-กศผ'!AE36</f>
        <v>0.48614072462557451</v>
      </c>
      <c r="F123" s="21">
        <f>+'[9]อัตราการใช้น้ำรายเดือน-กศผ'!AF36</f>
        <v>0.52829704448614467</v>
      </c>
      <c r="G123" s="21">
        <f>+'[9]อัตราการใช้น้ำรายเดือน-กศผ'!AG36</f>
        <v>0.5526784073389035</v>
      </c>
      <c r="H123" s="21">
        <f>+'[9]อัตราการใช้น้ำรายเดือน-กศผ'!AH36</f>
        <v>0.48138269573876546</v>
      </c>
      <c r="I123" s="21">
        <f>+'[9]อัตราการใช้น้ำรายเดือน-กศผ'!AI36</f>
        <v>0.61415554195133815</v>
      </c>
      <c r="J123" s="21">
        <f>+'[9]อัตราการใช้น้ำรายเดือน-กศผ'!AJ36</f>
        <v>0.60689241211681033</v>
      </c>
      <c r="K123" s="21">
        <f>+'[9]อัตราการใช้น้ำรายเดือน-กศผ'!AK36</f>
        <v>0.58135080711406806</v>
      </c>
      <c r="L123" s="21">
        <f>+'[9]อัตราการใช้น้ำรายเดือน-กศผ'!AL36</f>
        <v>0.51438354431026878</v>
      </c>
      <c r="M123" s="21">
        <f>+'[9]อัตราการใช้น้ำรายเดือน-กศผ'!AM36</f>
        <v>0.5126126762398634</v>
      </c>
      <c r="N123" s="21">
        <f>+'[9]อัตราการใช้น้ำรายเดือน-กศผ'!AN36</f>
        <v>0.53669423603409361</v>
      </c>
      <c r="O123" s="22">
        <f>+'[9]อัตราการใช้น้ำรายเดือน-กศผ'!AO36</f>
        <v>0.53405449767324098</v>
      </c>
      <c r="Q123" s="10">
        <v>1005</v>
      </c>
      <c r="R123" s="10" t="s">
        <v>13</v>
      </c>
      <c r="S123" s="21">
        <f>+'[9]อัตราการใช้น้ำสะสม-กศผ'!AC36</f>
        <v>0.48823378580368221</v>
      </c>
      <c r="T123" s="21">
        <f>+'[9]อัตราการใช้น้ำสะสม-กศผ'!AD36</f>
        <v>0.50014714108844815</v>
      </c>
      <c r="U123" s="21">
        <f>+'[9]อัตราการใช้น้ำสะสม-กศผ'!AE36</f>
        <v>0.49523654769558112</v>
      </c>
      <c r="V123" s="21">
        <f>+'[9]อัตราการใช้น้ำสะสม-กศผ'!AF36</f>
        <v>0.5035146470383699</v>
      </c>
      <c r="W123" s="21">
        <f>+'[9]อัตราการใช้น้ำสะสม-กศผ'!AG36</f>
        <v>0.51184577854871161</v>
      </c>
      <c r="X123" s="21">
        <f>+'[9]อัตราการใช้น้ำสะสม-กศผ'!AH36</f>
        <v>0.50597907273342158</v>
      </c>
      <c r="Y123" s="21">
        <f>+'[9]อัตราการใช้น้ำสะสม-กศผ'!AI36</f>
        <v>0.52120359310367503</v>
      </c>
      <c r="Z123" s="21">
        <f>+'[9]อัตราการใช้น้ำสะสม-กศผ'!AJ36</f>
        <v>0.5320907952471946</v>
      </c>
      <c r="AA123" s="21">
        <f>+'[9]อัตราการใช้น้ำสะสม-กศผ'!AK36</f>
        <v>0.5378676672547642</v>
      </c>
      <c r="AB123" s="21">
        <f>+'[9]อัตราการใช้น้ำสะสม-กศผ'!AL36</f>
        <v>0.53575987534848235</v>
      </c>
      <c r="AC123" s="21">
        <f>+'[9]อัตราการใช้น้ำสะสม-กศผ'!AM36</f>
        <v>0.53382031891167914</v>
      </c>
      <c r="AD123" s="21">
        <f>+'[9]อัตราการใช้น้ำสะสม-กศผ'!AN36</f>
        <v>0.53413960595972276</v>
      </c>
    </row>
    <row r="124" spans="1:30">
      <c r="A124" s="10">
        <v>1006</v>
      </c>
      <c r="B124" s="10" t="s">
        <v>14</v>
      </c>
      <c r="C124" s="21">
        <f>+'[9]อัตราการใช้น้ำรายเดือน-กศผ'!AC37</f>
        <v>0.45074059007384554</v>
      </c>
      <c r="D124" s="21">
        <f>+'[9]อัตราการใช้น้ำรายเดือน-กศผ'!AD37</f>
        <v>0.49909503637872921</v>
      </c>
      <c r="E124" s="21">
        <f>+'[9]อัตราการใช้น้ำรายเดือน-กศผ'!AE37</f>
        <v>0.47542189284404501</v>
      </c>
      <c r="F124" s="21">
        <f>+'[9]อัตราการใช้น้ำรายเดือน-กศผ'!AF37</f>
        <v>0.50161305354523877</v>
      </c>
      <c r="G124" s="21">
        <f>+'[9]อัตราการใช้น้ำรายเดือน-กศผ'!AG37</f>
        <v>0.5350891350563951</v>
      </c>
      <c r="H124" s="21">
        <f>+'[9]อัตราการใช้น้ำรายเดือน-กศผ'!AH37</f>
        <v>0.47885183901770595</v>
      </c>
      <c r="I124" s="21">
        <f>+'[9]อัตราการใช้น้ำรายเดือน-กศผ'!AI37</f>
        <v>0.57360872330759705</v>
      </c>
      <c r="J124" s="21">
        <f>+'[9]อัตราการใช้น้ำรายเดือน-กศผ'!AJ37</f>
        <v>0.57361462750334724</v>
      </c>
      <c r="K124" s="21">
        <f>+'[9]อัตราการใช้น้ำรายเดือน-กศผ'!AK37</f>
        <v>0.54100477741552011</v>
      </c>
      <c r="L124" s="21">
        <f>+'[9]อัตราการใช้น้ำรายเดือน-กศผ'!AL37</f>
        <v>0.47537608028768757</v>
      </c>
      <c r="M124" s="21">
        <f>+'[9]อัตราการใช้น้ำรายเดือน-กศผ'!AM37</f>
        <v>0.46488394430693397</v>
      </c>
      <c r="N124" s="21">
        <f>+'[9]อัตราการใช้น้ำรายเดือน-กศผ'!AN37</f>
        <v>0.48456263930432236</v>
      </c>
      <c r="O124" s="22">
        <f>+'[9]อัตราการใช้น้ำรายเดือน-กศผ'!AO37</f>
        <v>0.50428426497180623</v>
      </c>
      <c r="Q124" s="10">
        <v>1006</v>
      </c>
      <c r="R124" s="10" t="s">
        <v>14</v>
      </c>
      <c r="S124" s="21">
        <f>+'[9]อัตราการใช้น้ำสะสม-กศผ'!AC37</f>
        <v>0.45074059007384554</v>
      </c>
      <c r="T124" s="21">
        <f>+'[9]อัตราการใช้น้ำสะสม-กศผ'!AD37</f>
        <v>0.4748728066680078</v>
      </c>
      <c r="U124" s="21">
        <f>+'[9]อัตราการใช้น้ำสะสม-กศผ'!AE37</f>
        <v>0.47524226422425214</v>
      </c>
      <c r="V124" s="21">
        <f>+'[9]อัตราการใช้น้ำสะสม-กศผ'!AF37</f>
        <v>0.48254298118697525</v>
      </c>
      <c r="W124" s="21">
        <f>+'[9]อัตราการใช้น้ำสะสม-กศผ'!AG37</f>
        <v>0.49184508999566068</v>
      </c>
      <c r="X124" s="21">
        <f>+'[9]อัตราการใช้น้ำสะสม-กศผ'!AH37</f>
        <v>0.48961076808926196</v>
      </c>
      <c r="Y124" s="21">
        <f>+'[9]อัตราการใช้น้ำสะสม-กศผ'!AI37</f>
        <v>0.50225849541251821</v>
      </c>
      <c r="Z124" s="21">
        <f>+'[9]อัตราการใช้น้ำสะสม-กศผ'!AJ37</f>
        <v>0.51119160081064952</v>
      </c>
      <c r="AA124" s="21">
        <f>+'[9]อัตราการใช้น้ำสะสม-กศผ'!AK37</f>
        <v>0.51409798251662386</v>
      </c>
      <c r="AB124" s="21">
        <f>+'[9]อัตราการใช้น้ำสะสม-กศผ'!AL37</f>
        <v>0.51002664512819174</v>
      </c>
      <c r="AC124" s="21">
        <f>+'[9]อัตราการใช้น้ำสะสม-กศผ'!AM37</f>
        <v>0.50588329736645932</v>
      </c>
      <c r="AD124" s="21">
        <f>+'[9]อัตราการใช้น้ำสะสม-กศผ'!AN37</f>
        <v>0.50428426497180623</v>
      </c>
    </row>
    <row r="125" spans="1:30">
      <c r="A125" s="10">
        <v>1007</v>
      </c>
      <c r="B125" s="10" t="s">
        <v>15</v>
      </c>
      <c r="C125" s="21">
        <f>+'[9]อัตราการใช้น้ำรายเดือน-กศผ'!AC38</f>
        <v>0.68921253246337111</v>
      </c>
      <c r="D125" s="21">
        <f>+'[9]อัตราการใช้น้ำรายเดือน-กศผ'!AD38</f>
        <v>0.73701256322831521</v>
      </c>
      <c r="E125" s="21">
        <f>+'[9]อัตราการใช้น้ำรายเดือน-กศผ'!AE38</f>
        <v>0.70542543800103852</v>
      </c>
      <c r="F125" s="21">
        <f>+'[9]อัตราการใช้น้ำรายเดือน-กศผ'!AF38</f>
        <v>0.72404425888188084</v>
      </c>
      <c r="G125" s="21">
        <f>+'[9]อัตราการใช้น้ำรายเดือน-กศผ'!AG38</f>
        <v>0.77740231878860855</v>
      </c>
      <c r="H125" s="21">
        <f>+'[9]อัตราการใช้น้ำรายเดือน-กศผ'!AH38</f>
        <v>0.69028188752793762</v>
      </c>
      <c r="I125" s="21">
        <f>+'[9]อัตราการใช้น้ำรายเดือน-กศผ'!AI38</f>
        <v>0.8011000173948194</v>
      </c>
      <c r="J125" s="21">
        <f>+'[9]อัตราการใช้น้ำรายเดือน-กศผ'!AJ38</f>
        <v>0.80292959033290012</v>
      </c>
      <c r="K125" s="21">
        <f>+'[9]อัตราการใช้น้ำรายเดือน-กศผ'!AK38</f>
        <v>0.7675873070478425</v>
      </c>
      <c r="L125" s="21">
        <f>+'[9]อัตราการใช้น้ำรายเดือน-กศผ'!AL38</f>
        <v>0.69608157797051218</v>
      </c>
      <c r="M125" s="21">
        <f>+'[9]อัตราการใช้น้ำรายเดือน-กศผ'!AM38</f>
        <v>0.68671490991384065</v>
      </c>
      <c r="N125" s="21">
        <f>+'[9]อัตราการใช้น้ำรายเดือน-กศผ'!AN38</f>
        <v>0.71198409267225993</v>
      </c>
      <c r="O125" s="22">
        <f>+'[9]อัตราการใช้น้ำรายเดือน-กศผ'!AO38</f>
        <v>0.73289485531972642</v>
      </c>
      <c r="Q125" s="10">
        <v>1007</v>
      </c>
      <c r="R125" s="10" t="s">
        <v>15</v>
      </c>
      <c r="S125" s="21">
        <f>+'[9]อัตราการใช้น้ำสะสม-กศผ'!AC38</f>
        <v>0.68921253246337111</v>
      </c>
      <c r="T125" s="21">
        <f>+'[9]อัตราการใช้น้ำสะสม-กศผ'!AD38</f>
        <v>0.71226274516336563</v>
      </c>
      <c r="U125" s="21">
        <f>+'[9]อัตราการใช้น้ำสะสม-กศผ'!AE38</f>
        <v>0.71050737475322423</v>
      </c>
      <c r="V125" s="21">
        <f>+'[9]อัตราการใช้น้ำสะสม-กศผ'!AF38</f>
        <v>0.71451210963850642</v>
      </c>
      <c r="W125" s="21">
        <f>+'[9]อัตราการใช้น้ำสะสม-กศผ'!AG38</f>
        <v>0.72619997986130402</v>
      </c>
      <c r="X125" s="21">
        <f>+'[9]อัตราการใช้น้ำสะสม-กศผ'!AH38</f>
        <v>0.71920068433521767</v>
      </c>
      <c r="Y125" s="21">
        <f>+'[9]อัตราการใช้น้ำสะสม-กศผ'!AI38</f>
        <v>0.73118952974591644</v>
      </c>
      <c r="Z125" s="21">
        <f>+'[9]อัตราการใช้น้ำสะสม-กศผ'!AJ38</f>
        <v>0.7405292107080288</v>
      </c>
      <c r="AA125" s="21">
        <f>+'[9]อัตราการใช้น้ำสะสม-กศผ'!AK38</f>
        <v>0.74277898684802124</v>
      </c>
      <c r="AB125" s="21">
        <f>+'[9]อัตราการใช้น้ำสะสม-กศผ'!AL38</f>
        <v>0.73837487591319795</v>
      </c>
      <c r="AC125" s="21">
        <f>+'[9]อัตราการใช้น้ำสะสม-กศผ'!AM38</f>
        <v>0.73412786648071582</v>
      </c>
      <c r="AD125" s="21">
        <f>+'[9]อัตราการใช้น้ำสะสม-กศผ'!AN38</f>
        <v>0.73287688031530407</v>
      </c>
    </row>
    <row r="126" spans="1:30">
      <c r="A126" s="10">
        <v>1008</v>
      </c>
      <c r="B126" s="10" t="s">
        <v>16</v>
      </c>
      <c r="C126" s="21">
        <f>+'[9]อัตราการใช้น้ำรายเดือน-กศผ'!AC39</f>
        <v>0.56467859264156439</v>
      </c>
      <c r="D126" s="21">
        <f>+'[9]อัตราการใช้น้ำรายเดือน-กศผ'!AD39</f>
        <v>0.59972102398422378</v>
      </c>
      <c r="E126" s="21">
        <f>+'[9]อัตราการใช้น้ำรายเดือน-กศผ'!AE39</f>
        <v>0.57707511231609365</v>
      </c>
      <c r="F126" s="21">
        <f>+'[9]อัตราการใช้น้ำรายเดือน-กศผ'!AF39</f>
        <v>0.62960730518938957</v>
      </c>
      <c r="G126" s="21">
        <f>+'[9]อัตราการใช้น้ำรายเดือน-กศผ'!AG39</f>
        <v>0.68415284877747329</v>
      </c>
      <c r="H126" s="21">
        <f>+'[9]อัตราการใช้น้ำรายเดือน-กศผ'!AH39</f>
        <v>0.60951946862205042</v>
      </c>
      <c r="I126" s="21">
        <f>+'[9]อัตราการใช้น้ำรายเดือน-กศผ'!AI39</f>
        <v>0.70034981652818395</v>
      </c>
      <c r="J126" s="21">
        <f>+'[9]อัตราการใช้น้ำรายเดือน-กศผ'!AJ39</f>
        <v>0.73509382342731366</v>
      </c>
      <c r="K126" s="21">
        <f>+'[9]อัตราการใช้น้ำรายเดือน-กศผ'!AK39</f>
        <v>0.68459325434730112</v>
      </c>
      <c r="L126" s="21">
        <f>+'[9]อัตราการใช้น้ำรายเดือน-กศผ'!AL39</f>
        <v>0.63889751162547026</v>
      </c>
      <c r="M126" s="21">
        <f>+'[9]อัตราการใช้น้ำรายเดือน-กศผ'!AM39</f>
        <v>0.64596320999708312</v>
      </c>
      <c r="N126" s="21">
        <f>+'[9]อัตราการใช้น้ำรายเดือน-กศผ'!AN39</f>
        <v>0.66606113279786705</v>
      </c>
      <c r="O126" s="22">
        <f>+'[9]อัตราการใช้น้ำรายเดือน-กศผ'!AO39</f>
        <v>0.64541033442477724</v>
      </c>
      <c r="Q126" s="10">
        <v>1008</v>
      </c>
      <c r="R126" s="10" t="s">
        <v>16</v>
      </c>
      <c r="S126" s="21">
        <f>+'[9]อัตราการใช้น้ำสะสม-กศผ'!AC39</f>
        <v>0.56467859264156439</v>
      </c>
      <c r="T126" s="21">
        <f>+'[9]อัตราการใช้น้ำสะสม-กศผ'!AD39</f>
        <v>0.58187466326238424</v>
      </c>
      <c r="U126" s="21">
        <f>+'[9]อัตราการใช้น้ำสะสม-กศผ'!AE39</f>
        <v>0.58045756300193629</v>
      </c>
      <c r="V126" s="21">
        <f>+'[9]อัตราการใช้น้ำสะสม-กศผ'!AF39</f>
        <v>0.59358628212899722</v>
      </c>
      <c r="W126" s="21">
        <f>+'[9]อัตราการใช้น้ำสะสม-กศผ'!AG39</f>
        <v>0.60992980915254102</v>
      </c>
      <c r="X126" s="21">
        <f>+'[9]อัตราการใช้น้ำสะสม-กศผ'!AH39</f>
        <v>0.60822181388664942</v>
      </c>
      <c r="Y126" s="21">
        <f>+'[9]อัตราการใช้น้ำสะสม-กศผ'!AI39</f>
        <v>0.62052309612612766</v>
      </c>
      <c r="Z126" s="21">
        <f>+'[9]อัตราการใช้น้ำสะสม-กศผ'!AJ39</f>
        <v>0.63607184724227961</v>
      </c>
      <c r="AA126" s="21">
        <f>+'[9]อัตราการใช้น้ำสะสม-กศผ'!AK39</f>
        <v>0.64120208546996138</v>
      </c>
      <c r="AB126" s="21">
        <f>+'[9]อัตราการใช้น้ำสะสม-กศผ'!AL39</f>
        <v>0.64143920960329481</v>
      </c>
      <c r="AC126" s="21">
        <f>+'[9]อัตราการใช้น้ำสะสม-กศผ'!AM39</f>
        <v>0.64246858984058186</v>
      </c>
      <c r="AD126" s="21">
        <f>+'[9]อัตราการใช้น้ำสะสม-กศผ'!AN39</f>
        <v>0.64541033442477747</v>
      </c>
    </row>
    <row r="127" spans="1:30">
      <c r="A127" s="10">
        <v>1009</v>
      </c>
      <c r="B127" s="10" t="s">
        <v>17</v>
      </c>
      <c r="C127" s="21">
        <f>+'[9]อัตราการใช้น้ำรายเดือน-กศผ'!AC40</f>
        <v>0.57290462492678007</v>
      </c>
      <c r="D127" s="21">
        <f>+'[9]อัตราการใช้น้ำรายเดือน-กศผ'!AD40</f>
        <v>0.61022133224233932</v>
      </c>
      <c r="E127" s="21">
        <f>+'[9]อัตราการใช้น้ำรายเดือน-กศผ'!AE40</f>
        <v>0.56521966032021032</v>
      </c>
      <c r="F127" s="21">
        <f>+'[9]อัตราการใช้น้ำรายเดือน-กศผ'!AF40</f>
        <v>0.58453704978185383</v>
      </c>
      <c r="G127" s="21">
        <f>+'[9]อัตราการใช้น้ำรายเดือน-กศผ'!AG40</f>
        <v>0.64529374943882856</v>
      </c>
      <c r="H127" s="21">
        <f>+'[9]อัตราการใช้น้ำรายเดือน-กศผ'!AH40</f>
        <v>0.55682720498649918</v>
      </c>
      <c r="I127" s="21">
        <f>+'[9]อัตราการใช้น้ำรายเดือน-กศผ'!AI40</f>
        <v>0.63887734795444473</v>
      </c>
      <c r="J127" s="21">
        <f>+'[9]อัตราการใช้น้ำรายเดือน-กศผ'!AJ40</f>
        <v>0.66902080174549339</v>
      </c>
      <c r="K127" s="21">
        <f>+'[9]อัตราการใช้น้ำรายเดือน-กศผ'!AK40</f>
        <v>0.66909400217620163</v>
      </c>
      <c r="L127" s="21">
        <f>+'[9]อัตราการใช้น้ำรายเดือน-กศผ'!AL40</f>
        <v>0.61887162139062801</v>
      </c>
      <c r="M127" s="21">
        <f>+'[9]อัตราการใช้น้ำรายเดือน-กศผ'!AM40</f>
        <v>0.60683612108441976</v>
      </c>
      <c r="N127" s="21">
        <f>+'[9]อัตราการใช้น้ำรายเดือน-กศผ'!AN40</f>
        <v>0.6241222697068024</v>
      </c>
      <c r="O127" s="22">
        <f>+'[9]อัตราการใช้น้ำรายเดือน-กศผ'!AO40</f>
        <v>0.61371452124318104</v>
      </c>
      <c r="Q127" s="10">
        <v>1009</v>
      </c>
      <c r="R127" s="10" t="s">
        <v>17</v>
      </c>
      <c r="S127" s="21">
        <f>+'[9]อัตราการใช้น้ำสะสม-กศผ'!AC40</f>
        <v>0.57290462492678007</v>
      </c>
      <c r="T127" s="21">
        <f>+'[9]อัตราการใช้น้ำสะสม-กศผ'!AD40</f>
        <v>0.59146615455269125</v>
      </c>
      <c r="U127" s="21">
        <f>+'[9]อัตราการใช้น้ำสะสม-กศผ'!AE40</f>
        <v>0.5828395386237496</v>
      </c>
      <c r="V127" s="21">
        <f>+'[9]อัตราการใช้น้ำสะสม-กศผ'!AF40</f>
        <v>0.58378646793157951</v>
      </c>
      <c r="W127" s="21">
        <f>+'[9]อัตราการใช้น้ำสะสม-กศผ'!AG40</f>
        <v>0.59501199754907341</v>
      </c>
      <c r="X127" s="21">
        <f>+'[9]อัตราการใช้น้ำสะสม-กศผ'!AH40</f>
        <v>0.58850292648959035</v>
      </c>
      <c r="Y127" s="21">
        <f>+'[9]อัตราการใช้น้ำสะสม-กศผ'!AI40</f>
        <v>0.59521643835578941</v>
      </c>
      <c r="Z127" s="21">
        <f>+'[9]อัตราการใช้น้ำสะสม-กศผ'!AJ40</f>
        <v>0.60473179993799919</v>
      </c>
      <c r="AA127" s="21">
        <f>+'[9]อัตราการใช้น้ำสะสม-กศผ'!AK40</f>
        <v>0.61113304620690212</v>
      </c>
      <c r="AB127" s="21">
        <f>+'[9]อัตราการใช้น้ำสะสม-กศผ'!AL40</f>
        <v>0.61188171724135931</v>
      </c>
      <c r="AC127" s="21">
        <f>+'[9]อัตราการใช้น้ำสะสม-กศผ'!AM40</f>
        <v>0.61216800751829548</v>
      </c>
      <c r="AD127" s="21">
        <f>+'[9]อัตราการใช้น้ำสะสม-กศผ'!AN40</f>
        <v>0.61377014659632556</v>
      </c>
    </row>
    <row r="128" spans="1:30">
      <c r="A128" s="10">
        <v>1010</v>
      </c>
      <c r="B128" s="10" t="s">
        <v>19</v>
      </c>
      <c r="C128" s="21">
        <f>+'[9]อัตราการใช้น้ำรายเดือน-กศผ'!AC41</f>
        <v>0.65097378298345043</v>
      </c>
      <c r="D128" s="21">
        <f>+'[9]อัตราการใช้น้ำรายเดือน-กศผ'!AD41</f>
        <v>0.67768396374319717</v>
      </c>
      <c r="E128" s="21">
        <f>+'[9]อัตราการใช้น้ำรายเดือน-กศผ'!AE41</f>
        <v>0.65157169937436965</v>
      </c>
      <c r="F128" s="21">
        <f>+'[9]อัตราการใช้น้ำรายเดือน-กศผ'!AF41</f>
        <v>0.67509928179217926</v>
      </c>
      <c r="G128" s="21">
        <f>+'[9]อัตราการใช้น้ำรายเดือน-กศผ'!AG41</f>
        <v>0.73183437564401399</v>
      </c>
      <c r="H128" s="21">
        <f>+'[9]อัตราการใช้น้ำรายเดือน-กศผ'!AH41</f>
        <v>0.65519707039327768</v>
      </c>
      <c r="I128" s="21">
        <f>+'[9]อัตราการใช้น้ำรายเดือน-กศผ'!AI41</f>
        <v>0.78521412259531798</v>
      </c>
      <c r="J128" s="21">
        <f>+'[9]อัตราการใช้น้ำรายเดือน-กศผ'!AJ41</f>
        <v>0.77029076160966503</v>
      </c>
      <c r="K128" s="21">
        <f>+'[9]อัตราการใช้น้ำรายเดือน-กศผ'!AK41</f>
        <v>0.77052118556012261</v>
      </c>
      <c r="L128" s="21">
        <f>+'[9]อัตราการใช้น้ำรายเดือน-กศผ'!AL41</f>
        <v>0.64993676226379138</v>
      </c>
      <c r="M128" s="21">
        <f>+'[9]อัตราการใช้น้ำรายเดือน-กศผ'!AM41</f>
        <v>0.64380914085681862</v>
      </c>
      <c r="N128" s="21">
        <f>+'[9]อัตราการใช้น้ำรายเดือน-กศผ'!AN41</f>
        <v>0.69516713646815742</v>
      </c>
      <c r="O128" s="22">
        <f>+'[9]อัตราการใช้น้ำรายเดือน-กศผ'!AO41</f>
        <v>0.69743574843333789</v>
      </c>
      <c r="Q128" s="10">
        <v>1010</v>
      </c>
      <c r="R128" s="10" t="s">
        <v>19</v>
      </c>
      <c r="S128" s="21">
        <f>+'[9]อัตราการใช้น้ำสะสม-กศผ'!AC41</f>
        <v>0.65097378298345043</v>
      </c>
      <c r="T128" s="21">
        <f>+'[9]อัตราการใช้น้ำสะสม-กศผ'!AD41</f>
        <v>0.66445302341374568</v>
      </c>
      <c r="U128" s="21">
        <f>+'[9]อัตราการใช้น้ำสะสม-กศผ'!AE41</f>
        <v>0.66041965542316927</v>
      </c>
      <c r="V128" s="21">
        <f>+'[9]อัตราการใช้น้ำสะสม-กศผ'!AF41</f>
        <v>0.6642351268314608</v>
      </c>
      <c r="W128" s="21">
        <f>+'[9]อัตราการใช้น้ำสะสม-กศผ'!AG41</f>
        <v>0.67721175987254867</v>
      </c>
      <c r="X128" s="21">
        <f>+'[9]อัตราการใช้น้ำสะสม-กศผ'!AH41</f>
        <v>0.67356432351495399</v>
      </c>
      <c r="Y128" s="21">
        <f>+'[9]อัตราการใช้น้ำสะสม-กศผ'!AI41</f>
        <v>0.68943118685231275</v>
      </c>
      <c r="Z128" s="21">
        <f>+'[9]อัตราการใช้น้ำสะสม-กศผ'!AJ41</f>
        <v>0.69968902336499161</v>
      </c>
      <c r="AA128" s="21">
        <f>+'[9]อัตราการใช้น้ำสะสม-กศผ'!AK41</f>
        <v>0.70708612803434789</v>
      </c>
      <c r="AB128" s="21">
        <f>+'[9]อัตราการใช้น้ำสะสม-กศผ'!AL41</f>
        <v>0.70132647563096062</v>
      </c>
      <c r="AC128" s="21">
        <f>+'[9]อัตราการใช้น้ำสะสม-กศผ'!AM41</f>
        <v>0.69599804101375407</v>
      </c>
      <c r="AD128" s="21">
        <f>+'[9]อัตราการใช้น้ำสะสม-กศผ'!AN41</f>
        <v>0.697382920396038</v>
      </c>
    </row>
    <row r="129" spans="1:30">
      <c r="A129" s="10">
        <v>1011</v>
      </c>
      <c r="B129" s="10" t="s">
        <v>20</v>
      </c>
      <c r="C129" s="21">
        <f>+'[9]อัตราการใช้น้ำรายเดือน-กศผ'!AC42</f>
        <v>0.49716421381534581</v>
      </c>
      <c r="D129" s="21">
        <f>+'[9]อัตราการใช้น้ำรายเดือน-กศผ'!AD42</f>
        <v>0.52106272894315053</v>
      </c>
      <c r="E129" s="21">
        <f>+'[9]อัตราการใช้น้ำรายเดือน-กศผ'!AE42</f>
        <v>0.50137287695890931</v>
      </c>
      <c r="F129" s="21">
        <f>+'[9]อัตราการใช้น้ำรายเดือน-กศผ'!AF42</f>
        <v>0.51529244977334254</v>
      </c>
      <c r="G129" s="21">
        <f>+'[9]อัตราการใช้น้ำรายเดือน-กศผ'!AG42</f>
        <v>0.5673163327580214</v>
      </c>
      <c r="H129" s="21">
        <f>+'[9]อัตราการใช้น้ำรายเดือน-กศผ'!AH42</f>
        <v>0.50136212476637254</v>
      </c>
      <c r="I129" s="21">
        <f>+'[9]อัตราการใช้น้ำรายเดือน-กศผ'!AI42</f>
        <v>0.61138925555142798</v>
      </c>
      <c r="J129" s="21">
        <f>+'[9]อัตราการใช้น้ำรายเดือน-กศผ'!AJ42</f>
        <v>0.63174999338843618</v>
      </c>
      <c r="K129" s="21">
        <f>+'[9]อัตราการใช้น้ำรายเดือน-กศผ'!AK42</f>
        <v>0.60978727251694076</v>
      </c>
      <c r="L129" s="21">
        <f>+'[9]อัตราการใช้น้ำรายเดือน-กศผ'!AL42</f>
        <v>0.51736447736613755</v>
      </c>
      <c r="M129" s="21">
        <f>+'[9]อัตราการใช้น้ำรายเดือน-กศผ'!AM42</f>
        <v>0.5064298433779324</v>
      </c>
      <c r="N129" s="21">
        <f>+'[9]อัตราการใช้น้ำรายเดือน-กศผ'!AN42</f>
        <v>0.51038451911462357</v>
      </c>
      <c r="O129" s="22">
        <f>+'[9]อัตราการใช้น้ำรายเดือน-กศผ'!AO42</f>
        <v>0.54087980071188202</v>
      </c>
      <c r="Q129" s="10">
        <v>1011</v>
      </c>
      <c r="R129" s="10" t="s">
        <v>20</v>
      </c>
      <c r="S129" s="21">
        <f>+'[9]อัตราการใช้น้ำสะสม-กศผ'!AC42</f>
        <v>0.49716421381534581</v>
      </c>
      <c r="T129" s="21">
        <f>+'[9]อัตราการใช้น้ำสะสม-กศผ'!AD42</f>
        <v>0.5087229298632181</v>
      </c>
      <c r="U129" s="21">
        <f>+'[9]อัตราการใช้น้ำสะสม-กศผ'!AE42</f>
        <v>0.50630475226061689</v>
      </c>
      <c r="V129" s="21">
        <f>+'[9]อัตราการใช้น้ำสะสม-กศผ'!AF42</f>
        <v>0.50835315013347981</v>
      </c>
      <c r="W129" s="21">
        <f>+'[9]อัตราการใช้น้ำสะสม-กศผ'!AG42</f>
        <v>0.51921087981775815</v>
      </c>
      <c r="X129" s="21">
        <f>+'[9]อัตราการใช้น้ำสะสม-กศผ'!AH42</f>
        <v>0.51549569947351281</v>
      </c>
      <c r="Y129" s="21">
        <f>+'[9]อัตราการใช้น้ำสะสม-กศผ'!AI42</f>
        <v>0.52852307804744847</v>
      </c>
      <c r="Z129" s="21">
        <f>+'[9]อัตราการใช้น้ำสะสม-กศผ'!AJ42</f>
        <v>0.54163474999409023</v>
      </c>
      <c r="AA129" s="21">
        <f>+'[9]อัตราการใช้น้ำสะสม-กศผ'!AK42</f>
        <v>0.54936431424922938</v>
      </c>
      <c r="AB129" s="21">
        <f>+'[9]อัตราการใช้น้ำสะสม-กศผ'!AL42</f>
        <v>0.54651869844863621</v>
      </c>
      <c r="AC129" s="21">
        <f>+'[9]อัตราการใช้น้ำสะสม-กศผ'!AM42</f>
        <v>0.54321152756530933</v>
      </c>
      <c r="AD129" s="21">
        <f>+'[9]อัตราการใช้น้ำสะสม-กศผ'!AN42</f>
        <v>0.54092773829946628</v>
      </c>
    </row>
    <row r="130" spans="1:30">
      <c r="A130" s="10">
        <v>1012</v>
      </c>
      <c r="B130" s="10" t="s">
        <v>21</v>
      </c>
      <c r="C130" s="21">
        <f>+'[9]อัตราการใช้น้ำรายเดือน-กศผ'!AC43</f>
        <v>0.54109966894587358</v>
      </c>
      <c r="D130" s="21">
        <f>+'[9]อัตราการใช้น้ำรายเดือน-กศผ'!AD43</f>
        <v>0.56511829908527722</v>
      </c>
      <c r="E130" s="21">
        <f>+'[9]อัตราการใช้น้ำรายเดือน-กศผ'!AE43</f>
        <v>0.54308865522944449</v>
      </c>
      <c r="F130" s="21">
        <f>+'[9]อัตราการใช้น้ำรายเดือน-กศผ'!AF43</f>
        <v>0.55528330412904126</v>
      </c>
      <c r="G130" s="21">
        <f>+'[9]อัตราการใช้น้ำรายเดือน-กศผ'!AG43</f>
        <v>0.6032268114436603</v>
      </c>
      <c r="H130" s="21">
        <f>+'[9]อัตราการใช้น้ำรายเดือน-กศผ'!AH43</f>
        <v>0.52362324454490183</v>
      </c>
      <c r="I130" s="21">
        <f>+'[9]อัตราการใช้น้ำรายเดือน-กศผ'!AI43</f>
        <v>0.62104704548452605</v>
      </c>
      <c r="J130" s="21">
        <f>+'[9]อัตราการใช้น้ำรายเดือน-กศผ'!AJ43</f>
        <v>0.64200976016273525</v>
      </c>
      <c r="K130" s="21">
        <f>+'[9]อัตราการใช้น้ำรายเดือน-กศผ'!AK43</f>
        <v>0.62524123498461737</v>
      </c>
      <c r="L130" s="21">
        <f>+'[9]อัตราการใช้น้ำรายเดือน-กศผ'!AL43</f>
        <v>0.57686867537020803</v>
      </c>
      <c r="M130" s="21">
        <f>+'[9]อัตราการใช้น้ำรายเดือน-กศผ'!AM43</f>
        <v>0.56819960226314981</v>
      </c>
      <c r="N130" s="21">
        <f>+'[9]อัตราการใช้น้ำรายเดือน-กศผ'!AN43</f>
        <v>0.59648440709260797</v>
      </c>
      <c r="O130" s="22">
        <f>+'[9]อัตราการใช้น้ำรายเดือน-กศผ'!AO43</f>
        <v>0.58078030593052488</v>
      </c>
      <c r="Q130" s="10">
        <v>1012</v>
      </c>
      <c r="R130" s="10" t="s">
        <v>21</v>
      </c>
      <c r="S130" s="21">
        <f>+'[9]อัตราการใช้น้ำสะสม-กศผ'!AC43</f>
        <v>0.54109966894587358</v>
      </c>
      <c r="T130" s="21">
        <f>+'[9]อัตราการใช้น้ำสะสม-กศผ'!AD43</f>
        <v>0.55292870761742752</v>
      </c>
      <c r="U130" s="21">
        <f>+'[9]อัตราการใช้น้ำสะสม-กศผ'!AE43</f>
        <v>0.54943716066994275</v>
      </c>
      <c r="V130" s="21">
        <f>+'[9]อัตราการใช้น้ำสะสม-กศผ'!AF43</f>
        <v>0.55083727188749787</v>
      </c>
      <c r="W130" s="21">
        <f>+'[9]อัตราการใช้น้ำสะสม-กศผ'!AG43</f>
        <v>0.55930688454028277</v>
      </c>
      <c r="X130" s="21">
        <f>+'[9]อัตราการใช้น้ำสะสม-กศผ'!AH43</f>
        <v>0.55236485687922843</v>
      </c>
      <c r="Y130" s="21">
        <f>+'[9]อัตราการใช้น้ำสะสม-กศผ'!AI43</f>
        <v>0.56201094970371057</v>
      </c>
      <c r="Z130" s="21">
        <f>+'[9]อัตราการใช้น้ำสะสม-กศผ'!AJ43</f>
        <v>0.57157924939079463</v>
      </c>
      <c r="AA130" s="21">
        <f>+'[9]อัตราการใช้น้ำสะสม-กศผ'!AK43</f>
        <v>0.57856366221852473</v>
      </c>
      <c r="AB130" s="21">
        <f>+'[9]อัตราการใช้น้ำสะสม-กศผ'!AL43</f>
        <v>0.57911450154084376</v>
      </c>
      <c r="AC130" s="21">
        <f>+'[9]อัตราการใช้น้ำสะสม-กศผ'!AM43</f>
        <v>0.57844215118574671</v>
      </c>
      <c r="AD130" s="21">
        <f>+'[9]อัตราการใช้น้ำสะสม-กศผ'!AN43</f>
        <v>0.58079794863856371</v>
      </c>
    </row>
    <row r="131" spans="1:30">
      <c r="A131" s="10">
        <v>1013</v>
      </c>
      <c r="B131" s="10" t="s">
        <v>22</v>
      </c>
      <c r="C131" s="21">
        <f>+'[9]อัตราการใช้น้ำรายเดือน-กศผ'!AC44</f>
        <v>0.3805307686406007</v>
      </c>
      <c r="D131" s="21">
        <f>+'[9]อัตราการใช้น้ำรายเดือน-กศผ'!AD44</f>
        <v>0.43000992065544807</v>
      </c>
      <c r="E131" s="21">
        <f>+'[9]อัตราการใช้น้ำรายเดือน-กศผ'!AE44</f>
        <v>0.39957199749857536</v>
      </c>
      <c r="F131" s="21">
        <f>+'[9]อัตราการใช้น้ำรายเดือน-กศผ'!AF44</f>
        <v>0.42328009687277407</v>
      </c>
      <c r="G131" s="21">
        <f>+'[9]อัตราการใช้น้ำรายเดือน-กศผ'!AG44</f>
        <v>0.43538174323065804</v>
      </c>
      <c r="H131" s="21">
        <f>+'[9]อัตราการใช้น้ำรายเดือน-กศผ'!AH44</f>
        <v>0.40493206398076176</v>
      </c>
      <c r="I131" s="21">
        <f>+'[9]อัตราการใช้น้ำรายเดือน-กศผ'!AI44</f>
        <v>0.54833176477149237</v>
      </c>
      <c r="J131" s="21">
        <f>+'[9]อัตราการใช้น้ำรายเดือน-กศผ'!AJ44</f>
        <v>0.51650554424431971</v>
      </c>
      <c r="K131" s="21">
        <f>+'[9]อัตราการใช้น้ำรายเดือน-กศผ'!AK44</f>
        <v>0.50735519329177514</v>
      </c>
      <c r="L131" s="21">
        <f>+'[9]อัตราการใช้น้ำรายเดือน-กศผ'!AL44</f>
        <v>0.43796904112710844</v>
      </c>
      <c r="M131" s="21">
        <f>+'[9]อัตราการใช้น้ำรายเดือน-กศผ'!AM44</f>
        <v>0.42741969503811222</v>
      </c>
      <c r="N131" s="21">
        <f>+'[9]อัตราการใช้น้ำรายเดือน-กศผ'!AN44</f>
        <v>0.45282209485461927</v>
      </c>
      <c r="O131" s="22">
        <f>+'[9]อัตราการใช้น้ำรายเดือน-กศผ'!AO44</f>
        <v>0.44763990875146126</v>
      </c>
      <c r="Q131" s="10">
        <v>1013</v>
      </c>
      <c r="R131" s="10" t="s">
        <v>22</v>
      </c>
      <c r="S131" s="21">
        <f>+'[9]อัตราการใช้น้ำสะสม-กศผ'!AC44</f>
        <v>0.3805307686406007</v>
      </c>
      <c r="T131" s="21">
        <f>+'[9]อัตราการใช้น้ำสะสม-กศผ'!AD44</f>
        <v>0.40488125890096621</v>
      </c>
      <c r="U131" s="21">
        <f>+'[9]อัตราการใช้น้ำสะสม-กศผ'!AE44</f>
        <v>0.4028489621492104</v>
      </c>
      <c r="V131" s="21">
        <f>+'[9]อัตราการใช้น้ำสะสม-กศผ'!AF44</f>
        <v>0.40708896110095272</v>
      </c>
      <c r="W131" s="21">
        <f>+'[9]อัตราการใช้น้ำสะสม-กศผ'!AG44</f>
        <v>0.41147779726640021</v>
      </c>
      <c r="X131" s="21">
        <f>+'[9]อัตราการใช้น้ำสะสม-กศผ'!AH44</f>
        <v>0.41020751371866854</v>
      </c>
      <c r="Y131" s="21">
        <f>+'[9]อัตราการใช้น้ำสะสม-กศผ'!AI44</f>
        <v>0.43033581822658301</v>
      </c>
      <c r="Z131" s="21">
        <f>+'[9]อัตราการใช้น้ำสะสม-กศผ'!AJ44</f>
        <v>0.44159420157561385</v>
      </c>
      <c r="AA131" s="21">
        <f>+'[9]อัตราการใช้น้ำสะสม-กศผ'!AK44</f>
        <v>0.44912002606956403</v>
      </c>
      <c r="AB131" s="21">
        <f>+'[9]อัตราการใช้น้ำสะสม-กศผ'!AL44</f>
        <v>0.44838629605945901</v>
      </c>
      <c r="AC131" s="21">
        <f>+'[9]อัตราการใช้น้ำสะสม-กศผ'!AM44</f>
        <v>0.4472511289412856</v>
      </c>
      <c r="AD131" s="21">
        <f>+'[9]อัตราการใช้น้ำสะสม-กศผ'!AN44</f>
        <v>0.44745455061119138</v>
      </c>
    </row>
    <row r="132" spans="1:30">
      <c r="A132" s="10">
        <v>1014</v>
      </c>
      <c r="B132" s="10" t="s">
        <v>23</v>
      </c>
      <c r="C132" s="21">
        <f>+'[9]อัตราการใช้น้ำรายเดือน-กศผ'!AC45</f>
        <v>0.58493140794120801</v>
      </c>
      <c r="D132" s="21">
        <f>+'[9]อัตราการใช้น้ำรายเดือน-กศผ'!AD45</f>
        <v>0.61371766598586786</v>
      </c>
      <c r="E132" s="21">
        <f>+'[9]อัตราการใช้น้ำรายเดือน-กศผ'!AE45</f>
        <v>0.58849600162111326</v>
      </c>
      <c r="F132" s="21">
        <f>+'[9]อัตราการใช้น้ำรายเดือน-กศผ'!AF45</f>
        <v>0.60619739888418478</v>
      </c>
      <c r="G132" s="21">
        <f>+'[9]อัตราการใช้น้ำรายเดือน-กศผ'!AG45</f>
        <v>0.6475677366241257</v>
      </c>
      <c r="H132" s="21">
        <f>+'[9]อัตราการใช้น้ำรายเดือน-กศผ'!AH45</f>
        <v>0.57867128760340525</v>
      </c>
      <c r="I132" s="21">
        <f>+'[9]อัตราการใช้น้ำรายเดือน-กศผ'!AI45</f>
        <v>0.67952421862599377</v>
      </c>
      <c r="J132" s="21">
        <f>+'[9]อัตราการใช้น้ำรายเดือน-กศผ'!AJ45</f>
        <v>0.69407872552902183</v>
      </c>
      <c r="K132" s="21">
        <f>+'[9]อัตราการใช้น้ำรายเดือน-กศผ'!AK45</f>
        <v>0.67105947993565163</v>
      </c>
      <c r="L132" s="21">
        <f>+'[9]อัตราการใช้น้ำรายเดือน-กศผ'!AL45</f>
        <v>0.62741291819932921</v>
      </c>
      <c r="M132" s="21">
        <f>+'[9]อัตราการใช้น้ำรายเดือน-กศผ'!AM45</f>
        <v>0.58870839411144604</v>
      </c>
      <c r="N132" s="21">
        <f>+'[9]อัตราการใช้น้ำรายเดือน-กศผ'!AN45</f>
        <v>0.63023622312464722</v>
      </c>
      <c r="O132" s="22">
        <f>+'[9]อัตราการใช้น้ำรายเดือน-กศผ'!AO45</f>
        <v>0.62392205453806771</v>
      </c>
      <c r="Q132" s="10">
        <v>1014</v>
      </c>
      <c r="R132" s="10" t="s">
        <v>23</v>
      </c>
      <c r="S132" s="21">
        <f>+'[9]อัตราการใช้น้ำสะสม-กศผ'!AC45</f>
        <v>0.58493140794120801</v>
      </c>
      <c r="T132" s="21">
        <f>+'[9]อัตราการใช้น้ำสะสม-กศผ'!AD45</f>
        <v>0.59903897053695432</v>
      </c>
      <c r="U132" s="21">
        <f>+'[9]อัตราการใช้น้ำสะสม-กศผ'!AE45</f>
        <v>0.59570968693756399</v>
      </c>
      <c r="V132" s="21">
        <f>+'[9]อัตราการใช้น้ำสะสม-กศผ'!AF45</f>
        <v>0.59842525967308824</v>
      </c>
      <c r="W132" s="21">
        <f>+'[9]อัตราการใช้น้ำสะสม-กศผ'!AG45</f>
        <v>0.60761298238870087</v>
      </c>
      <c r="X132" s="21">
        <f>+'[9]อัตราการใช้น้ำสะสม-กศผ'!AH45</f>
        <v>0.60261722547113006</v>
      </c>
      <c r="Y132" s="21">
        <f>+'[9]อัตราการใช้น้ำสะสม-กศผ'!AI45</f>
        <v>0.61336522940552662</v>
      </c>
      <c r="Z132" s="21">
        <f>+'[9]อัตราการใช้น้ำสะสม-กศผ'!AJ45</f>
        <v>0.62353143132207145</v>
      </c>
      <c r="AA132" s="21">
        <f>+'[9]อัตราการใช้น้ำสะสม-กศผ'!AK45</f>
        <v>0.62842326660319692</v>
      </c>
      <c r="AB132" s="21">
        <f>+'[9]อัตราการใช้น้ำสะสม-กศผ'!AL45</f>
        <v>0.6279591762184783</v>
      </c>
      <c r="AC132" s="21">
        <f>+'[9]อัตราการใช้น้ำสะสม-กศผ'!AM45</f>
        <v>0.62385636820209456</v>
      </c>
      <c r="AD132" s="21">
        <f>+'[9]อัตราการใช้น้ำสะสม-กศผ'!AN45</f>
        <v>0.62392973915895589</v>
      </c>
    </row>
    <row r="133" spans="1:30">
      <c r="A133" s="10">
        <v>1015</v>
      </c>
      <c r="B133" s="10" t="s">
        <v>24</v>
      </c>
      <c r="C133" s="21">
        <f>+'[9]อัตราการใช้น้ำรายเดือน-กศผ'!AC46</f>
        <v>0.45392092311221299</v>
      </c>
      <c r="D133" s="21">
        <f>+'[9]อัตราการใช้น้ำรายเดือน-กศผ'!AD46</f>
        <v>0.49419004130134253</v>
      </c>
      <c r="E133" s="21">
        <f>+'[9]อัตราการใช้น้ำรายเดือน-กศผ'!AE46</f>
        <v>0.46138386124353353</v>
      </c>
      <c r="F133" s="21">
        <f>+'[9]อัตราการใช้น้ำรายเดือน-กศผ'!AF46</f>
        <v>0.49398027287974661</v>
      </c>
      <c r="G133" s="21">
        <f>+'[9]อัตราการใช้น้ำรายเดือน-กศผ'!AG46</f>
        <v>0.49918275485141733</v>
      </c>
      <c r="H133" s="21">
        <f>+'[9]อัตราการใช้น้ำรายเดือน-กศผ'!AH46</f>
        <v>0.4556106124261225</v>
      </c>
      <c r="I133" s="21">
        <f>+'[9]อัตราการใช้น้ำรายเดือน-กศผ'!AI46</f>
        <v>0.55020108127343781</v>
      </c>
      <c r="J133" s="21">
        <f>+'[9]อัตราการใช้น้ำรายเดือน-กศผ'!AJ46</f>
        <v>0.59357554427390669</v>
      </c>
      <c r="K133" s="21">
        <f>+'[9]อัตราการใช้น้ำรายเดือน-กศผ'!AK46</f>
        <v>0.52442839084066184</v>
      </c>
      <c r="L133" s="21">
        <f>+'[9]อัตราการใช้น้ำรายเดือน-กศผ'!AL46</f>
        <v>0.49417339619891898</v>
      </c>
      <c r="M133" s="21">
        <f>+'[9]อัตราการใช้น้ำรายเดือน-กศผ'!AM46</f>
        <v>0.46588433271060825</v>
      </c>
      <c r="N133" s="21">
        <f>+'[9]อัตราการใช้น้ำรายเดือน-กศผ'!AN46</f>
        <v>0.49186993780735189</v>
      </c>
      <c r="O133" s="22">
        <f>+'[9]อัตราการใช้น้ำรายเดือน-กศผ'!AO46</f>
        <v>0.49769618292881113</v>
      </c>
      <c r="Q133" s="10">
        <v>1015</v>
      </c>
      <c r="R133" s="10" t="s">
        <v>24</v>
      </c>
      <c r="S133" s="21">
        <f>+'[9]อัตราการใช้น้ำสะสม-กศผ'!AC46</f>
        <v>0.45392092311221299</v>
      </c>
      <c r="T133" s="21">
        <f>+'[9]อัตราการใช้น้ำสะสม-กศผ'!AD46</f>
        <v>0.47380749751288065</v>
      </c>
      <c r="U133" s="21">
        <f>+'[9]อัตราการใช้น้ำสะสม-กศผ'!AE46</f>
        <v>0.46928967245181125</v>
      </c>
      <c r="V133" s="21">
        <f>+'[9]อัตราการใช้น้ำสะสม-กศผ'!AF46</f>
        <v>0.47531039482772935</v>
      </c>
      <c r="W133" s="21">
        <f>+'[9]อัตราการใช้น้ำสะสม-กศผ'!AG46</f>
        <v>0.47947115812518926</v>
      </c>
      <c r="X133" s="21">
        <f>+'[9]อัตราการใช้น้ำสะสม-กศผ'!AH46</f>
        <v>0.47551710576178485</v>
      </c>
      <c r="Y133" s="21">
        <f>+'[9]อัตราการใช้น้ำสะสม-กศผ'!AI46</f>
        <v>0.48637111547157846</v>
      </c>
      <c r="Z133" s="21">
        <f>+'[9]อัตราการใช้น้ำสะสม-กศผ'!AJ46</f>
        <v>0.50081563505293214</v>
      </c>
      <c r="AA133" s="21">
        <f>+'[9]อัตราการใช้น้ำสะสม-กศผ'!AK46</f>
        <v>0.50372859010662629</v>
      </c>
      <c r="AB133" s="21">
        <f>+'[9]อัตราการใช้น้ำสะสม-กศผ'!AL46</f>
        <v>0.50246748773917504</v>
      </c>
      <c r="AC133" s="21">
        <f>+'[9]อัตราการใช้น้ำสะสม-กศผ'!AM46</f>
        <v>0.49844926438030834</v>
      </c>
      <c r="AD133" s="21">
        <f>+'[9]อัตราการใช้น้ำสะสม-กศผ'!AN46</f>
        <v>0.49769618292881113</v>
      </c>
    </row>
    <row r="134" spans="1:30">
      <c r="A134" s="10">
        <v>1016</v>
      </c>
      <c r="B134" s="10" t="s">
        <v>25</v>
      </c>
      <c r="C134" s="21">
        <f>+'[9]อัตราการใช้น้ำรายเดือน-กศผ'!AC47</f>
        <v>0.40247633135295485</v>
      </c>
      <c r="D134" s="21">
        <f>+'[9]อัตราการใช้น้ำรายเดือน-กศผ'!AD47</f>
        <v>0.43590688180255271</v>
      </c>
      <c r="E134" s="21">
        <f>+'[9]อัตราการใช้น้ำรายเดือน-กศผ'!AE47</f>
        <v>0.41247166845633648</v>
      </c>
      <c r="F134" s="21">
        <f>+'[9]อัตราการใช้น้ำรายเดือน-กศผ'!AF47</f>
        <v>0.45110193189437509</v>
      </c>
      <c r="G134" s="21">
        <f>+'[9]อัตราการใช้น้ำรายเดือน-กศผ'!AG47</f>
        <v>0.46785949591737114</v>
      </c>
      <c r="H134" s="21">
        <f>+'[9]อัตราการใช้น้ำรายเดือน-กศผ'!AH47</f>
        <v>0.43227567954558282</v>
      </c>
      <c r="I134" s="21">
        <f>+'[9]อัตราการใช้น้ำรายเดือน-กศผ'!AI47</f>
        <v>0.52224534385282095</v>
      </c>
      <c r="J134" s="21">
        <f>+'[9]อัตราการใช้น้ำรายเดือน-กศผ'!AJ47</f>
        <v>0.55306097490630457</v>
      </c>
      <c r="K134" s="21">
        <f>+'[9]อัตราการใช้น้ำรายเดือน-กศผ'!AK47</f>
        <v>0.48256999976937492</v>
      </c>
      <c r="L134" s="21">
        <f>+'[9]อัตราการใช้น้ำรายเดือน-กศผ'!AL47</f>
        <v>0.42916398796822897</v>
      </c>
      <c r="M134" s="21">
        <f>+'[9]อัตราการใช้น้ำรายเดือน-กศผ'!AM47</f>
        <v>0.43296396804145154</v>
      </c>
      <c r="N134" s="21">
        <f>+'[9]อัตราการใช้น้ำรายเดือน-กศผ'!AN47</f>
        <v>0.43870356198087862</v>
      </c>
      <c r="O134" s="22">
        <f>+'[9]อัตราการใช้น้ำรายเดือน-กศผ'!AO47</f>
        <v>0.45430680348930458</v>
      </c>
      <c r="Q134" s="10">
        <v>1016</v>
      </c>
      <c r="R134" s="10" t="s">
        <v>25</v>
      </c>
      <c r="S134" s="21">
        <f>+'[9]อัตราการใช้น้ำสะสม-กศผ'!AC47</f>
        <v>0.40247633135295485</v>
      </c>
      <c r="T134" s="21">
        <f>+'[9]อัตราการใช้น้ำสะสม-กศผ'!AD47</f>
        <v>0.41906254537184584</v>
      </c>
      <c r="U134" s="21">
        <f>+'[9]อัตราการใช้น้ำสะสม-กศผ'!AE47</f>
        <v>0.41690569633590913</v>
      </c>
      <c r="V134" s="21">
        <f>+'[9]อัตราการใช้น้ำสะสม-กศผ'!AF47</f>
        <v>0.42545856510147384</v>
      </c>
      <c r="W134" s="21">
        <f>+'[9]อัตราการใช้น้ำสะสม-กศผ'!AG47</f>
        <v>0.43310822838556806</v>
      </c>
      <c r="X134" s="21">
        <f>+'[9]อัตราการใช้น้ำสะสม-กศผ'!AH47</f>
        <v>0.43259607401765282</v>
      </c>
      <c r="Y134" s="21">
        <f>+'[9]อัตราการใช้น้ำสะสม-กศผ'!AI47</f>
        <v>0.44551378236719424</v>
      </c>
      <c r="Z134" s="21">
        <f>+'[9]อัตราการใช้น้ำสะสม-กศผ'!AJ47</f>
        <v>0.45911241255022872</v>
      </c>
      <c r="AA134" s="21">
        <f>+'[9]อัตราการใช้น้ำสะสม-กศผ'!AK47</f>
        <v>0.46123926051513958</v>
      </c>
      <c r="AB134" s="21">
        <f>+'[9]อัตราการใช้น้ำสะสม-กศผ'!AL47</f>
        <v>0.45809128581660841</v>
      </c>
      <c r="AC134" s="21">
        <f>+'[9]อัตราการใช้น้ำสะสม-กศผ'!AM47</f>
        <v>0.45547817837519067</v>
      </c>
      <c r="AD134" s="21">
        <f>+'[9]อัตราการใช้น้ำสะสม-กศผ'!AN47</f>
        <v>0.45430680348930458</v>
      </c>
    </row>
    <row r="135" spans="1:30">
      <c r="A135" s="10">
        <v>1017</v>
      </c>
      <c r="B135" s="10" t="s">
        <v>26</v>
      </c>
      <c r="C135" s="21">
        <f>+'[9]อัตราการใช้น้ำรายเดือน-กศผ'!AC48</f>
        <v>0.51446069805723826</v>
      </c>
      <c r="D135" s="21">
        <f>+'[9]อัตราการใช้น้ำรายเดือน-กศผ'!AD48</f>
        <v>0.54477781901334921</v>
      </c>
      <c r="E135" s="21">
        <f>+'[9]อัตราการใช้น้ำรายเดือน-กศผ'!AE48</f>
        <v>0.52643838343636429</v>
      </c>
      <c r="F135" s="21">
        <f>+'[9]อัตราการใช้น้ำรายเดือน-กศผ'!AF48</f>
        <v>0.53621395408501116</v>
      </c>
      <c r="G135" s="21">
        <f>+'[9]อัตราการใช้น้ำรายเดือน-กศผ'!AG48</f>
        <v>0.57612266255721012</v>
      </c>
      <c r="H135" s="21">
        <f>+'[9]อัตราการใช้น้ำรายเดือน-กศผ'!AH48</f>
        <v>0.50019568509922907</v>
      </c>
      <c r="I135" s="21">
        <f>+'[9]อัตราการใช้น้ำรายเดือน-กศผ'!AI48</f>
        <v>0.61165436334084389</v>
      </c>
      <c r="J135" s="21">
        <f>+'[9]อัตราการใช้น้ำรายเดือน-กศผ'!AJ48</f>
        <v>0.6019923572477236</v>
      </c>
      <c r="K135" s="21">
        <f>+'[9]อัตราการใช้น้ำรายเดือน-กศผ'!AK48</f>
        <v>0.59811761455971824</v>
      </c>
      <c r="L135" s="21">
        <f>+'[9]อัตราการใช้น้ำรายเดือน-กศผ'!AL48</f>
        <v>0.55345357486189861</v>
      </c>
      <c r="M135" s="21">
        <f>+'[9]อัตราการใช้น้ำรายเดือน-กศผ'!AM48</f>
        <v>0.52588128903615128</v>
      </c>
      <c r="N135" s="21">
        <f>+'[9]อัตราการใช้น้ำรายเดือน-กศผ'!AN48</f>
        <v>0.54963935415212417</v>
      </c>
      <c r="O135" s="22">
        <f>+'[9]อัตราการใช้น้ำรายเดือน-กศผ'!AO48</f>
        <v>0.55266740913100698</v>
      </c>
      <c r="Q135" s="10">
        <v>1017</v>
      </c>
      <c r="R135" s="10" t="s">
        <v>26</v>
      </c>
      <c r="S135" s="21">
        <f>+'[9]อัตราการใช้น้ำสะสม-กศผ'!AC48</f>
        <v>0.51446069805723826</v>
      </c>
      <c r="T135" s="21">
        <f>+'[9]อัตราการใช้น้ำสะสม-กศผ'!AD48</f>
        <v>0.52960993984713078</v>
      </c>
      <c r="U135" s="21">
        <f>+'[9]อัตราการใช้น้ำสะสม-กศผ'!AE48</f>
        <v>0.52863809703182252</v>
      </c>
      <c r="V135" s="21">
        <f>+'[9]อัตราการใช้น้ำสะสม-กศผ'!AF48</f>
        <v>0.53054596502631746</v>
      </c>
      <c r="W135" s="21">
        <f>+'[9]อัตราการใช้น้ำสะสม-กศผ'!AG48</f>
        <v>0.53892689797351156</v>
      </c>
      <c r="X135" s="21">
        <f>+'[9]อัตราการใช้น้ำสะสม-กศผ'!AH48</f>
        <v>0.53214086877952749</v>
      </c>
      <c r="Y135" s="21">
        <f>+'[9]อัตราการใช้น้ำสะสม-กศผ'!AI48</f>
        <v>0.54332709999095274</v>
      </c>
      <c r="Z135" s="21">
        <f>+'[9]อัตราการใช้น้ำสะสม-กศผ'!AJ48</f>
        <v>0.55084896730564425</v>
      </c>
      <c r="AA135" s="21">
        <f>+'[9]อัตราการใช้น้ำสะสม-กศผ'!AK48</f>
        <v>0.55611288940514958</v>
      </c>
      <c r="AB135" s="21">
        <f>+'[9]อัตราการใช้น้ำสะสม-กศผ'!AL48</f>
        <v>0.55587520826352244</v>
      </c>
      <c r="AC135" s="21">
        <f>+'[9]อัตราการใช้น้ำสะสม-กศผ'!AM48</f>
        <v>0.55286123578541402</v>
      </c>
      <c r="AD135" s="21">
        <f>+'[9]อัตราการใช้น้ำสะสม-กศผ'!AN48</f>
        <v>0.55266740913100698</v>
      </c>
    </row>
    <row r="136" spans="1:30">
      <c r="A136" s="10">
        <v>1018</v>
      </c>
      <c r="B136" s="10" t="s">
        <v>27</v>
      </c>
      <c r="C136" s="21">
        <f>+'[9]อัตราการใช้น้ำรายเดือน-กศผ'!AC49</f>
        <v>0.45448454609660388</v>
      </c>
      <c r="D136" s="21">
        <f>+'[9]อัตราการใช้น้ำรายเดือน-กศผ'!AD49</f>
        <v>0.48049796650730037</v>
      </c>
      <c r="E136" s="21">
        <f>+'[9]อัตราการใช้น้ำรายเดือน-กศผ'!AE49</f>
        <v>0.45027703480452141</v>
      </c>
      <c r="F136" s="21">
        <f>+'[9]อัตราการใช้น้ำรายเดือน-กศผ'!AF49</f>
        <v>0.47821761421417969</v>
      </c>
      <c r="G136" s="21">
        <f>+'[9]อัตราการใช้น้ำรายเดือน-กศผ'!AG49</f>
        <v>0.49156081105056615</v>
      </c>
      <c r="H136" s="21">
        <f>+'[9]อัตราการใช้น้ำรายเดือน-กศผ'!AH49</f>
        <v>0.44744441458977535</v>
      </c>
      <c r="I136" s="21">
        <f>+'[9]อัตราการใช้น้ำรายเดือน-กศผ'!AI49</f>
        <v>0.55617082908184701</v>
      </c>
      <c r="J136" s="21">
        <f>+'[9]อัตราการใช้น้ำรายเดือน-กศผ'!AJ49</f>
        <v>0.57273419439011575</v>
      </c>
      <c r="K136" s="21">
        <f>+'[9]อัตราการใช้น้ำรายเดือน-กศผ'!AK49</f>
        <v>0.54898307883339725</v>
      </c>
      <c r="L136" s="21">
        <f>+'[9]อัตราการใช้น้ำรายเดือน-กศผ'!AL49</f>
        <v>0.4942906584649806</v>
      </c>
      <c r="M136" s="21">
        <f>+'[9]อัตราการใช้น้ำรายเดือน-กศผ'!AM49</f>
        <v>0.46586248520845619</v>
      </c>
      <c r="N136" s="21">
        <f>+'[9]อัตราการใช้น้ำรายเดือน-กศผ'!AN49</f>
        <v>0.46880008460691791</v>
      </c>
      <c r="O136" s="22">
        <f>+'[9]อัตราการใช้น้ำรายเดือน-กศผ'!AO49</f>
        <v>0.49257836136335337</v>
      </c>
      <c r="Q136" s="10">
        <v>1018</v>
      </c>
      <c r="R136" s="10" t="s">
        <v>27</v>
      </c>
      <c r="S136" s="21">
        <f>+'[9]อัตราการใช้น้ำสะสม-กศผ'!AC49</f>
        <v>0.45448454609660388</v>
      </c>
      <c r="T136" s="21">
        <f>+'[9]อัตราการใช้น้ำสะสม-กศผ'!AD49</f>
        <v>0.46718005160145992</v>
      </c>
      <c r="U136" s="21">
        <f>+'[9]อัตราการใช้น้ำสะสม-กศผ'!AE49</f>
        <v>0.46145505445050933</v>
      </c>
      <c r="V136" s="21">
        <f>+'[9]อัตราการใช้น้ำสะสม-กศผ'!AF49</f>
        <v>0.4656327860471251</v>
      </c>
      <c r="W136" s="21">
        <f>+'[9]อัตราการใช้น้ำสะสม-กศผ'!AG49</f>
        <v>0.47010817452137471</v>
      </c>
      <c r="X136" s="21">
        <f>+'[9]อัตราการใช้น้ำสะสม-กศผ'!AH49</f>
        <v>0.46589273779493884</v>
      </c>
      <c r="Y136" s="21">
        <f>+'[9]อัตราการใช้น้ำสะสม-กศผ'!AI49</f>
        <v>0.47888598174583469</v>
      </c>
      <c r="Z136" s="21">
        <f>+'[9]อัตราการใช้น้ำสะสม-กศผ'!AJ49</f>
        <v>0.49103807869049682</v>
      </c>
      <c r="AA136" s="21">
        <f>+'[9]อัตราการใช้น้ำสะสม-กศผ'!AK49</f>
        <v>0.49761375921139411</v>
      </c>
      <c r="AB136" s="21">
        <f>+'[9]อัตราการใช้น้ำสะสม-กศผ'!AL49</f>
        <v>0.49744195367667687</v>
      </c>
      <c r="AC136" s="21">
        <f>+'[9]อัตราการใช้น้ำสะสม-กศผ'!AM49</f>
        <v>0.49471222798163261</v>
      </c>
      <c r="AD136" s="21">
        <f>+'[9]อัตราการใช้น้ำสะสม-กศผ'!AN49</f>
        <v>0.49261763880226284</v>
      </c>
    </row>
    <row r="137" spans="1:30">
      <c r="A137" s="10">
        <v>1019</v>
      </c>
      <c r="B137" s="10" t="s">
        <v>28</v>
      </c>
      <c r="C137" s="21">
        <f>+'[9]อัตราการใช้น้ำรายเดือน-กศผ'!AC50</f>
        <v>0.46386687709835367</v>
      </c>
      <c r="D137" s="21">
        <f>+'[9]อัตราการใช้น้ำรายเดือน-กศผ'!AD50</f>
        <v>0.48861553847935063</v>
      </c>
      <c r="E137" s="21">
        <f>+'[9]อัตราการใช้น้ำรายเดือน-กศผ'!AE50</f>
        <v>0.47449056456827471</v>
      </c>
      <c r="F137" s="21">
        <f>+'[9]อัตราการใช้น้ำรายเดือน-กศผ'!AF50</f>
        <v>0.4796878178111566</v>
      </c>
      <c r="G137" s="21">
        <f>+'[9]อัตราการใช้น้ำรายเดือน-กศผ'!AG50</f>
        <v>0.48968865125823102</v>
      </c>
      <c r="H137" s="21">
        <f>+'[9]อัตราการใช้น้ำรายเดือน-กศผ'!AH50</f>
        <v>0.46866907749577014</v>
      </c>
      <c r="I137" s="21">
        <f>+'[9]อัตราการใช้น้ำรายเดือน-กศผ'!AI50</f>
        <v>0.56038882030642179</v>
      </c>
      <c r="J137" s="21">
        <f>+'[9]อัตราการใช้น้ำรายเดือน-กศผ'!AJ50</f>
        <v>0.57263449393240806</v>
      </c>
      <c r="K137" s="21">
        <f>+'[9]อัตราการใช้น้ำรายเดือน-กศผ'!AK50</f>
        <v>0.53479630355246921</v>
      </c>
      <c r="L137" s="21">
        <f>+'[9]อัตราการใช้น้ำรายเดือน-กศผ'!AL50</f>
        <v>0.47928944693400088</v>
      </c>
      <c r="M137" s="21">
        <f>+'[9]อัตราการใช้น้ำรายเดือน-กศผ'!AM50</f>
        <v>0.45212312790318421</v>
      </c>
      <c r="N137" s="21">
        <f>+'[9]อัตราการใช้น้ำรายเดือน-กศผ'!AN50</f>
        <v>0.50035941998461253</v>
      </c>
      <c r="O137" s="22">
        <f>+'[9]อัตราการใช้น้ำรายเดือน-กศผ'!AO50</f>
        <v>0.49694083372666731</v>
      </c>
      <c r="Q137" s="10">
        <v>1019</v>
      </c>
      <c r="R137" s="10" t="s">
        <v>28</v>
      </c>
      <c r="S137" s="21">
        <f>+'[9]อัตราการใช้น้ำสะสม-กศผ'!AC50</f>
        <v>0.46386687709835367</v>
      </c>
      <c r="T137" s="21">
        <f>+'[9]อัตราการใช้น้ำสะสม-กศผ'!AD50</f>
        <v>0.47607525775409476</v>
      </c>
      <c r="U137" s="21">
        <f>+'[9]อัตราการใช้น้ำสะสม-กศผ'!AE50</f>
        <v>0.47545515410780725</v>
      </c>
      <c r="V137" s="21">
        <f>+'[9]อัตราการใช้น้ำสะสม-กศผ'!AF50</f>
        <v>0.47650717663944442</v>
      </c>
      <c r="W137" s="21">
        <f>+'[9]อัตราการใช้น้ำสะสม-กศผ'!AG50</f>
        <v>0.47895804587894969</v>
      </c>
      <c r="X137" s="21">
        <f>+'[9]อัตราการใช้น้ำสะสม-กศผ'!AH50</f>
        <v>0.47658074687683</v>
      </c>
      <c r="Y137" s="21">
        <f>+'[9]อัตราการใช้น้ำสะสม-กศผ'!AI50</f>
        <v>0.48822335132055017</v>
      </c>
      <c r="Z137" s="21">
        <f>+'[9]อัตราการใช้น้ำสะสม-กศผ'!AJ50</f>
        <v>0.49874841986124552</v>
      </c>
      <c r="AA137" s="21">
        <f>+'[9]อัตราการใช้น้ำสะสม-กศผ'!AK50</f>
        <v>0.50274654711482702</v>
      </c>
      <c r="AB137" s="21">
        <f>+'[9]อัตราการใช้น้ำสะสม-กศผ'!AL50</f>
        <v>0.50038339300369405</v>
      </c>
      <c r="AC137" s="21">
        <f>+'[9]อัตราการใช้น้ำสะสม-กศผ'!AM50</f>
        <v>0.49608359034295224</v>
      </c>
      <c r="AD137" s="21">
        <f>+'[9]อัตราการใช้น้ำสะสม-กศผ'!AN50</f>
        <v>0.49674851916253154</v>
      </c>
    </row>
    <row r="138" spans="1:30">
      <c r="A138" s="10">
        <v>1020</v>
      </c>
      <c r="B138" s="10" t="s">
        <v>29</v>
      </c>
      <c r="C138" s="21">
        <f>+'[9]อัตราการใช้น้ำรายเดือน-กศผ'!AC51</f>
        <v>0.57027672111121508</v>
      </c>
      <c r="D138" s="21">
        <f>+'[9]อัตราการใช้น้ำรายเดือน-กศผ'!AD51</f>
        <v>0.62228082902190762</v>
      </c>
      <c r="E138" s="21">
        <f>+'[9]อัตราการใช้น้ำรายเดือน-กศผ'!AE51</f>
        <v>0.59142191725803495</v>
      </c>
      <c r="F138" s="21">
        <f>+'[9]อัตราการใช้น้ำรายเดือน-กศผ'!AF51</f>
        <v>0.628651819640207</v>
      </c>
      <c r="G138" s="21">
        <f>+'[9]อัตราการใช้น้ำรายเดือน-กศผ'!AG51</f>
        <v>0.62867902369310336</v>
      </c>
      <c r="H138" s="21">
        <f>+'[9]อัตราการใช้น้ำรายเดือน-กศผ'!AH51</f>
        <v>0.57146938686230686</v>
      </c>
      <c r="I138" s="21">
        <f>+'[9]อัตราการใช้น้ำรายเดือน-กศผ'!AI51</f>
        <v>0.67509040585463898</v>
      </c>
      <c r="J138" s="21">
        <f>+'[9]อัตราการใช้น้ำรายเดือน-กศผ'!AJ51</f>
        <v>0.63206152950005035</v>
      </c>
      <c r="K138" s="21">
        <f>+'[9]อัตราการใช้น้ำรายเดือน-กศผ'!AK51</f>
        <v>0.66293124802794601</v>
      </c>
      <c r="L138" s="21">
        <f>+'[9]อัตราการใช้น้ำรายเดือน-กศผ'!AL51</f>
        <v>0.62958550905279609</v>
      </c>
      <c r="M138" s="21">
        <f>+'[9]อัตราการใช้น้ำรายเดือน-กศผ'!AM51</f>
        <v>0.58951974144264763</v>
      </c>
      <c r="N138" s="21">
        <f>+'[9]อัตราการใช้น้ำรายเดือน-กศผ'!AN51</f>
        <v>0.62541331531099997</v>
      </c>
      <c r="O138" s="22">
        <f>+'[9]อัตราการใช้น้ำรายเดือน-กศผ'!AO51</f>
        <v>0.61854079457982214</v>
      </c>
      <c r="Q138" s="10">
        <v>1020</v>
      </c>
      <c r="R138" s="10" t="s">
        <v>29</v>
      </c>
      <c r="S138" s="21">
        <f>+'[9]อัตราการใช้น้ำสะสม-กศผ'!AC51</f>
        <v>0.57027672111121508</v>
      </c>
      <c r="T138" s="21">
        <f>+'[9]อัตราการใช้น้ำสะสม-กศผ'!AD51</f>
        <v>0.59551597894567654</v>
      </c>
      <c r="U138" s="21">
        <f>+'[9]อัตราการใช้น้ำสะสม-กศผ'!AE51</f>
        <v>0.59435297257802266</v>
      </c>
      <c r="V138" s="21">
        <f>+'[9]อัตราการใช้น้ำสะสม-กศผ'!AF51</f>
        <v>0.60296859837011763</v>
      </c>
      <c r="W138" s="21">
        <f>+'[9]อัตราการใช้น้ำสะสม-กศผ'!AG51</f>
        <v>0.6077283664637354</v>
      </c>
      <c r="X138" s="21">
        <f>+'[9]อัตราการใช้น้ำสะสม-กศผ'!AH51</f>
        <v>0.60134611579679997</v>
      </c>
      <c r="Y138" s="21">
        <f>+'[9]อัตราการใช้น้ำสะสม-กศผ'!AI51</f>
        <v>0.6120751228640352</v>
      </c>
      <c r="Z138" s="21">
        <f>+'[9]อัตราการใช้น้ำสะสม-กศผ'!AJ51</f>
        <v>0.61475339995584899</v>
      </c>
      <c r="AA138" s="21">
        <f>+'[9]อัตราการใช้น้ำสะสม-กศผ'!AK51</f>
        <v>0.62009560902833616</v>
      </c>
      <c r="AB138" s="21">
        <f>+'[9]อัตราการใช้น้ำสะสม-กศผ'!AL51</f>
        <v>0.62123037666871739</v>
      </c>
      <c r="AC138" s="21">
        <f>+'[9]อัตราการใช้น้ำสะสม-กศผ'!AM51</f>
        <v>0.61814178749574666</v>
      </c>
      <c r="AD138" s="21">
        <f>+'[9]อัตราการใช้น้ำสะสม-กศผ'!AN51</f>
        <v>0.61854079457982214</v>
      </c>
    </row>
    <row r="139" spans="1:30">
      <c r="A139" s="10">
        <v>1021</v>
      </c>
      <c r="B139" s="10" t="s">
        <v>30</v>
      </c>
      <c r="C139" s="21">
        <f>+'[9]อัตราการใช้น้ำรายเดือน-กศผ'!AC52</f>
        <v>0.46709031045218147</v>
      </c>
      <c r="D139" s="21">
        <f>+'[9]อัตราการใช้น้ำรายเดือน-กศผ'!AD52</f>
        <v>0.50303201571772338</v>
      </c>
      <c r="E139" s="21">
        <f>+'[9]อัตราการใช้น้ำรายเดือน-กศผ'!AE52</f>
        <v>0.46027518293099884</v>
      </c>
      <c r="F139" s="21">
        <f>+'[9]อัตราการใช้น้ำรายเดือน-กศผ'!AF52</f>
        <v>0.52608354842064375</v>
      </c>
      <c r="G139" s="21">
        <f>+'[9]อัตราการใช้น้ำรายเดือน-กศผ'!AG52</f>
        <v>0.49454441980126512</v>
      </c>
      <c r="H139" s="21">
        <f>+'[9]อัตราการใช้น้ำรายเดือน-กศผ'!AH52</f>
        <v>0.4556893621017844</v>
      </c>
      <c r="I139" s="21">
        <f>+'[9]อัตราการใช้น้ำรายเดือน-กศผ'!AI52</f>
        <v>0.53851139417332083</v>
      </c>
      <c r="J139" s="21">
        <f>+'[9]อัตราการใช้น้ำรายเดือน-กศผ'!AJ52</f>
        <v>0.5175046983902799</v>
      </c>
      <c r="K139" s="21">
        <f>+'[9]อัตราการใช้น้ำรายเดือน-กศผ'!AK52</f>
        <v>0.53983127054423741</v>
      </c>
      <c r="L139" s="21">
        <f>+'[9]อัตราการใช้น้ำรายเดือน-กศผ'!AL52</f>
        <v>0.51569157134673371</v>
      </c>
      <c r="M139" s="21">
        <f>+'[9]อัตราการใช้น้ำรายเดือน-กศผ'!AM52</f>
        <v>0.47070889813151595</v>
      </c>
      <c r="N139" s="21">
        <f>+'[9]อัตราการใช้น้ำรายเดือน-กศผ'!AN52</f>
        <v>0.50256855347687235</v>
      </c>
      <c r="O139" s="22">
        <f>+'[9]อัตราการใช้น้ำรายเดือน-กศผ'!AO52</f>
        <v>0.49763779527559054</v>
      </c>
      <c r="Q139" s="10">
        <v>1021</v>
      </c>
      <c r="R139" s="10" t="s">
        <v>30</v>
      </c>
      <c r="S139" s="21">
        <f>+'[9]อัตราการใช้น้ำสะสม-กศผ'!AC52</f>
        <v>0.46709031045218147</v>
      </c>
      <c r="T139" s="21">
        <f>+'[9]อัตราการใช้น้ำสะสม-กศผ'!AD52</f>
        <v>0.48487948709621553</v>
      </c>
      <c r="U139" s="21">
        <f>+'[9]อัตราการใช้น้ำสะสม-กศผ'!AE52</f>
        <v>0.47703204474380356</v>
      </c>
      <c r="V139" s="21">
        <f>+'[9]อัตราการใช้น้ำสะสม-กศผ'!AF52</f>
        <v>0.48912465907279351</v>
      </c>
      <c r="W139" s="21">
        <f>+'[9]อัตราการใช้น้ำสะสม-กศผ'!AG52</f>
        <v>0.49018680089375033</v>
      </c>
      <c r="X139" s="21">
        <f>+'[9]อัตราการใช้น้ำสะสม-กศผ'!AH52</f>
        <v>0.48439998924110633</v>
      </c>
      <c r="Y139" s="21">
        <f>+'[9]อัตราการใช้น้ำสะสม-กศผ'!AI52</f>
        <v>0.49199760341857102</v>
      </c>
      <c r="Z139" s="21">
        <f>+'[9]อัตราการใช้น้ำสะสม-กศผ'!AJ52</f>
        <v>0.49507245082172918</v>
      </c>
      <c r="AA139" s="21">
        <f>+'[9]อัตราการใช้น้ำสะสม-กศผ'!AK52</f>
        <v>0.49982402236753243</v>
      </c>
      <c r="AB139" s="21">
        <f>+'[9]อัตราการใช้น้ำสะสม-กศผ'!AL52</f>
        <v>0.50127394262930025</v>
      </c>
      <c r="AC139" s="21">
        <f>+'[9]อัตราการใช้น้ำสะสม-กศผ'!AM52</f>
        <v>0.49817904358234771</v>
      </c>
      <c r="AD139" s="21">
        <f>+'[9]อัตราการใช้น้ำสะสม-กศผ'!AN52</f>
        <v>0.49763779527559054</v>
      </c>
    </row>
    <row r="140" spans="1:30">
      <c r="A140" s="10">
        <v>1022</v>
      </c>
      <c r="B140" s="10" t="s">
        <v>31</v>
      </c>
      <c r="C140" s="21">
        <f>+'[9]อัตราการใช้น้ำรายเดือน-กศผ'!AC53</f>
        <v>0.54825219465256814</v>
      </c>
      <c r="D140" s="21">
        <f>+'[9]อัตราการใช้น้ำรายเดือน-กศผ'!AD53</f>
        <v>0.57970818676344094</v>
      </c>
      <c r="E140" s="21">
        <f>+'[9]อัตราการใช้น้ำรายเดือน-กศผ'!AE53</f>
        <v>0.53835298801534182</v>
      </c>
      <c r="F140" s="21">
        <f>+'[9]อัตราการใช้น้ำรายเดือน-กศผ'!AF53</f>
        <v>0.56129845361039055</v>
      </c>
      <c r="G140" s="21">
        <f>+'[9]อัตราการใช้น้ำรายเดือน-กศผ'!AG53</f>
        <v>0.59257166194460087</v>
      </c>
      <c r="H140" s="21">
        <f>+'[9]อัตราการใช้น้ำรายเดือน-กศผ'!AH53</f>
        <v>0.52640556934853466</v>
      </c>
      <c r="I140" s="21">
        <f>+'[9]อัตราการใช้น้ำรายเดือน-กศผ'!AI53</f>
        <v>0.65153896104494335</v>
      </c>
      <c r="J140" s="21">
        <f>+'[9]อัตราการใช้น้ำรายเดือน-กศผ'!AJ53</f>
        <v>0.61446089505868917</v>
      </c>
      <c r="K140" s="21">
        <f>+'[9]อัตราการใช้น้ำรายเดือน-กศผ'!AK53</f>
        <v>0.6296687854665487</v>
      </c>
      <c r="L140" s="21">
        <f>+'[9]อัตราการใช้น้ำรายเดือน-กศผ'!AL53</f>
        <v>0.59493276335219392</v>
      </c>
      <c r="M140" s="21">
        <f>+'[9]อัตราการใช้น้ำรายเดือน-กศผ'!AM53</f>
        <v>0.55810672715872489</v>
      </c>
      <c r="N140" s="21">
        <f>+'[9]อัตราการใช้น้ำรายเดือน-กศผ'!AN53</f>
        <v>0.59916801187757729</v>
      </c>
      <c r="O140" s="22">
        <f>+'[9]อัตราการใช้น้ำรายเดือน-กศผ'!AO53</f>
        <v>0.58274202628345206</v>
      </c>
      <c r="Q140" s="10">
        <v>1022</v>
      </c>
      <c r="R140" s="10" t="s">
        <v>31</v>
      </c>
      <c r="S140" s="21">
        <f>+'[9]อัตราการใช้น้ำสะสม-กศผ'!AC53</f>
        <v>0.54825219465256814</v>
      </c>
      <c r="T140" s="21">
        <f>+'[9]อัตราการใช้น้ำสะสม-กศผ'!AD53</f>
        <v>0.56382813336513515</v>
      </c>
      <c r="U140" s="21">
        <f>+'[9]อัตราการใช้น้ำสะสม-กศผ'!AE53</f>
        <v>0.55506750379758008</v>
      </c>
      <c r="V140" s="21">
        <f>+'[9]อัตราการใช้น้ำสะสม-กศผ'!AF53</f>
        <v>0.55626122021019131</v>
      </c>
      <c r="W140" s="21">
        <f>+'[9]อัตราการใช้น้ำสะสม-กศผ'!AG53</f>
        <v>0.56278147864716421</v>
      </c>
      <c r="X140" s="21">
        <f>+'[9]อัตราการใช้น้ำสะสม-กศผ'!AH53</f>
        <v>0.55624730672665068</v>
      </c>
      <c r="Y140" s="21">
        <f>+'[9]อัตราการใช้น้ำสะสม-กศผ'!AI53</f>
        <v>0.56994370261781468</v>
      </c>
      <c r="Z140" s="21">
        <f>+'[9]อัตราการใช้น้ำสะสม-กศผ'!AJ53</f>
        <v>0.57586971856631763</v>
      </c>
      <c r="AA140" s="21">
        <f>+'[9]อัตราการใช้น้ำสะสม-กศผ'!AK53</f>
        <v>0.58172325199840424</v>
      </c>
      <c r="AB140" s="21">
        <f>+'[9]อัตราการใช้น้ำสะสม-กศผ'!AL53</f>
        <v>0.58353061982520715</v>
      </c>
      <c r="AC140" s="21">
        <f>+'[9]อัตราการใช้น้ำสะสม-กศผ'!AM53</f>
        <v>0.58124401794605418</v>
      </c>
      <c r="AD140" s="21">
        <f>+'[9]อัตราการใช้น้ำสะสม-กศผ'!AN53</f>
        <v>0.58276777828426019</v>
      </c>
    </row>
    <row r="141" spans="1:30">
      <c r="A141" s="10">
        <v>1023</v>
      </c>
      <c r="B141" s="10" t="s">
        <v>32</v>
      </c>
      <c r="C141" s="21">
        <f>+'[9]อัตราการใช้น้ำรายเดือน-กศผ'!AC54</f>
        <v>0.4184288196134428</v>
      </c>
      <c r="D141" s="21">
        <f>+'[9]อัตราการใช้น้ำรายเดือน-กศผ'!AD54</f>
        <v>0.44953234566023592</v>
      </c>
      <c r="E141" s="21">
        <f>+'[9]อัตราการใช้น้ำรายเดือน-กศผ'!AE54</f>
        <v>0.41405147214491683</v>
      </c>
      <c r="F141" s="21">
        <f>+'[9]อัตราการใช้น้ำรายเดือน-กศผ'!AF54</f>
        <v>0.47543465935335155</v>
      </c>
      <c r="G141" s="21">
        <f>+'[9]อัตราการใช้น้ำรายเดือน-กศผ'!AG54</f>
        <v>0.46429013452695711</v>
      </c>
      <c r="H141" s="21">
        <f>+'[9]อัตราการใช้น้ำรายเดือน-กศผ'!AH54</f>
        <v>0.4117442834127415</v>
      </c>
      <c r="I141" s="21">
        <f>+'[9]อัตราการใช้น้ำรายเดือน-กศผ'!AI54</f>
        <v>0.50420275306307616</v>
      </c>
      <c r="J141" s="21">
        <f>+'[9]อัตราการใช้น้ำรายเดือน-กศผ'!AJ54</f>
        <v>0.48196941808047694</v>
      </c>
      <c r="K141" s="21">
        <f>+'[9]อัตราการใช้น้ำรายเดือน-กศผ'!AK54</f>
        <v>0.48840291273823105</v>
      </c>
      <c r="L141" s="21">
        <f>+'[9]อัตราการใช้น้ำรายเดือน-กศผ'!AL54</f>
        <v>0.46211879603116679</v>
      </c>
      <c r="M141" s="21">
        <f>+'[9]อัตราการใช้น้ำรายเดือน-กศผ'!AM54</f>
        <v>0.43163064078263863</v>
      </c>
      <c r="N141" s="21">
        <f>+'[9]อัตราการใช้น้ำรายเดือน-กศผ'!AN54</f>
        <v>0.4421861784567106</v>
      </c>
      <c r="O141" s="22">
        <f>+'[9]อัตราการใช้น้ำรายเดือน-กศผ'!AO54</f>
        <v>0.45274805164275816</v>
      </c>
      <c r="Q141" s="10">
        <v>1023</v>
      </c>
      <c r="R141" s="10" t="s">
        <v>32</v>
      </c>
      <c r="S141" s="21">
        <f>+'[9]อัตราการใช้น้ำสะสม-กศผ'!AC54</f>
        <v>0.4184288196134428</v>
      </c>
      <c r="T141" s="21">
        <f>+'[9]อัตราการใช้น้ำสะสม-กศผ'!AD54</f>
        <v>0.43372120781253221</v>
      </c>
      <c r="U141" s="21">
        <f>+'[9]อัตราการใช้น้ำสะสม-กศผ'!AE54</f>
        <v>0.42740594914763008</v>
      </c>
      <c r="V141" s="21">
        <f>+'[9]อัตราการใช้น้ำสะสม-กศผ'!AF54</f>
        <v>0.4391270036162338</v>
      </c>
      <c r="W141" s="21">
        <f>+'[9]อัตราการใช้น้ำสะสม-กศผ'!AG54</f>
        <v>0.44401311657579157</v>
      </c>
      <c r="X141" s="21">
        <f>+'[9]อัตราการใช้น้ำสะสม-กศผ'!AH54</f>
        <v>0.43805728837871982</v>
      </c>
      <c r="Y141" s="21">
        <f>+'[9]อัตราการใช้น้ำสะสม-กศผ'!AI54</f>
        <v>0.44692893133473077</v>
      </c>
      <c r="Z141" s="21">
        <f>+'[9]อัตราการใช้น้ำสะสม-กศผ'!AJ54</f>
        <v>0.45137441664515121</v>
      </c>
      <c r="AA141" s="21">
        <f>+'[9]อัตราการใช้น้ำสะสม-กศผ'!AK54</f>
        <v>0.45571405440719465</v>
      </c>
      <c r="AB141" s="21">
        <f>+'[9]อัตราการใช้น้ำสะสม-กศผ'!AL54</f>
        <v>0.45648896386119392</v>
      </c>
      <c r="AC141" s="21">
        <f>+'[9]อัตราการใช้น้ำสะสม-กศผ'!AM54</f>
        <v>0.45341638306515142</v>
      </c>
      <c r="AD141" s="21">
        <f>+'[9]อัตราการใช้น้ำสะสม-กศผ'!AN54</f>
        <v>0.45278402399709178</v>
      </c>
    </row>
    <row r="142" spans="1:30">
      <c r="A142" s="10">
        <v>1024</v>
      </c>
      <c r="B142" s="10" t="s">
        <v>33</v>
      </c>
      <c r="C142" s="21">
        <f>+'[9]อัตราการใช้น้ำรายเดือน-กศผ'!AC55</f>
        <v>0.67277639019077884</v>
      </c>
      <c r="D142" s="21">
        <f>+'[9]อัตราการใช้น้ำรายเดือน-กศผ'!AD55</f>
        <v>0.72361700905069637</v>
      </c>
      <c r="E142" s="21">
        <f>+'[9]อัตราการใช้น้ำรายเดือน-กศผ'!AE55</f>
        <v>0.67580400708746369</v>
      </c>
      <c r="F142" s="21">
        <f>+'[9]อัตราการใช้น้ำรายเดือน-กศผ'!AF55</f>
        <v>0.70678670971943747</v>
      </c>
      <c r="G142" s="21">
        <f>+'[9]อัตราการใช้น้ำรายเดือน-กศผ'!AG55</f>
        <v>0.76591067129168644</v>
      </c>
      <c r="H142" s="21">
        <f>+'[9]อัตราการใช้น้ำรายเดือน-กศผ'!AH55</f>
        <v>0.66263381748609396</v>
      </c>
      <c r="I142" s="21">
        <f>+'[9]อัตราการใช้น้ำรายเดือน-กศผ'!AI55</f>
        <v>0.74764442367837902</v>
      </c>
      <c r="J142" s="21">
        <f>+'[9]อัตราการใช้น้ำรายเดือน-กศผ'!AJ55</f>
        <v>0.70947124027140029</v>
      </c>
      <c r="K142" s="21">
        <f>+'[9]อัตราการใช้น้ำรายเดือน-กศผ'!AK55</f>
        <v>0.74453498051976086</v>
      </c>
      <c r="L142" s="21">
        <f>+'[9]อัตราการใช้น้ำรายเดือน-กศผ'!AL55</f>
        <v>0.71011302666865594</v>
      </c>
      <c r="M142" s="21">
        <f>+'[9]อัตราการใช้น้ำรายเดือน-กศผ'!AM55</f>
        <v>0.67359576799362242</v>
      </c>
      <c r="N142" s="21">
        <f>+'[9]อัตราการใช้น้ำรายเดือน-กศผ'!AN55</f>
        <v>0.7247016389137857</v>
      </c>
      <c r="O142" s="22">
        <f>+'[9]อัตราการใช้น้ำรายเดือน-กศผ'!AO55</f>
        <v>0.70765432320851951</v>
      </c>
      <c r="Q142" s="10">
        <v>1024</v>
      </c>
      <c r="R142" s="10" t="s">
        <v>33</v>
      </c>
      <c r="S142" s="21">
        <f>+'[9]อัตราการใช้น้ำสะสม-กศผ'!AC55</f>
        <v>0.67277639019077884</v>
      </c>
      <c r="T142" s="21">
        <f>+'[9]อัตราการใช้น้ำสะสม-กศผ'!AD55</f>
        <v>0.69775380228640271</v>
      </c>
      <c r="U142" s="21">
        <f>+'[9]อัตราการใช้น้ำสะสม-กศผ'!AE55</f>
        <v>0.69005189353647267</v>
      </c>
      <c r="V142" s="21">
        <f>+'[9]อัตราการใช้น้ำสะสม-กศผ'!AF55</f>
        <v>0.69433746618980308</v>
      </c>
      <c r="W142" s="21">
        <f>+'[9]อัตราการใช้น้ำสะสม-กศผ'!AG55</f>
        <v>0.70728957452585806</v>
      </c>
      <c r="X142" s="21">
        <f>+'[9]อัตราการใช้น้ำสะสม-กศผ'!AH55</f>
        <v>0.69956308990302452</v>
      </c>
      <c r="Y142" s="21">
        <f>+'[9]อัตราการใช้น้ำสะสม-กศผ'!AI55</f>
        <v>0.70627086380528559</v>
      </c>
      <c r="Z142" s="21">
        <f>+'[9]อัตราการใช้น้ำสะสม-กศผ'!AJ55</f>
        <v>0.70669750643720342</v>
      </c>
      <c r="AA142" s="21">
        <f>+'[9]อัตราการใช้น้ำสะสม-กศผ'!AK55</f>
        <v>0.7099282424938157</v>
      </c>
      <c r="AB142" s="21">
        <f>+'[9]อัตราการใช้น้ำสะสม-กศผ'!AL55</f>
        <v>0.71003245238190338</v>
      </c>
      <c r="AC142" s="21">
        <f>+'[9]อัตราการใช้น้ำสะสม-กศผ'!AM55</f>
        <v>0.7064984934264702</v>
      </c>
      <c r="AD142" s="21">
        <f>+'[9]อัตราการใช้น้ำสะสม-กศผ'!AN55</f>
        <v>0.70765432320851973</v>
      </c>
    </row>
    <row r="143" spans="1:30">
      <c r="A143" s="10">
        <v>1025</v>
      </c>
      <c r="B143" s="10" t="s">
        <v>34</v>
      </c>
      <c r="C143" s="21">
        <f>+'[9]อัตราการใช้น้ำรายเดือน-กศผ'!AC56</f>
        <v>0.43496060049615659</v>
      </c>
      <c r="D143" s="21">
        <f>+'[9]อัตราการใช้น้ำรายเดือน-กศผ'!AD56</f>
        <v>0.45904682974887845</v>
      </c>
      <c r="E143" s="21">
        <f>+'[9]อัตราการใช้น้ำรายเดือน-กศผ'!AE56</f>
        <v>0.42495961800334825</v>
      </c>
      <c r="F143" s="21">
        <f>+'[9]อัตราการใช้น้ำรายเดือน-กศผ'!AF56</f>
        <v>0.45085259516031939</v>
      </c>
      <c r="G143" s="21">
        <f>+'[9]อัตราการใช้น้ำรายเดือน-กศผ'!AG56</f>
        <v>0.47429709940465831</v>
      </c>
      <c r="H143" s="21">
        <f>+'[9]อัตราการใช้น้ำรายเดือน-กศผ'!AH56</f>
        <v>0.42706442502936293</v>
      </c>
      <c r="I143" s="21">
        <f>+'[9]อัตราการใช้น้ำรายเดือน-กศผ'!AI56</f>
        <v>0.50779575959893153</v>
      </c>
      <c r="J143" s="21">
        <f>+'[9]อัตราการใช้น้ำรายเดือน-กศผ'!AJ56</f>
        <v>0.51024174800225852</v>
      </c>
      <c r="K143" s="21">
        <f>+'[9]อัตราการใช้น้ำรายเดือน-กศผ'!AK56</f>
        <v>0.50352331742852097</v>
      </c>
      <c r="L143" s="21">
        <f>+'[9]อัตราการใช้น้ำรายเดือน-กศผ'!AL56</f>
        <v>0.46661618078767081</v>
      </c>
      <c r="M143" s="21">
        <f>+'[9]อัตราการใช้น้ำรายเดือน-กศผ'!AM56</f>
        <v>0.44640353488719942</v>
      </c>
      <c r="N143" s="21">
        <f>+'[9]อัตราการใช้น้ำรายเดือน-กศผ'!AN56</f>
        <v>0.46187034363635754</v>
      </c>
      <c r="O143" s="22">
        <f>+'[9]อัตราการใช้น้ำรายเดือน-กศผ'!AO56</f>
        <v>0.46327307258927491</v>
      </c>
      <c r="Q143" s="10">
        <v>1025</v>
      </c>
      <c r="R143" s="10" t="s">
        <v>34</v>
      </c>
      <c r="S143" s="21">
        <f>+'[9]อัตราการใช้น้ำสะสม-กศผ'!AC56</f>
        <v>0.43496060049615659</v>
      </c>
      <c r="T143" s="21">
        <f>+'[9]อัตราการใช้น้ำสะสม-กศผ'!AD56</f>
        <v>0.44709333357282033</v>
      </c>
      <c r="U143" s="21">
        <f>+'[9]อัตราการใช้น้ำสะสม-กศผ'!AE56</f>
        <v>0.43950923615892756</v>
      </c>
      <c r="V143" s="21">
        <f>+'[9]อัตราการใช้น้ำสะสม-กศผ'!AF56</f>
        <v>0.44263506128222052</v>
      </c>
      <c r="W143" s="21">
        <f>+'[9]อัตราการใช้น้ำสะสม-กศผ'!AG56</f>
        <v>0.44836119737784752</v>
      </c>
      <c r="X143" s="21">
        <f>+'[9]อัตราการใช้น้ำสะสม-กศผ'!AH56</f>
        <v>0.44456799650432277</v>
      </c>
      <c r="Y143" s="21">
        <f>+'[9]อัตราการใช้น้ำสะสม-กศผ'!AI56</f>
        <v>0.45319049558636437</v>
      </c>
      <c r="Z143" s="21">
        <f>+'[9]อัตราการใช้น้ำสะสม-กศผ'!AJ56</f>
        <v>0.46029434119097562</v>
      </c>
      <c r="AA143" s="21">
        <f>+'[9]อัตราการใช้น้ำสะสม-กศผ'!AK56</f>
        <v>0.46458733520495188</v>
      </c>
      <c r="AB143" s="21">
        <f>+'[9]อัตราการใช้น้ำสะสม-กศผ'!AL56</f>
        <v>0.46480686224127904</v>
      </c>
      <c r="AC143" s="21">
        <f>+'[9]อัตราการใช้น้ำสะสม-กศผ'!AM56</f>
        <v>0.46317306866037222</v>
      </c>
      <c r="AD143" s="21">
        <f>+'[9]อัตราการใช้น้ำสะสม-กศผ'!AN56</f>
        <v>0.46327307258927491</v>
      </c>
    </row>
    <row r="144" spans="1:30">
      <c r="A144" s="10">
        <v>1026</v>
      </c>
      <c r="B144" s="10" t="s">
        <v>35</v>
      </c>
      <c r="C144" s="21">
        <f>+'[9]อัตราการใช้น้ำรายเดือน-กศผ'!AC57</f>
        <v>0.5716237463682885</v>
      </c>
      <c r="D144" s="21">
        <f>+'[9]อัตราการใช้น้ำรายเดือน-กศผ'!AD57</f>
        <v>0.57738246973595531</v>
      </c>
      <c r="E144" s="21">
        <f>+'[9]อัตราการใช้น้ำรายเดือน-กศผ'!AE57</f>
        <v>0.58467208601030796</v>
      </c>
      <c r="F144" s="21">
        <f>+'[9]อัตราการใช้น้ำรายเดือน-กศผ'!AF57</f>
        <v>0.58200468053990495</v>
      </c>
      <c r="G144" s="21">
        <f>+'[9]อัตราการใช้น้ำรายเดือน-กศผ'!AG57</f>
        <v>0.62015091510577847</v>
      </c>
      <c r="H144" s="21">
        <f>+'[9]อัตราการใช้น้ำรายเดือน-กศผ'!AH57</f>
        <v>0.53808019195732804</v>
      </c>
      <c r="I144" s="21">
        <f>+'[9]อัตราการใช้น้ำรายเดือน-กศผ'!AI57</f>
        <v>0.65809460589869595</v>
      </c>
      <c r="J144" s="21">
        <f>+'[9]อัตราการใช้น้ำรายเดือน-กศผ'!AJ57</f>
        <v>0.61130635232530606</v>
      </c>
      <c r="K144" s="21">
        <f>+'[9]อัตราการใช้น้ำรายเดือน-กศผ'!AK57</f>
        <v>0.62126102961637286</v>
      </c>
      <c r="L144" s="21">
        <f>+'[9]อัตราการใช้น้ำรายเดือน-กศผ'!AL57</f>
        <v>0.60116043471681713</v>
      </c>
      <c r="M144" s="21">
        <f>+'[9]อัตราการใช้น้ำรายเดือน-กศผ'!AM57</f>
        <v>0.56363054345184005</v>
      </c>
      <c r="N144" s="21">
        <f>+'[9]อัตราการใช้น้ำรายเดือน-กศผ'!AN57</f>
        <v>0.61481224341065899</v>
      </c>
      <c r="O144" s="22">
        <f>+'[9]อัตราการใช้น้ำรายเดือน-กศผ'!AO57</f>
        <v>0.59433009797847691</v>
      </c>
      <c r="Q144" s="10">
        <v>1026</v>
      </c>
      <c r="R144" s="10" t="s">
        <v>35</v>
      </c>
      <c r="S144" s="21">
        <f>+'[9]อัตราการใช้น้ำสะสม-กศผ'!AC57</f>
        <v>0.5716237463682885</v>
      </c>
      <c r="T144" s="21">
        <f>+'[9]อัตราการใช้น้ำสะสม-กศผ'!AD57</f>
        <v>0.57412150074564294</v>
      </c>
      <c r="U144" s="21">
        <f>+'[9]อัตราการใช้น้ำสะสม-กศผ'!AE57</f>
        <v>0.57813994879951058</v>
      </c>
      <c r="V144" s="21">
        <f>+'[9]อัตราการใช้น้ำสะสม-กศผ'!AF57</f>
        <v>0.57961827995215565</v>
      </c>
      <c r="W144" s="21">
        <f>+'[9]อัตราการใช้น้ำสะสม-กศผ'!AG57</f>
        <v>0.58701453337737186</v>
      </c>
      <c r="X144" s="21">
        <f>+'[9]อัตราการใช้น้ำสะสม-กศผ'!AH57</f>
        <v>0.57825880374823013</v>
      </c>
      <c r="Y144" s="21">
        <f>+'[9]อัตราการใช้น้ำสะสม-กศผ'!AI57</f>
        <v>0.58953286853263476</v>
      </c>
      <c r="Z144" s="21">
        <f>+'[9]อัตราการใช้น้ำสะสม-กศผ'!AJ57</f>
        <v>0.59232386772914647</v>
      </c>
      <c r="AA144" s="21">
        <f>+'[9]อัตราการใช้น้ำสะสม-กศผ'!AK57</f>
        <v>0.5941422944166338</v>
      </c>
      <c r="AB144" s="21">
        <f>+'[9]อัตราการใช้น้ำสะสม-กศผ'!AL57</f>
        <v>0.59541740754705774</v>
      </c>
      <c r="AC144" s="21">
        <f>+'[9]อัตราการใช้น้ำสะสม-กศผ'!AM57</f>
        <v>0.59303428935746227</v>
      </c>
      <c r="AD144" s="21">
        <f>+'[9]อัตราการใช้น้ำสะสม-กศผ'!AN57</f>
        <v>0.59420568305321453</v>
      </c>
    </row>
    <row r="145" spans="1:63">
      <c r="A145" s="10">
        <v>1027</v>
      </c>
      <c r="B145" s="10" t="s">
        <v>36</v>
      </c>
      <c r="C145" s="21">
        <f>+'[9]อัตราการใช้น้ำรายเดือน-กศผ'!AC58</f>
        <v>0.53855776560631841</v>
      </c>
      <c r="D145" s="21">
        <f>+'[9]อัตราการใช้น้ำรายเดือน-กศผ'!AD58</f>
        <v>0.5790634556776697</v>
      </c>
      <c r="E145" s="21">
        <f>+'[9]อัตราการใช้น้ำรายเดือน-กศผ'!AE58</f>
        <v>0.51702828146544233</v>
      </c>
      <c r="F145" s="21">
        <f>+'[9]อัตราการใช้น้ำรายเดือน-กศผ'!AF58</f>
        <v>0.54734797656920697</v>
      </c>
      <c r="G145" s="21">
        <f>+'[9]อัตราการใช้น้ำรายเดือน-กศผ'!AG58</f>
        <v>0.57521426954638488</v>
      </c>
      <c r="H145" s="21">
        <f>+'[9]อัตราการใช้น้ำรายเดือน-กศผ'!AH58</f>
        <v>0.53667275159754058</v>
      </c>
      <c r="I145" s="21">
        <f>+'[9]อัตราการใช้น้ำรายเดือน-กศผ'!AI58</f>
        <v>0.62400520401791093</v>
      </c>
      <c r="J145" s="21">
        <f>+'[9]อัตราการใช้น้ำรายเดือน-กศผ'!AJ58</f>
        <v>0.59863322844160294</v>
      </c>
      <c r="K145" s="21">
        <f>+'[9]อัตราการใช้น้ำรายเดือน-กศผ'!AK58</f>
        <v>0.5998098005752156</v>
      </c>
      <c r="L145" s="21">
        <f>+'[9]อัตราการใช้น้ำรายเดือน-กศผ'!AL58</f>
        <v>0.5561254467530885</v>
      </c>
      <c r="M145" s="21">
        <f>+'[9]อัตราการใช้น้ำรายเดือน-กศผ'!AM58</f>
        <v>0.54674010929907046</v>
      </c>
      <c r="N145" s="21">
        <f>+'[9]อัตราการใช้น้ำรายเดือน-กศผ'!AN58</f>
        <v>0.53018317396579695</v>
      </c>
      <c r="O145" s="22">
        <f>+'[9]อัตราการใช้น้ำรายเดือน-กศผ'!AO58</f>
        <v>0.55971094311823621</v>
      </c>
      <c r="Q145" s="10">
        <v>1027</v>
      </c>
      <c r="R145" s="10" t="s">
        <v>36</v>
      </c>
      <c r="S145" s="21">
        <f>+'[9]อัตราการใช้น้ำสะสม-กศผ'!AC58</f>
        <v>0.53855776560631841</v>
      </c>
      <c r="T145" s="21">
        <f>+'[9]อัตราการใช้น้ำสะสม-กศผ'!AD58</f>
        <v>0.55909910374852811</v>
      </c>
      <c r="U145" s="21">
        <f>+'[9]อัตราการใช้น้ำสะสม-กศผ'!AE58</f>
        <v>0.54459355494572104</v>
      </c>
      <c r="V145" s="21">
        <f>+'[9]อัตราการใช้น้ำสะสม-กศผ'!AF58</f>
        <v>0.54556512225420717</v>
      </c>
      <c r="W145" s="21">
        <f>+'[9]อัตราการใช้น้ำสะสม-กศผ'!AG58</f>
        <v>0.55111004490334659</v>
      </c>
      <c r="X145" s="21">
        <f>+'[9]อัตราการใช้น้ำสะสม-กศผ'!AH58</f>
        <v>0.54877686380370139</v>
      </c>
      <c r="Y145" s="21">
        <f>+'[9]อัตราการใช้น้ำสะสม-กศผ'!AI58</f>
        <v>0.55806522621260102</v>
      </c>
      <c r="Z145" s="21">
        <f>+'[9]อัตราการใช้น้ำสะสม-กศผ'!AJ58</f>
        <v>0.56268789798621621</v>
      </c>
      <c r="AA145" s="21">
        <f>+'[9]อัตราการใช้น้ำสะสม-กศผ'!AK58</f>
        <v>0.56676827748155778</v>
      </c>
      <c r="AB145" s="21">
        <f>+'[9]อัตราการใช้น้ำสะสม-กศผ'!AL58</f>
        <v>0.56459212113832169</v>
      </c>
      <c r="AC145" s="21">
        <f>+'[9]อัตราการใช้น้ำสะสม-กศผ'!AM58</f>
        <v>0.56270089069325113</v>
      </c>
      <c r="AD145" s="21">
        <f>+'[9]อัตราการใช้น้ำสะสม-กศผ'!AN58</f>
        <v>0.5596392863594194</v>
      </c>
    </row>
    <row r="146" spans="1:63">
      <c r="A146" s="10">
        <v>1028</v>
      </c>
      <c r="B146" s="10" t="s">
        <v>37</v>
      </c>
      <c r="C146" s="21">
        <f>+'[9]อัตราการใช้น้ำรายเดือน-กศผ'!AC59</f>
        <v>0.53134693567951596</v>
      </c>
      <c r="D146" s="21">
        <f>+'[9]อัตราการใช้น้ำรายเดือน-กศผ'!AD59</f>
        <v>0.55209672958004696</v>
      </c>
      <c r="E146" s="21">
        <f>+'[9]อัตราการใช้น้ำรายเดือน-กศผ'!AE59</f>
        <v>0.51851918518579088</v>
      </c>
      <c r="F146" s="21">
        <f>+'[9]อัตราการใช้น้ำรายเดือน-กศผ'!AF59</f>
        <v>0.54453942372910569</v>
      </c>
      <c r="G146" s="21">
        <f>+'[9]อัตราการใช้น้ำรายเดือน-กศผ'!AG59</f>
        <v>0.59023228590073618</v>
      </c>
      <c r="H146" s="21">
        <f>+'[9]อัตราการใช้น้ำรายเดือน-กศผ'!AH59</f>
        <v>0.50506053025059183</v>
      </c>
      <c r="I146" s="21">
        <f>+'[9]อัตราการใช้น้ำรายเดือน-กศผ'!AI59</f>
        <v>0.60205482785799613</v>
      </c>
      <c r="J146" s="21">
        <f>+'[9]อัตราการใช้น้ำรายเดือน-กศผ'!AJ59</f>
        <v>0.57762064138402147</v>
      </c>
      <c r="K146" s="21">
        <f>+'[9]อัตราการใช้น้ำรายเดือน-กศผ'!AK59</f>
        <v>0.60610789198154957</v>
      </c>
      <c r="L146" s="21">
        <f>+'[9]อัตราการใช้น้ำรายเดือน-กศผ'!AL59</f>
        <v>0.56713192913402732</v>
      </c>
      <c r="M146" s="21">
        <f>+'[9]อัตราการใช้น้ำรายเดือน-กศผ'!AM59</f>
        <v>0.54067835589169733</v>
      </c>
      <c r="N146" s="21">
        <f>+'[9]อัตราการใช้น้ำรายเดือน-กศผ'!AN59</f>
        <v>0.55659082988721409</v>
      </c>
      <c r="O146" s="22">
        <f>+'[9]อัตราการใช้น้ำรายเดือน-กศผ'!AO59</f>
        <v>0.55739072358324337</v>
      </c>
      <c r="Q146" s="10">
        <v>1028</v>
      </c>
      <c r="R146" s="10" t="s">
        <v>37</v>
      </c>
      <c r="S146" s="21">
        <f>+'[9]อัตราการใช้น้ำสะสม-กศผ'!AC59</f>
        <v>0.53134693567951596</v>
      </c>
      <c r="T146" s="21">
        <f>+'[9]อัตราการใช้น้ำสะสม-กศผ'!AD59</f>
        <v>0.54167366461398347</v>
      </c>
      <c r="U146" s="21">
        <f>+'[9]อัตราการใช้น้ำสะสม-กศผ'!AE59</f>
        <v>0.53358449583756229</v>
      </c>
      <c r="V146" s="21">
        <f>+'[9]อัตราการใช้น้ำสะสม-กศผ'!AF59</f>
        <v>0.53675264423768232</v>
      </c>
      <c r="W146" s="21">
        <f>+'[9]อัตราการใช้น้ำสะสม-กศผ'!AG59</f>
        <v>0.54668512833098504</v>
      </c>
      <c r="X146" s="21">
        <f>+'[9]อัตราการใช้น้ำสะสม-กศผ'!AH59</f>
        <v>0.5399582774521019</v>
      </c>
      <c r="Y146" s="21">
        <f>+'[9]อัตราการใช้น้ำสะสม-กศผ'!AI59</f>
        <v>0.54860015037192145</v>
      </c>
      <c r="Z146" s="21">
        <f>+'[9]อัตราการใช้น้ำสะสม-กศผ'!AJ59</f>
        <v>0.55243328876586795</v>
      </c>
      <c r="AA146" s="21">
        <f>+'[9]อัตราการใช้น้ำสะสม-กศผ'!AK59</f>
        <v>0.55887239310397796</v>
      </c>
      <c r="AB146" s="21">
        <f>+'[9]อัตราการใช้น้ำสะสม-กศผ'!AL59</f>
        <v>0.55945463663139416</v>
      </c>
      <c r="AC146" s="21">
        <f>+'[9]อัตราการใช้น้ำสะสม-กศผ'!AM59</f>
        <v>0.55754138964592692</v>
      </c>
      <c r="AD146" s="21">
        <f>+'[9]อัตราการใช้น้ำสะสม-กศผ'!AN59</f>
        <v>0.55740517911174714</v>
      </c>
    </row>
    <row r="147" spans="1:63">
      <c r="A147" s="10">
        <v>1029</v>
      </c>
      <c r="B147" s="10" t="s">
        <v>38</v>
      </c>
      <c r="C147" s="21">
        <f>+'[9]อัตราการใช้น้ำรายเดือน-กศผ'!AC60</f>
        <v>0.45080214120843476</v>
      </c>
      <c r="D147" s="21">
        <f>+'[9]อัตราการใช้น้ำรายเดือน-กศผ'!AD60</f>
        <v>0.48642736347274779</v>
      </c>
      <c r="E147" s="21">
        <f>+'[9]อัตราการใช้น้ำรายเดือน-กศผ'!AE60</f>
        <v>0.46211655199168888</v>
      </c>
      <c r="F147" s="21">
        <f>+'[9]อัตราการใช้น้ำรายเดือน-กศผ'!AF60</f>
        <v>0.48666850582179572</v>
      </c>
      <c r="G147" s="21">
        <f>+'[9]อัตราการใช้น้ำรายเดือน-กศผ'!AG60</f>
        <v>0.51426208480775426</v>
      </c>
      <c r="H147" s="21">
        <f>+'[9]อัตราการใช้น้ำรายเดือน-กศผ'!AH60</f>
        <v>0.46756281060179605</v>
      </c>
      <c r="I147" s="21">
        <f>+'[9]อัตราการใช้น้ำรายเดือน-กศผ'!AI60</f>
        <v>0.53856692474077261</v>
      </c>
      <c r="J147" s="21">
        <f>+'[9]อัตราการใช้น้ำรายเดือน-กศผ'!AJ60</f>
        <v>0.56515547021144219</v>
      </c>
      <c r="K147" s="21">
        <f>+'[9]อัตราการใช้น้ำรายเดือน-กศผ'!AK60</f>
        <v>0.52949939313454586</v>
      </c>
      <c r="L147" s="21">
        <f>+'[9]อัตราการใช้น้ำรายเดือน-กศผ'!AL60</f>
        <v>0.49610205416480208</v>
      </c>
      <c r="M147" s="21">
        <f>+'[9]อัตราการใช้น้ำรายเดือน-กศผ'!AM60</f>
        <v>0.46253903836856586</v>
      </c>
      <c r="N147" s="21">
        <f>+'[9]อัตราการใช้น้ำรายเดือน-กศผ'!AN60</f>
        <v>0.50624391246702805</v>
      </c>
      <c r="O147" s="22">
        <f>+'[9]อัตราการใช้น้ำรายเดือน-กศผ'!AO60</f>
        <v>0.49699878168365375</v>
      </c>
      <c r="Q147" s="10">
        <v>1029</v>
      </c>
      <c r="R147" s="10" t="s">
        <v>38</v>
      </c>
      <c r="S147" s="21">
        <f>+'[9]อัตราการใช้น้ำสะสม-กศผ'!AC60</f>
        <v>0.45080214120843476</v>
      </c>
      <c r="T147" s="21">
        <f>+'[9]อัตราการใช้น้ำสะสม-กศผ'!AD60</f>
        <v>0.46803943163477213</v>
      </c>
      <c r="U147" s="21">
        <f>+'[9]อัตราการใช้น้ำสะสม-กศผ'!AE60</f>
        <v>0.46602394834121674</v>
      </c>
      <c r="V147" s="21">
        <f>+'[9]อัตราการใช้น้ำสะสม-กศผ'!AF60</f>
        <v>0.47085243179699071</v>
      </c>
      <c r="W147" s="21">
        <f>+'[9]อัตราการใช้น้ำสะสม-กศผ'!AG60</f>
        <v>0.47744341233914617</v>
      </c>
      <c r="X147" s="21">
        <f>+'[9]อัตราการใช้น้ำสะสม-กศผ'!AH60</f>
        <v>0.47538761783965927</v>
      </c>
      <c r="Y147" s="21">
        <f>+'[9]อัตราการใช้น้ำสะสม-กศผ'!AI60</f>
        <v>0.48470920746108059</v>
      </c>
      <c r="Z147" s="21">
        <f>+'[9]อัตราการใช้น้ำสะสม-กศผ'!AJ60</f>
        <v>0.49477748649407732</v>
      </c>
      <c r="AA147" s="21">
        <f>+'[9]อัตราการใช้น้ำสะสม-กศผ'!AK60</f>
        <v>0.49805146416298751</v>
      </c>
      <c r="AB147" s="21">
        <f>+'[9]อัตราการใช้น้ำสะสม-กศผ'!AL60</f>
        <v>0.49823512429221867</v>
      </c>
      <c r="AC147" s="21">
        <f>+'[9]อัตราการใช้น้ำสะสม-กศผ'!AM60</f>
        <v>0.49621058528037615</v>
      </c>
      <c r="AD147" s="21">
        <f>+'[9]อัตราการใช้น้ำสะสม-กศผ'!AN60</f>
        <v>0.49713357929192159</v>
      </c>
    </row>
    <row r="148" spans="1:63">
      <c r="A148" s="15">
        <v>1030</v>
      </c>
      <c r="B148" s="15" t="s">
        <v>18</v>
      </c>
      <c r="C148" s="23">
        <f>+'[9]อัตราการใช้น้ำรายเดือน-กศผ'!AC61</f>
        <v>0.49270411280423188</v>
      </c>
      <c r="D148" s="23">
        <f>+'[9]อัตราการใช้น้ำรายเดือน-กศผ'!AD61</f>
        <v>0.52964949173182729</v>
      </c>
      <c r="E148" s="23">
        <f>+'[9]อัตราการใช้น้ำรายเดือน-กศผ'!AE61</f>
        <v>0.50032681798154932</v>
      </c>
      <c r="F148" s="23">
        <f>+'[9]อัตราการใช้น้ำรายเดือน-กศผ'!AF61</f>
        <v>0.54409882268827869</v>
      </c>
      <c r="G148" s="23">
        <f>+'[9]อัตราการใช้น้ำรายเดือน-กศผ'!AG61</f>
        <v>0.57609959222283091</v>
      </c>
      <c r="H148" s="23">
        <f>+'[9]อัตราการใช้น้ำรายเดือน-กศผ'!AH61</f>
        <v>0.50499875426629259</v>
      </c>
      <c r="I148" s="23">
        <f>+'[9]อัตราการใช้น้ำรายเดือน-กศผ'!AI61</f>
        <v>0.62038829558679143</v>
      </c>
      <c r="J148" s="23">
        <f>+'[9]อัตราการใช้น้ำรายเดือน-กศผ'!AJ61</f>
        <v>0.60053181522806642</v>
      </c>
      <c r="K148" s="23">
        <f>+'[9]อัตราการใช้น้ำรายเดือน-กศผ'!AK61</f>
        <v>0.59610862927560637</v>
      </c>
      <c r="L148" s="23">
        <f>+'[9]อัตราการใช้น้ำรายเดือน-กศผ'!AL61</f>
        <v>0.52544729519384237</v>
      </c>
      <c r="M148" s="23">
        <f>+'[9]อัตราการใช้น้ำรายเดือน-กศผ'!AM61</f>
        <v>0.52724759798154441</v>
      </c>
      <c r="N148" s="23">
        <f>+'[9]อัตราการใช้น้ำรายเดือน-กศผ'!AN61</f>
        <v>0.54790253166758673</v>
      </c>
      <c r="O148" s="24">
        <f>+'[9]อัตราการใช้น้ำรายเดือน-กศผ'!AO61</f>
        <v>0.54681089268122363</v>
      </c>
      <c r="Q148" s="15">
        <v>1030</v>
      </c>
      <c r="R148" s="15" t="s">
        <v>18</v>
      </c>
      <c r="S148" s="23">
        <f>+'[9]อัตราการใช้น้ำสะสม-กศผ'!AC61</f>
        <v>0.49270411280423188</v>
      </c>
      <c r="T148" s="23">
        <f>+'[9]อัตราการใช้น้ำสะสม-กศผ'!AD61</f>
        <v>0.51088218102031202</v>
      </c>
      <c r="U148" s="23">
        <f>+'[9]อัตราการใช้น้ำสะสม-กศผ'!AE61</f>
        <v>0.50765776810678709</v>
      </c>
      <c r="V148" s="23">
        <f>+'[9]อัตราการใช้น้ำสะสม-กศผ'!AF61</f>
        <v>0.5169326952790041</v>
      </c>
      <c r="W148" s="23">
        <f>+'[9]อัตราการใช้น้ำสะสม-กศผ'!AG61</f>
        <v>0.52807243466883513</v>
      </c>
      <c r="X148" s="23">
        <f>+'[9]อัตราการใช้น้ำสะสม-กศผ'!AH61</f>
        <v>0.52334025303593346</v>
      </c>
      <c r="Y148" s="23">
        <f>+'[9]อัตราการใช้น้ำสะสม-กศผ'!AI61</f>
        <v>0.53756958802263377</v>
      </c>
      <c r="Z148" s="23">
        <f>+'[9]อัตราการใช้น้ำสะสม-กศผ'!AJ61</f>
        <v>0.54538748910961243</v>
      </c>
      <c r="AA148" s="23">
        <f>+'[9]อัตราการใช้น้ำสะสม-กศผ'!AK61</f>
        <v>0.55084598262910667</v>
      </c>
      <c r="AB148" s="23">
        <f>+'[9]อัตราการใช้น้ำสะสม-กศผ'!AL61</f>
        <v>0.5485157632961305</v>
      </c>
      <c r="AC148" s="23">
        <f>+'[9]อัตราการใช้น้ำสะสม-กศผ'!AM61</f>
        <v>0.54686344778038065</v>
      </c>
      <c r="AD148" s="23">
        <f>+'[9]อัตราการใช้น้ำสะสม-กศผ'!AN61</f>
        <v>0.54674546902811516</v>
      </c>
    </row>
    <row r="149" spans="1:63">
      <c r="A149" s="4">
        <v>10300</v>
      </c>
      <c r="B149" s="4" t="s">
        <v>58</v>
      </c>
      <c r="C149" s="18">
        <f>+'[9]อัตราการใช้น้ำรายเดือน-กศผ'!AC62</f>
        <v>0.61631506467637742</v>
      </c>
      <c r="D149" s="18">
        <f>+'[9]อัตราการใช้น้ำรายเดือน-กศผ'!AD62</f>
        <v>0.65713372301872608</v>
      </c>
      <c r="E149" s="18">
        <f>+'[9]อัตราการใช้น้ำรายเดือน-กศผ'!AE62</f>
        <v>0.62540805145179268</v>
      </c>
      <c r="F149" s="18">
        <f>+'[9]อัตราการใช้น้ำรายเดือน-กศผ'!AF62</f>
        <v>0.6551646682933927</v>
      </c>
      <c r="G149" s="18">
        <f>+'[9]อัตราการใช้น้ำรายเดือน-กศผ'!AG62</f>
        <v>0.69644697205968886</v>
      </c>
      <c r="H149" s="18">
        <f>+'[9]อัตราการใช้น้ำรายเดือน-กศผ'!AH62</f>
        <v>0.61587610998563813</v>
      </c>
      <c r="I149" s="18">
        <f>+'[9]อัตราการใช้น้ำรายเดือน-กศผ'!AI62</f>
        <v>0.72708465421843227</v>
      </c>
      <c r="J149" s="18">
        <f>+'[9]อัตราการใช้น้ำรายเดือน-กศผ'!AJ62</f>
        <v>0.71006846403264423</v>
      </c>
      <c r="K149" s="18">
        <f>+'[9]อัตราการใช้น้ำรายเดือน-กศผ'!AK62</f>
        <v>0.70474714136698979</v>
      </c>
      <c r="L149" s="18">
        <f>+'[9]อัตราการใช้น้ำรายเดือน-กศผ'!AL62</f>
        <v>0.64850367718915092</v>
      </c>
      <c r="M149" s="18">
        <f>+'[9]อัตราการใช้น้ำรายเดือน-กศผ'!AM62</f>
        <v>0.62745404532532589</v>
      </c>
      <c r="N149" s="18">
        <f>+'[9]อัตราการใช้น้ำรายเดือน-กศผ'!AN62</f>
        <v>0.66236469591829628</v>
      </c>
      <c r="O149" s="18">
        <f>+'[9]อัตราการใช้น้ำรายเดือน-กศผ'!AO62</f>
        <v>0.66106473306330205</v>
      </c>
      <c r="Q149" s="4">
        <v>10300</v>
      </c>
      <c r="R149" s="4" t="s">
        <v>58</v>
      </c>
      <c r="S149" s="18">
        <f>+'[9]อัตราการใช้น้ำสะสม-กศผ'!AC62</f>
        <v>0.61631506467637742</v>
      </c>
      <c r="T149" s="18">
        <f>+'[9]อัตราการใช้น้ำสะสม-กศผ'!AD62</f>
        <v>0.63645190669693941</v>
      </c>
      <c r="U149" s="18">
        <f>+'[9]อัตราการใช้น้ำสะสม-กศผ'!AE62</f>
        <v>0.63277602450864057</v>
      </c>
      <c r="V149" s="18">
        <f>+'[9]อัตราการใช้น้ำสะสม-กศผ'!AF62</f>
        <v>0.63867236124142424</v>
      </c>
      <c r="W149" s="18">
        <f>+'[9]อัตราการใช้น้ำสะสม-กศผ'!AG62</f>
        <v>0.64917423643708361</v>
      </c>
      <c r="X149" s="18">
        <f>+'[9]อัตราการใช้น้ำสะสม-กศผ'!AH62</f>
        <v>0.64323901388115601</v>
      </c>
      <c r="Y149" s="18">
        <f>+'[9]อัตราการใช้น้ำสะสม-กศผ'!AI62</f>
        <v>0.65515949795583728</v>
      </c>
      <c r="Z149" s="18">
        <f>+'[9]อัตราการใช้น้ำสะสม-กศผ'!AJ62</f>
        <v>0.66214047379342866</v>
      </c>
      <c r="AA149" s="18">
        <f>+'[9]อัตราการใช้น้ำสะสม-กศผ'!AK62</f>
        <v>0.66666939818475124</v>
      </c>
      <c r="AB149" s="18">
        <f>+'[9]อัตราการใช้น้ำสะสม-กศผ'!AL62</f>
        <v>0.66483795834781401</v>
      </c>
      <c r="AC149" s="18">
        <f>+'[9]อัตราการใช้น้ำสะสม-กศผ'!AM62</f>
        <v>0.66123429863863703</v>
      </c>
      <c r="AD149" s="18">
        <f>+'[9]อัตราการใช้น้ำสะสม-กศผ'!AN62</f>
        <v>0.66106724289243934</v>
      </c>
    </row>
    <row r="150" spans="1:63">
      <c r="A150" s="32"/>
      <c r="B150" s="32"/>
      <c r="C150"/>
      <c r="D150"/>
      <c r="E150"/>
      <c r="F150"/>
      <c r="G150"/>
      <c r="H150"/>
      <c r="I150"/>
      <c r="J150"/>
      <c r="K150"/>
      <c r="L150"/>
      <c r="M150"/>
      <c r="N150"/>
      <c r="O150" s="32"/>
    </row>
    <row r="151" spans="1:63">
      <c r="A151" s="3" t="s">
        <v>55</v>
      </c>
      <c r="B151" s="3" t="s">
        <v>43</v>
      </c>
      <c r="C151" s="3" t="s">
        <v>0</v>
      </c>
      <c r="D151" s="3" t="s">
        <v>1</v>
      </c>
      <c r="E151" s="3" t="s">
        <v>2</v>
      </c>
      <c r="F151" s="3" t="s">
        <v>3</v>
      </c>
      <c r="G151" s="3" t="s">
        <v>4</v>
      </c>
      <c r="H151" s="3" t="s">
        <v>5</v>
      </c>
      <c r="I151" s="3" t="s">
        <v>6</v>
      </c>
      <c r="J151" s="3" t="s">
        <v>7</v>
      </c>
      <c r="K151" s="3" t="s">
        <v>8</v>
      </c>
      <c r="L151" s="3" t="s">
        <v>9</v>
      </c>
      <c r="M151" s="3" t="s">
        <v>10</v>
      </c>
      <c r="N151" s="3" t="s">
        <v>11</v>
      </c>
      <c r="O151" s="3" t="s">
        <v>58</v>
      </c>
      <c r="Q151" s="3" t="s">
        <v>55</v>
      </c>
      <c r="R151" s="3" t="s">
        <v>100</v>
      </c>
      <c r="S151" s="3" t="s">
        <v>0</v>
      </c>
      <c r="T151" s="3" t="s">
        <v>1</v>
      </c>
      <c r="U151" s="3" t="s">
        <v>2</v>
      </c>
      <c r="V151" s="3" t="s">
        <v>3</v>
      </c>
      <c r="W151" s="3" t="s">
        <v>4</v>
      </c>
      <c r="X151" s="3" t="s">
        <v>5</v>
      </c>
      <c r="Y151" s="3" t="s">
        <v>6</v>
      </c>
      <c r="Z151" s="3" t="s">
        <v>7</v>
      </c>
      <c r="AA151" s="3" t="s">
        <v>8</v>
      </c>
      <c r="AB151" s="3" t="s">
        <v>9</v>
      </c>
      <c r="AC151" s="3" t="s">
        <v>10</v>
      </c>
      <c r="AD151" s="3" t="s">
        <v>11</v>
      </c>
      <c r="AE151" s="3" t="s">
        <v>58</v>
      </c>
      <c r="AG151" s="3" t="s">
        <v>55</v>
      </c>
      <c r="AH151" s="3" t="s">
        <v>101</v>
      </c>
      <c r="AI151" s="3" t="s">
        <v>0</v>
      </c>
      <c r="AJ151" s="3" t="s">
        <v>1</v>
      </c>
      <c r="AK151" s="3" t="s">
        <v>2</v>
      </c>
      <c r="AL151" s="3" t="s">
        <v>3</v>
      </c>
      <c r="AM151" s="3" t="s">
        <v>4</v>
      </c>
      <c r="AN151" s="3" t="s">
        <v>5</v>
      </c>
      <c r="AO151" s="3" t="s">
        <v>6</v>
      </c>
      <c r="AP151" s="3" t="s">
        <v>7</v>
      </c>
      <c r="AQ151" s="3" t="s">
        <v>8</v>
      </c>
      <c r="AR151" s="3" t="s">
        <v>9</v>
      </c>
      <c r="AS151" s="3" t="s">
        <v>10</v>
      </c>
      <c r="AT151" s="3" t="s">
        <v>11</v>
      </c>
      <c r="AU151" s="3" t="s">
        <v>58</v>
      </c>
      <c r="AW151" s="3" t="s">
        <v>55</v>
      </c>
      <c r="AX151" s="3" t="s">
        <v>102</v>
      </c>
      <c r="AY151" s="3" t="s">
        <v>0</v>
      </c>
      <c r="AZ151" s="3" t="s">
        <v>1</v>
      </c>
      <c r="BA151" s="3" t="s">
        <v>2</v>
      </c>
      <c r="BB151" s="3" t="s">
        <v>3</v>
      </c>
      <c r="BC151" s="3" t="s">
        <v>4</v>
      </c>
      <c r="BD151" s="3" t="s">
        <v>5</v>
      </c>
      <c r="BE151" s="3" t="s">
        <v>6</v>
      </c>
      <c r="BF151" s="3" t="s">
        <v>7</v>
      </c>
      <c r="BG151" s="3" t="s">
        <v>8</v>
      </c>
      <c r="BH151" s="3" t="s">
        <v>9</v>
      </c>
      <c r="BI151" s="3" t="s">
        <v>10</v>
      </c>
      <c r="BJ151" s="3" t="s">
        <v>11</v>
      </c>
      <c r="BK151" s="3" t="s">
        <v>58</v>
      </c>
    </row>
    <row r="152" spans="1:63">
      <c r="A152" s="34"/>
      <c r="B152" s="34" t="s">
        <v>46</v>
      </c>
      <c r="C152" s="35">
        <f>+'[9]รายได้-กศผ.'!R4/10^6</f>
        <v>4.0022845272095597E-2</v>
      </c>
      <c r="D152" s="35">
        <f>+'[9]รายได้-กศผ.'!S4/10^6</f>
        <v>2.9826070119858179E-2</v>
      </c>
      <c r="E152" s="35">
        <f>+'[9]รายได้-กศผ.'!T4/10^6</f>
        <v>6.669133413179347E-2</v>
      </c>
      <c r="F152" s="35">
        <f>+'[9]รายได้-กศผ.'!U4/10^6</f>
        <v>5.2950827654458944E-2</v>
      </c>
      <c r="G152" s="35">
        <f>+'[9]รายได้-กศผ.'!V4/10^6</f>
        <v>2.6326585156368411E-2</v>
      </c>
      <c r="H152" s="35">
        <f>+'[9]รายได้-กศผ.'!W4/10^6</f>
        <v>6.3942026117373638E-2</v>
      </c>
      <c r="I152" s="35">
        <f>+'[9]รายได้-กศผ.'!X4/10^6</f>
        <v>2.982204772334842E-2</v>
      </c>
      <c r="J152" s="35">
        <f>+'[9]รายได้-กศผ.'!Y4/10^6</f>
        <v>4.8542281079763785E-2</v>
      </c>
      <c r="K152" s="35">
        <f>+'[9]รายได้-กศผ.'!Z4/10^6</f>
        <v>4.3502218253036573E-2</v>
      </c>
      <c r="L152" s="35">
        <f>+'[9]รายได้-กศผ.'!AA4/10^6</f>
        <v>5.0581636110211277E-2</v>
      </c>
      <c r="M152" s="35">
        <f>+'[9]รายได้-กศผ.'!AB4/10^6</f>
        <v>0.12780360430455212</v>
      </c>
      <c r="N152" s="35">
        <f>+'[9]รายได้-กศผ.'!AC4/10^6</f>
        <v>9.6718524077139573E-2</v>
      </c>
      <c r="O152" s="36">
        <f>SUM(C152:N152)</f>
        <v>0.67672999999999983</v>
      </c>
      <c r="Q152" s="34"/>
      <c r="R152" s="34" t="s">
        <v>46</v>
      </c>
      <c r="S152" s="35">
        <f>+'[9]รายได้ค่าน้ำ-กศผ.'!R4/10^6</f>
        <v>0</v>
      </c>
      <c r="T152" s="35">
        <f>+'[9]รายได้ค่าน้ำ-กศผ.'!S4/10^6</f>
        <v>0</v>
      </c>
      <c r="U152" s="35">
        <f>+'[9]รายได้ค่าน้ำ-กศผ.'!T4/10^6</f>
        <v>0</v>
      </c>
      <c r="V152" s="35">
        <f>+'[9]รายได้ค่าน้ำ-กศผ.'!U4/10^6</f>
        <v>0</v>
      </c>
      <c r="W152" s="35">
        <f>+'[9]รายได้ค่าน้ำ-กศผ.'!V4/10^6</f>
        <v>0</v>
      </c>
      <c r="X152" s="35">
        <f>+'[9]รายได้ค่าน้ำ-กศผ.'!W4/10^6</f>
        <v>0</v>
      </c>
      <c r="Y152" s="35">
        <f>+'[9]รายได้ค่าน้ำ-กศผ.'!X4/10^6</f>
        <v>0</v>
      </c>
      <c r="Z152" s="35">
        <f>+'[9]รายได้ค่าน้ำ-กศผ.'!Y4/10^6</f>
        <v>0</v>
      </c>
      <c r="AA152" s="35">
        <f>+'[9]รายได้ค่าน้ำ-กศผ.'!Z4/10^6</f>
        <v>0</v>
      </c>
      <c r="AB152" s="35">
        <f>+'[9]รายได้ค่าน้ำ-กศผ.'!AA4/10^6</f>
        <v>0</v>
      </c>
      <c r="AC152" s="35">
        <f>+'[9]รายได้ค่าน้ำ-กศผ.'!AB4/10^6</f>
        <v>0</v>
      </c>
      <c r="AD152" s="35">
        <f>+'[9]รายได้ค่าน้ำ-กศผ.'!AC4/10^6</f>
        <v>0</v>
      </c>
      <c r="AE152" s="36">
        <f>SUM(S152:AD152)</f>
        <v>0</v>
      </c>
      <c r="AG152" s="34"/>
      <c r="AH152" s="34" t="s">
        <v>46</v>
      </c>
      <c r="AI152" s="35">
        <f>+([9]รายได้ค่าบริการ!AB36+[9]รายได้ค่าบริการอื่น!AB36)/10^6</f>
        <v>4.0023000000000003E-2</v>
      </c>
      <c r="AJ152" s="35">
        <f>+([9]รายได้ค่าบริการ!AC36+[9]รายได้ค่าบริการอื่น!AC36)/10^6</f>
        <v>2.9825999999999998E-2</v>
      </c>
      <c r="AK152" s="35">
        <f>+([9]รายได้ค่าบริการ!AD36+[9]รายได้ค่าบริการอื่น!AD36)/10^6</f>
        <v>6.6691E-2</v>
      </c>
      <c r="AL152" s="35">
        <f>+([9]รายได้ค่าบริการ!AE36+[9]รายได้ค่าบริการอื่น!AE36)/10^6</f>
        <v>5.2950999999999998E-2</v>
      </c>
      <c r="AM152" s="35">
        <f>+([9]รายได้ค่าบริการ!AF36+[9]รายได้ค่าบริการอื่น!AF36)/10^6</f>
        <v>2.6327E-2</v>
      </c>
      <c r="AN152" s="35">
        <f>+([9]รายได้ค่าบริการ!AG36+[9]รายได้ค่าบริการอื่น!AG36)/10^6</f>
        <v>6.3941999999999999E-2</v>
      </c>
      <c r="AO152" s="35">
        <f>+([9]รายได้ค่าบริการ!AH36+[9]รายได้ค่าบริการอื่น!AH36)/10^6</f>
        <v>2.9822000000000001E-2</v>
      </c>
      <c r="AP152" s="35">
        <f>+([9]รายได้ค่าบริการ!AI36+[9]รายได้ค่าบริการอื่น!AI36)/10^6</f>
        <v>4.8542000000000002E-2</v>
      </c>
      <c r="AQ152" s="35">
        <f>+([9]รายได้ค่าบริการ!AJ36+[9]รายได้ค่าบริการอื่น!AJ36)/10^6</f>
        <v>4.3501999999999999E-2</v>
      </c>
      <c r="AR152" s="35">
        <f>+([9]รายได้ค่าบริการ!AK36+[9]รายได้ค่าบริการอื่น!AK36)/10^6</f>
        <v>5.0582000000000002E-2</v>
      </c>
      <c r="AS152" s="35">
        <f>+([9]รายได้ค่าบริการ!AL36+[9]รายได้ค่าบริการอื่น!AL36)/10^6</f>
        <v>0.127804</v>
      </c>
      <c r="AT152" s="35">
        <f>+([9]รายได้ค่าบริการ!AM36+[9]รายได้ค่าบริการอื่น!AM36)/10^6</f>
        <v>9.6718999999999999E-2</v>
      </c>
      <c r="AU152" s="36">
        <f>SUM(AI152:AT152)</f>
        <v>0.67673099999999997</v>
      </c>
      <c r="AW152" s="34"/>
      <c r="AX152" s="34" t="s">
        <v>46</v>
      </c>
      <c r="AY152" s="35">
        <f>+[9]ค่าติดตั้งสุทธิ!B69/10^6</f>
        <v>0</v>
      </c>
      <c r="AZ152" s="35">
        <f>+[9]ค่าติดตั้งสุทธิ!C69/10^6</f>
        <v>0</v>
      </c>
      <c r="BA152" s="35">
        <f>+[9]ค่าติดตั้งสุทธิ!D69/10^6</f>
        <v>0</v>
      </c>
      <c r="BB152" s="35">
        <f>+[9]ค่าติดตั้งสุทธิ!E69/10^6</f>
        <v>0</v>
      </c>
      <c r="BC152" s="35">
        <f>+[9]ค่าติดตั้งสุทธิ!F69/10^6</f>
        <v>0</v>
      </c>
      <c r="BD152" s="35">
        <f>+[9]ค่าติดตั้งสุทธิ!G69/10^6</f>
        <v>0</v>
      </c>
      <c r="BE152" s="35">
        <f>+[9]ค่าติดตั้งสุทธิ!H69/10^6</f>
        <v>0</v>
      </c>
      <c r="BF152" s="35">
        <f>+[9]ค่าติดตั้งสุทธิ!I69/10^6</f>
        <v>0</v>
      </c>
      <c r="BG152" s="35">
        <f>+[9]ค่าติดตั้งสุทธิ!J69/10^6</f>
        <v>0</v>
      </c>
      <c r="BH152" s="35">
        <f>+[9]ค่าติดตั้งสุทธิ!K69/10^6</f>
        <v>0</v>
      </c>
      <c r="BI152" s="35">
        <f>+[9]ค่าติดตั้งสุทธิ!L69/10^6</f>
        <v>0</v>
      </c>
      <c r="BJ152" s="35">
        <f>+[9]ค่าติดตั้งสุทธิ!M69/10^6</f>
        <v>0</v>
      </c>
      <c r="BK152" s="36">
        <f>SUM(AY152:BJ152)</f>
        <v>0</v>
      </c>
    </row>
    <row r="153" spans="1:63">
      <c r="A153" s="7">
        <v>1004</v>
      </c>
      <c r="B153" s="10" t="s">
        <v>99</v>
      </c>
      <c r="C153" s="19">
        <f>+'[9]รายได้-กศผ.'!R5/10^6</f>
        <v>57.323930641257562</v>
      </c>
      <c r="D153" s="19">
        <f>+'[9]รายได้-กศผ.'!S5/10^6</f>
        <v>59.844562000633815</v>
      </c>
      <c r="E153" s="19">
        <f>+'[9]รายได้-กศผ.'!T5/10^6</f>
        <v>59.632494092652195</v>
      </c>
      <c r="F153" s="19">
        <f>+'[9]รายได้-กศผ.'!U5/10^6</f>
        <v>62.547757527510846</v>
      </c>
      <c r="G153" s="19">
        <f>+'[9]รายได้-กศผ.'!V5/10^6</f>
        <v>60.79611510936634</v>
      </c>
      <c r="H153" s="19">
        <f>+'[9]รายได้-กศผ.'!W5/10^6</f>
        <v>58.805191586755441</v>
      </c>
      <c r="I153" s="19">
        <f>+'[9]รายได้-กศผ.'!X5/10^6</f>
        <v>66.876746149821216</v>
      </c>
      <c r="J153" s="19">
        <f>+'[9]รายได้-กศผ.'!Y5/10^6</f>
        <v>66.092576771818131</v>
      </c>
      <c r="K153" s="19">
        <f>+'[9]รายได้-กศผ.'!Z5/10^6</f>
        <v>63.904125507931283</v>
      </c>
      <c r="L153" s="19">
        <f>+'[9]รายได้-กศผ.'!AA5/10^6</f>
        <v>60.193100657801175</v>
      </c>
      <c r="M153" s="19">
        <f>+'[9]รายได้-กศผ.'!AB5/10^6</f>
        <v>59.978024532006778</v>
      </c>
      <c r="N153" s="19">
        <f>+'[9]รายได้-กศผ.'!AC5/10^6</f>
        <v>62.761785422445001</v>
      </c>
      <c r="O153" s="29">
        <f>SUM(C153:N153)</f>
        <v>738.75640999999973</v>
      </c>
      <c r="Q153" s="7">
        <v>1004</v>
      </c>
      <c r="R153" s="10" t="s">
        <v>99</v>
      </c>
      <c r="S153" s="19">
        <f>+'[9]รายได้ค่าน้ำ-กศผ.'!R5/10^6</f>
        <v>52.714926641257563</v>
      </c>
      <c r="T153" s="19">
        <f>+'[9]รายได้ค่าน้ำ-กศผ.'!S5/10^6</f>
        <v>54.851462000633816</v>
      </c>
      <c r="U153" s="19">
        <f>+'[9]รายได้ค่าน้ำ-กศผ.'!T5/10^6</f>
        <v>54.790283092652196</v>
      </c>
      <c r="V153" s="19">
        <f>+'[9]รายได้ค่าน้ำ-กศผ.'!U5/10^6</f>
        <v>57.746945527510846</v>
      </c>
      <c r="W153" s="19">
        <f>+'[9]รายได้ค่าน้ำ-กศผ.'!V5/10^6</f>
        <v>55.873292109366339</v>
      </c>
      <c r="X153" s="19">
        <f>+'[9]รายได้ค่าน้ำ-กศผ.'!W5/10^6</f>
        <v>54.221541586755443</v>
      </c>
      <c r="Y153" s="19">
        <f>+'[9]รายได้ค่าน้ำ-กศผ.'!X5/10^6</f>
        <v>62.125459149821225</v>
      </c>
      <c r="Z153" s="19">
        <f>+'[9]รายได้ค่าน้ำ-กศผ.'!Y5/10^6</f>
        <v>61.301197771818124</v>
      </c>
      <c r="AA153" s="19">
        <f>+'[9]รายได้ค่าน้ำ-กศผ.'!Z5/10^6</f>
        <v>59.345150507931287</v>
      </c>
      <c r="AB153" s="19">
        <f>+'[9]รายได้ค่าน้ำ-กศผ.'!AA5/10^6</f>
        <v>55.820167657801171</v>
      </c>
      <c r="AC153" s="19">
        <f>+'[9]รายได้ค่าน้ำ-กศผ.'!AB5/10^6</f>
        <v>55.416897532006779</v>
      </c>
      <c r="AD153" s="19">
        <f>+'[9]รายได้ค่าน้ำ-กศผ.'!AC5/10^6</f>
        <v>57.480864422445002</v>
      </c>
      <c r="AE153" s="29">
        <f>SUM(S153:AD153)</f>
        <v>681.68818799999985</v>
      </c>
      <c r="AG153" s="7">
        <v>1004</v>
      </c>
      <c r="AH153" s="10" t="s">
        <v>99</v>
      </c>
      <c r="AI153" s="19">
        <f>+([9]รายได้ค่าบริการ!AB37+[9]รายได้ค่าบริการอื่น!AB37)/10^6</f>
        <v>3.5983100000000001</v>
      </c>
      <c r="AJ153" s="19">
        <f>+([9]รายได้ค่าบริการ!AC37+[9]รายได้ค่าบริการอื่น!AC37)/10^6</f>
        <v>3.6521539999999999</v>
      </c>
      <c r="AK153" s="19">
        <f>+([9]รายได้ค่าบริการ!AD37+[9]รายได้ค่าบริการอื่น!AD37)/10^6</f>
        <v>3.6724489999999999</v>
      </c>
      <c r="AL153" s="19">
        <f>+([9]รายได้ค่าบริการ!AE37+[9]รายได้ค่าบริการอื่น!AE37)/10^6</f>
        <v>3.765676</v>
      </c>
      <c r="AM153" s="19">
        <f>+([9]รายได้ค่าบริการ!AF37+[9]รายได้ค่าบริการอื่น!AF37)/10^6</f>
        <v>3.7037819999999999</v>
      </c>
      <c r="AN153" s="19">
        <f>+([9]รายได้ค่าบริการ!AG37+[9]รายได้ค่าบริการอื่น!AG37)/10^6</f>
        <v>3.7172499999999999</v>
      </c>
      <c r="AO153" s="19">
        <f>+([9]รายได้ค่าบริการ!AH37+[9]รายได้ค่าบริการอื่น!AH37)/10^6</f>
        <v>3.6892390000000002</v>
      </c>
      <c r="AP153" s="19">
        <f>+([9]รายได้ค่าบริการ!AI37+[9]รายได้ค่าบริการอื่น!AI37)/10^6</f>
        <v>3.7744749999999998</v>
      </c>
      <c r="AQ153" s="19">
        <f>+([9]รายได้ค่าบริการ!AJ37+[9]รายได้ค่าบริการอื่น!AJ37)/10^6</f>
        <v>3.782832</v>
      </c>
      <c r="AR153" s="19">
        <f>+([9]รายได้ค่าบริการ!AK37+[9]รายได้ค่าบริการอื่น!AK37)/10^6</f>
        <v>3.7840919999999998</v>
      </c>
      <c r="AS153" s="19">
        <f>+([9]รายได้ค่าบริการ!AL37+[9]รายได้ค่าบริการอื่น!AL37)/10^6</f>
        <v>3.7916020000000001</v>
      </c>
      <c r="AT153" s="19">
        <f>+([9]รายได้ค่าบริการ!AM37+[9]รายได้ค่าบริการอื่น!AM37)/10^6</f>
        <v>3.8414280000000001</v>
      </c>
      <c r="AU153" s="29">
        <f>SUM(AI153:AT153)</f>
        <v>44.773288999999998</v>
      </c>
      <c r="AW153" s="7">
        <v>1004</v>
      </c>
      <c r="AX153" s="10" t="s">
        <v>99</v>
      </c>
      <c r="AY153" s="19">
        <f>+[9]ค่าติดตั้งสุทธิ!B70/10^6</f>
        <v>1.010694</v>
      </c>
      <c r="AZ153" s="19">
        <f>+[9]ค่าติดตั้งสุทธิ!C70/10^6</f>
        <v>1.340946</v>
      </c>
      <c r="BA153" s="19">
        <f>+[9]ค่าติดตั้งสุทธิ!D70/10^6</f>
        <v>1.169762</v>
      </c>
      <c r="BB153" s="19">
        <f>+[9]ค่าติดตั้งสุทธิ!E70/10^6</f>
        <v>1.0351360000000001</v>
      </c>
      <c r="BC153" s="19">
        <f>+[9]ค่าติดตั้งสุทธิ!F70/10^6</f>
        <v>1.219041</v>
      </c>
      <c r="BD153" s="19">
        <f>+[9]ค่าติดตั้งสุทธิ!G70/10^6</f>
        <v>0.86639999999999995</v>
      </c>
      <c r="BE153" s="19">
        <f>+[9]ค่าติดตั้งสุทธิ!H70/10^6</f>
        <v>1.0620480000000001</v>
      </c>
      <c r="BF153" s="19">
        <f>+[9]ค่าติดตั้งสุทธิ!I70/10^6</f>
        <v>1.016904</v>
      </c>
      <c r="BG153" s="19">
        <f>+[9]ค่าติดตั้งสุทธิ!J70/10^6</f>
        <v>0.77614300000000003</v>
      </c>
      <c r="BH153" s="19">
        <f>+[9]ค่าติดตั้งสุทธิ!K70/10^6</f>
        <v>0.58884099999999995</v>
      </c>
      <c r="BI153" s="19">
        <f>+[9]ค่าติดตั้งสุทธิ!L70/10^6</f>
        <v>0.76952500000000001</v>
      </c>
      <c r="BJ153" s="19">
        <f>+[9]ค่าติดตั้งสุทธิ!M70/10^6</f>
        <v>1.439478</v>
      </c>
      <c r="BK153" s="29">
        <f>SUM(AY153:BJ153)</f>
        <v>12.294917999999997</v>
      </c>
    </row>
    <row r="154" spans="1:63">
      <c r="A154" s="10">
        <v>1005</v>
      </c>
      <c r="B154" s="10" t="s">
        <v>13</v>
      </c>
      <c r="C154" s="21">
        <f>+'[9]รายได้-กศผ.'!R6/10^6</f>
        <v>0.83420522551939724</v>
      </c>
      <c r="D154" s="21">
        <f>+'[9]รายได้-กศผ.'!S6/10^6</f>
        <v>0.84113874886144135</v>
      </c>
      <c r="E154" s="21">
        <f>+'[9]รายได้-กศผ.'!T6/10^6</f>
        <v>0.83733374795616577</v>
      </c>
      <c r="F154" s="21">
        <f>+'[9]รายได้-กศผ.'!U6/10^6</f>
        <v>0.90151738095855083</v>
      </c>
      <c r="G154" s="21">
        <f>+'[9]รายได้-กศผ.'!V6/10^6</f>
        <v>0.86252908403072026</v>
      </c>
      <c r="H154" s="21">
        <f>+'[9]รายได้-กศผ.'!W6/10^6</f>
        <v>0.93795012922798771</v>
      </c>
      <c r="I154" s="21">
        <f>+'[9]รายได้-กศผ.'!X6/10^6</f>
        <v>1.02209004367085</v>
      </c>
      <c r="J154" s="21">
        <f>+'[9]รายได้-กศผ.'!Y6/10^6</f>
        <v>1.0517764098145261</v>
      </c>
      <c r="K154" s="21">
        <f>+'[9]รายได้-กศผ.'!Z6/10^6</f>
        <v>0.97706454904077178</v>
      </c>
      <c r="L154" s="21">
        <f>+'[9]รายได้-กศผ.'!AA6/10^6</f>
        <v>0.87892134815070933</v>
      </c>
      <c r="M154" s="21">
        <f>+'[9]รายได้-กศผ.'!AB6/10^6</f>
        <v>0.87628342798035108</v>
      </c>
      <c r="N154" s="21">
        <f>+'[9]รายได้-กศผ.'!AC6/10^6</f>
        <v>0.89204990478852819</v>
      </c>
      <c r="O154" s="29">
        <f t="shared" ref="O154:O179" si="6">SUM(C154:N154)</f>
        <v>10.912860000000002</v>
      </c>
      <c r="Q154" s="10">
        <v>1005</v>
      </c>
      <c r="R154" s="10" t="s">
        <v>13</v>
      </c>
      <c r="S154" s="21">
        <f>+'[9]รายได้ค่าน้ำ-กศผ.'!R6/10^6</f>
        <v>0.7397392255193973</v>
      </c>
      <c r="T154" s="21">
        <f>+'[9]รายได้ค่าน้ำ-กศผ.'!S6/10^6</f>
        <v>0.74797674886144139</v>
      </c>
      <c r="U154" s="21">
        <f>+'[9]รายได้ค่าน้ำ-กศผ.'!T6/10^6</f>
        <v>0.73846574795616582</v>
      </c>
      <c r="V154" s="21">
        <f>+'[9]รายได้ค่าน้ำ-กศผ.'!U6/10^6</f>
        <v>0.80767438095855082</v>
      </c>
      <c r="W154" s="21">
        <f>+'[9]รายได้ค่าน้ำ-กศผ.'!V6/10^6</f>
        <v>0.76523908403072027</v>
      </c>
      <c r="X154" s="21">
        <f>+'[9]รายได้ค่าน้ำ-กศผ.'!W6/10^6</f>
        <v>0.78332612922798772</v>
      </c>
      <c r="Y154" s="21">
        <f>+'[9]รายได้ค่าน้ำ-กศผ.'!X6/10^6</f>
        <v>0.92587504367084994</v>
      </c>
      <c r="Z154" s="21">
        <f>+'[9]รายได้ค่าน้ำ-กศผ.'!Y6/10^6</f>
        <v>0.95069940981452605</v>
      </c>
      <c r="AA154" s="21">
        <f>+'[9]รายได้ค่าน้ำ-กศผ.'!Z6/10^6</f>
        <v>0.8734275490407718</v>
      </c>
      <c r="AB154" s="21">
        <f>+'[9]รายได้ค่าน้ำ-กศผ.'!AA6/10^6</f>
        <v>0.78035434815070925</v>
      </c>
      <c r="AC154" s="21">
        <f>+'[9]รายได้ค่าน้ำ-กศผ.'!AB6/10^6</f>
        <v>0.77858942798035102</v>
      </c>
      <c r="AD154" s="21">
        <f>+'[9]รายได้ค่าน้ำ-กศผ.'!AC6/10^6</f>
        <v>0.79365290478852824</v>
      </c>
      <c r="AE154" s="29">
        <f t="shared" ref="AE154:AE179" si="7">SUM(S154:AD154)</f>
        <v>9.6850199999999997</v>
      </c>
      <c r="AG154" s="10">
        <v>1005</v>
      </c>
      <c r="AH154" s="10" t="s">
        <v>13</v>
      </c>
      <c r="AI154" s="21">
        <f>+([9]รายได้ค่าบริการ!AB38+[9]รายได้ค่าบริการอื่น!AB38)/10^6</f>
        <v>8.9546000000000001E-2</v>
      </c>
      <c r="AJ154" s="21">
        <f>+([9]รายได้ค่าบริการ!AC38+[9]รายได้ค่าบริการอื่น!AC38)/10^6</f>
        <v>8.9563000000000004E-2</v>
      </c>
      <c r="AK154" s="21">
        <f>+([9]รายได้ค่าบริการ!AD38+[9]รายได้ค่าบริการอื่น!AD38)/10^6</f>
        <v>8.9990000000000001E-2</v>
      </c>
      <c r="AL154" s="21">
        <f>+([9]รายได้ค่าบริการ!AE38+[9]รายได้ค่าบริการอื่น!AE38)/10^6</f>
        <v>9.0011999999999995E-2</v>
      </c>
      <c r="AM154" s="21">
        <f>+([9]รายได้ค่าบริการ!AF38+[9]รายได้ค่าบริการอื่น!AF38)/10^6</f>
        <v>9.0122999999999995E-2</v>
      </c>
      <c r="AN154" s="21">
        <f>+([9]รายได้ค่าบริการ!AG38+[9]รายได้ค่าบริการอื่น!AG38)/10^6</f>
        <v>9.0749999999999997E-2</v>
      </c>
      <c r="AO154" s="21">
        <f>+([9]รายได้ค่าบริการ!AH38+[9]รายได้ค่าบริการอื่น!AH38)/10^6</f>
        <v>9.1953999999999994E-2</v>
      </c>
      <c r="AP154" s="21">
        <f>+([9]รายได้ค่าบริการ!AI38+[9]รายได้ค่าบริการอื่น!AI38)/10^6</f>
        <v>9.2616000000000004E-2</v>
      </c>
      <c r="AQ154" s="21">
        <f>+([9]รายได้ค่าบริการ!AJ38+[9]รายได้ค่าบริการอื่น!AJ38)/10^6</f>
        <v>9.2885999999999996E-2</v>
      </c>
      <c r="AR154" s="21">
        <f>+([9]รายได้ค่าบริการ!AK38+[9]รายได้ค่าบริการอื่น!AK38)/10^6</f>
        <v>9.2598E-2</v>
      </c>
      <c r="AS154" s="21">
        <f>+([9]รายได้ค่าบริการ!AL38+[9]รายได้ค่าบริการอื่น!AL38)/10^6</f>
        <v>9.2826000000000006E-2</v>
      </c>
      <c r="AT154" s="21">
        <f>+([9]รายได้ค่าบริการ!AM38+[9]รายได้ค่าบริการอื่น!AM38)/10^6</f>
        <v>9.3036999999999995E-2</v>
      </c>
      <c r="AU154" s="29">
        <f t="shared" ref="AU154:AU179" si="8">SUM(AI154:AT154)</f>
        <v>1.095901</v>
      </c>
      <c r="AW154" s="10">
        <v>1005</v>
      </c>
      <c r="AX154" s="10" t="s">
        <v>13</v>
      </c>
      <c r="AY154" s="21">
        <f>+[9]ค่าติดตั้งสุทธิ!B71/10^6</f>
        <v>4.9199999999999999E-3</v>
      </c>
      <c r="AZ154" s="21">
        <f>+[9]ค่าติดตั้งสุทธิ!C71/10^6</f>
        <v>3.5990000000000002E-3</v>
      </c>
      <c r="BA154" s="21">
        <f>+[9]ค่าติดตั้งสุทธิ!D71/10^6</f>
        <v>8.8780000000000005E-3</v>
      </c>
      <c r="BB154" s="21">
        <f>+[9]ค่าติดตั้งสุทธิ!E71/10^6</f>
        <v>3.8310000000000002E-3</v>
      </c>
      <c r="BC154" s="21">
        <f>+[9]ค่าติดตั้งสุทธิ!F71/10^6</f>
        <v>7.1669999999999998E-3</v>
      </c>
      <c r="BD154" s="21">
        <f>+[9]ค่าติดตั้งสุทธิ!G71/10^6</f>
        <v>6.3874E-2</v>
      </c>
      <c r="BE154" s="21">
        <f>+[9]ค่าติดตั้งสุทธิ!H71/10^6</f>
        <v>4.261E-3</v>
      </c>
      <c r="BF154" s="21">
        <f>+[9]ค่าติดตั้งสุทธิ!I71/10^6</f>
        <v>8.4609999999999998E-3</v>
      </c>
      <c r="BG154" s="21">
        <f>+[9]ค่าติดตั้งสุทธิ!J71/10^6</f>
        <v>1.0751E-2</v>
      </c>
      <c r="BH154" s="21">
        <f>+[9]ค่าติดตั้งสุทธิ!K71/10^6</f>
        <v>5.9690000000000003E-3</v>
      </c>
      <c r="BI154" s="21">
        <f>+[9]ค่าติดตั้งสุทธิ!L71/10^6</f>
        <v>4.8679999999999999E-3</v>
      </c>
      <c r="BJ154" s="21">
        <f>+[9]ค่าติดตั้งสุทธิ!M71/10^6</f>
        <v>5.3600000000000002E-3</v>
      </c>
      <c r="BK154" s="29">
        <f t="shared" ref="BK154:BK179" si="9">SUM(AY154:BJ154)</f>
        <v>0.131939</v>
      </c>
    </row>
    <row r="155" spans="1:63">
      <c r="A155" s="10">
        <v>1006</v>
      </c>
      <c r="B155" s="10" t="s">
        <v>14</v>
      </c>
      <c r="C155" s="21">
        <f>+'[9]รายได้-กศผ.'!R7/10^6</f>
        <v>4.2755020116761395</v>
      </c>
      <c r="D155" s="21">
        <f>+'[9]รายได้-กศผ.'!S7/10^6</f>
        <v>4.4688316414277782</v>
      </c>
      <c r="E155" s="21">
        <f>+'[9]รายได้-กศผ.'!T7/10^6</f>
        <v>4.5477405184143658</v>
      </c>
      <c r="F155" s="21">
        <f>+'[9]รายได้-กศผ.'!U7/10^6</f>
        <v>4.663367971424047</v>
      </c>
      <c r="G155" s="21">
        <f>+'[9]รายได้-กศผ.'!V7/10^6</f>
        <v>4.6128240271850887</v>
      </c>
      <c r="H155" s="21">
        <f>+'[9]รายได้-กศผ.'!W7/10^6</f>
        <v>4.725581459618426</v>
      </c>
      <c r="I155" s="21">
        <f>+'[9]รายได้-กศผ.'!X7/10^6</f>
        <v>5.198228201634695</v>
      </c>
      <c r="J155" s="21">
        <f>+'[9]รายได้-กศผ.'!Y7/10^6</f>
        <v>5.560234506860243</v>
      </c>
      <c r="K155" s="21">
        <f>+'[9]รายได้-กศผ.'!Z7/10^6</f>
        <v>5.3723891901581826</v>
      </c>
      <c r="L155" s="21">
        <f>+'[9]รายได้-กศผ.'!AA7/10^6</f>
        <v>4.6974949394585623</v>
      </c>
      <c r="M155" s="21">
        <f>+'[9]รายได้-กศผ.'!AB7/10^6</f>
        <v>5.5967148796143125</v>
      </c>
      <c r="N155" s="21">
        <f>+'[9]รายได้-กศผ.'!AC7/10^6</f>
        <v>4.8629406525281649</v>
      </c>
      <c r="O155" s="29">
        <f t="shared" si="6"/>
        <v>58.581850000000003</v>
      </c>
      <c r="Q155" s="10">
        <v>1006</v>
      </c>
      <c r="R155" s="10" t="s">
        <v>14</v>
      </c>
      <c r="S155" s="21">
        <f>+'[9]รายได้ค่าน้ำ-กศผ.'!R7/10^6</f>
        <v>3.5819210116761391</v>
      </c>
      <c r="T155" s="21">
        <f>+'[9]รายได้ค่าน้ำ-กศผ.'!S7/10^6</f>
        <v>3.8580186414277788</v>
      </c>
      <c r="U155" s="21">
        <f>+'[9]รายได้ค่าน้ำ-กศผ.'!T7/10^6</f>
        <v>3.8147955184143663</v>
      </c>
      <c r="V155" s="21">
        <f>+'[9]รายได้ค่าน้ำ-กศผ.'!U7/10^6</f>
        <v>4.0064159714240466</v>
      </c>
      <c r="W155" s="21">
        <f>+'[9]รายได้ค่าน้ำ-กศผ.'!V7/10^6</f>
        <v>3.9096680271850888</v>
      </c>
      <c r="X155" s="21">
        <f>+'[9]รายได้ค่าน้ำ-กศผ.'!W7/10^6</f>
        <v>3.9020584596184258</v>
      </c>
      <c r="Y155" s="21">
        <f>+'[9]รายได้ค่าน้ำ-กศผ.'!X7/10^6</f>
        <v>4.5838892016346948</v>
      </c>
      <c r="Z155" s="21">
        <f>+'[9]รายได้ค่าน้ำ-กศผ.'!Y7/10^6</f>
        <v>4.8106705068602436</v>
      </c>
      <c r="AA155" s="21">
        <f>+'[9]รายได้ค่าน้ำ-กศผ.'!Z7/10^6</f>
        <v>4.4548611901581827</v>
      </c>
      <c r="AB155" s="21">
        <f>+'[9]รายได้ค่าน้ำ-กศผ.'!AA7/10^6</f>
        <v>3.9518089394585623</v>
      </c>
      <c r="AC155" s="21">
        <f>+'[9]รายได้ค่าน้ำ-กศผ.'!AB7/10^6</f>
        <v>4.0095648796143122</v>
      </c>
      <c r="AD155" s="21">
        <f>+'[9]รายได้ค่าน้ำ-กศผ.'!AC7/10^6</f>
        <v>3.98182665252815</v>
      </c>
      <c r="AE155" s="29">
        <f t="shared" si="7"/>
        <v>48.865498999999986</v>
      </c>
      <c r="AG155" s="10">
        <v>1006</v>
      </c>
      <c r="AH155" s="10" t="s">
        <v>14</v>
      </c>
      <c r="AI155" s="21">
        <f>+([9]รายได้ค่าบริการ!AB39+[9]รายได้ค่าบริการอื่น!AB39)/10^6</f>
        <v>0.52077499999999999</v>
      </c>
      <c r="AJ155" s="21">
        <f>+([9]รายได้ค่าบริการ!AC39+[9]รายได้ค่าบริการอื่น!AC39)/10^6</f>
        <v>0.52532000000000001</v>
      </c>
      <c r="AK155" s="21">
        <f>+([9]รายได้ค่าบริการ!AD39+[9]รายได้ค่าบริการอื่น!AD39)/10^6</f>
        <v>0.52119400000000005</v>
      </c>
      <c r="AL155" s="21">
        <f>+([9]รายได้ค่าบริการ!AE39+[9]รายได้ค่าบริการอื่น!AE39)/10^6</f>
        <v>0.56457900000000005</v>
      </c>
      <c r="AM155" s="21">
        <f>+([9]รายได้ค่าบริการ!AF39+[9]รายได้ค่าบริการอื่น!AF39)/10^6</f>
        <v>0.52147399999999999</v>
      </c>
      <c r="AN155" s="21">
        <f>+([9]รายได้ค่าบริการ!AG39+[9]รายได้ค่าบริการอื่น!AG39)/10^6</f>
        <v>0.54916200000000004</v>
      </c>
      <c r="AO155" s="21">
        <f>+([9]รายได้ค่าบริการ!AH39+[9]รายได้ค่าบริการอื่น!AH39)/10^6</f>
        <v>0.52292899999999998</v>
      </c>
      <c r="AP155" s="21">
        <f>+([9]รายได้ค่าบริการ!AI39+[9]รายได้ค่าบริการอื่น!AI39)/10^6</f>
        <v>0.58634699999999995</v>
      </c>
      <c r="AQ155" s="21">
        <f>+([9]รายได้ค่าบริการ!AJ39+[9]รายได้ค่าบริการอื่น!AJ39)/10^6</f>
        <v>0.56497799999999998</v>
      </c>
      <c r="AR155" s="21">
        <f>+([9]รายได้ค่าบริการ!AK39+[9]รายได้ค่าบริการอื่น!AK39)/10^6</f>
        <v>0.55595000000000006</v>
      </c>
      <c r="AS155" s="21">
        <f>+([9]รายได้ค่าบริการ!AL39+[9]รายได้ค่าบริการอื่น!AL39)/10^6</f>
        <v>0.55669500000000005</v>
      </c>
      <c r="AT155" s="21">
        <f>+([9]รายได้ค่าบริการ!AM39+[9]รายได้ค่าบริการอื่น!AM39)/10^6</f>
        <v>0.55647800000000003</v>
      </c>
      <c r="AU155" s="29">
        <f t="shared" si="8"/>
        <v>6.5458810000000014</v>
      </c>
      <c r="AW155" s="10">
        <v>1006</v>
      </c>
      <c r="AX155" s="10" t="s">
        <v>14</v>
      </c>
      <c r="AY155" s="21">
        <f>+[9]ค่าติดตั้งสุทธิ!B72/10^6</f>
        <v>0.17280599999999999</v>
      </c>
      <c r="AZ155" s="21">
        <f>+[9]ค่าติดตั้งสุทธิ!C72/10^6</f>
        <v>8.5493E-2</v>
      </c>
      <c r="BA155" s="21">
        <f>+[9]ค่าติดตั้งสุทธิ!D72/10^6</f>
        <v>0.21175099999999999</v>
      </c>
      <c r="BB155" s="21">
        <f>+[9]ค่าติดตั้งสุทธิ!E72/10^6</f>
        <v>9.2372999999999997E-2</v>
      </c>
      <c r="BC155" s="21">
        <f>+[9]ค่าติดตั้งสุทธิ!F72/10^6</f>
        <v>0.18168200000000001</v>
      </c>
      <c r="BD155" s="21">
        <f>+[9]ค่าติดตั้งสุทธิ!G72/10^6</f>
        <v>0.27436100000000002</v>
      </c>
      <c r="BE155" s="21">
        <f>+[9]ค่าติดตั้งสุทธิ!H72/10^6</f>
        <v>9.1410000000000005E-2</v>
      </c>
      <c r="BF155" s="21">
        <f>+[9]ค่าติดตั้งสุทธิ!I72/10^6</f>
        <v>0.163217</v>
      </c>
      <c r="BG155" s="21">
        <f>+[9]ค่าติดตั้งสุทธิ!J72/10^6</f>
        <v>0.35254999999999997</v>
      </c>
      <c r="BH155" s="21">
        <f>+[9]ค่าติดตั้งสุทธิ!K72/10^6</f>
        <v>0.18973599999999999</v>
      </c>
      <c r="BI155" s="21">
        <f>+[9]ค่าติดตั้งสุทธิ!L72/10^6</f>
        <v>1.0304549999999999</v>
      </c>
      <c r="BJ155" s="21">
        <f>+[9]ค่าติดตั้งสุทธิ!M72/10^6</f>
        <v>0.32463900000000001</v>
      </c>
      <c r="BK155" s="29">
        <f t="shared" si="9"/>
        <v>3.1704729999999999</v>
      </c>
    </row>
    <row r="156" spans="1:63">
      <c r="A156" s="10">
        <v>1007</v>
      </c>
      <c r="B156" s="10" t="s">
        <v>15</v>
      </c>
      <c r="C156" s="21">
        <f>+'[9]รายได้-กศผ.'!R8/10^6</f>
        <v>8.1337927115193533</v>
      </c>
      <c r="D156" s="21">
        <f>+'[9]รายได้-กศผ.'!S8/10^6</f>
        <v>8.6211228907092519</v>
      </c>
      <c r="E156" s="21">
        <f>+'[9]รายได้-กศผ.'!T8/10^6</f>
        <v>8.4161433218271107</v>
      </c>
      <c r="F156" s="21">
        <f>+'[9]รายได้-กศผ.'!U8/10^6</f>
        <v>8.5597836883460623</v>
      </c>
      <c r="G156" s="21">
        <f>+'[9]รายได้-กศผ.'!V8/10^6</f>
        <v>8.5318736348635102</v>
      </c>
      <c r="H156" s="21">
        <f>+'[9]รายได้-กศผ.'!W8/10^6</f>
        <v>8.5475683538852376</v>
      </c>
      <c r="I156" s="21">
        <f>+'[9]รายได้-กศผ.'!X8/10^6</f>
        <v>9.585094002984599</v>
      </c>
      <c r="J156" s="21">
        <f>+'[9]รายได้-กศผ.'!Y8/10^6</f>
        <v>9.570283396050435</v>
      </c>
      <c r="K156" s="21">
        <f>+'[9]รายได้-กศผ.'!Z8/10^6</f>
        <v>9.123315035625911</v>
      </c>
      <c r="L156" s="21">
        <f>+'[9]รายได้-กศผ.'!AA8/10^6</f>
        <v>8.7400593877266228</v>
      </c>
      <c r="M156" s="21">
        <f>+'[9]รายได้-กศผ.'!AB8/10^6</f>
        <v>8.594249678055041</v>
      </c>
      <c r="N156" s="21">
        <f>+'[9]รายได้-กศผ.'!AC8/10^6</f>
        <v>8.6742438984068713</v>
      </c>
      <c r="O156" s="29">
        <f t="shared" si="6"/>
        <v>105.09752999999999</v>
      </c>
      <c r="Q156" s="10">
        <v>1007</v>
      </c>
      <c r="R156" s="10" t="s">
        <v>15</v>
      </c>
      <c r="S156" s="21">
        <f>+'[9]รายได้ค่าน้ำ-กศผ.'!R8/10^6</f>
        <v>7.3346837115193528</v>
      </c>
      <c r="T156" s="21">
        <f>+'[9]รายได้ค่าน้ำ-กศผ.'!S8/10^6</f>
        <v>7.6923048907092513</v>
      </c>
      <c r="U156" s="21">
        <f>+'[9]รายได้ค่าน้ำ-กศผ.'!T8/10^6</f>
        <v>7.6040423218271096</v>
      </c>
      <c r="V156" s="21">
        <f>+'[9]รายได้ค่าน้ำ-กศผ.'!U8/10^6</f>
        <v>7.8177186883460621</v>
      </c>
      <c r="W156" s="21">
        <f>+'[9]รายได้ค่าน้ำ-กศผ.'!V8/10^6</f>
        <v>7.631347634863511</v>
      </c>
      <c r="X156" s="21">
        <f>+'[9]รายได้ค่าน้ำ-กศผ.'!W8/10^6</f>
        <v>7.517756353885237</v>
      </c>
      <c r="Y156" s="21">
        <f>+'[9]รายได้ค่าน้ำ-กศผ.'!X8/10^6</f>
        <v>8.5851620029845979</v>
      </c>
      <c r="Z156" s="21">
        <f>+'[9]รายได้ค่าน้ำ-กศผ.'!Y8/10^6</f>
        <v>8.8517183960504351</v>
      </c>
      <c r="AA156" s="21">
        <f>+'[9]รายได้ค่าน้ำ-กศผ.'!Z8/10^6</f>
        <v>8.2358960356259097</v>
      </c>
      <c r="AB156" s="21">
        <f>+'[9]รายได้ค่าน้ำ-กศผ.'!AA8/10^6</f>
        <v>7.6612213877266235</v>
      </c>
      <c r="AC156" s="21">
        <f>+'[9]รายได้ค่าน้ำ-กศผ.'!AB8/10^6</f>
        <v>7.5778176780550401</v>
      </c>
      <c r="AD156" s="21">
        <f>+'[9]รายได้ค่าน้ำ-กศผ.'!AC8/10^6</f>
        <v>7.6420578984068559</v>
      </c>
      <c r="AE156" s="29">
        <f t="shared" si="7"/>
        <v>94.151726999999994</v>
      </c>
      <c r="AG156" s="10">
        <v>1007</v>
      </c>
      <c r="AH156" s="10" t="s">
        <v>15</v>
      </c>
      <c r="AI156" s="21">
        <f>+([9]รายได้ค่าบริการ!AB40+[9]รายได้ค่าบริการอื่น!AB40)/10^6</f>
        <v>0.60596399999999995</v>
      </c>
      <c r="AJ156" s="21">
        <f>+([9]รายได้ค่าบริการ!AC40+[9]รายได้ค่าบริการอื่น!AC40)/10^6</f>
        <v>0.60755499999999996</v>
      </c>
      <c r="AK156" s="21">
        <f>+([9]รายได้ค่าบริการ!AD40+[9]รายได้ค่าบริการอื่น!AD40)/10^6</f>
        <v>0.61349100000000001</v>
      </c>
      <c r="AL156" s="21">
        <f>+([9]รายได้ค่าบริการ!AE40+[9]รายได้ค่าบริการอื่น!AE40)/10^6</f>
        <v>0.631185</v>
      </c>
      <c r="AM156" s="21">
        <f>+([9]รายได้ค่าบริการ!AF40+[9]รายได้ค่าบริการอื่น!AF40)/10^6</f>
        <v>0.62018099999999998</v>
      </c>
      <c r="AN156" s="21">
        <f>+([9]รายได้ค่าบริการ!AG40+[9]รายได้ค่าบริการอื่น!AG40)/10^6</f>
        <v>0.61905600000000005</v>
      </c>
      <c r="AO156" s="21">
        <f>+([9]รายได้ค่าบริการ!AH40+[9]รายได้ค่าบริการอื่น!AH40)/10^6</f>
        <v>0.62226899999999996</v>
      </c>
      <c r="AP156" s="21">
        <f>+([9]รายได้ค่าบริการ!AI40+[9]รายได้ค่าบริการอื่น!AI40)/10^6</f>
        <v>0.629301</v>
      </c>
      <c r="AQ156" s="21">
        <f>+([9]รายได้ค่าบริการ!AJ40+[9]รายได้ค่าบริการอื่น!AJ40)/10^6</f>
        <v>0.62887999999999999</v>
      </c>
      <c r="AR156" s="21">
        <f>+([9]รายได้ค่าบริการ!AK40+[9]รายได้ค่าบริการอื่น!AK40)/10^6</f>
        <v>0.63479600000000003</v>
      </c>
      <c r="AS156" s="21">
        <f>+([9]รายได้ค่าบริการ!AL40+[9]รายได้ค่าบริการอื่น!AL40)/10^6</f>
        <v>0.63624499999999995</v>
      </c>
      <c r="AT156" s="21">
        <f>+([9]รายได้ค่าบริการ!AM40+[9]รายได้ค่าบริการอื่น!AM40)/10^6</f>
        <v>0.63702800000000004</v>
      </c>
      <c r="AU156" s="29">
        <f t="shared" si="8"/>
        <v>7.4859509999999991</v>
      </c>
      <c r="AW156" s="10">
        <v>1007</v>
      </c>
      <c r="AX156" s="10" t="s">
        <v>15</v>
      </c>
      <c r="AY156" s="21">
        <f>+[9]ค่าติดตั้งสุทธิ!B73/10^6</f>
        <v>0.19314500000000001</v>
      </c>
      <c r="AZ156" s="21">
        <f>+[9]ค่าติดตั้งสุทธิ!C73/10^6</f>
        <v>0.32126300000000002</v>
      </c>
      <c r="BA156" s="21">
        <f>+[9]ค่าติดตั้งสุทธิ!D73/10^6</f>
        <v>0.19861000000000001</v>
      </c>
      <c r="BB156" s="21">
        <f>+[9]ค่าติดตั้งสุทธิ!E73/10^6</f>
        <v>0.11088000000000001</v>
      </c>
      <c r="BC156" s="21">
        <f>+[9]ค่าติดตั้งสุทธิ!F73/10^6</f>
        <v>0.28034500000000001</v>
      </c>
      <c r="BD156" s="21">
        <f>+[9]ค่าติดตั้งสุทธิ!G73/10^6</f>
        <v>0.41075600000000001</v>
      </c>
      <c r="BE156" s="21">
        <f>+[9]ค่าติดตั้งสุทธิ!H73/10^6</f>
        <v>0.37766300000000003</v>
      </c>
      <c r="BF156" s="21">
        <f>+[9]ค่าติดตั้งสุทธิ!I73/10^6</f>
        <v>8.9263999999999996E-2</v>
      </c>
      <c r="BG156" s="21">
        <f>+[9]ค่าติดตั้งสุทธิ!J73/10^6</f>
        <v>0.25853900000000002</v>
      </c>
      <c r="BH156" s="21">
        <f>+[9]ค่าติดตั้งสุทธิ!K73/10^6</f>
        <v>0.44404199999999999</v>
      </c>
      <c r="BI156" s="21">
        <f>+[9]ค่าติดตั้งสุทธิ!L73/10^6</f>
        <v>0.380187</v>
      </c>
      <c r="BJ156" s="21">
        <f>+[9]ค่าติดตั้งสุทธิ!M73/10^6</f>
        <v>0.39515699999999998</v>
      </c>
      <c r="BK156" s="29">
        <f t="shared" si="9"/>
        <v>3.4598509999999996</v>
      </c>
    </row>
    <row r="157" spans="1:63">
      <c r="A157" s="10">
        <v>1008</v>
      </c>
      <c r="B157" s="10" t="s">
        <v>16</v>
      </c>
      <c r="C157" s="21">
        <f>+'[9]รายได้-กศผ.'!R9/10^6</f>
        <v>1.813076059715099</v>
      </c>
      <c r="D157" s="21">
        <f>+'[9]รายได้-กศผ.'!S9/10^6</f>
        <v>1.8675204724298002</v>
      </c>
      <c r="E157" s="21">
        <f>+'[9]รายได้-กศผ.'!T9/10^6</f>
        <v>1.8869466844849216</v>
      </c>
      <c r="F157" s="21">
        <f>+'[9]รายได้-กศผ.'!U9/10^6</f>
        <v>2.0399671253773413</v>
      </c>
      <c r="G157" s="21">
        <f>+'[9]รายได้-กศผ.'!V9/10^6</f>
        <v>2.1025229850474911</v>
      </c>
      <c r="H157" s="21">
        <f>+'[9]รายได้-กศผ.'!W9/10^6</f>
        <v>2.0093922363328862</v>
      </c>
      <c r="I157" s="21">
        <f>+'[9]รายได้-กศผ.'!X9/10^6</f>
        <v>2.2772734872509517</v>
      </c>
      <c r="J157" s="21">
        <f>+'[9]รายได้-กศผ.'!Y9/10^6</f>
        <v>2.4290170012240373</v>
      </c>
      <c r="K157" s="21">
        <f>+'[9]รายได้-กศผ.'!Z9/10^6</f>
        <v>2.2120514936429756</v>
      </c>
      <c r="L157" s="21">
        <f>+'[9]รายได้-กศผ.'!AA9/10^6</f>
        <v>2.1489370990321341</v>
      </c>
      <c r="M157" s="21">
        <f>+'[9]รายได้-กศผ.'!AB9/10^6</f>
        <v>2.1963594287144046</v>
      </c>
      <c r="N157" s="21">
        <f>+'[9]รายได้-กศผ.'!AC9/10^6</f>
        <v>2.1737559267479574</v>
      </c>
      <c r="O157" s="29">
        <f t="shared" si="6"/>
        <v>25.15682</v>
      </c>
      <c r="Q157" s="10">
        <v>1008</v>
      </c>
      <c r="R157" s="10" t="s">
        <v>16</v>
      </c>
      <c r="S157" s="21">
        <f>+'[9]รายได้ค่าน้ำ-กศผ.'!R9/10^6</f>
        <v>1.642496059715099</v>
      </c>
      <c r="T157" s="21">
        <f>+'[9]รายได้ค่าน้ำ-กศผ.'!S9/10^6</f>
        <v>1.7001684724298003</v>
      </c>
      <c r="U157" s="21">
        <f>+'[9]รายได้ค่าน้ำ-กศผ.'!T9/10^6</f>
        <v>1.7047886844849216</v>
      </c>
      <c r="V157" s="21">
        <f>+'[9]รายได้ค่าน้ำ-กศผ.'!U9/10^6</f>
        <v>1.8745211253773413</v>
      </c>
      <c r="W157" s="21">
        <f>+'[9]รายได้ค่าน้ำ-กศผ.'!V9/10^6</f>
        <v>1.8560159850474913</v>
      </c>
      <c r="X157" s="21">
        <f>+'[9]รายได้ค่าน้ำ-กศผ.'!W9/10^6</f>
        <v>1.8265802363328862</v>
      </c>
      <c r="Y157" s="21">
        <f>+'[9]รายได้ค่าน้ำ-กศผ.'!X9/10^6</f>
        <v>2.0724474872509515</v>
      </c>
      <c r="Z157" s="21">
        <f>+'[9]รายได้ค่าน้ำ-กศผ.'!Y9/10^6</f>
        <v>2.2510410012240372</v>
      </c>
      <c r="AA157" s="21">
        <f>+'[9]รายได้ค่าน้ำ-กศผ.'!Z9/10^6</f>
        <v>2.0271024936429756</v>
      </c>
      <c r="AB157" s="21">
        <f>+'[9]รายได้ค่าน้ำ-กศผ.'!AA9/10^6</f>
        <v>1.9577870990321342</v>
      </c>
      <c r="AC157" s="21">
        <f>+'[9]รายได้ค่าน้ำ-กศผ.'!AB9/10^6</f>
        <v>2.0103184287144047</v>
      </c>
      <c r="AD157" s="21">
        <f>+'[9]รายได้ค่าน้ำ-กศผ.'!AC9/10^6</f>
        <v>2.0002919267479533</v>
      </c>
      <c r="AE157" s="29">
        <f t="shared" si="7"/>
        <v>22.923558999999994</v>
      </c>
      <c r="AG157" s="10">
        <v>1008</v>
      </c>
      <c r="AH157" s="10" t="s">
        <v>16</v>
      </c>
      <c r="AI157" s="21">
        <f>+([9]รายได้ค่าบริการ!AB41+[9]รายได้ค่าบริการอื่น!AB41)/10^6</f>
        <v>0.14768300000000001</v>
      </c>
      <c r="AJ157" s="21">
        <f>+([9]รายได้ค่าบริการ!AC41+[9]รายได้ค่าบริการอื่น!AC41)/10^6</f>
        <v>0.14701700000000001</v>
      </c>
      <c r="AK157" s="21">
        <f>+([9]รายได้ค่าบริการ!AD41+[9]รายได้ค่าบริการอื่น!AD41)/10^6</f>
        <v>0.14935999999999999</v>
      </c>
      <c r="AL157" s="21">
        <f>+([9]รายได้ค่าบริการ!AE41+[9]รายได้ค่าบริการอื่น!AE41)/10^6</f>
        <v>0.14791599999999999</v>
      </c>
      <c r="AM157" s="21">
        <f>+([9]รายได้ค่าบริการ!AF41+[9]รายได้ค่าบริการอื่น!AF41)/10^6</f>
        <v>0.14903</v>
      </c>
      <c r="AN157" s="21">
        <f>+([9]รายได้ค่าบริการ!AG41+[9]รายได้ค่าบริการอื่น!AG41)/10^6</f>
        <v>0.148701</v>
      </c>
      <c r="AO157" s="21">
        <f>+([9]รายได้ค่าบริการ!AH41+[9]รายได้ค่าบริการอื่น!AH41)/10^6</f>
        <v>0.16078999999999999</v>
      </c>
      <c r="AP157" s="21">
        <f>+([9]รายได้ค่าบริการ!AI41+[9]รายได้ค่าบริการอื่น!AI41)/10^6</f>
        <v>0.16402</v>
      </c>
      <c r="AQ157" s="21">
        <f>+([9]รายได้ค่าบริการ!AJ41+[9]รายได้ค่าบริการอื่น!AJ41)/10^6</f>
        <v>0.16084699999999999</v>
      </c>
      <c r="AR157" s="21">
        <f>+([9]รายได้ค่าบริการ!AK41+[9]รายได้ค่าบริการอื่น!AK41)/10^6</f>
        <v>0.164267</v>
      </c>
      <c r="AS157" s="21">
        <f>+([9]รายได้ค่าบริการ!AL41+[9]รายได้ค่าบริการอื่น!AL41)/10^6</f>
        <v>0.16777800000000001</v>
      </c>
      <c r="AT157" s="21">
        <f>+([9]รายได้ค่าบริการ!AM41+[9]รายได้ค่าบริการอื่น!AM41)/10^6</f>
        <v>0.165051</v>
      </c>
      <c r="AU157" s="29">
        <f t="shared" si="8"/>
        <v>1.87246</v>
      </c>
      <c r="AW157" s="10">
        <v>1008</v>
      </c>
      <c r="AX157" s="10" t="s">
        <v>16</v>
      </c>
      <c r="AY157" s="21">
        <f>+[9]ค่าติดตั้งสุทธิ!B74/10^6</f>
        <v>2.2897000000000001E-2</v>
      </c>
      <c r="AZ157" s="21">
        <f>+[9]ค่าติดตั้งสุทธิ!C74/10^6</f>
        <v>2.0334999999999999E-2</v>
      </c>
      <c r="BA157" s="21">
        <f>+[9]ค่าติดตั้งสุทธิ!D74/10^6</f>
        <v>3.2798000000000001E-2</v>
      </c>
      <c r="BB157" s="21">
        <f>+[9]ค่าติดตั้งสุทธิ!E74/10^6</f>
        <v>1.753E-2</v>
      </c>
      <c r="BC157" s="21">
        <f>+[9]ค่าติดตั้งสุทธิ!F74/10^6</f>
        <v>9.7476999999999994E-2</v>
      </c>
      <c r="BD157" s="21">
        <f>+[9]ค่าติดตั้งสุทธิ!G74/10^6</f>
        <v>3.4111000000000002E-2</v>
      </c>
      <c r="BE157" s="21">
        <f>+[9]ค่าติดตั้งสุทธิ!H74/10^6</f>
        <v>4.4035999999999999E-2</v>
      </c>
      <c r="BF157" s="21">
        <f>+[9]ค่าติดตั้งสุทธิ!I74/10^6</f>
        <v>1.3956E-2</v>
      </c>
      <c r="BG157" s="21">
        <f>+[9]ค่าติดตั้งสุทธิ!J74/10^6</f>
        <v>2.4101999999999998E-2</v>
      </c>
      <c r="BH157" s="21">
        <f>+[9]ค่าติดตั้งสุทธิ!K74/10^6</f>
        <v>2.6883000000000001E-2</v>
      </c>
      <c r="BI157" s="21">
        <f>+[9]ค่าติดตั้งสุทธิ!L74/10^6</f>
        <v>1.8263000000000001E-2</v>
      </c>
      <c r="BJ157" s="21">
        <f>+[9]ค่าติดตั้งสุทธิ!M74/10^6</f>
        <v>8.4139999999999996E-3</v>
      </c>
      <c r="BK157" s="29">
        <f t="shared" si="9"/>
        <v>0.36080200000000001</v>
      </c>
    </row>
    <row r="158" spans="1:63">
      <c r="A158" s="10">
        <v>1009</v>
      </c>
      <c r="B158" s="10" t="s">
        <v>17</v>
      </c>
      <c r="C158" s="21">
        <f>+'[9]รายได้-กศผ.'!R10/10^6</f>
        <v>2.1565390596959935</v>
      </c>
      <c r="D158" s="21">
        <f>+'[9]รายได้-กศผ.'!S10/10^6</f>
        <v>2.0220511798830767</v>
      </c>
      <c r="E158" s="21">
        <f>+'[9]รายได้-กศผ.'!T10/10^6</f>
        <v>1.9487265332754022</v>
      </c>
      <c r="F158" s="21">
        <f>+'[9]รายได้-กศผ.'!U10/10^6</f>
        <v>2.0044239349648265</v>
      </c>
      <c r="G158" s="21">
        <f>+'[9]รายได้-กศผ.'!V10/10^6</f>
        <v>2.0174316079732644</v>
      </c>
      <c r="H158" s="21">
        <f>+'[9]รายได้-กศผ.'!W10/10^6</f>
        <v>1.9553848923365311</v>
      </c>
      <c r="I158" s="21">
        <f>+'[9]รายได้-กศผ.'!X10/10^6</f>
        <v>2.1376661962996781</v>
      </c>
      <c r="J158" s="21">
        <f>+'[9]รายได้-กศผ.'!Y10/10^6</f>
        <v>2.2905558076130239</v>
      </c>
      <c r="K158" s="21">
        <f>+'[9]รายได้-กศผ.'!Z10/10^6</f>
        <v>2.2419476365305577</v>
      </c>
      <c r="L158" s="21">
        <f>+'[9]รายได้-กศผ.'!AA10/10^6</f>
        <v>2.1361409316063455</v>
      </c>
      <c r="M158" s="21">
        <f>+'[9]รายได้-กศผ.'!AB10/10^6</f>
        <v>2.146976777831977</v>
      </c>
      <c r="N158" s="21">
        <f>+'[9]รายได้-กศผ.'!AC10/10^6</f>
        <v>2.1649554419893238</v>
      </c>
      <c r="O158" s="29">
        <f t="shared" si="6"/>
        <v>25.222799999999999</v>
      </c>
      <c r="Q158" s="10">
        <v>1009</v>
      </c>
      <c r="R158" s="10" t="s">
        <v>17</v>
      </c>
      <c r="S158" s="21">
        <f>+'[9]รายได้ค่าน้ำ-กศผ.'!R10/10^6</f>
        <v>1.7663840596959937</v>
      </c>
      <c r="T158" s="21">
        <f>+'[9]รายได้ค่าน้ำ-กศผ.'!S10/10^6</f>
        <v>1.8225831798830767</v>
      </c>
      <c r="U158" s="21">
        <f>+'[9]รายได้ค่าน้ำ-กศผ.'!T10/10^6</f>
        <v>1.7512255332754021</v>
      </c>
      <c r="V158" s="21">
        <f>+'[9]รายได้ค่าน้ำ-กศผ.'!U10/10^6</f>
        <v>1.8093759349648264</v>
      </c>
      <c r="W158" s="21">
        <f>+'[9]รายได้ค่าน้ำ-กศผ.'!V10/10^6</f>
        <v>1.8245346079732643</v>
      </c>
      <c r="X158" s="21">
        <f>+'[9]รายได้ค่าน้ำ-กศผ.'!W10/10^6</f>
        <v>1.7291318923365311</v>
      </c>
      <c r="Y158" s="21">
        <f>+'[9]รายได้ค่าน้ำ-กศผ.'!X10/10^6</f>
        <v>1.9355531962996781</v>
      </c>
      <c r="Z158" s="21">
        <f>+'[9]รายได้ค่าน้ำ-กศผ.'!Y10/10^6</f>
        <v>2.0944168076130238</v>
      </c>
      <c r="AA158" s="21">
        <f>+'[9]รายได้ค่าน้ำ-กศผ.'!Z10/10^6</f>
        <v>2.0412886365305578</v>
      </c>
      <c r="AB158" s="21">
        <f>+'[9]รายได้ค่าน้ำ-กศผ.'!AA10/10^6</f>
        <v>1.9442399316063455</v>
      </c>
      <c r="AC158" s="21">
        <f>+'[9]รายได้ค่าน้ำ-กศผ.'!AB10/10^6</f>
        <v>1.9084847778319773</v>
      </c>
      <c r="AD158" s="21">
        <f>+'[9]รายได้ค่าน้ำ-กศผ.'!AC10/10^6</f>
        <v>1.9103724419893235</v>
      </c>
      <c r="AE158" s="29">
        <f t="shared" si="7"/>
        <v>22.537591000000003</v>
      </c>
      <c r="AG158" s="10">
        <v>1009</v>
      </c>
      <c r="AH158" s="10" t="s">
        <v>17</v>
      </c>
      <c r="AI158" s="21">
        <f>+([9]รายได้ค่าบริการ!AB42+[9]รายได้ค่าบริการอื่น!AB42)/10^6</f>
        <v>0.173648</v>
      </c>
      <c r="AJ158" s="21">
        <f>+([9]รายได้ค่าบริการ!AC42+[9]รายได้ค่าบริการอื่น!AC42)/10^6</f>
        <v>0.17272100000000001</v>
      </c>
      <c r="AK158" s="21">
        <f>+([9]รายได้ค่าบริการ!AD42+[9]รายได้ค่าบริการอื่น!AD42)/10^6</f>
        <v>0.175432</v>
      </c>
      <c r="AL158" s="21">
        <f>+([9]รายได้ค่าบริการ!AE42+[9]รายได้ค่าบริการอื่น!AE42)/10^6</f>
        <v>0.17127600000000001</v>
      </c>
      <c r="AM158" s="21">
        <f>+([9]รายได้ค่าบริการ!AF42+[9]รายได้ค่าบริการอื่น!AF42)/10^6</f>
        <v>0.173903</v>
      </c>
      <c r="AN158" s="21">
        <f>+([9]รายได้ค่าบริการ!AG42+[9]รายได้ค่าบริการอื่น!AG42)/10^6</f>
        <v>0.17578299999999999</v>
      </c>
      <c r="AO158" s="21">
        <f>+([9]รายได้ค่าบริการ!AH42+[9]รายได้ค่าบริการอื่น!AH42)/10^6</f>
        <v>0.17502499999999999</v>
      </c>
      <c r="AP158" s="21">
        <f>+([9]รายได้ค่าบริการ!AI42+[9]รายได้ค่าบริการอื่น!AI42)/10^6</f>
        <v>0.17729700000000001</v>
      </c>
      <c r="AQ158" s="21">
        <f>+([9]รายได้ค่าบริการ!AJ42+[9]รายได้ค่าบริการอื่น!AJ42)/10^6</f>
        <v>0.172567</v>
      </c>
      <c r="AR158" s="21">
        <f>+([9]รายได้ค่าบริการ!AK42+[9]รายได้ค่าบริการอื่น!AK42)/10^6</f>
        <v>0.17141700000000001</v>
      </c>
      <c r="AS158" s="21">
        <f>+([9]รายได้ค่าบริการ!AL42+[9]รายได้ค่าบริการอื่น!AL42)/10^6</f>
        <v>0.17397299999999999</v>
      </c>
      <c r="AT158" s="21">
        <f>+([9]รายได้ค่าบริการ!AM42+[9]รายได้ค่าบริการอื่น!AM42)/10^6</f>
        <v>0.17624799999999999</v>
      </c>
      <c r="AU158" s="29">
        <f t="shared" si="8"/>
        <v>2.0892900000000001</v>
      </c>
      <c r="AW158" s="10">
        <v>1009</v>
      </c>
      <c r="AX158" s="10" t="s">
        <v>17</v>
      </c>
      <c r="AY158" s="21">
        <f>+[9]ค่าติดตั้งสุทธิ!B75/10^6</f>
        <v>0.21650700000000001</v>
      </c>
      <c r="AZ158" s="21">
        <f>+[9]ค่าติดตั้งสุทธิ!C75/10^6</f>
        <v>2.6747E-2</v>
      </c>
      <c r="BA158" s="21">
        <f>+[9]ค่าติดตั้งสุทธิ!D75/10^6</f>
        <v>2.2068999999999998E-2</v>
      </c>
      <c r="BB158" s="21">
        <f>+[9]ค่าติดตั้งสุทธิ!E75/10^6</f>
        <v>2.3772000000000001E-2</v>
      </c>
      <c r="BC158" s="21">
        <f>+[9]ค่าติดตั้งสุทธิ!F75/10^6</f>
        <v>1.8994E-2</v>
      </c>
      <c r="BD158" s="21">
        <f>+[9]ค่าติดตั้งสุทธิ!G75/10^6</f>
        <v>5.0470000000000001E-2</v>
      </c>
      <c r="BE158" s="21">
        <f>+[9]ค่าติดตั้งสุทธิ!H75/10^6</f>
        <v>2.7088000000000001E-2</v>
      </c>
      <c r="BF158" s="21">
        <f>+[9]ค่าติดตั้งสุทธิ!I75/10^6</f>
        <v>1.8842000000000001E-2</v>
      </c>
      <c r="BG158" s="21">
        <f>+[9]ค่าติดตั้งสุทธิ!J75/10^6</f>
        <v>2.8091999999999999E-2</v>
      </c>
      <c r="BH158" s="21">
        <f>+[9]ค่าติดตั้งสุทธิ!K75/10^6</f>
        <v>2.0483999999999999E-2</v>
      </c>
      <c r="BI158" s="21">
        <f>+[9]ค่าติดตั้งสุทธิ!L75/10^6</f>
        <v>6.4519000000000007E-2</v>
      </c>
      <c r="BJ158" s="21">
        <f>+[9]ค่าติดตั้งสุทธิ!M75/10^6</f>
        <v>7.8333E-2</v>
      </c>
      <c r="BK158" s="29">
        <f t="shared" si="9"/>
        <v>0.59591700000000003</v>
      </c>
    </row>
    <row r="159" spans="1:63">
      <c r="A159" s="10">
        <v>1010</v>
      </c>
      <c r="B159" s="10" t="s">
        <v>19</v>
      </c>
      <c r="C159" s="21">
        <f>+'[9]รายได้-กศผ.'!R11/10^6</f>
        <v>2.5673417139898587</v>
      </c>
      <c r="D159" s="21">
        <f>+'[9]รายได้-กศผ.'!S11/10^6</f>
        <v>2.5897387987662612</v>
      </c>
      <c r="E159" s="21">
        <f>+'[9]รายได้-กศผ.'!T11/10^6</f>
        <v>2.6306263827951386</v>
      </c>
      <c r="F159" s="21">
        <f>+'[9]รายได้-กศผ.'!U11/10^6</f>
        <v>2.726454909991527</v>
      </c>
      <c r="G159" s="21">
        <f>+'[9]รายได้-กศผ.'!V11/10^6</f>
        <v>2.6368569687205867</v>
      </c>
      <c r="H159" s="21">
        <f>+'[9]รายได้-กศผ.'!W11/10^6</f>
        <v>2.6345595116565517</v>
      </c>
      <c r="I159" s="21">
        <f>+'[9]รายได้-กศผ.'!X11/10^6</f>
        <v>3.0263003253067873</v>
      </c>
      <c r="J159" s="21">
        <f>+'[9]รายได้-กศผ.'!Y11/10^6</f>
        <v>3.089063466142862</v>
      </c>
      <c r="K159" s="21">
        <f>+'[9]รายได้-กศผ.'!Z11/10^6</f>
        <v>2.9971685262925836</v>
      </c>
      <c r="L159" s="21">
        <f>+'[9]รายได้-กศผ.'!AA11/10^6</f>
        <v>2.5756654744074687</v>
      </c>
      <c r="M159" s="21">
        <f>+'[9]รายได้-กศผ.'!AB11/10^6</f>
        <v>2.5627571661682813</v>
      </c>
      <c r="N159" s="21">
        <f>+'[9]รายได้-กศผ.'!AC11/10^6</f>
        <v>2.7005767557620897</v>
      </c>
      <c r="O159" s="29">
        <f t="shared" si="6"/>
        <v>32.737109999999994</v>
      </c>
      <c r="Q159" s="10">
        <v>1010</v>
      </c>
      <c r="R159" s="10" t="s">
        <v>19</v>
      </c>
      <c r="S159" s="21">
        <f>+'[9]รายได้ค่าน้ำ-กศผ.'!R11/10^6</f>
        <v>2.3242017139898583</v>
      </c>
      <c r="T159" s="21">
        <f>+'[9]รายได้ค่าน้ำ-กศผ.'!S11/10^6</f>
        <v>2.3606227987662614</v>
      </c>
      <c r="U159" s="21">
        <f>+'[9]รายได้ค่าน้ำ-กศผ.'!T11/10^6</f>
        <v>2.3603323827951388</v>
      </c>
      <c r="V159" s="21">
        <f>+'[9]รายได้ค่าน้ำ-กศผ.'!U11/10^6</f>
        <v>2.4778969099915269</v>
      </c>
      <c r="W159" s="21">
        <f>+'[9]รายได้ค่าน้ำ-กศผ.'!V11/10^6</f>
        <v>2.4152549687205864</v>
      </c>
      <c r="X159" s="21">
        <f>+'[9]รายได้ค่าน้ำ-กศผ.'!W11/10^6</f>
        <v>2.3884735116565516</v>
      </c>
      <c r="Y159" s="21">
        <f>+'[9]รายได้ค่าน้ำ-กศผ.'!X11/10^6</f>
        <v>2.7950673253067873</v>
      </c>
      <c r="Z159" s="21">
        <f>+'[9]รายได้ค่าน้ำ-กศผ.'!Y11/10^6</f>
        <v>2.8353994661428623</v>
      </c>
      <c r="AA159" s="21">
        <f>+'[9]รายได้ค่าน้ำ-กศผ.'!Z11/10^6</f>
        <v>2.7499405262925833</v>
      </c>
      <c r="AB159" s="21">
        <f>+'[9]รายได้ค่าน้ำ-กศผ.'!AA11/10^6</f>
        <v>2.3472044744074689</v>
      </c>
      <c r="AC159" s="21">
        <f>+'[9]รายได้ค่าน้ำ-กศผ.'!AB11/10^6</f>
        <v>2.3215241661682815</v>
      </c>
      <c r="AD159" s="21">
        <f>+'[9]รายได้ค่าน้ำ-กศผ.'!AC11/10^6</f>
        <v>2.4382887557620894</v>
      </c>
      <c r="AE159" s="29">
        <f t="shared" si="7"/>
        <v>29.814206999999996</v>
      </c>
      <c r="AG159" s="10">
        <v>1010</v>
      </c>
      <c r="AH159" s="10" t="s">
        <v>19</v>
      </c>
      <c r="AI159" s="21">
        <f>+([9]รายได้ค่าบริการ!AB43+[9]รายได้ค่าบริการอื่น!AB43)/10^6</f>
        <v>0.21301999999999999</v>
      </c>
      <c r="AJ159" s="21">
        <f>+([9]รายได้ค่าบริการ!AC43+[9]รายได้ค่าบริการอื่น!AC43)/10^6</f>
        <v>0.21428</v>
      </c>
      <c r="AK159" s="21">
        <f>+([9]รายได้ค่าบริการ!AD43+[9]รายได้ค่าบริการอื่น!AD43)/10^6</f>
        <v>0.26456600000000002</v>
      </c>
      <c r="AL159" s="21">
        <f>+([9]รายได้ค่าบริการ!AE43+[9]รายได้ค่าบริการอื่น!AE43)/10^6</f>
        <v>0.216943</v>
      </c>
      <c r="AM159" s="21">
        <f>+([9]รายได้ค่าบริการ!AF43+[9]รายได้ค่าบริการอื่น!AF43)/10^6</f>
        <v>0.20952799999999999</v>
      </c>
      <c r="AN159" s="21">
        <f>+([9]รายได้ค่าบริการ!AG43+[9]รายได้ค่าบริการอื่น!AG43)/10^6</f>
        <v>0.222361</v>
      </c>
      <c r="AO159" s="21">
        <f>+([9]รายได้ค่าบริการ!AH43+[9]รายได้ค่าบริการอื่น!AH43)/10^6</f>
        <v>0.208479</v>
      </c>
      <c r="AP159" s="21">
        <f>+([9]รายได้ค่าบริการ!AI43+[9]รายได้ค่าบริการอื่น!AI43)/10^6</f>
        <v>0.23441300000000001</v>
      </c>
      <c r="AQ159" s="21">
        <f>+([9]รายได้ค่าบริการ!AJ43+[9]รายได้ค่าบริการอื่น!AJ43)/10^6</f>
        <v>0.21776100000000001</v>
      </c>
      <c r="AR159" s="21">
        <f>+([9]รายได้ค่าบริการ!AK43+[9]รายได้ค่าบริการอื่น!AK43)/10^6</f>
        <v>0.21301800000000001</v>
      </c>
      <c r="AS159" s="21">
        <f>+([9]รายได้ค่าบริการ!AL43+[9]รายได้ค่าบริการอื่น!AL43)/10^6</f>
        <v>0.22447800000000001</v>
      </c>
      <c r="AT159" s="21">
        <f>+([9]รายได้ค่าบริการ!AM43+[9]รายได้ค่าบริการอื่น!AM43)/10^6</f>
        <v>0.24640400000000001</v>
      </c>
      <c r="AU159" s="29">
        <f t="shared" si="8"/>
        <v>2.6852510000000001</v>
      </c>
      <c r="AW159" s="10">
        <v>1010</v>
      </c>
      <c r="AX159" s="10" t="s">
        <v>19</v>
      </c>
      <c r="AY159" s="21">
        <f>+[9]ค่าติดตั้งสุทธิ!B76/10^6</f>
        <v>3.0120000000000001E-2</v>
      </c>
      <c r="AZ159" s="21">
        <f>+[9]ค่าติดตั้งสุทธิ!C76/10^6</f>
        <v>1.4836E-2</v>
      </c>
      <c r="BA159" s="21">
        <f>+[9]ค่าติดตั้งสุทธิ!D76/10^6</f>
        <v>5.7279999999999996E-3</v>
      </c>
      <c r="BB159" s="21">
        <f>+[9]ค่าติดตั้งสุทธิ!E76/10^6</f>
        <v>3.1614999999999997E-2</v>
      </c>
      <c r="BC159" s="21">
        <f>+[9]ค่าติดตั้งสุทธิ!F76/10^6</f>
        <v>1.2074E-2</v>
      </c>
      <c r="BD159" s="21">
        <f>+[9]ค่าติดตั้งสุทธิ!G76/10^6</f>
        <v>2.3725E-2</v>
      </c>
      <c r="BE159" s="21">
        <f>+[9]ค่าติดตั้งสุทธิ!H76/10^6</f>
        <v>2.2754E-2</v>
      </c>
      <c r="BF159" s="21">
        <f>+[9]ค่าติดตั้งสุทธิ!I76/10^6</f>
        <v>1.9251000000000001E-2</v>
      </c>
      <c r="BG159" s="21">
        <f>+[9]ค่าติดตั้งสุทธิ!J76/10^6</f>
        <v>2.9467E-2</v>
      </c>
      <c r="BH159" s="21">
        <f>+[9]ค่าติดตั้งสุทธิ!K76/10^6</f>
        <v>1.5443E-2</v>
      </c>
      <c r="BI159" s="21">
        <f>+[9]ค่าติดตั้งสุทธิ!L76/10^6</f>
        <v>1.6754999999999999E-2</v>
      </c>
      <c r="BJ159" s="21">
        <f>+[9]ค่าติดตั้งสุทธิ!M76/10^6</f>
        <v>1.5882E-2</v>
      </c>
      <c r="BK159" s="29">
        <f t="shared" si="9"/>
        <v>0.23765</v>
      </c>
    </row>
    <row r="160" spans="1:63">
      <c r="A160" s="10">
        <v>1011</v>
      </c>
      <c r="B160" s="10" t="s">
        <v>20</v>
      </c>
      <c r="C160" s="21">
        <f>+'[9]รายได้-กศผ.'!R12/10^6</f>
        <v>1.5833796345727114</v>
      </c>
      <c r="D160" s="21">
        <f>+'[9]รายได้-กศผ.'!S12/10^6</f>
        <v>1.6558713716266993</v>
      </c>
      <c r="E160" s="21">
        <f>+'[9]รายได้-กศผ.'!T12/10^6</f>
        <v>1.6030581256469616</v>
      </c>
      <c r="F160" s="21">
        <f>+'[9]รายได้-กศผ.'!U12/10^6</f>
        <v>1.680140308712381</v>
      </c>
      <c r="G160" s="21">
        <f>+'[9]รายได้-กศผ.'!V12/10^6</f>
        <v>1.6682075418414231</v>
      </c>
      <c r="H160" s="21">
        <f>+'[9]รายได้-กศผ.'!W12/10^6</f>
        <v>1.6713640634985509</v>
      </c>
      <c r="I160" s="21">
        <f>+'[9]รายได้-กศผ.'!X12/10^6</f>
        <v>1.9335078529886158</v>
      </c>
      <c r="J160" s="21">
        <f>+'[9]รายได้-กศผ.'!Y12/10^6</f>
        <v>2.0607626857213424</v>
      </c>
      <c r="K160" s="21">
        <f>+'[9]รายได้-กศผ.'!Z12/10^6</f>
        <v>1.9416303770107886</v>
      </c>
      <c r="L160" s="21">
        <f>+'[9]รายได้-กศผ.'!AA12/10^6</f>
        <v>1.696061565033175</v>
      </c>
      <c r="M160" s="21">
        <f>+'[9]รายได้-กศผ.'!AB12/10^6</f>
        <v>1.6688281404342908</v>
      </c>
      <c r="N160" s="21">
        <f>+'[9]รายได้-กศผ.'!AC12/10^6</f>
        <v>1.6076483329130615</v>
      </c>
      <c r="O160" s="29">
        <f t="shared" si="6"/>
        <v>20.77046</v>
      </c>
      <c r="Q160" s="10">
        <v>1011</v>
      </c>
      <c r="R160" s="10" t="s">
        <v>20</v>
      </c>
      <c r="S160" s="21">
        <f>+'[9]รายได้ค่าน้ำ-กศผ.'!R12/10^6</f>
        <v>1.3953226345727112</v>
      </c>
      <c r="T160" s="21">
        <f>+'[9]รายได้ค่าน้ำ-กศผ.'!S12/10^6</f>
        <v>1.4311353716266992</v>
      </c>
      <c r="U160" s="21">
        <f>+'[9]รายได้ค่าน้ำ-กศผ.'!T12/10^6</f>
        <v>1.4227381256469616</v>
      </c>
      <c r="V160" s="21">
        <f>+'[9]รายได้ค่าน้ำ-กศผ.'!U12/10^6</f>
        <v>1.469549308712381</v>
      </c>
      <c r="W160" s="21">
        <f>+'[9]รายได้ค่าน้ำ-กศผ.'!V12/10^6</f>
        <v>1.4691625418414231</v>
      </c>
      <c r="X160" s="21">
        <f>+'[9]รายได้ค่าน้ำ-กศผ.'!W12/10^6</f>
        <v>1.4310250634985511</v>
      </c>
      <c r="Y160" s="21">
        <f>+'[9]รายได้ค่าน้ำ-กศผ.'!X12/10^6</f>
        <v>1.720221852988616</v>
      </c>
      <c r="Z160" s="21">
        <f>+'[9]รายได้ค่าน้ำ-กศผ.'!Y12/10^6</f>
        <v>1.8531246857213421</v>
      </c>
      <c r="AA160" s="21">
        <f>+'[9]รายได้ค่าน้ำ-กศผ.'!Z12/10^6</f>
        <v>1.7373913770107885</v>
      </c>
      <c r="AB160" s="21">
        <f>+'[9]รายได้ค่าน้ำ-กศผ.'!AA12/10^6</f>
        <v>1.481840565033175</v>
      </c>
      <c r="AC160" s="21">
        <f>+'[9]รายได้ค่าน้ำ-กศผ.'!AB12/10^6</f>
        <v>1.4534491404342909</v>
      </c>
      <c r="AD160" s="21">
        <f>+'[9]รายได้ค่าน้ำ-กศผ.'!AC12/10^6</f>
        <v>1.4025713329130578</v>
      </c>
      <c r="AE160" s="29">
        <f t="shared" si="7"/>
        <v>18.267531999999996</v>
      </c>
      <c r="AG160" s="10">
        <v>1011</v>
      </c>
      <c r="AH160" s="10" t="s">
        <v>20</v>
      </c>
      <c r="AI160" s="21">
        <f>+([9]รายได้ค่าบริการ!AB44+[9]รายได้ค่าบริการอื่น!AB44)/10^6</f>
        <v>0.170012</v>
      </c>
      <c r="AJ160" s="21">
        <f>+([9]รายได้ค่าบริการ!AC44+[9]รายได้ค่าบริการอื่น!AC44)/10^6</f>
        <v>0.16887099999999999</v>
      </c>
      <c r="AK160" s="21">
        <f>+([9]รายได้ค่าบริการ!AD44+[9]รายได้ค่าบริการอื่น!AD44)/10^6</f>
        <v>0.16945299999999999</v>
      </c>
      <c r="AL160" s="21">
        <f>+([9]รายได้ค่าบริการ!AE44+[9]รายได้ค่าบริการอื่น!AE44)/10^6</f>
        <v>0.169962</v>
      </c>
      <c r="AM160" s="21">
        <f>+([9]รายได้ค่าบริการ!AF44+[9]รายได้ค่าบริการอื่น!AF44)/10^6</f>
        <v>0.16900399999999999</v>
      </c>
      <c r="AN160" s="21">
        <f>+([9]รายได้ค่าบริการ!AG44+[9]รายได้ค่าบริการอื่น!AG44)/10^6</f>
        <v>0.17347000000000001</v>
      </c>
      <c r="AO160" s="21">
        <f>+([9]รายได้ค่าบริการ!AH44+[9]รายได้ค่าบริการอื่น!AH44)/10^6</f>
        <v>0.172961</v>
      </c>
      <c r="AP160" s="21">
        <f>+([9]รายได้ค่าบริการ!AI44+[9]รายได้ค่าบริการอื่น!AI44)/10^6</f>
        <v>0.17629900000000001</v>
      </c>
      <c r="AQ160" s="21">
        <f>+([9]รายได้ค่าบริการ!AJ44+[9]รายได้ค่าบริการอื่น!AJ44)/10^6</f>
        <v>0.178065</v>
      </c>
      <c r="AR160" s="21">
        <f>+([9]รายได้ค่าบริการ!AK44+[9]รายได้ค่าบริการอื่น!AK44)/10^6</f>
        <v>0.17780099999999999</v>
      </c>
      <c r="AS160" s="21">
        <f>+([9]รายได้ค่าบริการ!AL44+[9]รายได้ค่าบริการอื่น!AL44)/10^6</f>
        <v>0.18385899999999999</v>
      </c>
      <c r="AT160" s="21">
        <f>+([9]รายได้ค่าบริการ!AM44+[9]รายได้ค่าบริการอื่น!AM44)/10^6</f>
        <v>0.17339299999999999</v>
      </c>
      <c r="AU160" s="29">
        <f t="shared" si="8"/>
        <v>2.0831499999999998</v>
      </c>
      <c r="AW160" s="10">
        <v>1011</v>
      </c>
      <c r="AX160" s="10" t="s">
        <v>20</v>
      </c>
      <c r="AY160" s="21">
        <f>+[9]ค่าติดตั้งสุทธิ!B77/10^6</f>
        <v>1.8044999999999999E-2</v>
      </c>
      <c r="AZ160" s="21">
        <f>+[9]ค่าติดตั้งสุทธิ!C77/10^6</f>
        <v>5.5864999999999998E-2</v>
      </c>
      <c r="BA160" s="21">
        <f>+[9]ค่าติดตั้งสุทธิ!D77/10^6</f>
        <v>1.0867E-2</v>
      </c>
      <c r="BB160" s="21">
        <f>+[9]ค่าติดตั้งสุทธิ!E77/10^6</f>
        <v>4.0628999999999998E-2</v>
      </c>
      <c r="BC160" s="21">
        <f>+[9]ค่าติดตั้งสุทธิ!F77/10^6</f>
        <v>3.0041000000000002E-2</v>
      </c>
      <c r="BD160" s="21">
        <f>+[9]ค่าติดตั้งสุทธิ!G77/10^6</f>
        <v>6.6868999999999998E-2</v>
      </c>
      <c r="BE160" s="21">
        <f>+[9]ค่าติดตั้งสุทธิ!H77/10^6</f>
        <v>4.0325E-2</v>
      </c>
      <c r="BF160" s="21">
        <f>+[9]ค่าติดตั้งสุทธิ!I77/10^6</f>
        <v>3.1338999999999999E-2</v>
      </c>
      <c r="BG160" s="21">
        <f>+[9]ค่าติดตั้งสุทธิ!J77/10^6</f>
        <v>2.6173999999999999E-2</v>
      </c>
      <c r="BH160" s="21">
        <f>+[9]ค่าติดตั้งสุทธิ!K77/10^6</f>
        <v>3.6420000000000001E-2</v>
      </c>
      <c r="BI160" s="21">
        <f>+[9]ค่าติดตั้งสุทธิ!L77/10^6</f>
        <v>3.1519999999999999E-2</v>
      </c>
      <c r="BJ160" s="21">
        <f>+[9]ค่าติดตั้งสุทธิ!M77/10^6</f>
        <v>3.1685999999999999E-2</v>
      </c>
      <c r="BK160" s="29">
        <f t="shared" si="9"/>
        <v>0.41977999999999999</v>
      </c>
    </row>
    <row r="161" spans="1:63">
      <c r="A161" s="10">
        <v>1012</v>
      </c>
      <c r="B161" s="10" t="s">
        <v>21</v>
      </c>
      <c r="C161" s="21">
        <f>+'[9]รายได้-กศผ.'!R13/10^6</f>
        <v>5.2049454910058621</v>
      </c>
      <c r="D161" s="21">
        <f>+'[9]รายได้-กศผ.'!S13/10^6</f>
        <v>5.2890038120257028</v>
      </c>
      <c r="E161" s="21">
        <f>+'[9]รายได้-กศผ.'!T13/10^6</f>
        <v>5.2271838777871746</v>
      </c>
      <c r="F161" s="21">
        <f>+'[9]รายได้-กศผ.'!U13/10^6</f>
        <v>5.3178611800930211</v>
      </c>
      <c r="G161" s="21">
        <f>+'[9]รายได้-กศผ.'!V13/10^6</f>
        <v>5.3954037459639466</v>
      </c>
      <c r="H161" s="21">
        <f>+'[9]รายได้-กศผ.'!W13/10^6</f>
        <v>5.2706893050627945</v>
      </c>
      <c r="I161" s="21">
        <f>+'[9]รายได้-กศผ.'!X13/10^6</f>
        <v>5.8814143619736656</v>
      </c>
      <c r="J161" s="21">
        <f>+'[9]รายได้-กศผ.'!Y13/10^6</f>
        <v>6.4134032408592097</v>
      </c>
      <c r="K161" s="21">
        <f>+'[9]รายได้-กศผ.'!Z13/10^6</f>
        <v>6.0380090201571308</v>
      </c>
      <c r="L161" s="21">
        <f>+'[9]รายได้-กศผ.'!AA13/10^6</f>
        <v>5.6876341228987339</v>
      </c>
      <c r="M161" s="21">
        <f>+'[9]รายได้-กศผ.'!AB13/10^6</f>
        <v>5.6996424482667214</v>
      </c>
      <c r="N161" s="21">
        <f>+'[9]รายได้-กศผ.'!AC13/10^6</f>
        <v>5.804499393906033</v>
      </c>
      <c r="O161" s="29">
        <f t="shared" si="6"/>
        <v>67.229690000000005</v>
      </c>
      <c r="Q161" s="10">
        <v>1012</v>
      </c>
      <c r="R161" s="10" t="s">
        <v>21</v>
      </c>
      <c r="S161" s="21">
        <f>+'[9]รายได้ค่าน้ำ-กศผ.'!R13/10^6</f>
        <v>4.6257444910058618</v>
      </c>
      <c r="T161" s="21">
        <f>+'[9]รายได้ค่าน้ำ-กศผ.'!S13/10^6</f>
        <v>4.6879788120257029</v>
      </c>
      <c r="U161" s="21">
        <f>+'[9]รายได้ค่าน้ำ-กศผ.'!T13/10^6</f>
        <v>4.6350088777871745</v>
      </c>
      <c r="V161" s="21">
        <f>+'[9]รายได้ค่าน้ำ-กศผ.'!U13/10^6</f>
        <v>4.7558441800930211</v>
      </c>
      <c r="W161" s="21">
        <f>+'[9]รายได้ค่าน้ำ-กศผ.'!V13/10^6</f>
        <v>4.7775797459639469</v>
      </c>
      <c r="X161" s="21">
        <f>+'[9]รายได้ค่าน้ำ-กศผ.'!W13/10^6</f>
        <v>4.5571303050627945</v>
      </c>
      <c r="Y161" s="21">
        <f>+'[9]รายได้ค่าน้ำ-กศผ.'!X13/10^6</f>
        <v>5.3010453619736655</v>
      </c>
      <c r="Z161" s="21">
        <f>+'[9]รายได้ค่าน้ำ-กศผ.'!Y13/10^6</f>
        <v>5.7595372408592098</v>
      </c>
      <c r="AA161" s="21">
        <f>+'[9]รายได้ค่าน้ำ-กศผ.'!Z13/10^6</f>
        <v>5.4198910201571309</v>
      </c>
      <c r="AB161" s="21">
        <f>+'[9]รายได้ค่าน้ำ-กศผ.'!AA13/10^6</f>
        <v>5.098212122898734</v>
      </c>
      <c r="AC161" s="21">
        <f>+'[9]รายได้ค่าน้ำ-กศผ.'!AB13/10^6</f>
        <v>5.0562574482667211</v>
      </c>
      <c r="AD161" s="21">
        <f>+'[9]รายได้ค่าน้ำ-กศผ.'!AC13/10^6</f>
        <v>5.1790103939060472</v>
      </c>
      <c r="AE161" s="29">
        <f t="shared" si="7"/>
        <v>59.853240000000014</v>
      </c>
      <c r="AG161" s="10">
        <v>1012</v>
      </c>
      <c r="AH161" s="10" t="s">
        <v>21</v>
      </c>
      <c r="AI161" s="21">
        <f>+([9]รายได้ค่าบริการ!AB45+[9]รายได้ค่าบริการอื่น!AB45)/10^6</f>
        <v>0.51163800000000004</v>
      </c>
      <c r="AJ161" s="21">
        <f>+([9]รายได้ค่าบริการ!AC45+[9]รายได้ค่าบริการอื่น!AC45)/10^6</f>
        <v>0.52088000000000001</v>
      </c>
      <c r="AK161" s="21">
        <f>+([9]รายได้ค่าบริการ!AD45+[9]รายได้ค่าบริการอื่น!AD45)/10^6</f>
        <v>0.52354800000000001</v>
      </c>
      <c r="AL161" s="21">
        <f>+([9]รายได้ค่าบริการ!AE45+[9]รายได้ค่าบริการอื่น!AE45)/10^6</f>
        <v>0.51227400000000001</v>
      </c>
      <c r="AM161" s="21">
        <f>+([9]รายได้ค่าบริการ!AF45+[9]รายได้ค่าบริการอื่น!AF45)/10^6</f>
        <v>0.520204</v>
      </c>
      <c r="AN161" s="21">
        <f>+([9]รายได้ค่าบริการ!AG45+[9]รายได้ค่าบริการอื่น!AG45)/10^6</f>
        <v>0.536049</v>
      </c>
      <c r="AO161" s="21">
        <f>+([9]รายได้ค่าบริการ!AH45+[9]รายได้ค่าบริการอื่น!AH45)/10^6</f>
        <v>0.53231300000000004</v>
      </c>
      <c r="AP161" s="21">
        <f>+([9]รายได้ค่าบริการ!AI45+[9]รายได้ค่าบริการอื่น!AI45)/10^6</f>
        <v>0.53752100000000003</v>
      </c>
      <c r="AQ161" s="21">
        <f>+([9]รายได้ค่าบริการ!AJ45+[9]รายได้ค่าบริการอื่น!AJ45)/10^6</f>
        <v>0.55955699999999997</v>
      </c>
      <c r="AR161" s="21">
        <f>+([9]รายได้ค่าบริการ!AK45+[9]รายได้ค่าบริการอื่น!AK45)/10^6</f>
        <v>0.54728900000000003</v>
      </c>
      <c r="AS161" s="21">
        <f>+([9]รายได้ค่าบริการ!AL45+[9]รายได้ค่าบริการอื่น!AL45)/10^6</f>
        <v>0.56152500000000005</v>
      </c>
      <c r="AT161" s="21">
        <f>+([9]รายได้ค่าบริการ!AM45+[9]รายได้ค่าบริการอื่น!AM45)/10^6</f>
        <v>0.55243399999999998</v>
      </c>
      <c r="AU161" s="29">
        <f t="shared" si="8"/>
        <v>6.4152319999999996</v>
      </c>
      <c r="AW161" s="10">
        <v>1012</v>
      </c>
      <c r="AX161" s="10" t="s">
        <v>21</v>
      </c>
      <c r="AY161" s="21">
        <f>+[9]ค่าติดตั้งสุทธิ!B78/10^6</f>
        <v>6.7562999999999998E-2</v>
      </c>
      <c r="AZ161" s="21">
        <f>+[9]ค่าติดตั้งสุทธิ!C78/10^6</f>
        <v>8.0144999999999994E-2</v>
      </c>
      <c r="BA161" s="21">
        <f>+[9]ค่าติดตั้งสุทธิ!D78/10^6</f>
        <v>6.8626999999999994E-2</v>
      </c>
      <c r="BB161" s="21">
        <f>+[9]ค่าติดตั้งสุทธิ!E78/10^6</f>
        <v>4.9743000000000002E-2</v>
      </c>
      <c r="BC161" s="21">
        <f>+[9]ค่าติดตั้งสุทธิ!F78/10^6</f>
        <v>9.7619999999999998E-2</v>
      </c>
      <c r="BD161" s="21">
        <f>+[9]ค่าติดตั้งสุทธิ!G78/10^6</f>
        <v>0.17751</v>
      </c>
      <c r="BE161" s="21">
        <f>+[9]ค่าติดตั้งสุทธิ!H78/10^6</f>
        <v>4.8056000000000001E-2</v>
      </c>
      <c r="BF161" s="21">
        <f>+[9]ค่าติดตั้งสุทธิ!I78/10^6</f>
        <v>0.116345</v>
      </c>
      <c r="BG161" s="21">
        <f>+[9]ค่าติดตั้งสุทธิ!J78/10^6</f>
        <v>5.8561000000000002E-2</v>
      </c>
      <c r="BH161" s="21">
        <f>+[9]ค่าติดตั้งสุทธิ!K78/10^6</f>
        <v>4.2132999999999997E-2</v>
      </c>
      <c r="BI161" s="21">
        <f>+[9]ค่าติดตั้งสุทธิ!L78/10^6</f>
        <v>8.1860000000000002E-2</v>
      </c>
      <c r="BJ161" s="21">
        <f>+[9]ค่าติดตั้งสุทธิ!M78/10^6</f>
        <v>7.3055999999999996E-2</v>
      </c>
      <c r="BK161" s="29">
        <f t="shared" si="9"/>
        <v>0.96121899999999993</v>
      </c>
    </row>
    <row r="162" spans="1:63">
      <c r="A162" s="10">
        <v>1013</v>
      </c>
      <c r="B162" s="10" t="s">
        <v>22</v>
      </c>
      <c r="C162" s="21">
        <f>+'[9]รายได้-กศผ.'!R14/10^6</f>
        <v>0.28317277915975325</v>
      </c>
      <c r="D162" s="21">
        <f>+'[9]รายได้-กศผ.'!S14/10^6</f>
        <v>0.29585758680738805</v>
      </c>
      <c r="E162" s="21">
        <f>+'[9]รายได้-กศผ.'!T14/10^6</f>
        <v>0.2999542274204211</v>
      </c>
      <c r="F162" s="21">
        <f>+'[9]รายได้-กศผ.'!U14/10^6</f>
        <v>0.31811499466056681</v>
      </c>
      <c r="G162" s="21">
        <f>+'[9]รายได้-กศผ.'!V14/10^6</f>
        <v>0.2988016074583088</v>
      </c>
      <c r="H162" s="21">
        <f>+'[9]รายได้-กศผ.'!W14/10^6</f>
        <v>0.30983240356431191</v>
      </c>
      <c r="I162" s="21">
        <f>+'[9]รายได้-กศผ.'!X14/10^6</f>
        <v>0.39392426915938983</v>
      </c>
      <c r="J162" s="21">
        <f>+'[9]รายได้-กศผ.'!Y14/10^6</f>
        <v>0.38261147017252467</v>
      </c>
      <c r="K162" s="21">
        <f>+'[9]รายได้-กศผ.'!Z14/10^6</f>
        <v>0.37758769847177409</v>
      </c>
      <c r="L162" s="21">
        <f>+'[9]รายได้-กศผ.'!AA14/10^6</f>
        <v>0.32859027578999389</v>
      </c>
      <c r="M162" s="21">
        <f>+'[9]รายได้-กศผ.'!AB14/10^6</f>
        <v>0.31533723512371858</v>
      </c>
      <c r="N162" s="21">
        <f>+'[9]รายได้-กศผ.'!AC14/10^6</f>
        <v>0.33381545221184927</v>
      </c>
      <c r="O162" s="29">
        <f t="shared" si="6"/>
        <v>3.9375999999999998</v>
      </c>
      <c r="Q162" s="10">
        <v>1013</v>
      </c>
      <c r="R162" s="10" t="s">
        <v>22</v>
      </c>
      <c r="S162" s="21">
        <f>+'[9]รายได้ค่าน้ำ-กศผ.'!R14/10^6</f>
        <v>0.24717377915975322</v>
      </c>
      <c r="T162" s="21">
        <f>+'[9]รายได้ค่าน้ำ-กศผ.'!S14/10^6</f>
        <v>0.26159658680738807</v>
      </c>
      <c r="U162" s="21">
        <f>+'[9]รายได้ค่าน้ำ-กศผ.'!T14/10^6</f>
        <v>0.25907722742042111</v>
      </c>
      <c r="V162" s="21">
        <f>+'[9]รายได้ค่าน้ำ-กศผ.'!U14/10^6</f>
        <v>0.27304299466056681</v>
      </c>
      <c r="W162" s="21">
        <f>+'[9]รายได้ค่าน้ำ-กศผ.'!V14/10^6</f>
        <v>0.25804760745830879</v>
      </c>
      <c r="X162" s="21">
        <f>+'[9]รายได้ค่าน้ำ-กศผ.'!W14/10^6</f>
        <v>0.2682464035643119</v>
      </c>
      <c r="Y162" s="21">
        <f>+'[9]รายได้ค่าน้ำ-กศผ.'!X14/10^6</f>
        <v>0.35462626915938983</v>
      </c>
      <c r="Z162" s="21">
        <f>+'[9]รายได้ค่าน้ำ-กศผ.'!Y14/10^6</f>
        <v>0.34085247017252468</v>
      </c>
      <c r="AA162" s="21">
        <f>+'[9]รายได้ค่าน้ำ-กศผ.'!Z14/10^6</f>
        <v>0.33293369847177412</v>
      </c>
      <c r="AB162" s="21">
        <f>+'[9]รายได้ค่าน้ำ-กศผ.'!AA14/10^6</f>
        <v>0.28899727578999385</v>
      </c>
      <c r="AC162" s="21">
        <f>+'[9]รายได้ค่าน้ำ-กศผ.'!AB14/10^6</f>
        <v>0.27642123512371858</v>
      </c>
      <c r="AD162" s="21">
        <f>+'[9]รายได้ค่าน้ำ-กศผ.'!AC14/10^6</f>
        <v>0.29019345221184883</v>
      </c>
      <c r="AE162" s="29">
        <f t="shared" si="7"/>
        <v>3.4512089999999995</v>
      </c>
      <c r="AG162" s="10">
        <v>1013</v>
      </c>
      <c r="AH162" s="10" t="s">
        <v>22</v>
      </c>
      <c r="AI162" s="21">
        <f>+([9]รายได้ค่าบริการ!AB46+[9]รายได้ค่าบริการอื่น!AB46)/10^6</f>
        <v>3.4334000000000003E-2</v>
      </c>
      <c r="AJ162" s="21">
        <f>+([9]รายได้ค่าบริการ!AC46+[9]รายได้ค่าบริการอื่น!AC46)/10^6</f>
        <v>3.4374000000000002E-2</v>
      </c>
      <c r="AK162" s="21">
        <f>+([9]รายได้ค่าบริการ!AD46+[9]รายได้ค่าบริการอื่น!AD46)/10^6</f>
        <v>3.4257999999999997E-2</v>
      </c>
      <c r="AL162" s="21">
        <f>+([9]รายได้ค่าบริการ!AE46+[9]รายได้ค่าบริการอื่น!AE46)/10^6</f>
        <v>3.4055000000000002E-2</v>
      </c>
      <c r="AM162" s="21">
        <f>+([9]รายได้ค่าบริการ!AF46+[9]รายได้ค่าบริการอื่น!AF46)/10^6</f>
        <v>3.4355999999999998E-2</v>
      </c>
      <c r="AN162" s="21">
        <f>+([9]รายได้ค่าบริการ!AG46+[9]รายได้ค่าบริการอื่น!AG46)/10^6</f>
        <v>3.5185000000000001E-2</v>
      </c>
      <c r="AO162" s="21">
        <f>+([9]รายได้ค่าบริการ!AH46+[9]รายได้ค่าบริการอื่น!AH46)/10^6</f>
        <v>3.5212E-2</v>
      </c>
      <c r="AP162" s="21">
        <f>+([9]รายได้ค่าบริการ!AI46+[9]รายได้ค่าบริการอื่น!AI46)/10^6</f>
        <v>3.542E-2</v>
      </c>
      <c r="AQ162" s="21">
        <f>+([9]รายได้ค่าบริการ!AJ46+[9]รายได้ค่าบริการอื่น!AJ46)/10^6</f>
        <v>3.6068999999999997E-2</v>
      </c>
      <c r="AR162" s="21">
        <f>+([9]รายได้ค่าบริการ!AK46+[9]รายได้ค่าบริการอื่น!AK46)/10^6</f>
        <v>3.6652999999999998E-2</v>
      </c>
      <c r="AS162" s="21">
        <f>+([9]รายได้ค่าบริการ!AL46+[9]รายได้ค่าบริการอื่น!AL46)/10^6</f>
        <v>3.6199000000000002E-2</v>
      </c>
      <c r="AT162" s="21">
        <f>+([9]รายได้ค่าบริการ!AM46+[9]รายได้ค่าบริการอื่น!AM46)/10^6</f>
        <v>3.6262999999999997E-2</v>
      </c>
      <c r="AU162" s="29">
        <f t="shared" si="8"/>
        <v>0.42237799999999998</v>
      </c>
      <c r="AW162" s="10">
        <v>1013</v>
      </c>
      <c r="AX162" s="10" t="s">
        <v>22</v>
      </c>
      <c r="AY162" s="21">
        <f>+[9]ค่าติดตั้งสุทธิ!B79/10^6</f>
        <v>1.665E-3</v>
      </c>
      <c r="AZ162" s="21">
        <f>+[9]ค่าติดตั้งสุทธิ!C79/10^6</f>
        <v>-1.13E-4</v>
      </c>
      <c r="BA162" s="21">
        <f>+[9]ค่าติดตั้งสุทธิ!D79/10^6</f>
        <v>6.6189999999999999E-3</v>
      </c>
      <c r="BB162" s="21">
        <f>+[9]ค่าติดตั้งสุทธิ!E79/10^6</f>
        <v>1.1017000000000001E-2</v>
      </c>
      <c r="BC162" s="21">
        <f>+[9]ค่าติดตั้งสุทธิ!F79/10^6</f>
        <v>6.398E-3</v>
      </c>
      <c r="BD162" s="21">
        <f>+[9]ค่าติดตั้งสุทธิ!G79/10^6</f>
        <v>6.4009999999999996E-3</v>
      </c>
      <c r="BE162" s="21">
        <f>+[9]ค่าติดตั้งสุทธิ!H79/10^6</f>
        <v>4.0860000000000002E-3</v>
      </c>
      <c r="BF162" s="21">
        <f>+[9]ค่าติดตั้งสุทธิ!I79/10^6</f>
        <v>6.339E-3</v>
      </c>
      <c r="BG162" s="21">
        <f>+[9]ค่าติดตั้งสุทธิ!J79/10^6</f>
        <v>8.5850000000000006E-3</v>
      </c>
      <c r="BH162" s="21">
        <f>+[9]ค่าติดตั้งสุทธิ!K79/10^6</f>
        <v>2.9399999999999999E-3</v>
      </c>
      <c r="BI162" s="21">
        <f>+[9]ค่าติดตั้งสุทธิ!L79/10^6</f>
        <v>2.7169999999999998E-3</v>
      </c>
      <c r="BJ162" s="21">
        <f>+[9]ค่าติดตั้งสุทธิ!M79/10^6</f>
        <v>7.3559999999999997E-3</v>
      </c>
      <c r="BK162" s="29">
        <f t="shared" si="9"/>
        <v>6.4009999999999997E-2</v>
      </c>
    </row>
    <row r="163" spans="1:63">
      <c r="A163" s="10">
        <v>1014</v>
      </c>
      <c r="B163" s="10" t="s">
        <v>23</v>
      </c>
      <c r="C163" s="21">
        <f>+'[9]รายได้-กศผ.'!R15/10^6</f>
        <v>13.802779475595605</v>
      </c>
      <c r="D163" s="21">
        <f>+'[9]รายได้-กศผ.'!S15/10^6</f>
        <v>13.805220244366678</v>
      </c>
      <c r="E163" s="21">
        <f>+'[9]รายได้-กศผ.'!T15/10^6</f>
        <v>13.692659575222081</v>
      </c>
      <c r="F163" s="21">
        <f>+'[9]รายได้-กศผ.'!U15/10^6</f>
        <v>14.13864824824614</v>
      </c>
      <c r="G163" s="21">
        <f>+'[9]รายได้-กศผ.'!V15/10^6</f>
        <v>13.711165485672536</v>
      </c>
      <c r="H163" s="21">
        <f>+'[9]รายได้-กศผ.'!W15/10^6</f>
        <v>13.493389025476368</v>
      </c>
      <c r="I163" s="21">
        <f>+'[9]รายได้-กศผ.'!X15/10^6</f>
        <v>15.310482991917558</v>
      </c>
      <c r="J163" s="21">
        <f>+'[9]รายได้-กศผ.'!Y15/10^6</f>
        <v>16.109360086534803</v>
      </c>
      <c r="K163" s="21">
        <f>+'[9]รายได้-กศผ.'!Z15/10^6</f>
        <v>15.415355206835601</v>
      </c>
      <c r="L163" s="21">
        <f>+'[9]รายได้-กศผ.'!AA15/10^6</f>
        <v>14.723480151230529</v>
      </c>
      <c r="M163" s="21">
        <f>+'[9]รายได้-กศผ.'!AB15/10^6</f>
        <v>13.87836982253952</v>
      </c>
      <c r="N163" s="21">
        <f>+'[9]รายได้-กศผ.'!AC15/10^6</f>
        <v>14.635689686362589</v>
      </c>
      <c r="O163" s="29">
        <f t="shared" si="6"/>
        <v>172.7166</v>
      </c>
      <c r="Q163" s="10">
        <v>1014</v>
      </c>
      <c r="R163" s="10" t="s">
        <v>23</v>
      </c>
      <c r="S163" s="21">
        <f>+'[9]รายได้ค่าน้ำ-กศผ.'!R15/10^6</f>
        <v>12.299520475595605</v>
      </c>
      <c r="T163" s="21">
        <f>+'[9]รายได้ค่าน้ำ-กศผ.'!S15/10^6</f>
        <v>12.496396244366677</v>
      </c>
      <c r="U163" s="21">
        <f>+'[9]รายได้ค่าน้ำ-กศผ.'!T15/10^6</f>
        <v>12.422009575222081</v>
      </c>
      <c r="V163" s="21">
        <f>+'[9]รายได้ค่าน้ำ-กศผ.'!U15/10^6</f>
        <v>12.75172124824614</v>
      </c>
      <c r="W163" s="21">
        <f>+'[9]รายได้ค่าน้ำ-กศผ.'!V15/10^6</f>
        <v>12.393170485672535</v>
      </c>
      <c r="X163" s="21">
        <f>+'[9]รายได้ค่าน้ำ-กศผ.'!W15/10^6</f>
        <v>12.183933025476367</v>
      </c>
      <c r="Y163" s="21">
        <f>+'[9]รายได้ค่าน้ำ-กศผ.'!X15/10^6</f>
        <v>14.009220991917559</v>
      </c>
      <c r="Z163" s="21">
        <f>+'[9]รายได้ค่าน้ำ-กศผ.'!Y15/10^6</f>
        <v>14.819243086534804</v>
      </c>
      <c r="AA163" s="21">
        <f>+'[9]รายได้ค่าน้ำ-กศผ.'!Z15/10^6</f>
        <v>13.890956206835602</v>
      </c>
      <c r="AB163" s="21">
        <f>+'[9]รายได้ค่าน้ำ-กศผ.'!AA15/10^6</f>
        <v>13.39182715123053</v>
      </c>
      <c r="AC163" s="21">
        <f>+'[9]รายได้ค่าน้ำ-กศผ.'!AB15/10^6</f>
        <v>12.47702682253952</v>
      </c>
      <c r="AD163" s="21">
        <f>+'[9]รายได้ค่าน้ำ-กศผ.'!AC15/10^6</f>
        <v>13.128706686362589</v>
      </c>
      <c r="AE163" s="29">
        <f t="shared" si="7"/>
        <v>156.263732</v>
      </c>
      <c r="AG163" s="10">
        <v>1014</v>
      </c>
      <c r="AH163" s="10" t="s">
        <v>23</v>
      </c>
      <c r="AI163" s="21">
        <f>+([9]รายได้ค่าบริการ!AB47+[9]รายได้ค่าบริการอื่น!AB47)/10^6</f>
        <v>1.2475780000000001</v>
      </c>
      <c r="AJ163" s="21">
        <f>+([9]รายได้ค่าบริการ!AC47+[9]รายได้ค่าบริการอื่น!AC47)/10^6</f>
        <v>1.2545710000000001</v>
      </c>
      <c r="AK163" s="21">
        <f>+([9]รายได้ค่าบริการ!AD47+[9]รายได้ค่าบริการอื่น!AD47)/10^6</f>
        <v>1.2562450000000001</v>
      </c>
      <c r="AL163" s="21">
        <f>+([9]รายได้ค่าบริการ!AE47+[9]รายได้ค่าบริการอื่น!AE47)/10^6</f>
        <v>1.253692</v>
      </c>
      <c r="AM163" s="21">
        <f>+([9]รายได้ค่าบริการ!AF47+[9]รายได้ค่าบริการอื่น!AF47)/10^6</f>
        <v>1.2577860000000001</v>
      </c>
      <c r="AN163" s="21">
        <f>+([9]รายได้ค่าบริการ!AG47+[9]รายได้ค่าบริการอื่น!AG47)/10^6</f>
        <v>1.267781</v>
      </c>
      <c r="AO163" s="21">
        <f>+([9]รายได้ค่าบริการ!AH47+[9]รายได้ค่าบริการอื่น!AH47)/10^6</f>
        <v>1.256548</v>
      </c>
      <c r="AP163" s="21">
        <f>+([9]รายได้ค่าบริการ!AI47+[9]รายได้ค่าบริการอื่น!AI47)/10^6</f>
        <v>1.2774430000000001</v>
      </c>
      <c r="AQ163" s="21">
        <f>+([9]รายได้ค่าบริการ!AJ47+[9]รายได้ค่าบริการอื่น!AJ47)/10^6</f>
        <v>1.283137</v>
      </c>
      <c r="AR163" s="21">
        <f>+([9]รายได้ค่าบริการ!AK47+[9]รายได้ค่าบริการอื่น!AK47)/10^6</f>
        <v>1.2780499999999999</v>
      </c>
      <c r="AS163" s="21">
        <f>+([9]รายได้ค่าบริการ!AL47+[9]รายได้ค่าบริการอื่น!AL47)/10^6</f>
        <v>1.274116</v>
      </c>
      <c r="AT163" s="21">
        <f>+([9]รายได้ค่าบริการ!AM47+[9]รายได้ค่าบริการอื่น!AM47)/10^6</f>
        <v>1.2848729999999999</v>
      </c>
      <c r="AU163" s="29">
        <f t="shared" si="8"/>
        <v>15.19182</v>
      </c>
      <c r="AW163" s="10">
        <v>1014</v>
      </c>
      <c r="AX163" s="10" t="s">
        <v>23</v>
      </c>
      <c r="AY163" s="21">
        <f>+[9]ค่าติดตั้งสุทธิ!B80/10^6</f>
        <v>0.25568099999999999</v>
      </c>
      <c r="AZ163" s="21">
        <f>+[9]ค่าติดตั้งสุทธิ!C80/10^6</f>
        <v>5.4253000000000003E-2</v>
      </c>
      <c r="BA163" s="21">
        <f>+[9]ค่าติดตั้งสุทธิ!D80/10^6</f>
        <v>1.4404999999999999E-2</v>
      </c>
      <c r="BB163" s="21">
        <f>+[9]ค่าติดตั้งสุทธิ!E80/10^6</f>
        <v>0.13323499999999999</v>
      </c>
      <c r="BC163" s="21">
        <f>+[9]ค่าติดตั้งสุทธิ!F80/10^6</f>
        <v>6.0208999999999999E-2</v>
      </c>
      <c r="BD163" s="21">
        <f>+[9]ค่าติดตั้งสุทธิ!G80/10^6</f>
        <v>4.1674999999999997E-2</v>
      </c>
      <c r="BE163" s="21">
        <f>+[9]ค่าติดตั้งสุทธิ!H80/10^6</f>
        <v>4.4713999999999997E-2</v>
      </c>
      <c r="BF163" s="21">
        <f>+[9]ค่าติดตั้งสุทธิ!I80/10^6</f>
        <v>1.2674E-2</v>
      </c>
      <c r="BG163" s="21">
        <f>+[9]ค่าติดตั้งสุทธิ!J80/10^6</f>
        <v>0.241262</v>
      </c>
      <c r="BH163" s="21">
        <f>+[9]ค่าติดตั้งสุทธิ!K80/10^6</f>
        <v>5.3602999999999998E-2</v>
      </c>
      <c r="BI163" s="21">
        <f>+[9]ค่าติดตั้งสุทธิ!L80/10^6</f>
        <v>0.12722700000000001</v>
      </c>
      <c r="BJ163" s="21">
        <f>+[9]ค่าติดตั้งสุทธิ!M80/10^6</f>
        <v>0.22211</v>
      </c>
      <c r="BK163" s="29">
        <f t="shared" si="9"/>
        <v>1.2610479999999999</v>
      </c>
    </row>
    <row r="164" spans="1:63">
      <c r="A164" s="10">
        <v>1015</v>
      </c>
      <c r="B164" s="10" t="s">
        <v>24</v>
      </c>
      <c r="C164" s="21">
        <f>+'[9]รายได้-กศผ.'!R16/10^6</f>
        <v>1.3848285339460256</v>
      </c>
      <c r="D164" s="21">
        <f>+'[9]รายได้-กศผ.'!S16/10^6</f>
        <v>1.4420670732077587</v>
      </c>
      <c r="E164" s="21">
        <f>+'[9]รายได้-กศผ.'!T16/10^6</f>
        <v>1.4040569521307602</v>
      </c>
      <c r="F164" s="21">
        <f>+'[9]รายได้-กศผ.'!U16/10^6</f>
        <v>1.5107498115990781</v>
      </c>
      <c r="G164" s="21">
        <f>+'[9]รายได้-กศผ.'!V16/10^6</f>
        <v>1.4026275984472989</v>
      </c>
      <c r="H164" s="21">
        <f>+'[9]รายได้-กศผ.'!W16/10^6</f>
        <v>1.4076732920574926</v>
      </c>
      <c r="I164" s="21">
        <f>+'[9]รายได้-กศผ.'!X16/10^6</f>
        <v>1.6537379578001232</v>
      </c>
      <c r="J164" s="21">
        <f>+'[9]รายได้-กศผ.'!Y16/10^6</f>
        <v>1.7860983722434924</v>
      </c>
      <c r="K164" s="21">
        <f>+'[9]รายได้-กศผ.'!Z16/10^6</f>
        <v>1.5923584592196087</v>
      </c>
      <c r="L164" s="21">
        <f>+'[9]รายได้-กศผ.'!AA16/10^6</f>
        <v>1.6237251175774123</v>
      </c>
      <c r="M164" s="21">
        <f>+'[9]รายได้-กศผ.'!AB16/10^6</f>
        <v>1.4740796665171938</v>
      </c>
      <c r="N164" s="21">
        <f>+'[9]รายได้-กศผ.'!AC16/10^6</f>
        <v>1.5739571652537538</v>
      </c>
      <c r="O164" s="29">
        <f t="shared" si="6"/>
        <v>18.255960000000002</v>
      </c>
      <c r="Q164" s="10">
        <v>1015</v>
      </c>
      <c r="R164" s="10" t="s">
        <v>24</v>
      </c>
      <c r="S164" s="21">
        <f>+'[9]รายได้ค่าน้ำ-กศผ.'!R16/10^6</f>
        <v>1.2099705339460256</v>
      </c>
      <c r="T164" s="21">
        <f>+'[9]รายได้ค่าน้ำ-กศผ.'!S16/10^6</f>
        <v>1.2755530732077589</v>
      </c>
      <c r="U164" s="21">
        <f>+'[9]รายได้ค่าน้ำ-กศผ.'!T16/10^6</f>
        <v>1.2347549521307604</v>
      </c>
      <c r="V164" s="21">
        <f>+'[9]รายได้ค่าน้ำ-กศผ.'!U16/10^6</f>
        <v>1.333792811599078</v>
      </c>
      <c r="W164" s="21">
        <f>+'[9]รายได้ค่าน้ำ-กศผ.'!V16/10^6</f>
        <v>1.2180575984472988</v>
      </c>
      <c r="X164" s="21">
        <f>+'[9]รายได้ค่าน้ำ-กศผ.'!W16/10^6</f>
        <v>1.2285462920574926</v>
      </c>
      <c r="Y164" s="21">
        <f>+'[9]รายได้ค่าน้ำ-กศผ.'!X16/10^6</f>
        <v>1.4643029578001232</v>
      </c>
      <c r="Z164" s="21">
        <f>+'[9]รายได้ค่าน้ำ-กศผ.'!Y16/10^6</f>
        <v>1.6446083722434923</v>
      </c>
      <c r="AA164" s="21">
        <f>+'[9]รายได้ค่าน้ำ-กศผ.'!Z16/10^6</f>
        <v>1.4004874592196086</v>
      </c>
      <c r="AB164" s="21">
        <f>+'[9]รายได้ค่าน้ำ-กศผ.'!AA16/10^6</f>
        <v>1.3738401175774124</v>
      </c>
      <c r="AC164" s="21">
        <f>+'[9]รายได้ค่าน้ำ-กศผ.'!AB16/10^6</f>
        <v>1.2531686665171939</v>
      </c>
      <c r="AD164" s="21">
        <f>+'[9]รายได้ค่าน้ำ-กศผ.'!AC16/10^6</f>
        <v>1.3189471652537539</v>
      </c>
      <c r="AE164" s="29">
        <f t="shared" si="7"/>
        <v>15.956029999999998</v>
      </c>
      <c r="AG164" s="10">
        <v>1015</v>
      </c>
      <c r="AH164" s="10" t="s">
        <v>24</v>
      </c>
      <c r="AI164" s="21">
        <f>+([9]รายได้ค่าบริการ!AB48+[9]รายได้ค่าบริการอื่น!AB48)/10^6</f>
        <v>0.16873199999999999</v>
      </c>
      <c r="AJ164" s="21">
        <f>+([9]รายได้ค่าบริการ!AC48+[9]รายได้ค่าบริการอื่น!AC48)/10^6</f>
        <v>0.16545699999999999</v>
      </c>
      <c r="AK164" s="21">
        <f>+([9]รายได้ค่าบริการ!AD48+[9]รายได้ค่าบริการอื่น!AD48)/10^6</f>
        <v>0.16486799999999999</v>
      </c>
      <c r="AL164" s="21">
        <f>+([9]รายได้ค่าบริการ!AE48+[9]รายได้ค่าบริการอื่น!AE48)/10^6</f>
        <v>0.16575400000000001</v>
      </c>
      <c r="AM164" s="21">
        <f>+([9]รายได้ค่าบริการ!AF48+[9]รายได้ค่าบริการอื่น!AF48)/10^6</f>
        <v>0.16603499999999999</v>
      </c>
      <c r="AN164" s="21">
        <f>+([9]รายได้ค่าบริการ!AG48+[9]รายได้ค่าบริการอื่น!AG48)/10^6</f>
        <v>0.167189</v>
      </c>
      <c r="AO164" s="21">
        <f>+([9]รายได้ค่าบริการ!AH48+[9]รายได้ค่าบริการอื่น!AH48)/10^6</f>
        <v>0.169158</v>
      </c>
      <c r="AP164" s="21">
        <f>+([9]รายได้ค่าบริการ!AI48+[9]รายได้ค่าบริการอื่น!AI48)/10^6</f>
        <v>0.17030500000000001</v>
      </c>
      <c r="AQ164" s="21">
        <f>+([9]รายได้ค่าบริการ!AJ48+[9]รายได้ค่าบริการอื่น!AJ48)/10^6</f>
        <v>0.168431</v>
      </c>
      <c r="AR164" s="21">
        <f>+([9]รายได้ค่าบริการ!AK48+[9]รายได้ค่าบริการอื่น!AK48)/10^6</f>
        <v>0.169766</v>
      </c>
      <c r="AS164" s="21">
        <f>+([9]รายได้ค่าบริการ!AL48+[9]รายได้ค่าบริการอื่น!AL48)/10^6</f>
        <v>0.16966000000000001</v>
      </c>
      <c r="AT164" s="21">
        <f>+([9]รายได้ค่าบริการ!AM48+[9]รายได้ค่าบริการอื่น!AM48)/10^6</f>
        <v>0.16994699999999999</v>
      </c>
      <c r="AU164" s="29">
        <f t="shared" si="8"/>
        <v>2.0153019999999997</v>
      </c>
      <c r="AW164" s="10">
        <v>1015</v>
      </c>
      <c r="AX164" s="10" t="s">
        <v>24</v>
      </c>
      <c r="AY164" s="21">
        <f>+[9]ค่าติดตั้งสุทธิ!B81/10^6</f>
        <v>6.1260000000000004E-3</v>
      </c>
      <c r="AZ164" s="21">
        <f>+[9]ค่าติดตั้งสุทธิ!C81/10^6</f>
        <v>1.057E-3</v>
      </c>
      <c r="BA164" s="21">
        <f>+[9]ค่าติดตั้งสุทธิ!D81/10^6</f>
        <v>4.4339999999999996E-3</v>
      </c>
      <c r="BB164" s="21">
        <f>+[9]ค่าติดตั้งสุทธิ!E81/10^6</f>
        <v>1.1202999999999999E-2</v>
      </c>
      <c r="BC164" s="21">
        <f>+[9]ค่าติดตั้งสุทธิ!F81/10^6</f>
        <v>1.8534999999999999E-2</v>
      </c>
      <c r="BD164" s="21">
        <f>+[9]ค่าติดตั้งสุทธิ!G81/10^6</f>
        <v>1.1938000000000001E-2</v>
      </c>
      <c r="BE164" s="21">
        <f>+[9]ค่าติดตั้งสุทธิ!H81/10^6</f>
        <v>2.0277E-2</v>
      </c>
      <c r="BF164" s="21">
        <f>+[9]ค่าติดตั้งสุทธิ!I81/10^6</f>
        <v>-2.8815E-2</v>
      </c>
      <c r="BG164" s="21">
        <f>+[9]ค่าติดตั้งสุทธิ!J81/10^6</f>
        <v>2.3439999999999999E-2</v>
      </c>
      <c r="BH164" s="21">
        <f>+[9]ค่าติดตั้งสุทธิ!K81/10^6</f>
        <v>8.0118999999999996E-2</v>
      </c>
      <c r="BI164" s="21">
        <f>+[9]ค่าติดตั้งสุทธิ!L81/10^6</f>
        <v>5.1250999999999998E-2</v>
      </c>
      <c r="BJ164" s="21">
        <f>+[9]ค่าติดตั้งสุทธิ!M81/10^6</f>
        <v>8.5064000000000001E-2</v>
      </c>
      <c r="BK164" s="29">
        <f t="shared" si="9"/>
        <v>0.28462900000000002</v>
      </c>
    </row>
    <row r="165" spans="1:63">
      <c r="A165" s="10">
        <v>1016</v>
      </c>
      <c r="B165" s="10" t="s">
        <v>25</v>
      </c>
      <c r="C165" s="21">
        <f>+'[9]รายได้-กศผ.'!R17/10^6</f>
        <v>1.8726198471271931</v>
      </c>
      <c r="D165" s="21">
        <f>+'[9]รายได้-กศผ.'!S17/10^6</f>
        <v>1.9395770085544317</v>
      </c>
      <c r="E165" s="21">
        <f>+'[9]รายได้-กศผ.'!T17/10^6</f>
        <v>1.9182020753420403</v>
      </c>
      <c r="F165" s="21">
        <f>+'[9]รายได้-กศผ.'!U17/10^6</f>
        <v>2.0735284101681466</v>
      </c>
      <c r="G165" s="21">
        <f>+'[9]รายได้-กศผ.'!V17/10^6</f>
        <v>1.9742754613091655</v>
      </c>
      <c r="H165" s="21">
        <f>+'[9]รายได้-กศผ.'!W17/10^6</f>
        <v>2.0104093138941508</v>
      </c>
      <c r="I165" s="21">
        <f>+'[9]รายได้-กศผ.'!X17/10^6</f>
        <v>2.3350941838900132</v>
      </c>
      <c r="J165" s="21">
        <f>+'[9]รายได้-กศผ.'!Y17/10^6</f>
        <v>2.5688567365777293</v>
      </c>
      <c r="K165" s="21">
        <f>+'[9]รายได้-กศผ.'!Z17/10^6</f>
        <v>2.2459569731842555</v>
      </c>
      <c r="L165" s="21">
        <f>+'[9]รายได้-กศผ.'!AA17/10^6</f>
        <v>1.9859252662245392</v>
      </c>
      <c r="M165" s="21">
        <f>+'[9]รายได้-กศผ.'!AB17/10^6</f>
        <v>2.0046818506270996</v>
      </c>
      <c r="N165" s="21">
        <f>+'[9]รายได้-กศผ.'!AC17/10^6</f>
        <v>1.9728228731012383</v>
      </c>
      <c r="O165" s="29">
        <f t="shared" si="6"/>
        <v>24.901950000000006</v>
      </c>
      <c r="Q165" s="10">
        <v>1016</v>
      </c>
      <c r="R165" s="10" t="s">
        <v>25</v>
      </c>
      <c r="S165" s="21">
        <f>+'[9]รายได้ค่าน้ำ-กศผ.'!R17/10^6</f>
        <v>1.611108847127193</v>
      </c>
      <c r="T165" s="21">
        <f>+'[9]รายได้ค่าน้ำ-กศผ.'!S17/10^6</f>
        <v>1.6914870085544316</v>
      </c>
      <c r="U165" s="21">
        <f>+'[9]รายได้ค่าน้ำ-กศผ.'!T17/10^6</f>
        <v>1.6562800753420404</v>
      </c>
      <c r="V165" s="21">
        <f>+'[9]รายได้ค่าน้ำ-กศผ.'!U17/10^6</f>
        <v>1.8193194101681465</v>
      </c>
      <c r="W165" s="21">
        <f>+'[9]รายได้ค่าน้ำ-กศผ.'!V17/10^6</f>
        <v>1.7107574613091654</v>
      </c>
      <c r="X165" s="21">
        <f>+'[9]รายได้ค่าน้ำ-กศผ.'!W17/10^6</f>
        <v>1.7421613138941507</v>
      </c>
      <c r="Y165" s="21">
        <f>+'[9]รายได้ค่าน้ำ-กศผ.'!X17/10^6</f>
        <v>2.077588183890013</v>
      </c>
      <c r="Z165" s="21">
        <f>+'[9]รายได้ค่าน้ำ-กศผ.'!Y17/10^6</f>
        <v>2.2784587365777291</v>
      </c>
      <c r="AA165" s="21">
        <f>+'[9]รายได้ค่าน้ำ-กศผ.'!Z17/10^6</f>
        <v>1.9244529731842555</v>
      </c>
      <c r="AB165" s="21">
        <f>+'[9]รายได้ค่าน้ำ-กศผ.'!AA17/10^6</f>
        <v>1.7250952662245391</v>
      </c>
      <c r="AC165" s="21">
        <f>+'[9]รายได้ค่าน้ำ-กศผ.'!AB17/10^6</f>
        <v>1.7358578506270996</v>
      </c>
      <c r="AD165" s="21">
        <f>+'[9]รายได้ค่าน้ำ-กศผ.'!AC17/10^6</f>
        <v>1.7086718731012382</v>
      </c>
      <c r="AE165" s="29">
        <f t="shared" si="7"/>
        <v>21.681239000000001</v>
      </c>
      <c r="AG165" s="10">
        <v>1016</v>
      </c>
      <c r="AH165" s="10" t="s">
        <v>25</v>
      </c>
      <c r="AI165" s="21">
        <f>+([9]รายได้ค่าบริการ!AB49+[9]รายได้ค่าบริการอื่น!AB49)/10^6</f>
        <v>0.238958</v>
      </c>
      <c r="AJ165" s="21">
        <f>+([9]รายได้ค่าบริการ!AC49+[9]รายได้ค่าบริการอื่น!AC49)/10^6</f>
        <v>0.242005</v>
      </c>
      <c r="AK165" s="21">
        <f>+([9]รายได้ค่าบริการ!AD49+[9]รายได้ค่าบริการอื่น!AD49)/10^6</f>
        <v>0.24323400000000001</v>
      </c>
      <c r="AL165" s="21">
        <f>+([9]รายได้ค่าบริการ!AE49+[9]รายได้ค่าบริการอื่น!AE49)/10^6</f>
        <v>0.24085999999999999</v>
      </c>
      <c r="AM165" s="21">
        <f>+([9]รายได้ค่าบริการ!AF49+[9]รายได้ค่าบริการอื่น!AF49)/10^6</f>
        <v>0.24307100000000001</v>
      </c>
      <c r="AN165" s="21">
        <f>+([9]รายได้ค่าบริการ!AG49+[9]รายได้ค่าบริการอื่น!AG49)/10^6</f>
        <v>0.24373600000000001</v>
      </c>
      <c r="AO165" s="21">
        <f>+([9]รายได้ค่าบริการ!AH49+[9]รายได้ค่าบริการอื่น!AH49)/10^6</f>
        <v>0.24460599999999999</v>
      </c>
      <c r="AP165" s="21">
        <f>+([9]รายได้ค่าบริการ!AI49+[9]รายได้ค่าบริการอื่น!AI49)/10^6</f>
        <v>0.25084299999999998</v>
      </c>
      <c r="AQ165" s="21">
        <f>+([9]รายได้ค่าบริการ!AJ49+[9]รายได้ค่าบริการอื่น!AJ49)/10^6</f>
        <v>0.25017699999999998</v>
      </c>
      <c r="AR165" s="21">
        <f>+([9]รายได้ค่าบริการ!AK49+[9]รายได้ค่าบริการอื่น!AK49)/10^6</f>
        <v>0.248089</v>
      </c>
      <c r="AS165" s="21">
        <f>+([9]รายได้ค่าบริการ!AL49+[9]รายได้ค่าบริการอื่น!AL49)/10^6</f>
        <v>0.24795200000000001</v>
      </c>
      <c r="AT165" s="21">
        <f>+([9]รายได้ค่าบริการ!AM49+[9]รายได้ค่าบริการอื่น!AM49)/10^6</f>
        <v>0.24731900000000001</v>
      </c>
      <c r="AU165" s="29">
        <f t="shared" si="8"/>
        <v>2.9408499999999997</v>
      </c>
      <c r="AW165" s="10">
        <v>1016</v>
      </c>
      <c r="AX165" s="10" t="s">
        <v>25</v>
      </c>
      <c r="AY165" s="21">
        <f>+[9]ค่าติดตั้งสุทธิ!B82/10^6</f>
        <v>2.2553E-2</v>
      </c>
      <c r="AZ165" s="21">
        <f>+[9]ค่าติดตั้งสุทธิ!C82/10^6</f>
        <v>6.0850000000000001E-3</v>
      </c>
      <c r="BA165" s="21">
        <f>+[9]ค่าติดตั้งสุทธิ!D82/10^6</f>
        <v>1.8688E-2</v>
      </c>
      <c r="BB165" s="21">
        <f>+[9]ค่าติดตั้งสุทธิ!E82/10^6</f>
        <v>1.3349E-2</v>
      </c>
      <c r="BC165" s="21">
        <f>+[9]ค่าติดตั้งสุทธิ!F82/10^6</f>
        <v>2.0447E-2</v>
      </c>
      <c r="BD165" s="21">
        <f>+[9]ค่าติดตั้งสุทธิ!G82/10^6</f>
        <v>2.4511999999999999E-2</v>
      </c>
      <c r="BE165" s="21">
        <f>+[9]ค่าติดตั้งสุทธิ!H82/10^6</f>
        <v>1.29E-2</v>
      </c>
      <c r="BF165" s="21">
        <f>+[9]ค่าติดตั้งสุทธิ!I82/10^6</f>
        <v>3.9555E-2</v>
      </c>
      <c r="BG165" s="21">
        <f>+[9]ค่าติดตั้งสุทธิ!J82/10^6</f>
        <v>7.1327000000000002E-2</v>
      </c>
      <c r="BH165" s="21">
        <f>+[9]ค่าติดตั้งสุทธิ!K82/10^6</f>
        <v>1.2741000000000001E-2</v>
      </c>
      <c r="BI165" s="21">
        <f>+[9]ค่าติดตั้งสุทธิ!L82/10^6</f>
        <v>2.0872000000000002E-2</v>
      </c>
      <c r="BJ165" s="21">
        <f>+[9]ค่าติดตั้งสุทธิ!M82/10^6</f>
        <v>1.6832E-2</v>
      </c>
      <c r="BK165" s="29">
        <f t="shared" si="9"/>
        <v>0.27986100000000003</v>
      </c>
    </row>
    <row r="166" spans="1:63">
      <c r="A166" s="10">
        <v>1017</v>
      </c>
      <c r="B166" s="10" t="s">
        <v>26</v>
      </c>
      <c r="C166" s="21">
        <f>+'[9]รายได้-กศผ.'!R18/10^6</f>
        <v>3.839581043157211</v>
      </c>
      <c r="D166" s="21">
        <f>+'[9]รายได้-กศผ.'!S18/10^6</f>
        <v>3.9624207730548915</v>
      </c>
      <c r="E166" s="21">
        <f>+'[9]รายได้-กศผ.'!T18/10^6</f>
        <v>3.9647312535858954</v>
      </c>
      <c r="F166" s="21">
        <f>+'[9]รายได้-กศผ.'!U18/10^6</f>
        <v>4.0013508900229917</v>
      </c>
      <c r="G166" s="21">
        <f>+'[9]รายได้-กศผ.'!V18/10^6</f>
        <v>3.9408400673225099</v>
      </c>
      <c r="H166" s="21">
        <f>+'[9]รายได้-กศผ.'!W18/10^6</f>
        <v>3.7521897899793339</v>
      </c>
      <c r="I166" s="21">
        <f>+'[9]รายได้-กศผ.'!X18/10^6</f>
        <v>4.4408303176549708</v>
      </c>
      <c r="J166" s="21">
        <f>+'[9]รายได้-กศผ.'!Y18/10^6</f>
        <v>4.5471346249427977</v>
      </c>
      <c r="K166" s="21">
        <f>+'[9]รายได้-กศผ.'!Z18/10^6</f>
        <v>4.3356921712687324</v>
      </c>
      <c r="L166" s="21">
        <f>+'[9]รายได้-กศผ.'!AA18/10^6</f>
        <v>4.1205283340182852</v>
      </c>
      <c r="M166" s="21">
        <f>+'[9]รายได้-กศผ.'!AB18/10^6</f>
        <v>3.9423060556676006</v>
      </c>
      <c r="N166" s="21">
        <f>+'[9]รายได้-กศผ.'!AC18/10^6</f>
        <v>3.9949446793247887</v>
      </c>
      <c r="O166" s="29">
        <f t="shared" si="6"/>
        <v>48.842550000000017</v>
      </c>
      <c r="Q166" s="10">
        <v>1017</v>
      </c>
      <c r="R166" s="10" t="s">
        <v>26</v>
      </c>
      <c r="S166" s="21">
        <f>+'[9]รายได้ค่าน้ำ-กศผ.'!R18/10^6</f>
        <v>3.4238680431572108</v>
      </c>
      <c r="T166" s="21">
        <f>+'[9]รายได้ค่าน้ำ-กศผ.'!S18/10^6</f>
        <v>3.5006017730548913</v>
      </c>
      <c r="U166" s="21">
        <f>+'[9]รายได้ค่าน้ำ-กศผ.'!T18/10^6</f>
        <v>3.4971472535858954</v>
      </c>
      <c r="V166" s="21">
        <f>+'[9]รายได้ค่าน้ำ-กศผ.'!U18/10^6</f>
        <v>3.5576498900229918</v>
      </c>
      <c r="W166" s="21">
        <f>+'[9]รายได้ค่าน้ำ-กศผ.'!V18/10^6</f>
        <v>3.48567906732251</v>
      </c>
      <c r="X166" s="21">
        <f>+'[9]รายได้ค่าน้ำ-กศผ.'!W18/10^6</f>
        <v>3.3193087899793339</v>
      </c>
      <c r="Y166" s="21">
        <f>+'[9]รายได้ค่าน้ำ-กศผ.'!X18/10^6</f>
        <v>3.9928783176549709</v>
      </c>
      <c r="Z166" s="21">
        <f>+'[9]รายได้ค่าน้ำ-กศผ.'!Y18/10^6</f>
        <v>4.0598686249427978</v>
      </c>
      <c r="AA166" s="21">
        <f>+'[9]รายได้ค่าน้ำ-กศผ.'!Z18/10^6</f>
        <v>3.9031691712687322</v>
      </c>
      <c r="AB166" s="21">
        <f>+'[9]รายได้ค่าน้ำ-กศผ.'!AA18/10^6</f>
        <v>3.6919933340182851</v>
      </c>
      <c r="AC166" s="21">
        <f>+'[9]รายได้ค่าน้ำ-กศผ.'!AB18/10^6</f>
        <v>3.4957450556676006</v>
      </c>
      <c r="AD166" s="21">
        <f>+'[9]รายได้ค่าน้ำ-กศผ.'!AC18/10^6</f>
        <v>3.5641386793247887</v>
      </c>
      <c r="AE166" s="29">
        <f t="shared" si="7"/>
        <v>43.492048000000011</v>
      </c>
      <c r="AG166" s="10">
        <v>1017</v>
      </c>
      <c r="AH166" s="10" t="s">
        <v>26</v>
      </c>
      <c r="AI166" s="21">
        <f>+([9]รายได้ค่าบริการ!AB50+[9]รายได้ค่าบริการอื่น!AB50)/10^6</f>
        <v>0.37818099999999999</v>
      </c>
      <c r="AJ166" s="21">
        <f>+([9]รายได้ค่าบริการ!AC50+[9]รายได้ค่าบริการอื่น!AC50)/10^6</f>
        <v>0.38248700000000002</v>
      </c>
      <c r="AK166" s="21">
        <f>+([9]รายได้ค่าบริการ!AD50+[9]รายได้ค่าบริการอื่น!AD50)/10^6</f>
        <v>0.39285599999999998</v>
      </c>
      <c r="AL166" s="21">
        <f>+([9]รายได้ค่าบริการ!AE50+[9]รายได้ค่าบริการอื่น!AE50)/10^6</f>
        <v>0.38091999999999998</v>
      </c>
      <c r="AM166" s="21">
        <f>+([9]รายได้ค่าบริการ!AF50+[9]รายได้ค่าบริการอื่น!AF50)/10^6</f>
        <v>0.38383499999999998</v>
      </c>
      <c r="AN166" s="21">
        <f>+([9]รายได้ค่าบริการ!AG50+[9]รายได้ค่าบริการอื่น!AG50)/10^6</f>
        <v>0.385932</v>
      </c>
      <c r="AO166" s="21">
        <f>+([9]รายได้ค่าบริการ!AH50+[9]รายได้ค่าบริการอื่น!AH50)/10^6</f>
        <v>0.39280100000000001</v>
      </c>
      <c r="AP166" s="21">
        <f>+([9]รายได้ค่าบริการ!AI50+[9]รายได้ค่าบริการอื่น!AI50)/10^6</f>
        <v>0.40808499999999998</v>
      </c>
      <c r="AQ166" s="21">
        <f>+([9]รายได้ค่าบริการ!AJ50+[9]รายได้ค่าบริการอื่น!AJ50)/10^6</f>
        <v>0.40060299999999999</v>
      </c>
      <c r="AR166" s="21">
        <f>+([9]รายได้ค่าบริการ!AK50+[9]รายได้ค่าบริการอื่น!AK50)/10^6</f>
        <v>0.39293800000000001</v>
      </c>
      <c r="AS166" s="21">
        <f>+([9]รายได้ค่าบริการ!AL50+[9]รายได้ค่าบริการอื่น!AL50)/10^6</f>
        <v>0.40055200000000002</v>
      </c>
      <c r="AT166" s="21">
        <f>+([9]รายได้ค่าบริการ!AM50+[9]รายได้ค่าบริการอื่น!AM50)/10^6</f>
        <v>0.39360099999999998</v>
      </c>
      <c r="AU166" s="29">
        <f t="shared" si="8"/>
        <v>4.6927909999999997</v>
      </c>
      <c r="AW166" s="10">
        <v>1017</v>
      </c>
      <c r="AX166" s="10" t="s">
        <v>26</v>
      </c>
      <c r="AY166" s="21">
        <f>+[9]ค่าติดตั้งสุทธิ!B83/10^6</f>
        <v>3.7532000000000003E-2</v>
      </c>
      <c r="AZ166" s="21">
        <f>+[9]ค่าติดตั้งสุทธิ!C83/10^6</f>
        <v>7.9332E-2</v>
      </c>
      <c r="BA166" s="21">
        <f>+[9]ค่าติดตั้งสุทธิ!D83/10^6</f>
        <v>7.4728000000000003E-2</v>
      </c>
      <c r="BB166" s="21">
        <f>+[9]ค่าติดตั้งสุทธิ!E83/10^6</f>
        <v>6.2781000000000003E-2</v>
      </c>
      <c r="BC166" s="21">
        <f>+[9]ค่าติดตั้งสุทธิ!F83/10^6</f>
        <v>7.1326000000000001E-2</v>
      </c>
      <c r="BD166" s="21">
        <f>+[9]ค่าติดตั้งสุทธิ!G83/10^6</f>
        <v>4.6948999999999998E-2</v>
      </c>
      <c r="BE166" s="21">
        <f>+[9]ค่าติดตั้งสุทธิ!H83/10^6</f>
        <v>5.5150999999999999E-2</v>
      </c>
      <c r="BF166" s="21">
        <f>+[9]ค่าติดตั้งสุทธิ!I83/10^6</f>
        <v>7.9181000000000001E-2</v>
      </c>
      <c r="BG166" s="21">
        <f>+[9]ค่าติดตั้งสุทธิ!J83/10^6</f>
        <v>3.1919999999999997E-2</v>
      </c>
      <c r="BH166" s="21">
        <f>+[9]ค่าติดตั้งสุทธิ!K83/10^6</f>
        <v>3.5596999999999997E-2</v>
      </c>
      <c r="BI166" s="21">
        <f>+[9]ค่าติดตั้งสุทธิ!L83/10^6</f>
        <v>4.6009000000000001E-2</v>
      </c>
      <c r="BJ166" s="21">
        <f>+[9]ค่าติดตั้งสุทธิ!M83/10^6</f>
        <v>3.7203E-2</v>
      </c>
      <c r="BK166" s="29">
        <f t="shared" si="9"/>
        <v>0.65770899999999988</v>
      </c>
    </row>
    <row r="167" spans="1:63">
      <c r="A167" s="10">
        <v>1018</v>
      </c>
      <c r="B167" s="10" t="s">
        <v>27</v>
      </c>
      <c r="C167" s="21">
        <f>+'[9]รายได้-กศผ.'!R19/10^6</f>
        <v>1.6185929950312692</v>
      </c>
      <c r="D167" s="21">
        <f>+'[9]รายได้-กศผ.'!S19/10^6</f>
        <v>1.6707717954662873</v>
      </c>
      <c r="E167" s="21">
        <f>+'[9]รายได้-กศผ.'!T19/10^6</f>
        <v>1.6442687895522179</v>
      </c>
      <c r="F167" s="21">
        <f>+'[9]รายได้-กศผ.'!U19/10^6</f>
        <v>1.7009560711982694</v>
      </c>
      <c r="G167" s="21">
        <f>+'[9]รายได้-กศผ.'!V19/10^6</f>
        <v>1.601224316066473</v>
      </c>
      <c r="H167" s="21">
        <f>+'[9]รายได้-กศผ.'!W19/10^6</f>
        <v>1.613850119921401</v>
      </c>
      <c r="I167" s="21">
        <f>+'[9]รายได้-กศผ.'!X19/10^6</f>
        <v>1.9283040986666788</v>
      </c>
      <c r="J167" s="21">
        <f>+'[9]รายได้-กศผ.'!Y19/10^6</f>
        <v>2.0408603891016774</v>
      </c>
      <c r="K167" s="21">
        <f>+'[9]รายได้-กศผ.'!Z19/10^6</f>
        <v>1.912978585015966</v>
      </c>
      <c r="L167" s="21">
        <f>+'[9]รายได้-กศผ.'!AA19/10^6</f>
        <v>1.7788977876333341</v>
      </c>
      <c r="M167" s="21">
        <f>+'[9]รายได้-กศผ.'!AB19/10^6</f>
        <v>1.6622198645699451</v>
      </c>
      <c r="N167" s="21">
        <f>+'[9]รายได้-กศผ.'!AC19/10^6</f>
        <v>1.6162651877764762</v>
      </c>
      <c r="O167" s="29">
        <f t="shared" si="6"/>
        <v>20.789189999999998</v>
      </c>
      <c r="Q167" s="10">
        <v>1018</v>
      </c>
      <c r="R167" s="10" t="s">
        <v>27</v>
      </c>
      <c r="S167" s="21">
        <f>+'[9]รายได้ค่าน้ำ-กศผ.'!R19/10^6</f>
        <v>1.4190179950312694</v>
      </c>
      <c r="T167" s="21">
        <f>+'[9]รายได้ค่าน้ำ-กศผ.'!S19/10^6</f>
        <v>1.4472897954662873</v>
      </c>
      <c r="U167" s="21">
        <f>+'[9]รายได้ค่าน้ำ-กศผ.'!T19/10^6</f>
        <v>1.3803587895522178</v>
      </c>
      <c r="V167" s="21">
        <f>+'[9]รายได้ค่าน้ำ-กศผ.'!U19/10^6</f>
        <v>1.4815350711982695</v>
      </c>
      <c r="W167" s="21">
        <f>+'[9]รายได้ค่าน้ำ-กศผ.'!V19/10^6</f>
        <v>1.3687643160664731</v>
      </c>
      <c r="X167" s="21">
        <f>+'[9]รายได้ค่าน้ำ-กศผ.'!W19/10^6</f>
        <v>1.3774461199214012</v>
      </c>
      <c r="Y167" s="21">
        <f>+'[9]รายได้ค่าน้ำ-กศผ.'!X19/10^6</f>
        <v>1.7100650986666788</v>
      </c>
      <c r="Z167" s="21">
        <f>+'[9]รายได้ค่าน้ำ-กศผ.'!Y19/10^6</f>
        <v>1.8030673891016775</v>
      </c>
      <c r="AA167" s="21">
        <f>+'[9]รายได้ค่าน้ำ-กศผ.'!Z19/10^6</f>
        <v>1.6914325850159659</v>
      </c>
      <c r="AB167" s="21">
        <f>+'[9]รายได้ค่าน้ำ-กศผ.'!AA19/10^6</f>
        <v>1.5451427876333341</v>
      </c>
      <c r="AC167" s="21">
        <f>+'[9]รายได้ค่าน้ำ-กศผ.'!AB19/10^6</f>
        <v>1.431742864569945</v>
      </c>
      <c r="AD167" s="21">
        <f>+'[9]รายได้ค่าน้ำ-กศผ.'!AC19/10^6</f>
        <v>1.4011681877764799</v>
      </c>
      <c r="AE167" s="29">
        <f t="shared" si="7"/>
        <v>18.057031000000002</v>
      </c>
      <c r="AG167" s="10">
        <v>1018</v>
      </c>
      <c r="AH167" s="10" t="s">
        <v>27</v>
      </c>
      <c r="AI167" s="21">
        <f>+([9]รายได้ค่าบริการ!AB51+[9]รายได้ค่าบริการอื่น!AB51)/10^6</f>
        <v>0.192607</v>
      </c>
      <c r="AJ167" s="21">
        <f>+([9]รายได้ค่าบริการ!AC51+[9]รายได้ค่าบริการอื่น!AC51)/10^6</f>
        <v>0.20608899999999999</v>
      </c>
      <c r="AK167" s="21">
        <f>+([9]รายได้ค่าบริการ!AD51+[9]รายได้ค่าบริการอื่น!AD51)/10^6</f>
        <v>0.21129100000000001</v>
      </c>
      <c r="AL167" s="21">
        <f>+([9]รายได้ค่าบริการ!AE51+[9]รายได้ค่าบริการอื่น!AE51)/10^6</f>
        <v>0.202651</v>
      </c>
      <c r="AM167" s="21">
        <f>+([9]รายได้ค่าบริการ!AF51+[9]รายได้ค่าบริการอื่น!AF51)/10^6</f>
        <v>0.20142399999999999</v>
      </c>
      <c r="AN167" s="21">
        <f>+([9]รายได้ค่าบริการ!AG51+[9]รายได้ค่าบริการอื่น!AG51)/10^6</f>
        <v>0.21052899999999999</v>
      </c>
      <c r="AO167" s="21">
        <f>+([9]รายได้ค่าบริการ!AH51+[9]รายได้ค่าบริการอื่น!AH51)/10^6</f>
        <v>0.205816</v>
      </c>
      <c r="AP167" s="21">
        <f>+([9]รายได้ค่าบริการ!AI51+[9]รายได้ค่าบริการอื่น!AI51)/10^6</f>
        <v>0.215476</v>
      </c>
      <c r="AQ167" s="21">
        <f>+([9]รายได้ค่าบริการ!AJ51+[9]รายได้ค่าบริการอื่น!AJ51)/10^6</f>
        <v>0.209341</v>
      </c>
      <c r="AR167" s="21">
        <f>+([9]รายได้ค่าบริการ!AK51+[9]รายได้ค่าบริการอื่น!AK51)/10^6</f>
        <v>0.20736499999999999</v>
      </c>
      <c r="AS167" s="21">
        <f>+([9]รายได้ค่าบริการ!AL51+[9]รายได้ค่าบริการอื่น!AL51)/10^6</f>
        <v>0.20865300000000001</v>
      </c>
      <c r="AT167" s="21">
        <f>+([9]รายได้ค่าบริการ!AM51+[9]รายได้ค่าบริการอื่น!AM51)/10^6</f>
        <v>0.19858799999999999</v>
      </c>
      <c r="AU167" s="29">
        <f t="shared" si="8"/>
        <v>2.46983</v>
      </c>
      <c r="AW167" s="10">
        <v>1018</v>
      </c>
      <c r="AX167" s="10" t="s">
        <v>27</v>
      </c>
      <c r="AY167" s="21">
        <f>+[9]ค่าติดตั้งสุทธิ!B84/10^6</f>
        <v>6.9680000000000002E-3</v>
      </c>
      <c r="AZ167" s="21">
        <f>+[9]ค่าติดตั้งสุทธิ!C84/10^6</f>
        <v>1.7392999999999999E-2</v>
      </c>
      <c r="BA167" s="21">
        <f>+[9]ค่าติดตั้งสุทธิ!D84/10^6</f>
        <v>5.2618999999999999E-2</v>
      </c>
      <c r="BB167" s="21">
        <f>+[9]ค่าติดตั้งสุทธิ!E84/10^6</f>
        <v>1.677E-2</v>
      </c>
      <c r="BC167" s="21">
        <f>+[9]ค่าติดตั้งสุทธิ!F84/10^6</f>
        <v>3.1036000000000001E-2</v>
      </c>
      <c r="BD167" s="21">
        <f>+[9]ค่าติดตั้งสุทธิ!G84/10^6</f>
        <v>2.5874999999999999E-2</v>
      </c>
      <c r="BE167" s="21">
        <f>+[9]ค่าติดตั้งสุทธิ!H84/10^6</f>
        <v>1.2423E-2</v>
      </c>
      <c r="BF167" s="21">
        <f>+[9]ค่าติดตั้งสุทธิ!I84/10^6</f>
        <v>2.2317E-2</v>
      </c>
      <c r="BG167" s="21">
        <f>+[9]ค่าติดตั้งสุทธิ!J84/10^6</f>
        <v>1.2205000000000001E-2</v>
      </c>
      <c r="BH167" s="21">
        <f>+[9]ค่าติดตั้งสุทธิ!K84/10^6</f>
        <v>2.639E-2</v>
      </c>
      <c r="BI167" s="21">
        <f>+[9]ค่าติดตั้งสุทธิ!L84/10^6</f>
        <v>2.1824E-2</v>
      </c>
      <c r="BJ167" s="21">
        <f>+[9]ค่าติดตั้งสุทธิ!M84/10^6</f>
        <v>1.6507999999999998E-2</v>
      </c>
      <c r="BK167" s="29">
        <f t="shared" si="9"/>
        <v>0.26232800000000001</v>
      </c>
    </row>
    <row r="168" spans="1:63">
      <c r="A168" s="10">
        <v>1019</v>
      </c>
      <c r="B168" s="10" t="s">
        <v>28</v>
      </c>
      <c r="C168" s="21">
        <f>+'[9]รายได้-กศผ.'!R20/10^6</f>
        <v>1.0293551979250202</v>
      </c>
      <c r="D168" s="21">
        <f>+'[9]รายได้-กศผ.'!S20/10^6</f>
        <v>1.0372455677024583</v>
      </c>
      <c r="E168" s="21">
        <f>+'[9]รายได้-กศผ.'!T20/10^6</f>
        <v>1.0460919918300646</v>
      </c>
      <c r="F168" s="21">
        <f>+'[9]รายได้-กศผ.'!U20/10^6</f>
        <v>1.0363057786006726</v>
      </c>
      <c r="G168" s="21">
        <f>+'[9]รายได้-กศผ.'!V20/10^6</f>
        <v>0.98019356617799214</v>
      </c>
      <c r="H168" s="21">
        <f>+'[9]รายได้-กศผ.'!W20/10^6</f>
        <v>1.051020485953591</v>
      </c>
      <c r="I168" s="21">
        <f>+'[9]รายได้-กศผ.'!X20/10^6</f>
        <v>1.1970568190349657</v>
      </c>
      <c r="J168" s="21">
        <f>+'[9]รายได้-กศผ.'!Y20/10^6</f>
        <v>1.2505955790619028</v>
      </c>
      <c r="K168" s="21">
        <f>+'[9]รายได้-กศผ.'!Z20/10^6</f>
        <v>1.1455143558516974</v>
      </c>
      <c r="L168" s="21">
        <f>+'[9]รายได้-กศผ.'!AA20/10^6</f>
        <v>1.0494259766002287</v>
      </c>
      <c r="M168" s="21">
        <f>+'[9]รายได้-กศผ.'!AB20/10^6</f>
        <v>0.98586527784639921</v>
      </c>
      <c r="N168" s="21">
        <f>+'[9]รายได้-กศผ.'!AC20/10^6</f>
        <v>1.0710894034150071</v>
      </c>
      <c r="O168" s="29">
        <f t="shared" si="6"/>
        <v>12.879759999999999</v>
      </c>
      <c r="Q168" s="10">
        <v>1019</v>
      </c>
      <c r="R168" s="10" t="s">
        <v>28</v>
      </c>
      <c r="S168" s="21">
        <f>+'[9]รายได้ค่าน้ำ-กศผ.'!R20/10^6</f>
        <v>0.9046381979250202</v>
      </c>
      <c r="T168" s="21">
        <f>+'[9]รายได้ค่าน้ำ-กศผ.'!S20/10^6</f>
        <v>0.91669156770245819</v>
      </c>
      <c r="U168" s="21">
        <f>+'[9]รายได้ค่าน้ำ-กศผ.'!T20/10^6</f>
        <v>0.92229599183006461</v>
      </c>
      <c r="V168" s="21">
        <f>+'[9]รายได้ค่าน้ำ-กศผ.'!U20/10^6</f>
        <v>0.91722277860067258</v>
      </c>
      <c r="W168" s="21">
        <f>+'[9]รายได้ค่าน้ำ-กศผ.'!V20/10^6</f>
        <v>0.8556555661779921</v>
      </c>
      <c r="X168" s="21">
        <f>+'[9]รายได้ค่าน้ำ-กศผ.'!W20/10^6</f>
        <v>0.90930648595359109</v>
      </c>
      <c r="Y168" s="21">
        <f>+'[9]รายได้ค่าน้ำ-กศผ.'!X20/10^6</f>
        <v>1.0699728190349658</v>
      </c>
      <c r="Z168" s="21">
        <f>+'[9]รายได้ค่าน้ำ-กศผ.'!Y20/10^6</f>
        <v>1.1207765790619029</v>
      </c>
      <c r="AA168" s="21">
        <f>+'[9]รายได้ค่าน้ำ-กศผ.'!Z20/10^6</f>
        <v>1.0083863558516972</v>
      </c>
      <c r="AB168" s="21">
        <f>+'[9]รายได้ค่าน้ำ-กศผ.'!AA20/10^6</f>
        <v>0.9169419766002288</v>
      </c>
      <c r="AC168" s="21">
        <f>+'[9]รายได้ค่าน้ำ-กศผ.'!AB20/10^6</f>
        <v>0.85975127784639926</v>
      </c>
      <c r="AD168" s="21">
        <f>+'[9]รายได้ค่าน้ำ-กศผ.'!AC20/10^6</f>
        <v>0.94996340341500707</v>
      </c>
      <c r="AE168" s="29">
        <f t="shared" si="7"/>
        <v>11.351603000000001</v>
      </c>
      <c r="AG168" s="10">
        <v>1019</v>
      </c>
      <c r="AH168" s="10" t="s">
        <v>28</v>
      </c>
      <c r="AI168" s="21">
        <f>+([9]รายได้ค่าบริการ!AB52+[9]รายได้ค่าบริการอื่น!AB52)/10^6</f>
        <v>0.114602</v>
      </c>
      <c r="AJ168" s="21">
        <f>+([9]รายได้ค่าบริการ!AC52+[9]รายได้ค่าบริการอื่น!AC52)/10^6</f>
        <v>0.114591</v>
      </c>
      <c r="AK168" s="21">
        <f>+([9]รายได้ค่าบริการ!AD52+[9]รายได้ค่าบริการอื่น!AD52)/10^6</f>
        <v>0.11546099999999999</v>
      </c>
      <c r="AL168" s="21">
        <f>+([9]รายได้ค่าบริการ!AE52+[9]รายได้ค่าบริการอื่น!AE52)/10^6</f>
        <v>0.11403199999999999</v>
      </c>
      <c r="AM168" s="21">
        <f>+([9]รายได้ค่าบริการ!AF52+[9]รายได้ค่าบริการอื่น!AF52)/10^6</f>
        <v>0.113843</v>
      </c>
      <c r="AN168" s="21">
        <f>+([9]รายได้ค่าบริการ!AG52+[9]รายได้ค่าบริการอื่น!AG52)/10^6</f>
        <v>0.11468399999999999</v>
      </c>
      <c r="AO168" s="21">
        <f>+([9]รายได้ค่าบริการ!AH52+[9]รายได้ค่าบริการอื่น!AH52)/10^6</f>
        <v>0.11525299999999999</v>
      </c>
      <c r="AP168" s="21">
        <f>+([9]รายได้ค่าบริการ!AI52+[9]รายได้ค่าบริการอื่น!AI52)/10^6</f>
        <v>0.116201</v>
      </c>
      <c r="AQ168" s="21">
        <f>+([9]รายได้ค่าบริการ!AJ52+[9]รายได้ค่าบริการอื่น!AJ52)/10^6</f>
        <v>0.117586</v>
      </c>
      <c r="AR168" s="21">
        <f>+([9]รายได้ค่าบริการ!AK52+[9]รายได้ค่าบริการอื่น!AK52)/10^6</f>
        <v>0.116783</v>
      </c>
      <c r="AS168" s="21">
        <f>+([9]รายได้ค่าบริการ!AL52+[9]รายได้ค่าบริการอื่น!AL52)/10^6</f>
        <v>0.116813</v>
      </c>
      <c r="AT168" s="21">
        <f>+([9]รายได้ค่าบริการ!AM52+[9]รายได้ค่าบริการอื่น!AM52)/10^6</f>
        <v>0.11598899999999999</v>
      </c>
      <c r="AU168" s="29">
        <f t="shared" si="8"/>
        <v>1.3858379999999999</v>
      </c>
      <c r="AW168" s="10">
        <v>1019</v>
      </c>
      <c r="AX168" s="10" t="s">
        <v>28</v>
      </c>
      <c r="AY168" s="21">
        <f>+[9]ค่าติดตั้งสุทธิ!B85/10^6</f>
        <v>1.0115000000000001E-2</v>
      </c>
      <c r="AZ168" s="21">
        <f>+[9]ค่าติดตั้งสุทธิ!C85/10^6</f>
        <v>5.9630000000000004E-3</v>
      </c>
      <c r="BA168" s="21">
        <f>+[9]ค่าติดตั้งสุทธิ!D85/10^6</f>
        <v>8.3350000000000004E-3</v>
      </c>
      <c r="BB168" s="21">
        <f>+[9]ค่าติดตั้งสุทธิ!E85/10^6</f>
        <v>5.0509999999999999E-3</v>
      </c>
      <c r="BC168" s="21">
        <f>+[9]ค่าติดตั้งสุทธิ!F85/10^6</f>
        <v>1.0695E-2</v>
      </c>
      <c r="BD168" s="21">
        <f>+[9]ค่าติดตั้งสุทธิ!G85/10^6</f>
        <v>2.7029999999999998E-2</v>
      </c>
      <c r="BE168" s="21">
        <f>+[9]ค่าติดตั้งสุทธิ!H85/10^6</f>
        <v>1.1831E-2</v>
      </c>
      <c r="BF168" s="21">
        <f>+[9]ค่าติดตั้งสุทธิ!I85/10^6</f>
        <v>1.3618E-2</v>
      </c>
      <c r="BG168" s="21">
        <f>+[9]ค่าติดตั้งสุทธิ!J85/10^6</f>
        <v>1.9542E-2</v>
      </c>
      <c r="BH168" s="21">
        <f>+[9]ค่าติดตั้งสุทธิ!K85/10^6</f>
        <v>1.5701E-2</v>
      </c>
      <c r="BI168" s="21">
        <f>+[9]ค่าติดตั้งสุทธิ!L85/10^6</f>
        <v>9.3010000000000002E-3</v>
      </c>
      <c r="BJ168" s="21">
        <f>+[9]ค่าติดตั้งสุทธิ!M85/10^6</f>
        <v>5.1380000000000002E-3</v>
      </c>
      <c r="BK168" s="29">
        <f t="shared" si="9"/>
        <v>0.14232</v>
      </c>
    </row>
    <row r="169" spans="1:63">
      <c r="A169" s="10">
        <v>1020</v>
      </c>
      <c r="B169" s="10" t="s">
        <v>29</v>
      </c>
      <c r="C169" s="21">
        <f>+'[9]รายได้-กศผ.'!R21/10^6</f>
        <v>5.1639503899889769</v>
      </c>
      <c r="D169" s="21">
        <f>+'[9]รายได้-กศผ.'!S21/10^6</f>
        <v>5.4345906855179162</v>
      </c>
      <c r="E169" s="21">
        <f>+'[9]รายได้-กศผ.'!T21/10^6</f>
        <v>5.3883104760368923</v>
      </c>
      <c r="F169" s="21">
        <f>+'[9]รายได้-กศผ.'!U21/10^6</f>
        <v>5.7668941932834272</v>
      </c>
      <c r="G169" s="21">
        <f>+'[9]รายได้-กศผ.'!V21/10^6</f>
        <v>5.1896273994288764</v>
      </c>
      <c r="H169" s="21">
        <f>+'[9]รายได้-กศผ.'!W21/10^6</f>
        <v>5.3278721579541788</v>
      </c>
      <c r="I169" s="21">
        <f>+'[9]รายได้-กศผ.'!X21/10^6</f>
        <v>5.9466623764747233</v>
      </c>
      <c r="J169" s="21">
        <f>+'[9]รายได้-กศผ.'!Y21/10^6</f>
        <v>5.7476754257713534</v>
      </c>
      <c r="K169" s="21">
        <f>+'[9]รายได้-กศผ.'!Z21/10^6</f>
        <v>5.897802855645252</v>
      </c>
      <c r="L169" s="21">
        <f>+'[9]รายได้-กศผ.'!AA21/10^6</f>
        <v>5.7652704531915955</v>
      </c>
      <c r="M169" s="21">
        <f>+'[9]รายได้-กศผ.'!AB21/10^6</f>
        <v>5.4222753554296492</v>
      </c>
      <c r="N169" s="21">
        <f>+'[9]รายได้-กศผ.'!AC21/10^6</f>
        <v>5.5732882312771519</v>
      </c>
      <c r="O169" s="29">
        <f t="shared" si="6"/>
        <v>66.624219999999994</v>
      </c>
      <c r="Q169" s="10">
        <v>1020</v>
      </c>
      <c r="R169" s="10" t="s">
        <v>29</v>
      </c>
      <c r="S169" s="21">
        <f>+'[9]รายได้ค่าน้ำ-กศผ.'!R21/10^6</f>
        <v>4.6410283899889766</v>
      </c>
      <c r="T169" s="21">
        <f>+'[9]รายได้ค่าน้ำ-กศผ.'!S21/10^6</f>
        <v>4.8335876855179167</v>
      </c>
      <c r="U169" s="21">
        <f>+'[9]รายได้ค่าน้ำ-กศผ.'!T21/10^6</f>
        <v>4.847177476036892</v>
      </c>
      <c r="V169" s="21">
        <f>+'[9]รายได้ค่าน้ำ-กศผ.'!U21/10^6</f>
        <v>5.2030811932834276</v>
      </c>
      <c r="W169" s="21">
        <f>+'[9]รายได้ค่าน้ำ-กศผ.'!V21/10^6</f>
        <v>4.6812443994288762</v>
      </c>
      <c r="X169" s="21">
        <f>+'[9]รายได้ค่าน้ำ-กศผ.'!W21/10^6</f>
        <v>4.7112761579541784</v>
      </c>
      <c r="Y169" s="21">
        <f>+'[9]รายได้ค่าน้ำ-กศผ.'!X21/10^6</f>
        <v>5.4127963764747236</v>
      </c>
      <c r="Z169" s="21">
        <f>+'[9]รายได้ค่าน้ำ-กศผ.'!Y21/10^6</f>
        <v>5.2121694257713536</v>
      </c>
      <c r="AA169" s="21">
        <f>+'[9]รายได้ค่าน้ำ-กศผ.'!Z21/10^6</f>
        <v>5.3453758556452522</v>
      </c>
      <c r="AB169" s="21">
        <f>+'[9]รายได้ค่าน้ำ-กศผ.'!AA21/10^6</f>
        <v>5.2384304531915955</v>
      </c>
      <c r="AC169" s="21">
        <f>+'[9]รายได้ค่าน้ำ-กศผ.'!AB21/10^6</f>
        <v>4.8656743554296495</v>
      </c>
      <c r="AD169" s="21">
        <f>+'[9]รายได้ค่าน้ำ-กศผ.'!AC21/10^6</f>
        <v>5.0167202312771524</v>
      </c>
      <c r="AE169" s="29">
        <f t="shared" si="7"/>
        <v>60.008561999999998</v>
      </c>
      <c r="AG169" s="10">
        <v>1020</v>
      </c>
      <c r="AH169" s="10" t="s">
        <v>29</v>
      </c>
      <c r="AI169" s="21">
        <f>+([9]รายได้ค่าบริการ!AB53+[9]รายได้ค่าบริการอื่น!AB53)/10^6</f>
        <v>0.48247099999999998</v>
      </c>
      <c r="AJ169" s="21">
        <f>+([9]รายได้ค่าบริการ!AC53+[9]รายได้ค่าบริการอื่น!AC53)/10^6</f>
        <v>0.53548099999999998</v>
      </c>
      <c r="AK169" s="21">
        <f>+([9]รายได้ค่าบริการ!AD53+[9]รายได้ค่าบริการอื่น!AD53)/10^6</f>
        <v>0.52472300000000005</v>
      </c>
      <c r="AL169" s="21">
        <f>+([9]รายได้ค่าบริการ!AE53+[9]รายได้ค่าบริการอื่น!AE53)/10^6</f>
        <v>0.50216300000000003</v>
      </c>
      <c r="AM169" s="21">
        <f>+([9]รายได้ค่าบริการ!AF53+[9]รายได้ค่าบริการอื่น!AF53)/10^6</f>
        <v>0.47802699999999998</v>
      </c>
      <c r="AN169" s="21">
        <f>+([9]รายได้ค่าบริการ!AG53+[9]รายได้ค่าบริการอื่น!AG53)/10^6</f>
        <v>0.493751</v>
      </c>
      <c r="AO169" s="21">
        <f>+([9]รายได้ค่าบริการ!AH53+[9]รายได้ค่าบริการอื่น!AH53)/10^6</f>
        <v>0.48243200000000003</v>
      </c>
      <c r="AP169" s="21">
        <f>+([9]รายได้ค่าบริการ!AI53+[9]รายได้ค่าบริการอื่น!AI53)/10^6</f>
        <v>0.49201099999999998</v>
      </c>
      <c r="AQ169" s="21">
        <f>+([9]รายได้ค่าบริการ!AJ53+[9]รายได้ค่าบริการอื่น!AJ53)/10^6</f>
        <v>0.48528700000000002</v>
      </c>
      <c r="AR169" s="21">
        <f>+([9]รายได้ค่าบริการ!AK53+[9]รายได้ค่าบริการอื่น!AK53)/10^6</f>
        <v>0.49321700000000002</v>
      </c>
      <c r="AS169" s="21">
        <f>+([9]รายได้ค่าบริการ!AL53+[9]รายได้ค่าบริการอื่น!AL53)/10^6</f>
        <v>0.49719000000000002</v>
      </c>
      <c r="AT169" s="21">
        <f>+([9]รายได้ค่าบริการ!AM53+[9]รายได้ค่าบริการอื่น!AM53)/10^6</f>
        <v>0.51186600000000004</v>
      </c>
      <c r="AU169" s="29">
        <f t="shared" si="8"/>
        <v>5.9786189999999992</v>
      </c>
      <c r="AW169" s="10">
        <v>1020</v>
      </c>
      <c r="AX169" s="10" t="s">
        <v>29</v>
      </c>
      <c r="AY169" s="21">
        <f>+[9]ค่าติดตั้งสุทธิ!B86/10^6</f>
        <v>4.0451000000000001E-2</v>
      </c>
      <c r="AZ169" s="21">
        <f>+[9]ค่าติดตั้งสุทธิ!C86/10^6</f>
        <v>6.5521999999999997E-2</v>
      </c>
      <c r="BA169" s="21">
        <f>+[9]ค่าติดตั้งสุทธิ!D86/10^6</f>
        <v>1.6410000000000001E-2</v>
      </c>
      <c r="BB169" s="21">
        <f>+[9]ค่าติดตั้งสุทธิ!E86/10^6</f>
        <v>6.1650000000000003E-2</v>
      </c>
      <c r="BC169" s="21">
        <f>+[9]ค่าติดตั้งสุทธิ!F86/10^6</f>
        <v>3.0356000000000001E-2</v>
      </c>
      <c r="BD169" s="21">
        <f>+[9]ค่าติดตั้งสุทธิ!G86/10^6</f>
        <v>0.122845</v>
      </c>
      <c r="BE169" s="21">
        <f>+[9]ค่าติดตั้งสุทธิ!H86/10^6</f>
        <v>5.1434000000000001E-2</v>
      </c>
      <c r="BF169" s="21">
        <f>+[9]ค่าติดตั้งสุทธิ!I86/10^6</f>
        <v>4.3494999999999999E-2</v>
      </c>
      <c r="BG169" s="21">
        <f>+[9]ค่าติดตั้งสุทธิ!J86/10^6</f>
        <v>6.7140000000000005E-2</v>
      </c>
      <c r="BH169" s="21">
        <f>+[9]ค่าติดตั้งสุทธิ!K86/10^6</f>
        <v>3.3623E-2</v>
      </c>
      <c r="BI169" s="21">
        <f>+[9]ค่าติดตั้งสุทธิ!L86/10^6</f>
        <v>5.9410999999999999E-2</v>
      </c>
      <c r="BJ169" s="21">
        <f>+[9]ค่าติดตั้งสุทธิ!M86/10^6</f>
        <v>4.4703E-2</v>
      </c>
      <c r="BK169" s="29">
        <f t="shared" si="9"/>
        <v>0.63703999999999994</v>
      </c>
    </row>
    <row r="170" spans="1:63">
      <c r="A170" s="10">
        <v>1021</v>
      </c>
      <c r="B170" s="10" t="s">
        <v>30</v>
      </c>
      <c r="C170" s="21">
        <f>+'[9]รายได้-กศผ.'!R22/10^6</f>
        <v>1.4585452320802923</v>
      </c>
      <c r="D170" s="21">
        <f>+'[9]รายได้-กศผ.'!S22/10^6</f>
        <v>1.4936376955898183</v>
      </c>
      <c r="E170" s="21">
        <f>+'[9]รายได้-กศผ.'!T22/10^6</f>
        <v>1.4152955194073611</v>
      </c>
      <c r="F170" s="21">
        <f>+'[9]รายได้-กศผ.'!U22/10^6</f>
        <v>1.5922003129903666</v>
      </c>
      <c r="G170" s="21">
        <f>+'[9]รายได้-กศผ.'!V22/10^6</f>
        <v>1.4149645005443912</v>
      </c>
      <c r="H170" s="21">
        <f>+'[9]รายได้-กศผ.'!W22/10^6</f>
        <v>1.4359931879629331</v>
      </c>
      <c r="I170" s="21">
        <f>+'[9]รายได้-กศผ.'!X22/10^6</f>
        <v>1.5967725567931168</v>
      </c>
      <c r="J170" s="21">
        <f>+'[9]รายได้-กศผ.'!Y22/10^6</f>
        <v>1.5847295792351608</v>
      </c>
      <c r="K170" s="21">
        <f>+'[9]รายได้-กศผ.'!Z22/10^6</f>
        <v>1.6252289444132475</v>
      </c>
      <c r="L170" s="21">
        <f>+'[9]รายได้-กศผ.'!AA22/10^6</f>
        <v>1.5954238481628482</v>
      </c>
      <c r="M170" s="21">
        <f>+'[9]รายได้-กศผ.'!AB22/10^6</f>
        <v>1.4917102465660512</v>
      </c>
      <c r="N170" s="21">
        <f>+'[9]รายได้-กศผ.'!AC22/10^6</f>
        <v>1.5600783762544181</v>
      </c>
      <c r="O170" s="29">
        <f t="shared" si="6"/>
        <v>18.264580000000006</v>
      </c>
      <c r="Q170" s="10">
        <v>1021</v>
      </c>
      <c r="R170" s="10" t="s">
        <v>30</v>
      </c>
      <c r="S170" s="21">
        <f>+'[9]รายได้ค่าน้ำ-กศผ.'!R22/10^6</f>
        <v>1.2759292320802922</v>
      </c>
      <c r="T170" s="21">
        <f>+'[9]รายได้ค่าน้ำ-กศผ.'!S22/10^6</f>
        <v>1.3265166955898182</v>
      </c>
      <c r="U170" s="21">
        <f>+'[9]รายได้ค่าน้ำ-กศผ.'!T22/10^6</f>
        <v>1.2557315194073611</v>
      </c>
      <c r="V170" s="21">
        <f>+'[9]รายได้ค่าน้ำ-กศผ.'!U22/10^6</f>
        <v>1.4113633129903664</v>
      </c>
      <c r="W170" s="21">
        <f>+'[9]รายได้ค่าน้ำ-กศผ.'!V22/10^6</f>
        <v>1.232856500544391</v>
      </c>
      <c r="X170" s="21">
        <f>+'[9]รายได้ค่าน้ำ-กศผ.'!W22/10^6</f>
        <v>1.2494421879629329</v>
      </c>
      <c r="Y170" s="21">
        <f>+'[9]รายได้ค่าน้ำ-กศผ.'!X22/10^6</f>
        <v>1.4270055567931168</v>
      </c>
      <c r="Z170" s="21">
        <f>+'[9]รายได้ค่าน้ำ-กศผ.'!Y22/10^6</f>
        <v>1.4120535792351607</v>
      </c>
      <c r="AA170" s="21">
        <f>+'[9]รายได้ค่าน้ำ-กศผ.'!Z22/10^6</f>
        <v>1.4468609444132474</v>
      </c>
      <c r="AB170" s="21">
        <f>+'[9]รายได้ค่าน้ำ-กศผ.'!AA22/10^6</f>
        <v>1.4207508481628484</v>
      </c>
      <c r="AC170" s="21">
        <f>+'[9]รายได้ค่าน้ำ-กศผ.'!AB22/10^6</f>
        <v>1.2988252465660513</v>
      </c>
      <c r="AD170" s="21">
        <f>+'[9]รายได้ค่าน้ำ-กศผ.'!AC22/10^6</f>
        <v>1.3551543762544145</v>
      </c>
      <c r="AE170" s="29">
        <f t="shared" si="7"/>
        <v>16.112490000000001</v>
      </c>
      <c r="AG170" s="10">
        <v>1021</v>
      </c>
      <c r="AH170" s="10" t="s">
        <v>30</v>
      </c>
      <c r="AI170" s="21">
        <f>+([9]รายได้ค่าบริการ!AB54+[9]รายได้ค่าบริการอื่น!AB54)/10^6</f>
        <v>0.14757100000000001</v>
      </c>
      <c r="AJ170" s="21">
        <f>+([9]รายได้ค่าบริการ!AC54+[9]รายได้ค่าบริการอื่น!AC54)/10^6</f>
        <v>0.148233</v>
      </c>
      <c r="AK170" s="21">
        <f>+([9]รายได้ค่าบริการ!AD54+[9]รายได้ค่าบริการอื่น!AD54)/10^6</f>
        <v>0.14808199999999999</v>
      </c>
      <c r="AL170" s="21">
        <f>+([9]รายได้ค่าบริการ!AE54+[9]รายได้ค่าบริการอื่น!AE54)/10^6</f>
        <v>0.148308</v>
      </c>
      <c r="AM170" s="21">
        <f>+([9]รายได้ค่าบริการ!AF54+[9]รายได้ค่าบริการอื่น!AF54)/10^6</f>
        <v>0.14933099999999999</v>
      </c>
      <c r="AN170" s="21">
        <f>+([9]รายได้ค่าบริการ!AG54+[9]รายได้ค่าบริการอื่น!AG54)/10^6</f>
        <v>0.14990100000000001</v>
      </c>
      <c r="AO170" s="21">
        <f>+([9]รายได้ค่าบริการ!AH54+[9]รายได้ค่าบริการอื่น!AH54)/10^6</f>
        <v>0.150617</v>
      </c>
      <c r="AP170" s="21">
        <f>+([9]รายได้ค่าบริการ!AI54+[9]รายได้ค่าบริการอื่น!AI54)/10^6</f>
        <v>0.14940000000000001</v>
      </c>
      <c r="AQ170" s="21">
        <f>+([9]รายได้ค่าบริการ!AJ54+[9]รายได้ค่าบริการอื่น!AJ54)/10^6</f>
        <v>0.15033099999999999</v>
      </c>
      <c r="AR170" s="21">
        <f>+([9]รายได้ค่าบริการ!AK54+[9]รายได้ค่าบริการอื่น!AK54)/10^6</f>
        <v>0.14971100000000001</v>
      </c>
      <c r="AS170" s="21">
        <f>+([9]รายได้ค่าบริการ!AL54+[9]รายได้ค่าบริการอื่น!AL54)/10^6</f>
        <v>0.15332000000000001</v>
      </c>
      <c r="AT170" s="21">
        <f>+([9]รายได้ค่าบริการ!AM54+[9]รายได้ค่าบริการอื่น!AM54)/10^6</f>
        <v>0.151953</v>
      </c>
      <c r="AU170" s="29">
        <f t="shared" si="8"/>
        <v>1.7967579999999999</v>
      </c>
      <c r="AW170" s="10">
        <v>1021</v>
      </c>
      <c r="AX170" s="10" t="s">
        <v>30</v>
      </c>
      <c r="AY170" s="21">
        <f>+[9]ค่าติดตั้งสุทธิ!B87/10^6</f>
        <v>3.5045E-2</v>
      </c>
      <c r="AZ170" s="21">
        <f>+[9]ค่าติดตั้งสุทธิ!C87/10^6</f>
        <v>1.8887999999999999E-2</v>
      </c>
      <c r="BA170" s="21">
        <f>+[9]ค่าติดตั้งสุทธิ!D87/10^6</f>
        <v>1.1481999999999999E-2</v>
      </c>
      <c r="BB170" s="21">
        <f>+[9]ค่าติดตั้งสุทธิ!E87/10^6</f>
        <v>3.2529000000000002E-2</v>
      </c>
      <c r="BC170" s="21">
        <f>+[9]ค่าติดตั้งสุทธิ!F87/10^6</f>
        <v>3.2777000000000001E-2</v>
      </c>
      <c r="BD170" s="21">
        <f>+[9]ค่าติดตั้งสุทธิ!G87/10^6</f>
        <v>3.6650000000000002E-2</v>
      </c>
      <c r="BE170" s="21">
        <f>+[9]ค่าติดตั้งสุทธิ!H87/10^6</f>
        <v>1.915E-2</v>
      </c>
      <c r="BF170" s="21">
        <f>+[9]ค่าติดตั้งสุทธิ!I87/10^6</f>
        <v>2.3276000000000002E-2</v>
      </c>
      <c r="BG170" s="21">
        <f>+[9]ค่าติดตั้งสุทธิ!J87/10^6</f>
        <v>2.8036999999999999E-2</v>
      </c>
      <c r="BH170" s="21">
        <f>+[9]ค่าติดตั้งสุทธิ!K87/10^6</f>
        <v>2.4962000000000002E-2</v>
      </c>
      <c r="BI170" s="21">
        <f>+[9]ค่าติดตั้งสุทธิ!L87/10^6</f>
        <v>3.9565000000000003E-2</v>
      </c>
      <c r="BJ170" s="21">
        <f>+[9]ค่าติดตั้งสุทธิ!M87/10^6</f>
        <v>5.2969000000000002E-2</v>
      </c>
      <c r="BK170" s="29">
        <f t="shared" si="9"/>
        <v>0.35532999999999998</v>
      </c>
    </row>
    <row r="171" spans="1:63">
      <c r="A171" s="10">
        <v>1022</v>
      </c>
      <c r="B171" s="10" t="s">
        <v>31</v>
      </c>
      <c r="C171" s="21">
        <f>+'[9]รายได้-กศผ.'!R23/10^6</f>
        <v>7.1232909012038697</v>
      </c>
      <c r="D171" s="21">
        <f>+'[9]รายได้-กศผ.'!S23/10^6</f>
        <v>7.8710346167296521</v>
      </c>
      <c r="E171" s="21">
        <f>+'[9]รายได้-กศผ.'!T23/10^6</f>
        <v>6.9774385132102221</v>
      </c>
      <c r="F171" s="21">
        <f>+'[9]รายได้-กศผ.'!U23/10^6</f>
        <v>7.534328262332286</v>
      </c>
      <c r="G171" s="21">
        <f>+'[9]รายได้-กศผ.'!V23/10^6</f>
        <v>6.9543106472075662</v>
      </c>
      <c r="H171" s="21">
        <f>+'[9]รายได้-กศผ.'!W23/10^6</f>
        <v>7.1884211852932918</v>
      </c>
      <c r="I171" s="21">
        <f>+'[9]รายได้-กศผ.'!X23/10^6</f>
        <v>8.2618513438286207</v>
      </c>
      <c r="J171" s="21">
        <f>+'[9]รายได้-กศผ.'!Y23/10^6</f>
        <v>7.9769541111520441</v>
      </c>
      <c r="K171" s="21">
        <f>+'[9]รายได้-กศผ.'!Z23/10^6</f>
        <v>8.0341835267774986</v>
      </c>
      <c r="L171" s="21">
        <f>+'[9]รายได้-กศผ.'!AA23/10^6</f>
        <v>7.805266918646212</v>
      </c>
      <c r="M171" s="21">
        <f>+'[9]รายได้-กศผ.'!AB23/10^6</f>
        <v>7.3738027772608827</v>
      </c>
      <c r="N171" s="21">
        <f>+'[9]รายได้-กศผ.'!AC23/10^6</f>
        <v>7.7752571963578543</v>
      </c>
      <c r="O171" s="29">
        <f t="shared" si="6"/>
        <v>90.876140000000007</v>
      </c>
      <c r="Q171" s="10">
        <v>1022</v>
      </c>
      <c r="R171" s="10" t="s">
        <v>31</v>
      </c>
      <c r="S171" s="21">
        <f>+'[9]รายได้ค่าน้ำ-กศผ.'!R23/10^6</f>
        <v>6.40271990120387</v>
      </c>
      <c r="T171" s="21">
        <f>+'[9]รายได้ค่าน้ำ-กศผ.'!S23/10^6</f>
        <v>6.6573416167296529</v>
      </c>
      <c r="U171" s="21">
        <f>+'[9]รายได้ค่าน้ำ-กศผ.'!T23/10^6</f>
        <v>6.222462513210222</v>
      </c>
      <c r="V171" s="21">
        <f>+'[9]รายได้ค่าน้ำ-กศผ.'!U23/10^6</f>
        <v>6.5642532623322856</v>
      </c>
      <c r="W171" s="21">
        <f>+'[9]รายได้ค่าน้ำ-กศผ.'!V23/10^6</f>
        <v>6.2338796472075666</v>
      </c>
      <c r="X171" s="21">
        <f>+'[9]รายได้ค่าน้ำ-กศผ.'!W23/10^6</f>
        <v>6.2150361852932914</v>
      </c>
      <c r="Y171" s="21">
        <f>+'[9]รายได้ค่าน้ำ-กศผ.'!X23/10^6</f>
        <v>7.4787993438286202</v>
      </c>
      <c r="Z171" s="21">
        <f>+'[9]รายได้ค่าน้ำ-กศผ.'!Y23/10^6</f>
        <v>7.2486101111520442</v>
      </c>
      <c r="AA171" s="21">
        <f>+'[9]รายได้ค่าน้ำ-กศผ.'!Z23/10^6</f>
        <v>7.260968526777499</v>
      </c>
      <c r="AB171" s="21">
        <f>+'[9]รายได้ค่าน้ำ-กศผ.'!AA23/10^6</f>
        <v>7.0232589186462118</v>
      </c>
      <c r="AC171" s="21">
        <f>+'[9]รายได้ค่าน้ำ-กศผ.'!AB23/10^6</f>
        <v>6.6120577772608824</v>
      </c>
      <c r="AD171" s="21">
        <f>+'[9]รายได้ค่าน้ำ-กศผ.'!AC23/10^6</f>
        <v>6.9568101963578401</v>
      </c>
      <c r="AE171" s="29">
        <f t="shared" si="7"/>
        <v>80.876197999999988</v>
      </c>
      <c r="AG171" s="10">
        <v>1022</v>
      </c>
      <c r="AH171" s="10" t="s">
        <v>31</v>
      </c>
      <c r="AI171" s="21">
        <f>+([9]รายได้ค่าบริการ!AB55+[9]รายได้ค่าบริการอื่น!AB55)/10^6</f>
        <v>0.69849899999999998</v>
      </c>
      <c r="AJ171" s="21">
        <f>+([9]รายได้ค่าบริการ!AC55+[9]รายได้ค่าบริการอื่น!AC55)/10^6</f>
        <v>0.71904599999999996</v>
      </c>
      <c r="AK171" s="21">
        <f>+([9]รายได้ค่าบริการ!AD55+[9]รายได้ค่าบริการอื่น!AD55)/10^6</f>
        <v>0.74394099999999996</v>
      </c>
      <c r="AL171" s="21">
        <f>+([9]รายได้ค่าบริการ!AE55+[9]รายได้ค่าบริการอื่น!AE55)/10^6</f>
        <v>0.70753299999999997</v>
      </c>
      <c r="AM171" s="21">
        <f>+([9]รายได้ค่าบริการ!AF55+[9]รายได้ค่าบริการอื่น!AF55)/10^6</f>
        <v>0.70346600000000004</v>
      </c>
      <c r="AN171" s="21">
        <f>+([9]รายได้ค่าบริการ!AG55+[9]รายได้ค่าบริการอื่น!AG55)/10^6</f>
        <v>0.71524699999999997</v>
      </c>
      <c r="AO171" s="21">
        <f>+([9]รายได้ค่าบริการ!AH55+[9]รายได้ค่าบริการอื่น!AH55)/10^6</f>
        <v>0.69731900000000002</v>
      </c>
      <c r="AP171" s="21">
        <f>+([9]รายได้ค่าบริการ!AI55+[9]รายได้ค่าบริการอื่น!AI55)/10^6</f>
        <v>0.70900700000000005</v>
      </c>
      <c r="AQ171" s="21">
        <f>+([9]รายได้ค่าบริการ!AJ55+[9]รายได้ค่าบริการอื่น!AJ55)/10^6</f>
        <v>0.725796</v>
      </c>
      <c r="AR171" s="21">
        <f>+([9]รายได้ค่าบริการ!AK55+[9]รายได้ค่าบริการอื่น!AK55)/10^6</f>
        <v>0.70900200000000002</v>
      </c>
      <c r="AS171" s="21">
        <f>+([9]รายได้ค่าบริการ!AL55+[9]รายได้ค่าบริการอื่น!AL55)/10^6</f>
        <v>0.723611</v>
      </c>
      <c r="AT171" s="21">
        <f>+([9]รายได้ค่าบริการ!AM55+[9]รายได้ค่าบริการอื่น!AM55)/10^6</f>
        <v>0.72854300000000005</v>
      </c>
      <c r="AU171" s="29">
        <f t="shared" si="8"/>
        <v>8.5810099999999991</v>
      </c>
      <c r="AW171" s="10">
        <v>1022</v>
      </c>
      <c r="AX171" s="10" t="s">
        <v>31</v>
      </c>
      <c r="AY171" s="21">
        <f>+[9]ค่าติดตั้งสุทธิ!B88/10^6</f>
        <v>2.2072000000000001E-2</v>
      </c>
      <c r="AZ171" s="21">
        <f>+[9]ค่าติดตั้งสุทธิ!C88/10^6</f>
        <v>0.494647</v>
      </c>
      <c r="BA171" s="21">
        <f>+[9]ค่าติดตั้งสุทธิ!D88/10^6</f>
        <v>1.1035E-2</v>
      </c>
      <c r="BB171" s="21">
        <f>+[9]ค่าติดตั้งสุทธิ!E88/10^6</f>
        <v>0.262542</v>
      </c>
      <c r="BC171" s="21">
        <f>+[9]ค่าติดตั้งสุทธิ!F88/10^6</f>
        <v>1.6965000000000001E-2</v>
      </c>
      <c r="BD171" s="21">
        <f>+[9]ค่าติดตั้งสุทธิ!G88/10^6</f>
        <v>0.25813799999999998</v>
      </c>
      <c r="BE171" s="21">
        <f>+[9]ค่าติดตั้งสุทธิ!H88/10^6</f>
        <v>8.5733000000000004E-2</v>
      </c>
      <c r="BF171" s="21">
        <f>+[9]ค่าติดตั้งสุทธิ!I88/10^6</f>
        <v>1.9337E-2</v>
      </c>
      <c r="BG171" s="21">
        <f>+[9]ค่าติดตั้งสุทธิ!J88/10^6</f>
        <v>4.7419000000000003E-2</v>
      </c>
      <c r="BH171" s="21">
        <f>+[9]ค่าติดตั้งสุทธิ!K88/10^6</f>
        <v>7.3006000000000001E-2</v>
      </c>
      <c r="BI171" s="21">
        <f>+[9]ค่าติดตั้งสุทธิ!L88/10^6</f>
        <v>3.8134000000000001E-2</v>
      </c>
      <c r="BJ171" s="21">
        <f>+[9]ค่าติดตั้งสุทธิ!M88/10^6</f>
        <v>8.9901999999999996E-2</v>
      </c>
      <c r="BK171" s="29">
        <f t="shared" si="9"/>
        <v>1.41893</v>
      </c>
    </row>
    <row r="172" spans="1:63">
      <c r="A172" s="10">
        <v>1023</v>
      </c>
      <c r="B172" s="10" t="s">
        <v>32</v>
      </c>
      <c r="C172" s="21">
        <f>+'[9]รายได้-กศผ.'!R24/10^6</f>
        <v>1.5539029317774524</v>
      </c>
      <c r="D172" s="21">
        <f>+'[9]รายได้-กศผ.'!S24/10^6</f>
        <v>1.6370433901576338</v>
      </c>
      <c r="E172" s="21">
        <f>+'[9]รายได้-กศผ.'!T24/10^6</f>
        <v>1.5230888518762862</v>
      </c>
      <c r="F172" s="21">
        <f>+'[9]รายได้-กศผ.'!U24/10^6</f>
        <v>1.7290081891863329</v>
      </c>
      <c r="G172" s="21">
        <f>+'[9]รายได้-กศผ.'!V24/10^6</f>
        <v>1.5686263988595872</v>
      </c>
      <c r="H172" s="21">
        <f>+'[9]รายได้-กศผ.'!W24/10^6</f>
        <v>1.5536734154222498</v>
      </c>
      <c r="I172" s="21">
        <f>+'[9]รายได้-กศผ.'!X24/10^6</f>
        <v>1.7809562213815369</v>
      </c>
      <c r="J172" s="21">
        <f>+'[9]รายได้-กศผ.'!Y24/10^6</f>
        <v>1.8594013073164144</v>
      </c>
      <c r="K172" s="21">
        <f>+'[9]รายได้-กศผ.'!Z24/10^6</f>
        <v>1.7765734010382037</v>
      </c>
      <c r="L172" s="21">
        <f>+'[9]รายได้-กศผ.'!AA24/10^6</f>
        <v>1.747085183602143</v>
      </c>
      <c r="M172" s="21">
        <f>+'[9]รายได้-กศผ.'!AB24/10^6</f>
        <v>1.6300307850893634</v>
      </c>
      <c r="N172" s="21">
        <f>+'[9]รายได้-กศผ.'!AC24/10^6</f>
        <v>1.794639924292792</v>
      </c>
      <c r="O172" s="29">
        <f t="shared" si="6"/>
        <v>20.154029999999995</v>
      </c>
      <c r="Q172" s="10">
        <v>1023</v>
      </c>
      <c r="R172" s="10" t="s">
        <v>32</v>
      </c>
      <c r="S172" s="21">
        <f>+'[9]รายได้ค่าน้ำ-กศผ.'!R24/10^6</f>
        <v>1.3253179317774524</v>
      </c>
      <c r="T172" s="21">
        <f>+'[9]รายได้ค่าน้ำ-กศผ.'!S24/10^6</f>
        <v>1.4140093901576336</v>
      </c>
      <c r="U172" s="21">
        <f>+'[9]รายได้ค่าน้ำ-กศผ.'!T24/10^6</f>
        <v>1.3098128518762862</v>
      </c>
      <c r="V172" s="21">
        <f>+'[9]รายได้ค่าน้ำ-กศผ.'!U24/10^6</f>
        <v>1.496708189186333</v>
      </c>
      <c r="W172" s="21">
        <f>+'[9]รายได้ค่าน้ำ-กศผ.'!V24/10^6</f>
        <v>1.3534973988595873</v>
      </c>
      <c r="X172" s="21">
        <f>+'[9]รายได้ค่าน้ำ-กศผ.'!W24/10^6</f>
        <v>1.3277014154222497</v>
      </c>
      <c r="Y172" s="21">
        <f>+'[9]รายได้ค่าน้ำ-กศผ.'!X24/10^6</f>
        <v>1.5852972213815368</v>
      </c>
      <c r="Z172" s="21">
        <f>+'[9]รายได้ค่าน้ำ-กศผ.'!Y24/10^6</f>
        <v>1.5925433073164144</v>
      </c>
      <c r="AA172" s="21">
        <f>+'[9]รายได้ค่าน้ำ-กศผ.'!Z24/10^6</f>
        <v>1.5625974010382035</v>
      </c>
      <c r="AB172" s="21">
        <f>+'[9]รายได้ค่าน้ำ-กศผ.'!AA24/10^6</f>
        <v>1.5197301836021431</v>
      </c>
      <c r="AC172" s="21">
        <f>+'[9]รายได้ค่าน้ำ-กศผ.'!AB24/10^6</f>
        <v>1.4081197850893634</v>
      </c>
      <c r="AD172" s="21">
        <f>+'[9]รายได้ค่าน้ำ-กศผ.'!AC24/10^6</f>
        <v>1.4299249242927956</v>
      </c>
      <c r="AE172" s="29">
        <f t="shared" si="7"/>
        <v>17.32526</v>
      </c>
      <c r="AG172" s="10">
        <v>1023</v>
      </c>
      <c r="AH172" s="10" t="s">
        <v>32</v>
      </c>
      <c r="AI172" s="21">
        <f>+([9]รายได้ค่าบริการ!AB56+[9]รายได้ค่าบริการอื่น!AB56)/10^6</f>
        <v>0.20286799999999999</v>
      </c>
      <c r="AJ172" s="21">
        <f>+([9]รายได้ค่าบริการ!AC56+[9]รายได้ค่าบริการอื่น!AC56)/10^6</f>
        <v>0.20060500000000001</v>
      </c>
      <c r="AK172" s="21">
        <f>+([9]รายได้ค่าบริการ!AD56+[9]รายได้ค่าบริการอื่น!AD56)/10^6</f>
        <v>0.19584399999999999</v>
      </c>
      <c r="AL172" s="21">
        <f>+([9]รายได้ค่าบริการ!AE56+[9]รายได้ค่าบริการอื่น!AE56)/10^6</f>
        <v>0.1981</v>
      </c>
      <c r="AM172" s="21">
        <f>+([9]รายได้ค่าบริการ!AF56+[9]รายได้ค่าบริการอื่น!AF56)/10^6</f>
        <v>0.195719</v>
      </c>
      <c r="AN172" s="21">
        <f>+([9]รายได้ค่าบริการ!AG56+[9]รายได้ค่าบริการอื่น!AG56)/10^6</f>
        <v>0.197654</v>
      </c>
      <c r="AO172" s="21">
        <f>+([9]รายได้ค่าบริการ!AH56+[9]รายได้ค่าบริการอื่น!AH56)/10^6</f>
        <v>0.19789799999999999</v>
      </c>
      <c r="AP172" s="21">
        <f>+([9]รายได้ค่าบริการ!AI56+[9]รายได้ค่าบริการอื่น!AI56)/10^6</f>
        <v>0.203684</v>
      </c>
      <c r="AQ172" s="21">
        <f>+([9]รายได้ค่าบริการ!AJ56+[9]รายได้ค่าบริการอื่น!AJ56)/10^6</f>
        <v>0.19712499999999999</v>
      </c>
      <c r="AR172" s="21">
        <f>+([9]รายได้ค่าบริการ!AK56+[9]รายได้ค่าบริการอื่น!AK56)/10^6</f>
        <v>0.198431</v>
      </c>
      <c r="AS172" s="21">
        <f>+([9]รายได้ค่าบริการ!AL56+[9]รายได้ค่าบริการอื่น!AL56)/10^6</f>
        <v>0.20197200000000001</v>
      </c>
      <c r="AT172" s="21">
        <f>+([9]รายได้ค่าบริการ!AM56+[9]รายได้ค่าบริการอื่น!AM56)/10^6</f>
        <v>0.20095299999999999</v>
      </c>
      <c r="AU172" s="29">
        <f t="shared" si="8"/>
        <v>2.3908529999999999</v>
      </c>
      <c r="AW172" s="10">
        <v>1023</v>
      </c>
      <c r="AX172" s="10" t="s">
        <v>32</v>
      </c>
      <c r="AY172" s="21">
        <f>+[9]ค่าติดตั้งสุทธิ!B89/10^6</f>
        <v>2.5717E-2</v>
      </c>
      <c r="AZ172" s="21">
        <f>+[9]ค่าติดตั้งสุทธิ!C89/10^6</f>
        <v>2.2429000000000001E-2</v>
      </c>
      <c r="BA172" s="21">
        <f>+[9]ค่าติดตั้งสุทธิ!D89/10^6</f>
        <v>1.7432E-2</v>
      </c>
      <c r="BB172" s="21">
        <f>+[9]ค่าติดตั้งสุทธิ!E89/10^6</f>
        <v>3.4200000000000001E-2</v>
      </c>
      <c r="BC172" s="21">
        <f>+[9]ค่าติดตั้งสุทธิ!F89/10^6</f>
        <v>1.941E-2</v>
      </c>
      <c r="BD172" s="21">
        <f>+[9]ค่าติดตั้งสุทธิ!G89/10^6</f>
        <v>2.8317999999999999E-2</v>
      </c>
      <c r="BE172" s="21">
        <f>+[9]ค่าติดตั้งสุทธิ!H89/10^6</f>
        <v>-2.2390000000000001E-3</v>
      </c>
      <c r="BF172" s="21">
        <f>+[9]ค่าติดตั้งสุทธิ!I89/10^6</f>
        <v>6.3173999999999994E-2</v>
      </c>
      <c r="BG172" s="21">
        <f>+[9]ค่าติดตั้งสุทธิ!J89/10^6</f>
        <v>1.6851000000000001E-2</v>
      </c>
      <c r="BH172" s="21">
        <f>+[9]ค่าติดตั้งสุทธิ!K89/10^6</f>
        <v>2.8923999999999998E-2</v>
      </c>
      <c r="BI172" s="21">
        <f>+[9]ค่าติดตั้งสุทธิ!L89/10^6</f>
        <v>1.9938999999999998E-2</v>
      </c>
      <c r="BJ172" s="21">
        <f>+[9]ค่าติดตั้งสุทธิ!M89/10^6</f>
        <v>0.16376499999999999</v>
      </c>
      <c r="BK172" s="29">
        <f t="shared" si="9"/>
        <v>0.43791999999999998</v>
      </c>
    </row>
    <row r="173" spans="1:63">
      <c r="A173" s="10">
        <v>1024</v>
      </c>
      <c r="B173" s="10" t="s">
        <v>33</v>
      </c>
      <c r="C173" s="21">
        <f>+'[9]รายได้-กศผ.'!R25/10^6</f>
        <v>12.28530868380876</v>
      </c>
      <c r="D173" s="21">
        <f>+'[9]รายได้-กศผ.'!S25/10^6</f>
        <v>12.981230911348913</v>
      </c>
      <c r="E173" s="21">
        <f>+'[9]รายได้-กศผ.'!T25/10^6</f>
        <v>12.543035965707574</v>
      </c>
      <c r="F173" s="21">
        <f>+'[9]รายได้-กศผ.'!U25/10^6</f>
        <v>13.198049215519443</v>
      </c>
      <c r="G173" s="21">
        <f>+'[9]รายได้-กศผ.'!V25/10^6</f>
        <v>12.944427284774175</v>
      </c>
      <c r="H173" s="21">
        <f>+'[9]รายได้-กศผ.'!W25/10^6</f>
        <v>12.417642770627214</v>
      </c>
      <c r="I173" s="21">
        <f>+'[9]รายได้-กศผ.'!X25/10^6</f>
        <v>13.858024105061666</v>
      </c>
      <c r="J173" s="21">
        <f>+'[9]รายได้-กศผ.'!Y25/10^6</f>
        <v>13.509654007800574</v>
      </c>
      <c r="K173" s="21">
        <f>+'[9]รายได้-กศผ.'!Z25/10^6</f>
        <v>14.046857280903369</v>
      </c>
      <c r="L173" s="21">
        <f>+'[9]รายได้-กศผ.'!AA25/10^6</f>
        <v>13.710875987125954</v>
      </c>
      <c r="M173" s="21">
        <f>+'[9]รายได้-กศผ.'!AB25/10^6</f>
        <v>12.98484802274546</v>
      </c>
      <c r="N173" s="21">
        <f>+'[9]รายได้-กศผ.'!AC25/10^6</f>
        <v>13.686335764576897</v>
      </c>
      <c r="O173" s="29">
        <f t="shared" si="6"/>
        <v>158.16629</v>
      </c>
      <c r="Q173" s="10">
        <v>1024</v>
      </c>
      <c r="R173" s="10" t="s">
        <v>33</v>
      </c>
      <c r="S173" s="21">
        <f>+'[9]รายได้ค่าน้ำ-กศผ.'!R25/10^6</f>
        <v>11.13138468380876</v>
      </c>
      <c r="T173" s="21">
        <f>+'[9]รายได้ค่าน้ำ-กศผ.'!S25/10^6</f>
        <v>11.698511911348913</v>
      </c>
      <c r="U173" s="21">
        <f>+'[9]รายได้ค่าน้ำ-กศผ.'!T25/10^6</f>
        <v>11.352660965707575</v>
      </c>
      <c r="V173" s="21">
        <f>+'[9]รายได้ค่าน้ำ-กศผ.'!U25/10^6</f>
        <v>12.029976215519444</v>
      </c>
      <c r="W173" s="21">
        <f>+'[9]รายได้ค่าน้ำ-กศผ.'!V25/10^6</f>
        <v>11.768353284774175</v>
      </c>
      <c r="X173" s="21">
        <f>+'[9]รายได้ค่าน้ำ-กศผ.'!W25/10^6</f>
        <v>11.229333770627214</v>
      </c>
      <c r="Y173" s="21">
        <f>+'[9]รายได้ค่าน้ำ-กศผ.'!X25/10^6</f>
        <v>12.476193105061666</v>
      </c>
      <c r="Z173" s="21">
        <f>+'[9]รายได้ค่าน้ำ-กศผ.'!Y25/10^6</f>
        <v>12.279176007800574</v>
      </c>
      <c r="AA173" s="21">
        <f>+'[9]รายได้ค่าน้ำ-กศผ.'!Z25/10^6</f>
        <v>12.584074280903369</v>
      </c>
      <c r="AB173" s="21">
        <f>+'[9]รายได้ค่าน้ำ-กศผ.'!AA25/10^6</f>
        <v>12.380222987125954</v>
      </c>
      <c r="AC173" s="21">
        <f>+'[9]รายได้ค่าน้ำ-กศผ.'!AB25/10^6</f>
        <v>11.738099022745461</v>
      </c>
      <c r="AD173" s="21">
        <f>+'[9]รายได้ค่าน้ำ-กศผ.'!AC25/10^6</f>
        <v>12.298429764576868</v>
      </c>
      <c r="AE173" s="29">
        <f t="shared" si="7"/>
        <v>142.96641599999998</v>
      </c>
      <c r="AG173" s="10">
        <v>1024</v>
      </c>
      <c r="AH173" s="10" t="s">
        <v>33</v>
      </c>
      <c r="AI173" s="21">
        <f>+([9]รายได้ค่าบริการ!AB57+[9]รายได้ค่าบริการอื่น!AB57)/10^6</f>
        <v>0.93209200000000003</v>
      </c>
      <c r="AJ173" s="21">
        <f>+([9]รายได้ค่าบริการ!AC57+[9]รายได้ค่าบริการอื่น!AC57)/10^6</f>
        <v>0.94515899999999997</v>
      </c>
      <c r="AK173" s="21">
        <f>+([9]รายได้ค่าบริการ!AD57+[9]รายได้ค่าบริการอื่น!AD57)/10^6</f>
        <v>0.94212399999999996</v>
      </c>
      <c r="AL173" s="21">
        <f>+([9]รายได้ค่าบริการ!AE57+[9]รายได้ค่าบริการอื่น!AE57)/10^6</f>
        <v>0.94079400000000002</v>
      </c>
      <c r="AM173" s="21">
        <f>+([9]รายได้ค่าบริการ!AF57+[9]รายได้ค่าบริการอื่น!AF57)/10^6</f>
        <v>0.94689199999999996</v>
      </c>
      <c r="AN173" s="21">
        <f>+([9]รายได้ค่าบริการ!AG57+[9]รายได้ค่าบริการอื่น!AG57)/10^6</f>
        <v>0.95643800000000001</v>
      </c>
      <c r="AO173" s="21">
        <f>+([9]รายได้ค่าบริการ!AH57+[9]รายได้ค่าบริการอื่น!AH57)/10^6</f>
        <v>0.97668200000000005</v>
      </c>
      <c r="AP173" s="21">
        <f>+([9]รายได้ค่าบริการ!AI57+[9]รายได้ค่าบริการอื่น!AI57)/10^6</f>
        <v>0.97729299999999997</v>
      </c>
      <c r="AQ173" s="21">
        <f>+([9]รายได้ค่าบริการ!AJ57+[9]รายได้ค่าบริการอื่น!AJ57)/10^6</f>
        <v>0.97664700000000004</v>
      </c>
      <c r="AR173" s="21">
        <f>+([9]รายได้ค่าบริการ!AK57+[9]รายได้ค่าบริการอื่น!AK57)/10^6</f>
        <v>0.97603700000000004</v>
      </c>
      <c r="AS173" s="21">
        <f>+([9]รายได้ค่าบริการ!AL57+[9]รายได้ค่าบริการอื่น!AL57)/10^6</f>
        <v>0.985707</v>
      </c>
      <c r="AT173" s="21">
        <f>+([9]รายได้ค่าบริการ!AM57+[9]รายได้ค่าบริการอื่น!AM57)/10^6</f>
        <v>0.985456</v>
      </c>
      <c r="AU173" s="29">
        <f t="shared" si="8"/>
        <v>11.541320999999998</v>
      </c>
      <c r="AW173" s="10">
        <v>1024</v>
      </c>
      <c r="AX173" s="10" t="s">
        <v>33</v>
      </c>
      <c r="AY173" s="21">
        <f>+[9]ค่าติดตั้งสุทธิ!B90/10^6</f>
        <v>0.221832</v>
      </c>
      <c r="AZ173" s="21">
        <f>+[9]ค่าติดตั้งสุทธิ!C90/10^6</f>
        <v>0.33756000000000003</v>
      </c>
      <c r="BA173" s="21">
        <f>+[9]ค่าติดตั้งสุทธิ!D90/10^6</f>
        <v>0.248251</v>
      </c>
      <c r="BB173" s="21">
        <f>+[9]ค่าติดตั้งสุทธิ!E90/10^6</f>
        <v>0.22727900000000001</v>
      </c>
      <c r="BC173" s="21">
        <f>+[9]ค่าติดตั้งสุทธิ!F90/10^6</f>
        <v>0.229182</v>
      </c>
      <c r="BD173" s="21">
        <f>+[9]ค่าติดตั้งสุทธิ!G90/10^6</f>
        <v>0.23187099999999999</v>
      </c>
      <c r="BE173" s="21">
        <f>+[9]ค่าติดตั้งสุทธิ!H90/10^6</f>
        <v>0.40514899999999998</v>
      </c>
      <c r="BF173" s="21">
        <f>+[9]ค่าติดตั้งสุทธิ!I90/10^6</f>
        <v>0.25318499999999999</v>
      </c>
      <c r="BG173" s="21">
        <f>+[9]ค่าติดตั้งสุทธิ!J90/10^6</f>
        <v>0.48613600000000001</v>
      </c>
      <c r="BH173" s="21">
        <f>+[9]ค่าติดตั้งสุทธิ!K90/10^6</f>
        <v>0.35461599999999999</v>
      </c>
      <c r="BI173" s="21">
        <f>+[9]ค่าติดตั้งสุทธิ!L90/10^6</f>
        <v>0.261042</v>
      </c>
      <c r="BJ173" s="21">
        <f>+[9]ค่าติดตั้งสุทธิ!M90/10^6</f>
        <v>0.40245399999999998</v>
      </c>
      <c r="BK173" s="29">
        <f t="shared" si="9"/>
        <v>3.6585569999999996</v>
      </c>
    </row>
    <row r="174" spans="1:63">
      <c r="A174" s="10">
        <v>1025</v>
      </c>
      <c r="B174" s="10" t="s">
        <v>34</v>
      </c>
      <c r="C174" s="21">
        <f>+'[9]รายได้-กศผ.'!R26/10^6</f>
        <v>1.8358476445567908</v>
      </c>
      <c r="D174" s="21">
        <f>+'[9]รายได้-กศผ.'!S26/10^6</f>
        <v>1.8713392103442381</v>
      </c>
      <c r="E174" s="21">
        <f>+'[9]รายได้-กศผ.'!T26/10^6</f>
        <v>1.8003265034371183</v>
      </c>
      <c r="F174" s="21">
        <f>+'[9]รายได้-กศผ.'!U26/10^6</f>
        <v>1.8588352174182854</v>
      </c>
      <c r="G174" s="21">
        <f>+'[9]รายได้-กศผ.'!V26/10^6</f>
        <v>1.8181228518788806</v>
      </c>
      <c r="H174" s="21">
        <f>+'[9]รายได้-กศผ.'!W26/10^6</f>
        <v>1.835852330927676</v>
      </c>
      <c r="I174" s="21">
        <f>+'[9]รายได้-กศผ.'!X26/10^6</f>
        <v>2.1349519618563306</v>
      </c>
      <c r="J174" s="21">
        <f>+'[9]รายได้-กศผ.'!Y26/10^6</f>
        <v>2.1587847354904093</v>
      </c>
      <c r="K174" s="21">
        <f>+'[9]รายได้-กศผ.'!Z26/10^6</f>
        <v>2.0909649006828879</v>
      </c>
      <c r="L174" s="21">
        <f>+'[9]รายได้-กศผ.'!AA26/10^6</f>
        <v>1.9950875342584808</v>
      </c>
      <c r="M174" s="21">
        <f>+'[9]รายได้-กศผ.'!AB26/10^6</f>
        <v>1.8809498543542189</v>
      </c>
      <c r="N174" s="21">
        <f>+'[9]รายได้-กศผ.'!AC26/10^6</f>
        <v>1.9119972547946895</v>
      </c>
      <c r="O174" s="29">
        <f t="shared" si="6"/>
        <v>23.193060000000006</v>
      </c>
      <c r="Q174" s="10">
        <v>1025</v>
      </c>
      <c r="R174" s="10" t="s">
        <v>34</v>
      </c>
      <c r="S174" s="21">
        <f>+'[9]รายได้ค่าน้ำ-กศผ.'!R26/10^6</f>
        <v>1.5633596445567908</v>
      </c>
      <c r="T174" s="21">
        <f>+'[9]รายได้ค่าน้ำ-กศผ.'!S26/10^6</f>
        <v>1.6162912103442382</v>
      </c>
      <c r="U174" s="21">
        <f>+'[9]รายได้ค่าน้ำ-กศผ.'!T26/10^6</f>
        <v>1.5377695034371184</v>
      </c>
      <c r="V174" s="21">
        <f>+'[9]รายได้ค่าน้ำ-กศผ.'!U26/10^6</f>
        <v>1.6248002174182854</v>
      </c>
      <c r="W174" s="21">
        <f>+'[9]รายได้ค่าน้ำ-กศผ.'!V26/10^6</f>
        <v>1.5551018518788806</v>
      </c>
      <c r="X174" s="21">
        <f>+'[9]รายได้ค่าน้ำ-กศผ.'!W26/10^6</f>
        <v>1.5527163309276761</v>
      </c>
      <c r="Y174" s="21">
        <f>+'[9]รายได้ค่าน้ำ-กศผ.'!X26/10^6</f>
        <v>1.8518629618563307</v>
      </c>
      <c r="Z174" s="21">
        <f>+'[9]รายได้ค่าน้ำ-กศผ.'!Y26/10^6</f>
        <v>1.8725027354904091</v>
      </c>
      <c r="AA174" s="21">
        <f>+'[9]รายได้ค่าน้ำ-กศผ.'!Z26/10^6</f>
        <v>1.8150669006828879</v>
      </c>
      <c r="AB174" s="21">
        <f>+'[9]รายได้ค่าน้ำ-กศผ.'!AA26/10^6</f>
        <v>1.7219815342584808</v>
      </c>
      <c r="AC174" s="21">
        <f>+'[9]รายได้ค่าน้ำ-กศผ.'!AB26/10^6</f>
        <v>1.6326998543542188</v>
      </c>
      <c r="AD174" s="21">
        <f>+'[9]รายได้ค่าน้ำ-กศผ.'!AC26/10^6</f>
        <v>1.6425692547946822</v>
      </c>
      <c r="AE174" s="29">
        <f t="shared" si="7"/>
        <v>19.986722</v>
      </c>
      <c r="AG174" s="10">
        <v>1025</v>
      </c>
      <c r="AH174" s="10" t="s">
        <v>34</v>
      </c>
      <c r="AI174" s="21">
        <f>+([9]รายได้ค่าบริการ!AB58+[9]รายได้ค่าบริการอื่น!AB58)/10^6</f>
        <v>0.22874700000000001</v>
      </c>
      <c r="AJ174" s="21">
        <f>+([9]รายได้ค่าบริการ!AC58+[9]รายได้ค่าบริการอื่น!AC58)/10^6</f>
        <v>0.23494999999999999</v>
      </c>
      <c r="AK174" s="21">
        <f>+([9]รายได้ค่าบริการ!AD58+[9]รายได้ค่าบริการอื่น!AD58)/10^6</f>
        <v>0.23433799999999999</v>
      </c>
      <c r="AL174" s="21">
        <f>+([9]รายได้ค่าบริการ!AE58+[9]รายได้ค่าบริการอื่น!AE58)/10^6</f>
        <v>0.228404</v>
      </c>
      <c r="AM174" s="21">
        <f>+([9]รายได้ค่าบริการ!AF58+[9]รายได้ค่าบริการอื่น!AF58)/10^6</f>
        <v>0.22568199999999999</v>
      </c>
      <c r="AN174" s="21">
        <f>+([9]รายได้ค่าบริการ!AG58+[9]รายได้ค่าบริการอื่น!AG58)/10^6</f>
        <v>0.231682</v>
      </c>
      <c r="AO174" s="21">
        <f>+([9]รายได้ค่าบริการ!AH58+[9]รายได้ค่าบริการอื่น!AH58)/10^6</f>
        <v>0.231291</v>
      </c>
      <c r="AP174" s="21">
        <f>+([9]รายได้ค่าบริการ!AI58+[9]รายได้ค่าบริการอื่น!AI58)/10^6</f>
        <v>0.23885300000000001</v>
      </c>
      <c r="AQ174" s="21">
        <f>+([9]รายได้ค่าบริการ!AJ58+[9]รายได้ค่าบริการอื่น!AJ58)/10^6</f>
        <v>0.234657</v>
      </c>
      <c r="AR174" s="21">
        <f>+([9]รายได้ค่าบริการ!AK58+[9]รายได้ค่าบริการอื่น!AK58)/10^6</f>
        <v>0.24085300000000001</v>
      </c>
      <c r="AS174" s="21">
        <f>+([9]รายได้ค่าบริการ!AL58+[9]รายได้ค่าบริการอื่น!AL58)/10^6</f>
        <v>0.24046000000000001</v>
      </c>
      <c r="AT174" s="21">
        <f>+([9]รายได้ค่าบริการ!AM58+[9]รายได้ค่าบริการอื่น!AM58)/10^6</f>
        <v>0.24019199999999999</v>
      </c>
      <c r="AU174" s="29">
        <f t="shared" si="8"/>
        <v>2.8101089999999997</v>
      </c>
      <c r="AW174" s="10">
        <v>1025</v>
      </c>
      <c r="AX174" s="10" t="s">
        <v>34</v>
      </c>
      <c r="AY174" s="21">
        <f>+[9]ค่าติดตั้งสุทธิ!B91/10^6</f>
        <v>4.3741000000000002E-2</v>
      </c>
      <c r="AZ174" s="21">
        <f>+[9]ค่าติดตั้งสุทธิ!C91/10^6</f>
        <v>2.0098000000000001E-2</v>
      </c>
      <c r="BA174" s="21">
        <f>+[9]ค่าติดตั้งสุทธิ!D91/10^6</f>
        <v>2.8219000000000001E-2</v>
      </c>
      <c r="BB174" s="21">
        <f>+[9]ค่าติดตั้งสุทธิ!E91/10^6</f>
        <v>5.6309999999999997E-3</v>
      </c>
      <c r="BC174" s="21">
        <f>+[9]ค่าติดตั้งสุทธิ!F91/10^6</f>
        <v>3.7338999999999997E-2</v>
      </c>
      <c r="BD174" s="21">
        <f>+[9]ค่าติดตั้งสุทธิ!G91/10^6</f>
        <v>5.1454E-2</v>
      </c>
      <c r="BE174" s="21">
        <f>+[9]ค่าติดตั้งสุทธิ!H91/10^6</f>
        <v>5.1797999999999997E-2</v>
      </c>
      <c r="BF174" s="21">
        <f>+[9]ค่าติดตั้งสุทธิ!I91/10^6</f>
        <v>4.7428999999999999E-2</v>
      </c>
      <c r="BG174" s="21">
        <f>+[9]ค่าติดตั้งสุทธิ!J91/10^6</f>
        <v>4.1241E-2</v>
      </c>
      <c r="BH174" s="21">
        <f>+[9]ค่าติดตั้งสุทธิ!K91/10^6</f>
        <v>3.2252999999999997E-2</v>
      </c>
      <c r="BI174" s="21">
        <f>+[9]ค่าติดตั้งสุทธิ!L91/10^6</f>
        <v>7.79E-3</v>
      </c>
      <c r="BJ174" s="21">
        <f>+[9]ค่าติดตั้งสุทธิ!M91/10^6</f>
        <v>2.9239000000000001E-2</v>
      </c>
      <c r="BK174" s="29">
        <f t="shared" si="9"/>
        <v>0.39623199999999997</v>
      </c>
    </row>
    <row r="175" spans="1:63">
      <c r="A175" s="10">
        <v>1026</v>
      </c>
      <c r="B175" s="10" t="s">
        <v>35</v>
      </c>
      <c r="C175" s="21">
        <f>+'[9]รายได้-กศผ.'!R27/10^6</f>
        <v>0.79975831111085172</v>
      </c>
      <c r="D175" s="21">
        <f>+'[9]รายได้-กศผ.'!S27/10^6</f>
        <v>0.80728417183913825</v>
      </c>
      <c r="E175" s="21">
        <f>+'[9]รายได้-กศผ.'!T27/10^6</f>
        <v>0.81565660696872055</v>
      </c>
      <c r="F175" s="21">
        <f>+'[9]รายได้-กศผ.'!U27/10^6</f>
        <v>0.80997534173307395</v>
      </c>
      <c r="G175" s="21">
        <f>+'[9]รายได้-กศผ.'!V27/10^6</f>
        <v>0.78793556127565056</v>
      </c>
      <c r="H175" s="21">
        <f>+'[9]รายได้-กศผ.'!W27/10^6</f>
        <v>0.77583760578554506</v>
      </c>
      <c r="I175" s="21">
        <f>+'[9]รายได้-กศผ.'!X27/10^6</f>
        <v>0.91898746754408855</v>
      </c>
      <c r="J175" s="21">
        <f>+'[9]รายได้-กศผ.'!Y27/10^6</f>
        <v>0.87582424572315265</v>
      </c>
      <c r="K175" s="21">
        <f>+'[9]รายได้-กศผ.'!Z27/10^6</f>
        <v>0.8873547531216962</v>
      </c>
      <c r="L175" s="21">
        <f>+'[9]รายได้-กศผ.'!AA27/10^6</f>
        <v>0.84583655161701887</v>
      </c>
      <c r="M175" s="21">
        <f>+'[9]รายได้-กศผ.'!AB27/10^6</f>
        <v>0.79953024449192278</v>
      </c>
      <c r="N175" s="21">
        <f>+'[9]รายได้-กศผ.'!AC27/10^6</f>
        <v>0.86124913878914178</v>
      </c>
      <c r="O175" s="29">
        <f t="shared" si="6"/>
        <v>9.9852299999999996</v>
      </c>
      <c r="Q175" s="10">
        <v>1026</v>
      </c>
      <c r="R175" s="10" t="s">
        <v>35</v>
      </c>
      <c r="S175" s="21">
        <f>+'[9]รายได้ค่าน้ำ-กศผ.'!R27/10^6</f>
        <v>0.7250883111108517</v>
      </c>
      <c r="T175" s="21">
        <f>+'[9]รายได้ค่าน้ำ-กศผ.'!S27/10^6</f>
        <v>0.7161611718391383</v>
      </c>
      <c r="U175" s="21">
        <f>+'[9]รายได้ค่าน้ำ-กศผ.'!T27/10^6</f>
        <v>0.7432126069687206</v>
      </c>
      <c r="V175" s="21">
        <f>+'[9]รายได้ค่าน้ำ-กศผ.'!U27/10^6</f>
        <v>0.73762134173307392</v>
      </c>
      <c r="W175" s="21">
        <f>+'[9]รายได้ค่าน้ำ-กศผ.'!V27/10^6</f>
        <v>0.71414656127565046</v>
      </c>
      <c r="X175" s="21">
        <f>+'[9]รายได้ค่าน้ำ-กศผ.'!W27/10^6</f>
        <v>0.69083360578554509</v>
      </c>
      <c r="Y175" s="21">
        <f>+'[9]รายได้ค่าน้ำ-กศผ.'!X27/10^6</f>
        <v>0.83014546754408858</v>
      </c>
      <c r="Z175" s="21">
        <f>+'[9]รายได้ค่าน้ำ-กศผ.'!Y27/10^6</f>
        <v>0.79036124572315269</v>
      </c>
      <c r="AA175" s="21">
        <f>+'[9]รายได้ค่าน้ำ-กศผ.'!Z27/10^6</f>
        <v>0.79041975312169621</v>
      </c>
      <c r="AB175" s="21">
        <f>+'[9]รายได้ค่าน้ำ-กศผ.'!AA27/10^6</f>
        <v>0.77135655161701888</v>
      </c>
      <c r="AC175" s="21">
        <f>+'[9]รายได้ค่าน้ำ-กศผ.'!AB27/10^6</f>
        <v>0.72350424449192274</v>
      </c>
      <c r="AD175" s="21">
        <f>+'[9]รายได้ค่าน้ำ-กศผ.'!AC27/10^6</f>
        <v>0.77905813878914176</v>
      </c>
      <c r="AE175" s="29">
        <f t="shared" si="7"/>
        <v>9.0119089999999993</v>
      </c>
      <c r="AG175" s="10">
        <v>1026</v>
      </c>
      <c r="AH175" s="10" t="s">
        <v>35</v>
      </c>
      <c r="AI175" s="21">
        <f>+([9]รายได้ค่าบริการ!AB59+[9]รายได้ค่าบริการอื่น!AB59)/10^6</f>
        <v>6.8073999999999996E-2</v>
      </c>
      <c r="AJ175" s="21">
        <f>+([9]รายได้ค่าบริการ!AC59+[9]รายได้ค่าบริการอื่น!AC59)/10^6</f>
        <v>6.7997000000000002E-2</v>
      </c>
      <c r="AK175" s="21">
        <f>+([9]รายได้ค่าบริการ!AD59+[9]รายได้ค่าบริการอื่น!AD59)/10^6</f>
        <v>6.8723000000000006E-2</v>
      </c>
      <c r="AL175" s="21">
        <f>+([9]รายได้ค่าบริการ!AE59+[9]รายได้ค่าบริการอื่น!AE59)/10^6</f>
        <v>6.8668000000000007E-2</v>
      </c>
      <c r="AM175" s="21">
        <f>+([9]รายได้ค่าบริการ!AF59+[9]รายได้ค่าบริการอื่น!AF59)/10^6</f>
        <v>6.8717E-2</v>
      </c>
      <c r="AN175" s="21">
        <f>+([9]รายได้ค่าบริการ!AG59+[9]รายได้ค่าบริการอื่น!AG59)/10^6</f>
        <v>6.8588999999999997E-2</v>
      </c>
      <c r="AO175" s="21">
        <f>+([9]รายได้ค่าบริการ!AH59+[9]รายได้ค่าบริการอื่น!AH59)/10^6</f>
        <v>6.9182999999999995E-2</v>
      </c>
      <c r="AP175" s="21">
        <f>+([9]รายได้ค่าบริการ!AI59+[9]รายได้ค่าบริการอื่น!AI59)/10^6</f>
        <v>6.9565000000000002E-2</v>
      </c>
      <c r="AQ175" s="21">
        <f>+([9]รายได้ค่าบริการ!AJ59+[9]รายได้ค่าบริการอื่น!AJ59)/10^6</f>
        <v>6.9542999999999994E-2</v>
      </c>
      <c r="AR175" s="21">
        <f>+([9]รายได้ค่าบริการ!AK59+[9]รายได้ค่าบริการอื่น!AK59)/10^6</f>
        <v>7.0671999999999999E-2</v>
      </c>
      <c r="AS175" s="21">
        <f>+([9]รายได้ค่าบริการ!AL59+[9]รายได้ค่าบริการอื่น!AL59)/10^6</f>
        <v>7.0874999999999994E-2</v>
      </c>
      <c r="AT175" s="21">
        <f>+([9]รายได้ค่าบริการ!AM59+[9]รายได้ค่าบริการอื่น!AM59)/10^6</f>
        <v>7.0675000000000002E-2</v>
      </c>
      <c r="AU175" s="29">
        <f t="shared" si="8"/>
        <v>0.83128100000000005</v>
      </c>
      <c r="AW175" s="10">
        <v>1026</v>
      </c>
      <c r="AX175" s="10" t="s">
        <v>35</v>
      </c>
      <c r="AY175" s="21">
        <f>+[9]ค่าติดตั้งสุทธิ!B92/10^6</f>
        <v>6.5960000000000003E-3</v>
      </c>
      <c r="AZ175" s="21">
        <f>+[9]ค่าติดตั้งสุทธิ!C92/10^6</f>
        <v>2.3126000000000001E-2</v>
      </c>
      <c r="BA175" s="21">
        <f>+[9]ค่าติดตั้งสุทธิ!D92/10^6</f>
        <v>3.7209999999999999E-3</v>
      </c>
      <c r="BB175" s="21">
        <f>+[9]ค่าติดตั้งสุทธิ!E92/10^6</f>
        <v>3.686E-3</v>
      </c>
      <c r="BC175" s="21">
        <f>+[9]ค่าติดตั้งสุทธิ!F92/10^6</f>
        <v>5.0720000000000001E-3</v>
      </c>
      <c r="BD175" s="21">
        <f>+[9]ค่าติดตั้งสุทธิ!G92/10^6</f>
        <v>1.6414999999999999E-2</v>
      </c>
      <c r="BE175" s="21">
        <f>+[9]ค่าติดตั้งสุทธิ!H92/10^6</f>
        <v>1.9658999999999999E-2</v>
      </c>
      <c r="BF175" s="21">
        <f>+[9]ค่าติดตั้งสุทธิ!I92/10^6</f>
        <v>1.5897999999999999E-2</v>
      </c>
      <c r="BG175" s="21">
        <f>+[9]ค่าติดตั้งสุทธิ!J92/10^6</f>
        <v>2.7392E-2</v>
      </c>
      <c r="BH175" s="21">
        <f>+[9]ค่าติดตั้งสุทธิ!K92/10^6</f>
        <v>3.8080000000000002E-3</v>
      </c>
      <c r="BI175" s="21">
        <f>+[9]ค่าติดตั้งสุทธิ!L92/10^6</f>
        <v>5.1510000000000002E-3</v>
      </c>
      <c r="BJ175" s="21">
        <f>+[9]ค่าติดตั้งสุทธิ!M92/10^6</f>
        <v>1.1514999999999999E-2</v>
      </c>
      <c r="BK175" s="29">
        <f t="shared" si="9"/>
        <v>0.14203899999999997</v>
      </c>
    </row>
    <row r="176" spans="1:63">
      <c r="A176" s="10">
        <v>1027</v>
      </c>
      <c r="B176" s="10" t="s">
        <v>36</v>
      </c>
      <c r="C176" s="21">
        <f>+'[9]รายได้-กศผ.'!R28/10^6</f>
        <v>1.1939321177674436</v>
      </c>
      <c r="D176" s="21">
        <f>+'[9]รายได้-กศผ.'!S28/10^6</f>
        <v>1.2284513641704815</v>
      </c>
      <c r="E176" s="21">
        <f>+'[9]รายได้-กศผ.'!T28/10^6</f>
        <v>1.1634211221141835</v>
      </c>
      <c r="F176" s="21">
        <f>+'[9]รายได้-กศผ.'!U28/10^6</f>
        <v>1.2128881939437093</v>
      </c>
      <c r="G176" s="21">
        <f>+'[9]รายได้-กศผ.'!V28/10^6</f>
        <v>1.1905642100563292</v>
      </c>
      <c r="H176" s="21">
        <f>+'[9]รายได้-กศผ.'!W28/10^6</f>
        <v>1.1961427376029183</v>
      </c>
      <c r="I176" s="21">
        <f>+'[9]รายได้-กศผ.'!X28/10^6</f>
        <v>1.3657490547135778</v>
      </c>
      <c r="J176" s="21">
        <f>+'[9]รายได้-กศผ.'!Y28/10^6</f>
        <v>1.3881826249743714</v>
      </c>
      <c r="K176" s="21">
        <f>+'[9]รายได้-กศผ.'!Z28/10^6</f>
        <v>1.3275885661853977</v>
      </c>
      <c r="L176" s="21">
        <f>+'[9]รายได้-กศผ.'!AA28/10^6</f>
        <v>1.2657309255636662</v>
      </c>
      <c r="M176" s="21">
        <f>+'[9]รายได้-กศผ.'!AB28/10^6</f>
        <v>1.2493068949115602</v>
      </c>
      <c r="N176" s="21">
        <f>+'[9]รายได้-กศผ.'!AC28/10^6</f>
        <v>1.1910121879963627</v>
      </c>
      <c r="O176" s="29">
        <f t="shared" si="6"/>
        <v>14.972970000000002</v>
      </c>
      <c r="Q176" s="10">
        <v>1027</v>
      </c>
      <c r="R176" s="10" t="s">
        <v>36</v>
      </c>
      <c r="S176" s="21">
        <f>+'[9]รายได้ค่าน้ำ-กศผ.'!R28/10^6</f>
        <v>1.0627541177674436</v>
      </c>
      <c r="T176" s="21">
        <f>+'[9]รายได้ค่าน้ำ-กศผ.'!S28/10^6</f>
        <v>1.1103633641704815</v>
      </c>
      <c r="U176" s="21">
        <f>+'[9]รายได้ค่าน้ำ-กศผ.'!T28/10^6</f>
        <v>1.0214641221141834</v>
      </c>
      <c r="V176" s="21">
        <f>+'[9]รายได้ค่าน้ำ-กศผ.'!U28/10^6</f>
        <v>1.0831261939437093</v>
      </c>
      <c r="W176" s="21">
        <f>+'[9]รายได้ค่าน้ำ-กศผ.'!V28/10^6</f>
        <v>0.98443321005632911</v>
      </c>
      <c r="X176" s="21">
        <f>+'[9]รายได้ค่าน้ำ-กศผ.'!W28/10^6</f>
        <v>1.0686067376029185</v>
      </c>
      <c r="Y176" s="21">
        <f>+'[9]รายได้ค่าน้ำ-กศผ.'!X28/10^6</f>
        <v>1.2156160547135777</v>
      </c>
      <c r="Z176" s="21">
        <f>+'[9]รายได้ค่าน้ำ-กศผ.'!Y28/10^6</f>
        <v>1.2261826249743715</v>
      </c>
      <c r="AA176" s="21">
        <f>+'[9]รายได้ค่าน้ำ-กศผ.'!Z28/10^6</f>
        <v>1.1787445661853975</v>
      </c>
      <c r="AB176" s="21">
        <f>+'[9]รายได้ค่าน้ำ-กศผ.'!AA28/10^6</f>
        <v>1.1211799255636663</v>
      </c>
      <c r="AC176" s="21">
        <f>+'[9]รายได้ค่าน้ำ-กศผ.'!AB28/10^6</f>
        <v>1.1158628949115603</v>
      </c>
      <c r="AD176" s="21">
        <f>+'[9]รายได้ค่าน้ำ-กศผ.'!AC28/10^6</f>
        <v>1.0553481879963589</v>
      </c>
      <c r="AE176" s="29">
        <f t="shared" si="7"/>
        <v>13.243681999999994</v>
      </c>
      <c r="AG176" s="10">
        <v>1027</v>
      </c>
      <c r="AH176" s="10" t="s">
        <v>36</v>
      </c>
      <c r="AI176" s="21">
        <f>+([9]รายได้ค่าบริการ!AB60+[9]รายได้ค่าบริการอื่น!AB60)/10^6</f>
        <v>0.113665</v>
      </c>
      <c r="AJ176" s="21">
        <f>+([9]รายได้ค่าบริการ!AC60+[9]รายได้ค่าบริการอื่น!AC60)/10^6</f>
        <v>0.114769</v>
      </c>
      <c r="AK176" s="21">
        <f>+([9]รายได้ค่าบริการ!AD60+[9]รายได้ค่าบริการอื่น!AD60)/10^6</f>
        <v>0.12581899999999999</v>
      </c>
      <c r="AL176" s="21">
        <f>+([9]รายได้ค่าบริการ!AE60+[9]รายได้ค่าบริการอื่น!AE60)/10^6</f>
        <v>0.118279</v>
      </c>
      <c r="AM176" s="21">
        <f>+([9]รายได้ค่าบริการ!AF60+[9]รายได้ค่าบริการอื่น!AF60)/10^6</f>
        <v>0.11494</v>
      </c>
      <c r="AN176" s="21">
        <f>+([9]รายได้ค่าบริการ!AG60+[9]รายได้ค่าบริการอื่น!AG60)/10^6</f>
        <v>0.116262</v>
      </c>
      <c r="AO176" s="21">
        <f>+([9]รายได้ค่าบริการ!AH60+[9]รายได้ค่าบริการอื่น!AH60)/10^6</f>
        <v>0.11767900000000001</v>
      </c>
      <c r="AP176" s="21">
        <f>+([9]รายได้ค่าบริการ!AI60+[9]รายได้ค่าบริการอื่น!AI60)/10^6</f>
        <v>0.11685</v>
      </c>
      <c r="AQ176" s="21">
        <f>+([9]รายได้ค่าบริการ!AJ60+[9]รายได้ค่าบริการอื่น!AJ60)/10^6</f>
        <v>0.118135</v>
      </c>
      <c r="AR176" s="21">
        <f>+([9]รายได้ค่าบริการ!AK60+[9]รายได้ค่าบริการอื่น!AK60)/10^6</f>
        <v>0.11674</v>
      </c>
      <c r="AS176" s="21">
        <f>+([9]รายได้ค่าบริการ!AL60+[9]รายได้ค่าบริการอื่น!AL60)/10^6</f>
        <v>0.119426</v>
      </c>
      <c r="AT176" s="21">
        <f>+([9]รายได้ค่าบริการ!AM60+[9]รายได้ค่าบริการอื่น!AM60)/10^6</f>
        <v>0.119016</v>
      </c>
      <c r="AU176" s="29">
        <f t="shared" si="8"/>
        <v>1.4115800000000001</v>
      </c>
      <c r="AW176" s="10">
        <v>1027</v>
      </c>
      <c r="AX176" s="10" t="s">
        <v>36</v>
      </c>
      <c r="AY176" s="21">
        <f>+[9]ค่าติดตั้งสุทธิ!B93/10^6</f>
        <v>1.7513000000000001E-2</v>
      </c>
      <c r="AZ176" s="21">
        <f>+[9]ค่าติดตั้งสุทธิ!C93/10^6</f>
        <v>3.3189999999999999E-3</v>
      </c>
      <c r="BA176" s="21">
        <f>+[9]ค่าติดตั้งสุทธิ!D93/10^6</f>
        <v>1.6138E-2</v>
      </c>
      <c r="BB176" s="21">
        <f>+[9]ค่าติดตั้งสุทธิ!E93/10^6</f>
        <v>1.1483E-2</v>
      </c>
      <c r="BC176" s="21">
        <f>+[9]ค่าติดตั้งสุทธิ!F93/10^6</f>
        <v>9.1190999999999994E-2</v>
      </c>
      <c r="BD176" s="21">
        <f>+[9]ค่าติดตั้งสุทธิ!G93/10^6</f>
        <v>1.1273999999999999E-2</v>
      </c>
      <c r="BE176" s="21">
        <f>+[9]ค่าติดตั้งสุทธิ!H93/10^6</f>
        <v>3.2453999999999997E-2</v>
      </c>
      <c r="BF176" s="21">
        <f>+[9]ค่าติดตั้งสุทธิ!I93/10^6</f>
        <v>4.5150000000000003E-2</v>
      </c>
      <c r="BG176" s="21">
        <f>+[9]ค่าติดตั้งสุทธิ!J93/10^6</f>
        <v>3.0709E-2</v>
      </c>
      <c r="BH176" s="21">
        <f>+[9]ค่าติดตั้งสุทธิ!K93/10^6</f>
        <v>2.7810999999999999E-2</v>
      </c>
      <c r="BI176" s="21">
        <f>+[9]ค่าติดตั้งสุทธิ!L93/10^6</f>
        <v>1.4017999999999999E-2</v>
      </c>
      <c r="BJ176" s="21">
        <f>+[9]ค่าติดตั้งสุทธิ!M93/10^6</f>
        <v>1.6650000000000002E-2</v>
      </c>
      <c r="BK176" s="29">
        <f t="shared" si="9"/>
        <v>0.31770999999999994</v>
      </c>
    </row>
    <row r="177" spans="1:63">
      <c r="A177" s="10">
        <v>1028</v>
      </c>
      <c r="B177" s="10" t="s">
        <v>37</v>
      </c>
      <c r="C177" s="21">
        <f>+'[9]รายได้-กศผ.'!R29/10^6</f>
        <v>6.1387419824057954</v>
      </c>
      <c r="D177" s="21">
        <f>+'[9]รายได้-กศผ.'!S29/10^6</f>
        <v>6.1044315884137728</v>
      </c>
      <c r="E177" s="21">
        <f>+'[9]รายได้-กศผ.'!T29/10^6</f>
        <v>6.0040742475208102</v>
      </c>
      <c r="F177" s="21">
        <f>+'[9]รายได้-กศผ.'!U29/10^6</f>
        <v>6.2951174996573647</v>
      </c>
      <c r="G177" s="21">
        <f>+'[9]รายได้-กศผ.'!V29/10^6</f>
        <v>6.18544966537966</v>
      </c>
      <c r="H177" s="21">
        <f>+'[9]รายได้-กศผ.'!W29/10^6</f>
        <v>5.8754160771390929</v>
      </c>
      <c r="I177" s="21">
        <f>+'[9]รายได้-กศผ.'!X29/10^6</f>
        <v>6.746988915631845</v>
      </c>
      <c r="J177" s="21">
        <f>+'[9]รายได้-กศผ.'!Y29/10^6</f>
        <v>6.6957723136826566</v>
      </c>
      <c r="K177" s="21">
        <f>+'[9]รายได้-กศผ.'!Z29/10^6</f>
        <v>6.8263305475113984</v>
      </c>
      <c r="L177" s="21">
        <f>+'[9]รายได้-กศผ.'!AA29/10^6</f>
        <v>6.5768025883794197</v>
      </c>
      <c r="M177" s="21">
        <f>+'[9]รายได้-กศผ.'!AB29/10^6</f>
        <v>6.3055091793360152</v>
      </c>
      <c r="N177" s="21">
        <f>+'[9]รายได้-กศผ.'!AC29/10^6</f>
        <v>6.2681953949421736</v>
      </c>
      <c r="O177" s="29">
        <f t="shared" si="6"/>
        <v>76.022829999999999</v>
      </c>
      <c r="Q177" s="10">
        <v>1028</v>
      </c>
      <c r="R177" s="10" t="s">
        <v>37</v>
      </c>
      <c r="S177" s="21">
        <f>+'[9]รายได้ค่าน้ำ-กศผ.'!R29/10^6</f>
        <v>5.3803139824057959</v>
      </c>
      <c r="T177" s="21">
        <f>+'[9]รายได้ค่าน้ำ-กศผ.'!S29/10^6</f>
        <v>5.4393615884137727</v>
      </c>
      <c r="U177" s="21">
        <f>+'[9]รายได้ค่าน้ำ-กศผ.'!T29/10^6</f>
        <v>5.3073632475208097</v>
      </c>
      <c r="V177" s="21">
        <f>+'[9]รายได้ค่าน้ำ-กศผ.'!U29/10^6</f>
        <v>5.5992544996573645</v>
      </c>
      <c r="W177" s="21">
        <f>+'[9]รายได้ค่าน้ำ-กศผ.'!V29/10^6</f>
        <v>5.5295866653796599</v>
      </c>
      <c r="X177" s="21">
        <f>+'[9]รายได้ค่าน้ำ-กศผ.'!W29/10^6</f>
        <v>5.195231077139093</v>
      </c>
      <c r="Y177" s="21">
        <f>+'[9]รายได้ค่าน้ำ-กศผ.'!X29/10^6</f>
        <v>6.0476979156318444</v>
      </c>
      <c r="Z177" s="21">
        <f>+'[9]รายได้ค่าน้ำ-กศผ.'!Y29/10^6</f>
        <v>5.9920633136826567</v>
      </c>
      <c r="AA177" s="21">
        <f>+'[9]รายได้ค่าน้ำ-กศผ.'!Z29/10^6</f>
        <v>6.1213085475113989</v>
      </c>
      <c r="AB177" s="21">
        <f>+'[9]รายได้ค่าน้ำ-กศผ.'!AA29/10^6</f>
        <v>5.8841185883794198</v>
      </c>
      <c r="AC177" s="21">
        <f>+'[9]รายได้ค่าน้ำ-กศผ.'!AB29/10^6</f>
        <v>5.5971971793360149</v>
      </c>
      <c r="AD177" s="21">
        <f>+'[9]รายได้ค่าน้ำ-กศผ.'!AC29/10^6</f>
        <v>5.5795183949421592</v>
      </c>
      <c r="AE177" s="29">
        <f t="shared" si="7"/>
        <v>67.673014999999992</v>
      </c>
      <c r="AG177" s="10">
        <v>1028</v>
      </c>
      <c r="AH177" s="10" t="s">
        <v>37</v>
      </c>
      <c r="AI177" s="21">
        <f>+([9]รายได้ค่าบริการ!AB61+[9]รายได้ค่าบริการอื่น!AB61)/10^6</f>
        <v>0.61075800000000002</v>
      </c>
      <c r="AJ177" s="21">
        <f>+([9]รายได้ค่าบริการ!AC61+[9]รายได้ค่าบริการอื่น!AC61)/10^6</f>
        <v>0.61187100000000005</v>
      </c>
      <c r="AK177" s="21">
        <f>+([9]รายได้ค่าบริการ!AD61+[9]รายได้ค่าบริการอื่น!AD61)/10^6</f>
        <v>0.61507500000000004</v>
      </c>
      <c r="AL177" s="21">
        <f>+([9]รายได้ค่าบริการ!AE61+[9]รายได้ค่าบริการอื่น!AE61)/10^6</f>
        <v>0.621112</v>
      </c>
      <c r="AM177" s="21">
        <f>+([9]รายได้ค่าบริการ!AF61+[9]รายได้ค่าบริการอื่น!AF61)/10^6</f>
        <v>0.60687599999999997</v>
      </c>
      <c r="AN177" s="21">
        <f>+([9]รายได้ค่าบริการ!AG61+[9]รายได้ค่าบริการอื่น!AG61)/10^6</f>
        <v>0.61890900000000004</v>
      </c>
      <c r="AO177" s="21">
        <f>+([9]รายได้ค่าบริการ!AH61+[9]รายได้ค่าบริการอื่น!AH61)/10^6</f>
        <v>0.62509199999999998</v>
      </c>
      <c r="AP177" s="21">
        <f>+([9]รายได้ค่าบริการ!AI61+[9]รายได้ค่าบริการอื่น!AI61)/10^6</f>
        <v>0.63675999999999999</v>
      </c>
      <c r="AQ177" s="21">
        <f>+([9]รายได้ค่าบริการ!AJ61+[9]รายได้ค่าบริการอื่น!AJ61)/10^6</f>
        <v>0.619502</v>
      </c>
      <c r="AR177" s="21">
        <f>+([9]รายได้ค่าบริการ!AK61+[9]รายได้ค่าบริการอื่น!AK61)/10^6</f>
        <v>0.61750000000000005</v>
      </c>
      <c r="AS177" s="21">
        <f>+([9]รายได้ค่าบริการ!AL61+[9]รายได้ค่าบริการอื่น!AL61)/10^6</f>
        <v>0.63003100000000001</v>
      </c>
      <c r="AT177" s="21">
        <f>+([9]รายได้ค่าบริการ!AM61+[9]รายได้ค่าบริการอื่น!AM61)/10^6</f>
        <v>0.63031300000000001</v>
      </c>
      <c r="AU177" s="29">
        <f t="shared" si="8"/>
        <v>7.4437989999999994</v>
      </c>
      <c r="AW177" s="10">
        <v>1028</v>
      </c>
      <c r="AX177" s="10" t="s">
        <v>37</v>
      </c>
      <c r="AY177" s="21">
        <f>+[9]ค่าติดตั้งสุทธิ!B94/10^6</f>
        <v>0.14767</v>
      </c>
      <c r="AZ177" s="21">
        <f>+[9]ค่าติดตั้งสุทธิ!C94/10^6</f>
        <v>5.3199000000000003E-2</v>
      </c>
      <c r="BA177" s="21">
        <f>+[9]ค่าติดตั้งสุทธิ!D94/10^6</f>
        <v>8.1636E-2</v>
      </c>
      <c r="BB177" s="21">
        <f>+[9]ค่าติดตั้งสุทธิ!E94/10^6</f>
        <v>7.4750999999999998E-2</v>
      </c>
      <c r="BC177" s="21">
        <f>+[9]ค่าติดตั้งสุทธิ!F94/10^6</f>
        <v>4.8987000000000003E-2</v>
      </c>
      <c r="BD177" s="21">
        <f>+[9]ค่าติดตั้งสุทธิ!G94/10^6</f>
        <v>6.1275999999999997E-2</v>
      </c>
      <c r="BE177" s="21">
        <f>+[9]ค่าติดตั้งสุทธิ!H94/10^6</f>
        <v>7.4199000000000001E-2</v>
      </c>
      <c r="BF177" s="21">
        <f>+[9]ค่าติดตั้งสุทธิ!I94/10^6</f>
        <v>6.6948999999999995E-2</v>
      </c>
      <c r="BG177" s="21">
        <f>+[9]ค่าติดตั้งสุทธิ!J94/10^6</f>
        <v>8.5519999999999999E-2</v>
      </c>
      <c r="BH177" s="21">
        <f>+[9]ค่าติดตั้งสุทธิ!K94/10^6</f>
        <v>7.5184000000000001E-2</v>
      </c>
      <c r="BI177" s="21">
        <f>+[9]ค่าติดตั้งสุทธิ!L94/10^6</f>
        <v>7.8281000000000003E-2</v>
      </c>
      <c r="BJ177" s="21">
        <f>+[9]ค่าติดตั้งสุทธิ!M94/10^6</f>
        <v>5.8367000000000002E-2</v>
      </c>
      <c r="BK177" s="29">
        <f t="shared" si="9"/>
        <v>0.90601900000000013</v>
      </c>
    </row>
    <row r="178" spans="1:63">
      <c r="A178" s="10">
        <v>1029</v>
      </c>
      <c r="B178" s="10" t="s">
        <v>38</v>
      </c>
      <c r="C178" s="21">
        <f>+'[9]รายได้-กศผ.'!R30/10^6</f>
        <v>0.92786976444816605</v>
      </c>
      <c r="D178" s="21">
        <f>+'[9]รายได้-กศผ.'!S30/10^6</f>
        <v>0.96883270580003122</v>
      </c>
      <c r="E178" s="21">
        <f>+'[9]รายได้-กศผ.'!T30/10^6</f>
        <v>0.96001863616379146</v>
      </c>
      <c r="F178" s="21">
        <f>+'[9]รายได้-กศผ.'!U30/10^6</f>
        <v>1.0205700348047309</v>
      </c>
      <c r="G178" s="21">
        <f>+'[9]รายได้-กศผ.'!V30/10^6</f>
        <v>1.0009658114899165</v>
      </c>
      <c r="H178" s="21">
        <f>+'[9]รายได้-กศผ.'!W30/10^6</f>
        <v>1.0034056958519844</v>
      </c>
      <c r="I178" s="21">
        <f>+'[9]รายได้-กศผ.'!X30/10^6</f>
        <v>1.0904741242749167</v>
      </c>
      <c r="J178" s="21">
        <f>+'[9]รายได้-กศผ.'!Y30/10^6</f>
        <v>1.2129653267112439</v>
      </c>
      <c r="K178" s="21">
        <f>+'[9]รายได้-กศผ.'!Z30/10^6</f>
        <v>1.1134278837486804</v>
      </c>
      <c r="L178" s="21">
        <f>+'[9]รายได้-กศผ.'!AA30/10^6</f>
        <v>1.0652357685536928</v>
      </c>
      <c r="M178" s="21">
        <f>+'[9]รายได้-กศผ.'!AB30/10^6</f>
        <v>0.98253612925069633</v>
      </c>
      <c r="N178" s="21">
        <f>+'[9]รายได้-กศผ.'!AC30/10^6</f>
        <v>1.0741281189021494</v>
      </c>
      <c r="O178" s="29">
        <f t="shared" si="6"/>
        <v>12.420430000000003</v>
      </c>
      <c r="Q178" s="10">
        <v>1029</v>
      </c>
      <c r="R178" s="10" t="s">
        <v>38</v>
      </c>
      <c r="S178" s="21">
        <f>+'[9]รายได้ค่าน้ำ-กศผ.'!R30/10^6</f>
        <v>0.81021476444816598</v>
      </c>
      <c r="T178" s="21">
        <f>+'[9]รายได้ค่าน้ำ-กศผ.'!S30/10^6</f>
        <v>0.85306070580003124</v>
      </c>
      <c r="U178" s="21">
        <f>+'[9]รายได้ค่าน้ำ-กศผ.'!T30/10^6</f>
        <v>0.84804563616379136</v>
      </c>
      <c r="V178" s="21">
        <f>+'[9]รายได้ค่าน้ำ-กศผ.'!U30/10^6</f>
        <v>0.89785203480473086</v>
      </c>
      <c r="W178" s="21">
        <f>+'[9]รายได้ค่าน้ำ-กศผ.'!V30/10^6</f>
        <v>0.86875481148991651</v>
      </c>
      <c r="X178" s="21">
        <f>+'[9]รายได้ค่าน้ำ-กศผ.'!W30/10^6</f>
        <v>0.87894469585198431</v>
      </c>
      <c r="Y178" s="21">
        <f>+'[9]รายได้ค่าน้ำ-กศผ.'!X30/10^6</f>
        <v>0.97066812427491667</v>
      </c>
      <c r="Z178" s="21">
        <f>+'[9]รายได้ค่าน้ำ-กศผ.'!Y30/10^6</f>
        <v>1.071883326711244</v>
      </c>
      <c r="AA178" s="21">
        <f>+'[9]รายได้ค่าน้ำ-กศผ.'!Z30/10^6</f>
        <v>0.97667288374868033</v>
      </c>
      <c r="AB178" s="21">
        <f>+'[9]รายได้ค่าน้ำ-กศผ.'!AA30/10^6</f>
        <v>0.94304576855369282</v>
      </c>
      <c r="AC178" s="21">
        <f>+'[9]รายได้ค่าน้ำ-กศผ.'!AB30/10^6</f>
        <v>0.86811312925069628</v>
      </c>
      <c r="AD178" s="21">
        <f>+'[9]รายได้ค่าน้ำ-กศผ.'!AC30/10^6</f>
        <v>0.92887911890214936</v>
      </c>
      <c r="AE178" s="29">
        <f t="shared" si="7"/>
        <v>10.916135000000001</v>
      </c>
      <c r="AG178" s="10">
        <v>1029</v>
      </c>
      <c r="AH178" s="10" t="s">
        <v>38</v>
      </c>
      <c r="AI178" s="21">
        <f>+([9]รายได้ค่าบริการ!AB62+[9]รายได้ค่าบริการอื่น!AB62)/10^6</f>
        <v>0.102175</v>
      </c>
      <c r="AJ178" s="21">
        <f>+([9]รายได้ค่าบริการ!AC62+[9]รายได้ค่าบริการอื่น!AC62)/10^6</f>
        <v>0.102187</v>
      </c>
      <c r="AK178" s="21">
        <f>+([9]รายได้ค่าบริการ!AD62+[9]รายได้ค่าบริการอื่น!AD62)/10^6</f>
        <v>0.103171</v>
      </c>
      <c r="AL178" s="21">
        <f>+([9]รายได้ค่าบริการ!AE62+[9]รายได้ค่าบริการอื่น!AE62)/10^6</f>
        <v>0.102925</v>
      </c>
      <c r="AM178" s="21">
        <f>+([9]รายได้ค่าบริการ!AF62+[9]รายได้ค่าบริการอื่น!AF62)/10^6</f>
        <v>0.104546</v>
      </c>
      <c r="AN178" s="21">
        <f>+([9]รายได้ค่าบริการ!AG62+[9]รายได้ค่าบริการอื่น!AG62)/10^6</f>
        <v>0.106182</v>
      </c>
      <c r="AO178" s="21">
        <f>+([9]รายได้ค่าบริการ!AH62+[9]รายได้ค่าบริการอื่น!AH62)/10^6</f>
        <v>0.10718</v>
      </c>
      <c r="AP178" s="21">
        <f>+([9]รายได้ค่าบริการ!AI62+[9]รายได้ค่าบริการอื่น!AI62)/10^6</f>
        <v>0.106934</v>
      </c>
      <c r="AQ178" s="21">
        <f>+([9]รายได้ค่าบริการ!AJ62+[9]รายได้ค่าบริการอื่น!AJ62)/10^6</f>
        <v>0.10926</v>
      </c>
      <c r="AR178" s="21">
        <f>+([9]รายได้ค่าบริการ!AK62+[9]รายได้ค่าบริการอื่น!AK62)/10^6</f>
        <v>0.109051</v>
      </c>
      <c r="AS178" s="21">
        <f>+([9]รายได้ค่าบริการ!AL62+[9]รายได้ค่าบริการอื่น!AL62)/10^6</f>
        <v>0.110447</v>
      </c>
      <c r="AT178" s="21">
        <f>+([9]รายได้ค่าบริการ!AM62+[9]รายได้ค่าบริการอื่น!AM62)/10^6</f>
        <v>0.111081</v>
      </c>
      <c r="AU178" s="29">
        <f t="shared" si="8"/>
        <v>1.275139</v>
      </c>
      <c r="AW178" s="10">
        <v>1029</v>
      </c>
      <c r="AX178" s="10" t="s">
        <v>38</v>
      </c>
      <c r="AY178" s="21">
        <f>+[9]ค่าติดตั้งสุทธิ!B95/10^6</f>
        <v>1.5480000000000001E-2</v>
      </c>
      <c r="AZ178" s="21">
        <f>+[9]ค่าติดตั้งสุทธิ!C95/10^6</f>
        <v>1.3585E-2</v>
      </c>
      <c r="BA178" s="21">
        <f>+[9]ค่าติดตั้งสุทธิ!D95/10^6</f>
        <v>8.8020000000000008E-3</v>
      </c>
      <c r="BB178" s="21">
        <f>+[9]ค่าติดตั้งสุทธิ!E95/10^6</f>
        <v>1.9793000000000002E-2</v>
      </c>
      <c r="BC178" s="21">
        <f>+[9]ค่าติดตั้งสุทธิ!F95/10^6</f>
        <v>2.7664999999999999E-2</v>
      </c>
      <c r="BD178" s="21">
        <f>+[9]ค่าติดตั้งสุทธิ!G95/10^6</f>
        <v>1.8279E-2</v>
      </c>
      <c r="BE178" s="21">
        <f>+[9]ค่าติดตั้งสุทธิ!H95/10^6</f>
        <v>1.2626E-2</v>
      </c>
      <c r="BF178" s="21">
        <f>+[9]ค่าติดตั้งสุทธิ!I95/10^6</f>
        <v>3.4147999999999998E-2</v>
      </c>
      <c r="BG178" s="21">
        <f>+[9]ค่าติดตั้งสุทธิ!J95/10^6</f>
        <v>2.7494999999999999E-2</v>
      </c>
      <c r="BH178" s="21">
        <f>+[9]ค่าติดตั้งสุทธิ!K95/10^6</f>
        <v>1.3139E-2</v>
      </c>
      <c r="BI178" s="21">
        <f>+[9]ค่าติดตั้งสุทธิ!L95/10^6</f>
        <v>3.9760000000000004E-3</v>
      </c>
      <c r="BJ178" s="21">
        <f>+[9]ค่าติดตั้งสุทธิ!M95/10^6</f>
        <v>3.4169999999999999E-2</v>
      </c>
      <c r="BK178" s="29">
        <f t="shared" si="9"/>
        <v>0.22915800000000003</v>
      </c>
    </row>
    <row r="179" spans="1:63">
      <c r="A179" s="15">
        <v>1030</v>
      </c>
      <c r="B179" s="15" t="s">
        <v>18</v>
      </c>
      <c r="C179" s="23">
        <f>+'[9]รายได้-กศผ.'!R31/10^6</f>
        <v>1.166228500344646</v>
      </c>
      <c r="D179" s="23">
        <f>+'[9]รายได้-กศผ.'!S31/10^6</f>
        <v>1.2052611219872384</v>
      </c>
      <c r="E179" s="23">
        <f>+'[9]รายได้-กศผ.'!T31/10^6</f>
        <v>1.20045837264392</v>
      </c>
      <c r="F179" s="23">
        <f>+'[9]รายได้-กศผ.'!U31/10^6</f>
        <v>1.2914199195139766</v>
      </c>
      <c r="G179" s="23">
        <f>+'[9]รายได้-กศผ.'!V31/10^6</f>
        <v>1.2482925417188395</v>
      </c>
      <c r="H179" s="23">
        <f>+'[9]รายได้-กศผ.'!W31/10^6</f>
        <v>1.2283168582793043</v>
      </c>
      <c r="I179" s="23">
        <f>+'[9]รายได้-กศผ.'!X31/10^6</f>
        <v>1.4349731924815257</v>
      </c>
      <c r="J179" s="23">
        <f>+'[9]รายได้-กศผ.'!Y31/10^6</f>
        <v>1.4413512335336578</v>
      </c>
      <c r="K179" s="23">
        <f>+'[9]รายได้-กศผ.'!Z31/10^6</f>
        <v>1.4029039170712945</v>
      </c>
      <c r="L179" s="23">
        <f>+'[9]รายได้-กศผ.'!AA31/10^6</f>
        <v>1.2556915074116077</v>
      </c>
      <c r="M179" s="23">
        <f>+'[9]รายได้-กศผ.'!AB31/10^6</f>
        <v>1.2658815575772719</v>
      </c>
      <c r="N179" s="23">
        <f>+'[9]รายได้-กศผ.'!AC31/10^6</f>
        <v>1.2925712774367184</v>
      </c>
      <c r="O179" s="31">
        <f t="shared" si="6"/>
        <v>15.433349999999999</v>
      </c>
      <c r="Q179" s="15">
        <v>1030</v>
      </c>
      <c r="R179" s="15" t="s">
        <v>18</v>
      </c>
      <c r="S179" s="23">
        <f>+'[9]รายได้ค่าน้ำ-กศผ.'!R31/10^6</f>
        <v>1.0180925003446459</v>
      </c>
      <c r="T179" s="23">
        <f>+'[9]รายได้ค่าน้ำ-กศผ.'!S31/10^6</f>
        <v>1.0655051219872385</v>
      </c>
      <c r="U179" s="23">
        <f>+'[9]รายได้ค่าน้ำ-กศผ.'!T31/10^6</f>
        <v>1.04373037264392</v>
      </c>
      <c r="V179" s="23">
        <f>+'[9]รายได้ค่าน้ำ-กศผ.'!U31/10^6</f>
        <v>1.1502689195139766</v>
      </c>
      <c r="W179" s="23">
        <f>+'[9]รายได้ค่าน้ำ-กศผ.'!V31/10^6</f>
        <v>1.1039925417188394</v>
      </c>
      <c r="X179" s="23">
        <f>+'[9]รายได้ค่าน้ำ-กศผ.'!W31/10^6</f>
        <v>1.0680228582793043</v>
      </c>
      <c r="Y179" s="23">
        <f>+'[9]รายได้ค่าน้ำ-กศผ.'!X31/10^6</f>
        <v>1.2848951924815257</v>
      </c>
      <c r="Z179" s="23">
        <f>+'[9]รายได้ค่าน้ำ-กศผ.'!Y31/10^6</f>
        <v>1.2830222335336579</v>
      </c>
      <c r="AA179" s="23">
        <f>+'[9]รายได้ค่าน้ำ-กศผ.'!Z31/10^6</f>
        <v>1.2468629170712946</v>
      </c>
      <c r="AB179" s="23">
        <f>+'[9]รายได้ค่าน้ำ-กศผ.'!AA31/10^6</f>
        <v>1.1077765074116077</v>
      </c>
      <c r="AC179" s="23">
        <f>+'[9]รายได้ค่าน้ำ-กศผ.'!AB31/10^6</f>
        <v>1.1155675575772719</v>
      </c>
      <c r="AD179" s="23">
        <f>+'[9]รายได้ค่าน้ำ-กศผ.'!AC31/10^6</f>
        <v>1.1326992774367184</v>
      </c>
      <c r="AE179" s="31">
        <f t="shared" si="7"/>
        <v>13.620435999999998</v>
      </c>
      <c r="AG179" s="15">
        <v>1030</v>
      </c>
      <c r="AH179" s="15" t="s">
        <v>18</v>
      </c>
      <c r="AI179" s="23">
        <f>+([9]รายได้ค่าบริการ!AB63+[9]รายได้ค่าบริการอื่น!AB63)/10^6</f>
        <v>0.13236800000000001</v>
      </c>
      <c r="AJ179" s="23">
        <f>+([9]รายได้ค่าบริการ!AC63+[9]รายได้ค่าบริการอื่น!AC63)/10^6</f>
        <v>0.13322500000000001</v>
      </c>
      <c r="AK179" s="23">
        <f>+([9]รายได้ค่าบริการ!AD63+[9]รายได้ค่าบริการอื่น!AD63)/10^6</f>
        <v>0.13871700000000001</v>
      </c>
      <c r="AL179" s="23">
        <f>+([9]รายได้ค่าบริการ!AE63+[9]รายได้ค่าบริการอื่น!AE63)/10^6</f>
        <v>0.13062699999999999</v>
      </c>
      <c r="AM179" s="23">
        <f>+([9]รายได้ค่าบริการ!AF63+[9]รายได้ค่าบริการอื่น!AF63)/10^6</f>
        <v>0.13433200000000001</v>
      </c>
      <c r="AN179" s="23">
        <f>+([9]รายได้ค่าบริการ!AG63+[9]รายได้ค่าบริการอื่น!AG63)/10^6</f>
        <v>0.14066600000000001</v>
      </c>
      <c r="AO179" s="23">
        <f>+([9]รายได้ค่าบริการ!AH63+[9]รายได้ค่าบริการอื่น!AH63)/10^6</f>
        <v>0.13647000000000001</v>
      </c>
      <c r="AP179" s="23">
        <f>+([9]รายได้ค่าบริการ!AI63+[9]รายได้ค่าบริการอื่น!AI63)/10^6</f>
        <v>0.143592</v>
      </c>
      <c r="AQ179" s="23">
        <f>+([9]รายได้ค่าบริการ!AJ63+[9]รายได้ค่าบริการอื่น!AJ63)/10^6</f>
        <v>0.140291</v>
      </c>
      <c r="AR179" s="23">
        <f>+([9]รายได้ค่าบริการ!AK63+[9]รายได้ค่าบริการอื่น!AK63)/10^6</f>
        <v>0.13692399999999999</v>
      </c>
      <c r="AS179" s="23">
        <f>+([9]รายได้ค่าบริการ!AL63+[9]รายได้ค่าบริการอื่น!AL63)/10^6</f>
        <v>0.13839000000000001</v>
      </c>
      <c r="AT179" s="23">
        <f>+([9]รายได้ค่าบริการ!AM63+[9]รายได้ค่าบริการอื่น!AM63)/10^6</f>
        <v>0.13658000000000001</v>
      </c>
      <c r="AU179" s="31">
        <f t="shared" si="8"/>
        <v>1.642182</v>
      </c>
      <c r="AW179" s="15">
        <v>1030</v>
      </c>
      <c r="AX179" s="15" t="s">
        <v>18</v>
      </c>
      <c r="AY179" s="23">
        <f>+[9]ค่าติดตั้งสุทธิ!B96/10^6</f>
        <v>1.5768000000000001E-2</v>
      </c>
      <c r="AZ179" s="23">
        <f>+[9]ค่าติดตั้งสุทธิ!C96/10^6</f>
        <v>6.5310000000000003E-3</v>
      </c>
      <c r="BA179" s="23">
        <f>+[9]ค่าติดตั้งสุทธิ!D96/10^6</f>
        <v>1.8010999999999999E-2</v>
      </c>
      <c r="BB179" s="23">
        <f>+[9]ค่าติดตั้งสุทธิ!E96/10^6</f>
        <v>1.0524E-2</v>
      </c>
      <c r="BC179" s="23">
        <f>+[9]ค่าติดตั้งสุทธิ!F96/10^6</f>
        <v>9.9679999999999994E-3</v>
      </c>
      <c r="BD179" s="23">
        <f>+[9]ค่าติดตั้งสุทธิ!G96/10^6</f>
        <v>1.9628E-2</v>
      </c>
      <c r="BE179" s="23">
        <f>+[9]ค่าติดตั้งสุทธิ!H96/10^6</f>
        <v>1.3608E-2</v>
      </c>
      <c r="BF179" s="23">
        <f>+[9]ค่าติดตั้งสุทธิ!I96/10^6</f>
        <v>1.4737E-2</v>
      </c>
      <c r="BG179" s="23">
        <f>+[9]ค่าติดตั้งสุทธิ!J96/10^6</f>
        <v>1.575E-2</v>
      </c>
      <c r="BH179" s="23">
        <f>+[9]ค่าติดตั้งสุทธิ!K96/10^6</f>
        <v>1.0991000000000001E-2</v>
      </c>
      <c r="BI179" s="23">
        <f>+[9]ค่าติดตั้งสุทธิ!L96/10^6</f>
        <v>1.1924000000000001E-2</v>
      </c>
      <c r="BJ179" s="23">
        <f>+[9]ค่าติดตั้งสุทธิ!M96/10^6</f>
        <v>2.3292E-2</v>
      </c>
      <c r="BK179" s="31">
        <f t="shared" si="9"/>
        <v>0.17073199999999999</v>
      </c>
    </row>
    <row r="180" spans="1:63">
      <c r="A180" s="4">
        <v>10300</v>
      </c>
      <c r="B180" s="4" t="s">
        <v>58</v>
      </c>
      <c r="C180" s="25">
        <f>SUM(C152:C179)</f>
        <v>147.4110417256592</v>
      </c>
      <c r="D180" s="25">
        <f t="shared" ref="D180:O180" si="10">SUM(D152:D179)</f>
        <v>152.9859644975424</v>
      </c>
      <c r="E180" s="25">
        <f t="shared" si="10"/>
        <v>150.55803429914158</v>
      </c>
      <c r="F180" s="25">
        <f t="shared" si="10"/>
        <v>157.58316543991191</v>
      </c>
      <c r="G180" s="25">
        <f t="shared" si="10"/>
        <v>152.86250626521687</v>
      </c>
      <c r="H180" s="25">
        <f t="shared" si="10"/>
        <v>150.09856201818479</v>
      </c>
      <c r="I180" s="25">
        <f t="shared" si="10"/>
        <v>170.36396462782005</v>
      </c>
      <c r="J180" s="25">
        <f t="shared" si="10"/>
        <v>171.7430277372095</v>
      </c>
      <c r="K180" s="25">
        <f t="shared" si="10"/>
        <v>166.90586358158973</v>
      </c>
      <c r="L180" s="25">
        <f t="shared" si="10"/>
        <v>158.04347733781211</v>
      </c>
      <c r="M180" s="25">
        <f t="shared" si="10"/>
        <v>155.09688090328129</v>
      </c>
      <c r="N180" s="25">
        <f t="shared" si="10"/>
        <v>159.92651156663021</v>
      </c>
      <c r="O180" s="25">
        <f t="shared" si="10"/>
        <v>1893.5789999999997</v>
      </c>
      <c r="Q180" s="4">
        <v>10300</v>
      </c>
      <c r="R180" s="4" t="s">
        <v>58</v>
      </c>
      <c r="S180" s="25">
        <f>SUM(S152:S179)</f>
        <v>132.57692088038709</v>
      </c>
      <c r="T180" s="25">
        <f t="shared" ref="T180:AE180" si="11">SUM(T152:T179)</f>
        <v>137.47257742742249</v>
      </c>
      <c r="U180" s="25">
        <f t="shared" si="11"/>
        <v>135.6830349650098</v>
      </c>
      <c r="V180" s="25">
        <f t="shared" si="11"/>
        <v>142.69853161225751</v>
      </c>
      <c r="W180" s="25">
        <f t="shared" si="11"/>
        <v>137.83807368006052</v>
      </c>
      <c r="X180" s="25">
        <f t="shared" si="11"/>
        <v>134.57311699206741</v>
      </c>
      <c r="Y180" s="25">
        <f t="shared" si="11"/>
        <v>155.30435258009672</v>
      </c>
      <c r="Z180" s="25">
        <f t="shared" si="11"/>
        <v>156.75524845612972</v>
      </c>
      <c r="AA180" s="25">
        <f t="shared" si="11"/>
        <v>151.36572036333675</v>
      </c>
      <c r="AB180" s="25">
        <f t="shared" si="11"/>
        <v>143.10852670170192</v>
      </c>
      <c r="AC180" s="25">
        <f t="shared" si="11"/>
        <v>139.03833829897673</v>
      </c>
      <c r="AD180" s="25">
        <f t="shared" si="11"/>
        <v>143.36583804255304</v>
      </c>
      <c r="AE180" s="25">
        <f t="shared" si="11"/>
        <v>1709.7802800000002</v>
      </c>
      <c r="AG180" s="4">
        <v>10300</v>
      </c>
      <c r="AH180" s="4" t="s">
        <v>58</v>
      </c>
      <c r="AI180" s="25">
        <f>SUM(AI152:AI179)</f>
        <v>12.164899000000002</v>
      </c>
      <c r="AJ180" s="25">
        <f t="shared" ref="AJ180:AU180" si="12">SUM(AJ152:AJ179)</f>
        <v>12.341284000000002</v>
      </c>
      <c r="AK180" s="25">
        <f t="shared" si="12"/>
        <v>12.504943999999995</v>
      </c>
      <c r="AL180" s="25">
        <f t="shared" si="12"/>
        <v>12.481650999999999</v>
      </c>
      <c r="AM180" s="25">
        <f t="shared" si="12"/>
        <v>12.312433999999998</v>
      </c>
      <c r="AN180" s="25">
        <f t="shared" si="12"/>
        <v>12.516840999999999</v>
      </c>
      <c r="AO180" s="25">
        <f t="shared" si="12"/>
        <v>12.417018000000002</v>
      </c>
      <c r="AP180" s="25">
        <f t="shared" si="12"/>
        <v>12.738553000000003</v>
      </c>
      <c r="AQ180" s="25">
        <f t="shared" si="12"/>
        <v>12.693793000000001</v>
      </c>
      <c r="AR180" s="25">
        <f t="shared" si="12"/>
        <v>12.659591999999995</v>
      </c>
      <c r="AS180" s="25">
        <f t="shared" si="12"/>
        <v>12.842159000000002</v>
      </c>
      <c r="AT180" s="25">
        <f t="shared" si="12"/>
        <v>12.871428000000002</v>
      </c>
      <c r="AU180" s="25">
        <f t="shared" si="12"/>
        <v>150.54459599999998</v>
      </c>
      <c r="AW180" s="4">
        <v>10300</v>
      </c>
      <c r="AX180" s="4" t="s">
        <v>58</v>
      </c>
      <c r="AY180" s="25">
        <f>SUM(AY152:AY179)</f>
        <v>2.6692220000000009</v>
      </c>
      <c r="AZ180" s="25">
        <f t="shared" ref="AZ180:BK180" si="13">SUM(AZ152:AZ179)</f>
        <v>3.1721029999999999</v>
      </c>
      <c r="BA180" s="25">
        <f t="shared" si="13"/>
        <v>2.3700549999999998</v>
      </c>
      <c r="BB180" s="25">
        <f t="shared" si="13"/>
        <v>2.4029830000000008</v>
      </c>
      <c r="BC180" s="25">
        <f t="shared" si="13"/>
        <v>2.7119989999999996</v>
      </c>
      <c r="BD180" s="25">
        <f t="shared" si="13"/>
        <v>3.0086039999999992</v>
      </c>
      <c r="BE180" s="25">
        <f t="shared" si="13"/>
        <v>2.6425939999999999</v>
      </c>
      <c r="BF180" s="25">
        <f t="shared" si="13"/>
        <v>2.2492260000000002</v>
      </c>
      <c r="BG180" s="25">
        <f t="shared" si="13"/>
        <v>2.8463499999999997</v>
      </c>
      <c r="BH180" s="25">
        <f t="shared" si="13"/>
        <v>2.275358999999999</v>
      </c>
      <c r="BI180" s="25">
        <f t="shared" si="13"/>
        <v>3.2163839999999997</v>
      </c>
      <c r="BJ180" s="25">
        <f t="shared" si="13"/>
        <v>3.689242000000001</v>
      </c>
      <c r="BK180" s="25">
        <f t="shared" si="13"/>
        <v>33.254120999999991</v>
      </c>
    </row>
    <row r="181" spans="1:63">
      <c r="A181" s="32"/>
      <c r="B181" s="32"/>
      <c r="C181"/>
      <c r="D181"/>
      <c r="E181"/>
      <c r="F181"/>
      <c r="G181"/>
      <c r="H181"/>
      <c r="I181"/>
      <c r="J181"/>
      <c r="K181"/>
      <c r="L181"/>
      <c r="M181"/>
      <c r="N181"/>
      <c r="O181" s="32"/>
    </row>
    <row r="182" spans="1:63">
      <c r="A182" s="3" t="s">
        <v>55</v>
      </c>
      <c r="B182" s="3" t="s">
        <v>44</v>
      </c>
      <c r="C182" s="3" t="s">
        <v>0</v>
      </c>
      <c r="D182" s="3" t="s">
        <v>1</v>
      </c>
      <c r="E182" s="3" t="s">
        <v>2</v>
      </c>
      <c r="F182" s="3" t="s">
        <v>3</v>
      </c>
      <c r="G182" s="3" t="s">
        <v>4</v>
      </c>
      <c r="H182" s="3" t="s">
        <v>5</v>
      </c>
      <c r="I182" s="3" t="s">
        <v>6</v>
      </c>
      <c r="J182" s="3" t="s">
        <v>7</v>
      </c>
      <c r="K182" s="3" t="s">
        <v>8</v>
      </c>
      <c r="L182" s="3" t="s">
        <v>9</v>
      </c>
      <c r="M182" s="3" t="s">
        <v>10</v>
      </c>
      <c r="N182" s="3" t="s">
        <v>11</v>
      </c>
      <c r="O182" s="3" t="s">
        <v>58</v>
      </c>
    </row>
    <row r="183" spans="1:63">
      <c r="A183" s="34"/>
      <c r="B183" s="34" t="s">
        <v>46</v>
      </c>
      <c r="C183" s="35">
        <f>+'[9]ค่าใช้จ่าย-กศผ.'!R4/10^6</f>
        <v>7.1834604429649618</v>
      </c>
      <c r="D183" s="35">
        <f>+'[9]ค่าใช้จ่าย-กศผ.'!S4/10^6</f>
        <v>7.8678090200848532</v>
      </c>
      <c r="E183" s="35">
        <f>+'[9]ค่าใช้จ่าย-กศผ.'!T4/10^6</f>
        <v>8.968701052725331</v>
      </c>
      <c r="F183" s="35">
        <f>+'[9]ค่าใช้จ่าย-กศผ.'!U4/10^6</f>
        <v>7.404139333315066</v>
      </c>
      <c r="G183" s="35">
        <f>+'[9]ค่าใช้จ่าย-กศผ.'!V4/10^6</f>
        <v>8.1901150364036823</v>
      </c>
      <c r="H183" s="35">
        <f>+'[9]ค่าใช้จ่าย-กศผ.'!W4/10^6</f>
        <v>8.8185654348100044</v>
      </c>
      <c r="I183" s="35">
        <f>+'[9]ค่าใช้จ่าย-กศผ.'!X4/10^6</f>
        <v>7.8410718585185428</v>
      </c>
      <c r="J183" s="35">
        <f>+'[9]ค่าใช้จ่าย-กศผ.'!Y4/10^6</f>
        <v>8.8430032711977109</v>
      </c>
      <c r="K183" s="35">
        <f>+'[9]ค่าใช้จ่าย-กศผ.'!Z4/10^6</f>
        <v>8.2902350284465758</v>
      </c>
      <c r="L183" s="35">
        <f>+'[9]ค่าใช้จ่าย-กศผ.'!AA4/10^6</f>
        <v>8.325289939873354</v>
      </c>
      <c r="M183" s="35">
        <f>+'[9]ค่าใช้จ่าย-กศผ.'!AB4/10^6</f>
        <v>8.7888373786172203</v>
      </c>
      <c r="N183" s="35">
        <f>+'[9]ค่าใช้จ่าย-กศผ.'!AC4/10^6</f>
        <v>12.221962203042695</v>
      </c>
      <c r="O183" s="36">
        <f>SUM(C183:N183)</f>
        <v>102.74319</v>
      </c>
    </row>
    <row r="184" spans="1:63">
      <c r="A184" s="7">
        <v>1004</v>
      </c>
      <c r="B184" s="10" t="s">
        <v>99</v>
      </c>
      <c r="C184" s="19">
        <f>+'[9]ค่าใช้จ่าย-กศผ.'!R5/10^6</f>
        <v>13.315635447354092</v>
      </c>
      <c r="D184" s="19">
        <f>+'[9]ค่าใช้จ่าย-กศผ.'!S5/10^6</f>
        <v>13.053364761039946</v>
      </c>
      <c r="E184" s="19">
        <f>+'[9]ค่าใช้จ่าย-กศผ.'!T5/10^6</f>
        <v>13.847701351276493</v>
      </c>
      <c r="F184" s="19">
        <f>+'[9]ค่าใช้จ่าย-กศผ.'!U5/10^6</f>
        <v>13.330752083204692</v>
      </c>
      <c r="G184" s="19">
        <f>+'[9]ค่าใช้จ่าย-กศผ.'!V5/10^6</f>
        <v>13.405107451036791</v>
      </c>
      <c r="H184" s="19">
        <f>+'[9]ค่าใช้จ่าย-กศผ.'!W5/10^6</f>
        <v>15.340305394340243</v>
      </c>
      <c r="I184" s="19">
        <f>+'[9]ค่าใช้จ่าย-กศผ.'!X5/10^6</f>
        <v>14.539323427415788</v>
      </c>
      <c r="J184" s="19">
        <f>+'[9]ค่าใช้จ่าย-กศผ.'!Y5/10^6</f>
        <v>13.622073627183051</v>
      </c>
      <c r="K184" s="19">
        <f>+'[9]ค่าใช้จ่าย-กศผ.'!Z5/10^6</f>
        <v>15.872697822127863</v>
      </c>
      <c r="L184" s="19">
        <f>+'[9]ค่าใช้จ่าย-กศผ.'!AA5/10^6</f>
        <v>14.992539996592885</v>
      </c>
      <c r="M184" s="19">
        <f>+'[9]ค่าใช้จ่าย-กศผ.'!AB5/10^6</f>
        <v>14.197104553556038</v>
      </c>
      <c r="N184" s="19">
        <f>+'[9]ค่าใช้จ่าย-กศผ.'!AC5/10^6</f>
        <v>15.025394084872103</v>
      </c>
      <c r="O184" s="29">
        <f>SUM(C184:N184)</f>
        <v>170.54199999999997</v>
      </c>
    </row>
    <row r="185" spans="1:63">
      <c r="A185" s="10">
        <v>1005</v>
      </c>
      <c r="B185" s="10" t="s">
        <v>13</v>
      </c>
      <c r="C185" s="21">
        <f>+'[9]ค่าใช้จ่าย-กศผ.'!R6/10^6</f>
        <v>0.63766979297126303</v>
      </c>
      <c r="D185" s="21">
        <f>+'[9]ค่าใช้จ่าย-กศผ.'!S6/10^6</f>
        <v>0.64837878994163711</v>
      </c>
      <c r="E185" s="21">
        <f>+'[9]ค่าใช้จ่าย-กศผ.'!T6/10^6</f>
        <v>0.65186965616444792</v>
      </c>
      <c r="F185" s="21">
        <f>+'[9]ค่าใช้จ่าย-กศผ.'!U6/10^6</f>
        <v>0.55866179377905578</v>
      </c>
      <c r="G185" s="21">
        <f>+'[9]ค่าใช้จ่าย-กศผ.'!V6/10^6</f>
        <v>0.58676260853636253</v>
      </c>
      <c r="H185" s="21">
        <f>+'[9]ค่าใช้จ่าย-กศผ.'!W6/10^6</f>
        <v>0.62005065215800781</v>
      </c>
      <c r="I185" s="21">
        <f>+'[9]ค่าใช้จ่าย-กศผ.'!X6/10^6</f>
        <v>0.57086291086151542</v>
      </c>
      <c r="J185" s="21">
        <f>+'[9]ค่าใช้จ่าย-กศผ.'!Y6/10^6</f>
        <v>0.63204677913730112</v>
      </c>
      <c r="K185" s="21">
        <f>+'[9]ค่าใช้จ่าย-กศผ.'!Z6/10^6</f>
        <v>0.66919713883423748</v>
      </c>
      <c r="L185" s="21">
        <f>+'[9]ค่าใช้จ่าย-กศผ.'!AA6/10^6</f>
        <v>0.62893452196398925</v>
      </c>
      <c r="M185" s="21">
        <f>+'[9]ค่าใช้จ่าย-กศผ.'!AB6/10^6</f>
        <v>0.67700966477663049</v>
      </c>
      <c r="N185" s="21">
        <f>+'[9]ค่าใช้จ่าย-กศผ.'!AC6/10^6</f>
        <v>0.77361569087555115</v>
      </c>
      <c r="O185" s="29">
        <f t="shared" ref="O185:O210" si="14">SUM(C185:N185)</f>
        <v>7.655059999999998</v>
      </c>
    </row>
    <row r="186" spans="1:63">
      <c r="A186" s="10">
        <v>1006</v>
      </c>
      <c r="B186" s="10" t="s">
        <v>14</v>
      </c>
      <c r="C186" s="21">
        <f>+'[9]ค่าใช้จ่าย-กศผ.'!R7/10^6</f>
        <v>1.3783852998287012</v>
      </c>
      <c r="D186" s="21">
        <f>+'[9]ค่าใช้จ่าย-กศผ.'!S7/10^6</f>
        <v>1.4002306390778141</v>
      </c>
      <c r="E186" s="21">
        <f>+'[9]ค่าใช้จ่าย-กศผ.'!T7/10^6</f>
        <v>1.5255812528639934</v>
      </c>
      <c r="F186" s="21">
        <f>+'[9]ค่าใช้จ่าย-กศผ.'!U7/10^6</f>
        <v>1.3214385556201478</v>
      </c>
      <c r="G186" s="21">
        <f>+'[9]ค่าใช้จ่าย-กศผ.'!V7/10^6</f>
        <v>1.3920055373897209</v>
      </c>
      <c r="H186" s="21">
        <f>+'[9]ค่าใช้จ่าย-กศผ.'!W7/10^6</f>
        <v>1.5135173536817947</v>
      </c>
      <c r="I186" s="21">
        <f>+'[9]ค่าใช้จ่าย-กศผ.'!X7/10^6</f>
        <v>1.4966535513477019</v>
      </c>
      <c r="J186" s="21">
        <f>+'[9]ค่าใช้จ่าย-กศผ.'!Y7/10^6</f>
        <v>1.4711835761608223</v>
      </c>
      <c r="K186" s="21">
        <f>+'[9]ค่าใช้จ่าย-กศผ.'!Z7/10^6</f>
        <v>1.603601473500486</v>
      </c>
      <c r="L186" s="21">
        <f>+'[9]ค่าใช้จ่าย-กศผ.'!AA7/10^6</f>
        <v>1.6208309934028187</v>
      </c>
      <c r="M186" s="21">
        <f>+'[9]ค่าใช้จ่าย-กศผ.'!AB7/10^6</f>
        <v>1.4949673487921342</v>
      </c>
      <c r="N186" s="21">
        <f>+'[9]ค่าใช้จ่าย-กศผ.'!AC7/10^6</f>
        <v>1.647984418333863</v>
      </c>
      <c r="O186" s="29">
        <f t="shared" si="14"/>
        <v>17.866379999999999</v>
      </c>
    </row>
    <row r="187" spans="1:63">
      <c r="A187" s="10">
        <v>1007</v>
      </c>
      <c r="B187" s="10" t="s">
        <v>15</v>
      </c>
      <c r="C187" s="21">
        <f>+'[9]ค่าใช้จ่าย-กศผ.'!R8/10^6</f>
        <v>2.4331677118733905</v>
      </c>
      <c r="D187" s="21">
        <f>+'[9]ค่าใช้จ่าย-กศผ.'!S8/10^6</f>
        <v>2.2276392121248776</v>
      </c>
      <c r="E187" s="21">
        <f>+'[9]ค่าใช้จ่าย-กศผ.'!T8/10^6</f>
        <v>2.2330133499912033</v>
      </c>
      <c r="F187" s="21">
        <f>+'[9]ค่าใช้จ่าย-กศผ.'!U8/10^6</f>
        <v>2.4535468810457544</v>
      </c>
      <c r="G187" s="21">
        <f>+'[9]ค่าใช้จ่าย-กศผ.'!V8/10^6</f>
        <v>2.2331166294468896</v>
      </c>
      <c r="H187" s="21">
        <f>+'[9]ค่าใช้จ่าย-กศผ.'!W8/10^6</f>
        <v>2.4525508916699215</v>
      </c>
      <c r="I187" s="21">
        <f>+'[9]ค่าใช้จ่าย-กศผ.'!X8/10^6</f>
        <v>2.3099118724434389</v>
      </c>
      <c r="J187" s="21">
        <f>+'[9]ค่าใช้จ่าย-กศผ.'!Y8/10^6</f>
        <v>2.3624001592404231</v>
      </c>
      <c r="K187" s="21">
        <f>+'[9]ค่าใช้จ่าย-กศผ.'!Z8/10^6</f>
        <v>2.5981396472608345</v>
      </c>
      <c r="L187" s="21">
        <f>+'[9]ค่าใช้จ่าย-กศผ.'!AA8/10^6</f>
        <v>2.4824323776188373</v>
      </c>
      <c r="M187" s="21">
        <f>+'[9]ค่าใช้จ่าย-กศผ.'!AB8/10^6</f>
        <v>2.8005665638552109</v>
      </c>
      <c r="N187" s="21">
        <f>+'[9]ค่าใช้จ่าย-กศผ.'!AC8/10^6</f>
        <v>3.057204703429214</v>
      </c>
      <c r="O187" s="29">
        <f t="shared" si="14"/>
        <v>29.643689999999996</v>
      </c>
    </row>
    <row r="188" spans="1:63">
      <c r="A188" s="10">
        <v>1008</v>
      </c>
      <c r="B188" s="10" t="s">
        <v>16</v>
      </c>
      <c r="C188" s="21">
        <f>+'[9]ค่าใช้จ่าย-กศผ.'!R9/10^6</f>
        <v>0.91980010135750612</v>
      </c>
      <c r="D188" s="21">
        <f>+'[9]ค่าใช้จ่าย-กศผ.'!S9/10^6</f>
        <v>0.97570528924083111</v>
      </c>
      <c r="E188" s="21">
        <f>+'[9]ค่าใช้จ่าย-กศผ.'!T9/10^6</f>
        <v>0.99370327556500715</v>
      </c>
      <c r="F188" s="21">
        <f>+'[9]ค่าใช้จ่าย-กศผ.'!U9/10^6</f>
        <v>0.91946510252828439</v>
      </c>
      <c r="G188" s="21">
        <f>+'[9]ค่าใช้จ่าย-กศผ.'!V9/10^6</f>
        <v>0.9478000872540292</v>
      </c>
      <c r="H188" s="21">
        <f>+'[9]ค่าใช้จ่าย-กศผ.'!W9/10^6</f>
        <v>1.0315139509719489</v>
      </c>
      <c r="I188" s="21">
        <f>+'[9]ค่าใช้จ่าย-กศผ.'!X9/10^6</f>
        <v>0.98151367785649113</v>
      </c>
      <c r="J188" s="21">
        <f>+'[9]ค่าใช้จ่าย-กศผ.'!Y9/10^6</f>
        <v>1.0044710258510205</v>
      </c>
      <c r="K188" s="21">
        <f>+'[9]ค่าใช้จ่าย-กศผ.'!Z9/10^6</f>
        <v>1.0275539151783639</v>
      </c>
      <c r="L188" s="21">
        <f>+'[9]ค่าใช้จ่าย-กศผ.'!AA9/10^6</f>
        <v>0.98876136591174935</v>
      </c>
      <c r="M188" s="21">
        <f>+'[9]ค่าใช้จ่าย-กศผ.'!AB9/10^6</f>
        <v>0.99532999368841046</v>
      </c>
      <c r="N188" s="21">
        <f>+'[9]ค่าใช้จ่าย-กศผ.'!AC9/10^6</f>
        <v>1.2013922145963567</v>
      </c>
      <c r="O188" s="29">
        <f t="shared" si="14"/>
        <v>11.987009999999998</v>
      </c>
    </row>
    <row r="189" spans="1:63">
      <c r="A189" s="10">
        <v>1009</v>
      </c>
      <c r="B189" s="10" t="s">
        <v>17</v>
      </c>
      <c r="C189" s="21">
        <f>+'[9]ค่าใช้จ่าย-กศผ.'!R10/10^6</f>
        <v>0.85668399762038361</v>
      </c>
      <c r="D189" s="21">
        <f>+'[9]ค่าใช้จ่าย-กศผ.'!S10/10^6</f>
        <v>0.86184594518372659</v>
      </c>
      <c r="E189" s="21">
        <f>+'[9]ค่าใช้จ่าย-กศผ.'!T10/10^6</f>
        <v>0.89951659431853559</v>
      </c>
      <c r="F189" s="21">
        <f>+'[9]ค่าใช้จ่าย-กศผ.'!U10/10^6</f>
        <v>0.83954367021133347</v>
      </c>
      <c r="G189" s="21">
        <f>+'[9]ค่าใช้จ่าย-กศผ.'!V10/10^6</f>
        <v>0.87271008893446045</v>
      </c>
      <c r="H189" s="21">
        <f>+'[9]ค่าใช้จ่าย-กศผ.'!W10/10^6</f>
        <v>0.91369043253993631</v>
      </c>
      <c r="I189" s="21">
        <f>+'[9]ค่าใช้จ่าย-กศผ.'!X10/10^6</f>
        <v>0.90194760884123759</v>
      </c>
      <c r="J189" s="21">
        <f>+'[9]ค่าใช้จ่าย-กศผ.'!Y10/10^6</f>
        <v>0.96426781447975574</v>
      </c>
      <c r="K189" s="21">
        <f>+'[9]ค่าใช้จ่าย-กศผ.'!Z10/10^6</f>
        <v>0.92536092513014923</v>
      </c>
      <c r="L189" s="21">
        <f>+'[9]ค่าใช้จ่าย-กศผ.'!AA10/10^6</f>
        <v>0.88578644626685799</v>
      </c>
      <c r="M189" s="21">
        <f>+'[9]ค่าใช้จ่าย-กศผ.'!AB10/10^6</f>
        <v>0.9203428684020365</v>
      </c>
      <c r="N189" s="21">
        <f>+'[9]ค่าใช้จ่าย-กศผ.'!AC10/10^6</f>
        <v>1.2042436080715884</v>
      </c>
      <c r="O189" s="29">
        <f t="shared" si="14"/>
        <v>11.04594</v>
      </c>
    </row>
    <row r="190" spans="1:63">
      <c r="A190" s="10">
        <v>1010</v>
      </c>
      <c r="B190" s="10" t="s">
        <v>19</v>
      </c>
      <c r="C190" s="21">
        <f>+'[9]ค่าใช้จ่าย-กศผ.'!R11/10^6</f>
        <v>1.0741610897811067</v>
      </c>
      <c r="D190" s="21">
        <f>+'[9]ค่าใช้จ่าย-กศผ.'!S11/10^6</f>
        <v>1.0441916342703645</v>
      </c>
      <c r="E190" s="21">
        <f>+'[9]ค่าใช้จ่าย-กศผ.'!T11/10^6</f>
        <v>1.0905196647774236</v>
      </c>
      <c r="F190" s="21">
        <f>+'[9]ค่าใช้จ่าย-กศผ.'!U11/10^6</f>
        <v>1.028332635883461</v>
      </c>
      <c r="G190" s="21">
        <f>+'[9]ค่าใช้จ่าย-กศผ.'!V11/10^6</f>
        <v>0.9469708261038603</v>
      </c>
      <c r="H190" s="21">
        <f>+'[9]ค่าใช้จ่าย-กศผ.'!W11/10^6</f>
        <v>1.0585836373499569</v>
      </c>
      <c r="I190" s="21">
        <f>+'[9]ค่าใช้จ่าย-กศผ.'!X11/10^6</f>
        <v>1.0561219884026369</v>
      </c>
      <c r="J190" s="21">
        <f>+'[9]ค่าใช้จ่าย-กศผ.'!Y11/10^6</f>
        <v>1.0291574250260669</v>
      </c>
      <c r="K190" s="21">
        <f>+'[9]ค่าใช้จ่าย-กศผ.'!Z11/10^6</f>
        <v>1.0531928458605999</v>
      </c>
      <c r="L190" s="21">
        <f>+'[9]ค่าใช้จ่าย-กศผ.'!AA11/10^6</f>
        <v>1.0347430337833659</v>
      </c>
      <c r="M190" s="21">
        <f>+'[9]ค่าใช้จ่าย-กศผ.'!AB11/10^6</f>
        <v>1.116762284764931</v>
      </c>
      <c r="N190" s="21">
        <f>+'[9]ค่าใช้จ่าย-กศผ.'!AC11/10^6</f>
        <v>2.0700929339962255</v>
      </c>
      <c r="O190" s="29">
        <f t="shared" si="14"/>
        <v>13.602830000000001</v>
      </c>
    </row>
    <row r="191" spans="1:63">
      <c r="A191" s="10">
        <v>1011</v>
      </c>
      <c r="B191" s="10" t="s">
        <v>20</v>
      </c>
      <c r="C191" s="21">
        <f>+'[9]ค่าใช้จ่าย-กศผ.'!R12/10^6</f>
        <v>0.880129733400843</v>
      </c>
      <c r="D191" s="21">
        <f>+'[9]ค่าใช้จ่าย-กศผ.'!S12/10^6</f>
        <v>0.87450026048367635</v>
      </c>
      <c r="E191" s="21">
        <f>+'[9]ค่าใช้จ่าย-กศผ.'!T12/10^6</f>
        <v>0.96236011879365146</v>
      </c>
      <c r="F191" s="21">
        <f>+'[9]ค่าใช้จ่าย-กศผ.'!U12/10^6</f>
        <v>0.84380963012235621</v>
      </c>
      <c r="G191" s="21">
        <f>+'[9]ค่าใช้จ่าย-กศผ.'!V12/10^6</f>
        <v>0.84015527614721019</v>
      </c>
      <c r="H191" s="21">
        <f>+'[9]ค่าใช้จ่าย-กศผ.'!W12/10^6</f>
        <v>0.94021285684068023</v>
      </c>
      <c r="I191" s="21">
        <f>+'[9]ค่าใช้จ่าย-กศผ.'!X12/10^6</f>
        <v>0.89886128192322434</v>
      </c>
      <c r="J191" s="21">
        <f>+'[9]ค่าใช้จ่าย-กศผ.'!Y12/10^6</f>
        <v>0.95146296439428024</v>
      </c>
      <c r="K191" s="21">
        <f>+'[9]ค่าใช้จ่าย-กศผ.'!Z12/10^6</f>
        <v>0.93947800150632288</v>
      </c>
      <c r="L191" s="21">
        <f>+'[9]ค่าใช้จ่าย-กศผ.'!AA12/10^6</f>
        <v>0.91847971256628669</v>
      </c>
      <c r="M191" s="21">
        <f>+'[9]ค่าใช้จ่าย-กศผ.'!AB12/10^6</f>
        <v>0.92922940209728611</v>
      </c>
      <c r="N191" s="21">
        <f>+'[9]ค่าใช้จ่าย-กศผ.'!AC12/10^6</f>
        <v>1.3516107617241824</v>
      </c>
      <c r="O191" s="29">
        <f t="shared" si="14"/>
        <v>11.330290000000002</v>
      </c>
    </row>
    <row r="192" spans="1:63">
      <c r="A192" s="10">
        <v>1012</v>
      </c>
      <c r="B192" s="10" t="s">
        <v>21</v>
      </c>
      <c r="C192" s="21">
        <f>+'[9]ค่าใช้จ่าย-กศผ.'!R13/10^6</f>
        <v>1.8814899217986247</v>
      </c>
      <c r="D192" s="21">
        <f>+'[9]ค่าใช้จ่าย-กศผ.'!S13/10^6</f>
        <v>2.0269507181330022</v>
      </c>
      <c r="E192" s="21">
        <f>+'[9]ค่าใช้จ่าย-กศผ.'!T13/10^6</f>
        <v>2.0924321772542909</v>
      </c>
      <c r="F192" s="21">
        <f>+'[9]ค่าใช้จ่าย-กศผ.'!U13/10^6</f>
        <v>1.8358015608119125</v>
      </c>
      <c r="G192" s="21">
        <f>+'[9]ค่าใช้จ่าย-กศผ.'!V13/10^6</f>
        <v>1.9842806978697141</v>
      </c>
      <c r="H192" s="21">
        <f>+'[9]ค่าใช้จ่าย-กศผ.'!W13/10^6</f>
        <v>2.1140437138151533</v>
      </c>
      <c r="I192" s="21">
        <f>+'[9]ค่าใช้จ่าย-กศผ.'!X13/10^6</f>
        <v>2.0694202628334359</v>
      </c>
      <c r="J192" s="21">
        <f>+'[9]ค่าใช้จ่าย-กศผ.'!Y13/10^6</f>
        <v>2.7730071686699933</v>
      </c>
      <c r="K192" s="21">
        <f>+'[9]ค่าใช้จ่าย-กศผ.'!Z13/10^6</f>
        <v>2.004209221576386</v>
      </c>
      <c r="L192" s="21">
        <f>+'[9]ค่าใช้จ่าย-กศผ.'!AA13/10^6</f>
        <v>2.0911694152477209</v>
      </c>
      <c r="M192" s="21">
        <f>+'[9]ค่าใช้จ่าย-กศผ.'!AB13/10^6</f>
        <v>2.2137856114554033</v>
      </c>
      <c r="N192" s="21">
        <f>+'[9]ค่าใช้จ่าย-กศผ.'!AC13/10^6</f>
        <v>2.6544295305343648</v>
      </c>
      <c r="O192" s="29">
        <f t="shared" si="14"/>
        <v>25.741019999999999</v>
      </c>
    </row>
    <row r="193" spans="1:15">
      <c r="A193" s="10">
        <v>1013</v>
      </c>
      <c r="B193" s="10" t="s">
        <v>22</v>
      </c>
      <c r="C193" s="21">
        <f>+'[9]ค่าใช้จ่าย-กศผ.'!R14/10^6</f>
        <v>0.32118141719039811</v>
      </c>
      <c r="D193" s="21">
        <f>+'[9]ค่าใช้จ่าย-กศผ.'!S14/10^6</f>
        <v>0.38116415122071456</v>
      </c>
      <c r="E193" s="21">
        <f>+'[9]ค่าใช้จ่าย-กศผ.'!T14/10^6</f>
        <v>0.39971539340001411</v>
      </c>
      <c r="F193" s="21">
        <f>+'[9]ค่าใช้จ่าย-กศผ.'!U14/10^6</f>
        <v>0.33212404455717415</v>
      </c>
      <c r="G193" s="21">
        <f>+'[9]ค่าใช้จ่าย-กศผ.'!V14/10^6</f>
        <v>0.33910009665967245</v>
      </c>
      <c r="H193" s="21">
        <f>+'[9]ค่าใช้จ่าย-กศผ.'!W14/10^6</f>
        <v>0.39971668481646322</v>
      </c>
      <c r="I193" s="21">
        <f>+'[9]ค่าใช้จ่าย-กศผ.'!X14/10^6</f>
        <v>0.38065777785328375</v>
      </c>
      <c r="J193" s="21">
        <f>+'[9]ค่าใช้จ่าย-กศผ.'!Y14/10^6</f>
        <v>0.3468023771475881</v>
      </c>
      <c r="K193" s="21">
        <f>+'[9]ค่าใช้จ่าย-กศผ.'!Z14/10^6</f>
        <v>0.39650056408147033</v>
      </c>
      <c r="L193" s="21">
        <f>+'[9]ค่าใช้จ่าย-กศผ.'!AA14/10^6</f>
        <v>0.37471661302647946</v>
      </c>
      <c r="M193" s="21">
        <f>+'[9]ค่าใช้จ่าย-กศผ.'!AB14/10^6</f>
        <v>0.37196014331674648</v>
      </c>
      <c r="N193" s="21">
        <f>+'[9]ค่าใช้จ่าย-กศผ.'!AC14/10^6</f>
        <v>0.53107073672999605</v>
      </c>
      <c r="O193" s="29">
        <f t="shared" si="14"/>
        <v>4.5747100000000005</v>
      </c>
    </row>
    <row r="194" spans="1:15">
      <c r="A194" s="10">
        <v>1014</v>
      </c>
      <c r="B194" s="10" t="s">
        <v>23</v>
      </c>
      <c r="C194" s="21">
        <f>+'[9]ค่าใช้จ่าย-กศผ.'!R15/10^6</f>
        <v>3.9958701001014099</v>
      </c>
      <c r="D194" s="21">
        <f>+'[9]ค่าใช้จ่าย-กศผ.'!S15/10^6</f>
        <v>4.3586310451623023</v>
      </c>
      <c r="E194" s="21">
        <f>+'[9]ค่าใช้จ่าย-กศผ.'!T15/10^6</f>
        <v>4.1477590040488579</v>
      </c>
      <c r="F194" s="21">
        <f>+'[9]ค่าใช้จ่าย-กศผ.'!U15/10^6</f>
        <v>3.6752711135150413</v>
      </c>
      <c r="G194" s="21">
        <f>+'[9]ค่าใช้จ่าย-กศผ.'!V15/10^6</f>
        <v>3.3033613776822723</v>
      </c>
      <c r="H194" s="21">
        <f>+'[9]ค่าใช้จ่าย-กศผ.'!W15/10^6</f>
        <v>4.6395122139401224</v>
      </c>
      <c r="I194" s="21">
        <f>+'[9]ค่าใช้จ่าย-กศผ.'!X15/10^6</f>
        <v>4.1776441921107654</v>
      </c>
      <c r="J194" s="21">
        <f>+'[9]ค่าใช้จ่าย-กศผ.'!Y15/10^6</f>
        <v>4.2770261782832533</v>
      </c>
      <c r="K194" s="21">
        <f>+'[9]ค่าใช้จ่าย-กศผ.'!Z15/10^6</f>
        <v>4.4022410962136425</v>
      </c>
      <c r="L194" s="21">
        <f>+'[9]ค่าใช้จ่าย-กศผ.'!AA15/10^6</f>
        <v>4.1124607078407109</v>
      </c>
      <c r="M194" s="21">
        <f>+'[9]ค่าใช้จ่าย-กศผ.'!AB15/10^6</f>
        <v>4.0463224151775341</v>
      </c>
      <c r="N194" s="21">
        <f>+'[9]ค่าใช้จ่าย-กศผ.'!AC15/10^6</f>
        <v>4.9086805559240805</v>
      </c>
      <c r="O194" s="29">
        <f t="shared" si="14"/>
        <v>50.044779999999989</v>
      </c>
    </row>
    <row r="195" spans="1:15">
      <c r="A195" s="10">
        <v>1015</v>
      </c>
      <c r="B195" s="10" t="s">
        <v>24</v>
      </c>
      <c r="C195" s="21">
        <f>+'[9]ค่าใช้จ่าย-กศผ.'!R16/10^6</f>
        <v>1.0140499742222757</v>
      </c>
      <c r="D195" s="21">
        <f>+'[9]ค่าใช้จ่าย-กศผ.'!S16/10^6</f>
        <v>1.0677582382067077</v>
      </c>
      <c r="E195" s="21">
        <f>+'[9]ค่าใช้จ่าย-กศผ.'!T16/10^6</f>
        <v>1.039966956424895</v>
      </c>
      <c r="F195" s="21">
        <f>+'[9]ค่าใช้จ่าย-กศผ.'!U16/10^6</f>
        <v>0.87666028736413393</v>
      </c>
      <c r="G195" s="21">
        <f>+'[9]ค่าใช้จ่าย-กศผ.'!V16/10^6</f>
        <v>0.8522831584673739</v>
      </c>
      <c r="H195" s="21">
        <f>+'[9]ค่าใช้จ่าย-กศผ.'!W16/10^6</f>
        <v>1.1676224593001892</v>
      </c>
      <c r="I195" s="21">
        <f>+'[9]ค่าใช้จ่าย-กศผ.'!X16/10^6</f>
        <v>0.8098032248254764</v>
      </c>
      <c r="J195" s="21">
        <f>+'[9]ค่าใช้จ่าย-กศผ.'!Y16/10^6</f>
        <v>1.1376003546652167</v>
      </c>
      <c r="K195" s="21">
        <f>+'[9]ค่าใช้จ่าย-กศผ.'!Z16/10^6</f>
        <v>1.2152550221861995</v>
      </c>
      <c r="L195" s="21">
        <f>+'[9]ค่าใช้จ่าย-กศผ.'!AA16/10^6</f>
        <v>1.1085162672305131</v>
      </c>
      <c r="M195" s="21">
        <f>+'[9]ค่าใช้จ่าย-กศผ.'!AB16/10^6</f>
        <v>1.1133622947833599</v>
      </c>
      <c r="N195" s="21">
        <f>+'[9]ค่าใช้จ่าย-กศผ.'!AC16/10^6</f>
        <v>1.7062517623236619</v>
      </c>
      <c r="O195" s="29">
        <f t="shared" si="14"/>
        <v>13.109130000000006</v>
      </c>
    </row>
    <row r="196" spans="1:15">
      <c r="A196" s="10">
        <v>1016</v>
      </c>
      <c r="B196" s="10" t="s">
        <v>25</v>
      </c>
      <c r="C196" s="21">
        <f>+'[9]ค่าใช้จ่าย-กศผ.'!R17/10^6</f>
        <v>0.89153324103081166</v>
      </c>
      <c r="D196" s="21">
        <f>+'[9]ค่าใช้จ่าย-กศผ.'!S17/10^6</f>
        <v>1.1813592675745774</v>
      </c>
      <c r="E196" s="21">
        <f>+'[9]ค่าใช้จ่าย-กศผ.'!T17/10^6</f>
        <v>0.98889083416706935</v>
      </c>
      <c r="F196" s="21">
        <f>+'[9]ค่าใช้จ่าย-กศผ.'!U17/10^6</f>
        <v>0.9825727104229367</v>
      </c>
      <c r="G196" s="21">
        <f>+'[9]ค่าใช้จ่าย-กศผ.'!V17/10^6</f>
        <v>0.89515251833595599</v>
      </c>
      <c r="H196" s="21">
        <f>+'[9]ค่าใช้จ่าย-กศผ.'!W17/10^6</f>
        <v>1.003732745897157</v>
      </c>
      <c r="I196" s="21">
        <f>+'[9]ค่าใช้จ่าย-กศผ.'!X17/10^6</f>
        <v>0.98907607132036957</v>
      </c>
      <c r="J196" s="21">
        <f>+'[9]ค่าใช้จ่าย-กศผ.'!Y17/10^6</f>
        <v>1.0305912605414784</v>
      </c>
      <c r="K196" s="21">
        <f>+'[9]ค่าใช้จ่าย-กศผ.'!Z17/10^6</f>
        <v>0.97421368354207594</v>
      </c>
      <c r="L196" s="21">
        <f>+'[9]ค่าใช้จ่าย-กศผ.'!AA17/10^6</f>
        <v>0.96555052546311571</v>
      </c>
      <c r="M196" s="21">
        <f>+'[9]ค่าใช้จ่าย-กศผ.'!AB17/10^6</f>
        <v>0.97947407203650527</v>
      </c>
      <c r="N196" s="21">
        <f>+'[9]ค่าใช้จ่าย-กศผ.'!AC17/10^6</f>
        <v>1.6787830696679451</v>
      </c>
      <c r="O196" s="29">
        <f t="shared" si="14"/>
        <v>12.560929999999997</v>
      </c>
    </row>
    <row r="197" spans="1:15">
      <c r="A197" s="10">
        <v>1017</v>
      </c>
      <c r="B197" s="10" t="s">
        <v>26</v>
      </c>
      <c r="C197" s="21">
        <f>+'[9]ค่าใช้จ่าย-กศผ.'!R18/10^6</f>
        <v>1.5230256933860014</v>
      </c>
      <c r="D197" s="21">
        <f>+'[9]ค่าใช้จ่าย-กศผ.'!S18/10^6</f>
        <v>1.4636899382888839</v>
      </c>
      <c r="E197" s="21">
        <f>+'[9]ค่าใช้จ่าย-กศผ.'!T18/10^6</f>
        <v>1.5412723749696491</v>
      </c>
      <c r="F197" s="21">
        <f>+'[9]ค่าใช้จ่าย-กศผ.'!U18/10^6</f>
        <v>1.5527259111299343</v>
      </c>
      <c r="G197" s="21">
        <f>+'[9]ค่าใช้จ่าย-กศผ.'!V18/10^6</f>
        <v>1.5198327649203609</v>
      </c>
      <c r="H197" s="21">
        <f>+'[9]ค่าใช้จ่าย-กศผ.'!W18/10^6</f>
        <v>1.6635166678611779</v>
      </c>
      <c r="I197" s="21">
        <f>+'[9]ค่าใช้จ่าย-กศผ.'!X18/10^6</f>
        <v>1.5342534173413609</v>
      </c>
      <c r="J197" s="21">
        <f>+'[9]ค่าใช้จ่าย-กศผ.'!Y18/10^6</f>
        <v>1.6037444268445149</v>
      </c>
      <c r="K197" s="21">
        <f>+'[9]ค่าใช้จ่าย-กศผ.'!Z18/10^6</f>
        <v>1.7876082772556423</v>
      </c>
      <c r="L197" s="21">
        <f>+'[9]ค่าใช้จ่าย-กศผ.'!AA18/10^6</f>
        <v>1.6845360224074801</v>
      </c>
      <c r="M197" s="21">
        <f>+'[9]ค่าใช้จ่าย-กศผ.'!AB18/10^6</f>
        <v>1.6841015935161434</v>
      </c>
      <c r="N197" s="21">
        <f>+'[9]ค่าใช้จ่าย-กศผ.'!AC18/10^6</f>
        <v>2.6368629120788483</v>
      </c>
      <c r="O197" s="29">
        <f t="shared" si="14"/>
        <v>20.195169999999997</v>
      </c>
    </row>
    <row r="198" spans="1:15">
      <c r="A198" s="10">
        <v>1018</v>
      </c>
      <c r="B198" s="10" t="s">
        <v>27</v>
      </c>
      <c r="C198" s="21">
        <f>+'[9]ค่าใช้จ่าย-กศผ.'!R19/10^6</f>
        <v>0.85493917936322605</v>
      </c>
      <c r="D198" s="21">
        <f>+'[9]ค่าใช้จ่าย-กศผ.'!S19/10^6</f>
        <v>0.85949338954652765</v>
      </c>
      <c r="E198" s="21">
        <f>+'[9]ค่าใช้จ่าย-กศผ.'!T19/10^6</f>
        <v>0.90096043693941652</v>
      </c>
      <c r="F198" s="21">
        <f>+'[9]ค่าใช้จ่าย-กศผ.'!U19/10^6</f>
        <v>0.84140098434800237</v>
      </c>
      <c r="G198" s="21">
        <f>+'[9]ค่าใช้จ่าย-กศผ.'!V19/10^6</f>
        <v>0.82682316875738937</v>
      </c>
      <c r="H198" s="21">
        <f>+'[9]ค่าใช้จ่าย-กศผ.'!W19/10^6</f>
        <v>0.92023654882335515</v>
      </c>
      <c r="I198" s="21">
        <f>+'[9]ค่าใช้จ่าย-กศผ.'!X19/10^6</f>
        <v>1.0801868121575218</v>
      </c>
      <c r="J198" s="21">
        <f>+'[9]ค่าใช้จ่าย-กศผ.'!Y19/10^6</f>
        <v>0.87219125642084139</v>
      </c>
      <c r="K198" s="21">
        <f>+'[9]ค่าใช้จ่าย-กศผ.'!Z19/10^6</f>
        <v>1.0007144399333208</v>
      </c>
      <c r="L198" s="21">
        <f>+'[9]ค่าใช้จ่าย-กศผ.'!AA19/10^6</f>
        <v>0.89750437082902812</v>
      </c>
      <c r="M198" s="21">
        <f>+'[9]ค่าใช้จ่าย-กศผ.'!AB19/10^6</f>
        <v>0.89427045624653789</v>
      </c>
      <c r="N198" s="21">
        <f>+'[9]ค่าใช้จ่าย-กศผ.'!AC19/10^6</f>
        <v>1.2761789566348332</v>
      </c>
      <c r="O198" s="29">
        <f t="shared" si="14"/>
        <v>11.2249</v>
      </c>
    </row>
    <row r="199" spans="1:15">
      <c r="A199" s="10">
        <v>1019</v>
      </c>
      <c r="B199" s="10" t="s">
        <v>28</v>
      </c>
      <c r="C199" s="21">
        <f>+'[9]ค่าใช้จ่าย-กศผ.'!R20/10^6</f>
        <v>0.73271334507838881</v>
      </c>
      <c r="D199" s="21">
        <f>+'[9]ค่าใช้จ่าย-กศผ.'!S20/10^6</f>
        <v>0.6990481930302056</v>
      </c>
      <c r="E199" s="21">
        <f>+'[9]ค่าใช้จ่าย-กศผ.'!T20/10^6</f>
        <v>0.72345262631471774</v>
      </c>
      <c r="F199" s="21">
        <f>+'[9]ค่าใช้จ่าย-กศผ.'!U20/10^6</f>
        <v>0.70149976032586803</v>
      </c>
      <c r="G199" s="21">
        <f>+'[9]ค่าใช้จ่าย-กศผ.'!V20/10^6</f>
        <v>0.70273897194347501</v>
      </c>
      <c r="H199" s="21">
        <f>+'[9]ค่าใช้จ่าย-กศผ.'!W20/10^6</f>
        <v>1.0960752511226231</v>
      </c>
      <c r="I199" s="21">
        <f>+'[9]ค่าใช้จ่าย-กศผ.'!X20/10^6</f>
        <v>0.71155093537707759</v>
      </c>
      <c r="J199" s="21">
        <f>+'[9]ค่าใช้จ่าย-กศผ.'!Y20/10^6</f>
        <v>0.69959736985221654</v>
      </c>
      <c r="K199" s="21">
        <f>+'[9]ค่าใช้จ่าย-กศผ.'!Z20/10^6</f>
        <v>0.69022936866048501</v>
      </c>
      <c r="L199" s="21">
        <f>+'[9]ค่าใช้จ่าย-กศผ.'!AA20/10^6</f>
        <v>0.7669459569300362</v>
      </c>
      <c r="M199" s="21">
        <f>+'[9]ค่าใช้จ่าย-กศผ.'!AB20/10^6</f>
        <v>0.96180397857023692</v>
      </c>
      <c r="N199" s="21">
        <f>+'[9]ค่าใช้จ่าย-กศผ.'!AC20/10^6</f>
        <v>0.83187424279467037</v>
      </c>
      <c r="O199" s="29">
        <f t="shared" si="14"/>
        <v>9.3175300000000014</v>
      </c>
    </row>
    <row r="200" spans="1:15">
      <c r="A200" s="10">
        <v>1020</v>
      </c>
      <c r="B200" s="10" t="s">
        <v>29</v>
      </c>
      <c r="C200" s="21">
        <f>+'[9]ค่าใช้จ่าย-กศผ.'!R21/10^6</f>
        <v>1.7573888752997948</v>
      </c>
      <c r="D200" s="21">
        <f>+'[9]ค่าใช้จ่าย-กศผ.'!S21/10^6</f>
        <v>1.6486015826805065</v>
      </c>
      <c r="E200" s="21">
        <f>+'[9]ค่าใช้จ่าย-กศผ.'!T21/10^6</f>
        <v>1.7463665744557628</v>
      </c>
      <c r="F200" s="21">
        <f>+'[9]ค่าใช้จ่าย-กศผ.'!U21/10^6</f>
        <v>1.7166055342623594</v>
      </c>
      <c r="G200" s="21">
        <f>+'[9]ค่าใช้จ่าย-กศผ.'!V21/10^6</f>
        <v>1.5917187640333841</v>
      </c>
      <c r="H200" s="21">
        <f>+'[9]ค่าใช้จ่าย-กศผ.'!W21/10^6</f>
        <v>1.7913175723014687</v>
      </c>
      <c r="I200" s="21">
        <f>+'[9]ค่าใช้จ่าย-กศผ.'!X21/10^6</f>
        <v>1.7246830476826269</v>
      </c>
      <c r="J200" s="21">
        <f>+'[9]ค่าใช้จ่าย-กศผ.'!Y21/10^6</f>
        <v>1.8225323183381164</v>
      </c>
      <c r="K200" s="21">
        <f>+'[9]ค่าใช้จ่าย-กศผ.'!Z21/10^6</f>
        <v>1.8186369330297254</v>
      </c>
      <c r="L200" s="21">
        <f>+'[9]ค่าใช้จ่าย-กศผ.'!AA21/10^6</f>
        <v>1.8270564829349327</v>
      </c>
      <c r="M200" s="21">
        <f>+'[9]ค่าใช้จ่าย-กศผ.'!AB21/10^6</f>
        <v>1.9277700593358735</v>
      </c>
      <c r="N200" s="21">
        <f>+'[9]ค่าใช้จ่าย-กศผ.'!AC21/10^6</f>
        <v>2.1099522556454491</v>
      </c>
      <c r="O200" s="29">
        <f t="shared" si="14"/>
        <v>21.48263</v>
      </c>
    </row>
    <row r="201" spans="1:15">
      <c r="A201" s="10">
        <v>1021</v>
      </c>
      <c r="B201" s="10" t="s">
        <v>30</v>
      </c>
      <c r="C201" s="21">
        <f>+'[9]ค่าใช้จ่าย-กศผ.'!R22/10^6</f>
        <v>0.7580769163507145</v>
      </c>
      <c r="D201" s="21">
        <f>+'[9]ค่าใช้จ่าย-กศผ.'!S22/10^6</f>
        <v>0.76627151395713755</v>
      </c>
      <c r="E201" s="21">
        <f>+'[9]ค่าใช้จ่าย-กศผ.'!T22/10^6</f>
        <v>0.8064125190276219</v>
      </c>
      <c r="F201" s="21">
        <f>+'[9]ค่าใช้จ่าย-กศผ.'!U22/10^6</f>
        <v>0.77565459256558589</v>
      </c>
      <c r="G201" s="21">
        <f>+'[9]ค่าใช้จ่าย-กศผ.'!V22/10^6</f>
        <v>0.7696320101915346</v>
      </c>
      <c r="H201" s="21">
        <f>+'[9]ค่าใช้จ่าย-กศผ.'!W22/10^6</f>
        <v>0.82711525501790795</v>
      </c>
      <c r="I201" s="21">
        <f>+'[9]ค่าใช้จ่าย-กศผ.'!X22/10^6</f>
        <v>0.756023702257417</v>
      </c>
      <c r="J201" s="21">
        <f>+'[9]ค่าใช้จ่าย-กศผ.'!Y22/10^6</f>
        <v>0.81883990179486743</v>
      </c>
      <c r="K201" s="21">
        <f>+'[9]ค่าใช้จ่าย-กศผ.'!Z22/10^6</f>
        <v>0.86937939369334727</v>
      </c>
      <c r="L201" s="21">
        <f>+'[9]ค่าใช้จ่าย-กศผ.'!AA22/10^6</f>
        <v>0.81277418527468415</v>
      </c>
      <c r="M201" s="21">
        <f>+'[9]ค่าใช้จ่าย-กศผ.'!AB22/10^6</f>
        <v>0.90462164874103335</v>
      </c>
      <c r="N201" s="21">
        <f>+'[9]ค่าใช้จ่าย-กศผ.'!AC22/10^6</f>
        <v>0.90952836112814839</v>
      </c>
      <c r="O201" s="29">
        <f t="shared" si="14"/>
        <v>9.7743299999999991</v>
      </c>
    </row>
    <row r="202" spans="1:15">
      <c r="A202" s="10">
        <v>1022</v>
      </c>
      <c r="B202" s="10" t="s">
        <v>31</v>
      </c>
      <c r="C202" s="21">
        <f>+'[9]ค่าใช้จ่าย-กศผ.'!R23/10^6</f>
        <v>2.8412340787269326</v>
      </c>
      <c r="D202" s="21">
        <f>+'[9]ค่าใช้จ่าย-กศผ.'!S23/10^6</f>
        <v>2.5230572566131788</v>
      </c>
      <c r="E202" s="21">
        <f>+'[9]ค่าใช้จ่าย-กศผ.'!T23/10^6</f>
        <v>2.6688175835141168</v>
      </c>
      <c r="F202" s="21">
        <f>+'[9]ค่าใช้จ่าย-กศผ.'!U23/10^6</f>
        <v>2.6679748675893427</v>
      </c>
      <c r="G202" s="21">
        <f>+'[9]ค่าใช้จ่าย-กศผ.'!V23/10^6</f>
        <v>2.4870588701949585</v>
      </c>
      <c r="H202" s="21">
        <f>+'[9]ค่าใช้จ่าย-กศผ.'!W23/10^6</f>
        <v>2.9962238814618258</v>
      </c>
      <c r="I202" s="21">
        <f>+'[9]ค่าใช้จ่าย-กศผ.'!X23/10^6</f>
        <v>2.391080784840879</v>
      </c>
      <c r="J202" s="21">
        <f>+'[9]ค่าใช้จ่าย-กศผ.'!Y23/10^6</f>
        <v>2.8919023609562227</v>
      </c>
      <c r="K202" s="21">
        <f>+'[9]ค่าใช้จ่าย-กศผ.'!Z23/10^6</f>
        <v>2.7143695816205051</v>
      </c>
      <c r="L202" s="21">
        <f>+'[9]ค่าใช้จ่าย-กศผ.'!AA23/10^6</f>
        <v>2.6376926918293337</v>
      </c>
      <c r="M202" s="21">
        <f>+'[9]ค่าใช้จ่าย-กศผ.'!AB23/10^6</f>
        <v>3.2165813815806716</v>
      </c>
      <c r="N202" s="21">
        <f>+'[9]ค่าใช้จ่าย-กศผ.'!AC23/10^6</f>
        <v>4.5278066610720318</v>
      </c>
      <c r="O202" s="29">
        <f t="shared" si="14"/>
        <v>34.563800000000001</v>
      </c>
    </row>
    <row r="203" spans="1:15">
      <c r="A203" s="10">
        <v>1023</v>
      </c>
      <c r="B203" s="10" t="s">
        <v>32</v>
      </c>
      <c r="C203" s="21">
        <f>+'[9]ค่าใช้จ่าย-กศผ.'!R24/10^6</f>
        <v>0.78554697766943726</v>
      </c>
      <c r="D203" s="21">
        <f>+'[9]ค่าใช้จ่าย-กศผ.'!S24/10^6</f>
        <v>0.76614835802705816</v>
      </c>
      <c r="E203" s="21">
        <f>+'[9]ค่าใช้จ่าย-กศผ.'!T24/10^6</f>
        <v>0.85269184500209261</v>
      </c>
      <c r="F203" s="21">
        <f>+'[9]ค่าใช้จ่าย-กศผ.'!U24/10^6</f>
        <v>0.76079673000084536</v>
      </c>
      <c r="G203" s="21">
        <f>+'[9]ค่าใช้จ่าย-กศผ.'!V24/10^6</f>
        <v>0.78504620305578021</v>
      </c>
      <c r="H203" s="21">
        <f>+'[9]ค่าใช้จ่าย-กศผ.'!W24/10^6</f>
        <v>0.88046345080094945</v>
      </c>
      <c r="I203" s="21">
        <f>+'[9]ค่าใช้จ่าย-กศผ.'!X24/10^6</f>
        <v>0.82111358470630724</v>
      </c>
      <c r="J203" s="21">
        <f>+'[9]ค่าใช้จ่าย-กศผ.'!Y24/10^6</f>
        <v>0.90578723880716394</v>
      </c>
      <c r="K203" s="21">
        <f>+'[9]ค่าใช้จ่าย-กศผ.'!Z24/10^6</f>
        <v>0.86543418395903282</v>
      </c>
      <c r="L203" s="21">
        <f>+'[9]ค่าใช้จ่าย-กศผ.'!AA24/10^6</f>
        <v>0.87004479161200798</v>
      </c>
      <c r="M203" s="21">
        <f>+'[9]ค่าใช้จ่าย-กศผ.'!AB24/10^6</f>
        <v>0.82844236541581195</v>
      </c>
      <c r="N203" s="21">
        <f>+'[9]ค่าใช้จ่าย-กศผ.'!AC24/10^6</f>
        <v>1.2728942709435143</v>
      </c>
      <c r="O203" s="29">
        <f t="shared" si="14"/>
        <v>10.394410000000002</v>
      </c>
    </row>
    <row r="204" spans="1:15">
      <c r="A204" s="10">
        <v>1024</v>
      </c>
      <c r="B204" s="10" t="s">
        <v>33</v>
      </c>
      <c r="C204" s="21">
        <f>+'[9]ค่าใช้จ่าย-กศผ.'!R25/10^6</f>
        <v>2.4865264546353947</v>
      </c>
      <c r="D204" s="21">
        <f>+'[9]ค่าใช้จ่าย-กศผ.'!S25/10^6</f>
        <v>2.5812500806212708</v>
      </c>
      <c r="E204" s="21">
        <f>+'[9]ค่าใช้จ่าย-กศผ.'!T25/10^6</f>
        <v>2.7183131264831131</v>
      </c>
      <c r="F204" s="21">
        <f>+'[9]ค่าใช้จ่าย-กศผ.'!U25/10^6</f>
        <v>3.0683090752305948</v>
      </c>
      <c r="G204" s="21">
        <f>+'[9]ค่าใช้จ่าย-กศผ.'!V25/10^6</f>
        <v>1.9348860695112799</v>
      </c>
      <c r="H204" s="21">
        <f>+'[9]ค่าใช้จ่าย-กศผ.'!W25/10^6</f>
        <v>3.063840666313959</v>
      </c>
      <c r="I204" s="21">
        <f>+'[9]ค่าใช้จ่าย-กศผ.'!X25/10^6</f>
        <v>2.6382796005714271</v>
      </c>
      <c r="J204" s="21">
        <f>+'[9]ค่าใช้จ่าย-กศผ.'!Y25/10^6</f>
        <v>2.8942519453373969</v>
      </c>
      <c r="K204" s="21">
        <f>+'[9]ค่าใช้จ่าย-กศผ.'!Z25/10^6</f>
        <v>2.9479749423878734</v>
      </c>
      <c r="L204" s="21">
        <f>+'[9]ค่าใช้จ่าย-กศผ.'!AA25/10^6</f>
        <v>2.8710721050577304</v>
      </c>
      <c r="M204" s="21">
        <f>+'[9]ค่าใช้จ่าย-กศผ.'!AB25/10^6</f>
        <v>3.0906703257541976</v>
      </c>
      <c r="N204" s="21">
        <f>+'[9]ค่าใช้จ่าย-กศผ.'!AC25/10^6</f>
        <v>3.7954156080957659</v>
      </c>
      <c r="O204" s="29">
        <f t="shared" si="14"/>
        <v>34.090790000000005</v>
      </c>
    </row>
    <row r="205" spans="1:15">
      <c r="A205" s="10">
        <v>1025</v>
      </c>
      <c r="B205" s="10" t="s">
        <v>34</v>
      </c>
      <c r="C205" s="21">
        <f>+'[9]ค่าใช้จ่าย-กศผ.'!R26/10^6</f>
        <v>0.92351565460387075</v>
      </c>
      <c r="D205" s="21">
        <f>+'[9]ค่าใช้จ่าย-กศผ.'!S26/10^6</f>
        <v>0.99500681536866187</v>
      </c>
      <c r="E205" s="21">
        <f>+'[9]ค่าใช้จ่าย-กศผ.'!T26/10^6</f>
        <v>1.2767385308687651</v>
      </c>
      <c r="F205" s="21">
        <f>+'[9]ค่าใช้จ่าย-กศผ.'!U26/10^6</f>
        <v>0.95695709688201402</v>
      </c>
      <c r="G205" s="21">
        <f>+'[9]ค่าใช้จ่าย-กศผ.'!V26/10^6</f>
        <v>0.9224635461832158</v>
      </c>
      <c r="H205" s="21">
        <f>+'[9]ค่าใช้จ่าย-กศผ.'!W26/10^6</f>
        <v>1.0255245750133886</v>
      </c>
      <c r="I205" s="21">
        <f>+'[9]ค่าใช้จ่าย-กศผ.'!X26/10^6</f>
        <v>1.001370447790747</v>
      </c>
      <c r="J205" s="21">
        <f>+'[9]ค่าใช้จ่าย-กศผ.'!Y26/10^6</f>
        <v>0.97249068169479491</v>
      </c>
      <c r="K205" s="21">
        <f>+'[9]ค่าใช้จ่าย-กศผ.'!Z26/10^6</f>
        <v>1.0176766622205402</v>
      </c>
      <c r="L205" s="21">
        <f>+'[9]ค่าใช้จ่าย-กศผ.'!AA26/10^6</f>
        <v>0.93204329542692754</v>
      </c>
      <c r="M205" s="21">
        <f>+'[9]ค่าใช้จ่าย-กศผ.'!AB26/10^6</f>
        <v>0.99575976264066435</v>
      </c>
      <c r="N205" s="21">
        <f>+'[9]ค่าใช้จ่าย-กศผ.'!AC26/10^6</f>
        <v>1.3891729313064101</v>
      </c>
      <c r="O205" s="29">
        <f t="shared" si="14"/>
        <v>12.408720000000001</v>
      </c>
    </row>
    <row r="206" spans="1:15">
      <c r="A206" s="10">
        <v>1026</v>
      </c>
      <c r="B206" s="10" t="s">
        <v>35</v>
      </c>
      <c r="C206" s="21">
        <f>+'[9]ค่าใช้จ่าย-กศผ.'!R27/10^6</f>
        <v>0.45404180686824813</v>
      </c>
      <c r="D206" s="21">
        <f>+'[9]ค่าใช้จ่าย-กศผ.'!S27/10^6</f>
        <v>0.47740848880553799</v>
      </c>
      <c r="E206" s="21">
        <f>+'[9]ค่าใช้จ่าย-กศผ.'!T27/10^6</f>
        <v>0.53088993950511343</v>
      </c>
      <c r="F206" s="21">
        <f>+'[9]ค่าใช้จ่าย-กศผ.'!U27/10^6</f>
        <v>0.50323065170615</v>
      </c>
      <c r="G206" s="21">
        <f>+'[9]ค่าใช้จ่าย-กศผ.'!V27/10^6</f>
        <v>0.49801078716898117</v>
      </c>
      <c r="H206" s="21">
        <f>+'[9]ค่าใช้จ่าย-กศผ.'!W27/10^6</f>
        <v>0.51737947945144125</v>
      </c>
      <c r="I206" s="21">
        <f>+'[9]ค่าใช้จ่าย-กศผ.'!X27/10^6</f>
        <v>0.48642704766619432</v>
      </c>
      <c r="J206" s="21">
        <f>+'[9]ค่าใช้จ่าย-กศผ.'!Y27/10^6</f>
        <v>0.65335748034331442</v>
      </c>
      <c r="K206" s="21">
        <f>+'[9]ค่าใช้จ่าย-กศผ.'!Z27/10^6</f>
        <v>0.52637006254847274</v>
      </c>
      <c r="L206" s="21">
        <f>+'[9]ค่าใช้จ่าย-กศผ.'!AA27/10^6</f>
        <v>0.50547153098473452</v>
      </c>
      <c r="M206" s="21">
        <f>+'[9]ค่าใช้จ่าย-กศผ.'!AB27/10^6</f>
        <v>0.52728753397129757</v>
      </c>
      <c r="N206" s="21">
        <f>+'[9]ค่าใช้จ่าย-กศผ.'!AC27/10^6</f>
        <v>0.61077519098051436</v>
      </c>
      <c r="O206" s="29">
        <f t="shared" si="14"/>
        <v>6.2906500000000003</v>
      </c>
    </row>
    <row r="207" spans="1:15">
      <c r="A207" s="10">
        <v>1027</v>
      </c>
      <c r="B207" s="10" t="s">
        <v>36</v>
      </c>
      <c r="C207" s="21">
        <f>+'[9]ค่าใช้จ่าย-กศผ.'!R28/10^6</f>
        <v>0.74165989730942339</v>
      </c>
      <c r="D207" s="21">
        <f>+'[9]ค่าใช้จ่าย-กศผ.'!S28/10^6</f>
        <v>0.70718762121175116</v>
      </c>
      <c r="E207" s="21">
        <f>+'[9]ค่าใช้จ่าย-กศผ.'!T28/10^6</f>
        <v>0.79030792764527102</v>
      </c>
      <c r="F207" s="21">
        <f>+'[9]ค่าใช้จ่าย-กศผ.'!U28/10^6</f>
        <v>0.73172378013118788</v>
      </c>
      <c r="G207" s="21">
        <f>+'[9]ค่าใช้จ่าย-กศผ.'!V28/10^6</f>
        <v>0.73840120986549684</v>
      </c>
      <c r="H207" s="21">
        <f>+'[9]ค่าใช้จ่าย-กศผ.'!W28/10^6</f>
        <v>0.78336355224684107</v>
      </c>
      <c r="I207" s="21">
        <f>+'[9]ค่าใช้จ่าย-กศผ.'!X28/10^6</f>
        <v>0.79013543748091797</v>
      </c>
      <c r="J207" s="21">
        <f>+'[9]ค่าใช้จ่าย-กศผ.'!Y28/10^6</f>
        <v>0.78715366579388057</v>
      </c>
      <c r="K207" s="21">
        <f>+'[9]ค่าใช้จ่าย-กศผ.'!Z28/10^6</f>
        <v>0.8017414234064606</v>
      </c>
      <c r="L207" s="21">
        <f>+'[9]ค่าใช้จ่าย-กศผ.'!AA28/10^6</f>
        <v>0.80468696426354369</v>
      </c>
      <c r="M207" s="21">
        <f>+'[9]ค่าใช้จ่าย-กศผ.'!AB28/10^6</f>
        <v>0.81228215489617972</v>
      </c>
      <c r="N207" s="21">
        <f>+'[9]ค่าใช้จ่าย-กศผ.'!AC28/10^6</f>
        <v>0.89658636574904704</v>
      </c>
      <c r="O207" s="29">
        <f t="shared" si="14"/>
        <v>9.38523</v>
      </c>
    </row>
    <row r="208" spans="1:15">
      <c r="A208" s="10">
        <v>1028</v>
      </c>
      <c r="B208" s="10" t="s">
        <v>37</v>
      </c>
      <c r="C208" s="21">
        <f>+'[9]ค่าใช้จ่าย-กศผ.'!R29/10^6</f>
        <v>1.8591802812756193</v>
      </c>
      <c r="D208" s="21">
        <f>+'[9]ค่าใช้จ่าย-กศผ.'!S29/10^6</f>
        <v>1.9519412873332371</v>
      </c>
      <c r="E208" s="21">
        <f>+'[9]ค่าใช้จ่าย-กศผ.'!T29/10^6</f>
        <v>1.8782265752412772</v>
      </c>
      <c r="F208" s="21">
        <f>+'[9]ค่าใช้จ่าย-กศผ.'!U29/10^6</f>
        <v>1.5530374839940184</v>
      </c>
      <c r="G208" s="21">
        <f>+'[9]ค่าใช้จ่าย-กศผ.'!V29/10^6</f>
        <v>1.5758587138976496</v>
      </c>
      <c r="H208" s="21">
        <f>+'[9]ค่าใช้จ่าย-กศผ.'!W29/10^6</f>
        <v>2.0684554679468148</v>
      </c>
      <c r="I208" s="21">
        <f>+'[9]ค่าใช้จ่าย-กศผ.'!X29/10^6</f>
        <v>1.712375000858261</v>
      </c>
      <c r="J208" s="21">
        <f>+'[9]ค่าใช้จ่าย-กศผ.'!Y29/10^6</f>
        <v>2.7200454893002313</v>
      </c>
      <c r="K208" s="21">
        <f>+'[9]ค่าใช้จ่าย-กศผ.'!Z29/10^6</f>
        <v>1.673091856126447</v>
      </c>
      <c r="L208" s="21">
        <f>+'[9]ค่าใช้จ่าย-กศผ.'!AA29/10^6</f>
        <v>1.7329984610995297</v>
      </c>
      <c r="M208" s="21">
        <f>+'[9]ค่าใช้จ่าย-กศผ.'!AB29/10^6</f>
        <v>1.8469904220979809</v>
      </c>
      <c r="N208" s="21">
        <f>+'[9]ค่าใช้จ่าย-กศผ.'!AC29/10^6</f>
        <v>2.750628960828934</v>
      </c>
      <c r="O208" s="29">
        <f t="shared" si="14"/>
        <v>23.322830000000003</v>
      </c>
    </row>
    <row r="209" spans="1:15">
      <c r="A209" s="10">
        <v>1029</v>
      </c>
      <c r="B209" s="10" t="s">
        <v>38</v>
      </c>
      <c r="C209" s="21">
        <f>+'[9]ค่าใช้จ่าย-กศผ.'!R30/10^6</f>
        <v>0.47504944279906247</v>
      </c>
      <c r="D209" s="21">
        <f>+'[9]ค่าใช้จ่าย-กศผ.'!S30/10^6</f>
        <v>0.5272958544474976</v>
      </c>
      <c r="E209" s="21">
        <f>+'[9]ค่าใช้จ่าย-กศผ.'!T30/10^6</f>
        <v>0.55215014094226578</v>
      </c>
      <c r="F209" s="21">
        <f>+'[9]ค่าใช้จ่าย-กศผ.'!U30/10^6</f>
        <v>0.52142149129554793</v>
      </c>
      <c r="G209" s="21">
        <f>+'[9]ค่าใช้จ่าย-กศผ.'!V30/10^6</f>
        <v>0.50197077230268394</v>
      </c>
      <c r="H209" s="21">
        <f>+'[9]ค่าใช้จ่าย-กศผ.'!W30/10^6</f>
        <v>0.56799584030868489</v>
      </c>
      <c r="I209" s="21">
        <f>+'[9]ค่าใช้จ่าย-กศผ.'!X30/10^6</f>
        <v>0.53827096988349399</v>
      </c>
      <c r="J209" s="21">
        <f>+'[9]ค่าใช้จ่าย-กศผ.'!Y30/10^6</f>
        <v>0.53474221711141234</v>
      </c>
      <c r="K209" s="21">
        <f>+'[9]ค่าใช้จ่าย-กศผ.'!Z30/10^6</f>
        <v>0.54437048138297239</v>
      </c>
      <c r="L209" s="21">
        <f>+'[9]ค่าใช้จ่าย-กศผ.'!AA30/10^6</f>
        <v>0.70425365448194899</v>
      </c>
      <c r="M209" s="21">
        <f>+'[9]ค่าใช้จ่าย-กศผ.'!AB30/10^6</f>
        <v>0.54463657035082036</v>
      </c>
      <c r="N209" s="21">
        <f>+'[9]ค่าใช้จ่าย-กศผ.'!AC30/10^6</f>
        <v>0.76227256469361149</v>
      </c>
      <c r="O209" s="29">
        <f t="shared" si="14"/>
        <v>6.7744300000000024</v>
      </c>
    </row>
    <row r="210" spans="1:15">
      <c r="A210" s="15">
        <v>1030</v>
      </c>
      <c r="B210" s="15" t="s">
        <v>18</v>
      </c>
      <c r="C210" s="23">
        <f>+'[9]ค่าใช้จ่าย-กศผ.'!R31/10^6</f>
        <v>0.63108555199048599</v>
      </c>
      <c r="D210" s="23">
        <f>+'[9]ค่าใช้จ่าย-กศผ.'!S31/10^6</f>
        <v>0.66881432853616651</v>
      </c>
      <c r="E210" s="23">
        <f>+'[9]ค่าใช้จ่าย-กศผ.'!T31/10^6</f>
        <v>0.75869252082784999</v>
      </c>
      <c r="F210" s="23">
        <f>+'[9]ค่าใช้จ่าย-กศผ.'!U31/10^6</f>
        <v>0.92801074641912606</v>
      </c>
      <c r="G210" s="23">
        <f>+'[9]ค่าใช้จ่าย-กศผ.'!V31/10^6</f>
        <v>0.64446920299827981</v>
      </c>
      <c r="H210" s="23">
        <f>+'[9]ค่าใช้จ่าย-กศผ.'!W31/10^6</f>
        <v>0.72829501732971913</v>
      </c>
      <c r="I210" s="23">
        <f>+'[9]ค่าใช้จ่าย-กศผ.'!X31/10^6</f>
        <v>0.7066861264213965</v>
      </c>
      <c r="J210" s="23">
        <f>+'[9]ค่าใช้จ่าย-กศผ.'!Y31/10^6</f>
        <v>0.7133515634761548</v>
      </c>
      <c r="K210" s="23">
        <f>+'[9]ค่าใช้จ่าย-กศผ.'!Z31/10^6</f>
        <v>0.67050115166820301</v>
      </c>
      <c r="L210" s="23">
        <f>+'[9]ค่าใช้จ่าย-กศผ.'!AA31/10^6</f>
        <v>0.86467631502278486</v>
      </c>
      <c r="M210" s="23">
        <f>+'[9]ค่าใช้จ่าย-กศผ.'!AB31/10^6</f>
        <v>0.7657594391656678</v>
      </c>
      <c r="N210" s="23">
        <f>+'[9]ค่าใช้จ่าย-กศผ.'!AC31/10^6</f>
        <v>0.82627803614416584</v>
      </c>
      <c r="O210" s="31">
        <f t="shared" si="14"/>
        <v>8.9066200000000002</v>
      </c>
    </row>
    <row r="211" spans="1:15">
      <c r="A211" s="4">
        <v>10300</v>
      </c>
      <c r="B211" s="4" t="s">
        <v>58</v>
      </c>
      <c r="C211" s="25">
        <f>SUM(C183:C210)</f>
        <v>53.607202426852382</v>
      </c>
      <c r="D211" s="25">
        <f t="shared" ref="D211:O211" si="15">SUM(D183:D210)</f>
        <v>54.604743680212657</v>
      </c>
      <c r="E211" s="25">
        <f t="shared" si="15"/>
        <v>57.587023403508255</v>
      </c>
      <c r="F211" s="25">
        <f t="shared" si="15"/>
        <v>53.681468108261924</v>
      </c>
      <c r="G211" s="25">
        <f t="shared" si="15"/>
        <v>52.287832445292452</v>
      </c>
      <c r="H211" s="25">
        <f t="shared" si="15"/>
        <v>60.943421648131732</v>
      </c>
      <c r="I211" s="25">
        <f t="shared" si="15"/>
        <v>55.915306621589544</v>
      </c>
      <c r="J211" s="25">
        <f t="shared" si="15"/>
        <v>59.33508189804909</v>
      </c>
      <c r="K211" s="25">
        <f t="shared" si="15"/>
        <v>59.899975143338224</v>
      </c>
      <c r="L211" s="25">
        <f t="shared" si="15"/>
        <v>58.441968744943388</v>
      </c>
      <c r="M211" s="25">
        <f t="shared" si="15"/>
        <v>59.646032287602566</v>
      </c>
      <c r="N211" s="25">
        <f t="shared" si="15"/>
        <v>74.628943592217752</v>
      </c>
      <c r="O211" s="25">
        <f t="shared" si="15"/>
        <v>700.57899999999984</v>
      </c>
    </row>
    <row r="212" spans="1:15">
      <c r="A212" s="32"/>
      <c r="B212" s="32"/>
      <c r="C212"/>
      <c r="D212"/>
      <c r="E212"/>
      <c r="F212"/>
      <c r="G212"/>
      <c r="H212"/>
      <c r="I212"/>
      <c r="J212"/>
      <c r="K212"/>
      <c r="L212"/>
      <c r="M212"/>
      <c r="N212"/>
      <c r="O212" s="32"/>
    </row>
    <row r="213" spans="1:15">
      <c r="A213" s="3" t="s">
        <v>55</v>
      </c>
      <c r="B213" s="3" t="s">
        <v>45</v>
      </c>
      <c r="C213" s="3" t="s">
        <v>0</v>
      </c>
      <c r="D213" s="3" t="s">
        <v>1</v>
      </c>
      <c r="E213" s="3" t="s">
        <v>2</v>
      </c>
      <c r="F213" s="3" t="s">
        <v>3</v>
      </c>
      <c r="G213" s="3" t="s">
        <v>4</v>
      </c>
      <c r="H213" s="3" t="s">
        <v>5</v>
      </c>
      <c r="I213" s="3" t="s">
        <v>6</v>
      </c>
      <c r="J213" s="3" t="s">
        <v>7</v>
      </c>
      <c r="K213" s="3" t="s">
        <v>8</v>
      </c>
      <c r="L213" s="3" t="s">
        <v>9</v>
      </c>
      <c r="M213" s="3" t="s">
        <v>10</v>
      </c>
      <c r="N213" s="3" t="s">
        <v>11</v>
      </c>
      <c r="O213" s="3" t="s">
        <v>58</v>
      </c>
    </row>
    <row r="214" spans="1:15">
      <c r="A214" s="34"/>
      <c r="B214" s="34" t="s">
        <v>46</v>
      </c>
      <c r="C214" s="37">
        <f>+C152-C183</f>
        <v>-7.1434375976928663</v>
      </c>
      <c r="D214" s="37">
        <f t="shared" ref="D214:N214" si="16">+D152-D183</f>
        <v>-7.8379829499649949</v>
      </c>
      <c r="E214" s="37">
        <f t="shared" si="16"/>
        <v>-8.9020097185935381</v>
      </c>
      <c r="F214" s="37">
        <f t="shared" si="16"/>
        <v>-7.3511885056606072</v>
      </c>
      <c r="G214" s="37">
        <f t="shared" si="16"/>
        <v>-8.1637884512473136</v>
      </c>
      <c r="H214" s="37">
        <f t="shared" si="16"/>
        <v>-8.7546234086926304</v>
      </c>
      <c r="I214" s="37">
        <f t="shared" si="16"/>
        <v>-7.8112498107951946</v>
      </c>
      <c r="J214" s="37">
        <f t="shared" si="16"/>
        <v>-8.7944609901179476</v>
      </c>
      <c r="K214" s="37">
        <f t="shared" si="16"/>
        <v>-8.2467328101935387</v>
      </c>
      <c r="L214" s="37">
        <f t="shared" si="16"/>
        <v>-8.274708303763143</v>
      </c>
      <c r="M214" s="37">
        <f t="shared" si="16"/>
        <v>-8.6610337743126689</v>
      </c>
      <c r="N214" s="37">
        <f t="shared" si="16"/>
        <v>-12.125243678965555</v>
      </c>
      <c r="O214" s="38">
        <f>SUM(C214:N214)</f>
        <v>-102.06646000000002</v>
      </c>
    </row>
    <row r="215" spans="1:15">
      <c r="A215" s="7">
        <v>1004</v>
      </c>
      <c r="B215" s="10" t="s">
        <v>99</v>
      </c>
      <c r="C215" s="28">
        <f t="shared" ref="C215:N230" si="17">+C153-C184</f>
        <v>44.008295193903471</v>
      </c>
      <c r="D215" s="28">
        <f t="shared" si="17"/>
        <v>46.79119723959387</v>
      </c>
      <c r="E215" s="28">
        <f t="shared" si="17"/>
        <v>45.784792741375703</v>
      </c>
      <c r="F215" s="28">
        <f t="shared" si="17"/>
        <v>49.217005444306153</v>
      </c>
      <c r="G215" s="28">
        <f t="shared" si="17"/>
        <v>47.391007658329549</v>
      </c>
      <c r="H215" s="28">
        <f t="shared" si="17"/>
        <v>43.4648861924152</v>
      </c>
      <c r="I215" s="28">
        <f t="shared" si="17"/>
        <v>52.337422722405428</v>
      </c>
      <c r="J215" s="28">
        <f t="shared" si="17"/>
        <v>52.470503144635082</v>
      </c>
      <c r="K215" s="28">
        <f t="shared" si="17"/>
        <v>48.031427685803422</v>
      </c>
      <c r="L215" s="28">
        <f t="shared" si="17"/>
        <v>45.200560661208286</v>
      </c>
      <c r="M215" s="28">
        <f t="shared" si="17"/>
        <v>45.78091997845074</v>
      </c>
      <c r="N215" s="28">
        <f t="shared" si="17"/>
        <v>47.736391337572897</v>
      </c>
      <c r="O215" s="39">
        <f t="shared" ref="O215:O241" si="18">SUM(C215:N215)</f>
        <v>568.2144099999997</v>
      </c>
    </row>
    <row r="216" spans="1:15">
      <c r="A216" s="10">
        <v>1005</v>
      </c>
      <c r="B216" s="10" t="s">
        <v>13</v>
      </c>
      <c r="C216" s="28">
        <f t="shared" si="17"/>
        <v>0.19653543254813421</v>
      </c>
      <c r="D216" s="28">
        <f t="shared" si="17"/>
        <v>0.19275995891980424</v>
      </c>
      <c r="E216" s="28">
        <f t="shared" si="17"/>
        <v>0.18546409179171786</v>
      </c>
      <c r="F216" s="28">
        <f t="shared" si="17"/>
        <v>0.34285558717949505</v>
      </c>
      <c r="G216" s="28">
        <f t="shared" si="17"/>
        <v>0.27576647549435773</v>
      </c>
      <c r="H216" s="28">
        <f t="shared" si="17"/>
        <v>0.3178994770699799</v>
      </c>
      <c r="I216" s="28">
        <f t="shared" si="17"/>
        <v>0.45122713280933457</v>
      </c>
      <c r="J216" s="28">
        <f t="shared" si="17"/>
        <v>0.41972963067722502</v>
      </c>
      <c r="K216" s="28">
        <f t="shared" si="17"/>
        <v>0.3078674102065343</v>
      </c>
      <c r="L216" s="28">
        <f t="shared" si="17"/>
        <v>0.24998682618672008</v>
      </c>
      <c r="M216" s="28">
        <f t="shared" si="17"/>
        <v>0.19927376320372059</v>
      </c>
      <c r="N216" s="28">
        <f t="shared" si="17"/>
        <v>0.11843421391297704</v>
      </c>
      <c r="O216" s="39">
        <f t="shared" si="18"/>
        <v>3.2578000000000005</v>
      </c>
    </row>
    <row r="217" spans="1:15">
      <c r="A217" s="10">
        <v>1006</v>
      </c>
      <c r="B217" s="10" t="s">
        <v>14</v>
      </c>
      <c r="C217" s="28">
        <f t="shared" si="17"/>
        <v>2.8971167118474384</v>
      </c>
      <c r="D217" s="28">
        <f t="shared" si="17"/>
        <v>3.0686010023499639</v>
      </c>
      <c r="E217" s="28">
        <f t="shared" si="17"/>
        <v>3.0221592655503722</v>
      </c>
      <c r="F217" s="28">
        <f t="shared" si="17"/>
        <v>3.3419294158038992</v>
      </c>
      <c r="G217" s="28">
        <f t="shared" si="17"/>
        <v>3.2208184897953678</v>
      </c>
      <c r="H217" s="28">
        <f t="shared" si="17"/>
        <v>3.2120641059366313</v>
      </c>
      <c r="I217" s="28">
        <f t="shared" si="17"/>
        <v>3.7015746502869931</v>
      </c>
      <c r="J217" s="28">
        <f t="shared" si="17"/>
        <v>4.0890509306994209</v>
      </c>
      <c r="K217" s="28">
        <f t="shared" si="17"/>
        <v>3.7687877166576964</v>
      </c>
      <c r="L217" s="28">
        <f t="shared" si="17"/>
        <v>3.0766639460557439</v>
      </c>
      <c r="M217" s="28">
        <f t="shared" si="17"/>
        <v>4.1017475308221787</v>
      </c>
      <c r="N217" s="28">
        <f t="shared" si="17"/>
        <v>3.2149562341943021</v>
      </c>
      <c r="O217" s="39">
        <f t="shared" si="18"/>
        <v>40.715470000000018</v>
      </c>
    </row>
    <row r="218" spans="1:15">
      <c r="A218" s="10">
        <v>1007</v>
      </c>
      <c r="B218" s="10" t="s">
        <v>15</v>
      </c>
      <c r="C218" s="28">
        <f t="shared" si="17"/>
        <v>5.7006249996459628</v>
      </c>
      <c r="D218" s="28">
        <f t="shared" si="17"/>
        <v>6.3934836785843743</v>
      </c>
      <c r="E218" s="28">
        <f t="shared" si="17"/>
        <v>6.183129971835907</v>
      </c>
      <c r="F218" s="28">
        <f t="shared" si="17"/>
        <v>6.1062368073003075</v>
      </c>
      <c r="G218" s="28">
        <f t="shared" si="17"/>
        <v>6.2987570054166202</v>
      </c>
      <c r="H218" s="28">
        <f t="shared" si="17"/>
        <v>6.0950174622153162</v>
      </c>
      <c r="I218" s="28">
        <f t="shared" si="17"/>
        <v>7.2751821305411601</v>
      </c>
      <c r="J218" s="28">
        <f t="shared" si="17"/>
        <v>7.2078832368100123</v>
      </c>
      <c r="K218" s="28">
        <f t="shared" si="17"/>
        <v>6.525175388365076</v>
      </c>
      <c r="L218" s="28">
        <f t="shared" si="17"/>
        <v>6.257627010107786</v>
      </c>
      <c r="M218" s="28">
        <f t="shared" si="17"/>
        <v>5.7936831141998297</v>
      </c>
      <c r="N218" s="28">
        <f t="shared" si="17"/>
        <v>5.6170391949776572</v>
      </c>
      <c r="O218" s="39">
        <f t="shared" si="18"/>
        <v>75.453840000000014</v>
      </c>
    </row>
    <row r="219" spans="1:15">
      <c r="A219" s="10">
        <v>1008</v>
      </c>
      <c r="B219" s="10" t="s">
        <v>16</v>
      </c>
      <c r="C219" s="28">
        <f t="shared" si="17"/>
        <v>0.89327595835759288</v>
      </c>
      <c r="D219" s="28">
        <f t="shared" si="17"/>
        <v>0.89181518318896913</v>
      </c>
      <c r="E219" s="28">
        <f t="shared" si="17"/>
        <v>0.89324340891991449</v>
      </c>
      <c r="F219" s="28">
        <f t="shared" si="17"/>
        <v>1.120502022849057</v>
      </c>
      <c r="G219" s="28">
        <f t="shared" si="17"/>
        <v>1.1547228977934618</v>
      </c>
      <c r="H219" s="28">
        <f t="shared" si="17"/>
        <v>0.97787828536093735</v>
      </c>
      <c r="I219" s="28">
        <f t="shared" si="17"/>
        <v>1.2957598093944607</v>
      </c>
      <c r="J219" s="28">
        <f t="shared" si="17"/>
        <v>1.4245459753730167</v>
      </c>
      <c r="K219" s="28">
        <f t="shared" si="17"/>
        <v>1.1844975784646117</v>
      </c>
      <c r="L219" s="28">
        <f t="shared" si="17"/>
        <v>1.1601757331203848</v>
      </c>
      <c r="M219" s="28">
        <f t="shared" si="17"/>
        <v>1.201029435025994</v>
      </c>
      <c r="N219" s="28">
        <f t="shared" si="17"/>
        <v>0.97236371215160067</v>
      </c>
      <c r="O219" s="39">
        <f t="shared" si="18"/>
        <v>13.169810000000002</v>
      </c>
    </row>
    <row r="220" spans="1:15">
      <c r="A220" s="10">
        <v>1009</v>
      </c>
      <c r="B220" s="10" t="s">
        <v>17</v>
      </c>
      <c r="C220" s="28">
        <f t="shared" si="17"/>
        <v>1.29985506207561</v>
      </c>
      <c r="D220" s="28">
        <f t="shared" si="17"/>
        <v>1.1602052346993501</v>
      </c>
      <c r="E220" s="28">
        <f t="shared" si="17"/>
        <v>1.0492099389568668</v>
      </c>
      <c r="F220" s="28">
        <f t="shared" si="17"/>
        <v>1.164880264753493</v>
      </c>
      <c r="G220" s="28">
        <f t="shared" si="17"/>
        <v>1.144721519038804</v>
      </c>
      <c r="H220" s="28">
        <f t="shared" si="17"/>
        <v>1.0416944597965947</v>
      </c>
      <c r="I220" s="28">
        <f t="shared" si="17"/>
        <v>1.2357185874584404</v>
      </c>
      <c r="J220" s="28">
        <f t="shared" si="17"/>
        <v>1.3262879931332683</v>
      </c>
      <c r="K220" s="28">
        <f t="shared" si="17"/>
        <v>1.3165867114004084</v>
      </c>
      <c r="L220" s="28">
        <f t="shared" si="17"/>
        <v>1.2503544853394875</v>
      </c>
      <c r="M220" s="28">
        <f t="shared" si="17"/>
        <v>1.2266339094299405</v>
      </c>
      <c r="N220" s="28">
        <f t="shared" si="17"/>
        <v>0.9607118339177354</v>
      </c>
      <c r="O220" s="39">
        <f t="shared" si="18"/>
        <v>14.17686</v>
      </c>
    </row>
    <row r="221" spans="1:15">
      <c r="A221" s="10">
        <v>1010</v>
      </c>
      <c r="B221" s="10" t="s">
        <v>19</v>
      </c>
      <c r="C221" s="28">
        <f t="shared" si="17"/>
        <v>1.493180624208752</v>
      </c>
      <c r="D221" s="28">
        <f t="shared" si="17"/>
        <v>1.5455471644958967</v>
      </c>
      <c r="E221" s="28">
        <f t="shared" si="17"/>
        <v>1.540106718017715</v>
      </c>
      <c r="F221" s="28">
        <f t="shared" si="17"/>
        <v>1.6981222741080659</v>
      </c>
      <c r="G221" s="28">
        <f t="shared" si="17"/>
        <v>1.6898861426167264</v>
      </c>
      <c r="H221" s="28">
        <f t="shared" si="17"/>
        <v>1.5759758743065948</v>
      </c>
      <c r="I221" s="28">
        <f t="shared" si="17"/>
        <v>1.9701783369041503</v>
      </c>
      <c r="J221" s="28">
        <f t="shared" si="17"/>
        <v>2.0599060411167951</v>
      </c>
      <c r="K221" s="28">
        <f t="shared" si="17"/>
        <v>1.9439756804319837</v>
      </c>
      <c r="L221" s="28">
        <f t="shared" si="17"/>
        <v>1.5409224406241029</v>
      </c>
      <c r="M221" s="28">
        <f t="shared" si="17"/>
        <v>1.4459948814033503</v>
      </c>
      <c r="N221" s="28">
        <f t="shared" si="17"/>
        <v>0.63048382176586415</v>
      </c>
      <c r="O221" s="39">
        <f t="shared" si="18"/>
        <v>19.13428</v>
      </c>
    </row>
    <row r="222" spans="1:15">
      <c r="A222" s="10">
        <v>1011</v>
      </c>
      <c r="B222" s="10" t="s">
        <v>20</v>
      </c>
      <c r="C222" s="28">
        <f t="shared" si="17"/>
        <v>0.70324990117186836</v>
      </c>
      <c r="D222" s="28">
        <f t="shared" si="17"/>
        <v>0.78137111114302293</v>
      </c>
      <c r="E222" s="28">
        <f t="shared" si="17"/>
        <v>0.64069800685331013</v>
      </c>
      <c r="F222" s="28">
        <f t="shared" si="17"/>
        <v>0.83633067859002475</v>
      </c>
      <c r="G222" s="28">
        <f t="shared" si="17"/>
        <v>0.82805226569421286</v>
      </c>
      <c r="H222" s="28">
        <f t="shared" si="17"/>
        <v>0.7311512066578707</v>
      </c>
      <c r="I222" s="28">
        <f t="shared" si="17"/>
        <v>1.0346465710653914</v>
      </c>
      <c r="J222" s="28">
        <f t="shared" si="17"/>
        <v>1.1092997213270621</v>
      </c>
      <c r="K222" s="28">
        <f t="shared" si="17"/>
        <v>1.0021523755044657</v>
      </c>
      <c r="L222" s="28">
        <f t="shared" si="17"/>
        <v>0.77758185246688827</v>
      </c>
      <c r="M222" s="28">
        <f t="shared" si="17"/>
        <v>0.73959873833700474</v>
      </c>
      <c r="N222" s="28">
        <f t="shared" si="17"/>
        <v>0.25603757118887915</v>
      </c>
      <c r="O222" s="39">
        <f t="shared" si="18"/>
        <v>9.4401700000000002</v>
      </c>
    </row>
    <row r="223" spans="1:15">
      <c r="A223" s="10">
        <v>1012</v>
      </c>
      <c r="B223" s="10" t="s">
        <v>21</v>
      </c>
      <c r="C223" s="28">
        <f t="shared" si="17"/>
        <v>3.3234555692072374</v>
      </c>
      <c r="D223" s="28">
        <f t="shared" si="17"/>
        <v>3.2620530938927006</v>
      </c>
      <c r="E223" s="28">
        <f t="shared" si="17"/>
        <v>3.1347517005328838</v>
      </c>
      <c r="F223" s="28">
        <f t="shared" si="17"/>
        <v>3.4820596192811086</v>
      </c>
      <c r="G223" s="28">
        <f t="shared" si="17"/>
        <v>3.4111230480942325</v>
      </c>
      <c r="H223" s="28">
        <f t="shared" si="17"/>
        <v>3.1566455912476412</v>
      </c>
      <c r="I223" s="28">
        <f t="shared" si="17"/>
        <v>3.8119940991402297</v>
      </c>
      <c r="J223" s="28">
        <f t="shared" si="17"/>
        <v>3.6403960721892163</v>
      </c>
      <c r="K223" s="28">
        <f t="shared" si="17"/>
        <v>4.0337997985807448</v>
      </c>
      <c r="L223" s="28">
        <f t="shared" si="17"/>
        <v>3.596464707651013</v>
      </c>
      <c r="M223" s="28">
        <f t="shared" si="17"/>
        <v>3.4858568368113181</v>
      </c>
      <c r="N223" s="28">
        <f t="shared" si="17"/>
        <v>3.1500698633716682</v>
      </c>
      <c r="O223" s="39">
        <f t="shared" si="18"/>
        <v>41.488669999999992</v>
      </c>
    </row>
    <row r="224" spans="1:15">
      <c r="A224" s="10">
        <v>1013</v>
      </c>
      <c r="B224" s="10" t="s">
        <v>22</v>
      </c>
      <c r="C224" s="28">
        <f t="shared" si="17"/>
        <v>-3.8008638030644859E-2</v>
      </c>
      <c r="D224" s="28">
        <f t="shared" si="17"/>
        <v>-8.5306564413326513E-2</v>
      </c>
      <c r="E224" s="28">
        <f t="shared" si="17"/>
        <v>-9.9761165979593003E-2</v>
      </c>
      <c r="F224" s="28">
        <f t="shared" si="17"/>
        <v>-1.400904989660734E-2</v>
      </c>
      <c r="G224" s="28">
        <f t="shared" si="17"/>
        <v>-4.0298489201363641E-2</v>
      </c>
      <c r="H224" s="28">
        <f t="shared" si="17"/>
        <v>-8.988428125215131E-2</v>
      </c>
      <c r="I224" s="28">
        <f t="shared" si="17"/>
        <v>1.3266491306106076E-2</v>
      </c>
      <c r="J224" s="28">
        <f t="shared" si="17"/>
        <v>3.5809093024936567E-2</v>
      </c>
      <c r="K224" s="28">
        <f t="shared" si="17"/>
        <v>-1.8912865609696239E-2</v>
      </c>
      <c r="L224" s="28">
        <f t="shared" si="17"/>
        <v>-4.6126337236485571E-2</v>
      </c>
      <c r="M224" s="28">
        <f t="shared" si="17"/>
        <v>-5.6622908193027899E-2</v>
      </c>
      <c r="N224" s="28">
        <f t="shared" si="17"/>
        <v>-0.19725528451814678</v>
      </c>
      <c r="O224" s="39">
        <f t="shared" si="18"/>
        <v>-0.63711000000000051</v>
      </c>
    </row>
    <row r="225" spans="1:15">
      <c r="A225" s="10">
        <v>1014</v>
      </c>
      <c r="B225" s="10" t="s">
        <v>23</v>
      </c>
      <c r="C225" s="28">
        <f t="shared" si="17"/>
        <v>9.8069093754941949</v>
      </c>
      <c r="D225" s="28">
        <f t="shared" si="17"/>
        <v>9.4465891992043751</v>
      </c>
      <c r="E225" s="28">
        <f t="shared" si="17"/>
        <v>9.5449005711732227</v>
      </c>
      <c r="F225" s="28">
        <f t="shared" si="17"/>
        <v>10.463377134731099</v>
      </c>
      <c r="G225" s="28">
        <f t="shared" si="17"/>
        <v>10.407804107990264</v>
      </c>
      <c r="H225" s="28">
        <f t="shared" si="17"/>
        <v>8.8538768115362458</v>
      </c>
      <c r="I225" s="28">
        <f t="shared" si="17"/>
        <v>11.132838799806793</v>
      </c>
      <c r="J225" s="28">
        <f t="shared" si="17"/>
        <v>11.832333908251549</v>
      </c>
      <c r="K225" s="28">
        <f t="shared" si="17"/>
        <v>11.013114110621959</v>
      </c>
      <c r="L225" s="28">
        <f t="shared" si="17"/>
        <v>10.611019443389818</v>
      </c>
      <c r="M225" s="28">
        <f t="shared" si="17"/>
        <v>9.832047407361987</v>
      </c>
      <c r="N225" s="28">
        <f t="shared" si="17"/>
        <v>9.7270091304385087</v>
      </c>
      <c r="O225" s="39">
        <f t="shared" si="18"/>
        <v>122.67182</v>
      </c>
    </row>
    <row r="226" spans="1:15">
      <c r="A226" s="10">
        <v>1015</v>
      </c>
      <c r="B226" s="10" t="s">
        <v>24</v>
      </c>
      <c r="C226" s="28">
        <f t="shared" si="17"/>
        <v>0.37077855972374985</v>
      </c>
      <c r="D226" s="28">
        <f t="shared" si="17"/>
        <v>0.37430883500105105</v>
      </c>
      <c r="E226" s="28">
        <f t="shared" si="17"/>
        <v>0.3640899957058652</v>
      </c>
      <c r="F226" s="28">
        <f t="shared" si="17"/>
        <v>0.63408952423494414</v>
      </c>
      <c r="G226" s="28">
        <f t="shared" si="17"/>
        <v>0.55034443997992499</v>
      </c>
      <c r="H226" s="28">
        <f t="shared" si="17"/>
        <v>0.24005083275730343</v>
      </c>
      <c r="I226" s="28">
        <f t="shared" si="17"/>
        <v>0.84393473297464683</v>
      </c>
      <c r="J226" s="28">
        <f t="shared" si="17"/>
        <v>0.64849801757827574</v>
      </c>
      <c r="K226" s="28">
        <f t="shared" si="17"/>
        <v>0.37710343703340921</v>
      </c>
      <c r="L226" s="28">
        <f t="shared" si="17"/>
        <v>0.51520885034689923</v>
      </c>
      <c r="M226" s="28">
        <f t="shared" si="17"/>
        <v>0.36071737173383389</v>
      </c>
      <c r="N226" s="28">
        <f t="shared" si="17"/>
        <v>-0.13229459706990809</v>
      </c>
      <c r="O226" s="39">
        <f t="shared" si="18"/>
        <v>5.146829999999996</v>
      </c>
    </row>
    <row r="227" spans="1:15">
      <c r="A227" s="10">
        <v>1016</v>
      </c>
      <c r="B227" s="10" t="s">
        <v>25</v>
      </c>
      <c r="C227" s="28">
        <f t="shared" si="17"/>
        <v>0.98108660609638143</v>
      </c>
      <c r="D227" s="28">
        <f t="shared" si="17"/>
        <v>0.75821774097985428</v>
      </c>
      <c r="E227" s="28">
        <f t="shared" si="17"/>
        <v>0.92931124117497099</v>
      </c>
      <c r="F227" s="28">
        <f t="shared" si="17"/>
        <v>1.0909556997452099</v>
      </c>
      <c r="G227" s="28">
        <f t="shared" si="17"/>
        <v>1.0791229429732097</v>
      </c>
      <c r="H227" s="28">
        <f t="shared" si="17"/>
        <v>1.0066765679969938</v>
      </c>
      <c r="I227" s="28">
        <f t="shared" si="17"/>
        <v>1.3460181125696438</v>
      </c>
      <c r="J227" s="28">
        <f t="shared" si="17"/>
        <v>1.5382654760362509</v>
      </c>
      <c r="K227" s="28">
        <f t="shared" si="17"/>
        <v>1.2717432896421794</v>
      </c>
      <c r="L227" s="28">
        <f t="shared" si="17"/>
        <v>1.0203747407614236</v>
      </c>
      <c r="M227" s="28">
        <f t="shared" si="17"/>
        <v>1.0252077785905942</v>
      </c>
      <c r="N227" s="28">
        <f t="shared" si="17"/>
        <v>0.29403980343329317</v>
      </c>
      <c r="O227" s="39">
        <f t="shared" si="18"/>
        <v>12.341020000000006</v>
      </c>
    </row>
    <row r="228" spans="1:15">
      <c r="A228" s="10">
        <v>1017</v>
      </c>
      <c r="B228" s="10" t="s">
        <v>26</v>
      </c>
      <c r="C228" s="28">
        <f t="shared" si="17"/>
        <v>2.3165553497712095</v>
      </c>
      <c r="D228" s="28">
        <f t="shared" si="17"/>
        <v>2.4987308347660075</v>
      </c>
      <c r="E228" s="28">
        <f t="shared" si="17"/>
        <v>2.4234588786162465</v>
      </c>
      <c r="F228" s="28">
        <f t="shared" si="17"/>
        <v>2.4486249788930574</v>
      </c>
      <c r="G228" s="28">
        <f t="shared" si="17"/>
        <v>2.421007302402149</v>
      </c>
      <c r="H228" s="28">
        <f t="shared" si="17"/>
        <v>2.088673122118156</v>
      </c>
      <c r="I228" s="28">
        <f t="shared" si="17"/>
        <v>2.9065769003136097</v>
      </c>
      <c r="J228" s="28">
        <f t="shared" si="17"/>
        <v>2.9433901980982826</v>
      </c>
      <c r="K228" s="28">
        <f t="shared" si="17"/>
        <v>2.5480838940130903</v>
      </c>
      <c r="L228" s="28">
        <f t="shared" si="17"/>
        <v>2.4359923116108053</v>
      </c>
      <c r="M228" s="28">
        <f t="shared" si="17"/>
        <v>2.2582044621514572</v>
      </c>
      <c r="N228" s="28">
        <f t="shared" si="17"/>
        <v>1.3580817672459404</v>
      </c>
      <c r="O228" s="39">
        <f t="shared" si="18"/>
        <v>28.647380000000009</v>
      </c>
    </row>
    <row r="229" spans="1:15">
      <c r="A229" s="10">
        <v>1018</v>
      </c>
      <c r="B229" s="10" t="s">
        <v>27</v>
      </c>
      <c r="C229" s="28">
        <f t="shared" si="17"/>
        <v>0.76365381566804313</v>
      </c>
      <c r="D229" s="28">
        <f t="shared" si="17"/>
        <v>0.81127840591975964</v>
      </c>
      <c r="E229" s="28">
        <f t="shared" si="17"/>
        <v>0.74330835261280137</v>
      </c>
      <c r="F229" s="28">
        <f t="shared" si="17"/>
        <v>0.85955508685026705</v>
      </c>
      <c r="G229" s="28">
        <f t="shared" si="17"/>
        <v>0.7744011473090836</v>
      </c>
      <c r="H229" s="28">
        <f t="shared" si="17"/>
        <v>0.69361357109804589</v>
      </c>
      <c r="I229" s="28">
        <f t="shared" si="17"/>
        <v>0.84811728650915708</v>
      </c>
      <c r="J229" s="28">
        <f t="shared" si="17"/>
        <v>1.1686691326808361</v>
      </c>
      <c r="K229" s="28">
        <f t="shared" si="17"/>
        <v>0.91226414508264519</v>
      </c>
      <c r="L229" s="28">
        <f t="shared" si="17"/>
        <v>0.88139341680430594</v>
      </c>
      <c r="M229" s="28">
        <f t="shared" si="17"/>
        <v>0.76794940832340719</v>
      </c>
      <c r="N229" s="28">
        <f t="shared" si="17"/>
        <v>0.34008623114164305</v>
      </c>
      <c r="O229" s="39">
        <f t="shared" si="18"/>
        <v>9.5642899999999962</v>
      </c>
    </row>
    <row r="230" spans="1:15">
      <c r="A230" s="10">
        <v>1019</v>
      </c>
      <c r="B230" s="10" t="s">
        <v>28</v>
      </c>
      <c r="C230" s="28">
        <f t="shared" si="17"/>
        <v>0.29664185284663136</v>
      </c>
      <c r="D230" s="28">
        <f t="shared" si="17"/>
        <v>0.33819737467225275</v>
      </c>
      <c r="E230" s="28">
        <f t="shared" si="17"/>
        <v>0.32263936551534689</v>
      </c>
      <c r="F230" s="28">
        <f t="shared" si="17"/>
        <v>0.33480601827480461</v>
      </c>
      <c r="G230" s="28">
        <f t="shared" si="17"/>
        <v>0.27745459423451713</v>
      </c>
      <c r="H230" s="28">
        <f t="shared" si="17"/>
        <v>-4.5054765169032063E-2</v>
      </c>
      <c r="I230" s="28">
        <f t="shared" si="17"/>
        <v>0.48550588365788816</v>
      </c>
      <c r="J230" s="28">
        <f t="shared" si="17"/>
        <v>0.55099820920968623</v>
      </c>
      <c r="K230" s="28">
        <f t="shared" si="17"/>
        <v>0.45528498719121235</v>
      </c>
      <c r="L230" s="28">
        <f t="shared" si="17"/>
        <v>0.28248001967019254</v>
      </c>
      <c r="M230" s="28">
        <f t="shared" si="17"/>
        <v>2.4061299276162296E-2</v>
      </c>
      <c r="N230" s="28">
        <f t="shared" si="17"/>
        <v>0.23921516062033676</v>
      </c>
      <c r="O230" s="39">
        <f t="shared" si="18"/>
        <v>3.5622299999999991</v>
      </c>
    </row>
    <row r="231" spans="1:15">
      <c r="A231" s="10">
        <v>1020</v>
      </c>
      <c r="B231" s="10" t="s">
        <v>29</v>
      </c>
      <c r="C231" s="28">
        <f t="shared" ref="C231:N241" si="19">+C169-C200</f>
        <v>3.4065615146891819</v>
      </c>
      <c r="D231" s="28">
        <f t="shared" si="19"/>
        <v>3.7859891028374095</v>
      </c>
      <c r="E231" s="28">
        <f t="shared" si="19"/>
        <v>3.6419439015811292</v>
      </c>
      <c r="F231" s="28">
        <f t="shared" si="19"/>
        <v>4.050288659021068</v>
      </c>
      <c r="G231" s="28">
        <f t="shared" si="19"/>
        <v>3.5979086353954921</v>
      </c>
      <c r="H231" s="28">
        <f t="shared" si="19"/>
        <v>3.5365545856527101</v>
      </c>
      <c r="I231" s="28">
        <f t="shared" si="19"/>
        <v>4.2219793287920968</v>
      </c>
      <c r="J231" s="28">
        <f t="shared" si="19"/>
        <v>3.9251431074332368</v>
      </c>
      <c r="K231" s="28">
        <f t="shared" si="19"/>
        <v>4.0791659226155268</v>
      </c>
      <c r="L231" s="28">
        <f t="shared" si="19"/>
        <v>3.9382139702566628</v>
      </c>
      <c r="M231" s="28">
        <f t="shared" si="19"/>
        <v>3.4945052960937755</v>
      </c>
      <c r="N231" s="28">
        <f t="shared" si="19"/>
        <v>3.4633359756317028</v>
      </c>
      <c r="O231" s="39">
        <f t="shared" si="18"/>
        <v>45.141589999999994</v>
      </c>
    </row>
    <row r="232" spans="1:15">
      <c r="A232" s="10">
        <v>1021</v>
      </c>
      <c r="B232" s="10" t="s">
        <v>30</v>
      </c>
      <c r="C232" s="28">
        <f t="shared" si="19"/>
        <v>0.7004683157295778</v>
      </c>
      <c r="D232" s="28">
        <f t="shared" si="19"/>
        <v>0.72736618163268074</v>
      </c>
      <c r="E232" s="28">
        <f t="shared" si="19"/>
        <v>0.60888300037973919</v>
      </c>
      <c r="F232" s="28">
        <f t="shared" si="19"/>
        <v>0.81654572042478069</v>
      </c>
      <c r="G232" s="28">
        <f t="shared" si="19"/>
        <v>0.64533249035285656</v>
      </c>
      <c r="H232" s="28">
        <f t="shared" si="19"/>
        <v>0.60887793294502512</v>
      </c>
      <c r="I232" s="28">
        <f t="shared" si="19"/>
        <v>0.84074885453569981</v>
      </c>
      <c r="J232" s="28">
        <f t="shared" si="19"/>
        <v>0.76588967744029335</v>
      </c>
      <c r="K232" s="28">
        <f t="shared" si="19"/>
        <v>0.75584955071990023</v>
      </c>
      <c r="L232" s="28">
        <f t="shared" si="19"/>
        <v>0.78264966288816407</v>
      </c>
      <c r="M232" s="28">
        <f t="shared" si="19"/>
        <v>0.58708859782501788</v>
      </c>
      <c r="N232" s="28">
        <f t="shared" si="19"/>
        <v>0.65055001512626975</v>
      </c>
      <c r="O232" s="39">
        <f t="shared" si="18"/>
        <v>8.490250000000005</v>
      </c>
    </row>
    <row r="233" spans="1:15">
      <c r="A233" s="10">
        <v>1022</v>
      </c>
      <c r="B233" s="10" t="s">
        <v>31</v>
      </c>
      <c r="C233" s="28">
        <f t="shared" si="19"/>
        <v>4.2820568224769371</v>
      </c>
      <c r="D233" s="28">
        <f t="shared" si="19"/>
        <v>5.3479773601164737</v>
      </c>
      <c r="E233" s="28">
        <f t="shared" si="19"/>
        <v>4.3086209296961053</v>
      </c>
      <c r="F233" s="28">
        <f t="shared" si="19"/>
        <v>4.8663533947429434</v>
      </c>
      <c r="G233" s="28">
        <f t="shared" si="19"/>
        <v>4.4672517770126081</v>
      </c>
      <c r="H233" s="28">
        <f t="shared" si="19"/>
        <v>4.1921973038314659</v>
      </c>
      <c r="I233" s="28">
        <f t="shared" si="19"/>
        <v>5.8707705589877417</v>
      </c>
      <c r="J233" s="28">
        <f t="shared" si="19"/>
        <v>5.0850517501958219</v>
      </c>
      <c r="K233" s="28">
        <f t="shared" si="19"/>
        <v>5.3198139451569935</v>
      </c>
      <c r="L233" s="28">
        <f t="shared" si="19"/>
        <v>5.1675742268168783</v>
      </c>
      <c r="M233" s="28">
        <f t="shared" si="19"/>
        <v>4.1572213956802111</v>
      </c>
      <c r="N233" s="28">
        <f t="shared" si="19"/>
        <v>3.2474505352858225</v>
      </c>
      <c r="O233" s="39">
        <f t="shared" si="18"/>
        <v>56.312340000000006</v>
      </c>
    </row>
    <row r="234" spans="1:15">
      <c r="A234" s="10">
        <v>1023</v>
      </c>
      <c r="B234" s="10" t="s">
        <v>32</v>
      </c>
      <c r="C234" s="28">
        <f t="shared" si="19"/>
        <v>0.76835595410801516</v>
      </c>
      <c r="D234" s="28">
        <f t="shared" si="19"/>
        <v>0.87089503213057562</v>
      </c>
      <c r="E234" s="28">
        <f t="shared" si="19"/>
        <v>0.67039700687419357</v>
      </c>
      <c r="F234" s="28">
        <f t="shared" si="19"/>
        <v>0.96821145918548757</v>
      </c>
      <c r="G234" s="28">
        <f t="shared" si="19"/>
        <v>0.783580195803807</v>
      </c>
      <c r="H234" s="28">
        <f t="shared" si="19"/>
        <v>0.67320996462130034</v>
      </c>
      <c r="I234" s="28">
        <f t="shared" si="19"/>
        <v>0.95984263667522962</v>
      </c>
      <c r="J234" s="28">
        <f t="shared" si="19"/>
        <v>0.95361406850925046</v>
      </c>
      <c r="K234" s="28">
        <f t="shared" si="19"/>
        <v>0.91113921707917089</v>
      </c>
      <c r="L234" s="28">
        <f t="shared" si="19"/>
        <v>0.87704039199013506</v>
      </c>
      <c r="M234" s="28">
        <f t="shared" si="19"/>
        <v>0.80158841967355143</v>
      </c>
      <c r="N234" s="28">
        <f t="shared" si="19"/>
        <v>0.52174565334927769</v>
      </c>
      <c r="O234" s="39">
        <f t="shared" si="18"/>
        <v>9.7596199999999946</v>
      </c>
    </row>
    <row r="235" spans="1:15">
      <c r="A235" s="10">
        <v>1024</v>
      </c>
      <c r="B235" s="10" t="s">
        <v>33</v>
      </c>
      <c r="C235" s="28">
        <f t="shared" si="19"/>
        <v>9.7987822291733657</v>
      </c>
      <c r="D235" s="28">
        <f t="shared" si="19"/>
        <v>10.399980830727642</v>
      </c>
      <c r="E235" s="28">
        <f t="shared" si="19"/>
        <v>9.8247228392244601</v>
      </c>
      <c r="F235" s="28">
        <f t="shared" si="19"/>
        <v>10.129740140288849</v>
      </c>
      <c r="G235" s="28">
        <f t="shared" si="19"/>
        <v>11.009541215262896</v>
      </c>
      <c r="H235" s="28">
        <f t="shared" si="19"/>
        <v>9.3538021043132549</v>
      </c>
      <c r="I235" s="28">
        <f t="shared" si="19"/>
        <v>11.21974450449024</v>
      </c>
      <c r="J235" s="28">
        <f t="shared" si="19"/>
        <v>10.615402062463177</v>
      </c>
      <c r="K235" s="28">
        <f t="shared" si="19"/>
        <v>11.098882338515496</v>
      </c>
      <c r="L235" s="28">
        <f t="shared" si="19"/>
        <v>10.839803882068225</v>
      </c>
      <c r="M235" s="28">
        <f t="shared" si="19"/>
        <v>9.894177696991262</v>
      </c>
      <c r="N235" s="28">
        <f t="shared" si="19"/>
        <v>9.8909201564811315</v>
      </c>
      <c r="O235" s="39">
        <f t="shared" si="18"/>
        <v>124.07550000000001</v>
      </c>
    </row>
    <row r="236" spans="1:15">
      <c r="A236" s="10">
        <v>1025</v>
      </c>
      <c r="B236" s="10" t="s">
        <v>34</v>
      </c>
      <c r="C236" s="28">
        <f t="shared" si="19"/>
        <v>0.91233198995292009</v>
      </c>
      <c r="D236" s="28">
        <f t="shared" si="19"/>
        <v>0.87633239497557625</v>
      </c>
      <c r="E236" s="28">
        <f t="shared" si="19"/>
        <v>0.52358797256835321</v>
      </c>
      <c r="F236" s="28">
        <f t="shared" si="19"/>
        <v>0.90187812053627137</v>
      </c>
      <c r="G236" s="28">
        <f t="shared" si="19"/>
        <v>0.89565930569566476</v>
      </c>
      <c r="H236" s="28">
        <f t="shared" si="19"/>
        <v>0.81032775591428741</v>
      </c>
      <c r="I236" s="28">
        <f t="shared" si="19"/>
        <v>1.1335815140655836</v>
      </c>
      <c r="J236" s="28">
        <f t="shared" si="19"/>
        <v>1.1862940537956144</v>
      </c>
      <c r="K236" s="28">
        <f t="shared" si="19"/>
        <v>1.0732882384623477</v>
      </c>
      <c r="L236" s="28">
        <f t="shared" si="19"/>
        <v>1.0630442388315533</v>
      </c>
      <c r="M236" s="28">
        <f t="shared" si="19"/>
        <v>0.88519009171355456</v>
      </c>
      <c r="N236" s="28">
        <f t="shared" si="19"/>
        <v>0.52282432348827945</v>
      </c>
      <c r="O236" s="39">
        <f t="shared" si="18"/>
        <v>10.784340000000006</v>
      </c>
    </row>
    <row r="237" spans="1:15">
      <c r="A237" s="10">
        <v>1026</v>
      </c>
      <c r="B237" s="10" t="s">
        <v>35</v>
      </c>
      <c r="C237" s="28">
        <f t="shared" si="19"/>
        <v>0.34571650424260358</v>
      </c>
      <c r="D237" s="28">
        <f t="shared" si="19"/>
        <v>0.32987568303360026</v>
      </c>
      <c r="E237" s="28">
        <f t="shared" si="19"/>
        <v>0.28476666746360713</v>
      </c>
      <c r="F237" s="28">
        <f t="shared" si="19"/>
        <v>0.30674469002692395</v>
      </c>
      <c r="G237" s="28">
        <f t="shared" si="19"/>
        <v>0.28992477410666939</v>
      </c>
      <c r="H237" s="28">
        <f t="shared" si="19"/>
        <v>0.25845812633410381</v>
      </c>
      <c r="I237" s="28">
        <f t="shared" si="19"/>
        <v>0.43256041987789423</v>
      </c>
      <c r="J237" s="28">
        <f t="shared" si="19"/>
        <v>0.22246676537983823</v>
      </c>
      <c r="K237" s="28">
        <f t="shared" si="19"/>
        <v>0.36098469057322347</v>
      </c>
      <c r="L237" s="28">
        <f t="shared" si="19"/>
        <v>0.34036502063228435</v>
      </c>
      <c r="M237" s="28">
        <f t="shared" si="19"/>
        <v>0.27224271052062521</v>
      </c>
      <c r="N237" s="28">
        <f t="shared" si="19"/>
        <v>0.25047394780862742</v>
      </c>
      <c r="O237" s="39">
        <f t="shared" si="18"/>
        <v>3.6945800000000015</v>
      </c>
    </row>
    <row r="238" spans="1:15">
      <c r="A238" s="10">
        <v>1027</v>
      </c>
      <c r="B238" s="10" t="s">
        <v>36</v>
      </c>
      <c r="C238" s="28">
        <f t="shared" si="19"/>
        <v>0.45227222045802018</v>
      </c>
      <c r="D238" s="28">
        <f t="shared" si="19"/>
        <v>0.52126374295873035</v>
      </c>
      <c r="E238" s="28">
        <f t="shared" si="19"/>
        <v>0.37311319446891245</v>
      </c>
      <c r="F238" s="28">
        <f t="shared" si="19"/>
        <v>0.4811644138125214</v>
      </c>
      <c r="G238" s="28">
        <f t="shared" si="19"/>
        <v>0.45216300019083233</v>
      </c>
      <c r="H238" s="28">
        <f t="shared" si="19"/>
        <v>0.41277918535607727</v>
      </c>
      <c r="I238" s="28">
        <f t="shared" si="19"/>
        <v>0.5756136172326598</v>
      </c>
      <c r="J238" s="28">
        <f t="shared" si="19"/>
        <v>0.60102895918049082</v>
      </c>
      <c r="K238" s="28">
        <f t="shared" si="19"/>
        <v>0.52584714277893707</v>
      </c>
      <c r="L238" s="28">
        <f t="shared" si="19"/>
        <v>0.46104396130012248</v>
      </c>
      <c r="M238" s="28">
        <f t="shared" si="19"/>
        <v>0.4370247400153805</v>
      </c>
      <c r="N238" s="28">
        <f t="shared" si="19"/>
        <v>0.29442582224731562</v>
      </c>
      <c r="O238" s="39">
        <f t="shared" si="18"/>
        <v>5.5877400000000002</v>
      </c>
    </row>
    <row r="239" spans="1:15">
      <c r="A239" s="10">
        <v>1028</v>
      </c>
      <c r="B239" s="10" t="s">
        <v>37</v>
      </c>
      <c r="C239" s="28">
        <f t="shared" si="19"/>
        <v>4.2795617011301763</v>
      </c>
      <c r="D239" s="28">
        <f t="shared" si="19"/>
        <v>4.1524903010805359</v>
      </c>
      <c r="E239" s="28">
        <f t="shared" si="19"/>
        <v>4.1258476722795328</v>
      </c>
      <c r="F239" s="28">
        <f t="shared" si="19"/>
        <v>4.7420800156633458</v>
      </c>
      <c r="G239" s="28">
        <f t="shared" si="19"/>
        <v>4.6095909514820104</v>
      </c>
      <c r="H239" s="28">
        <f t="shared" si="19"/>
        <v>3.8069606091922781</v>
      </c>
      <c r="I239" s="28">
        <f t="shared" si="19"/>
        <v>5.0346139147735842</v>
      </c>
      <c r="J239" s="28">
        <f t="shared" si="19"/>
        <v>3.9757268243824253</v>
      </c>
      <c r="K239" s="28">
        <f t="shared" si="19"/>
        <v>5.1532386913849511</v>
      </c>
      <c r="L239" s="28">
        <f t="shared" si="19"/>
        <v>4.8438041272798902</v>
      </c>
      <c r="M239" s="28">
        <f t="shared" si="19"/>
        <v>4.4585187572380338</v>
      </c>
      <c r="N239" s="28">
        <f t="shared" si="19"/>
        <v>3.5175664341132395</v>
      </c>
      <c r="O239" s="39">
        <f t="shared" si="18"/>
        <v>52.7</v>
      </c>
    </row>
    <row r="240" spans="1:15">
      <c r="A240" s="10">
        <v>1029</v>
      </c>
      <c r="B240" s="10" t="s">
        <v>38</v>
      </c>
      <c r="C240" s="28">
        <f t="shared" si="19"/>
        <v>0.45282032164910357</v>
      </c>
      <c r="D240" s="28">
        <f t="shared" si="19"/>
        <v>0.44153685135253362</v>
      </c>
      <c r="E240" s="28">
        <f t="shared" si="19"/>
        <v>0.40786849522152568</v>
      </c>
      <c r="F240" s="28">
        <f t="shared" si="19"/>
        <v>0.49914854350918292</v>
      </c>
      <c r="G240" s="28">
        <f t="shared" si="19"/>
        <v>0.49899503918723254</v>
      </c>
      <c r="H240" s="28">
        <f t="shared" si="19"/>
        <v>0.43540985554329947</v>
      </c>
      <c r="I240" s="28">
        <f t="shared" si="19"/>
        <v>0.55220315439142276</v>
      </c>
      <c r="J240" s="28">
        <f t="shared" si="19"/>
        <v>0.67822310959983156</v>
      </c>
      <c r="K240" s="28">
        <f t="shared" si="19"/>
        <v>0.56905740236570801</v>
      </c>
      <c r="L240" s="28">
        <f t="shared" si="19"/>
        <v>0.36098211407174385</v>
      </c>
      <c r="M240" s="28">
        <f t="shared" si="19"/>
        <v>0.43789955889987597</v>
      </c>
      <c r="N240" s="28">
        <f t="shared" si="19"/>
        <v>0.31185555420853794</v>
      </c>
      <c r="O240" s="39">
        <f t="shared" si="18"/>
        <v>5.6459999999999972</v>
      </c>
    </row>
    <row r="241" spans="1:31">
      <c r="A241" s="15">
        <v>1030</v>
      </c>
      <c r="B241" s="15" t="s">
        <v>18</v>
      </c>
      <c r="C241" s="30">
        <f t="shared" si="19"/>
        <v>0.53514294835415999</v>
      </c>
      <c r="D241" s="30">
        <f t="shared" si="19"/>
        <v>0.53644679345107193</v>
      </c>
      <c r="E241" s="30">
        <f t="shared" si="19"/>
        <v>0.44176585181606998</v>
      </c>
      <c r="F241" s="30">
        <f t="shared" si="19"/>
        <v>0.36340917309485055</v>
      </c>
      <c r="G241" s="30">
        <f t="shared" si="19"/>
        <v>0.60382333872055971</v>
      </c>
      <c r="H241" s="30">
        <f t="shared" si="19"/>
        <v>0.50002184094958513</v>
      </c>
      <c r="I241" s="30">
        <f t="shared" si="19"/>
        <v>0.72828706606012916</v>
      </c>
      <c r="J241" s="30">
        <f t="shared" si="19"/>
        <v>0.72799967005750299</v>
      </c>
      <c r="K241" s="30">
        <f t="shared" si="19"/>
        <v>0.73240276540309146</v>
      </c>
      <c r="L241" s="30">
        <f t="shared" si="19"/>
        <v>0.39101519238882287</v>
      </c>
      <c r="M241" s="30">
        <f t="shared" si="19"/>
        <v>0.50012211841160414</v>
      </c>
      <c r="N241" s="30">
        <f t="shared" si="19"/>
        <v>0.46629324129255256</v>
      </c>
      <c r="O241" s="40">
        <f t="shared" si="18"/>
        <v>6.5267299999999997</v>
      </c>
    </row>
    <row r="242" spans="1:31">
      <c r="A242" s="4">
        <v>10300</v>
      </c>
      <c r="B242" s="4" t="s">
        <v>58</v>
      </c>
      <c r="C242" s="25">
        <f>SUM(C214:C241)</f>
        <v>93.803839298806821</v>
      </c>
      <c r="D242" s="25">
        <f t="shared" ref="D242:O242" si="20">SUM(D214:D241)</f>
        <v>98.381220817329762</v>
      </c>
      <c r="E242" s="25">
        <f t="shared" si="20"/>
        <v>92.971010895633327</v>
      </c>
      <c r="F242" s="25">
        <f t="shared" si="20"/>
        <v>103.90169733164996</v>
      </c>
      <c r="G242" s="25">
        <f t="shared" si="20"/>
        <v>100.57467381992443</v>
      </c>
      <c r="H242" s="25">
        <f t="shared" si="20"/>
        <v>89.155140370053076</v>
      </c>
      <c r="I242" s="25">
        <f t="shared" si="20"/>
        <v>114.44865800623053</v>
      </c>
      <c r="J242" s="25">
        <f t="shared" si="20"/>
        <v>112.40794583916043</v>
      </c>
      <c r="K242" s="25">
        <f t="shared" si="20"/>
        <v>107.00588843825157</v>
      </c>
      <c r="L242" s="25">
        <f t="shared" si="20"/>
        <v>99.601508592868711</v>
      </c>
      <c r="M242" s="25">
        <f t="shared" si="20"/>
        <v>95.450848615678694</v>
      </c>
      <c r="N242" s="25">
        <f t="shared" si="20"/>
        <v>85.297567974412431</v>
      </c>
      <c r="O242" s="25">
        <f t="shared" si="20"/>
        <v>1192.9999999999995</v>
      </c>
    </row>
    <row r="243" spans="1:31">
      <c r="A243" s="32"/>
      <c r="B243" s="32"/>
      <c r="C243"/>
      <c r="D243"/>
      <c r="E243"/>
      <c r="F243"/>
      <c r="G243"/>
      <c r="H243"/>
      <c r="I243"/>
      <c r="J243"/>
      <c r="K243"/>
      <c r="L243"/>
      <c r="M243"/>
      <c r="N243"/>
      <c r="O243" s="32"/>
    </row>
    <row r="244" spans="1:31">
      <c r="A244" s="3" t="s">
        <v>55</v>
      </c>
      <c r="B244" s="3" t="s">
        <v>98</v>
      </c>
      <c r="C244" s="3" t="s">
        <v>0</v>
      </c>
      <c r="D244" s="3" t="s">
        <v>1</v>
      </c>
      <c r="E244" s="3" t="s">
        <v>2</v>
      </c>
      <c r="F244" s="3" t="s">
        <v>3</v>
      </c>
      <c r="G244" s="3" t="s">
        <v>4</v>
      </c>
      <c r="H244" s="3" t="s">
        <v>5</v>
      </c>
      <c r="I244" s="3" t="s">
        <v>6</v>
      </c>
      <c r="J244" s="3" t="s">
        <v>7</v>
      </c>
      <c r="K244" s="3" t="s">
        <v>8</v>
      </c>
      <c r="L244" s="3" t="s">
        <v>9</v>
      </c>
      <c r="M244" s="3" t="s">
        <v>10</v>
      </c>
      <c r="N244" s="3" t="s">
        <v>11</v>
      </c>
      <c r="O244" s="3" t="s">
        <v>58</v>
      </c>
      <c r="Q244" s="3" t="s">
        <v>55</v>
      </c>
      <c r="R244" s="3" t="s">
        <v>98</v>
      </c>
      <c r="S244" s="3" t="s">
        <v>0</v>
      </c>
      <c r="T244" s="3" t="s">
        <v>1</v>
      </c>
      <c r="U244" s="3" t="s">
        <v>2</v>
      </c>
      <c r="V244" s="3" t="s">
        <v>3</v>
      </c>
      <c r="W244" s="3" t="s">
        <v>4</v>
      </c>
      <c r="X244" s="3" t="s">
        <v>5</v>
      </c>
      <c r="Y244" s="3" t="s">
        <v>6</v>
      </c>
      <c r="Z244" s="3" t="s">
        <v>7</v>
      </c>
      <c r="AA244" s="3" t="s">
        <v>8</v>
      </c>
      <c r="AB244" s="3" t="s">
        <v>9</v>
      </c>
      <c r="AC244" s="3" t="s">
        <v>10</v>
      </c>
      <c r="AD244" s="3" t="s">
        <v>11</v>
      </c>
      <c r="AE244" s="3" t="s">
        <v>58</v>
      </c>
    </row>
    <row r="245" spans="1:31">
      <c r="A245" s="7">
        <v>1004</v>
      </c>
      <c r="B245" s="7" t="s">
        <v>99</v>
      </c>
      <c r="C245" s="8">
        <f>+S245</f>
        <v>32</v>
      </c>
      <c r="D245" s="8">
        <f>+C245+T245</f>
        <v>64</v>
      </c>
      <c r="E245" s="8">
        <f t="shared" ref="E245:N260" si="21">+D245+U245</f>
        <v>96</v>
      </c>
      <c r="F245" s="8">
        <f t="shared" si="21"/>
        <v>128</v>
      </c>
      <c r="G245" s="8">
        <f t="shared" si="21"/>
        <v>160</v>
      </c>
      <c r="H245" s="8">
        <f t="shared" si="21"/>
        <v>191</v>
      </c>
      <c r="I245" s="8">
        <f t="shared" si="21"/>
        <v>223</v>
      </c>
      <c r="J245" s="8">
        <f t="shared" si="21"/>
        <v>287</v>
      </c>
      <c r="K245" s="8">
        <f t="shared" si="21"/>
        <v>351</v>
      </c>
      <c r="L245" s="8">
        <f t="shared" si="21"/>
        <v>447</v>
      </c>
      <c r="M245" s="8">
        <f t="shared" si="21"/>
        <v>542</v>
      </c>
      <c r="N245" s="8">
        <f t="shared" si="21"/>
        <v>638</v>
      </c>
      <c r="O245" s="9"/>
      <c r="Q245" s="7">
        <v>1004</v>
      </c>
      <c r="R245" s="7" t="s">
        <v>99</v>
      </c>
      <c r="S245" s="8">
        <v>32</v>
      </c>
      <c r="T245" s="8">
        <v>32</v>
      </c>
      <c r="U245" s="8">
        <v>32</v>
      </c>
      <c r="V245" s="8">
        <v>32</v>
      </c>
      <c r="W245" s="8">
        <v>32</v>
      </c>
      <c r="X245" s="8">
        <v>31</v>
      </c>
      <c r="Y245" s="8">
        <v>32</v>
      </c>
      <c r="Z245" s="8">
        <v>64</v>
      </c>
      <c r="AA245" s="8">
        <v>64</v>
      </c>
      <c r="AB245" s="8">
        <v>96</v>
      </c>
      <c r="AC245" s="8">
        <v>95</v>
      </c>
      <c r="AD245" s="8">
        <v>96</v>
      </c>
      <c r="AE245" s="9">
        <f>SUM(S245:AD245)</f>
        <v>638</v>
      </c>
    </row>
    <row r="246" spans="1:31">
      <c r="A246" s="10">
        <v>1005</v>
      </c>
      <c r="B246" s="10" t="s">
        <v>13</v>
      </c>
      <c r="C246" s="11">
        <f t="shared" ref="C246:C271" si="22">+S246</f>
        <v>1</v>
      </c>
      <c r="D246" s="11">
        <f t="shared" ref="D246:N261" si="23">+C246+T246</f>
        <v>2</v>
      </c>
      <c r="E246" s="11">
        <f t="shared" si="21"/>
        <v>4</v>
      </c>
      <c r="F246" s="11">
        <f t="shared" si="21"/>
        <v>5</v>
      </c>
      <c r="G246" s="11">
        <f t="shared" si="21"/>
        <v>6</v>
      </c>
      <c r="H246" s="11">
        <f t="shared" si="21"/>
        <v>7</v>
      </c>
      <c r="I246" s="11">
        <f t="shared" si="21"/>
        <v>8</v>
      </c>
      <c r="J246" s="11">
        <f t="shared" si="21"/>
        <v>11</v>
      </c>
      <c r="K246" s="11">
        <f t="shared" si="21"/>
        <v>13</v>
      </c>
      <c r="L246" s="11">
        <f t="shared" si="21"/>
        <v>17</v>
      </c>
      <c r="M246" s="11">
        <f t="shared" si="21"/>
        <v>20</v>
      </c>
      <c r="N246" s="11">
        <f t="shared" si="21"/>
        <v>24</v>
      </c>
      <c r="O246" s="12"/>
      <c r="Q246" s="10">
        <v>1005</v>
      </c>
      <c r="R246" s="10" t="s">
        <v>13</v>
      </c>
      <c r="S246" s="11">
        <v>1</v>
      </c>
      <c r="T246" s="11">
        <v>1</v>
      </c>
      <c r="U246" s="11">
        <v>2</v>
      </c>
      <c r="V246" s="11">
        <v>1</v>
      </c>
      <c r="W246" s="11">
        <v>1</v>
      </c>
      <c r="X246" s="11">
        <v>1</v>
      </c>
      <c r="Y246" s="11">
        <v>1</v>
      </c>
      <c r="Z246" s="11">
        <v>3</v>
      </c>
      <c r="AA246" s="11">
        <v>2</v>
      </c>
      <c r="AB246" s="11">
        <v>4</v>
      </c>
      <c r="AC246" s="11">
        <v>3</v>
      </c>
      <c r="AD246" s="11">
        <v>4</v>
      </c>
      <c r="AE246" s="12">
        <f t="shared" ref="AE246:AE272" si="24">SUM(S246:AD246)</f>
        <v>24</v>
      </c>
    </row>
    <row r="247" spans="1:31">
      <c r="A247" s="10">
        <v>1006</v>
      </c>
      <c r="B247" s="10" t="s">
        <v>14</v>
      </c>
      <c r="C247" s="11">
        <f t="shared" si="22"/>
        <v>4</v>
      </c>
      <c r="D247" s="11">
        <f t="shared" si="23"/>
        <v>8</v>
      </c>
      <c r="E247" s="11">
        <f t="shared" si="21"/>
        <v>12</v>
      </c>
      <c r="F247" s="11">
        <f t="shared" si="21"/>
        <v>16</v>
      </c>
      <c r="G247" s="11">
        <f t="shared" si="21"/>
        <v>20</v>
      </c>
      <c r="H247" s="11">
        <f t="shared" si="21"/>
        <v>24</v>
      </c>
      <c r="I247" s="11">
        <f t="shared" si="21"/>
        <v>28</v>
      </c>
      <c r="J247" s="11">
        <f t="shared" si="21"/>
        <v>36</v>
      </c>
      <c r="K247" s="11">
        <f t="shared" si="21"/>
        <v>44</v>
      </c>
      <c r="L247" s="11">
        <f t="shared" si="21"/>
        <v>56</v>
      </c>
      <c r="M247" s="11">
        <f t="shared" si="21"/>
        <v>68</v>
      </c>
      <c r="N247" s="11">
        <f t="shared" si="21"/>
        <v>80</v>
      </c>
      <c r="O247" s="12"/>
      <c r="Q247" s="10">
        <v>1006</v>
      </c>
      <c r="R247" s="10" t="s">
        <v>14</v>
      </c>
      <c r="S247" s="11">
        <v>4</v>
      </c>
      <c r="T247" s="11">
        <v>4</v>
      </c>
      <c r="U247" s="11">
        <v>4</v>
      </c>
      <c r="V247" s="11">
        <v>4</v>
      </c>
      <c r="W247" s="11">
        <v>4</v>
      </c>
      <c r="X247" s="11">
        <v>4</v>
      </c>
      <c r="Y247" s="11">
        <v>4</v>
      </c>
      <c r="Z247" s="11">
        <v>8</v>
      </c>
      <c r="AA247" s="11">
        <v>8</v>
      </c>
      <c r="AB247" s="11">
        <v>12</v>
      </c>
      <c r="AC247" s="11">
        <v>12</v>
      </c>
      <c r="AD247" s="11">
        <v>12</v>
      </c>
      <c r="AE247" s="12">
        <f t="shared" si="24"/>
        <v>80</v>
      </c>
    </row>
    <row r="248" spans="1:31">
      <c r="A248" s="10">
        <v>1007</v>
      </c>
      <c r="B248" s="10" t="s">
        <v>15</v>
      </c>
      <c r="C248" s="11">
        <f t="shared" si="22"/>
        <v>0</v>
      </c>
      <c r="D248" s="11">
        <f t="shared" si="23"/>
        <v>0</v>
      </c>
      <c r="E248" s="11">
        <f t="shared" si="21"/>
        <v>0</v>
      </c>
      <c r="F248" s="11">
        <f t="shared" si="21"/>
        <v>0</v>
      </c>
      <c r="G248" s="11">
        <f t="shared" si="21"/>
        <v>0</v>
      </c>
      <c r="H248" s="11">
        <f t="shared" si="21"/>
        <v>0</v>
      </c>
      <c r="I248" s="11">
        <f t="shared" si="21"/>
        <v>0</v>
      </c>
      <c r="J248" s="11">
        <f t="shared" si="21"/>
        <v>0</v>
      </c>
      <c r="K248" s="11">
        <f t="shared" si="21"/>
        <v>0</v>
      </c>
      <c r="L248" s="11">
        <f t="shared" si="21"/>
        <v>0</v>
      </c>
      <c r="M248" s="11">
        <f t="shared" si="21"/>
        <v>0</v>
      </c>
      <c r="N248" s="11">
        <f t="shared" si="21"/>
        <v>0</v>
      </c>
      <c r="O248" s="12"/>
      <c r="Q248" s="10">
        <v>1007</v>
      </c>
      <c r="R248" s="10" t="s">
        <v>15</v>
      </c>
      <c r="S248" s="11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11">
        <v>0</v>
      </c>
      <c r="AD248" s="11">
        <v>0</v>
      </c>
      <c r="AE248" s="12">
        <f t="shared" si="24"/>
        <v>0</v>
      </c>
    </row>
    <row r="249" spans="1:31">
      <c r="A249" s="10">
        <v>1008</v>
      </c>
      <c r="B249" s="10" t="s">
        <v>16</v>
      </c>
      <c r="C249" s="11">
        <f t="shared" si="22"/>
        <v>1</v>
      </c>
      <c r="D249" s="11">
        <f t="shared" si="23"/>
        <v>2</v>
      </c>
      <c r="E249" s="11">
        <f t="shared" si="21"/>
        <v>4</v>
      </c>
      <c r="F249" s="11">
        <f t="shared" si="21"/>
        <v>5</v>
      </c>
      <c r="G249" s="11">
        <f t="shared" si="21"/>
        <v>6</v>
      </c>
      <c r="H249" s="11">
        <f t="shared" si="21"/>
        <v>7</v>
      </c>
      <c r="I249" s="11">
        <f t="shared" si="21"/>
        <v>8</v>
      </c>
      <c r="J249" s="11">
        <f t="shared" si="21"/>
        <v>11</v>
      </c>
      <c r="K249" s="11">
        <f t="shared" si="21"/>
        <v>13</v>
      </c>
      <c r="L249" s="11">
        <f t="shared" si="21"/>
        <v>17</v>
      </c>
      <c r="M249" s="11">
        <f t="shared" si="21"/>
        <v>20</v>
      </c>
      <c r="N249" s="11">
        <f t="shared" si="21"/>
        <v>24</v>
      </c>
      <c r="O249" s="12"/>
      <c r="Q249" s="10">
        <v>1008</v>
      </c>
      <c r="R249" s="10" t="s">
        <v>16</v>
      </c>
      <c r="S249" s="11">
        <v>1</v>
      </c>
      <c r="T249" s="11">
        <v>1</v>
      </c>
      <c r="U249" s="11">
        <v>2</v>
      </c>
      <c r="V249" s="11">
        <v>1</v>
      </c>
      <c r="W249" s="11">
        <v>1</v>
      </c>
      <c r="X249" s="11">
        <v>1</v>
      </c>
      <c r="Y249" s="11">
        <v>1</v>
      </c>
      <c r="Z249" s="11">
        <v>3</v>
      </c>
      <c r="AA249" s="11">
        <v>2</v>
      </c>
      <c r="AB249" s="11">
        <v>4</v>
      </c>
      <c r="AC249" s="11">
        <v>3</v>
      </c>
      <c r="AD249" s="11">
        <v>4</v>
      </c>
      <c r="AE249" s="12">
        <f t="shared" si="24"/>
        <v>24</v>
      </c>
    </row>
    <row r="250" spans="1:31">
      <c r="A250" s="10">
        <v>1009</v>
      </c>
      <c r="B250" s="10" t="s">
        <v>17</v>
      </c>
      <c r="C250" s="11">
        <f t="shared" si="22"/>
        <v>9</v>
      </c>
      <c r="D250" s="11">
        <f t="shared" si="23"/>
        <v>18</v>
      </c>
      <c r="E250" s="11">
        <f t="shared" si="21"/>
        <v>26</v>
      </c>
      <c r="F250" s="11">
        <f t="shared" si="21"/>
        <v>35</v>
      </c>
      <c r="G250" s="11">
        <f t="shared" si="21"/>
        <v>44</v>
      </c>
      <c r="H250" s="11">
        <f t="shared" si="21"/>
        <v>53</v>
      </c>
      <c r="I250" s="11">
        <f t="shared" si="21"/>
        <v>61</v>
      </c>
      <c r="J250" s="11">
        <f t="shared" si="21"/>
        <v>79</v>
      </c>
      <c r="K250" s="11">
        <f t="shared" si="21"/>
        <v>96</v>
      </c>
      <c r="L250" s="11">
        <f t="shared" si="21"/>
        <v>123</v>
      </c>
      <c r="M250" s="11">
        <f t="shared" si="21"/>
        <v>149</v>
      </c>
      <c r="N250" s="11">
        <f t="shared" si="21"/>
        <v>175</v>
      </c>
      <c r="O250" s="12"/>
      <c r="Q250" s="10">
        <v>1009</v>
      </c>
      <c r="R250" s="10" t="s">
        <v>17</v>
      </c>
      <c r="S250" s="11">
        <v>9</v>
      </c>
      <c r="T250" s="11">
        <v>9</v>
      </c>
      <c r="U250" s="11">
        <v>8</v>
      </c>
      <c r="V250" s="11">
        <v>9</v>
      </c>
      <c r="W250" s="11">
        <v>9</v>
      </c>
      <c r="X250" s="11">
        <v>9</v>
      </c>
      <c r="Y250" s="11">
        <v>8</v>
      </c>
      <c r="Z250" s="11">
        <v>18</v>
      </c>
      <c r="AA250" s="11">
        <v>17</v>
      </c>
      <c r="AB250" s="11">
        <v>27</v>
      </c>
      <c r="AC250" s="11">
        <v>26</v>
      </c>
      <c r="AD250" s="11">
        <v>26</v>
      </c>
      <c r="AE250" s="12">
        <f t="shared" si="24"/>
        <v>175</v>
      </c>
    </row>
    <row r="251" spans="1:31">
      <c r="A251" s="10">
        <v>1010</v>
      </c>
      <c r="B251" s="10" t="s">
        <v>19</v>
      </c>
      <c r="C251" s="11">
        <f t="shared" si="22"/>
        <v>1</v>
      </c>
      <c r="D251" s="11">
        <f t="shared" si="23"/>
        <v>1</v>
      </c>
      <c r="E251" s="11">
        <f t="shared" si="21"/>
        <v>2</v>
      </c>
      <c r="F251" s="11">
        <f t="shared" si="21"/>
        <v>2</v>
      </c>
      <c r="G251" s="11">
        <f t="shared" si="21"/>
        <v>3</v>
      </c>
      <c r="H251" s="11">
        <f t="shared" si="21"/>
        <v>3</v>
      </c>
      <c r="I251" s="11">
        <f t="shared" si="21"/>
        <v>4</v>
      </c>
      <c r="J251" s="11">
        <f t="shared" si="21"/>
        <v>5</v>
      </c>
      <c r="K251" s="11">
        <f t="shared" si="21"/>
        <v>6</v>
      </c>
      <c r="L251" s="11">
        <f t="shared" si="21"/>
        <v>7</v>
      </c>
      <c r="M251" s="11">
        <f t="shared" si="21"/>
        <v>9</v>
      </c>
      <c r="N251" s="11">
        <f t="shared" si="21"/>
        <v>10</v>
      </c>
      <c r="O251" s="12"/>
      <c r="Q251" s="10">
        <v>1010</v>
      </c>
      <c r="R251" s="10" t="s">
        <v>19</v>
      </c>
      <c r="S251" s="11">
        <v>1</v>
      </c>
      <c r="T251" s="11">
        <v>0</v>
      </c>
      <c r="U251" s="11">
        <v>1</v>
      </c>
      <c r="V251" s="11">
        <v>0</v>
      </c>
      <c r="W251" s="11">
        <v>1</v>
      </c>
      <c r="X251" s="11">
        <v>0</v>
      </c>
      <c r="Y251" s="11">
        <v>1</v>
      </c>
      <c r="Z251" s="11">
        <v>1</v>
      </c>
      <c r="AA251" s="11">
        <v>1</v>
      </c>
      <c r="AB251" s="11">
        <v>1</v>
      </c>
      <c r="AC251" s="11">
        <v>2</v>
      </c>
      <c r="AD251" s="11">
        <v>1</v>
      </c>
      <c r="AE251" s="12">
        <f t="shared" si="24"/>
        <v>10</v>
      </c>
    </row>
    <row r="252" spans="1:31">
      <c r="A252" s="10">
        <v>1011</v>
      </c>
      <c r="B252" s="10" t="s">
        <v>20</v>
      </c>
      <c r="C252" s="11">
        <f t="shared" si="22"/>
        <v>0</v>
      </c>
      <c r="D252" s="11">
        <f t="shared" si="23"/>
        <v>0</v>
      </c>
      <c r="E252" s="11">
        <f t="shared" si="21"/>
        <v>0</v>
      </c>
      <c r="F252" s="11">
        <f t="shared" si="21"/>
        <v>0</v>
      </c>
      <c r="G252" s="11">
        <f t="shared" si="21"/>
        <v>0</v>
      </c>
      <c r="H252" s="11">
        <f t="shared" si="21"/>
        <v>0</v>
      </c>
      <c r="I252" s="11">
        <f t="shared" si="21"/>
        <v>0</v>
      </c>
      <c r="J252" s="11">
        <f t="shared" si="21"/>
        <v>0</v>
      </c>
      <c r="K252" s="11">
        <f t="shared" si="21"/>
        <v>0</v>
      </c>
      <c r="L252" s="11">
        <f t="shared" si="21"/>
        <v>0</v>
      </c>
      <c r="M252" s="11">
        <f t="shared" si="21"/>
        <v>0</v>
      </c>
      <c r="N252" s="11">
        <f t="shared" si="21"/>
        <v>0</v>
      </c>
      <c r="O252" s="12"/>
      <c r="Q252" s="10">
        <v>1011</v>
      </c>
      <c r="R252" s="10" t="s">
        <v>20</v>
      </c>
      <c r="S252" s="11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11">
        <v>0</v>
      </c>
      <c r="AD252" s="11">
        <v>0</v>
      </c>
      <c r="AE252" s="12">
        <f t="shared" si="24"/>
        <v>0</v>
      </c>
    </row>
    <row r="253" spans="1:31">
      <c r="A253" s="10">
        <v>1012</v>
      </c>
      <c r="B253" s="10" t="s">
        <v>21</v>
      </c>
      <c r="C253" s="11">
        <f t="shared" si="22"/>
        <v>8</v>
      </c>
      <c r="D253" s="11">
        <f t="shared" si="23"/>
        <v>15</v>
      </c>
      <c r="E253" s="11">
        <f t="shared" si="21"/>
        <v>23</v>
      </c>
      <c r="F253" s="11">
        <f t="shared" si="21"/>
        <v>31</v>
      </c>
      <c r="G253" s="11">
        <f t="shared" si="21"/>
        <v>38</v>
      </c>
      <c r="H253" s="11">
        <f t="shared" si="21"/>
        <v>46</v>
      </c>
      <c r="I253" s="11">
        <f t="shared" si="21"/>
        <v>54</v>
      </c>
      <c r="J253" s="11">
        <f t="shared" si="21"/>
        <v>69</v>
      </c>
      <c r="K253" s="11">
        <f t="shared" si="21"/>
        <v>84</v>
      </c>
      <c r="L253" s="11">
        <f t="shared" si="21"/>
        <v>107</v>
      </c>
      <c r="M253" s="11">
        <f t="shared" si="21"/>
        <v>130</v>
      </c>
      <c r="N253" s="11">
        <f t="shared" si="21"/>
        <v>153</v>
      </c>
      <c r="O253" s="12"/>
      <c r="Q253" s="10">
        <v>1012</v>
      </c>
      <c r="R253" s="10" t="s">
        <v>21</v>
      </c>
      <c r="S253" s="11">
        <v>8</v>
      </c>
      <c r="T253" s="11">
        <v>7</v>
      </c>
      <c r="U253" s="11">
        <v>8</v>
      </c>
      <c r="V253" s="11">
        <v>8</v>
      </c>
      <c r="W253" s="11">
        <v>7</v>
      </c>
      <c r="X253" s="11">
        <v>8</v>
      </c>
      <c r="Y253" s="11">
        <v>8</v>
      </c>
      <c r="Z253" s="11">
        <v>15</v>
      </c>
      <c r="AA253" s="11">
        <v>15</v>
      </c>
      <c r="AB253" s="11">
        <v>23</v>
      </c>
      <c r="AC253" s="11">
        <v>23</v>
      </c>
      <c r="AD253" s="11">
        <v>23</v>
      </c>
      <c r="AE253" s="12">
        <f t="shared" si="24"/>
        <v>153</v>
      </c>
    </row>
    <row r="254" spans="1:31">
      <c r="A254" s="10">
        <v>1013</v>
      </c>
      <c r="B254" s="10" t="s">
        <v>22</v>
      </c>
      <c r="C254" s="11">
        <f t="shared" si="22"/>
        <v>1</v>
      </c>
      <c r="D254" s="11">
        <f t="shared" si="23"/>
        <v>3</v>
      </c>
      <c r="E254" s="11">
        <f t="shared" si="21"/>
        <v>4</v>
      </c>
      <c r="F254" s="11">
        <f t="shared" si="21"/>
        <v>6</v>
      </c>
      <c r="G254" s="11">
        <f t="shared" si="21"/>
        <v>7</v>
      </c>
      <c r="H254" s="11">
        <f t="shared" si="21"/>
        <v>8</v>
      </c>
      <c r="I254" s="11">
        <f t="shared" si="21"/>
        <v>10</v>
      </c>
      <c r="J254" s="11">
        <f t="shared" si="21"/>
        <v>13</v>
      </c>
      <c r="K254" s="11">
        <f t="shared" si="21"/>
        <v>15</v>
      </c>
      <c r="L254" s="11">
        <f t="shared" si="21"/>
        <v>20</v>
      </c>
      <c r="M254" s="11">
        <f t="shared" si="21"/>
        <v>24</v>
      </c>
      <c r="N254" s="11">
        <f t="shared" si="21"/>
        <v>28</v>
      </c>
      <c r="O254" s="12"/>
      <c r="Q254" s="10">
        <v>1013</v>
      </c>
      <c r="R254" s="10" t="s">
        <v>22</v>
      </c>
      <c r="S254" s="11">
        <v>1</v>
      </c>
      <c r="T254" s="11">
        <v>2</v>
      </c>
      <c r="U254" s="11">
        <v>1</v>
      </c>
      <c r="V254" s="11">
        <v>2</v>
      </c>
      <c r="W254" s="11">
        <v>1</v>
      </c>
      <c r="X254" s="11">
        <v>1</v>
      </c>
      <c r="Y254" s="11">
        <v>2</v>
      </c>
      <c r="Z254" s="11">
        <v>3</v>
      </c>
      <c r="AA254" s="11">
        <v>2</v>
      </c>
      <c r="AB254" s="11">
        <v>5</v>
      </c>
      <c r="AC254" s="11">
        <v>4</v>
      </c>
      <c r="AD254" s="11">
        <v>4</v>
      </c>
      <c r="AE254" s="12">
        <f t="shared" si="24"/>
        <v>28</v>
      </c>
    </row>
    <row r="255" spans="1:31">
      <c r="A255" s="10">
        <v>1014</v>
      </c>
      <c r="B255" s="10" t="s">
        <v>23</v>
      </c>
      <c r="C255" s="11">
        <f t="shared" si="22"/>
        <v>22</v>
      </c>
      <c r="D255" s="11">
        <f t="shared" si="23"/>
        <v>45</v>
      </c>
      <c r="E255" s="11">
        <f t="shared" si="21"/>
        <v>67</v>
      </c>
      <c r="F255" s="11">
        <f t="shared" si="21"/>
        <v>89</v>
      </c>
      <c r="G255" s="11">
        <f t="shared" si="21"/>
        <v>112</v>
      </c>
      <c r="H255" s="11">
        <f t="shared" si="21"/>
        <v>134</v>
      </c>
      <c r="I255" s="11">
        <f t="shared" si="21"/>
        <v>156</v>
      </c>
      <c r="J255" s="11">
        <f t="shared" si="21"/>
        <v>201</v>
      </c>
      <c r="K255" s="11">
        <f t="shared" si="21"/>
        <v>245</v>
      </c>
      <c r="L255" s="11">
        <f t="shared" si="21"/>
        <v>312</v>
      </c>
      <c r="M255" s="11">
        <f t="shared" si="21"/>
        <v>379</v>
      </c>
      <c r="N255" s="11">
        <f t="shared" si="21"/>
        <v>446</v>
      </c>
      <c r="O255" s="12"/>
      <c r="Q255" s="10">
        <v>1014</v>
      </c>
      <c r="R255" s="10" t="s">
        <v>23</v>
      </c>
      <c r="S255" s="11">
        <v>22</v>
      </c>
      <c r="T255" s="11">
        <v>23</v>
      </c>
      <c r="U255" s="11">
        <v>22</v>
      </c>
      <c r="V255" s="11">
        <v>22</v>
      </c>
      <c r="W255" s="11">
        <v>23</v>
      </c>
      <c r="X255" s="11">
        <v>22</v>
      </c>
      <c r="Y255" s="11">
        <v>22</v>
      </c>
      <c r="Z255" s="11">
        <v>45</v>
      </c>
      <c r="AA255" s="11">
        <v>44</v>
      </c>
      <c r="AB255" s="11">
        <v>67</v>
      </c>
      <c r="AC255" s="11">
        <v>67</v>
      </c>
      <c r="AD255" s="11">
        <v>67</v>
      </c>
      <c r="AE255" s="12">
        <f t="shared" si="24"/>
        <v>446</v>
      </c>
    </row>
    <row r="256" spans="1:31">
      <c r="A256" s="10">
        <v>1015</v>
      </c>
      <c r="B256" s="10" t="s">
        <v>24</v>
      </c>
      <c r="C256" s="11">
        <f t="shared" si="22"/>
        <v>0</v>
      </c>
      <c r="D256" s="11">
        <f t="shared" si="23"/>
        <v>1</v>
      </c>
      <c r="E256" s="11">
        <f t="shared" si="21"/>
        <v>1</v>
      </c>
      <c r="F256" s="11">
        <f t="shared" si="21"/>
        <v>2</v>
      </c>
      <c r="G256" s="11">
        <f t="shared" si="21"/>
        <v>2</v>
      </c>
      <c r="H256" s="11">
        <f t="shared" si="21"/>
        <v>3</v>
      </c>
      <c r="I256" s="11">
        <f t="shared" si="21"/>
        <v>3</v>
      </c>
      <c r="J256" s="11">
        <f t="shared" si="21"/>
        <v>4</v>
      </c>
      <c r="K256" s="11">
        <f t="shared" si="21"/>
        <v>5</v>
      </c>
      <c r="L256" s="11">
        <f t="shared" si="21"/>
        <v>6</v>
      </c>
      <c r="M256" s="11">
        <f t="shared" si="21"/>
        <v>8</v>
      </c>
      <c r="N256" s="11">
        <f t="shared" si="21"/>
        <v>9</v>
      </c>
      <c r="O256" s="12"/>
      <c r="Q256" s="10">
        <v>1015</v>
      </c>
      <c r="R256" s="10" t="s">
        <v>24</v>
      </c>
      <c r="S256" s="11">
        <v>0</v>
      </c>
      <c r="T256" s="11">
        <v>1</v>
      </c>
      <c r="U256" s="11">
        <v>0</v>
      </c>
      <c r="V256" s="11">
        <v>1</v>
      </c>
      <c r="W256" s="11">
        <v>0</v>
      </c>
      <c r="X256" s="11">
        <v>1</v>
      </c>
      <c r="Y256" s="11">
        <v>0</v>
      </c>
      <c r="Z256" s="11">
        <v>1</v>
      </c>
      <c r="AA256" s="11">
        <v>1</v>
      </c>
      <c r="AB256" s="11">
        <v>1</v>
      </c>
      <c r="AC256" s="11">
        <v>2</v>
      </c>
      <c r="AD256" s="11">
        <v>1</v>
      </c>
      <c r="AE256" s="12">
        <f t="shared" si="24"/>
        <v>9</v>
      </c>
    </row>
    <row r="257" spans="1:31">
      <c r="A257" s="10">
        <v>1016</v>
      </c>
      <c r="B257" s="10" t="s">
        <v>25</v>
      </c>
      <c r="C257" s="11">
        <f t="shared" si="22"/>
        <v>3</v>
      </c>
      <c r="D257" s="11">
        <f t="shared" si="23"/>
        <v>6</v>
      </c>
      <c r="E257" s="11">
        <f t="shared" si="21"/>
        <v>8</v>
      </c>
      <c r="F257" s="11">
        <f t="shared" si="21"/>
        <v>11</v>
      </c>
      <c r="G257" s="11">
        <f t="shared" si="21"/>
        <v>14</v>
      </c>
      <c r="H257" s="11">
        <f t="shared" si="21"/>
        <v>17</v>
      </c>
      <c r="I257" s="11">
        <f t="shared" si="21"/>
        <v>19</v>
      </c>
      <c r="J257" s="11">
        <f t="shared" si="21"/>
        <v>25</v>
      </c>
      <c r="K257" s="11">
        <f t="shared" si="21"/>
        <v>30</v>
      </c>
      <c r="L257" s="11">
        <f t="shared" si="21"/>
        <v>39</v>
      </c>
      <c r="M257" s="11">
        <f t="shared" si="21"/>
        <v>47</v>
      </c>
      <c r="N257" s="11">
        <f t="shared" si="21"/>
        <v>55</v>
      </c>
      <c r="O257" s="12"/>
      <c r="Q257" s="10">
        <v>1016</v>
      </c>
      <c r="R257" s="10" t="s">
        <v>25</v>
      </c>
      <c r="S257" s="11">
        <v>3</v>
      </c>
      <c r="T257" s="11">
        <v>3</v>
      </c>
      <c r="U257" s="11">
        <v>2</v>
      </c>
      <c r="V257" s="11">
        <v>3</v>
      </c>
      <c r="W257" s="11">
        <v>3</v>
      </c>
      <c r="X257" s="11">
        <v>3</v>
      </c>
      <c r="Y257" s="11">
        <v>2</v>
      </c>
      <c r="Z257" s="11">
        <v>6</v>
      </c>
      <c r="AA257" s="11">
        <v>5</v>
      </c>
      <c r="AB257" s="11">
        <v>9</v>
      </c>
      <c r="AC257" s="11">
        <v>8</v>
      </c>
      <c r="AD257" s="11">
        <v>8</v>
      </c>
      <c r="AE257" s="12">
        <f t="shared" si="24"/>
        <v>55</v>
      </c>
    </row>
    <row r="258" spans="1:31">
      <c r="A258" s="10">
        <v>1017</v>
      </c>
      <c r="B258" s="10" t="s">
        <v>26</v>
      </c>
      <c r="C258" s="11">
        <f t="shared" si="22"/>
        <v>2</v>
      </c>
      <c r="D258" s="11">
        <f t="shared" si="23"/>
        <v>4</v>
      </c>
      <c r="E258" s="11">
        <f t="shared" si="21"/>
        <v>6</v>
      </c>
      <c r="F258" s="11">
        <f t="shared" si="21"/>
        <v>8</v>
      </c>
      <c r="G258" s="11">
        <f t="shared" si="21"/>
        <v>10</v>
      </c>
      <c r="H258" s="11">
        <f t="shared" si="21"/>
        <v>12</v>
      </c>
      <c r="I258" s="11">
        <f t="shared" si="21"/>
        <v>14</v>
      </c>
      <c r="J258" s="11">
        <f t="shared" si="21"/>
        <v>18</v>
      </c>
      <c r="K258" s="11">
        <f t="shared" si="21"/>
        <v>21</v>
      </c>
      <c r="L258" s="11">
        <f t="shared" si="21"/>
        <v>27</v>
      </c>
      <c r="M258" s="11">
        <f t="shared" si="21"/>
        <v>33</v>
      </c>
      <c r="N258" s="11">
        <f t="shared" si="21"/>
        <v>39</v>
      </c>
      <c r="O258" s="12"/>
      <c r="Q258" s="10">
        <v>1017</v>
      </c>
      <c r="R258" s="10" t="s">
        <v>26</v>
      </c>
      <c r="S258" s="11">
        <v>2</v>
      </c>
      <c r="T258" s="11">
        <v>2</v>
      </c>
      <c r="U258" s="11">
        <v>2</v>
      </c>
      <c r="V258" s="11">
        <v>2</v>
      </c>
      <c r="W258" s="11">
        <v>2</v>
      </c>
      <c r="X258" s="11">
        <v>2</v>
      </c>
      <c r="Y258" s="11">
        <v>2</v>
      </c>
      <c r="Z258" s="11">
        <v>4</v>
      </c>
      <c r="AA258" s="11">
        <v>3</v>
      </c>
      <c r="AB258" s="11">
        <v>6</v>
      </c>
      <c r="AC258" s="11">
        <v>6</v>
      </c>
      <c r="AD258" s="11">
        <v>6</v>
      </c>
      <c r="AE258" s="12">
        <f t="shared" si="24"/>
        <v>39</v>
      </c>
    </row>
    <row r="259" spans="1:31">
      <c r="A259" s="10">
        <v>1018</v>
      </c>
      <c r="B259" s="10" t="s">
        <v>27</v>
      </c>
      <c r="C259" s="11">
        <f t="shared" si="22"/>
        <v>2</v>
      </c>
      <c r="D259" s="11">
        <f t="shared" si="23"/>
        <v>4</v>
      </c>
      <c r="E259" s="11">
        <f t="shared" si="21"/>
        <v>6</v>
      </c>
      <c r="F259" s="11">
        <f t="shared" si="21"/>
        <v>7</v>
      </c>
      <c r="G259" s="11">
        <f t="shared" si="21"/>
        <v>9</v>
      </c>
      <c r="H259" s="11">
        <f t="shared" si="21"/>
        <v>11</v>
      </c>
      <c r="I259" s="11">
        <f t="shared" si="21"/>
        <v>13</v>
      </c>
      <c r="J259" s="11">
        <f t="shared" si="21"/>
        <v>17</v>
      </c>
      <c r="K259" s="11">
        <f t="shared" si="21"/>
        <v>20</v>
      </c>
      <c r="L259" s="11">
        <f t="shared" si="21"/>
        <v>26</v>
      </c>
      <c r="M259" s="11">
        <f t="shared" si="21"/>
        <v>31</v>
      </c>
      <c r="N259" s="11">
        <f t="shared" si="21"/>
        <v>37</v>
      </c>
      <c r="O259" s="12"/>
      <c r="Q259" s="10">
        <v>1018</v>
      </c>
      <c r="R259" s="10" t="s">
        <v>27</v>
      </c>
      <c r="S259" s="11">
        <v>2</v>
      </c>
      <c r="T259" s="11">
        <v>2</v>
      </c>
      <c r="U259" s="11">
        <v>2</v>
      </c>
      <c r="V259" s="11">
        <v>1</v>
      </c>
      <c r="W259" s="11">
        <v>2</v>
      </c>
      <c r="X259" s="11">
        <v>2</v>
      </c>
      <c r="Y259" s="11">
        <v>2</v>
      </c>
      <c r="Z259" s="11">
        <v>4</v>
      </c>
      <c r="AA259" s="11">
        <v>3</v>
      </c>
      <c r="AB259" s="11">
        <v>6</v>
      </c>
      <c r="AC259" s="11">
        <v>5</v>
      </c>
      <c r="AD259" s="11">
        <v>6</v>
      </c>
      <c r="AE259" s="12">
        <f t="shared" si="24"/>
        <v>37</v>
      </c>
    </row>
    <row r="260" spans="1:31">
      <c r="A260" s="10">
        <v>1019</v>
      </c>
      <c r="B260" s="10" t="s">
        <v>28</v>
      </c>
      <c r="C260" s="11">
        <f t="shared" si="22"/>
        <v>0</v>
      </c>
      <c r="D260" s="11">
        <f t="shared" si="23"/>
        <v>1</v>
      </c>
      <c r="E260" s="11">
        <f t="shared" si="21"/>
        <v>1</v>
      </c>
      <c r="F260" s="11">
        <f t="shared" si="21"/>
        <v>1</v>
      </c>
      <c r="G260" s="11">
        <f t="shared" si="21"/>
        <v>1</v>
      </c>
      <c r="H260" s="11">
        <f t="shared" si="21"/>
        <v>2</v>
      </c>
      <c r="I260" s="11">
        <f t="shared" si="21"/>
        <v>2</v>
      </c>
      <c r="J260" s="11">
        <f t="shared" si="21"/>
        <v>2</v>
      </c>
      <c r="K260" s="11">
        <f t="shared" si="21"/>
        <v>3</v>
      </c>
      <c r="L260" s="11">
        <f t="shared" si="21"/>
        <v>4</v>
      </c>
      <c r="M260" s="11">
        <f t="shared" si="21"/>
        <v>4</v>
      </c>
      <c r="N260" s="11">
        <f t="shared" si="21"/>
        <v>5</v>
      </c>
      <c r="O260" s="12"/>
      <c r="Q260" s="10">
        <v>1019</v>
      </c>
      <c r="R260" s="10" t="s">
        <v>28</v>
      </c>
      <c r="S260" s="11">
        <v>0</v>
      </c>
      <c r="T260" s="11">
        <v>1</v>
      </c>
      <c r="U260" s="11">
        <v>0</v>
      </c>
      <c r="V260" s="11">
        <v>0</v>
      </c>
      <c r="W260" s="11">
        <v>0</v>
      </c>
      <c r="X260" s="11">
        <v>1</v>
      </c>
      <c r="Y260" s="11">
        <v>0</v>
      </c>
      <c r="Z260" s="11">
        <v>0</v>
      </c>
      <c r="AA260" s="11">
        <v>1</v>
      </c>
      <c r="AB260" s="11">
        <v>1</v>
      </c>
      <c r="AC260" s="11">
        <v>0</v>
      </c>
      <c r="AD260" s="11">
        <v>1</v>
      </c>
      <c r="AE260" s="12">
        <f t="shared" si="24"/>
        <v>5</v>
      </c>
    </row>
    <row r="261" spans="1:31">
      <c r="A261" s="10">
        <v>1020</v>
      </c>
      <c r="B261" s="10" t="s">
        <v>29</v>
      </c>
      <c r="C261" s="11">
        <f t="shared" si="22"/>
        <v>3</v>
      </c>
      <c r="D261" s="11">
        <f t="shared" si="23"/>
        <v>5</v>
      </c>
      <c r="E261" s="11">
        <f t="shared" si="23"/>
        <v>8</v>
      </c>
      <c r="F261" s="11">
        <f t="shared" si="23"/>
        <v>10</v>
      </c>
      <c r="G261" s="11">
        <f t="shared" si="23"/>
        <v>13</v>
      </c>
      <c r="H261" s="11">
        <f t="shared" si="23"/>
        <v>15</v>
      </c>
      <c r="I261" s="11">
        <f t="shared" si="23"/>
        <v>18</v>
      </c>
      <c r="J261" s="11">
        <f t="shared" si="23"/>
        <v>23</v>
      </c>
      <c r="K261" s="11">
        <f t="shared" si="23"/>
        <v>28</v>
      </c>
      <c r="L261" s="11">
        <f t="shared" si="23"/>
        <v>35</v>
      </c>
      <c r="M261" s="11">
        <f t="shared" si="23"/>
        <v>43</v>
      </c>
      <c r="N261" s="11">
        <f t="shared" si="23"/>
        <v>50</v>
      </c>
      <c r="O261" s="12"/>
      <c r="Q261" s="10">
        <v>1020</v>
      </c>
      <c r="R261" s="10" t="s">
        <v>29</v>
      </c>
      <c r="S261" s="11">
        <v>3</v>
      </c>
      <c r="T261" s="11">
        <v>2</v>
      </c>
      <c r="U261" s="11">
        <v>3</v>
      </c>
      <c r="V261" s="11">
        <v>2</v>
      </c>
      <c r="W261" s="11">
        <v>3</v>
      </c>
      <c r="X261" s="11">
        <v>2</v>
      </c>
      <c r="Y261" s="11">
        <v>3</v>
      </c>
      <c r="Z261" s="11">
        <v>5</v>
      </c>
      <c r="AA261" s="11">
        <v>5</v>
      </c>
      <c r="AB261" s="11">
        <v>7</v>
      </c>
      <c r="AC261" s="11">
        <v>8</v>
      </c>
      <c r="AD261" s="11">
        <v>7</v>
      </c>
      <c r="AE261" s="12">
        <f t="shared" si="24"/>
        <v>50</v>
      </c>
    </row>
    <row r="262" spans="1:31">
      <c r="A262" s="10">
        <v>1021</v>
      </c>
      <c r="B262" s="10" t="s">
        <v>30</v>
      </c>
      <c r="C262" s="11">
        <f t="shared" si="22"/>
        <v>1</v>
      </c>
      <c r="D262" s="11">
        <f t="shared" ref="D262:N271" si="25">+C262+T262</f>
        <v>2</v>
      </c>
      <c r="E262" s="11">
        <f t="shared" si="25"/>
        <v>2</v>
      </c>
      <c r="F262" s="11">
        <f t="shared" si="25"/>
        <v>3</v>
      </c>
      <c r="G262" s="11">
        <f t="shared" si="25"/>
        <v>4</v>
      </c>
      <c r="H262" s="11">
        <f t="shared" si="25"/>
        <v>5</v>
      </c>
      <c r="I262" s="11">
        <f t="shared" si="25"/>
        <v>6</v>
      </c>
      <c r="J262" s="11">
        <f t="shared" si="25"/>
        <v>7</v>
      </c>
      <c r="K262" s="11">
        <f t="shared" si="25"/>
        <v>9</v>
      </c>
      <c r="L262" s="11">
        <f t="shared" si="25"/>
        <v>11</v>
      </c>
      <c r="M262" s="11">
        <f t="shared" si="25"/>
        <v>14</v>
      </c>
      <c r="N262" s="11">
        <f t="shared" si="25"/>
        <v>16</v>
      </c>
      <c r="O262" s="12"/>
      <c r="Q262" s="10">
        <v>1021</v>
      </c>
      <c r="R262" s="10" t="s">
        <v>30</v>
      </c>
      <c r="S262" s="11">
        <v>1</v>
      </c>
      <c r="T262" s="11">
        <v>1</v>
      </c>
      <c r="U262" s="11">
        <v>0</v>
      </c>
      <c r="V262" s="11">
        <v>1</v>
      </c>
      <c r="W262" s="11">
        <v>1</v>
      </c>
      <c r="X262" s="11">
        <v>1</v>
      </c>
      <c r="Y262" s="11">
        <v>1</v>
      </c>
      <c r="Z262" s="11">
        <v>1</v>
      </c>
      <c r="AA262" s="11">
        <v>2</v>
      </c>
      <c r="AB262" s="11">
        <v>2</v>
      </c>
      <c r="AC262" s="11">
        <v>3</v>
      </c>
      <c r="AD262" s="11">
        <v>2</v>
      </c>
      <c r="AE262" s="12">
        <f t="shared" si="24"/>
        <v>16</v>
      </c>
    </row>
    <row r="263" spans="1:31">
      <c r="A263" s="10">
        <v>1022</v>
      </c>
      <c r="B263" s="10" t="s">
        <v>31</v>
      </c>
      <c r="C263" s="11">
        <f t="shared" si="22"/>
        <v>6</v>
      </c>
      <c r="D263" s="11">
        <f t="shared" si="25"/>
        <v>12</v>
      </c>
      <c r="E263" s="11">
        <f t="shared" si="25"/>
        <v>18</v>
      </c>
      <c r="F263" s="11">
        <f t="shared" si="25"/>
        <v>24</v>
      </c>
      <c r="G263" s="11">
        <f t="shared" si="25"/>
        <v>30</v>
      </c>
      <c r="H263" s="11">
        <f t="shared" si="25"/>
        <v>35</v>
      </c>
      <c r="I263" s="11">
        <f t="shared" si="25"/>
        <v>41</v>
      </c>
      <c r="J263" s="11">
        <f t="shared" si="25"/>
        <v>53</v>
      </c>
      <c r="K263" s="11">
        <f t="shared" si="25"/>
        <v>65</v>
      </c>
      <c r="L263" s="11">
        <f t="shared" si="25"/>
        <v>83</v>
      </c>
      <c r="M263" s="11">
        <f t="shared" si="25"/>
        <v>100</v>
      </c>
      <c r="N263" s="11">
        <f t="shared" si="25"/>
        <v>118</v>
      </c>
      <c r="O263" s="12"/>
      <c r="Q263" s="10">
        <v>1022</v>
      </c>
      <c r="R263" s="10" t="s">
        <v>31</v>
      </c>
      <c r="S263" s="11">
        <v>6</v>
      </c>
      <c r="T263" s="11">
        <v>6</v>
      </c>
      <c r="U263" s="11">
        <v>6</v>
      </c>
      <c r="V263" s="11">
        <v>6</v>
      </c>
      <c r="W263" s="11">
        <v>6</v>
      </c>
      <c r="X263" s="11">
        <v>5</v>
      </c>
      <c r="Y263" s="11">
        <v>6</v>
      </c>
      <c r="Z263" s="11">
        <v>12</v>
      </c>
      <c r="AA263" s="11">
        <v>12</v>
      </c>
      <c r="AB263" s="11">
        <v>18</v>
      </c>
      <c r="AC263" s="11">
        <v>17</v>
      </c>
      <c r="AD263" s="11">
        <v>18</v>
      </c>
      <c r="AE263" s="12">
        <f t="shared" si="24"/>
        <v>118</v>
      </c>
    </row>
    <row r="264" spans="1:31">
      <c r="A264" s="10">
        <v>1023</v>
      </c>
      <c r="B264" s="10" t="s">
        <v>32</v>
      </c>
      <c r="C264" s="11">
        <f t="shared" si="22"/>
        <v>2</v>
      </c>
      <c r="D264" s="11">
        <f t="shared" si="25"/>
        <v>3</v>
      </c>
      <c r="E264" s="11">
        <f t="shared" si="25"/>
        <v>5</v>
      </c>
      <c r="F264" s="11">
        <f t="shared" si="25"/>
        <v>7</v>
      </c>
      <c r="G264" s="11">
        <f t="shared" si="25"/>
        <v>9</v>
      </c>
      <c r="H264" s="11">
        <f t="shared" si="25"/>
        <v>10</v>
      </c>
      <c r="I264" s="11">
        <f t="shared" si="25"/>
        <v>12</v>
      </c>
      <c r="J264" s="11">
        <f t="shared" si="25"/>
        <v>15</v>
      </c>
      <c r="K264" s="11">
        <f t="shared" si="25"/>
        <v>19</v>
      </c>
      <c r="L264" s="11">
        <f t="shared" si="25"/>
        <v>24</v>
      </c>
      <c r="M264" s="11">
        <f t="shared" si="25"/>
        <v>29</v>
      </c>
      <c r="N264" s="11">
        <f t="shared" si="25"/>
        <v>34</v>
      </c>
      <c r="O264" s="12"/>
      <c r="Q264" s="10">
        <v>1023</v>
      </c>
      <c r="R264" s="10" t="s">
        <v>32</v>
      </c>
      <c r="S264" s="11">
        <v>2</v>
      </c>
      <c r="T264" s="11">
        <v>1</v>
      </c>
      <c r="U264" s="11">
        <v>2</v>
      </c>
      <c r="V264" s="11">
        <v>2</v>
      </c>
      <c r="W264" s="11">
        <v>2</v>
      </c>
      <c r="X264" s="11">
        <v>1</v>
      </c>
      <c r="Y264" s="11">
        <v>2</v>
      </c>
      <c r="Z264" s="11">
        <v>3</v>
      </c>
      <c r="AA264" s="11">
        <v>4</v>
      </c>
      <c r="AB264" s="11">
        <v>5</v>
      </c>
      <c r="AC264" s="11">
        <v>5</v>
      </c>
      <c r="AD264" s="11">
        <v>5</v>
      </c>
      <c r="AE264" s="12">
        <f t="shared" si="24"/>
        <v>34</v>
      </c>
    </row>
    <row r="265" spans="1:31">
      <c r="A265" s="10">
        <v>1024</v>
      </c>
      <c r="B265" s="10" t="s">
        <v>33</v>
      </c>
      <c r="C265" s="11">
        <f t="shared" si="22"/>
        <v>11</v>
      </c>
      <c r="D265" s="11">
        <f t="shared" si="25"/>
        <v>22</v>
      </c>
      <c r="E265" s="11">
        <f t="shared" si="25"/>
        <v>33</v>
      </c>
      <c r="F265" s="11">
        <f t="shared" si="25"/>
        <v>45</v>
      </c>
      <c r="G265" s="11">
        <f t="shared" si="25"/>
        <v>56</v>
      </c>
      <c r="H265" s="11">
        <f t="shared" si="25"/>
        <v>67</v>
      </c>
      <c r="I265" s="11">
        <f t="shared" si="25"/>
        <v>78</v>
      </c>
      <c r="J265" s="11">
        <f t="shared" si="25"/>
        <v>100</v>
      </c>
      <c r="K265" s="11">
        <f t="shared" si="25"/>
        <v>123</v>
      </c>
      <c r="L265" s="11">
        <f t="shared" si="25"/>
        <v>156</v>
      </c>
      <c r="M265" s="11">
        <f t="shared" si="25"/>
        <v>190</v>
      </c>
      <c r="N265" s="11">
        <f t="shared" si="25"/>
        <v>223</v>
      </c>
      <c r="O265" s="12"/>
      <c r="Q265" s="10">
        <v>1024</v>
      </c>
      <c r="R265" s="10" t="s">
        <v>33</v>
      </c>
      <c r="S265" s="11">
        <v>11</v>
      </c>
      <c r="T265" s="11">
        <v>11</v>
      </c>
      <c r="U265" s="11">
        <v>11</v>
      </c>
      <c r="V265" s="11">
        <v>12</v>
      </c>
      <c r="W265" s="11">
        <v>11</v>
      </c>
      <c r="X265" s="11">
        <v>11</v>
      </c>
      <c r="Y265" s="11">
        <v>11</v>
      </c>
      <c r="Z265" s="11">
        <v>22</v>
      </c>
      <c r="AA265" s="11">
        <v>23</v>
      </c>
      <c r="AB265" s="11">
        <v>33</v>
      </c>
      <c r="AC265" s="11">
        <v>34</v>
      </c>
      <c r="AD265" s="11">
        <v>33</v>
      </c>
      <c r="AE265" s="12">
        <f t="shared" si="24"/>
        <v>223</v>
      </c>
    </row>
    <row r="266" spans="1:31">
      <c r="A266" s="10">
        <v>1025</v>
      </c>
      <c r="B266" s="10" t="s">
        <v>34</v>
      </c>
      <c r="C266" s="11">
        <f t="shared" si="22"/>
        <v>18</v>
      </c>
      <c r="D266" s="11">
        <f t="shared" si="25"/>
        <v>37</v>
      </c>
      <c r="E266" s="11">
        <f t="shared" si="25"/>
        <v>55</v>
      </c>
      <c r="F266" s="11">
        <f t="shared" si="25"/>
        <v>73</v>
      </c>
      <c r="G266" s="11">
        <f t="shared" si="25"/>
        <v>92</v>
      </c>
      <c r="H266" s="11">
        <f t="shared" si="25"/>
        <v>110</v>
      </c>
      <c r="I266" s="11">
        <f t="shared" si="25"/>
        <v>128</v>
      </c>
      <c r="J266" s="11">
        <f t="shared" si="25"/>
        <v>165</v>
      </c>
      <c r="K266" s="11">
        <f t="shared" si="25"/>
        <v>201</v>
      </c>
      <c r="L266" s="11">
        <f t="shared" si="25"/>
        <v>256</v>
      </c>
      <c r="M266" s="11">
        <f t="shared" si="25"/>
        <v>311</v>
      </c>
      <c r="N266" s="11">
        <f t="shared" si="25"/>
        <v>366</v>
      </c>
      <c r="O266" s="12"/>
      <c r="Q266" s="10">
        <v>1025</v>
      </c>
      <c r="R266" s="10" t="s">
        <v>34</v>
      </c>
      <c r="S266" s="11">
        <v>18</v>
      </c>
      <c r="T266" s="11">
        <v>19</v>
      </c>
      <c r="U266" s="11">
        <v>18</v>
      </c>
      <c r="V266" s="11">
        <v>18</v>
      </c>
      <c r="W266" s="11">
        <v>19</v>
      </c>
      <c r="X266" s="11">
        <v>18</v>
      </c>
      <c r="Y266" s="11">
        <v>18</v>
      </c>
      <c r="Z266" s="11">
        <v>37</v>
      </c>
      <c r="AA266" s="11">
        <v>36</v>
      </c>
      <c r="AB266" s="11">
        <v>55</v>
      </c>
      <c r="AC266" s="11">
        <v>55</v>
      </c>
      <c r="AD266" s="11">
        <v>55</v>
      </c>
      <c r="AE266" s="12">
        <f t="shared" si="24"/>
        <v>366</v>
      </c>
    </row>
    <row r="267" spans="1:31">
      <c r="A267" s="10">
        <v>1026</v>
      </c>
      <c r="B267" s="10" t="s">
        <v>35</v>
      </c>
      <c r="C267" s="11">
        <f t="shared" si="22"/>
        <v>1</v>
      </c>
      <c r="D267" s="11">
        <f t="shared" si="25"/>
        <v>2</v>
      </c>
      <c r="E267" s="11">
        <f t="shared" si="25"/>
        <v>3</v>
      </c>
      <c r="F267" s="11">
        <f t="shared" si="25"/>
        <v>4</v>
      </c>
      <c r="G267" s="11">
        <f t="shared" si="25"/>
        <v>5</v>
      </c>
      <c r="H267" s="11">
        <f t="shared" si="25"/>
        <v>6</v>
      </c>
      <c r="I267" s="11">
        <f t="shared" si="25"/>
        <v>7</v>
      </c>
      <c r="J267" s="11">
        <f t="shared" si="25"/>
        <v>9</v>
      </c>
      <c r="K267" s="11">
        <f t="shared" si="25"/>
        <v>11</v>
      </c>
      <c r="L267" s="11">
        <f t="shared" si="25"/>
        <v>14</v>
      </c>
      <c r="M267" s="11">
        <f t="shared" si="25"/>
        <v>17</v>
      </c>
      <c r="N267" s="11">
        <f t="shared" si="25"/>
        <v>20</v>
      </c>
      <c r="O267" s="12"/>
      <c r="Q267" s="10">
        <v>1026</v>
      </c>
      <c r="R267" s="10" t="s">
        <v>35</v>
      </c>
      <c r="S267" s="11">
        <v>1</v>
      </c>
      <c r="T267" s="11">
        <v>1</v>
      </c>
      <c r="U267" s="11">
        <v>1</v>
      </c>
      <c r="V267" s="11">
        <v>1</v>
      </c>
      <c r="W267" s="11">
        <v>1</v>
      </c>
      <c r="X267" s="11">
        <v>1</v>
      </c>
      <c r="Y267" s="11">
        <v>1</v>
      </c>
      <c r="Z267" s="11">
        <v>2</v>
      </c>
      <c r="AA267" s="11">
        <v>2</v>
      </c>
      <c r="AB267" s="11">
        <v>3</v>
      </c>
      <c r="AC267" s="11">
        <v>3</v>
      </c>
      <c r="AD267" s="11">
        <v>3</v>
      </c>
      <c r="AE267" s="12">
        <f t="shared" si="24"/>
        <v>20</v>
      </c>
    </row>
    <row r="268" spans="1:31">
      <c r="A268" s="10">
        <v>1027</v>
      </c>
      <c r="B268" s="10" t="s">
        <v>36</v>
      </c>
      <c r="C268" s="11">
        <f t="shared" si="22"/>
        <v>3</v>
      </c>
      <c r="D268" s="11">
        <f t="shared" si="25"/>
        <v>5</v>
      </c>
      <c r="E268" s="11">
        <f t="shared" si="25"/>
        <v>8</v>
      </c>
      <c r="F268" s="11">
        <f t="shared" si="25"/>
        <v>11</v>
      </c>
      <c r="G268" s="11">
        <f t="shared" si="25"/>
        <v>14</v>
      </c>
      <c r="H268" s="11">
        <f t="shared" si="25"/>
        <v>16</v>
      </c>
      <c r="I268" s="11">
        <f t="shared" si="25"/>
        <v>19</v>
      </c>
      <c r="J268" s="11">
        <f t="shared" si="25"/>
        <v>24</v>
      </c>
      <c r="K268" s="11">
        <f t="shared" si="25"/>
        <v>30</v>
      </c>
      <c r="L268" s="11">
        <f t="shared" si="25"/>
        <v>38</v>
      </c>
      <c r="M268" s="11">
        <f t="shared" si="25"/>
        <v>46</v>
      </c>
      <c r="N268" s="11">
        <f t="shared" si="25"/>
        <v>54</v>
      </c>
      <c r="O268" s="12"/>
      <c r="Q268" s="10">
        <v>1027</v>
      </c>
      <c r="R268" s="10" t="s">
        <v>36</v>
      </c>
      <c r="S268" s="11">
        <v>3</v>
      </c>
      <c r="T268" s="11">
        <v>2</v>
      </c>
      <c r="U268" s="11">
        <v>3</v>
      </c>
      <c r="V268" s="11">
        <v>3</v>
      </c>
      <c r="W268" s="11">
        <v>3</v>
      </c>
      <c r="X268" s="11">
        <v>2</v>
      </c>
      <c r="Y268" s="11">
        <v>3</v>
      </c>
      <c r="Z268" s="11">
        <v>5</v>
      </c>
      <c r="AA268" s="11">
        <v>6</v>
      </c>
      <c r="AB268" s="11">
        <v>8</v>
      </c>
      <c r="AC268" s="11">
        <v>8</v>
      </c>
      <c r="AD268" s="11">
        <v>8</v>
      </c>
      <c r="AE268" s="12">
        <f t="shared" si="24"/>
        <v>54</v>
      </c>
    </row>
    <row r="269" spans="1:31">
      <c r="A269" s="10">
        <v>1028</v>
      </c>
      <c r="B269" s="10" t="s">
        <v>37</v>
      </c>
      <c r="C269" s="11">
        <f t="shared" si="22"/>
        <v>3</v>
      </c>
      <c r="D269" s="11">
        <f t="shared" si="25"/>
        <v>6</v>
      </c>
      <c r="E269" s="11">
        <f t="shared" si="25"/>
        <v>8</v>
      </c>
      <c r="F269" s="11">
        <f t="shared" si="25"/>
        <v>11</v>
      </c>
      <c r="G269" s="11">
        <f t="shared" si="25"/>
        <v>14</v>
      </c>
      <c r="H269" s="11">
        <f t="shared" si="25"/>
        <v>17</v>
      </c>
      <c r="I269" s="11">
        <f t="shared" si="25"/>
        <v>19</v>
      </c>
      <c r="J269" s="11">
        <f t="shared" si="25"/>
        <v>25</v>
      </c>
      <c r="K269" s="11">
        <f t="shared" si="25"/>
        <v>30</v>
      </c>
      <c r="L269" s="11">
        <f t="shared" si="25"/>
        <v>39</v>
      </c>
      <c r="M269" s="11">
        <f t="shared" si="25"/>
        <v>47</v>
      </c>
      <c r="N269" s="11">
        <f t="shared" si="25"/>
        <v>55</v>
      </c>
      <c r="O269" s="12"/>
      <c r="Q269" s="10">
        <v>1028</v>
      </c>
      <c r="R269" s="10" t="s">
        <v>37</v>
      </c>
      <c r="S269" s="11">
        <v>3</v>
      </c>
      <c r="T269" s="11">
        <v>3</v>
      </c>
      <c r="U269" s="11">
        <v>2</v>
      </c>
      <c r="V269" s="11">
        <v>3</v>
      </c>
      <c r="W269" s="11">
        <v>3</v>
      </c>
      <c r="X269" s="11">
        <v>3</v>
      </c>
      <c r="Y269" s="11">
        <v>2</v>
      </c>
      <c r="Z269" s="11">
        <v>6</v>
      </c>
      <c r="AA269" s="11">
        <v>5</v>
      </c>
      <c r="AB269" s="11">
        <v>9</v>
      </c>
      <c r="AC269" s="11">
        <v>8</v>
      </c>
      <c r="AD269" s="11">
        <v>8</v>
      </c>
      <c r="AE269" s="12">
        <f t="shared" si="24"/>
        <v>55</v>
      </c>
    </row>
    <row r="270" spans="1:31">
      <c r="A270" s="10">
        <v>1029</v>
      </c>
      <c r="B270" s="10" t="s">
        <v>38</v>
      </c>
      <c r="C270" s="11">
        <f t="shared" si="22"/>
        <v>0</v>
      </c>
      <c r="D270" s="11">
        <f t="shared" si="25"/>
        <v>1</v>
      </c>
      <c r="E270" s="11">
        <f t="shared" si="25"/>
        <v>1</v>
      </c>
      <c r="F270" s="11">
        <f t="shared" si="25"/>
        <v>1</v>
      </c>
      <c r="G270" s="11">
        <f t="shared" si="25"/>
        <v>2</v>
      </c>
      <c r="H270" s="11">
        <f t="shared" si="25"/>
        <v>2</v>
      </c>
      <c r="I270" s="11">
        <f t="shared" si="25"/>
        <v>2</v>
      </c>
      <c r="J270" s="11">
        <f t="shared" si="25"/>
        <v>3</v>
      </c>
      <c r="K270" s="11">
        <f t="shared" si="25"/>
        <v>3</v>
      </c>
      <c r="L270" s="11">
        <f t="shared" si="25"/>
        <v>4</v>
      </c>
      <c r="M270" s="11">
        <f t="shared" si="25"/>
        <v>5</v>
      </c>
      <c r="N270" s="11">
        <f t="shared" si="25"/>
        <v>6</v>
      </c>
      <c r="O270" s="12"/>
      <c r="Q270" s="10">
        <v>1029</v>
      </c>
      <c r="R270" s="10" t="s">
        <v>38</v>
      </c>
      <c r="S270" s="11">
        <v>0</v>
      </c>
      <c r="T270" s="11">
        <v>1</v>
      </c>
      <c r="U270" s="11">
        <v>0</v>
      </c>
      <c r="V270" s="11">
        <v>0</v>
      </c>
      <c r="W270" s="11">
        <v>1</v>
      </c>
      <c r="X270" s="11">
        <v>0</v>
      </c>
      <c r="Y270" s="11">
        <v>0</v>
      </c>
      <c r="Z270" s="11">
        <v>1</v>
      </c>
      <c r="AA270" s="11">
        <v>0</v>
      </c>
      <c r="AB270" s="11">
        <v>1</v>
      </c>
      <c r="AC270" s="11">
        <v>1</v>
      </c>
      <c r="AD270" s="11">
        <v>1</v>
      </c>
      <c r="AE270" s="12">
        <f t="shared" si="24"/>
        <v>6</v>
      </c>
    </row>
    <row r="271" spans="1:31">
      <c r="A271" s="15">
        <v>1030</v>
      </c>
      <c r="B271" s="15" t="s">
        <v>18</v>
      </c>
      <c r="C271" s="16">
        <f t="shared" si="22"/>
        <v>3</v>
      </c>
      <c r="D271" s="16">
        <f t="shared" si="25"/>
        <v>7</v>
      </c>
      <c r="E271" s="16">
        <f t="shared" si="25"/>
        <v>10</v>
      </c>
      <c r="F271" s="16">
        <f t="shared" si="25"/>
        <v>13</v>
      </c>
      <c r="G271" s="16">
        <f t="shared" si="25"/>
        <v>16</v>
      </c>
      <c r="H271" s="16">
        <f t="shared" si="25"/>
        <v>20</v>
      </c>
      <c r="I271" s="16">
        <f t="shared" si="25"/>
        <v>23</v>
      </c>
      <c r="J271" s="16">
        <f t="shared" si="25"/>
        <v>29</v>
      </c>
      <c r="K271" s="16">
        <f t="shared" si="25"/>
        <v>36</v>
      </c>
      <c r="L271" s="16">
        <f t="shared" si="25"/>
        <v>46</v>
      </c>
      <c r="M271" s="16">
        <f t="shared" si="25"/>
        <v>55</v>
      </c>
      <c r="N271" s="16">
        <f t="shared" si="25"/>
        <v>65</v>
      </c>
      <c r="O271" s="17"/>
      <c r="Q271" s="15">
        <v>1030</v>
      </c>
      <c r="R271" s="15" t="s">
        <v>18</v>
      </c>
      <c r="S271" s="16">
        <v>3</v>
      </c>
      <c r="T271" s="16">
        <v>4</v>
      </c>
      <c r="U271" s="16">
        <v>3</v>
      </c>
      <c r="V271" s="16">
        <v>3</v>
      </c>
      <c r="W271" s="16">
        <v>3</v>
      </c>
      <c r="X271" s="16">
        <v>4</v>
      </c>
      <c r="Y271" s="16">
        <v>3</v>
      </c>
      <c r="Z271" s="16">
        <v>6</v>
      </c>
      <c r="AA271" s="16">
        <v>7</v>
      </c>
      <c r="AB271" s="16">
        <v>10</v>
      </c>
      <c r="AC271" s="16">
        <v>9</v>
      </c>
      <c r="AD271" s="16">
        <v>10</v>
      </c>
      <c r="AE271" s="17">
        <f t="shared" si="24"/>
        <v>65</v>
      </c>
    </row>
    <row r="272" spans="1:31">
      <c r="A272" s="4">
        <v>10300</v>
      </c>
      <c r="B272" s="4" t="s">
        <v>58</v>
      </c>
      <c r="C272" s="5">
        <f>SUM(C245:C271)</f>
        <v>137</v>
      </c>
      <c r="D272" s="5">
        <f t="shared" ref="D272:N272" si="26">SUM(D245:D271)</f>
        <v>276</v>
      </c>
      <c r="E272" s="5">
        <f t="shared" si="26"/>
        <v>411</v>
      </c>
      <c r="F272" s="5">
        <f t="shared" si="26"/>
        <v>548</v>
      </c>
      <c r="G272" s="5">
        <f t="shared" si="26"/>
        <v>687</v>
      </c>
      <c r="H272" s="5">
        <f t="shared" si="26"/>
        <v>821</v>
      </c>
      <c r="I272" s="5">
        <f t="shared" si="26"/>
        <v>956</v>
      </c>
      <c r="J272" s="5">
        <f t="shared" si="26"/>
        <v>1231</v>
      </c>
      <c r="K272" s="5">
        <f t="shared" si="26"/>
        <v>1501</v>
      </c>
      <c r="L272" s="5">
        <f t="shared" si="26"/>
        <v>1914</v>
      </c>
      <c r="M272" s="5">
        <f t="shared" si="26"/>
        <v>2321</v>
      </c>
      <c r="N272" s="5">
        <f t="shared" si="26"/>
        <v>2730</v>
      </c>
      <c r="O272" s="6">
        <f t="shared" ref="O272" si="27">SUM(C272:N272)</f>
        <v>13533</v>
      </c>
      <c r="Q272" s="4">
        <v>10300</v>
      </c>
      <c r="R272" s="4" t="s">
        <v>58</v>
      </c>
      <c r="S272" s="5">
        <f>SUM(S245:S271)</f>
        <v>137</v>
      </c>
      <c r="T272" s="5">
        <f t="shared" ref="T272:AD272" si="28">SUM(T245:T271)</f>
        <v>139</v>
      </c>
      <c r="U272" s="5">
        <f t="shared" si="28"/>
        <v>135</v>
      </c>
      <c r="V272" s="5">
        <f t="shared" si="28"/>
        <v>137</v>
      </c>
      <c r="W272" s="5">
        <f t="shared" si="28"/>
        <v>139</v>
      </c>
      <c r="X272" s="5">
        <f t="shared" si="28"/>
        <v>134</v>
      </c>
      <c r="Y272" s="5">
        <f t="shared" si="28"/>
        <v>135</v>
      </c>
      <c r="Z272" s="5">
        <f t="shared" si="28"/>
        <v>275</v>
      </c>
      <c r="AA272" s="5">
        <f t="shared" si="28"/>
        <v>270</v>
      </c>
      <c r="AB272" s="5">
        <f t="shared" si="28"/>
        <v>413</v>
      </c>
      <c r="AC272" s="5">
        <f t="shared" si="28"/>
        <v>407</v>
      </c>
      <c r="AD272" s="5">
        <f t="shared" si="28"/>
        <v>409</v>
      </c>
      <c r="AE272" s="6">
        <f t="shared" si="24"/>
        <v>2730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2552</vt:lpstr>
      <vt:lpstr>2553</vt:lpstr>
      <vt:lpstr>2554</vt:lpstr>
      <vt:lpstr>2555</vt:lpstr>
      <vt:lpstr>2556</vt:lpstr>
      <vt:lpstr>2557</vt:lpstr>
      <vt:lpstr>2558</vt:lpstr>
      <vt:lpstr>2559</vt:lpstr>
      <vt:lpstr>เป้า2561</vt:lpstr>
      <vt:lpstr>เป้า2562</vt:lpstr>
      <vt:lpstr>เป้า2562-ข้อตกลง</vt:lpstr>
      <vt:lpstr>2560</vt:lpstr>
      <vt:lpstr>2561</vt:lpstr>
      <vt:lpstr>2562</vt:lpstr>
      <vt:lpstr>ผู้ใช้น้ำ</vt:lpstr>
      <vt:lpstr>61_Estimate</vt:lpstr>
      <vt:lpstr>62_Estimate</vt:lpstr>
      <vt:lpstr>PWA9-Graph</vt:lpstr>
      <vt:lpstr>ผชน.ป.1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รุ่งนภา</dc:creator>
  <cp:lastModifiedBy>วิจิตรา</cp:lastModifiedBy>
  <cp:lastPrinted>2019-05-22T03:09:52Z</cp:lastPrinted>
  <dcterms:created xsi:type="dcterms:W3CDTF">2018-02-05T04:19:50Z</dcterms:created>
  <dcterms:modified xsi:type="dcterms:W3CDTF">2019-11-21T05:32:49Z</dcterms:modified>
</cp:coreProperties>
</file>